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144124E-7B6B-48C0-84DE-0856962A597A}"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Invoice!$A$1:$K$158</definedName>
    <definedName name="_xlnm.Print_Area" localSheetId="2">'Shipping Invoice'!$A$1:$L$150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8" i="2" l="1"/>
  <c r="J147" i="2" l="1"/>
  <c r="F1001" i="6" s="1"/>
  <c r="K148" i="7"/>
  <c r="K14" i="7"/>
  <c r="K17" i="7"/>
  <c r="K10" i="7"/>
  <c r="I143" i="7"/>
  <c r="I142" i="7"/>
  <c r="B141" i="7"/>
  <c r="I139" i="7"/>
  <c r="I138" i="7"/>
  <c r="I137" i="7"/>
  <c r="B135" i="7"/>
  <c r="I134" i="7"/>
  <c r="I133" i="7"/>
  <c r="I132" i="7"/>
  <c r="B129" i="7"/>
  <c r="I129" i="7"/>
  <c r="K129" i="7" s="1"/>
  <c r="I128" i="7"/>
  <c r="I124" i="7"/>
  <c r="B123" i="7"/>
  <c r="I123" i="7"/>
  <c r="I119" i="7"/>
  <c r="I118" i="7"/>
  <c r="I117" i="7"/>
  <c r="I113" i="7"/>
  <c r="I112" i="7"/>
  <c r="B111" i="7"/>
  <c r="I109" i="7"/>
  <c r="I108" i="7"/>
  <c r="I107" i="7"/>
  <c r="B105" i="7"/>
  <c r="I104" i="7"/>
  <c r="I103" i="7"/>
  <c r="I102" i="7"/>
  <c r="I98" i="7"/>
  <c r="I97" i="7"/>
  <c r="I96" i="7"/>
  <c r="I92" i="7"/>
  <c r="I91" i="7"/>
  <c r="I90" i="7"/>
  <c r="I86" i="7"/>
  <c r="I85" i="7"/>
  <c r="I84" i="7"/>
  <c r="I80" i="7"/>
  <c r="I79" i="7"/>
  <c r="I78" i="7"/>
  <c r="I74" i="7"/>
  <c r="I73" i="7"/>
  <c r="I72" i="7"/>
  <c r="B69" i="7"/>
  <c r="I69" i="7"/>
  <c r="I68" i="7"/>
  <c r="I67" i="7"/>
  <c r="B63" i="7"/>
  <c r="I63" i="7"/>
  <c r="I62" i="7"/>
  <c r="I58" i="7"/>
  <c r="B57" i="7"/>
  <c r="I57" i="7"/>
  <c r="I53" i="7"/>
  <c r="I52" i="7"/>
  <c r="B51" i="7"/>
  <c r="I48" i="7"/>
  <c r="I47" i="7"/>
  <c r="I46" i="7"/>
  <c r="I42" i="7"/>
  <c r="I41" i="7"/>
  <c r="I40" i="7"/>
  <c r="B39" i="7"/>
  <c r="I38" i="7"/>
  <c r="I37" i="7"/>
  <c r="I36" i="7"/>
  <c r="I32" i="7"/>
  <c r="I31" i="7"/>
  <c r="I30" i="7"/>
  <c r="I26" i="7"/>
  <c r="I25" i="7"/>
  <c r="I24" i="7"/>
  <c r="N1" i="7"/>
  <c r="I144" i="7" s="1"/>
  <c r="N1" i="6"/>
  <c r="E140" i="6" s="1"/>
  <c r="F1002" i="6"/>
  <c r="D141" i="6"/>
  <c r="B145" i="7" s="1"/>
  <c r="D140" i="6"/>
  <c r="B144" i="7" s="1"/>
  <c r="D139" i="6"/>
  <c r="B143" i="7" s="1"/>
  <c r="D138" i="6"/>
  <c r="B142" i="7" s="1"/>
  <c r="D137" i="6"/>
  <c r="D136" i="6"/>
  <c r="B140" i="7" s="1"/>
  <c r="D135" i="6"/>
  <c r="B139" i="7" s="1"/>
  <c r="D134" i="6"/>
  <c r="B138" i="7" s="1"/>
  <c r="D133" i="6"/>
  <c r="B137" i="7" s="1"/>
  <c r="D132" i="6"/>
  <c r="B136" i="7" s="1"/>
  <c r="D131" i="6"/>
  <c r="D130" i="6"/>
  <c r="B134" i="7" s="1"/>
  <c r="K134" i="7" s="1"/>
  <c r="D129" i="6"/>
  <c r="B133" i="7" s="1"/>
  <c r="D128" i="6"/>
  <c r="B132" i="7" s="1"/>
  <c r="D127" i="6"/>
  <c r="B131" i="7" s="1"/>
  <c r="D126" i="6"/>
  <c r="B130" i="7" s="1"/>
  <c r="D125" i="6"/>
  <c r="D124" i="6"/>
  <c r="B128" i="7" s="1"/>
  <c r="K128" i="7" s="1"/>
  <c r="D123" i="6"/>
  <c r="B127" i="7" s="1"/>
  <c r="D122" i="6"/>
  <c r="B126" i="7" s="1"/>
  <c r="D121" i="6"/>
  <c r="B125" i="7" s="1"/>
  <c r="D120" i="6"/>
  <c r="B124" i="7" s="1"/>
  <c r="K124" i="7" s="1"/>
  <c r="D119" i="6"/>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D106" i="6"/>
  <c r="B110" i="7" s="1"/>
  <c r="D105" i="6"/>
  <c r="B109" i="7" s="1"/>
  <c r="D104" i="6"/>
  <c r="B108" i="7" s="1"/>
  <c r="D103" i="6"/>
  <c r="B107" i="7" s="1"/>
  <c r="D102" i="6"/>
  <c r="B106" i="7" s="1"/>
  <c r="D101" i="6"/>
  <c r="D100" i="6"/>
  <c r="B104" i="7" s="1"/>
  <c r="K104" i="7" s="1"/>
  <c r="D99" i="6"/>
  <c r="B103" i="7" s="1"/>
  <c r="D98" i="6"/>
  <c r="B102" i="7" s="1"/>
  <c r="D97" i="6"/>
  <c r="B101" i="7" s="1"/>
  <c r="D96" i="6"/>
  <c r="B100" i="7" s="1"/>
  <c r="D95" i="6"/>
  <c r="B99" i="7" s="1"/>
  <c r="D94" i="6"/>
  <c r="B98" i="7" s="1"/>
  <c r="K98" i="7" s="1"/>
  <c r="D93" i="6"/>
  <c r="B97" i="7" s="1"/>
  <c r="D92" i="6"/>
  <c r="B96" i="7" s="1"/>
  <c r="D91" i="6"/>
  <c r="B95" i="7" s="1"/>
  <c r="D90" i="6"/>
  <c r="B94" i="7" s="1"/>
  <c r="D89" i="6"/>
  <c r="B93" i="7" s="1"/>
  <c r="D88" i="6"/>
  <c r="B92" i="7" s="1"/>
  <c r="K92" i="7" s="1"/>
  <c r="D87" i="6"/>
  <c r="B91" i="7" s="1"/>
  <c r="D86" i="6"/>
  <c r="B90" i="7" s="1"/>
  <c r="D85" i="6"/>
  <c r="B89" i="7" s="1"/>
  <c r="D84" i="6"/>
  <c r="B88" i="7" s="1"/>
  <c r="D83" i="6"/>
  <c r="B87" i="7" s="1"/>
  <c r="D82" i="6"/>
  <c r="B86" i="7" s="1"/>
  <c r="K86" i="7" s="1"/>
  <c r="D81" i="6"/>
  <c r="B85" i="7" s="1"/>
  <c r="D80" i="6"/>
  <c r="B84" i="7" s="1"/>
  <c r="D79" i="6"/>
  <c r="B83" i="7" s="1"/>
  <c r="D78" i="6"/>
  <c r="B82" i="7" s="1"/>
  <c r="D77" i="6"/>
  <c r="B81" i="7" s="1"/>
  <c r="D76" i="6"/>
  <c r="B80" i="7" s="1"/>
  <c r="K80" i="7" s="1"/>
  <c r="D75" i="6"/>
  <c r="B79" i="7" s="1"/>
  <c r="D74" i="6"/>
  <c r="B78" i="7" s="1"/>
  <c r="D73" i="6"/>
  <c r="B77" i="7" s="1"/>
  <c r="D72" i="6"/>
  <c r="B76" i="7" s="1"/>
  <c r="D71" i="6"/>
  <c r="B75" i="7" s="1"/>
  <c r="D70" i="6"/>
  <c r="B74" i="7" s="1"/>
  <c r="K74" i="7" s="1"/>
  <c r="D69" i="6"/>
  <c r="B73" i="7" s="1"/>
  <c r="D68" i="6"/>
  <c r="B72" i="7" s="1"/>
  <c r="D67" i="6"/>
  <c r="B71" i="7" s="1"/>
  <c r="D66" i="6"/>
  <c r="B70" i="7" s="1"/>
  <c r="D65" i="6"/>
  <c r="D64" i="6"/>
  <c r="B68" i="7" s="1"/>
  <c r="K68" i="7" s="1"/>
  <c r="D63" i="6"/>
  <c r="B67" i="7" s="1"/>
  <c r="D62" i="6"/>
  <c r="B66" i="7" s="1"/>
  <c r="D61" i="6"/>
  <c r="B65" i="7" s="1"/>
  <c r="D60" i="6"/>
  <c r="B64" i="7" s="1"/>
  <c r="D59" i="6"/>
  <c r="D58" i="6"/>
  <c r="B62" i="7" s="1"/>
  <c r="K62" i="7" s="1"/>
  <c r="D57" i="6"/>
  <c r="B61" i="7" s="1"/>
  <c r="D56" i="6"/>
  <c r="B60" i="7" s="1"/>
  <c r="D55" i="6"/>
  <c r="B59" i="7" s="1"/>
  <c r="D54" i="6"/>
  <c r="B58" i="7" s="1"/>
  <c r="K58" i="7" s="1"/>
  <c r="D53" i="6"/>
  <c r="D52" i="6"/>
  <c r="B56" i="7" s="1"/>
  <c r="D51" i="6"/>
  <c r="B55" i="7" s="1"/>
  <c r="D50" i="6"/>
  <c r="B54" i="7" s="1"/>
  <c r="D49" i="6"/>
  <c r="B53" i="7" s="1"/>
  <c r="D48" i="6"/>
  <c r="B52" i="7" s="1"/>
  <c r="D47" i="6"/>
  <c r="D46" i="6"/>
  <c r="B50" i="7" s="1"/>
  <c r="D45" i="6"/>
  <c r="B49" i="7" s="1"/>
  <c r="D44" i="6"/>
  <c r="B48" i="7" s="1"/>
  <c r="D43" i="6"/>
  <c r="B47" i="7" s="1"/>
  <c r="D42" i="6"/>
  <c r="B46" i="7" s="1"/>
  <c r="D41" i="6"/>
  <c r="B45" i="7" s="1"/>
  <c r="D40" i="6"/>
  <c r="B44" i="7" s="1"/>
  <c r="D39" i="6"/>
  <c r="B43" i="7" s="1"/>
  <c r="D38" i="6"/>
  <c r="B42" i="7" s="1"/>
  <c r="D37" i="6"/>
  <c r="B41" i="7" s="1"/>
  <c r="D36" i="6"/>
  <c r="B40" i="7" s="1"/>
  <c r="D35" i="6"/>
  <c r="D34" i="6"/>
  <c r="B38" i="7" s="1"/>
  <c r="K38" i="7" s="1"/>
  <c r="D33" i="6"/>
  <c r="B37" i="7" s="1"/>
  <c r="D32" i="6"/>
  <c r="B36" i="7" s="1"/>
  <c r="D31" i="6"/>
  <c r="B35" i="7" s="1"/>
  <c r="D30" i="6"/>
  <c r="B34" i="7" s="1"/>
  <c r="D29" i="6"/>
  <c r="B33" i="7" s="1"/>
  <c r="D28" i="6"/>
  <c r="B32" i="7" s="1"/>
  <c r="K32" i="7" s="1"/>
  <c r="D27" i="6"/>
  <c r="B31" i="7" s="1"/>
  <c r="D26" i="6"/>
  <c r="B30" i="7" s="1"/>
  <c r="D25" i="6"/>
  <c r="B29" i="7" s="1"/>
  <c r="D24" i="6"/>
  <c r="B28" i="7" s="1"/>
  <c r="D23" i="6"/>
  <c r="B27" i="7" s="1"/>
  <c r="D22" i="6"/>
  <c r="B26" i="7" s="1"/>
  <c r="K26" i="7" s="1"/>
  <c r="D21" i="6"/>
  <c r="B25" i="7" s="1"/>
  <c r="D20" i="6"/>
  <c r="B24" i="7" s="1"/>
  <c r="D19" i="6"/>
  <c r="B23" i="7" s="1"/>
  <c r="D18" i="6"/>
  <c r="B22" i="7" s="1"/>
  <c r="G3" i="6"/>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46" i="2" s="1"/>
  <c r="A1007" i="6"/>
  <c r="A1006" i="6"/>
  <c r="A1005" i="6"/>
  <c r="F1004" i="6"/>
  <c r="A1004" i="6"/>
  <c r="A1003" i="6"/>
  <c r="A1002" i="6"/>
  <c r="A1001" i="6"/>
  <c r="K147" i="7" l="1"/>
  <c r="K45" i="7"/>
  <c r="K52" i="7"/>
  <c r="K23" i="7"/>
  <c r="K41" i="7"/>
  <c r="K53" i="7"/>
  <c r="K71" i="7"/>
  <c r="K107" i="7"/>
  <c r="K119" i="7"/>
  <c r="K137" i="7"/>
  <c r="I27" i="7"/>
  <c r="K27" i="7" s="1"/>
  <c r="I33" i="7"/>
  <c r="K33" i="7" s="1"/>
  <c r="I43" i="7"/>
  <c r="I49" i="7"/>
  <c r="I54" i="7"/>
  <c r="I64" i="7"/>
  <c r="I75" i="7"/>
  <c r="I81" i="7"/>
  <c r="I87" i="7"/>
  <c r="I93" i="7"/>
  <c r="K93" i="7" s="1"/>
  <c r="I99" i="7"/>
  <c r="K99" i="7" s="1"/>
  <c r="I105" i="7"/>
  <c r="I110" i="7"/>
  <c r="K110" i="7" s="1"/>
  <c r="I114" i="7"/>
  <c r="K114" i="7" s="1"/>
  <c r="I125" i="7"/>
  <c r="I135" i="7"/>
  <c r="I140" i="7"/>
  <c r="K140" i="7" s="1"/>
  <c r="K24" i="7"/>
  <c r="K30" i="7"/>
  <c r="K36" i="7"/>
  <c r="K42" i="7"/>
  <c r="K48" i="7"/>
  <c r="K54" i="7"/>
  <c r="K66" i="7"/>
  <c r="K72" i="7"/>
  <c r="K78" i="7"/>
  <c r="K84" i="7"/>
  <c r="K90" i="7"/>
  <c r="K96" i="7"/>
  <c r="K102" i="7"/>
  <c r="K108" i="7"/>
  <c r="K126" i="7"/>
  <c r="K132" i="7"/>
  <c r="K138" i="7"/>
  <c r="K144" i="7"/>
  <c r="I22" i="7"/>
  <c r="I28" i="7"/>
  <c r="K28" i="7" s="1"/>
  <c r="I34" i="7"/>
  <c r="K34" i="7" s="1"/>
  <c r="I44" i="7"/>
  <c r="I50" i="7"/>
  <c r="K50" i="7" s="1"/>
  <c r="I55" i="7"/>
  <c r="K55" i="7" s="1"/>
  <c r="I60" i="7"/>
  <c r="K60" i="7" s="1"/>
  <c r="I65" i="7"/>
  <c r="K65" i="7" s="1"/>
  <c r="I70" i="7"/>
  <c r="K70" i="7" s="1"/>
  <c r="I76" i="7"/>
  <c r="I82" i="7"/>
  <c r="I88" i="7"/>
  <c r="K88" i="7" s="1"/>
  <c r="I94" i="7"/>
  <c r="I100" i="7"/>
  <c r="K100" i="7" s="1"/>
  <c r="K105" i="7"/>
  <c r="I111" i="7"/>
  <c r="K111" i="7" s="1"/>
  <c r="I115" i="7"/>
  <c r="K115" i="7" s="1"/>
  <c r="I121" i="7"/>
  <c r="K121" i="7" s="1"/>
  <c r="I126" i="7"/>
  <c r="I130" i="7"/>
  <c r="K135" i="7"/>
  <c r="I141" i="7"/>
  <c r="K141" i="7" s="1"/>
  <c r="I145" i="7"/>
  <c r="K75" i="7"/>
  <c r="K57" i="7"/>
  <c r="K22" i="7"/>
  <c r="K40" i="7"/>
  <c r="K76" i="7"/>
  <c r="K94" i="7"/>
  <c r="K118" i="7"/>
  <c r="K29" i="7"/>
  <c r="K47" i="7"/>
  <c r="K77" i="7"/>
  <c r="K95" i="7"/>
  <c r="K113" i="7"/>
  <c r="K125" i="7"/>
  <c r="K143" i="7"/>
  <c r="I39" i="7"/>
  <c r="K39" i="7" s="1"/>
  <c r="I59" i="7"/>
  <c r="K59" i="7" s="1"/>
  <c r="I120" i="7"/>
  <c r="K120" i="7" s="1"/>
  <c r="K25" i="7"/>
  <c r="K31" i="7"/>
  <c r="K37" i="7"/>
  <c r="K43" i="7"/>
  <c r="K49" i="7"/>
  <c r="K67" i="7"/>
  <c r="K73" i="7"/>
  <c r="K79" i="7"/>
  <c r="K85" i="7"/>
  <c r="K91" i="7"/>
  <c r="K97" i="7"/>
  <c r="K103" i="7"/>
  <c r="K109" i="7"/>
  <c r="K133" i="7"/>
  <c r="K139" i="7"/>
  <c r="K145" i="7"/>
  <c r="I23" i="7"/>
  <c r="I29" i="7"/>
  <c r="I35" i="7"/>
  <c r="I45" i="7"/>
  <c r="I51" i="7"/>
  <c r="K51" i="7" s="1"/>
  <c r="I56" i="7"/>
  <c r="K56" i="7" s="1"/>
  <c r="I61" i="7"/>
  <c r="K61" i="7" s="1"/>
  <c r="I66" i="7"/>
  <c r="I71" i="7"/>
  <c r="I77" i="7"/>
  <c r="I83" i="7"/>
  <c r="I89" i="7"/>
  <c r="K89" i="7" s="1"/>
  <c r="I95" i="7"/>
  <c r="I101" i="7"/>
  <c r="I106" i="7"/>
  <c r="K106" i="7" s="1"/>
  <c r="I116" i="7"/>
  <c r="I122" i="7"/>
  <c r="I127" i="7"/>
  <c r="K127" i="7" s="1"/>
  <c r="I131" i="7"/>
  <c r="I136" i="7"/>
  <c r="K136" i="7" s="1"/>
  <c r="K122" i="7"/>
  <c r="K44" i="7"/>
  <c r="K116" i="7"/>
  <c r="K81" i="7"/>
  <c r="K87" i="7"/>
  <c r="K117" i="7"/>
  <c r="K123" i="7"/>
  <c r="K46" i="7"/>
  <c r="K64" i="7"/>
  <c r="K82" i="7"/>
  <c r="K112" i="7"/>
  <c r="K130" i="7"/>
  <c r="K142" i="7"/>
  <c r="K63" i="7"/>
  <c r="K35" i="7"/>
  <c r="K83" i="7"/>
  <c r="K101" i="7"/>
  <c r="K131" i="7"/>
  <c r="K69" i="7"/>
  <c r="E51" i="6"/>
  <c r="E105" i="6"/>
  <c r="E22" i="6"/>
  <c r="E28" i="6"/>
  <c r="E34" i="6"/>
  <c r="E40" i="6"/>
  <c r="E46" i="6"/>
  <c r="E52" i="6"/>
  <c r="E58" i="6"/>
  <c r="E64" i="6"/>
  <c r="E70" i="6"/>
  <c r="E76" i="6"/>
  <c r="E82" i="6"/>
  <c r="E88" i="6"/>
  <c r="E94" i="6"/>
  <c r="E100" i="6"/>
  <c r="E106" i="6"/>
  <c r="E112" i="6"/>
  <c r="E118" i="6"/>
  <c r="E124" i="6"/>
  <c r="E130" i="6"/>
  <c r="E136" i="6"/>
  <c r="E27" i="6"/>
  <c r="E57" i="6"/>
  <c r="E81" i="6"/>
  <c r="E111" i="6"/>
  <c r="E141" i="6"/>
  <c r="E23" i="6"/>
  <c r="E29" i="6"/>
  <c r="E35" i="6"/>
  <c r="E41" i="6"/>
  <c r="E47" i="6"/>
  <c r="E53" i="6"/>
  <c r="E59" i="6"/>
  <c r="E65" i="6"/>
  <c r="E71" i="6"/>
  <c r="E77" i="6"/>
  <c r="E83" i="6"/>
  <c r="E89" i="6"/>
  <c r="E95" i="6"/>
  <c r="E101" i="6"/>
  <c r="E107" i="6"/>
  <c r="E113" i="6"/>
  <c r="E119" i="6"/>
  <c r="E125" i="6"/>
  <c r="E131" i="6"/>
  <c r="E137" i="6"/>
  <c r="E21" i="6"/>
  <c r="E39" i="6"/>
  <c r="E69" i="6"/>
  <c r="E87" i="6"/>
  <c r="E123" i="6"/>
  <c r="E18" i="6"/>
  <c r="E24" i="6"/>
  <c r="E30" i="6"/>
  <c r="E36" i="6"/>
  <c r="E42" i="6"/>
  <c r="E48" i="6"/>
  <c r="E54" i="6"/>
  <c r="E60" i="6"/>
  <c r="E66" i="6"/>
  <c r="E72" i="6"/>
  <c r="E78" i="6"/>
  <c r="E84" i="6"/>
  <c r="E90" i="6"/>
  <c r="E96" i="6"/>
  <c r="E102" i="6"/>
  <c r="E108" i="6"/>
  <c r="E114" i="6"/>
  <c r="E120" i="6"/>
  <c r="E126" i="6"/>
  <c r="E132" i="6"/>
  <c r="E138" i="6"/>
  <c r="E45" i="6"/>
  <c r="E75" i="6"/>
  <c r="E99" i="6"/>
  <c r="E129" i="6"/>
  <c r="E19" i="6"/>
  <c r="E25" i="6"/>
  <c r="E31" i="6"/>
  <c r="E37" i="6"/>
  <c r="E43" i="6"/>
  <c r="E49" i="6"/>
  <c r="E55" i="6"/>
  <c r="E61" i="6"/>
  <c r="E67" i="6"/>
  <c r="E73" i="6"/>
  <c r="E79" i="6"/>
  <c r="E85" i="6"/>
  <c r="E91" i="6"/>
  <c r="E97" i="6"/>
  <c r="E103" i="6"/>
  <c r="E109" i="6"/>
  <c r="E115" i="6"/>
  <c r="E121" i="6"/>
  <c r="E127" i="6"/>
  <c r="E133" i="6"/>
  <c r="E139" i="6"/>
  <c r="E33" i="6"/>
  <c r="E63" i="6"/>
  <c r="E93" i="6"/>
  <c r="E117" i="6"/>
  <c r="E135" i="6"/>
  <c r="E20" i="6"/>
  <c r="E26" i="6"/>
  <c r="E32" i="6"/>
  <c r="E38" i="6"/>
  <c r="E44" i="6"/>
  <c r="E50" i="6"/>
  <c r="E56" i="6"/>
  <c r="E62" i="6"/>
  <c r="E68" i="6"/>
  <c r="E74" i="6"/>
  <c r="E80" i="6"/>
  <c r="E86" i="6"/>
  <c r="E92" i="6"/>
  <c r="E98" i="6"/>
  <c r="E104" i="6"/>
  <c r="E110" i="6"/>
  <c r="E116" i="6"/>
  <c r="E122" i="6"/>
  <c r="E128" i="6"/>
  <c r="E134" i="6"/>
  <c r="J149" i="2"/>
  <c r="B146" i="7"/>
  <c r="M11" i="6"/>
  <c r="K146" i="7" l="1"/>
  <c r="K14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52" i="2" s="1"/>
  <c r="I156" i="2" l="1"/>
  <c r="I154" i="2" s="1"/>
  <c r="I157" i="2"/>
  <c r="I15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<sst xmlns="http://schemas.openxmlformats.org/spreadsheetml/2006/main" count="3723" uniqueCount="839">
  <si>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</si>
  <si>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</si>
  <si>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</si>
  <si>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</si>
  <si>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</si>
  <si>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</si>
  <si>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</si>
  <si>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</si>
  <si>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</si>
  <si>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</si>
  <si>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</si>
  <si>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</si>
  <si>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</si>
  <si>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</si>
  <si>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</si>
  <si>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</si>
  <si>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</si>
  <si>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</si>
  <si>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</si>
  <si>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</si>
  <si>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</si>
  <si>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</si>
  <si>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</si>
  <si>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</si>
  <si>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</si>
  <si>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</si>
  <si>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</si>
  <si>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</si>
  <si>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</si>
  <si>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</si>
  <si>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</si>
  <si>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</si>
  <si>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</si>
  <si>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</si>
  <si>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</si>
  <si>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</si>
  <si>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</si>
  <si>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</si>
  <si>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</si>
  <si>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</si>
  <si>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</si>
  <si>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</si>
  <si>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</si>
  <si>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</si>
  <si>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</si>
  <si>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</si>
  <si>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</si>
  <si>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</si>
  <si>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</si>
  <si>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</si>
  <si>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</si>
  <si>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</si>
  <si>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</si>
  <si>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</si>
  <si>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</si>
  <si>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</si>
  <si>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</si>
  <si>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</si>
  <si>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</si>
  <si>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</si>
  <si>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</si>
  <si>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</si>
  <si>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</si>
  <si>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</si>
  <si>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</si>
  <si>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</si>
  <si>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</si>
  <si>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</si>
  <si>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</si>
  <si>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</si>
  <si>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</si>
  <si>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</si>
  <si>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</si>
  <si>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</si>
  <si>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</si>
  <si>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</si>
  <si>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</si>
  <si>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</si>
  <si>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</si>
  <si>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</si>
  <si>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</si>
  <si>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</si>
  <si>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</si>
  <si>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</si>
  <si>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</si>
  <si>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</si>
  <si>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</si>
  <si>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</si>
  <si>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</si>
  <si>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</si>
  <si>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</si>
  <si>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</si>
  <si>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</si>
  <si>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</si>
  <si>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</si>
  <si>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</si>
  <si>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</si>
  <si>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</si>
  <si>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</si>
  <si>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</si>
  <si>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</si>
  <si>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</si>
  <si>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</si>
  <si>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</si>
  <si>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</si>
  <si>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</si>
  <si>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</si>
  <si>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</si>
  <si>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</si>
  <si>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</si>
  <si>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</si>
  <si>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</si>
  <si>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</si>
  <si>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</si>
  <si>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</si>
  <si>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</si>
  <si>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</si>
  <si>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</si>
  <si>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</si>
  <si>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</si>
  <si>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</si>
  <si>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</si>
  <si>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</si>
  <si>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</si>
  <si>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</si>
  <si>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</si>
  <si>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</si>
  <si>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</si>
  <si>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</si>
  <si>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</si>
  <si>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</si>
  <si>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</si>
  <si>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</si>
  <si>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</si>
  <si>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</si>
  <si>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</si>
  <si>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</si>
  <si>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</si>
  <si>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</si>
  <si>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</si>
  <si>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</si>
  <si>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</si>
  <si>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</si>
  <si>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</si>
  <si>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</si>
  <si>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</si>
  <si>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</si>
  <si>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</si>
  <si>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</si>
  <si>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</si>
  <si>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</si>
  <si>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</si>
  <si>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</si>
  <si>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</si>
  <si>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</si>
  <si>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</si>
  <si>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</si>
  <si>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</si>
  <si>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</si>
  <si>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</si>
  <si>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</si>
  <si>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</si>
  <si>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</si>
  <si>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</si>
  <si>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</si>
  <si>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</si>
  <si>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</si>
  <si>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</si>
  <si>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</si>
  <si>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</si>
  <si>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</si>
  <si>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</si>
  <si>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</si>
  <si>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</si>
  <si>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</si>
  <si>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</si>
  <si>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</si>
  <si>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</si>
  <si>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</si>
  <si>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</si>
  <si>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</si>
  <si>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</si>
  <si>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</si>
  <si>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</si>
  <si>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</si>
  <si>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</si>
  <si>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</si>
  <si>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</si>
  <si>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</si>
  <si>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</si>
  <si>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</si>
  <si>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</si>
  <si>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</si>
  <si>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</si>
  <si>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</si>
  <si>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</si>
  <si>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</si>
  <si>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</si>
  <si>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</si>
  <si>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</si>
  <si>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</si>
  <si>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</si>
  <si>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</si>
  <si>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</si>
  <si>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</si>
  <si>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</si>
  <si>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</si>
  <si>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</si>
  <si>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</si>
  <si>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</si>
  <si>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</si>
  <si>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</si>
  <si>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</si>
  <si>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</si>
  <si>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</si>
  <si>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</si>
  <si>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</si>
  <si>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</si>
  <si>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</si>
  <si>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</si>
  <si>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</si>
  <si>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</si>
  <si>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</si>
  <si>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</si>
  <si>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</si>
  <si>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</si>
  <si>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</si>
  <si>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</si>
  <si>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</si>
  <si>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</si>
  <si>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</si>
  <si>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</si>
  <si>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</si>
  <si>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</si>
  <si>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</si>
  <si>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</si>
  <si>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</si>
  <si>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</si>
  <si>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</si>
  <si>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</si>
  <si>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</si>
  <si>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</si>
  <si>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</si>
  <si>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</si>
  <si>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</si>
  <si>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</si>
  <si>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</si>
  <si>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</si>
  <si>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</si>
  <si>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</si>
  <si>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</si>
  <si>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</si>
  <si>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</si>
  <si>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</si>
  <si>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</si>
  <si>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</si>
  <si>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</si>
  <si>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</si>
  <si>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</si>
  <si>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</si>
  <si>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</si>
  <si>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</si>
  <si>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</si>
  <si>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</si>
  <si>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</si>
  <si>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</si>
  <si>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</si>
  <si>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</si>
  <si>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</si>
  <si>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</si>
  <si>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</si>
  <si>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</si>
  <si>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</si>
  <si>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</si>
  <si>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</si>
  <si>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</si>
  <si>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</si>
  <si>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</si>
  <si>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</si>
  <si>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</si>
  <si>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</si>
  <si>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</si>
  <si>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</si>
  <si>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</si>
  <si>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</si>
  <si>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</si>
  <si>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</si>
  <si>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</si>
  <si>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</si>
  <si>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</si>
  <si>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</si>
  <si>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</si>
  <si>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</si>
  <si>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</si>
  <si>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</si>
  <si>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</si>
  <si>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</si>
  <si>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</si>
  <si>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</si>
  <si>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</si>
  <si>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</si>
  <si>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</si>
  <si>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</si>
  <si>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</si>
  <si>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</si>
  <si>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</si>
  <si>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</si>
  <si>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</si>
  <si>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</si>
  <si>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</si>
  <si>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</si>
  <si>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</si>
  <si>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</si>
  <si>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</si>
  <si>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</si>
  <si>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</si>
  <si>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</si>
  <si>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</si>
  <si>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</si>
  <si>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</si>
  <si>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</si>
  <si>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</si>
  <si>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</si>
  <si>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</si>
  <si>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</si>
  <si>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</si>
  <si>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</si>
  <si>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</si>
  <si>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</si>
  <si>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</si>
  <si>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</si>
  <si>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</si>
  <si>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</si>
  <si>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</si>
  <si>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</si>
  <si>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</si>
  <si>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</si>
  <si>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</si>
  <si>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</si>
  <si>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</si>
  <si>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</si>
  <si>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</si>
  <si>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</si>
  <si>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</si>
  <si>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</si>
  <si>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</si>
  <si>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</si>
  <si>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</si>
  <si>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</si>
  <si>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</si>
  <si>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</si>
  <si>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</si>
  <si>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</si>
  <si>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</si>
  <si>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</si>
  <si>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</si>
  <si>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</si>
  <si>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</si>
  <si>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</si>
  <si>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</si>
  <si>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</si>
  <si>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</si>
  <si>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</si>
  <si>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</si>
  <si>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</si>
  <si>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</si>
  <si>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</si>
  <si>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</si>
  <si>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</si>
  <si>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</si>
  <si>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</si>
  <si>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</si>
  <si>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</si>
  <si>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</si>
  <si>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</si>
  <si>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</si>
  <si>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</si>
  <si>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</si>
  <si>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</si>
  <si>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</si>
  <si>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</si>
  <si>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</si>
  <si>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</si>
  <si>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</si>
  <si>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</si>
  <si>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</si>
  <si>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</si>
  <si>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</si>
  <si>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</si>
  <si>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</si>
  <si>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</si>
  <si>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</si>
  <si>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</si>
  <si>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</si>
  <si>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</si>
  <si>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</si>
  <si>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</si>
  <si>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</si>
  <si>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</si>
  <si>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</si>
  <si>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</si>
  <si>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</si>
  <si>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</si>
  <si>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</si>
  <si>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</si>
  <si>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</si>
  <si>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</si>
  <si>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</si>
  <si>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</si>
  <si>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</si>
  <si>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</si>
  <si>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</si>
  <si>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</si>
  <si>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</si>
  <si>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</si>
  <si>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</si>
  <si>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</si>
  <si>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</si>
  <si>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</si>
  <si>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</si>
  <si>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</si>
  <si>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</si>
  <si>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</si>
  <si>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</si>
  <si>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</si>
  <si>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</si>
  <si>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</si>
  <si>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</si>
  <si>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</si>
  <si>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</si>
  <si>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</si>
  <si>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</si>
  <si>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</si>
  <si>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</si>
  <si>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</si>
  <si>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</si>
  <si>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</si>
  <si>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</si>
  <si>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</si>
  <si>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</si>
  <si>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</si>
  <si>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</si>
  <si>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</si>
  <si>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</si>
  <si>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</si>
  <si>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</si>
  <si>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</si>
  <si>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</si>
  <si>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</si>
  <si>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</si>
  <si>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</si>
  <si>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</si>
  <si>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</si>
  <si>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</si>
  <si>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</si>
  <si>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</si>
  <si>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</si>
  <si>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</si>
  <si>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</si>
  <si>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</si>
  <si>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</si>
  <si>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</si>
  <si>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</si>
  <si>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</si>
  <si>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</si>
  <si>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</si>
  <si>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</si>
  <si>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</si>
  <si>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</si>
  <si>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</si>
  <si>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</si>
  <si>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</si>
  <si>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</si>
  <si>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</si>
  <si>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</si>
  <si>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</si>
  <si>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</si>
  <si>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</si>
  <si>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</si>
  <si>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</si>
  <si>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</si>
  <si>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</si>
  <si>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</si>
  <si>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</si>
  <si>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</si>
  <si>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</si>
  <si>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</si>
  <si>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</si>
  <si>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</si>
  <si>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</si>
  <si>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</si>
  <si>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</si>
  <si>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</si>
  <si>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</si>
  <si>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</si>
  <si>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</si>
  <si>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</si>
  <si>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</si>
  <si>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</si>
  <si>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</si>
  <si>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</si>
  <si>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</si>
  <si>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</si>
  <si>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</si>
  <si>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</si>
  <si>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</si>
  <si>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</si>
  <si>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</si>
  <si>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</si>
  <si>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</si>
  <si>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</si>
  <si>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</si>
  <si>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</si>
  <si>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</si>
  <si>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</si>
  <si>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</si>
  <si>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</si>
  <si>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</si>
  <si>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</si>
  <si>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</si>
  <si>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</si>
  <si>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</si>
  <si>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</si>
  <si>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</si>
  <si>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</si>
  <si>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</si>
  <si>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</si>
  <si>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</si>
  <si>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</si>
  <si>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</si>
  <si>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</si>
  <si>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</si>
  <si>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</si>
  <si>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</si>
  <si>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</si>
  <si>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</si>
  <si>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</si>
  <si>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</si>
  <si>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</si>
  <si>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</si>
  <si>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</si>
  <si>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</si>
  <si>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</si>
  <si>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</si>
  <si>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</si>
  <si>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</si>
  <si>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</si>
  <si>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</si>
  <si>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</si>
  <si>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</si>
  <si>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</si>
  <si>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</si>
  <si>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</si>
  <si>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</si>
  <si>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</si>
  <si>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</si>
  <si>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</si>
  <si>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</si>
  <si>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</si>
  <si>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</si>
  <si>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</si>
  <si>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</si>
  <si>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</si>
  <si>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</si>
  <si>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</si>
  <si>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</si>
  <si>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</si>
  <si>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</si>
  <si>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</si>
  <si>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</si>
  <si>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</si>
  <si>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</si>
  <si>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</si>
  <si>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</si>
  <si>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</si>
  <si>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</si>
  <si>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</si>
  <si>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</si>
  <si>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</si>
  <si>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</si>
  <si>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</si>
  <si>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</si>
  <si>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</si>
  <si>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</si>
  <si>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</si>
  <si>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</si>
  <si>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</si>
  <si>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</si>
  <si>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</si>
  <si>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</si>
  <si>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</si>
  <si>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</si>
  <si>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</si>
  <si>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</si>
  <si>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</si>
  <si>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</si>
  <si>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</si>
  <si>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</si>
  <si>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</si>
  <si>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</si>
  <si>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</si>
  <si>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</si>
  <si>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</si>
  <si>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</si>
  <si>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</si>
  <si>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</si>
  <si>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</si>
  <si>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</si>
  <si>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</si>
  <si>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</si>
  <si>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</si>
  <si>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</si>
  <si>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</si>
  <si>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</si>
  <si>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</si>
  <si>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</si>
  <si>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</si>
  <si>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</si>
  <si>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</si>
  <si>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</si>
  <si>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</si>
  <si>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</si>
  <si>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</si>
  <si>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</si>
  <si>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</si>
  <si>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</si>
  <si>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</si>
  <si>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</si>
  <si>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</si>
  <si>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</si>
  <si>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</si>
  <si>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</si>
  <si>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</si>
  <si>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</si>
  <si>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</si>
  <si>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</si>
  <si>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</si>
  <si>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</si>
  <si>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</si>
  <si>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</si>
  <si>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</si>
  <si>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</si>
  <si>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</si>
  <si>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</si>
  <si>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</si>
  <si>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</si>
  <si>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</si>
  <si>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</si>
  <si>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</si>
  <si>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</si>
  <si>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</si>
  <si>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</si>
  <si>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</si>
  <si>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</si>
  <si>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</si>
  <si>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</si>
  <si>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</si>
  <si>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</si>
  <si>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</si>
  <si>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</si>
  <si>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</si>
  <si>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</si>
  <si>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</si>
  <si>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</si>
  <si>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</si>
  <si>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</si>
  <si>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</si>
  <si>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</si>
  <si>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</si>
  <si>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</si>
  <si>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</si>
  <si>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</si>
  <si>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</si>
  <si>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</si>
  <si>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</si>
  <si>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</si>
  <si>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</si>
  <si>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</si>
  <si>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</si>
  <si>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</si>
  <si>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</si>
  <si>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</si>
  <si>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</si>
  <si>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</si>
  <si>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</si>
  <si>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</si>
  <si>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</si>
  <si>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</si>
  <si>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</si>
  <si>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</si>
  <si>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</si>
  <si>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</si>
  <si>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</si>
  <si>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</si>
  <si>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</si>
  <si>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</si>
  <si>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</si>
  <si>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</si>
  <si>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</si>
  <si>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</si>
  <si>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</si>
  <si>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</si>
  <si>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</si>
  <si>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</si>
  <si>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</si>
  <si>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</si>
  <si>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</si>
  <si>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</si>
  <si>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JS Sourcings2</t>
  </si>
  <si>
    <t>Sam2 Kong2</t>
  </si>
  <si>
    <t>30/F Room 30-01 / S-01 152 Chartered Square Building</t>
  </si>
  <si>
    <t>10500 Bang Rak</t>
  </si>
  <si>
    <t>Tel: +66 0967325866</t>
  </si>
  <si>
    <t>Email: jssourcings@gmail.com</t>
  </si>
  <si>
    <t>ABNEVB</t>
  </si>
  <si>
    <t>BB18B3</t>
  </si>
  <si>
    <t>Color: High Polish</t>
  </si>
  <si>
    <t>PVD plated 316L steel eyebrow barbell, 18g (1mm) with two 3mm balls</t>
  </si>
  <si>
    <t>BB18CN3</t>
  </si>
  <si>
    <t>316L steel eyebrow barbell, 18g (1mm) with two 3mm cones</t>
  </si>
  <si>
    <t>BB20</t>
  </si>
  <si>
    <t>316L steel barbell, 20g (0.8mm) with 3mm balls</t>
  </si>
  <si>
    <t>BB20CN</t>
  </si>
  <si>
    <t>316L steel eyebrow or helix barbell, 20g (0.8mm) with two 3mm cones</t>
  </si>
  <si>
    <t>316L steel eyebrow barbell, 16g (1.2mm) with two 3mm balls</t>
  </si>
  <si>
    <t>BBEITCN</t>
  </si>
  <si>
    <t>Anodized 316L steel industrial barbell, 16g (1.2mm) with two 4mm cones</t>
  </si>
  <si>
    <t>BBER20B</t>
  </si>
  <si>
    <t>316L steel barbell, 14g (1.6mm) with two 4mm balls</t>
  </si>
  <si>
    <t>BBGIN</t>
  </si>
  <si>
    <t>Surgical steel tongue barbell, 14g (1.6mm) with two 6mm internally threaded balls</t>
  </si>
  <si>
    <t>BBITBXL</t>
  </si>
  <si>
    <t>Extra long PVD plated surgical steel industrial barbell, 14g (1.6mm) with two 5mm balls</t>
  </si>
  <si>
    <t>BBIVD4</t>
  </si>
  <si>
    <t>316L surgical steel Industrial barbell, 14g (1.6mm) with two 4mm acrylic UV dice</t>
  </si>
  <si>
    <t>Color: Green</t>
  </si>
  <si>
    <t>Color: Pink</t>
  </si>
  <si>
    <t>Color: Red</t>
  </si>
  <si>
    <t>BBTB5</t>
  </si>
  <si>
    <t>Anodized surgical steel nipple or tongue barbell, 14g (1.6mm) with two 5mm balls</t>
  </si>
  <si>
    <t>BCR14</t>
  </si>
  <si>
    <t>316L Surgical steel ball closure ring, 14g (1.6mm) with a 4mm ball</t>
  </si>
  <si>
    <t>BN18B3</t>
  </si>
  <si>
    <t>PVD plated 316L steel eyebrow banana, 18g (1mm) with two 3mm balls</t>
  </si>
  <si>
    <t>316L steel belly banana, 14g (1.6m) with a 8mm and a 5mm bezel set jewel ball using original Czech Preciosa crystals.</t>
  </si>
  <si>
    <t>BNB4</t>
  </si>
  <si>
    <t>Surgical steel banana, 14g (1.6mm) with two 4mm balls</t>
  </si>
  <si>
    <t>CB18B3</t>
  </si>
  <si>
    <t>Surgical steel circular barbell, 18g (1mm) with two 3mm balls</t>
  </si>
  <si>
    <t>CBEB</t>
  </si>
  <si>
    <t>Surgical steel circular barbell, 16g (1.2mm) with two 3mm balls</t>
  </si>
  <si>
    <t>CBEUVDI</t>
  </si>
  <si>
    <t>CBTDI</t>
  </si>
  <si>
    <t>Anodized surgical steel circular barbell, 14g (1.6mm) with two 4mm dice</t>
  </si>
  <si>
    <t>FBBUV6</t>
  </si>
  <si>
    <t>Bioflex tongue barbell, 14g (1.6mm) with two 6mm balls</t>
  </si>
  <si>
    <t>LBIFB</t>
  </si>
  <si>
    <t>Surgical steel internally threaded labret, 16g (1.2mm) with crystal flat head sized 3mm to 5mm for triple tragus piercings</t>
  </si>
  <si>
    <t>LBIFRC</t>
  </si>
  <si>
    <t>Surgical steel internally threaded labret, 16g (1.2mm) with flat top part with ferido glued multi crystals and resin cover</t>
  </si>
  <si>
    <t>LBISAB25</t>
  </si>
  <si>
    <t>Clear bio flexible labret, 16g (1.2mm) with a push in 2.5mm solid color acrylic ball</t>
  </si>
  <si>
    <t>LBRT14</t>
  </si>
  <si>
    <t>14g Flexible acrylic labret retainer with push in disc</t>
  </si>
  <si>
    <t>LBTC25</t>
  </si>
  <si>
    <t>Crystal Color: Light Siam / Black Anodized</t>
  </si>
  <si>
    <t>Anodized 316L steel labret, 16g (1.2mm) with an internally threaded 2.5mm crystal top</t>
  </si>
  <si>
    <t>SEPTB</t>
  </si>
  <si>
    <t>Gauge: 2.5mm</t>
  </si>
  <si>
    <t>Black PVD plated 316L steel septum retainer in a simple inverted U shape with outward pointing ends</t>
  </si>
  <si>
    <t>SP18JB3</t>
  </si>
  <si>
    <t>Surgical steel eyebrow spiral, 18g (1mm) with two 3mm bezel set jewel balls</t>
  </si>
  <si>
    <t>SPEB</t>
  </si>
  <si>
    <t>Surgical steel eyebrow spiral, 16g (1.2mm) with two 3mm balls</t>
  </si>
  <si>
    <t>Color: Purple</t>
  </si>
  <si>
    <t>UBN2CG</t>
  </si>
  <si>
    <t>UBNE2C</t>
  </si>
  <si>
    <t>High polished titanium G23 banana, 1.2mm (16g) with two 3mm bezel set jewel balls</t>
  </si>
  <si>
    <t>UBNEB</t>
  </si>
  <si>
    <t>Titanium G23 eyebrow banana, 16g (1.2mm) with two 3mm balls</t>
  </si>
  <si>
    <t>UBNG</t>
  </si>
  <si>
    <t>Titanium G23 belly banana, 14g (1.6mm) with an upper 5mm and a lower 8mm plain titanium ball</t>
  </si>
  <si>
    <t>UINDB</t>
  </si>
  <si>
    <t>Titanium G23 industrial barbell, 14g (1.6mm) with two 5mm balls</t>
  </si>
  <si>
    <t>UINFR5</t>
  </si>
  <si>
    <t>Titanium G23 Industrial barbell, 14g (1.6mm) with two 5mm ferido glued multi-crystal balls with resin cover</t>
  </si>
  <si>
    <t>ULBCN3</t>
  </si>
  <si>
    <t>Titanium G23 labret, 16g (1.2mm) with a 3mm cone</t>
  </si>
  <si>
    <t>ULBICS</t>
  </si>
  <si>
    <t>Titanium G23 internally threaded labret, 16g (1.2mm) with a 2.2mm flat head with a bezel set crystal</t>
  </si>
  <si>
    <t>UTBBFR5</t>
  </si>
  <si>
    <t>UTBBG</t>
  </si>
  <si>
    <t>Anodized titanium G23 tongue barbell, 14g (1.6mm) with two 6mm balls</t>
  </si>
  <si>
    <t>UTBBS</t>
  </si>
  <si>
    <t>Anodized titanium G23 tongue barbell, 14g (1.6mm) with two 5mm balls</t>
  </si>
  <si>
    <t>UTBNFR8</t>
  </si>
  <si>
    <t>Anodized titanium G23 belly banana, 1.6mm (14g) with a 5mm top titanium ball and 8mm multi-crystal ferido glued lower ball with resin cover</t>
  </si>
  <si>
    <t>UTBNG</t>
  </si>
  <si>
    <t>Anodized titanium G23 belly banana, 14g (1.6mm) with an upper 5mm and a lower 8mm ball</t>
  </si>
  <si>
    <t>UTCBB5</t>
  </si>
  <si>
    <t>Anodized titanium G23 circular barbell, 14g (1.6mm) with 5mm balls</t>
  </si>
  <si>
    <t>UTCBCN5</t>
  </si>
  <si>
    <t>Anodized titanium G23 circular barbell, 14g (1.6mm) with 5mm cones</t>
  </si>
  <si>
    <t>UTCBECN</t>
  </si>
  <si>
    <t>Anodized titanium G23 circular eyebrow barbell, 16g (1.2mm) with 3mm cones</t>
  </si>
  <si>
    <t>UTINB</t>
  </si>
  <si>
    <t>Anodized titanium G23 industrial barbell, 14g (1.6mm) with two 5mm balls</t>
  </si>
  <si>
    <t>UTINCN</t>
  </si>
  <si>
    <t>Anodized titanium G23 industrial barbell, 14g (1.6mm) with two 5mm cones</t>
  </si>
  <si>
    <t>UTLBB3</t>
  </si>
  <si>
    <t>Anodized titanium G23 labret, 16g (1.2mm) with a 3mm ball</t>
  </si>
  <si>
    <t>UTLBCN3</t>
  </si>
  <si>
    <t>Anodized titanium G23 labret, 16g (1.2mm) with a 3mm cone</t>
  </si>
  <si>
    <t>XUVDI3</t>
  </si>
  <si>
    <t>Set of 10 pcs. of 3mm acrylic UV dice with 16g (1.2mm) threading</t>
  </si>
  <si>
    <t>ZUBBBS</t>
  </si>
  <si>
    <t>EO gas sterilized piercing: Titanium G23 barbell, 14g (1.6mm) with 5mm balls</t>
  </si>
  <si>
    <t>LBIFB4</t>
  </si>
  <si>
    <t>LBIFRC4</t>
  </si>
  <si>
    <t>SEPTB10</t>
  </si>
  <si>
    <t>Fourteen Thousand Seven Hundred Thirty Eight and 75 cents THB</t>
  </si>
  <si>
    <t>Acrylic eyebrow banana, 16g (1.2mm) with two 3mm balls - length 5/16'' (8mm)</t>
  </si>
  <si>
    <t>Surgical steel circular barbells, 16g (1.2mm) with two 3mm acrylic UV dice - length 5/16'' (8mm)</t>
  </si>
  <si>
    <t>Anodized titanium G23 tongue barbell, 14g (1.6mm) with a 5mm ferido glued multi-crystal ball with resin cover - length 5/8'' (16mm)</t>
  </si>
  <si>
    <t>Exchange Rate THB-THB</t>
  </si>
  <si>
    <t>Total Order USD</t>
  </si>
  <si>
    <t>Total Invoice USD</t>
  </si>
  <si>
    <t>Sunny</t>
  </si>
  <si>
    <t xml:space="preserve">Credit 90 Days from the day order is picked up. </t>
  </si>
  <si>
    <t>Due Date</t>
  </si>
  <si>
    <t>Pick up at the Shop:</t>
  </si>
  <si>
    <r>
      <t xml:space="preserve">40% Discount as per </t>
    </r>
    <r>
      <rPr>
        <b/>
        <sz val="10"/>
        <color theme="1"/>
        <rFont val="Arial"/>
        <family val="2"/>
      </rPr>
      <t>Platinum Membership</t>
    </r>
    <r>
      <rPr>
        <sz val="10"/>
        <color theme="1"/>
        <rFont val="Arial"/>
        <family val="2"/>
      </rPr>
      <t>:</t>
    </r>
  </si>
  <si>
    <t>Eight Thousand Eight Hundred Forty Three and 25 cents THB</t>
  </si>
  <si>
    <t>JS Sourcings</t>
  </si>
  <si>
    <t>Sam Kong</t>
  </si>
  <si>
    <t xml:space="preserve">30/F Room 30-01 / S-01 152 </t>
  </si>
  <si>
    <t>30/F Room 30-01 / S-01 152</t>
  </si>
  <si>
    <t>Chartered Square Building</t>
  </si>
  <si>
    <t>10500 Bangkok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</si>
</sst>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 numFmtId="168"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0" fontId="5" fillId="0" borderId="0"/>
    <xf numFmtId="167"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1"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1" fillId="0" borderId="0" applyNumberFormat="0" applyFill="0" applyBorder="0" applyAlignment="0" applyProtection="0"/>
    <xf numFmtId="0" fontId="2" fillId="0" borderId="0"/>
    <xf numFmtId="0" fontId="5" fillId="0" borderId="0"/>
    <xf numFmtId="0" fontId="5" fillId="0" borderId="0"/>
    <xf numFmtId="0" fontId="2" fillId="0" borderId="0"/>
  </cellStyleXfs>
  <cellXfs count="15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8" fontId="32" fillId="2" borderId="7" xfId="78" applyNumberFormat="1" applyFont="1" applyFill="1" applyBorder="1" applyAlignment="1">
      <alignment horizontal="center" vertical="center"/>
    </xf>
    <xf numFmtId="1" fontId="1" fillId="2" borderId="2" xfId="0" applyNumberFormat="1" applyFont="1" applyFill="1" applyBorder="1"/>
    <xf numFmtId="1" fontId="1" fillId="2" borderId="7" xfId="0" applyNumberFormat="1" applyFont="1" applyFill="1" applyBorder="1"/>
    <xf numFmtId="1" fontId="1" fillId="2" borderId="8" xfId="0" applyNumberFormat="1" applyFont="1" applyFill="1" applyBorder="1"/>
    <xf numFmtId="1" fontId="18" fillId="2" borderId="1" xfId="78" applyNumberFormat="1" applyFont="1" applyFill="1" applyBorder="1"/>
    <xf numFmtId="165" fontId="32" fillId="2" borderId="7" xfId="78" applyNumberFormat="1" applyFont="1" applyFill="1" applyBorder="1" applyAlignment="1">
      <alignment horizontal="center"/>
    </xf>
    <xf numFmtId="1" fontId="18" fillId="2" borderId="2" xfId="78" applyNumberFormat="1" applyFont="1" applyFill="1" applyBorder="1"/>
    <xf numFmtId="1" fontId="1" fillId="2" borderId="3" xfId="0" applyNumberFormat="1" applyFont="1" applyFill="1" applyBorder="1"/>
    <xf numFmtId="1" fontId="18" fillId="2" borderId="6" xfId="78" applyNumberFormat="1"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67">
    <cellStyle name="Comma 2" xfId="7" xr:uid="{E2DAFA84-17B9-4C13-810D-8C4D4B7D2554}"/>
    <cellStyle name="Comma 2 2" xfId="4430" xr:uid="{3AE75F73-1330-415C-8CAC-E9B34C24CFC3}"/>
    <cellStyle name="Comma 2 2 2" xfId="4755" xr:uid="{D7C56EA5-2788-43DC-AF51-ECCDC7AA9970}"/>
    <cellStyle name="Comma 2 2 2 2" xfId="5326" xr:uid="{0E576DC0-A6C6-4DA6-B1FB-8EB6A7CF72A5}"/>
    <cellStyle name="Comma 2 2 3" xfId="4591" xr:uid="{EAD690ED-9C95-4697-A00C-2350C52AFDA1}"/>
    <cellStyle name="Comma 2 2 4" xfId="5352" xr:uid="{88603C51-431B-4761-A45F-4DE65C83267C}"/>
    <cellStyle name="Comma 3" xfId="4318" xr:uid="{1B04872B-F348-43DF-9D02-C0100186CCE2}"/>
    <cellStyle name="Comma 3 2" xfId="4432" xr:uid="{F0FE1AA1-9827-4911-86BC-EFBF66CE24CE}"/>
    <cellStyle name="Comma 3 2 2" xfId="4756" xr:uid="{E3808D4E-26AA-45AC-8875-506657FDAFB8}"/>
    <cellStyle name="Comma 3 2 2 2" xfId="5327" xr:uid="{6C9F7B05-F056-4B07-94E9-5DD1C58F2735}"/>
    <cellStyle name="Comma 3 2 3" xfId="5325" xr:uid="{3B62867C-C104-44D0-936E-69EA37861F1F}"/>
    <cellStyle name="Comma 3 2 4" xfId="5353" xr:uid="{0CEFBA92-3F7D-40DA-B689-C7BD12D2E7E1}"/>
    <cellStyle name="Currency 10" xfId="8" xr:uid="{C4A0AEC5-69CC-46D5-9575-102E0C396965}"/>
    <cellStyle name="Currency 10 2" xfId="9" xr:uid="{FBBD2171-F0F8-497C-8EBC-B5CC3E3175C0}"/>
    <cellStyle name="Currency 10 2 2" xfId="203" xr:uid="{0BF4C2BB-6F7D-485A-A8C2-DFA30AE8CF86}"/>
    <cellStyle name="Currency 10 2 2 2" xfId="4616" xr:uid="{D0835C9B-8C62-4F6D-BCAB-AA452B4D3841}"/>
    <cellStyle name="Currency 10 2 3" xfId="4511" xr:uid="{3B533C0E-11FB-4FA1-A9C1-52392F09187A}"/>
    <cellStyle name="Currency 10 3" xfId="10" xr:uid="{374E172E-53E6-4E33-AE01-B279761C759B}"/>
    <cellStyle name="Currency 10 3 2" xfId="204" xr:uid="{E8C54E62-8DB1-4281-B4A3-8032E20C7D94}"/>
    <cellStyle name="Currency 10 3 2 2" xfId="4617" xr:uid="{40AD2C69-98B2-4E6D-AE0E-6F2D3479599E}"/>
    <cellStyle name="Currency 10 3 3" xfId="4512" xr:uid="{0EEA119F-4439-4270-9101-AF138AAFA181}"/>
    <cellStyle name="Currency 10 4" xfId="205" xr:uid="{226D182E-FAA3-49E3-8F8D-03BBC50C0837}"/>
    <cellStyle name="Currency 10 4 2" xfId="4618" xr:uid="{53951758-D615-426C-8B5E-E3C64B88D621}"/>
    <cellStyle name="Currency 10 5" xfId="4437" xr:uid="{280A2B14-4B7F-4FBA-B4AC-00D6031286C9}"/>
    <cellStyle name="Currency 10 6" xfId="4510" xr:uid="{AF741C91-6965-4D79-9A69-AC0BF0C54950}"/>
    <cellStyle name="Currency 11" xfId="11" xr:uid="{F6705DC5-35B1-4151-9728-B3575D66BE39}"/>
    <cellStyle name="Currency 11 2" xfId="12" xr:uid="{EEE0EF2F-F998-4F03-B63D-EF408D5D2297}"/>
    <cellStyle name="Currency 11 2 2" xfId="206" xr:uid="{84952A65-3B41-4366-B617-0460F12C6C18}"/>
    <cellStyle name="Currency 11 2 2 2" xfId="4619" xr:uid="{6F9D46C9-09E0-4BFD-8B50-364FE11A0CF8}"/>
    <cellStyle name="Currency 11 2 3" xfId="4514" xr:uid="{00190D01-CC7E-460E-A4AC-DE148C9905E4}"/>
    <cellStyle name="Currency 11 3" xfId="13" xr:uid="{395BF659-726E-4D4A-9F04-89D0FDDFC219}"/>
    <cellStyle name="Currency 11 3 2" xfId="207" xr:uid="{E1722E79-313A-4F3A-A69F-9E1ABA4ADD72}"/>
    <cellStyle name="Currency 11 3 2 2" xfId="4620" xr:uid="{EF0D7ABA-3396-48B5-B965-EA6ADC2B9C4E}"/>
    <cellStyle name="Currency 11 3 3" xfId="4515" xr:uid="{AE963E06-CA98-4876-853E-E6D0075232F4}"/>
    <cellStyle name="Currency 11 4" xfId="208" xr:uid="{51D57F65-F1F5-4DF9-8507-2561EB27E2DD}"/>
    <cellStyle name="Currency 11 4 2" xfId="4621" xr:uid="{ADD072D1-F8A0-470E-A2CF-259AE97D951E}"/>
    <cellStyle name="Currency 11 5" xfId="4319" xr:uid="{F6A0327D-C880-4326-B513-D5A71FE553D9}"/>
    <cellStyle name="Currency 11 5 2" xfId="4438" xr:uid="{992A5E63-8111-4ED1-B0A5-632EB7D4FA5F}"/>
    <cellStyle name="Currency 11 5 3" xfId="4720" xr:uid="{6C39867E-40C9-40D8-B162-4F9049E57718}"/>
    <cellStyle name="Currency 11 5 3 2" xfId="5315" xr:uid="{CD9902FC-C6AE-49EE-9896-BE5BA5D5292B}"/>
    <cellStyle name="Currency 11 5 3 3" xfId="4757" xr:uid="{300BE0F9-5F11-43F4-A623-9F3FA7422F89}"/>
    <cellStyle name="Currency 11 5 4" xfId="4697" xr:uid="{B204C0C3-A15F-4FC8-9AF5-FFF791FEEA7E}"/>
    <cellStyle name="Currency 11 6" xfId="4513" xr:uid="{FC19E34E-8845-4108-918A-37CDA50E0020}"/>
    <cellStyle name="Currency 12" xfId="14" xr:uid="{62229D44-03A6-4C5D-9A01-65F48816B8E1}"/>
    <cellStyle name="Currency 12 2" xfId="15" xr:uid="{935AD853-0B17-4787-89F3-FCD0D1C6558D}"/>
    <cellStyle name="Currency 12 2 2" xfId="209" xr:uid="{97FEB58C-598A-4FD0-A529-3CAADACD0928}"/>
    <cellStyle name="Currency 12 2 2 2" xfId="4622" xr:uid="{6EBD9FC1-A682-4C12-B61C-4525533AA585}"/>
    <cellStyle name="Currency 12 2 3" xfId="4517" xr:uid="{4100F6B3-4EEC-4815-8D1A-ABAB443DF1B2}"/>
    <cellStyle name="Currency 12 3" xfId="210" xr:uid="{564E1997-4323-41A4-81C7-F0636E8394CC}"/>
    <cellStyle name="Currency 12 3 2" xfId="4623" xr:uid="{025EB2E3-01F5-41FE-B508-97F3F9D154DB}"/>
    <cellStyle name="Currency 12 4" xfId="4516" xr:uid="{8A05231A-DA0E-47DC-847F-99AEB2C4C218}"/>
    <cellStyle name="Currency 13" xfId="16" xr:uid="{CF020C7C-11A3-41B0-822C-F6272F961C76}"/>
    <cellStyle name="Currency 13 2" xfId="4321" xr:uid="{8E4B8009-A5D1-4BDB-8550-244643524C66}"/>
    <cellStyle name="Currency 13 3" xfId="4322" xr:uid="{3FD4EB40-F624-4DE0-9171-6771AAA23B0C}"/>
    <cellStyle name="Currency 13 3 2" xfId="4759" xr:uid="{55ABB15F-7D50-4EC3-95D8-1C73AA9513B2}"/>
    <cellStyle name="Currency 13 4" xfId="4320" xr:uid="{98F5BD0E-486A-4D8C-96AE-3585EB2D596A}"/>
    <cellStyle name="Currency 13 5" xfId="4758" xr:uid="{B125520B-514F-418F-9BCF-3A999695E61E}"/>
    <cellStyle name="Currency 14" xfId="17" xr:uid="{9A91C20E-0B54-4490-9186-A1645A2C413C}"/>
    <cellStyle name="Currency 14 2" xfId="211" xr:uid="{E1E32B19-5954-486F-BE5D-12E7E992BD93}"/>
    <cellStyle name="Currency 14 2 2" xfId="4624" xr:uid="{1B61936D-906C-495D-ABDB-A0BDBC17D47B}"/>
    <cellStyle name="Currency 14 3" xfId="4518" xr:uid="{0A482EDC-5F8B-4EA7-A0E5-DD37DCAE9A8A}"/>
    <cellStyle name="Currency 15" xfId="4414" xr:uid="{18F5C071-B63F-49B8-AA97-0647EDFC6406}"/>
    <cellStyle name="Currency 15 2" xfId="5358" xr:uid="{F61840C3-A9FA-429B-87D1-591A805C459B}"/>
    <cellStyle name="Currency 17" xfId="4323" xr:uid="{47BBFD6A-0334-4131-8582-3DAF04A17C7B}"/>
    <cellStyle name="Currency 2" xfId="18" xr:uid="{C8C748F5-BEB9-4235-82B6-1097CE37CC38}"/>
    <cellStyle name="Currency 2 2" xfId="19" xr:uid="{11B98B67-58DE-404C-917A-7D9D5255A5C9}"/>
    <cellStyle name="Currency 2 2 2" xfId="20" xr:uid="{AA823F7A-4D07-4195-851A-C77EEE81735F}"/>
    <cellStyle name="Currency 2 2 2 2" xfId="21" xr:uid="{7F5F1535-3422-42A4-A34D-6AB40D6A29E9}"/>
    <cellStyle name="Currency 2 2 2 2 2" xfId="4760" xr:uid="{710845BD-31F1-4F73-A314-CC08A65A8E3B}"/>
    <cellStyle name="Currency 2 2 2 3" xfId="22" xr:uid="{91D9339F-69F9-4A21-A55A-686A7BCF6481}"/>
    <cellStyle name="Currency 2 2 2 3 2" xfId="212" xr:uid="{CE412F37-8AF9-4CFE-8CF3-D0300E13ACC0}"/>
    <cellStyle name="Currency 2 2 2 3 2 2" xfId="4625" xr:uid="{E26B8B7B-2449-4DAF-9B86-342B98810184}"/>
    <cellStyle name="Currency 2 2 2 3 3" xfId="4521" xr:uid="{54922312-BB73-4906-9F79-EAE3781C3AB4}"/>
    <cellStyle name="Currency 2 2 2 4" xfId="213" xr:uid="{3748AF63-C189-4951-9983-6CFB7852EBDF}"/>
    <cellStyle name="Currency 2 2 2 4 2" xfId="4626" xr:uid="{054C9260-4C2E-4475-9350-4CEF53A99A19}"/>
    <cellStyle name="Currency 2 2 2 5" xfId="4520" xr:uid="{F36C6DF0-D5FA-4CD0-94BB-33BEBA179700}"/>
    <cellStyle name="Currency 2 2 3" xfId="214" xr:uid="{A24E59A8-AD2B-4CFE-8E27-B484999C653F}"/>
    <cellStyle name="Currency 2 2 3 2" xfId="4627" xr:uid="{68EC63B0-4A3E-4C69-AC9A-50AADCFD13AA}"/>
    <cellStyle name="Currency 2 2 4" xfId="4519" xr:uid="{A0D518F8-B999-4AE2-A13F-F369BAAA7B67}"/>
    <cellStyle name="Currency 2 3" xfId="23" xr:uid="{8715C477-E93E-44C2-8B32-4394D19860FA}"/>
    <cellStyle name="Currency 2 3 2" xfId="215" xr:uid="{2F0C918E-4947-4554-B65B-303AE6990C83}"/>
    <cellStyle name="Currency 2 3 2 2" xfId="4628" xr:uid="{8CBF3BD7-A295-4563-89A2-9AD4371C6225}"/>
    <cellStyle name="Currency 2 3 3" xfId="4522" xr:uid="{2D471FC6-5CF3-49A4-A469-F9BCA2D29D82}"/>
    <cellStyle name="Currency 2 4" xfId="216" xr:uid="{BC444ECD-6031-4796-B60A-89BC6A73F02A}"/>
    <cellStyle name="Currency 2 4 2" xfId="217" xr:uid="{84F94814-F5E8-4759-A9A0-2CFA9883F149}"/>
    <cellStyle name="Currency 2 5" xfId="218" xr:uid="{1654A10E-8676-4D88-962F-78F56B6E9822}"/>
    <cellStyle name="Currency 2 5 2" xfId="219" xr:uid="{687226B7-8882-475E-B8C3-1862C9503F97}"/>
    <cellStyle name="Currency 2 6" xfId="220" xr:uid="{EA141F25-C2E1-4F9E-893A-9DA4C741562A}"/>
    <cellStyle name="Currency 3" xfId="24" xr:uid="{952AAEBF-C303-46BF-B901-23F386C500D4}"/>
    <cellStyle name="Currency 3 2" xfId="25" xr:uid="{BB22D527-D6B4-4C29-AD89-C39A06E10E57}"/>
    <cellStyle name="Currency 3 2 2" xfId="221" xr:uid="{A0D600D0-095E-4CDC-8135-6E133882B34F}"/>
    <cellStyle name="Currency 3 2 2 2" xfId="4629" xr:uid="{09D15B4E-5125-4426-8150-E8EE70C2CE94}"/>
    <cellStyle name="Currency 3 2 3" xfId="4524" xr:uid="{C2C6DA7C-91CC-45E0-BBB5-E39D80BDAB41}"/>
    <cellStyle name="Currency 3 3" xfId="26" xr:uid="{7C117084-C6D4-48F7-AED9-A7CBEFD22ACF}"/>
    <cellStyle name="Currency 3 3 2" xfId="222" xr:uid="{7C86DFF4-919B-418C-8FC2-3BADB974733F}"/>
    <cellStyle name="Currency 3 3 2 2" xfId="4630" xr:uid="{A43D8308-8F13-4DAA-9A48-C0D70DE65749}"/>
    <cellStyle name="Currency 3 3 3" xfId="4525" xr:uid="{9E7E8996-FE22-4792-8F7F-2EE786FC81D4}"/>
    <cellStyle name="Currency 3 4" xfId="27" xr:uid="{896C2BFD-CFAA-4943-B00C-3340B85934C7}"/>
    <cellStyle name="Currency 3 4 2" xfId="223" xr:uid="{C34EBF1C-EB4B-4C57-A004-A51FCD575D40}"/>
    <cellStyle name="Currency 3 4 2 2" xfId="4631" xr:uid="{395F05C5-AB39-4272-B63C-2A5BE8B0C57F}"/>
    <cellStyle name="Currency 3 4 3" xfId="4526" xr:uid="{F5695836-EA70-49A2-AAB7-49C2C3F246AF}"/>
    <cellStyle name="Currency 3 5" xfId="224" xr:uid="{01E740C3-7621-4F29-8D59-D9DF3B021E82}"/>
    <cellStyle name="Currency 3 5 2" xfId="4632" xr:uid="{CEA61C67-171F-4DDA-A825-C94B0882484E}"/>
    <cellStyle name="Currency 3 6" xfId="4523" xr:uid="{2FF23251-DFE2-4799-95D0-C9247DBFD2D3}"/>
    <cellStyle name="Currency 4" xfId="28" xr:uid="{3B76B2F4-80D3-4989-BF42-43B4BF56BE25}"/>
    <cellStyle name="Currency 4 2" xfId="29" xr:uid="{FA1D133E-53F2-4A81-99BF-1E2BFA3E15D8}"/>
    <cellStyle name="Currency 4 2 2" xfId="225" xr:uid="{B2090DA8-9C2F-4BE9-831D-6AE4B7187548}"/>
    <cellStyle name="Currency 4 2 2 2" xfId="4633" xr:uid="{DFAF2FE4-0EE8-40DC-BD96-9FA080BE2A21}"/>
    <cellStyle name="Currency 4 2 3" xfId="4528" xr:uid="{34BD2E0A-3E62-42A3-B583-93CAA8F55784}"/>
    <cellStyle name="Currency 4 3" xfId="30" xr:uid="{8219BB45-85A3-4274-B342-2A3CF6619F9D}"/>
    <cellStyle name="Currency 4 3 2" xfId="226" xr:uid="{088FAE8C-DEB0-4502-B8A0-1C849548E943}"/>
    <cellStyle name="Currency 4 3 2 2" xfId="4634" xr:uid="{80AB8662-3183-46EE-9566-93AB1F0BD48A}"/>
    <cellStyle name="Currency 4 3 3" xfId="4529" xr:uid="{5E9E6234-A2C5-46DC-A3DE-DD4B9FC3D013}"/>
    <cellStyle name="Currency 4 4" xfId="227" xr:uid="{7B1BCD93-B748-4B6B-BBD5-E54A69B4872D}"/>
    <cellStyle name="Currency 4 4 2" xfId="4635" xr:uid="{D922ED44-EB66-417A-BC42-DA33F60AF375}"/>
    <cellStyle name="Currency 4 5" xfId="4324" xr:uid="{2ED318E0-ADF6-4828-9080-5DB4AAB2B644}"/>
    <cellStyle name="Currency 4 5 2" xfId="4439" xr:uid="{A708B708-1752-4EAF-8BF0-F8F9D7DB6CCD}"/>
    <cellStyle name="Currency 4 5 3" xfId="4721" xr:uid="{76E3A729-1793-4F6C-8474-8083066F7A84}"/>
    <cellStyle name="Currency 4 5 3 2" xfId="5316" xr:uid="{F55FC9F6-05EB-497A-BC9C-D97D551B7C06}"/>
    <cellStyle name="Currency 4 5 3 3" xfId="4761" xr:uid="{1A38CB29-F7CA-4969-9B25-9D6DC62CEB87}"/>
    <cellStyle name="Currency 4 5 4" xfId="4698" xr:uid="{68431EAE-9771-4619-9B98-44038102EBA7}"/>
    <cellStyle name="Currency 4 6" xfId="4527" xr:uid="{14A492AB-C838-42F5-A7ED-038A646A8F8E}"/>
    <cellStyle name="Currency 5" xfId="31" xr:uid="{54C92D09-6A4F-4820-8341-BBAA2908A634}"/>
    <cellStyle name="Currency 5 2" xfId="32" xr:uid="{1AABA674-604D-4C44-9F3F-7968D88BDB25}"/>
    <cellStyle name="Currency 5 2 2" xfId="228" xr:uid="{582079A8-4645-455D-9C83-6480907643F3}"/>
    <cellStyle name="Currency 5 2 2 2" xfId="4636" xr:uid="{344548A0-04B1-4B60-AACA-16EA75A24B98}"/>
    <cellStyle name="Currency 5 2 3" xfId="4530" xr:uid="{DF875F2C-DFF3-40AD-9CDC-4824A9B76725}"/>
    <cellStyle name="Currency 5 3" xfId="4325" xr:uid="{61AE6D77-2E86-4BE7-B84A-FAF7597EEDDA}"/>
    <cellStyle name="Currency 5 3 2" xfId="4440" xr:uid="{1375BD43-FC56-4BF6-B166-A1A8D5A07279}"/>
    <cellStyle name="Currency 5 3 2 2" xfId="5306" xr:uid="{30DC7301-BF78-416B-91D2-91D9C5FC307D}"/>
    <cellStyle name="Currency 5 3 2 3" xfId="4763" xr:uid="{61C3A9E3-246B-4EF8-AE90-4D1A62B995D9}"/>
    <cellStyle name="Currency 5 4" xfId="4762" xr:uid="{DB5A26E3-D5AF-4B06-9015-1E100B69CD94}"/>
    <cellStyle name="Currency 6" xfId="33" xr:uid="{3D713DAE-8E16-4D03-B598-37412B9D7F03}"/>
    <cellStyle name="Currency 6 2" xfId="229" xr:uid="{8B2DFE32-5B9E-4A86-8857-95211B9E47E7}"/>
    <cellStyle name="Currency 6 2 2" xfId="4637" xr:uid="{6D1191EC-8024-46FB-8D95-654C4DE5038C}"/>
    <cellStyle name="Currency 6 3" xfId="4326" xr:uid="{3A8E0CF9-C8E9-4A54-8D0F-AA515B2D3FCE}"/>
    <cellStyle name="Currency 6 3 2" xfId="4441" xr:uid="{8C15F3DF-3B52-4804-906C-51A9AB9B4237}"/>
    <cellStyle name="Currency 6 3 3" xfId="4722" xr:uid="{DDA32E69-4B6C-40F4-BF7E-0B3B6FE04E95}"/>
    <cellStyle name="Currency 6 3 3 2" xfId="5317" xr:uid="{F486A3F4-D13B-429E-878C-3D00B2A03A38}"/>
    <cellStyle name="Currency 6 3 3 3" xfId="4764" xr:uid="{578A5838-42F6-490E-ABF9-A962A6D615A5}"/>
    <cellStyle name="Currency 6 3 4" xfId="4699" xr:uid="{C202F4F1-E2EF-4509-A253-51D02E25A86A}"/>
    <cellStyle name="Currency 6 4" xfId="4531" xr:uid="{3AA9E4AF-30F2-4FA5-B61D-8C0BEF470D79}"/>
    <cellStyle name="Currency 7" xfId="34" xr:uid="{609AD477-6EEB-4915-8433-F8508B7C3A8B}"/>
    <cellStyle name="Currency 7 2" xfId="35" xr:uid="{CFF7E2BB-F267-4BBF-B158-6928D3E2A4B5}"/>
    <cellStyle name="Currency 7 2 2" xfId="250" xr:uid="{A8A978CA-7624-48E4-B090-8F72435B6C42}"/>
    <cellStyle name="Currency 7 2 2 2" xfId="4638" xr:uid="{F1F8E152-A39B-4F46-906B-2E43A9AB95A0}"/>
    <cellStyle name="Currency 7 2 3" xfId="4533" xr:uid="{196310EA-C958-4353-950C-33FCBBF96F52}"/>
    <cellStyle name="Currency 7 3" xfId="230" xr:uid="{8AFC7486-6696-4977-8F66-8936438B8A3A}"/>
    <cellStyle name="Currency 7 3 2" xfId="4639" xr:uid="{18C96E35-8E1B-4BA3-8F14-9F10DC3A954F}"/>
    <cellStyle name="Currency 7 4" xfId="4442" xr:uid="{E03F96DA-89B0-4E27-9AA1-223547BA17C9}"/>
    <cellStyle name="Currency 7 5" xfId="4532" xr:uid="{1D818824-75A7-4979-84C4-1BFA35C1600D}"/>
    <cellStyle name="Currency 8" xfId="36" xr:uid="{7FBE3317-2247-4062-A28A-4AF552204830}"/>
    <cellStyle name="Currency 8 2" xfId="37" xr:uid="{5BD6C796-9A33-456B-938F-641F54286F67}"/>
    <cellStyle name="Currency 8 2 2" xfId="231" xr:uid="{4F71DBE0-FDA7-4585-A5F1-4110E6EE8AB8}"/>
    <cellStyle name="Currency 8 2 2 2" xfId="4640" xr:uid="{8237ACBC-A2D1-418F-B2A1-68BB9AC1E779}"/>
    <cellStyle name="Currency 8 2 3" xfId="4535" xr:uid="{D44AACC6-86FA-4A9D-96C2-2E9F194923AB}"/>
    <cellStyle name="Currency 8 3" xfId="38" xr:uid="{6E8A2E45-0540-42AD-B6E2-8348F0092EB6}"/>
    <cellStyle name="Currency 8 3 2" xfId="232" xr:uid="{0C72F4C1-21AF-4911-B30C-5594E98516AE}"/>
    <cellStyle name="Currency 8 3 2 2" xfId="4641" xr:uid="{019ED8F7-3DAB-4F68-A71B-14BFC3C77C7B}"/>
    <cellStyle name="Currency 8 3 3" xfId="4536" xr:uid="{C14E9950-8948-47A5-8306-22A8FE4DE980}"/>
    <cellStyle name="Currency 8 4" xfId="39" xr:uid="{303AC9C8-1FC0-41E4-B4B5-222E4B4FB294}"/>
    <cellStyle name="Currency 8 4 2" xfId="233" xr:uid="{9F482A07-83AA-464A-B4CC-FF330EB55080}"/>
    <cellStyle name="Currency 8 4 2 2" xfId="4642" xr:uid="{FD18138C-4DBD-46FB-AD17-11CDE08254B8}"/>
    <cellStyle name="Currency 8 4 3" xfId="4537" xr:uid="{92DB42C1-8A60-4F43-BE0E-082199448B70}"/>
    <cellStyle name="Currency 8 5" xfId="234" xr:uid="{A5101217-957B-40CE-A4FE-41D5ABBFE025}"/>
    <cellStyle name="Currency 8 5 2" xfId="4643" xr:uid="{E48DB4BB-73DB-4475-95FC-0B44558815B1}"/>
    <cellStyle name="Currency 8 6" xfId="4443" xr:uid="{39C8C076-2A1B-4419-8032-C7BF175C923E}"/>
    <cellStyle name="Currency 8 7" xfId="4534" xr:uid="{002A727E-E008-4F11-9E4C-B1D6312D923E}"/>
    <cellStyle name="Currency 9" xfId="40" xr:uid="{5E4FA2F0-8212-4902-92BB-3144A2F766E9}"/>
    <cellStyle name="Currency 9 2" xfId="41" xr:uid="{D267F07B-7845-4583-8AE2-409D65F6AC8A}"/>
    <cellStyle name="Currency 9 2 2" xfId="235" xr:uid="{D99D8244-6AD8-4B2D-82B3-3740E089F8C5}"/>
    <cellStyle name="Currency 9 2 2 2" xfId="4644" xr:uid="{689404BF-B46E-4215-9A21-D023BC4A5395}"/>
    <cellStyle name="Currency 9 2 3" xfId="4539" xr:uid="{40663D9A-B0A7-4A1D-AE13-BF29D9730FA4}"/>
    <cellStyle name="Currency 9 3" xfId="42" xr:uid="{DD63B691-DA22-47FE-8647-6017DD819B5D}"/>
    <cellStyle name="Currency 9 3 2" xfId="236" xr:uid="{CE79ADA5-EFF8-479A-8BE5-933C69C9608A}"/>
    <cellStyle name="Currency 9 3 2 2" xfId="4645" xr:uid="{A480E721-1F9B-45AF-ABAD-9C53AB4D24C5}"/>
    <cellStyle name="Currency 9 3 3" xfId="4540" xr:uid="{A098DB59-43E6-41FB-AE2D-EF7F89F22383}"/>
    <cellStyle name="Currency 9 4" xfId="237" xr:uid="{1DEA5FFF-B9F9-4359-A076-61A8274D28A7}"/>
    <cellStyle name="Currency 9 4 2" xfId="4646" xr:uid="{0A384421-9BCE-4367-86DF-3BC558581E33}"/>
    <cellStyle name="Currency 9 5" xfId="4327" xr:uid="{B22B4048-C70D-4EC1-A5B3-ACEB12A6E3C9}"/>
    <cellStyle name="Currency 9 5 2" xfId="4444" xr:uid="{2F3E3E65-A159-4171-A905-E6BC95BB237A}"/>
    <cellStyle name="Currency 9 5 3" xfId="4723" xr:uid="{D25063F4-F5D7-4295-9A63-D1381E43CFBC}"/>
    <cellStyle name="Currency 9 5 4" xfId="4700" xr:uid="{7676861F-4E01-4474-8DB7-F81F1C8D9B27}"/>
    <cellStyle name="Currency 9 6" xfId="4538" xr:uid="{3321CDBD-EAC1-4F95-8626-6C46626C7509}"/>
    <cellStyle name="Hyperlink 2" xfId="6" xr:uid="{6CFFD761-E1C4-4FFC-9C82-FDD569F38491}"/>
    <cellStyle name="Hyperlink 2 2" xfId="5362" xr:uid="{49CBA820-6C55-4177-B52F-BBD65C670E71}"/>
    <cellStyle name="Hyperlink 3" xfId="202" xr:uid="{AE565DD7-B6A1-40DC-A1B4-867256BD9BC9}"/>
    <cellStyle name="Hyperlink 3 2" xfId="4415" xr:uid="{4947BB98-85CC-4030-8A1C-1C6D2A8DD9AF}"/>
    <cellStyle name="Hyperlink 3 3" xfId="4328" xr:uid="{24B9B3E2-FF1D-46E6-91F9-4142F2DEE16F}"/>
    <cellStyle name="Hyperlink 4" xfId="4329" xr:uid="{1E8F77F5-E1AE-4FC7-86BF-CC111F5CA917}"/>
    <cellStyle name="Hyperlink 4 2" xfId="5356" xr:uid="{9362D74C-C53A-4C4C-843B-E79F0C003241}"/>
    <cellStyle name="Normal" xfId="0" builtinId="0"/>
    <cellStyle name="Normal 10" xfId="43" xr:uid="{660CD18E-7C8F-4E5E-B6D6-440C5CF537E1}"/>
    <cellStyle name="Normal 10 10" xfId="903" xr:uid="{2B3FB2A0-92EC-4844-9765-2FB912AE7C68}"/>
    <cellStyle name="Normal 10 10 2" xfId="2508" xr:uid="{61126940-91FB-4394-8DB6-69D7215F8EF2}"/>
    <cellStyle name="Normal 10 10 2 2" xfId="4331" xr:uid="{6A6D940B-07E1-4B9B-939A-E0D95C4BDB55}"/>
    <cellStyle name="Normal 10 10 2 3" xfId="4675" xr:uid="{2A12FCCC-EC84-4129-9D1B-C820CC46659E}"/>
    <cellStyle name="Normal 10 10 3" xfId="2509" xr:uid="{6DFEFE4A-B97C-41E0-B7CA-6925D4580E9A}"/>
    <cellStyle name="Normal 10 10 4" xfId="2510" xr:uid="{EA5F614E-BFB4-4F55-923E-645BE6FA1ECC}"/>
    <cellStyle name="Normal 10 11" xfId="2511" xr:uid="{A5F15CE3-C5A5-4FE6-8669-651567AA39EC}"/>
    <cellStyle name="Normal 10 11 2" xfId="2512" xr:uid="{5F78831C-AD9D-4BBE-B986-3198AB57F435}"/>
    <cellStyle name="Normal 10 11 3" xfId="2513" xr:uid="{D377B3F3-8D1F-4234-B05A-3D131411DBCF}"/>
    <cellStyle name="Normal 10 11 4" xfId="2514" xr:uid="{371142A0-C0D2-439C-99D5-2DF4C4F01FA7}"/>
    <cellStyle name="Normal 10 12" xfId="2515" xr:uid="{5FC41DBF-D980-4D63-866A-0FE23CBD5A61}"/>
    <cellStyle name="Normal 10 12 2" xfId="2516" xr:uid="{C33D6074-2852-461E-9E02-4FA26C51CF47}"/>
    <cellStyle name="Normal 10 13" xfId="2517" xr:uid="{4CBDAF07-4014-48A3-AAA5-1B32B3CB7077}"/>
    <cellStyle name="Normal 10 14" xfId="2518" xr:uid="{CBB7050E-AF89-4DAA-B0CC-522E50363F14}"/>
    <cellStyle name="Normal 10 15" xfId="2519" xr:uid="{EA80181B-07E2-4E2E-9A2A-52A341FE280B}"/>
    <cellStyle name="Normal 10 2" xfId="44" xr:uid="{A96C3D56-C617-4091-B95C-18C5B31DFCB4}"/>
    <cellStyle name="Normal 10 2 10" xfId="2520" xr:uid="{F8C9AA0D-C014-4451-9617-63041DE14982}"/>
    <cellStyle name="Normal 10 2 11" xfId="2521" xr:uid="{66BE79FC-4711-4369-9D6A-017A9AEA4A14}"/>
    <cellStyle name="Normal 10 2 2" xfId="45" xr:uid="{612A39B9-3E97-4747-9D0D-CD130942C435}"/>
    <cellStyle name="Normal 10 2 2 2" xfId="46" xr:uid="{BCB61820-945D-4167-818D-C66377C7DBE3}"/>
    <cellStyle name="Normal 10 2 2 2 2" xfId="238" xr:uid="{E8A4200F-8536-4183-8107-081C5CE246B1}"/>
    <cellStyle name="Normal 10 2 2 2 2 2" xfId="454" xr:uid="{A814AF13-96D6-4A51-A46C-45ECFA916071}"/>
    <cellStyle name="Normal 10 2 2 2 2 2 2" xfId="455" xr:uid="{D64E4073-BF8F-4DA6-8B78-B964AF48FF1D}"/>
    <cellStyle name="Normal 10 2 2 2 2 2 2 2" xfId="904" xr:uid="{4C7D9307-4467-4A9C-9B17-4C7C8919558B}"/>
    <cellStyle name="Normal 10 2 2 2 2 2 2 2 2" xfId="905" xr:uid="{52CBED14-3340-4C9C-92B7-BFFE7A45C02F}"/>
    <cellStyle name="Normal 10 2 2 2 2 2 2 3" xfId="906" xr:uid="{D6DD4F5F-D70B-4802-A9DE-73F735B7D13B}"/>
    <cellStyle name="Normal 10 2 2 2 2 2 3" xfId="907" xr:uid="{4C59154B-65C2-4395-A363-526C0ACAD825}"/>
    <cellStyle name="Normal 10 2 2 2 2 2 3 2" xfId="908" xr:uid="{04907684-A91E-4678-A158-7C1C190758C0}"/>
    <cellStyle name="Normal 10 2 2 2 2 2 4" xfId="909" xr:uid="{E2495245-A9BC-4415-A676-E3351DC1D7DD}"/>
    <cellStyle name="Normal 10 2 2 2 2 3" xfId="456" xr:uid="{7F7613D7-0152-46A4-9327-EF62464F686D}"/>
    <cellStyle name="Normal 10 2 2 2 2 3 2" xfId="910" xr:uid="{ACEF99B3-9E5C-4BE2-A87A-3DEF28745B5F}"/>
    <cellStyle name="Normal 10 2 2 2 2 3 2 2" xfId="911" xr:uid="{35CBEB43-4AB7-452A-91C6-2DE7E753AE9C}"/>
    <cellStyle name="Normal 10 2 2 2 2 3 3" xfId="912" xr:uid="{48B30E8B-C723-4D8A-B9F0-51216A02D591}"/>
    <cellStyle name="Normal 10 2 2 2 2 3 4" xfId="2522" xr:uid="{33BBB2CA-9F30-4C1D-BD76-14478CFA2CD2}"/>
    <cellStyle name="Normal 10 2 2 2 2 4" xfId="913" xr:uid="{E73A45CC-7F6B-4CF3-8AC3-D5D7D8A42BD7}"/>
    <cellStyle name="Normal 10 2 2 2 2 4 2" xfId="914" xr:uid="{A2AC082D-A706-4837-8224-0DA140AA5894}"/>
    <cellStyle name="Normal 10 2 2 2 2 5" xfId="915" xr:uid="{7CC94222-30D6-4A08-A7A4-46457B6D22BB}"/>
    <cellStyle name="Normal 10 2 2 2 2 6" xfId="2523" xr:uid="{4A8D42AC-1919-4C28-A5FA-BB3C6180F16D}"/>
    <cellStyle name="Normal 10 2 2 2 3" xfId="239" xr:uid="{8C7134ED-5472-44EE-85B9-46EACCE3A642}"/>
    <cellStyle name="Normal 10 2 2 2 3 2" xfId="457" xr:uid="{9B5093FB-E8B3-430E-A11D-AAFAB26AC988}"/>
    <cellStyle name="Normal 10 2 2 2 3 2 2" xfId="458" xr:uid="{4F2473E8-26CA-4587-B8EF-6DC2327F4463}"/>
    <cellStyle name="Normal 10 2 2 2 3 2 2 2" xfId="916" xr:uid="{FE3FD31F-B829-4440-94F0-81BE9CCB552D}"/>
    <cellStyle name="Normal 10 2 2 2 3 2 2 2 2" xfId="917" xr:uid="{50BE991D-1C61-4E81-865F-666D69893BD4}"/>
    <cellStyle name="Normal 10 2 2 2 3 2 2 3" xfId="918" xr:uid="{4A4A849E-7A75-4130-871E-D11AC68BE595}"/>
    <cellStyle name="Normal 10 2 2 2 3 2 3" xfId="919" xr:uid="{D100916C-E3B8-4964-B108-04D4C3F1E5C0}"/>
    <cellStyle name="Normal 10 2 2 2 3 2 3 2" xfId="920" xr:uid="{54CA3D3F-C4CA-4C08-A024-6FFDAE812962}"/>
    <cellStyle name="Normal 10 2 2 2 3 2 4" xfId="921" xr:uid="{C52F8B5C-872C-4239-B9B8-A2BF160E5E68}"/>
    <cellStyle name="Normal 10 2 2 2 3 3" xfId="459" xr:uid="{7CB55D5A-93CE-4931-ABC9-0037C1332511}"/>
    <cellStyle name="Normal 10 2 2 2 3 3 2" xfId="922" xr:uid="{FB1D9468-0E0C-4CFF-A98F-529CA4D40F53}"/>
    <cellStyle name="Normal 10 2 2 2 3 3 2 2" xfId="923" xr:uid="{D600AD72-841E-437E-97BF-770D49AF793B}"/>
    <cellStyle name="Normal 10 2 2 2 3 3 3" xfId="924" xr:uid="{C30E3DF8-2B2C-4738-B9FC-28079BC60AA0}"/>
    <cellStyle name="Normal 10 2 2 2 3 4" xfId="925" xr:uid="{E4AAA99C-430B-469E-BD34-BEA598467CFB}"/>
    <cellStyle name="Normal 10 2 2 2 3 4 2" xfId="926" xr:uid="{505893D5-BA8C-43FB-87C4-E87DE52CCF86}"/>
    <cellStyle name="Normal 10 2 2 2 3 5" xfId="927" xr:uid="{A10E1262-FF8C-4EE2-A7DE-011F5DC5559C}"/>
    <cellStyle name="Normal 10 2 2 2 4" xfId="460" xr:uid="{AF02C181-6555-49F8-B3C3-8D303887124A}"/>
    <cellStyle name="Normal 10 2 2 2 4 2" xfId="461" xr:uid="{0B3B082B-2816-43AF-8B0C-288A7B510A50}"/>
    <cellStyle name="Normal 10 2 2 2 4 2 2" xfId="928" xr:uid="{1620B674-AC9D-4147-B748-DE11859614F1}"/>
    <cellStyle name="Normal 10 2 2 2 4 2 2 2" xfId="929" xr:uid="{47F20780-1638-4477-AFFC-F4590DA41B94}"/>
    <cellStyle name="Normal 10 2 2 2 4 2 3" xfId="930" xr:uid="{D973C435-F751-4555-8FB1-41EED8E8BC4F}"/>
    <cellStyle name="Normal 10 2 2 2 4 3" xfId="931" xr:uid="{35EBF6CA-4EE1-4A60-B163-2804D49F598C}"/>
    <cellStyle name="Normal 10 2 2 2 4 3 2" xfId="932" xr:uid="{3C74D311-4207-430D-9C6C-AC7FC7BD1364}"/>
    <cellStyle name="Normal 10 2 2 2 4 4" xfId="933" xr:uid="{9CC35157-9EF0-4149-AFDB-F67E2E55B616}"/>
    <cellStyle name="Normal 10 2 2 2 5" xfId="462" xr:uid="{16E3F42A-12A9-4D75-981A-7BD49D5C85F4}"/>
    <cellStyle name="Normal 10 2 2 2 5 2" xfId="934" xr:uid="{4565C244-A11F-444C-BBC8-F85CFA23EB22}"/>
    <cellStyle name="Normal 10 2 2 2 5 2 2" xfId="935" xr:uid="{7D030593-060D-475E-A227-554409DF0759}"/>
    <cellStyle name="Normal 10 2 2 2 5 3" xfId="936" xr:uid="{89B7CF0E-BD22-45F8-B0CD-4732C608AC4E}"/>
    <cellStyle name="Normal 10 2 2 2 5 4" xfId="2524" xr:uid="{10ABFC14-78DC-450F-B696-FAD3542513F1}"/>
    <cellStyle name="Normal 10 2 2 2 6" xfId="937" xr:uid="{77CC0790-7D86-450E-BEDF-0796BB09C25E}"/>
    <cellStyle name="Normal 10 2 2 2 6 2" xfId="938" xr:uid="{1C0487E7-CE44-4F12-B83F-172E0EFE729C}"/>
    <cellStyle name="Normal 10 2 2 2 7" xfId="939" xr:uid="{49EDCA49-98AC-4C28-B4C4-78C638100912}"/>
    <cellStyle name="Normal 10 2 2 2 8" xfId="2525" xr:uid="{1A9474A2-4254-4788-9F6F-86D1CFFBC5BB}"/>
    <cellStyle name="Normal 10 2 2 3" xfId="240" xr:uid="{D95EFA67-4911-49AA-8F0A-03B2D3F96A27}"/>
    <cellStyle name="Normal 10 2 2 3 2" xfId="463" xr:uid="{B5F1BDD6-D5B1-4C37-A2C3-60AD8EC3C550}"/>
    <cellStyle name="Normal 10 2 2 3 2 2" xfId="464" xr:uid="{F41FBEB4-05B5-4685-A6AD-0736C7E24325}"/>
    <cellStyle name="Normal 10 2 2 3 2 2 2" xfId="940" xr:uid="{6771220C-4CDE-49A5-B7EE-9671A7A6793B}"/>
    <cellStyle name="Normal 10 2 2 3 2 2 2 2" xfId="941" xr:uid="{C995ED3A-C84B-4851-8E5B-FDA1DA1F0FBE}"/>
    <cellStyle name="Normal 10 2 2 3 2 2 3" xfId="942" xr:uid="{4D899C22-FF6E-43DC-B813-D2E44A973D7A}"/>
    <cellStyle name="Normal 10 2 2 3 2 3" xfId="943" xr:uid="{C12C55A6-2256-4817-B236-3F0D2055422E}"/>
    <cellStyle name="Normal 10 2 2 3 2 3 2" xfId="944" xr:uid="{D5ABCCB1-7471-44B0-B8D3-2FEA4DB257CD}"/>
    <cellStyle name="Normal 10 2 2 3 2 4" xfId="945" xr:uid="{16B7A660-5FB0-4AC2-B310-049E4B3EE7F7}"/>
    <cellStyle name="Normal 10 2 2 3 3" xfId="465" xr:uid="{80ED1010-8393-4395-BFDF-738E2DDB2E56}"/>
    <cellStyle name="Normal 10 2 2 3 3 2" xfId="946" xr:uid="{204054A4-0EA1-4D42-A322-89248FEE8EBA}"/>
    <cellStyle name="Normal 10 2 2 3 3 2 2" xfId="947" xr:uid="{B3E846F5-73F5-400C-BA4A-E19184473754}"/>
    <cellStyle name="Normal 10 2 2 3 3 3" xfId="948" xr:uid="{9B10D319-285C-4C6A-A348-97D2601863AF}"/>
    <cellStyle name="Normal 10 2 2 3 3 4" xfId="2526" xr:uid="{64CF2692-4F6D-47D7-9A91-333E215E250F}"/>
    <cellStyle name="Normal 10 2 2 3 4" xfId="949" xr:uid="{8622DC6E-4EBF-431C-9B78-E75F62053EA9}"/>
    <cellStyle name="Normal 10 2 2 3 4 2" xfId="950" xr:uid="{18B69699-118F-490D-9DEF-2581C10A2CF7}"/>
    <cellStyle name="Normal 10 2 2 3 5" xfId="951" xr:uid="{03502688-06C0-478D-A65A-24A5811A4482}"/>
    <cellStyle name="Normal 10 2 2 3 6" xfId="2527" xr:uid="{858136C0-FE55-4E2B-98A4-49E1185C4700}"/>
    <cellStyle name="Normal 10 2 2 4" xfId="241" xr:uid="{4E7D44E5-550E-4FF5-9517-7C8BB387AF76}"/>
    <cellStyle name="Normal 10 2 2 4 2" xfId="466" xr:uid="{5F5D0E7F-A7A9-42FF-BE5C-DA7572D14100}"/>
    <cellStyle name="Normal 10 2 2 4 2 2" xfId="467" xr:uid="{FD4E6301-0AC1-4056-8B76-5DB854EFD760}"/>
    <cellStyle name="Normal 10 2 2 4 2 2 2" xfId="952" xr:uid="{F90AEBC7-2CCA-4350-9017-435EA680D2EF}"/>
    <cellStyle name="Normal 10 2 2 4 2 2 2 2" xfId="953" xr:uid="{3167F9B3-C367-4003-B5F5-A8ED5907C41F}"/>
    <cellStyle name="Normal 10 2 2 4 2 2 3" xfId="954" xr:uid="{68657776-F5F7-497C-9774-9FDD55A9FBA0}"/>
    <cellStyle name="Normal 10 2 2 4 2 3" xfId="955" xr:uid="{B3B9741B-23A4-4594-B7C0-6BD195C6FEA0}"/>
    <cellStyle name="Normal 10 2 2 4 2 3 2" xfId="956" xr:uid="{A2C519E7-FE39-4B21-B406-8661086201DE}"/>
    <cellStyle name="Normal 10 2 2 4 2 4" xfId="957" xr:uid="{DFD5AA24-EB5E-405B-941D-B0A17DE4F22E}"/>
    <cellStyle name="Normal 10 2 2 4 3" xfId="468" xr:uid="{FFD76DAC-28F9-4612-A6F2-73810D600645}"/>
    <cellStyle name="Normal 10 2 2 4 3 2" xfId="958" xr:uid="{88884F77-C4DC-4A0E-99C6-4D3FBE85E4DC}"/>
    <cellStyle name="Normal 10 2 2 4 3 2 2" xfId="959" xr:uid="{9D93F8DD-17C7-414C-A78C-30285BB30864}"/>
    <cellStyle name="Normal 10 2 2 4 3 3" xfId="960" xr:uid="{0C19AAAB-9448-4739-A339-0A9AD1D4CC09}"/>
    <cellStyle name="Normal 10 2 2 4 4" xfId="961" xr:uid="{193B92B7-7692-46F1-ABC9-FB9FB56654AE}"/>
    <cellStyle name="Normal 10 2 2 4 4 2" xfId="962" xr:uid="{29F61F24-4DD9-44DB-89ED-006BA30F3E79}"/>
    <cellStyle name="Normal 10 2 2 4 5" xfId="963" xr:uid="{13A28F99-C7FB-4D79-B7D7-77BC2B477830}"/>
    <cellStyle name="Normal 10 2 2 5" xfId="242" xr:uid="{EBC3626B-13FB-4A0D-B9E6-B6B77572E3C4}"/>
    <cellStyle name="Normal 10 2 2 5 2" xfId="469" xr:uid="{1653DFD3-51EF-4217-9CC0-3E65FB3F6375}"/>
    <cellStyle name="Normal 10 2 2 5 2 2" xfId="964" xr:uid="{14773630-1C62-4451-A61A-FC8C3C5CF436}"/>
    <cellStyle name="Normal 10 2 2 5 2 2 2" xfId="965" xr:uid="{9232B9B5-53D6-4AC3-BE9E-369B72E4A3DD}"/>
    <cellStyle name="Normal 10 2 2 5 2 3" xfId="966" xr:uid="{8322AF2C-FAEA-4DD3-B77A-AB69FC4F953F}"/>
    <cellStyle name="Normal 10 2 2 5 3" xfId="967" xr:uid="{15E9CE66-8CD6-4BAB-BAFF-EFB86FD1CC9F}"/>
    <cellStyle name="Normal 10 2 2 5 3 2" xfId="968" xr:uid="{302BDD0B-B2D4-41A4-A8B6-9DE82801F974}"/>
    <cellStyle name="Normal 10 2 2 5 4" xfId="969" xr:uid="{1E5BF25D-8DE4-40CD-8B6F-346C7EB4D841}"/>
    <cellStyle name="Normal 10 2 2 6" xfId="470" xr:uid="{872F829A-F36B-4F8A-9ECF-6C368C5C9EFB}"/>
    <cellStyle name="Normal 10 2 2 6 2" xfId="970" xr:uid="{770B3F88-E744-417A-8970-EE29B47B58A5}"/>
    <cellStyle name="Normal 10 2 2 6 2 2" xfId="971" xr:uid="{EE56558B-248D-451E-BC88-715F23E285B7}"/>
    <cellStyle name="Normal 10 2 2 6 2 3" xfId="4333" xr:uid="{E4E20CD1-867C-4A71-863B-E7689D72B072}"/>
    <cellStyle name="Normal 10 2 2 6 3" xfId="972" xr:uid="{6A40F9F4-5919-4D3D-A70A-5E09F4627676}"/>
    <cellStyle name="Normal 10 2 2 6 4" xfId="2528" xr:uid="{C555B5B2-C41F-4942-83B9-09865E0CA884}"/>
    <cellStyle name="Normal 10 2 2 6 4 2" xfId="4564" xr:uid="{7BD082E2-25A9-4C7D-A0FE-DEA5167CD5EA}"/>
    <cellStyle name="Normal 10 2 2 6 4 3" xfId="4676" xr:uid="{1D1CC4A7-5856-48C9-BE2C-B9B5841901BC}"/>
    <cellStyle name="Normal 10 2 2 6 4 4" xfId="4602" xr:uid="{268D602D-6619-4D01-AAB5-2E199ED24312}"/>
    <cellStyle name="Normal 10 2 2 7" xfId="973" xr:uid="{692E3521-5475-4F14-8C1E-65143E3C60FE}"/>
    <cellStyle name="Normal 10 2 2 7 2" xfId="974" xr:uid="{4A7A4015-8C04-4ADF-978F-30837DE0C5EA}"/>
    <cellStyle name="Normal 10 2 2 8" xfId="975" xr:uid="{E78C83BD-608F-4A6D-A9BA-A863D0E90816}"/>
    <cellStyle name="Normal 10 2 2 9" xfId="2529" xr:uid="{8CB60536-5ECE-4F8B-90F4-E3E01BC4B2F9}"/>
    <cellStyle name="Normal 10 2 3" xfId="47" xr:uid="{14037DD9-8480-4A8F-97C5-4CAA5E803F04}"/>
    <cellStyle name="Normal 10 2 3 2" xfId="48" xr:uid="{977AE519-8F67-4220-87DA-599CA492C55F}"/>
    <cellStyle name="Normal 10 2 3 2 2" xfId="471" xr:uid="{DE15A561-0FA0-4691-B28C-AE003D3DA4EA}"/>
    <cellStyle name="Normal 10 2 3 2 2 2" xfId="472" xr:uid="{CE4E0EFC-4528-4CDC-8C82-5245000B125C}"/>
    <cellStyle name="Normal 10 2 3 2 2 2 2" xfId="976" xr:uid="{E8CBB5CE-A381-455F-8B1E-E885D5B13F2F}"/>
    <cellStyle name="Normal 10 2 3 2 2 2 2 2" xfId="977" xr:uid="{7800AC56-C50D-4B11-8B9E-55129E8EB5CF}"/>
    <cellStyle name="Normal 10 2 3 2 2 2 3" xfId="978" xr:uid="{8EF6CC31-717B-4BAB-8C40-BE74C88B843C}"/>
    <cellStyle name="Normal 10 2 3 2 2 3" xfId="979" xr:uid="{DD01B26E-7CDF-4FA4-AAA8-38CEC49B00B7}"/>
    <cellStyle name="Normal 10 2 3 2 2 3 2" xfId="980" xr:uid="{BD5B9871-D339-4B93-85A3-A9389FEBB996}"/>
    <cellStyle name="Normal 10 2 3 2 2 4" xfId="981" xr:uid="{F4E6B4C6-1932-4DF1-B2D9-6A4E7E41D88B}"/>
    <cellStyle name="Normal 10 2 3 2 3" xfId="473" xr:uid="{4A39DDEF-0996-48F1-9ABC-69875EB8774D}"/>
    <cellStyle name="Normal 10 2 3 2 3 2" xfId="982" xr:uid="{9AA815A4-F146-4672-B870-12962C973C30}"/>
    <cellStyle name="Normal 10 2 3 2 3 2 2" xfId="983" xr:uid="{8350C364-E70D-4BC0-A13F-660EED0C51CE}"/>
    <cellStyle name="Normal 10 2 3 2 3 3" xfId="984" xr:uid="{F5370FC7-1FB2-4A38-9430-DAC54663A395}"/>
    <cellStyle name="Normal 10 2 3 2 3 4" xfId="2530" xr:uid="{2258B308-F314-46C7-AD93-64CFA61D0596}"/>
    <cellStyle name="Normal 10 2 3 2 4" xfId="985" xr:uid="{C6E57A35-DED7-4FEA-95FD-528B6F84B0D9}"/>
    <cellStyle name="Normal 10 2 3 2 4 2" xfId="986" xr:uid="{2F9151D7-A0A4-49E4-AE79-19E7608F3607}"/>
    <cellStyle name="Normal 10 2 3 2 5" xfId="987" xr:uid="{CA530482-BFB0-41F0-81D7-164D191E5BC3}"/>
    <cellStyle name="Normal 10 2 3 2 6" xfId="2531" xr:uid="{11EC9FED-3543-467E-9895-960CE4007223}"/>
    <cellStyle name="Normal 10 2 3 3" xfId="243" xr:uid="{151DF0CC-ACA2-46D7-A5B5-C108B3ED102B}"/>
    <cellStyle name="Normal 10 2 3 3 2" xfId="474" xr:uid="{2102CAFE-ECF3-4719-83E0-0ABFB8A58B1C}"/>
    <cellStyle name="Normal 10 2 3 3 2 2" xfId="475" xr:uid="{022D8707-09BF-4E32-A647-5DF84BF3C509}"/>
    <cellStyle name="Normal 10 2 3 3 2 2 2" xfId="988" xr:uid="{90A09012-1DFC-4972-A935-5AA2871512B7}"/>
    <cellStyle name="Normal 10 2 3 3 2 2 2 2" xfId="989" xr:uid="{93EA0278-5954-454D-9D99-7C53EC4E724E}"/>
    <cellStyle name="Normal 10 2 3 3 2 2 3" xfId="990" xr:uid="{3AC46E13-150B-48C5-B91F-EB0B014361F8}"/>
    <cellStyle name="Normal 10 2 3 3 2 3" xfId="991" xr:uid="{CBD900DF-B5F6-4789-BC1A-EFBF2B98C64C}"/>
    <cellStyle name="Normal 10 2 3 3 2 3 2" xfId="992" xr:uid="{126A8DD9-A863-425C-BD02-832A08514017}"/>
    <cellStyle name="Normal 10 2 3 3 2 4" xfId="993" xr:uid="{8787B39D-D177-41A7-AFBE-D165CF175E25}"/>
    <cellStyle name="Normal 10 2 3 3 3" xfId="476" xr:uid="{AD9D03AE-DDB5-4034-8C6F-9AAE5E782DEE}"/>
    <cellStyle name="Normal 10 2 3 3 3 2" xfId="994" xr:uid="{F31655C2-0333-48C2-9E43-D27A105C5452}"/>
    <cellStyle name="Normal 10 2 3 3 3 2 2" xfId="995" xr:uid="{09CCD933-72EF-4253-9DA1-E376E35E071A}"/>
    <cellStyle name="Normal 10 2 3 3 3 3" xfId="996" xr:uid="{FC31CB79-EFC0-4C69-9F2B-7D51875DBE47}"/>
    <cellStyle name="Normal 10 2 3 3 4" xfId="997" xr:uid="{39DCA925-9D89-4ED4-AFD3-7BA1125DC91F}"/>
    <cellStyle name="Normal 10 2 3 3 4 2" xfId="998" xr:uid="{E1B0A251-A6B7-4812-9A69-237976F88FA4}"/>
    <cellStyle name="Normal 10 2 3 3 5" xfId="999" xr:uid="{E474F34C-8F15-443D-9E00-F4A8525871D7}"/>
    <cellStyle name="Normal 10 2 3 4" xfId="244" xr:uid="{5098613B-8535-490E-B2E8-2FDC4C7EFCE6}"/>
    <cellStyle name="Normal 10 2 3 4 2" xfId="477" xr:uid="{A631D53F-2B86-4169-A77D-2AF091AF8EDB}"/>
    <cellStyle name="Normal 10 2 3 4 2 2" xfId="1000" xr:uid="{84442BFD-217E-405E-BF87-9D8ED5594F6D}"/>
    <cellStyle name="Normal 10 2 3 4 2 2 2" xfId="1001" xr:uid="{82E53C80-764C-47CA-B825-D915CE0B056B}"/>
    <cellStyle name="Normal 10 2 3 4 2 3" xfId="1002" xr:uid="{B53BE9D4-63C0-41AC-A1D3-2F6531755F6A}"/>
    <cellStyle name="Normal 10 2 3 4 3" xfId="1003" xr:uid="{6A87B3C2-03B7-4A4B-94DA-EE24D5127EBA}"/>
    <cellStyle name="Normal 10 2 3 4 3 2" xfId="1004" xr:uid="{F35E1026-1306-439F-9E43-1813611A9BDE}"/>
    <cellStyle name="Normal 10 2 3 4 4" xfId="1005" xr:uid="{08EE19D4-26E9-4B90-9098-F6BD03CA9A94}"/>
    <cellStyle name="Normal 10 2 3 5" xfId="478" xr:uid="{6C32DACE-BB4F-44B0-BC27-D142F0617C6B}"/>
    <cellStyle name="Normal 10 2 3 5 2" xfId="1006" xr:uid="{A801C680-D24A-4C31-9C8B-F0CE2B7944B5}"/>
    <cellStyle name="Normal 10 2 3 5 2 2" xfId="1007" xr:uid="{B2500790-7816-4520-A09C-E8CEB8F4C76E}"/>
    <cellStyle name="Normal 10 2 3 5 2 3" xfId="4334" xr:uid="{F290F45E-366C-40E9-8235-F789D10C81AA}"/>
    <cellStyle name="Normal 10 2 3 5 3" xfId="1008" xr:uid="{FEBD34F8-3357-40B2-8D27-7CC10520002C}"/>
    <cellStyle name="Normal 10 2 3 5 4" xfId="2532" xr:uid="{19C115B8-D244-4530-B280-C2705A99644B}"/>
    <cellStyle name="Normal 10 2 3 5 4 2" xfId="4565" xr:uid="{127D2CAA-B29B-4F17-824C-D0EC68340966}"/>
    <cellStyle name="Normal 10 2 3 5 4 3" xfId="4677" xr:uid="{92546B95-0C92-4A9B-BE27-93C16DE5ED56}"/>
    <cellStyle name="Normal 10 2 3 5 4 4" xfId="4603" xr:uid="{C537BCA8-968B-4D19-BA86-E938B2385F23}"/>
    <cellStyle name="Normal 10 2 3 6" xfId="1009" xr:uid="{6B357BA9-A147-4AE3-AACC-03B298E528BC}"/>
    <cellStyle name="Normal 10 2 3 6 2" xfId="1010" xr:uid="{C7FE0269-1667-41A8-BF4A-9177765DFA92}"/>
    <cellStyle name="Normal 10 2 3 7" xfId="1011" xr:uid="{15D78353-DFF2-45CC-82CE-38F54B91C3E8}"/>
    <cellStyle name="Normal 10 2 3 8" xfId="2533" xr:uid="{8DDF8E5A-08B2-403D-874E-B75C485BB8EA}"/>
    <cellStyle name="Normal 10 2 4" xfId="49" xr:uid="{D2D8B8CE-B7F4-4103-8515-341BBF93E96B}"/>
    <cellStyle name="Normal 10 2 4 2" xfId="429" xr:uid="{B3812B9E-8437-4B96-8281-E5956D5C93E7}"/>
    <cellStyle name="Normal 10 2 4 2 2" xfId="479" xr:uid="{671BBCE3-364C-4429-A6DC-BA52A383C54F}"/>
    <cellStyle name="Normal 10 2 4 2 2 2" xfId="1012" xr:uid="{26E2AE68-B5DA-4C88-9B0A-8991CD034297}"/>
    <cellStyle name="Normal 10 2 4 2 2 2 2" xfId="1013" xr:uid="{1D286358-1746-40F0-A15E-FC86B2225BAA}"/>
    <cellStyle name="Normal 10 2 4 2 2 3" xfId="1014" xr:uid="{22390EC3-D484-4D2B-8F31-8F8C124157AE}"/>
    <cellStyle name="Normal 10 2 4 2 2 4" xfId="2534" xr:uid="{F1A32452-036A-4AF1-A58E-EEAFD36CFED9}"/>
    <cellStyle name="Normal 10 2 4 2 3" xfId="1015" xr:uid="{0CA504CE-6E68-4E8A-A0CC-F91EEB4B33D6}"/>
    <cellStyle name="Normal 10 2 4 2 3 2" xfId="1016" xr:uid="{3971F512-BCD9-45ED-BB7E-E6A7FDF84B75}"/>
    <cellStyle name="Normal 10 2 4 2 4" xfId="1017" xr:uid="{FA03377A-AA7A-4147-B681-B04A3EF75C94}"/>
    <cellStyle name="Normal 10 2 4 2 5" xfId="2535" xr:uid="{33A70F21-CADB-4C02-BDA5-7E858BE99546}"/>
    <cellStyle name="Normal 10 2 4 3" xfId="480" xr:uid="{99CFCB5A-125B-4C39-B7CF-5929383F49AD}"/>
    <cellStyle name="Normal 10 2 4 3 2" xfId="1018" xr:uid="{DEA7CE3C-105F-48AE-ACAC-21A769134012}"/>
    <cellStyle name="Normal 10 2 4 3 2 2" xfId="1019" xr:uid="{3A97DE64-DE8C-4E78-9F23-7B4CDB1265E9}"/>
    <cellStyle name="Normal 10 2 4 3 3" xfId="1020" xr:uid="{C26378A2-A887-4602-9F3C-310A28A75C1E}"/>
    <cellStyle name="Normal 10 2 4 3 4" xfId="2536" xr:uid="{BD36F1D6-A23B-4DE9-BC04-77AEE9924056}"/>
    <cellStyle name="Normal 10 2 4 4" xfId="1021" xr:uid="{6E93BDFE-F494-43A3-88E2-3EDA0E5B0895}"/>
    <cellStyle name="Normal 10 2 4 4 2" xfId="1022" xr:uid="{0F36C054-B99B-49FC-8102-8BE7A51922CE}"/>
    <cellStyle name="Normal 10 2 4 4 3" xfId="2537" xr:uid="{1C940EF8-5DCA-4AC2-B183-1E69B4A96E4D}"/>
    <cellStyle name="Normal 10 2 4 4 4" xfId="2538" xr:uid="{94B65AB9-BBAC-4C39-9526-3B4C76071D6B}"/>
    <cellStyle name="Normal 10 2 4 5" xfId="1023" xr:uid="{8C395857-8938-4689-8F00-2F23E1EC706B}"/>
    <cellStyle name="Normal 10 2 4 6" xfId="2539" xr:uid="{BE7445B4-58F9-4E3C-9A80-B41B70C7C109}"/>
    <cellStyle name="Normal 10 2 4 7" xfId="2540" xr:uid="{7660DD19-5DC0-4AB6-A13E-AC5E786579B8}"/>
    <cellStyle name="Normal 10 2 5" xfId="245" xr:uid="{46AAF902-0F13-439C-931A-DD944E3E5FB9}"/>
    <cellStyle name="Normal 10 2 5 2" xfId="481" xr:uid="{BDF525C4-8708-40FF-9AB8-2DBD8728E575}"/>
    <cellStyle name="Normal 10 2 5 2 2" xfId="482" xr:uid="{8571FB88-43DE-454D-928C-6A2E95A3A4DC}"/>
    <cellStyle name="Normal 10 2 5 2 2 2" xfId="1024" xr:uid="{0CA23F27-5158-4A39-A3A2-34607262466B}"/>
    <cellStyle name="Normal 10 2 5 2 2 2 2" xfId="1025" xr:uid="{D0B674F8-9293-4D82-9607-74C4C45F61D9}"/>
    <cellStyle name="Normal 10 2 5 2 2 3" xfId="1026" xr:uid="{4BD0D523-DAA5-4CE6-B299-F4D070DA58F5}"/>
    <cellStyle name="Normal 10 2 5 2 3" xfId="1027" xr:uid="{82BDFE94-4D70-4FD4-A3F8-1B9FE9F907DA}"/>
    <cellStyle name="Normal 10 2 5 2 3 2" xfId="1028" xr:uid="{74AEEAFC-63D8-4DA6-A86F-9A451C8D93A6}"/>
    <cellStyle name="Normal 10 2 5 2 4" xfId="1029" xr:uid="{668810CD-ED74-42D9-AC04-23E3214527DE}"/>
    <cellStyle name="Normal 10 2 5 3" xfId="483" xr:uid="{9D483407-79F4-4B8E-85CC-6B45C717500C}"/>
    <cellStyle name="Normal 10 2 5 3 2" xfId="1030" xr:uid="{F7732666-D7C5-470E-A41B-27405DFE053D}"/>
    <cellStyle name="Normal 10 2 5 3 2 2" xfId="1031" xr:uid="{8FFAB6EF-060C-40A0-98BB-EBA740CD7593}"/>
    <cellStyle name="Normal 10 2 5 3 3" xfId="1032" xr:uid="{4BE1FCCC-6A28-4324-AB54-29A6A41D5D02}"/>
    <cellStyle name="Normal 10 2 5 3 4" xfId="2541" xr:uid="{E56A5FFA-F63E-4C6D-B898-F03C3BA43603}"/>
    <cellStyle name="Normal 10 2 5 4" xfId="1033" xr:uid="{28A11C63-C231-4269-8A36-C9FCA359F735}"/>
    <cellStyle name="Normal 10 2 5 4 2" xfId="1034" xr:uid="{0F1E712B-BA24-484D-A764-0A0C07BD8E51}"/>
    <cellStyle name="Normal 10 2 5 5" xfId="1035" xr:uid="{79B2BFFB-944C-47B7-87C0-16B51324F562}"/>
    <cellStyle name="Normal 10 2 5 6" xfId="2542" xr:uid="{FEC43818-965E-4A69-87B0-5F3F9D14975F}"/>
    <cellStyle name="Normal 10 2 6" xfId="246" xr:uid="{9D86F828-FAB4-411D-9C07-DEB54C0CABAD}"/>
    <cellStyle name="Normal 10 2 6 2" xfId="484" xr:uid="{5008CC2D-0286-4477-BAE0-2C1BDA761458}"/>
    <cellStyle name="Normal 10 2 6 2 2" xfId="1036" xr:uid="{5FB4164D-E811-4EF8-A0FD-D6F602F18A8D}"/>
    <cellStyle name="Normal 10 2 6 2 2 2" xfId="1037" xr:uid="{529B6B31-2716-4502-BB3B-389B56018A6A}"/>
    <cellStyle name="Normal 10 2 6 2 3" xfId="1038" xr:uid="{4FA33F0F-8678-45E7-A63F-415A429EE5F3}"/>
    <cellStyle name="Normal 10 2 6 2 4" xfId="2543" xr:uid="{5A6C030F-333F-4B44-99EF-6C1DFDF81962}"/>
    <cellStyle name="Normal 10 2 6 3" xfId="1039" xr:uid="{CCDC1F64-72C8-420A-9F5F-F8021BFC316B}"/>
    <cellStyle name="Normal 10 2 6 3 2" xfId="1040" xr:uid="{AD033D6F-E9A6-4EEF-8BA9-5ED72468AF0C}"/>
    <cellStyle name="Normal 10 2 6 4" xfId="1041" xr:uid="{BD36FC07-56C5-4C5A-A608-C267381DD98E}"/>
    <cellStyle name="Normal 10 2 6 5" xfId="2544" xr:uid="{780D242F-3276-404E-AD00-E0F4AC73C723}"/>
    <cellStyle name="Normal 10 2 7" xfId="485" xr:uid="{DFBB732F-EE69-4CEB-B56F-342D20392402}"/>
    <cellStyle name="Normal 10 2 7 2" xfId="1042" xr:uid="{FD3917AF-9FA4-418C-866E-3D5D529E44FC}"/>
    <cellStyle name="Normal 10 2 7 2 2" xfId="1043" xr:uid="{18336919-4420-4A97-A492-EE57D6C48A93}"/>
    <cellStyle name="Normal 10 2 7 2 3" xfId="4332" xr:uid="{D1C8EDDB-F60E-4AB7-AA82-232C47446A7A}"/>
    <cellStyle name="Normal 10 2 7 3" xfId="1044" xr:uid="{87929678-B604-44BA-8BB5-4ECF0A689C60}"/>
    <cellStyle name="Normal 10 2 7 4" xfId="2545" xr:uid="{B2E657AA-5814-4D6F-94BD-1B1288F113B0}"/>
    <cellStyle name="Normal 10 2 7 4 2" xfId="4563" xr:uid="{94A55319-A8FB-435B-90B7-3D8ABFEF8047}"/>
    <cellStyle name="Normal 10 2 7 4 3" xfId="4678" xr:uid="{A93F7EC5-8EA4-48CE-9071-843F95C66BC1}"/>
    <cellStyle name="Normal 10 2 7 4 4" xfId="4601" xr:uid="{0F6BDDBA-12A9-4F6C-84BB-CFCA4654C5B2}"/>
    <cellStyle name="Normal 10 2 8" xfId="1045" xr:uid="{A6ED34F6-F644-4428-A615-21A3485E4732}"/>
    <cellStyle name="Normal 10 2 8 2" xfId="1046" xr:uid="{471D4CB9-FB55-461E-A366-C3498CB49B2D}"/>
    <cellStyle name="Normal 10 2 8 3" xfId="2546" xr:uid="{3971AEC6-96EC-4BCA-B81B-1AE9C136B897}"/>
    <cellStyle name="Normal 10 2 8 4" xfId="2547" xr:uid="{F243695D-CC68-48DB-90EC-FE7CDB83507B}"/>
    <cellStyle name="Normal 10 2 9" xfId="1047" xr:uid="{751EEFDE-573C-46D8-BC06-98EAF151EFD0}"/>
    <cellStyle name="Normal 10 3" xfId="50" xr:uid="{5F1E5F5F-2843-425B-B491-AC016417D911}"/>
    <cellStyle name="Normal 10 3 10" xfId="2548" xr:uid="{A43BA098-148B-468D-B99E-A4A21E508610}"/>
    <cellStyle name="Normal 10 3 11" xfId="2549" xr:uid="{70607A1E-9283-4A5B-80C2-0CF94752E883}"/>
    <cellStyle name="Normal 10 3 2" xfId="51" xr:uid="{E0D81090-BB6C-40D4-A47D-249E6AFDF950}"/>
    <cellStyle name="Normal 10 3 2 2" xfId="52" xr:uid="{FE9411EF-B438-409F-90EE-40154D4BF68D}"/>
    <cellStyle name="Normal 10 3 2 2 2" xfId="247" xr:uid="{CD9CAA8D-75E2-461D-847B-7EC7CB612E20}"/>
    <cellStyle name="Normal 10 3 2 2 2 2" xfId="486" xr:uid="{67D5DADC-59FF-4AD8-B10A-BE08A0586062}"/>
    <cellStyle name="Normal 10 3 2 2 2 2 2" xfId="1048" xr:uid="{AFD86202-814C-4C81-8D83-0A849CB2590E}"/>
    <cellStyle name="Normal 10 3 2 2 2 2 2 2" xfId="1049" xr:uid="{A5F1A2C0-87DB-4D29-8BFE-79E9D58EEB39}"/>
    <cellStyle name="Normal 10 3 2 2 2 2 3" xfId="1050" xr:uid="{217C4F19-8BD5-4F8B-BBC7-02B8E0316C0A}"/>
    <cellStyle name="Normal 10 3 2 2 2 2 4" xfId="2550" xr:uid="{71FEBA65-6523-41E0-AB69-E48D77BB95B2}"/>
    <cellStyle name="Normal 10 3 2 2 2 3" xfId="1051" xr:uid="{5DB1E0CA-0583-467D-8C66-9D08EB26E8A8}"/>
    <cellStyle name="Normal 10 3 2 2 2 3 2" xfId="1052" xr:uid="{4AA9A378-91A4-4C7F-A46E-9CD7E90AC622}"/>
    <cellStyle name="Normal 10 3 2 2 2 3 3" xfId="2551" xr:uid="{CC05A505-2260-46AD-8C1B-6049746D72C2}"/>
    <cellStyle name="Normal 10 3 2 2 2 3 4" xfId="2552" xr:uid="{094449DA-3F1F-4FF7-B1EF-22B1E8B9806D}"/>
    <cellStyle name="Normal 10 3 2 2 2 4" xfId="1053" xr:uid="{BF4C47F3-2A0D-4F18-9721-17E20344CB93}"/>
    <cellStyle name="Normal 10 3 2 2 2 5" xfId="2553" xr:uid="{CF7D13F7-D877-487B-8C65-1A01E12D2C4B}"/>
    <cellStyle name="Normal 10 3 2 2 2 6" xfId="2554" xr:uid="{6E87CC67-1691-44A9-A0CB-7C04DB5C030B}"/>
    <cellStyle name="Normal 10 3 2 2 3" xfId="487" xr:uid="{C207E12A-1306-4525-9274-32EA91BA06F8}"/>
    <cellStyle name="Normal 10 3 2 2 3 2" xfId="1054" xr:uid="{7ACCF240-5770-4CC8-8B72-BF13220839AE}"/>
    <cellStyle name="Normal 10 3 2 2 3 2 2" xfId="1055" xr:uid="{BEED9897-94E2-4906-8260-DB6177D6AF00}"/>
    <cellStyle name="Normal 10 3 2 2 3 2 3" xfId="2555" xr:uid="{6F04D19A-391F-4F4B-84E4-06CCAAD2B978}"/>
    <cellStyle name="Normal 10 3 2 2 3 2 4" xfId="2556" xr:uid="{6AD7907B-D2A1-4077-BCAA-18F0EAFBDD08}"/>
    <cellStyle name="Normal 10 3 2 2 3 3" xfId="1056" xr:uid="{08CCA21B-C02C-4FDE-9E52-2C2CE5FDF38E}"/>
    <cellStyle name="Normal 10 3 2 2 3 4" xfId="2557" xr:uid="{3B87AA68-3512-4A9B-BB13-6419056026E3}"/>
    <cellStyle name="Normal 10 3 2 2 3 5" xfId="2558" xr:uid="{7F9DCDD7-95C9-4C43-AF10-5CD25FD844B9}"/>
    <cellStyle name="Normal 10 3 2 2 4" xfId="1057" xr:uid="{293A9427-9A60-45D1-8172-AE6C1D1CF5E5}"/>
    <cellStyle name="Normal 10 3 2 2 4 2" xfId="1058" xr:uid="{9884C10F-EE39-4FE5-8E51-217AFF018A13}"/>
    <cellStyle name="Normal 10 3 2 2 4 3" xfId="2559" xr:uid="{D15841BA-3C37-4B38-A748-7DA41B954C6F}"/>
    <cellStyle name="Normal 10 3 2 2 4 4" xfId="2560" xr:uid="{7DB5AAE4-27A5-45BA-8780-3E234B64DC3C}"/>
    <cellStyle name="Normal 10 3 2 2 5" xfId="1059" xr:uid="{063C0A15-0634-46DC-BFAE-46426B4D02D1}"/>
    <cellStyle name="Normal 10 3 2 2 5 2" xfId="2561" xr:uid="{D661EBBC-0336-4F20-B095-581548CCE46F}"/>
    <cellStyle name="Normal 10 3 2 2 5 3" xfId="2562" xr:uid="{BF9C16BE-BB98-4EB3-96ED-9EE629002A86}"/>
    <cellStyle name="Normal 10 3 2 2 5 4" xfId="2563" xr:uid="{3F499ADB-784A-46E7-8FD7-7C32BD5CA1B2}"/>
    <cellStyle name="Normal 10 3 2 2 6" xfId="2564" xr:uid="{A68D74F8-657F-4888-9F52-3335FAB93E8F}"/>
    <cellStyle name="Normal 10 3 2 2 7" xfId="2565" xr:uid="{370A3EDA-1DAE-4EE2-B37E-CF163CAEF019}"/>
    <cellStyle name="Normal 10 3 2 2 8" xfId="2566" xr:uid="{D7094673-244B-4C3B-AE91-A8F85F663EB9}"/>
    <cellStyle name="Normal 10 3 2 3" xfId="248" xr:uid="{64B562CF-673F-4C0E-BF54-0046385EBA2C}"/>
    <cellStyle name="Normal 10 3 2 3 2" xfId="488" xr:uid="{CE946FD1-673F-421A-9B3B-27EA6155B171}"/>
    <cellStyle name="Normal 10 3 2 3 2 2" xfId="489" xr:uid="{A148580A-C120-498F-976A-2798FD4D3E76}"/>
    <cellStyle name="Normal 10 3 2 3 2 2 2" xfId="1060" xr:uid="{5680D681-BAAA-497E-9DB4-8B3FD62C8269}"/>
    <cellStyle name="Normal 10 3 2 3 2 2 2 2" xfId="1061" xr:uid="{FE2275F6-97E5-4C1F-99BD-8E704873D154}"/>
    <cellStyle name="Normal 10 3 2 3 2 2 3" xfId="1062" xr:uid="{0BC5822F-0017-4153-B61A-D57256E2FB2B}"/>
    <cellStyle name="Normal 10 3 2 3 2 3" xfId="1063" xr:uid="{B12E5BAA-899F-413E-9FEF-1E79B94E6BB8}"/>
    <cellStyle name="Normal 10 3 2 3 2 3 2" xfId="1064" xr:uid="{830364AB-913C-4FDD-962D-407F91B70A80}"/>
    <cellStyle name="Normal 10 3 2 3 2 4" xfId="1065" xr:uid="{7F93829B-1C38-4E36-8073-9B26423F5EA6}"/>
    <cellStyle name="Normal 10 3 2 3 3" xfId="490" xr:uid="{9FBAA44B-3ACD-4276-9558-D58B69BDF0FE}"/>
    <cellStyle name="Normal 10 3 2 3 3 2" xfId="1066" xr:uid="{0DFFB83E-233F-4A78-80FC-80B8FC229318}"/>
    <cellStyle name="Normal 10 3 2 3 3 2 2" xfId="1067" xr:uid="{04BA8C31-F19C-49B5-A7D4-7DA525F1495D}"/>
    <cellStyle name="Normal 10 3 2 3 3 3" xfId="1068" xr:uid="{506F6B40-0279-4B8C-9C35-1FFBA4C17675}"/>
    <cellStyle name="Normal 10 3 2 3 3 4" xfId="2567" xr:uid="{C452A9B1-45AA-435B-9377-005F11E15824}"/>
    <cellStyle name="Normal 10 3 2 3 4" xfId="1069" xr:uid="{9BDB4D23-8836-4FC1-9085-73D2F8481241}"/>
    <cellStyle name="Normal 10 3 2 3 4 2" xfId="1070" xr:uid="{08272F23-4E83-4D99-A1A2-6BA6B27EA372}"/>
    <cellStyle name="Normal 10 3 2 3 5" xfId="1071" xr:uid="{1EB8BEA9-9DB4-4E13-95AF-14FF87980C9F}"/>
    <cellStyle name="Normal 10 3 2 3 6" xfId="2568" xr:uid="{301CD019-9195-46ED-890D-43A74B6D0283}"/>
    <cellStyle name="Normal 10 3 2 4" xfId="249" xr:uid="{352E0E36-ECFC-4A30-8C5B-90211664BE29}"/>
    <cellStyle name="Normal 10 3 2 4 2" xfId="491" xr:uid="{55EC3456-24B2-4641-9645-E052B0EA2ED1}"/>
    <cellStyle name="Normal 10 3 2 4 2 2" xfId="1072" xr:uid="{D016FCC5-CF58-4031-B45A-C5E688C7A1E7}"/>
    <cellStyle name="Normal 10 3 2 4 2 2 2" xfId="1073" xr:uid="{E19A80E7-8BBF-4347-9810-C5DBBE4A2EFB}"/>
    <cellStyle name="Normal 10 3 2 4 2 3" xfId="1074" xr:uid="{4CDB5CE8-44AF-4063-9494-930186F81B36}"/>
    <cellStyle name="Normal 10 3 2 4 2 4" xfId="2569" xr:uid="{8A26665D-2F63-46EA-9D86-D802DF07A7FF}"/>
    <cellStyle name="Normal 10 3 2 4 3" xfId="1075" xr:uid="{6D8B072A-AF5C-405A-A068-524C02259728}"/>
    <cellStyle name="Normal 10 3 2 4 3 2" xfId="1076" xr:uid="{394189E3-2027-4C1D-9EC6-61C24B67F5EB}"/>
    <cellStyle name="Normal 10 3 2 4 4" xfId="1077" xr:uid="{2B72676B-59C2-41E3-965A-BEFA82747CA8}"/>
    <cellStyle name="Normal 10 3 2 4 5" xfId="2570" xr:uid="{30B5DDA6-2EC7-427A-BBD8-D22099C966DD}"/>
    <cellStyle name="Normal 10 3 2 5" xfId="251" xr:uid="{D9050085-E1FD-4AAA-A6A9-9FBA237C47DB}"/>
    <cellStyle name="Normal 10 3 2 5 2" xfId="1078" xr:uid="{27CA410B-7D1B-4A7B-AA35-679B4F721FD3}"/>
    <cellStyle name="Normal 10 3 2 5 2 2" xfId="1079" xr:uid="{53CD4623-B36F-4771-9F73-3EA07BFDD9B8}"/>
    <cellStyle name="Normal 10 3 2 5 3" xfId="1080" xr:uid="{51C3721D-FDF4-4C2B-A516-ADD6558B802A}"/>
    <cellStyle name="Normal 10 3 2 5 4" xfId="2571" xr:uid="{E933B98C-FC73-4EE5-9DAD-AC87FC5F7225}"/>
    <cellStyle name="Normal 10 3 2 6" xfId="1081" xr:uid="{76DC9AC5-541A-4EFA-92D1-6A7ACD261744}"/>
    <cellStyle name="Normal 10 3 2 6 2" xfId="1082" xr:uid="{D90E11AE-38D4-4908-9C9C-6635128A5F94}"/>
    <cellStyle name="Normal 10 3 2 6 3" xfId="2572" xr:uid="{DDD2FC89-4C84-45E5-9224-0248C5F3932E}"/>
    <cellStyle name="Normal 10 3 2 6 4" xfId="2573" xr:uid="{00874A79-B834-460F-9E9D-6D3001CD1FA8}"/>
    <cellStyle name="Normal 10 3 2 7" xfId="1083" xr:uid="{11F6AB50-7CEA-46EE-B12C-0B79BFF54D60}"/>
    <cellStyle name="Normal 10 3 2 8" xfId="2574" xr:uid="{EE3D8D8E-9CA1-43A8-976D-6260A2E0E559}"/>
    <cellStyle name="Normal 10 3 2 9" xfId="2575" xr:uid="{09D19DD3-211C-4853-BC23-D9448FE63A83}"/>
    <cellStyle name="Normal 10 3 3" xfId="53" xr:uid="{B4199354-ACF0-4263-AE75-57421E8622FC}"/>
    <cellStyle name="Normal 10 3 3 2" xfId="54" xr:uid="{59903BA1-F2F5-421E-81BD-AE0E28287E47}"/>
    <cellStyle name="Normal 10 3 3 2 2" xfId="492" xr:uid="{C41B6250-608D-45EB-837A-58F2D20C3DF6}"/>
    <cellStyle name="Normal 10 3 3 2 2 2" xfId="1084" xr:uid="{BBC1C86D-A2EA-49E2-A23E-B7BA16023E56}"/>
    <cellStyle name="Normal 10 3 3 2 2 2 2" xfId="1085" xr:uid="{ECD2A543-922C-4129-8A59-613E7B023648}"/>
    <cellStyle name="Normal 10 3 3 2 2 2 2 2" xfId="4445" xr:uid="{08FD5A47-1CD6-46D3-A562-D0F8E848F0BA}"/>
    <cellStyle name="Normal 10 3 3 2 2 2 3" xfId="4446" xr:uid="{FCFA44E5-4FAD-424C-8EDE-06FEE0D67574}"/>
    <cellStyle name="Normal 10 3 3 2 2 3" xfId="1086" xr:uid="{9C5D2D4E-13CF-423D-A7D4-35BAE7871D06}"/>
    <cellStyle name="Normal 10 3 3 2 2 3 2" xfId="4447" xr:uid="{89483716-063C-4142-8974-6723F3AC69C5}"/>
    <cellStyle name="Normal 10 3 3 2 2 4" xfId="2576" xr:uid="{469BC88A-F29C-4042-9A8B-EEB4B8C8A937}"/>
    <cellStyle name="Normal 10 3 3 2 3" xfId="1087" xr:uid="{E978162E-F6A0-44B4-9848-D3CE9BFB7FC0}"/>
    <cellStyle name="Normal 10 3 3 2 3 2" xfId="1088" xr:uid="{20F4D7B5-5884-4AAB-86CD-4DACD335B99D}"/>
    <cellStyle name="Normal 10 3 3 2 3 2 2" xfId="4448" xr:uid="{B46AED95-9C8E-4A57-9E2F-0B28FD3847BC}"/>
    <cellStyle name="Normal 10 3 3 2 3 3" xfId="2577" xr:uid="{F4F8FB38-46A8-43FD-83C9-E7F2C1E22E7F}"/>
    <cellStyle name="Normal 10 3 3 2 3 4" xfId="2578" xr:uid="{7015082A-0F47-499F-885C-51E229E5532D}"/>
    <cellStyle name="Normal 10 3 3 2 4" xfId="1089" xr:uid="{3E071D61-BAE4-4167-B58E-F6159FF129B1}"/>
    <cellStyle name="Normal 10 3 3 2 4 2" xfId="4449" xr:uid="{9691DA29-4CF6-43AE-8771-247E03F527A2}"/>
    <cellStyle name="Normal 10 3 3 2 5" xfId="2579" xr:uid="{BCEEDFD6-71CF-4993-A021-A8B771A9659E}"/>
    <cellStyle name="Normal 10 3 3 2 6" xfId="2580" xr:uid="{CC07542C-81BC-4930-9564-4B4BBAA4BFA3}"/>
    <cellStyle name="Normal 10 3 3 3" xfId="252" xr:uid="{F3960386-6224-45FA-9D43-918CEA5206BE}"/>
    <cellStyle name="Normal 10 3 3 3 2" xfId="1090" xr:uid="{74D9B13F-885F-4F2E-8196-59AA5C3EEF49}"/>
    <cellStyle name="Normal 10 3 3 3 2 2" xfId="1091" xr:uid="{A6FAEA01-8ACD-43DE-9E9B-1879768E6FA4}"/>
    <cellStyle name="Normal 10 3 3 3 2 2 2" xfId="4450" xr:uid="{73AEA2C2-3FD4-4DB9-8BC0-B9D885DCBCB4}"/>
    <cellStyle name="Normal 10 3 3 3 2 3" xfId="2581" xr:uid="{8A1DDBDB-0FC9-4C00-A8CF-BD35F0BE6AF6}"/>
    <cellStyle name="Normal 10 3 3 3 2 4" xfId="2582" xr:uid="{F1546FE0-5467-4ECF-AC40-807495BFC4D4}"/>
    <cellStyle name="Normal 10 3 3 3 3" xfId="1092" xr:uid="{37870D70-B808-47BD-A6F8-2B349C7A7647}"/>
    <cellStyle name="Normal 10 3 3 3 3 2" xfId="4451" xr:uid="{18F0E5F0-02BB-4278-BF62-AADF01E80A2F}"/>
    <cellStyle name="Normal 10 3 3 3 4" xfId="2583" xr:uid="{42E69B42-DF54-4E66-967A-F87769DD614A}"/>
    <cellStyle name="Normal 10 3 3 3 5" xfId="2584" xr:uid="{DBB6C25F-8284-47BD-94A8-9BEBAF675AA8}"/>
    <cellStyle name="Normal 10 3 3 4" xfId="1093" xr:uid="{9CF741EE-D15B-4845-9F36-45218ED0920C}"/>
    <cellStyle name="Normal 10 3 3 4 2" xfId="1094" xr:uid="{4FE5B194-3DCA-404D-8643-C13DA17CD1F6}"/>
    <cellStyle name="Normal 10 3 3 4 2 2" xfId="4452" xr:uid="{34AE3A36-E770-4380-BFE9-E576C29831F3}"/>
    <cellStyle name="Normal 10 3 3 4 3" xfId="2585" xr:uid="{9C3B4F81-3E5F-4A68-899F-F7488BD5736B}"/>
    <cellStyle name="Normal 10 3 3 4 4" xfId="2586" xr:uid="{70A8F7D8-3ABB-4E7A-A3BC-5116CC155DC3}"/>
    <cellStyle name="Normal 10 3 3 5" xfId="1095" xr:uid="{3B41A151-6E4D-439A-ABD1-4C9D281629A1}"/>
    <cellStyle name="Normal 10 3 3 5 2" xfId="2587" xr:uid="{F4FB9CDF-6CE8-477D-BB29-447D6D3FC47F}"/>
    <cellStyle name="Normal 10 3 3 5 3" xfId="2588" xr:uid="{7A1AF2EE-C951-48FE-AFC3-11C276EA9D77}"/>
    <cellStyle name="Normal 10 3 3 5 4" xfId="2589" xr:uid="{E6895BB4-2361-4CCF-B670-E014BCB0F085}"/>
    <cellStyle name="Normal 10 3 3 6" xfId="2590" xr:uid="{442D249E-00A5-4622-AC64-5B136858B9E7}"/>
    <cellStyle name="Normal 10 3 3 7" xfId="2591" xr:uid="{3F661CC5-4707-4F73-BFBF-90993C729E40}"/>
    <cellStyle name="Normal 10 3 3 8" xfId="2592" xr:uid="{A9655668-48C6-44DD-972E-E0BFFD9AB90A}"/>
    <cellStyle name="Normal 10 3 4" xfId="55" xr:uid="{F25256E6-6DDE-4DB2-8E54-3EF5E6F9888C}"/>
    <cellStyle name="Normal 10 3 4 2" xfId="493" xr:uid="{F8F934F4-9675-4739-BD4F-A9A81AF374FA}"/>
    <cellStyle name="Normal 10 3 4 2 2" xfId="494" xr:uid="{CACA764B-D142-4B72-8BE5-41E50F1BDC48}"/>
    <cellStyle name="Normal 10 3 4 2 2 2" xfId="1096" xr:uid="{51A01090-EAED-4ABD-A0AE-2BE491EAAE37}"/>
    <cellStyle name="Normal 10 3 4 2 2 2 2" xfId="1097" xr:uid="{38B5C59D-7FFD-4F90-B5D4-C1FFD74AD91B}"/>
    <cellStyle name="Normal 10 3 4 2 2 3" xfId="1098" xr:uid="{DE54CE3E-9405-4B83-BFD2-1CAE02317C89}"/>
    <cellStyle name="Normal 10 3 4 2 2 4" xfId="2593" xr:uid="{722FD6FE-E181-4A71-8E58-60AADE22747A}"/>
    <cellStyle name="Normal 10 3 4 2 3" xfId="1099" xr:uid="{5BFFF51D-D836-43E2-9DE1-2F3D83853991}"/>
    <cellStyle name="Normal 10 3 4 2 3 2" xfId="1100" xr:uid="{36C13A37-79D5-4460-A652-A964D71B902F}"/>
    <cellStyle name="Normal 10 3 4 2 4" xfId="1101" xr:uid="{2C243EE3-DD8D-404D-ABA0-32E7A9BF97C1}"/>
    <cellStyle name="Normal 10 3 4 2 5" xfId="2594" xr:uid="{6FE19BF2-5E38-4379-8F72-4E6F5A9B1059}"/>
    <cellStyle name="Normal 10 3 4 3" xfId="495" xr:uid="{EF35A52C-6E46-4F49-A12C-C55B532BDAF8}"/>
    <cellStyle name="Normal 10 3 4 3 2" xfId="1102" xr:uid="{BA972468-968F-48BB-940E-C9913A049E2C}"/>
    <cellStyle name="Normal 10 3 4 3 2 2" xfId="1103" xr:uid="{3E825B23-86D3-43CB-A0A1-9E21090FDDDE}"/>
    <cellStyle name="Normal 10 3 4 3 3" xfId="1104" xr:uid="{821498C7-624D-4FB7-9505-3D16A55C9FFE}"/>
    <cellStyle name="Normal 10 3 4 3 4" xfId="2595" xr:uid="{1C53937E-EA87-4D91-BB97-ED7220CCB5C0}"/>
    <cellStyle name="Normal 10 3 4 4" xfId="1105" xr:uid="{879A6066-1B27-44B6-9BFC-E7068697AB5E}"/>
    <cellStyle name="Normal 10 3 4 4 2" xfId="1106" xr:uid="{12ED7A4C-8196-433D-BA0B-3623B73600E6}"/>
    <cellStyle name="Normal 10 3 4 4 3" xfId="2596" xr:uid="{4C7B2D29-83AF-481B-A027-303471845F12}"/>
    <cellStyle name="Normal 10 3 4 4 4" xfId="2597" xr:uid="{D2E094E8-369C-41F8-B807-83B448030DE7}"/>
    <cellStyle name="Normal 10 3 4 5" xfId="1107" xr:uid="{FE42D3C1-5ED7-49D9-97FA-D2D91CCBFA92}"/>
    <cellStyle name="Normal 10 3 4 6" xfId="2598" xr:uid="{62788790-0EA5-46FB-B4AD-831CBEE4D2E2}"/>
    <cellStyle name="Normal 10 3 4 7" xfId="2599" xr:uid="{E4669BD8-8B8D-4428-86CF-3B43A2A90BF9}"/>
    <cellStyle name="Normal 10 3 5" xfId="253" xr:uid="{161DBEE6-8820-40F1-AD3E-AFC719CC84FC}"/>
    <cellStyle name="Normal 10 3 5 2" xfId="496" xr:uid="{D2B0ED0B-1214-404A-B3D2-8217C7DE848A}"/>
    <cellStyle name="Normal 10 3 5 2 2" xfId="1108" xr:uid="{D3A83557-2C1C-49B0-8324-1A536D50C2ED}"/>
    <cellStyle name="Normal 10 3 5 2 2 2" xfId="1109" xr:uid="{47701E32-DCDD-4E83-8034-A7FC5FB843A0}"/>
    <cellStyle name="Normal 10 3 5 2 3" xfId="1110" xr:uid="{103DAD65-67E4-41B3-9910-CA336BA2C31A}"/>
    <cellStyle name="Normal 10 3 5 2 4" xfId="2600" xr:uid="{30A12502-026F-4A63-B6E1-B1D1581E3E54}"/>
    <cellStyle name="Normal 10 3 5 3" xfId="1111" xr:uid="{40915911-85B8-49FF-BD66-2BE24B1F8450}"/>
    <cellStyle name="Normal 10 3 5 3 2" xfId="1112" xr:uid="{45943E4A-FD57-4D45-9B33-AD2A4030CBD4}"/>
    <cellStyle name="Normal 10 3 5 3 3" xfId="2601" xr:uid="{B58B2325-097D-4CF1-A362-4469A40E1D6A}"/>
    <cellStyle name="Normal 10 3 5 3 4" xfId="2602" xr:uid="{543F23E8-37E1-4771-BD53-FABCFD52DD3E}"/>
    <cellStyle name="Normal 10 3 5 4" xfId="1113" xr:uid="{2181AAF1-4008-4E04-B22F-04D65267B5AF}"/>
    <cellStyle name="Normal 10 3 5 5" xfId="2603" xr:uid="{5F722F7A-2BDE-4781-9DB4-4295F01257D0}"/>
    <cellStyle name="Normal 10 3 5 6" xfId="2604" xr:uid="{24743FE9-268E-459A-B461-CF0948264C9D}"/>
    <cellStyle name="Normal 10 3 6" xfId="254" xr:uid="{4B1339B9-E2B0-4A20-9E63-AA921893E3EF}"/>
    <cellStyle name="Normal 10 3 6 2" xfId="1114" xr:uid="{125F8AFC-396D-4F75-B473-83E1C6A00AE7}"/>
    <cellStyle name="Normal 10 3 6 2 2" xfId="1115" xr:uid="{DF3065A5-8BCE-42B3-A887-DE9808D4E5C6}"/>
    <cellStyle name="Normal 10 3 6 2 3" xfId="2605" xr:uid="{CDB8BED4-0ADE-4287-A79A-8AEBEFA7E61C}"/>
    <cellStyle name="Normal 10 3 6 2 4" xfId="2606" xr:uid="{B76E0867-19AD-4697-8C93-EF7B29DA064D}"/>
    <cellStyle name="Normal 10 3 6 3" xfId="1116" xr:uid="{88D363B3-C6CE-463B-9C34-4BBB939AA8E2}"/>
    <cellStyle name="Normal 10 3 6 4" xfId="2607" xr:uid="{668ED8F9-0EF8-4B2D-8600-89145180A4D2}"/>
    <cellStyle name="Normal 10 3 6 5" xfId="2608" xr:uid="{6EE154BF-0982-425B-AE76-6D47DFB4FDD2}"/>
    <cellStyle name="Normal 10 3 7" xfId="1117" xr:uid="{F072387A-52EB-406E-A060-4FECA9872F9D}"/>
    <cellStyle name="Normal 10 3 7 2" xfId="1118" xr:uid="{95E90496-3977-459A-8787-E12A6DBC6AA8}"/>
    <cellStyle name="Normal 10 3 7 3" xfId="2609" xr:uid="{17F45276-DD68-45BA-94AB-79C2A0E5D0CD}"/>
    <cellStyle name="Normal 10 3 7 4" xfId="2610" xr:uid="{72FDA311-5E58-4510-912D-246A19168829}"/>
    <cellStyle name="Normal 10 3 8" xfId="1119" xr:uid="{89D9022A-77D8-4029-AD30-80DEECEF890E}"/>
    <cellStyle name="Normal 10 3 8 2" xfId="2611" xr:uid="{8D15B352-4622-4AC6-BBD3-8E047176CE81}"/>
    <cellStyle name="Normal 10 3 8 3" xfId="2612" xr:uid="{4FBCFADE-7DE8-484B-89B3-CB95EF0F73CF}"/>
    <cellStyle name="Normal 10 3 8 4" xfId="2613" xr:uid="{90E118B6-6E39-4706-A017-FEFC19A00B19}"/>
    <cellStyle name="Normal 10 3 9" xfId="2614" xr:uid="{A0B5BC34-D959-4C60-B82F-C108BB581EAC}"/>
    <cellStyle name="Normal 10 4" xfId="56" xr:uid="{F0B8A9A4-D154-4F1B-8FBD-08137858B5E1}"/>
    <cellStyle name="Normal 10 4 10" xfId="2615" xr:uid="{B55456F7-034D-471D-B4C7-E4F7B0D155E5}"/>
    <cellStyle name="Normal 10 4 11" xfId="2616" xr:uid="{97271186-3492-41E3-8FF4-9CC8045F7F79}"/>
    <cellStyle name="Normal 10 4 2" xfId="57" xr:uid="{BF85E294-25A6-41BD-B1BB-D6B682F708F1}"/>
    <cellStyle name="Normal 10 4 2 2" xfId="255" xr:uid="{B7B606D7-AE56-4B2C-A3EB-B403C8997055}"/>
    <cellStyle name="Normal 10 4 2 2 2" xfId="497" xr:uid="{47CE0B01-A157-424C-829D-228E62826762}"/>
    <cellStyle name="Normal 10 4 2 2 2 2" xfId="498" xr:uid="{1AE7BAC5-6C24-47DD-8BEC-5F378B4F33C9}"/>
    <cellStyle name="Normal 10 4 2 2 2 2 2" xfId="1120" xr:uid="{9CF09A41-8AF4-459C-AF75-66135F2EF470}"/>
    <cellStyle name="Normal 10 4 2 2 2 2 3" xfId="2617" xr:uid="{91B16D1C-4309-417C-BDB2-71A8220B2C52}"/>
    <cellStyle name="Normal 10 4 2 2 2 2 4" xfId="2618" xr:uid="{8B709178-3C27-47FC-B26A-CA609776FF59}"/>
    <cellStyle name="Normal 10 4 2 2 2 3" xfId="1121" xr:uid="{4B450CC8-B10A-4866-B975-78AB8E7B52F1}"/>
    <cellStyle name="Normal 10 4 2 2 2 3 2" xfId="2619" xr:uid="{F4CB9470-B251-48F8-B3A5-89A8BB5078A0}"/>
    <cellStyle name="Normal 10 4 2 2 2 3 3" xfId="2620" xr:uid="{CDD3D0AC-EAB6-48C0-9689-DAA05E6869D1}"/>
    <cellStyle name="Normal 10 4 2 2 2 3 4" xfId="2621" xr:uid="{EA11AB1C-00DF-4A6C-B453-6642DDE1E875}"/>
    <cellStyle name="Normal 10 4 2 2 2 4" xfId="2622" xr:uid="{383E3A3D-F9DF-4188-8401-B8B666811376}"/>
    <cellStyle name="Normal 10 4 2 2 2 5" xfId="2623" xr:uid="{4A812A42-0116-41FC-97AE-DEFC0263418B}"/>
    <cellStyle name="Normal 10 4 2 2 2 6" xfId="2624" xr:uid="{7204281F-8E74-41E1-9987-B19CB6D117DA}"/>
    <cellStyle name="Normal 10 4 2 2 3" xfId="499" xr:uid="{4A9A5758-4AAB-4837-B300-15FC1524E439}"/>
    <cellStyle name="Normal 10 4 2 2 3 2" xfId="1122" xr:uid="{FB748E8D-A7D5-4F17-B2E3-DE29C7B41020}"/>
    <cellStyle name="Normal 10 4 2 2 3 2 2" xfId="2625" xr:uid="{9FC61BF3-0148-4881-88F0-0866C01CD43A}"/>
    <cellStyle name="Normal 10 4 2 2 3 2 3" xfId="2626" xr:uid="{5D9FBDA8-288B-4BA6-8256-C2CF0913985A}"/>
    <cellStyle name="Normal 10 4 2 2 3 2 4" xfId="2627" xr:uid="{58474289-E76E-4A77-B0E0-FB1FA5F49FA6}"/>
    <cellStyle name="Normal 10 4 2 2 3 3" xfId="2628" xr:uid="{4B4F2CC3-75A6-4BD4-8ED9-E1DF0EEA549B}"/>
    <cellStyle name="Normal 10 4 2 2 3 4" xfId="2629" xr:uid="{2B4A966F-2E81-4152-8DA9-5405FD42B29D}"/>
    <cellStyle name="Normal 10 4 2 2 3 5" xfId="2630" xr:uid="{71B5EBFE-20B4-4080-ADB0-CB3C0EE61055}"/>
    <cellStyle name="Normal 10 4 2 2 4" xfId="1123" xr:uid="{E20DA54A-6072-4928-A744-B73C94F98C87}"/>
    <cellStyle name="Normal 10 4 2 2 4 2" xfId="2631" xr:uid="{F1A582C8-9752-4E4C-979E-AFC3B6D59618}"/>
    <cellStyle name="Normal 10 4 2 2 4 3" xfId="2632" xr:uid="{969E5563-97DC-48BB-92EF-4E2649C59974}"/>
    <cellStyle name="Normal 10 4 2 2 4 4" xfId="2633" xr:uid="{BF736C39-698A-4A6F-8276-4F94574F7814}"/>
    <cellStyle name="Normal 10 4 2 2 5" xfId="2634" xr:uid="{5FE11BD2-8C18-4D73-A2F0-6265FA333346}"/>
    <cellStyle name="Normal 10 4 2 2 5 2" xfId="2635" xr:uid="{AB9DF582-6315-4872-96B1-7CBE2A67DE9E}"/>
    <cellStyle name="Normal 10 4 2 2 5 3" xfId="2636" xr:uid="{F226E867-140B-404C-BED3-A2BB5101A2B4}"/>
    <cellStyle name="Normal 10 4 2 2 5 4" xfId="2637" xr:uid="{46465682-5E3C-497F-903F-5E43E8797598}"/>
    <cellStyle name="Normal 10 4 2 2 6" xfId="2638" xr:uid="{10FEC18D-CF4D-4019-9B63-8D650B2ED3A0}"/>
    <cellStyle name="Normal 10 4 2 2 7" xfId="2639" xr:uid="{51389EF1-DB73-47E5-A8DD-B2E50FBF9BB5}"/>
    <cellStyle name="Normal 10 4 2 2 8" xfId="2640" xr:uid="{AC8A61F5-5CFC-436E-82F2-0EA306A36803}"/>
    <cellStyle name="Normal 10 4 2 3" xfId="500" xr:uid="{0FDD4531-5FE1-40C2-93E4-DC9868CE4B51}"/>
    <cellStyle name="Normal 10 4 2 3 2" xfId="501" xr:uid="{9C829697-F3DC-41A7-BA16-21B30FEEACE7}"/>
    <cellStyle name="Normal 10 4 2 3 2 2" xfId="502" xr:uid="{4FD678E5-EC91-4C51-9882-E2D4D61B0900}"/>
    <cellStyle name="Normal 10 4 2 3 2 3" xfId="2641" xr:uid="{6CB26509-06C3-41E0-A822-88E55A7DE743}"/>
    <cellStyle name="Normal 10 4 2 3 2 4" xfId="2642" xr:uid="{3A7CF218-F517-4CB2-9B39-B4F46D25D1E4}"/>
    <cellStyle name="Normal 10 4 2 3 3" xfId="503" xr:uid="{42ED7D1F-7282-4C8F-B3C7-B16D36DCC730}"/>
    <cellStyle name="Normal 10 4 2 3 3 2" xfId="2643" xr:uid="{C0D9AE24-EBEA-4D91-8257-292DA7B7496B}"/>
    <cellStyle name="Normal 10 4 2 3 3 3" xfId="2644" xr:uid="{29A0B9C3-72A7-4741-8AE0-59C4AC46A3A2}"/>
    <cellStyle name="Normal 10 4 2 3 3 4" xfId="2645" xr:uid="{94885ADA-C350-41CD-AD5A-6BB7D92E04BD}"/>
    <cellStyle name="Normal 10 4 2 3 4" xfId="2646" xr:uid="{5EC914C9-63D5-416E-ACB7-A4545385860E}"/>
    <cellStyle name="Normal 10 4 2 3 5" xfId="2647" xr:uid="{E490BFCF-7A9D-43EC-9E1A-F0E4B848FC73}"/>
    <cellStyle name="Normal 10 4 2 3 6" xfId="2648" xr:uid="{AB48EDEF-5F99-4100-8704-B4285787F0D9}"/>
    <cellStyle name="Normal 10 4 2 4" xfId="504" xr:uid="{D973820A-01F7-4737-8E5D-1888E0CB0B23}"/>
    <cellStyle name="Normal 10 4 2 4 2" xfId="505" xr:uid="{5D02221B-BDC1-4C67-A7CA-F29C4965652A}"/>
    <cellStyle name="Normal 10 4 2 4 2 2" xfId="2649" xr:uid="{11227A6A-41F6-4804-AC4B-E58853873BDD}"/>
    <cellStyle name="Normal 10 4 2 4 2 3" xfId="2650" xr:uid="{10CC2B26-CA14-4145-8624-18CDE63B165D}"/>
    <cellStyle name="Normal 10 4 2 4 2 4" xfId="2651" xr:uid="{A005D785-219B-4C9A-B14D-21CCE95A5AD6}"/>
    <cellStyle name="Normal 10 4 2 4 3" xfId="2652" xr:uid="{789EA652-091B-43EB-9F4C-A67325148588}"/>
    <cellStyle name="Normal 10 4 2 4 4" xfId="2653" xr:uid="{FCCF0BB5-C9DA-430F-BE78-4057A4087411}"/>
    <cellStyle name="Normal 10 4 2 4 5" xfId="2654" xr:uid="{DBAACA5D-A35A-45E9-AABB-265ADEE48F00}"/>
    <cellStyle name="Normal 10 4 2 5" xfId="506" xr:uid="{34CFF20C-94EB-4843-9651-1BB981FBA03C}"/>
    <cellStyle name="Normal 10 4 2 5 2" xfId="2655" xr:uid="{E5671ED9-E272-4B07-B36E-DB182392FE38}"/>
    <cellStyle name="Normal 10 4 2 5 3" xfId="2656" xr:uid="{963A4C0D-B05A-4B6B-8C7E-F330E83CBF14}"/>
    <cellStyle name="Normal 10 4 2 5 4" xfId="2657" xr:uid="{CFB06694-4E34-4522-8515-48A20745CF9C}"/>
    <cellStyle name="Normal 10 4 2 6" xfId="2658" xr:uid="{B8D04489-C5BA-4AF2-A19F-4BD28400D295}"/>
    <cellStyle name="Normal 10 4 2 6 2" xfId="2659" xr:uid="{CB0D7704-DB41-4216-902C-69D00FE7D9B8}"/>
    <cellStyle name="Normal 10 4 2 6 3" xfId="2660" xr:uid="{1D43E48D-8D9F-4EB7-B780-DB369037E6EF}"/>
    <cellStyle name="Normal 10 4 2 6 4" xfId="2661" xr:uid="{BBB8865E-D083-4B4A-8097-ECB06483DB06}"/>
    <cellStyle name="Normal 10 4 2 7" xfId="2662" xr:uid="{BEB8DBBD-9597-4AE9-B5C1-E2D394AE7F16}"/>
    <cellStyle name="Normal 10 4 2 8" xfId="2663" xr:uid="{20DFF43D-FD6F-40F7-9449-49B5E55C327C}"/>
    <cellStyle name="Normal 10 4 2 9" xfId="2664" xr:uid="{F8B5C81B-C790-41F9-BAC6-DE7623995E42}"/>
    <cellStyle name="Normal 10 4 3" xfId="256" xr:uid="{73B4D4B8-50B0-4EB3-9DDE-08BD251B222D}"/>
    <cellStyle name="Normal 10 4 3 2" xfId="507" xr:uid="{DA6D4BA9-E642-41FE-BD04-6998ACFF52DE}"/>
    <cellStyle name="Normal 10 4 3 2 2" xfId="508" xr:uid="{0CD78598-640E-482E-B47B-D998B87EE9C7}"/>
    <cellStyle name="Normal 10 4 3 2 2 2" xfId="1124" xr:uid="{46E0C8DD-BBB6-4385-A937-B109B17A336F}"/>
    <cellStyle name="Normal 10 4 3 2 2 2 2" xfId="1125" xr:uid="{C5C22030-C7F5-4958-98DD-2B7E11D63BD7}"/>
    <cellStyle name="Normal 10 4 3 2 2 3" xfId="1126" xr:uid="{77293343-09D1-4CDC-BA35-D87C0A95E740}"/>
    <cellStyle name="Normal 10 4 3 2 2 4" xfId="2665" xr:uid="{4CB9BFFB-63EE-44D2-B953-52FB3DB70558}"/>
    <cellStyle name="Normal 10 4 3 2 3" xfId="1127" xr:uid="{0CB38374-7E5B-479D-9156-DF4D12B0BF7F}"/>
    <cellStyle name="Normal 10 4 3 2 3 2" xfId="1128" xr:uid="{A2198795-6094-460F-93C4-975D1F6BFA41}"/>
    <cellStyle name="Normal 10 4 3 2 3 3" xfId="2666" xr:uid="{25F21507-698E-41E1-B247-5B84523A8EB5}"/>
    <cellStyle name="Normal 10 4 3 2 3 4" xfId="2667" xr:uid="{8404EE49-4A2D-4E73-82E6-CD23EFA45C78}"/>
    <cellStyle name="Normal 10 4 3 2 4" xfId="1129" xr:uid="{B625A510-8A66-4B5D-A652-70D7748D7E06}"/>
    <cellStyle name="Normal 10 4 3 2 5" xfId="2668" xr:uid="{660119F8-164F-44D3-8D68-CE2E7FBED100}"/>
    <cellStyle name="Normal 10 4 3 2 6" xfId="2669" xr:uid="{90398083-8E7D-4BEA-AA5C-5B1CB3CED231}"/>
    <cellStyle name="Normal 10 4 3 3" xfId="509" xr:uid="{AF8DCD51-55B3-447C-8607-7916D46BA2B2}"/>
    <cellStyle name="Normal 10 4 3 3 2" xfId="1130" xr:uid="{EDA31272-76C3-4A8D-8253-62D024DB6B99}"/>
    <cellStyle name="Normal 10 4 3 3 2 2" xfId="1131" xr:uid="{F6C2F5F5-D1A9-4FF5-8CFE-E311119A5CCA}"/>
    <cellStyle name="Normal 10 4 3 3 2 3" xfId="2670" xr:uid="{A2F822E9-5BA5-49BC-A657-3C9FB029EDD8}"/>
    <cellStyle name="Normal 10 4 3 3 2 4" xfId="2671" xr:uid="{89C33AE6-CA02-4A2F-97D4-1AF163AFA3A4}"/>
    <cellStyle name="Normal 10 4 3 3 3" xfId="1132" xr:uid="{68B3C3C4-0AD0-4E23-9196-229DFAECE9EA}"/>
    <cellStyle name="Normal 10 4 3 3 4" xfId="2672" xr:uid="{B4D8251A-527C-4359-A0CA-78D08756BE78}"/>
    <cellStyle name="Normal 10 4 3 3 5" xfId="2673" xr:uid="{E72C6891-9B02-4ADC-94BA-C186E1C5641A}"/>
    <cellStyle name="Normal 10 4 3 4" xfId="1133" xr:uid="{97032140-DBDD-475E-9DBA-0136241D22BB}"/>
    <cellStyle name="Normal 10 4 3 4 2" xfId="1134" xr:uid="{4C7D6545-D928-4ECA-B087-9C595A44EF8B}"/>
    <cellStyle name="Normal 10 4 3 4 3" xfId="2674" xr:uid="{476A4E3B-EFC9-4BD6-B0F0-BBDE51EB996F}"/>
    <cellStyle name="Normal 10 4 3 4 4" xfId="2675" xr:uid="{8F4A3FF8-3FE2-4E89-8756-3933FE59D038}"/>
    <cellStyle name="Normal 10 4 3 5" xfId="1135" xr:uid="{341FDFCE-E330-4E3D-A363-8E29465D2425}"/>
    <cellStyle name="Normal 10 4 3 5 2" xfId="2676" xr:uid="{EBEB305B-9462-45AC-A82A-DD89A2AF32B7}"/>
    <cellStyle name="Normal 10 4 3 5 3" xfId="2677" xr:uid="{2A622E16-4349-4C2F-A1E1-043E89D57515}"/>
    <cellStyle name="Normal 10 4 3 5 4" xfId="2678" xr:uid="{EE2ED12C-5D09-4994-9E94-539D2F2ACA3A}"/>
    <cellStyle name="Normal 10 4 3 6" xfId="2679" xr:uid="{5B07352B-620E-46EB-B7B7-BB0E05356D01}"/>
    <cellStyle name="Normal 10 4 3 7" xfId="2680" xr:uid="{D4600D25-CC26-468B-B69F-B6EABBDD760B}"/>
    <cellStyle name="Normal 10 4 3 8" xfId="2681" xr:uid="{CD1AEE21-11F1-4682-9F6E-3956A543325C}"/>
    <cellStyle name="Normal 10 4 4" xfId="257" xr:uid="{AD4C84FD-C444-4A37-86AD-D3BBA01964DF}"/>
    <cellStyle name="Normal 10 4 4 2" xfId="510" xr:uid="{84205408-F8C2-45A9-830E-B7FDC9CE04A3}"/>
    <cellStyle name="Normal 10 4 4 2 2" xfId="511" xr:uid="{19432E22-8C44-4E05-87C4-C35F9A9D823E}"/>
    <cellStyle name="Normal 10 4 4 2 2 2" xfId="1136" xr:uid="{60F3D24A-FD3D-4FC1-B2EA-5063AF586A4A}"/>
    <cellStyle name="Normal 10 4 4 2 2 3" xfId="2682" xr:uid="{579A3122-3514-4102-A3F4-59771486120B}"/>
    <cellStyle name="Normal 10 4 4 2 2 4" xfId="2683" xr:uid="{E3DE747C-98D6-4C7E-9E1A-1AC2342428B2}"/>
    <cellStyle name="Normal 10 4 4 2 3" xfId="1137" xr:uid="{DF907AA6-C697-4735-931A-0E4CA18FF1EF}"/>
    <cellStyle name="Normal 10 4 4 2 4" xfId="2684" xr:uid="{EE4268A0-0AF9-4D34-AB4A-034395FA60E5}"/>
    <cellStyle name="Normal 10 4 4 2 5" xfId="2685" xr:uid="{60BE7552-1F75-4942-9DFF-24F7179EF2A9}"/>
    <cellStyle name="Normal 10 4 4 3" xfId="512" xr:uid="{A664A34D-78B9-4C39-9626-37BE409C6BE6}"/>
    <cellStyle name="Normal 10 4 4 3 2" xfId="1138" xr:uid="{9D5C4A1E-2AA2-4B86-8ECF-5F31641F359F}"/>
    <cellStyle name="Normal 10 4 4 3 3" xfId="2686" xr:uid="{B1B0D7DE-9FC8-49C5-A351-0A89C0364F1A}"/>
    <cellStyle name="Normal 10 4 4 3 4" xfId="2687" xr:uid="{CB5F182E-230E-4091-A56E-5BFF0D36D4AF}"/>
    <cellStyle name="Normal 10 4 4 4" xfId="1139" xr:uid="{C2479322-E7BD-4601-A8E5-4CBB2A7720CE}"/>
    <cellStyle name="Normal 10 4 4 4 2" xfId="2688" xr:uid="{6C9F50A3-82B3-434B-8035-2FCD60C5D493}"/>
    <cellStyle name="Normal 10 4 4 4 3" xfId="2689" xr:uid="{7DD1BC04-77A4-4332-BAF8-887DC75E2B99}"/>
    <cellStyle name="Normal 10 4 4 4 4" xfId="2690" xr:uid="{424BF0A5-F024-4257-9593-7448A2285CA0}"/>
    <cellStyle name="Normal 10 4 4 5" xfId="2691" xr:uid="{0781A27F-952A-4890-AA67-70A662FFFC15}"/>
    <cellStyle name="Normal 10 4 4 6" xfId="2692" xr:uid="{A1DF3511-4179-40B2-B922-231326B2A51B}"/>
    <cellStyle name="Normal 10 4 4 7" xfId="2693" xr:uid="{6CA55F95-B710-4191-890E-DF8FC7AE18C2}"/>
    <cellStyle name="Normal 10 4 5" xfId="258" xr:uid="{F7792BCE-A1A9-4A78-9E5A-850EDDC3D2FD}"/>
    <cellStyle name="Normal 10 4 5 2" xfId="513" xr:uid="{12A475CE-CDCD-4249-9021-E30598704A5D}"/>
    <cellStyle name="Normal 10 4 5 2 2" xfId="1140" xr:uid="{8A626799-DC0E-46B9-B460-B34928026CB0}"/>
    <cellStyle name="Normal 10 4 5 2 3" xfId="2694" xr:uid="{F0B73135-19C3-4563-989B-2E663D73D92F}"/>
    <cellStyle name="Normal 10 4 5 2 4" xfId="2695" xr:uid="{29CEFC5D-2EE4-4B3D-9ED3-ADE25969EB69}"/>
    <cellStyle name="Normal 10 4 5 3" xfId="1141" xr:uid="{1A1F0B82-FFF2-4AEA-80DC-AC4F19635CB8}"/>
    <cellStyle name="Normal 10 4 5 3 2" xfId="2696" xr:uid="{529F5D80-D560-494C-B26E-2E49DD235900}"/>
    <cellStyle name="Normal 10 4 5 3 3" xfId="2697" xr:uid="{28D556CD-A437-48E8-B91F-133416D5CE82}"/>
    <cellStyle name="Normal 10 4 5 3 4" xfId="2698" xr:uid="{AB74E3FF-14C1-4856-9C1D-81492FAD7EFC}"/>
    <cellStyle name="Normal 10 4 5 4" xfId="2699" xr:uid="{1284E413-7344-4178-84E3-2831CC8352B7}"/>
    <cellStyle name="Normal 10 4 5 5" xfId="2700" xr:uid="{1DDED8BF-D885-4A95-A1C2-54792E2041CB}"/>
    <cellStyle name="Normal 10 4 5 6" xfId="2701" xr:uid="{C6F6FDB7-37EB-47BC-AB05-97B94E5FFEAD}"/>
    <cellStyle name="Normal 10 4 6" xfId="514" xr:uid="{BEF48A45-BE34-45A4-AA46-E1DFE54D6EDC}"/>
    <cellStyle name="Normal 10 4 6 2" xfId="1142" xr:uid="{37CA6929-DE15-431C-A0C3-347377CBC39C}"/>
    <cellStyle name="Normal 10 4 6 2 2" xfId="2702" xr:uid="{1370116D-7E4E-4144-B490-F1345207764F}"/>
    <cellStyle name="Normal 10 4 6 2 3" xfId="2703" xr:uid="{330F4AAA-3324-44EB-8754-0362C47E4DFA}"/>
    <cellStyle name="Normal 10 4 6 2 4" xfId="2704" xr:uid="{A4CE6340-C68D-45F2-8F47-B439521E3046}"/>
    <cellStyle name="Normal 10 4 6 3" xfId="2705" xr:uid="{EFB7FAA4-8E21-473A-B5F3-A3D9A6ED2D82}"/>
    <cellStyle name="Normal 10 4 6 4" xfId="2706" xr:uid="{F6BC56B7-30B3-419F-905A-F69170935F61}"/>
    <cellStyle name="Normal 10 4 6 5" xfId="2707" xr:uid="{6F2E1CEA-16C0-463A-B1E2-9A4542836960}"/>
    <cellStyle name="Normal 10 4 7" xfId="1143" xr:uid="{394AD4A9-DC8A-4833-B6E4-7F9EC27608D1}"/>
    <cellStyle name="Normal 10 4 7 2" xfId="2708" xr:uid="{454D31EB-6EEF-4A41-BFE5-4B21BBE5061B}"/>
    <cellStyle name="Normal 10 4 7 3" xfId="2709" xr:uid="{A825F5C8-F821-440C-8CA8-305D5301A683}"/>
    <cellStyle name="Normal 10 4 7 4" xfId="2710" xr:uid="{0A1B2ED6-0E0D-44D1-8E2E-301B0BAFE6EF}"/>
    <cellStyle name="Normal 10 4 8" xfId="2711" xr:uid="{7D41E343-B61B-4CD6-B63C-E0185EE26AC3}"/>
    <cellStyle name="Normal 10 4 8 2" xfId="2712" xr:uid="{9803D97B-468E-48F6-8E98-1B815E73439E}"/>
    <cellStyle name="Normal 10 4 8 3" xfId="2713" xr:uid="{C40AA207-EA71-4D97-9F17-E8F6E8419981}"/>
    <cellStyle name="Normal 10 4 8 4" xfId="2714" xr:uid="{5167ADB0-692E-4CBF-BEDC-370290729153}"/>
    <cellStyle name="Normal 10 4 9" xfId="2715" xr:uid="{7794EBF8-DF1F-4308-B680-6E57C429D01A}"/>
    <cellStyle name="Normal 10 5" xfId="58" xr:uid="{4A6D9EFB-56FE-46F4-8235-A10056441F2B}"/>
    <cellStyle name="Normal 10 5 2" xfId="59" xr:uid="{391E82F1-8650-4801-82CF-976203CAF032}"/>
    <cellStyle name="Normal 10 5 2 2" xfId="259" xr:uid="{1BFC243B-7CAB-4D11-8DA1-403ADE29E36A}"/>
    <cellStyle name="Normal 10 5 2 2 2" xfId="515" xr:uid="{F75D81FA-1DB5-4CD0-A18B-F7D34FC32B96}"/>
    <cellStyle name="Normal 10 5 2 2 2 2" xfId="1144" xr:uid="{7A380F4C-EEE4-439F-B195-6CB3589591C8}"/>
    <cellStyle name="Normal 10 5 2 2 2 3" xfId="2716" xr:uid="{822D2B36-C54A-4BFB-BA49-C8A196D12DA9}"/>
    <cellStyle name="Normal 10 5 2 2 2 4" xfId="2717" xr:uid="{6A76CE62-B5E6-44F7-81B0-E8470F9C298C}"/>
    <cellStyle name="Normal 10 5 2 2 3" xfId="1145" xr:uid="{DAC6F642-0033-44BE-8724-7E85938EE68E}"/>
    <cellStyle name="Normal 10 5 2 2 3 2" xfId="2718" xr:uid="{1AB829DF-410C-4F98-8494-ED5C08F0AA4A}"/>
    <cellStyle name="Normal 10 5 2 2 3 3" xfId="2719" xr:uid="{5C46957B-6DE8-4AF5-A65D-6F187A39ABAC}"/>
    <cellStyle name="Normal 10 5 2 2 3 4" xfId="2720" xr:uid="{8EF2F9A1-CE3B-4736-9165-D9ED5A1FD884}"/>
    <cellStyle name="Normal 10 5 2 2 4" xfId="2721" xr:uid="{BE9008B9-E867-45CA-887E-A068F8230221}"/>
    <cellStyle name="Normal 10 5 2 2 5" xfId="2722" xr:uid="{664ABD56-F0AF-4911-8046-9A133CA20198}"/>
    <cellStyle name="Normal 10 5 2 2 6" xfId="2723" xr:uid="{E1D5B78C-F9DC-4147-BEFB-13064CCD0AFF}"/>
    <cellStyle name="Normal 10 5 2 3" xfId="516" xr:uid="{98AD0809-DB2E-4D94-9346-EE408C3588B9}"/>
    <cellStyle name="Normal 10 5 2 3 2" xfId="1146" xr:uid="{69B699B8-2942-468E-A231-7BB8E1610AB8}"/>
    <cellStyle name="Normal 10 5 2 3 2 2" xfId="2724" xr:uid="{3E67CBE5-30C6-4B73-B53D-A417E769502E}"/>
    <cellStyle name="Normal 10 5 2 3 2 3" xfId="2725" xr:uid="{FB3D15E8-B16F-401A-8F38-17B85526309D}"/>
    <cellStyle name="Normal 10 5 2 3 2 4" xfId="2726" xr:uid="{C927768C-C4E8-44E5-932F-8E679205B1EC}"/>
    <cellStyle name="Normal 10 5 2 3 3" xfId="2727" xr:uid="{38E88B2D-77F2-4386-BAFB-6232A727764D}"/>
    <cellStyle name="Normal 10 5 2 3 4" xfId="2728" xr:uid="{D6D231B0-38B0-484B-974E-95884546A3E1}"/>
    <cellStyle name="Normal 10 5 2 3 5" xfId="2729" xr:uid="{AACE2ACD-19F3-4411-8CB5-69FCBD9D791C}"/>
    <cellStyle name="Normal 10 5 2 4" xfId="1147" xr:uid="{732D1F52-C76F-4BF3-B0AD-96752086D514}"/>
    <cellStyle name="Normal 10 5 2 4 2" xfId="2730" xr:uid="{B8967541-15F6-4182-A217-61A610010313}"/>
    <cellStyle name="Normal 10 5 2 4 3" xfId="2731" xr:uid="{76603C3C-573C-4245-9840-534B0A756694}"/>
    <cellStyle name="Normal 10 5 2 4 4" xfId="2732" xr:uid="{4C66E5A9-50D4-4868-A953-0177882468E0}"/>
    <cellStyle name="Normal 10 5 2 5" xfId="2733" xr:uid="{9F25201E-8FC6-4511-9351-311D1269C42A}"/>
    <cellStyle name="Normal 10 5 2 5 2" xfId="2734" xr:uid="{454E6E46-5578-42E8-9B1A-1B195A8DE830}"/>
    <cellStyle name="Normal 10 5 2 5 3" xfId="2735" xr:uid="{08310590-BB49-4714-A37F-FC08CF1F7453}"/>
    <cellStyle name="Normal 10 5 2 5 4" xfId="2736" xr:uid="{D35F145F-AD8E-4160-9986-D01C0AC05760}"/>
    <cellStyle name="Normal 10 5 2 6" xfId="2737" xr:uid="{FB7A0069-8057-4730-9845-EBA7424E89B2}"/>
    <cellStyle name="Normal 10 5 2 7" xfId="2738" xr:uid="{ECF40749-1E38-42E8-A968-B4C875D89F4B}"/>
    <cellStyle name="Normal 10 5 2 8" xfId="2739" xr:uid="{3F8C3735-28E7-41A2-8C8C-37F603F7D7E9}"/>
    <cellStyle name="Normal 10 5 3" xfId="260" xr:uid="{29D936D8-D261-4B77-9D3C-AFA4C807B3FE}"/>
    <cellStyle name="Normal 10 5 3 2" xfId="517" xr:uid="{12E053BF-544E-4620-9C16-C2F6FA5A707A}"/>
    <cellStyle name="Normal 10 5 3 2 2" xfId="518" xr:uid="{77F3A370-60F2-454D-8E65-ED0560CCC33D}"/>
    <cellStyle name="Normal 10 5 3 2 3" xfId="2740" xr:uid="{F02B01E6-4A0F-4876-8EA2-203761778E72}"/>
    <cellStyle name="Normal 10 5 3 2 4" xfId="2741" xr:uid="{54EF3F70-037A-4AD7-8B35-1CA2F8DC331B}"/>
    <cellStyle name="Normal 10 5 3 3" xfId="519" xr:uid="{B594630C-B926-4585-AE8D-5447B370B2DA}"/>
    <cellStyle name="Normal 10 5 3 3 2" xfId="2742" xr:uid="{A4711529-1E26-4014-A2F5-FC3AC0B025B2}"/>
    <cellStyle name="Normal 10 5 3 3 3" xfId="2743" xr:uid="{69C592BD-5A67-496C-A83D-9F8172C11A24}"/>
    <cellStyle name="Normal 10 5 3 3 4" xfId="2744" xr:uid="{939E37CA-84C6-462B-B3F0-EE74E771A53A}"/>
    <cellStyle name="Normal 10 5 3 4" xfId="2745" xr:uid="{5F11FD19-F80B-45AA-89AF-E7473F9EE80C}"/>
    <cellStyle name="Normal 10 5 3 5" xfId="2746" xr:uid="{A166A177-384E-433D-BE2F-E1B9D1963F76}"/>
    <cellStyle name="Normal 10 5 3 6" xfId="2747" xr:uid="{BDED8E7F-866F-465F-9C35-F5F39FD6F1B8}"/>
    <cellStyle name="Normal 10 5 4" xfId="261" xr:uid="{730CB7E5-D143-47DA-BCB6-D5CC43B9B7CE}"/>
    <cellStyle name="Normal 10 5 4 2" xfId="520" xr:uid="{7AE28987-F65A-411A-AE3C-7BD577D1512F}"/>
    <cellStyle name="Normal 10 5 4 2 2" xfId="2748" xr:uid="{1223FC95-A8AA-4723-A829-233681E9CDA5}"/>
    <cellStyle name="Normal 10 5 4 2 3" xfId="2749" xr:uid="{F624DD2D-CFC5-4ECE-95DA-51B53C3942A7}"/>
    <cellStyle name="Normal 10 5 4 2 4" xfId="2750" xr:uid="{10696044-3121-45EC-8964-6390A7653D0D}"/>
    <cellStyle name="Normal 10 5 4 3" xfId="2751" xr:uid="{32CA9083-F6C6-428D-AA17-08842BE2BF1B}"/>
    <cellStyle name="Normal 10 5 4 4" xfId="2752" xr:uid="{538943CA-8F99-4E8F-B935-B8EA5C0C6D98}"/>
    <cellStyle name="Normal 10 5 4 5" xfId="2753" xr:uid="{28923EDC-1675-4F50-AD9B-665E6E0CD7A4}"/>
    <cellStyle name="Normal 10 5 5" xfId="521" xr:uid="{1D2D951A-8358-44D7-A09F-67B65CBE69B4}"/>
    <cellStyle name="Normal 10 5 5 2" xfId="2754" xr:uid="{FAA7017A-4DA8-4EEF-B117-5DA68C20B22B}"/>
    <cellStyle name="Normal 10 5 5 3" xfId="2755" xr:uid="{A5E46DA8-61EB-4E6B-B6F3-D411A7994030}"/>
    <cellStyle name="Normal 10 5 5 4" xfId="2756" xr:uid="{1032F976-0477-4D83-BFD0-618BFDA77872}"/>
    <cellStyle name="Normal 10 5 6" xfId="2757" xr:uid="{D656E8A5-41FE-48E2-A4E2-4A374AEE7241}"/>
    <cellStyle name="Normal 10 5 6 2" xfId="2758" xr:uid="{B2D2785C-0C00-4DBE-8A77-08B38EDFC1ED}"/>
    <cellStyle name="Normal 10 5 6 3" xfId="2759" xr:uid="{0E3028D6-507D-472A-BF9F-F5D0128B3195}"/>
    <cellStyle name="Normal 10 5 6 4" xfId="2760" xr:uid="{8BF89B98-1CDE-4685-9A1C-3F6A2D2E5D2F}"/>
    <cellStyle name="Normal 10 5 7" xfId="2761" xr:uid="{4D28ED23-1F3C-44A0-9988-7ADB2E722544}"/>
    <cellStyle name="Normal 10 5 8" xfId="2762" xr:uid="{BA9D4F47-4B7A-432D-9737-8C9ABDC90604}"/>
    <cellStyle name="Normal 10 5 9" xfId="2763" xr:uid="{E1E4FDA5-69ED-4412-94E9-4591AE5CA67B}"/>
    <cellStyle name="Normal 10 6" xfId="60" xr:uid="{6E82C15B-66FF-47EB-8C30-4A041BC81B7D}"/>
    <cellStyle name="Normal 10 6 2" xfId="262" xr:uid="{CD307F25-7A60-4036-846C-623453E80055}"/>
    <cellStyle name="Normal 10 6 2 2" xfId="522" xr:uid="{1DEFCE00-C2C1-48F1-9116-EB4353097C92}"/>
    <cellStyle name="Normal 10 6 2 2 2" xfId="1148" xr:uid="{DE561AC0-3F77-41F7-857D-9DEDAEB25AD8}"/>
    <cellStyle name="Normal 10 6 2 2 2 2" xfId="1149" xr:uid="{017422ED-1C00-43F5-8635-2229E2D9F946}"/>
    <cellStyle name="Normal 10 6 2 2 3" xfId="1150" xr:uid="{0EDD00A0-E81B-4780-9F56-F7791302AF2B}"/>
    <cellStyle name="Normal 10 6 2 2 4" xfId="2764" xr:uid="{2526D471-E26D-4CC3-96C0-A6AD6946F10A}"/>
    <cellStyle name="Normal 10 6 2 3" xfId="1151" xr:uid="{F0FA9338-B8BE-4152-BC12-6734D6C76BB4}"/>
    <cellStyle name="Normal 10 6 2 3 2" xfId="1152" xr:uid="{0A519613-6B18-491C-8A7A-0AFA983F37AF}"/>
    <cellStyle name="Normal 10 6 2 3 3" xfId="2765" xr:uid="{35CA8179-E344-4CEA-8683-5BDF360D79C9}"/>
    <cellStyle name="Normal 10 6 2 3 4" xfId="2766" xr:uid="{25885851-2176-4FDB-9ED1-04B1E2707AC0}"/>
    <cellStyle name="Normal 10 6 2 4" xfId="1153" xr:uid="{0C0E1494-A4FB-4911-AFD2-57A201FD0B92}"/>
    <cellStyle name="Normal 10 6 2 5" xfId="2767" xr:uid="{82A1730A-A00A-416E-BCB8-EA7E6115EBA7}"/>
    <cellStyle name="Normal 10 6 2 6" xfId="2768" xr:uid="{A2218496-D422-4904-982B-A71125AA7790}"/>
    <cellStyle name="Normal 10 6 3" xfId="523" xr:uid="{A9B35700-26C2-40C9-8232-3A8EA7F99A14}"/>
    <cellStyle name="Normal 10 6 3 2" xfId="1154" xr:uid="{49B06F2C-4E3D-4ADA-A896-5C8CD2772646}"/>
    <cellStyle name="Normal 10 6 3 2 2" xfId="1155" xr:uid="{AEBF8040-3022-450F-909C-D7B402338CA8}"/>
    <cellStyle name="Normal 10 6 3 2 3" xfId="2769" xr:uid="{29BE1192-FF61-496C-962F-4235DC62CB95}"/>
    <cellStyle name="Normal 10 6 3 2 4" xfId="2770" xr:uid="{2D184DD5-9BF1-4471-B9C2-29A7C34EB46D}"/>
    <cellStyle name="Normal 10 6 3 3" xfId="1156" xr:uid="{65EF03D8-D0CD-40FE-A0D1-CC892B70F731}"/>
    <cellStyle name="Normal 10 6 3 4" xfId="2771" xr:uid="{C5096560-488E-414D-83E1-996C6A50672C}"/>
    <cellStyle name="Normal 10 6 3 5" xfId="2772" xr:uid="{D38454D7-9B4F-4BDC-A115-A8FEB71D3147}"/>
    <cellStyle name="Normal 10 6 4" xfId="1157" xr:uid="{F7A56F4E-FEC1-4DD1-88ED-E7641E1807C8}"/>
    <cellStyle name="Normal 10 6 4 2" xfId="1158" xr:uid="{7C24E4F3-FDA3-4D30-9B1C-EABEDCFE9185}"/>
    <cellStyle name="Normal 10 6 4 3" xfId="2773" xr:uid="{3068A875-0EEA-4675-BF1F-BA8568D8B978}"/>
    <cellStyle name="Normal 10 6 4 4" xfId="2774" xr:uid="{C175241E-E721-4B50-AB99-10ED05EE00DA}"/>
    <cellStyle name="Normal 10 6 5" xfId="1159" xr:uid="{837144A7-66B5-448C-9D1F-2B8369C99B91}"/>
    <cellStyle name="Normal 10 6 5 2" xfId="2775" xr:uid="{B4260390-6470-4DBC-8D1F-C3EF9B8A162D}"/>
    <cellStyle name="Normal 10 6 5 3" xfId="2776" xr:uid="{B3EC5424-3CE7-43F5-916A-BA69CBFF20FA}"/>
    <cellStyle name="Normal 10 6 5 4" xfId="2777" xr:uid="{BFEBF0F0-0C78-4BD4-A1A4-659A028B8EC4}"/>
    <cellStyle name="Normal 10 6 6" xfId="2778" xr:uid="{EC4CCAD3-BE11-4D6C-A532-378A1C7CBCDC}"/>
    <cellStyle name="Normal 10 6 7" xfId="2779" xr:uid="{D754DD3C-3584-410E-AAFE-F16B8170DEEC}"/>
    <cellStyle name="Normal 10 6 8" xfId="2780" xr:uid="{82558D1D-238E-466D-AFE0-732B87B0E21A}"/>
    <cellStyle name="Normal 10 7" xfId="263" xr:uid="{D0145371-5435-43EB-A033-DA952906A4B1}"/>
    <cellStyle name="Normal 10 7 2" xfId="524" xr:uid="{27056057-474B-416C-92EB-F3504547F183}"/>
    <cellStyle name="Normal 10 7 2 2" xfId="525" xr:uid="{807E2218-6ACF-4357-B303-2765E0023E0B}"/>
    <cellStyle name="Normal 10 7 2 2 2" xfId="1160" xr:uid="{8E0823D5-2485-437E-81A2-7F78B8468891}"/>
    <cellStyle name="Normal 10 7 2 2 3" xfId="2781" xr:uid="{7001D50C-81AA-48CF-91C6-3973A3E529B3}"/>
    <cellStyle name="Normal 10 7 2 2 4" xfId="2782" xr:uid="{71F4F25B-D171-4BB8-87D3-1A382B89FC2C}"/>
    <cellStyle name="Normal 10 7 2 3" xfId="1161" xr:uid="{18596E4F-9F9D-44A0-9565-D5C4313C87FF}"/>
    <cellStyle name="Normal 10 7 2 4" xfId="2783" xr:uid="{ECC1FB0E-3458-4BF1-9839-DB4B5155689B}"/>
    <cellStyle name="Normal 10 7 2 5" xfId="2784" xr:uid="{9DC36C95-2A3E-4759-BEA8-C3303C3A9CD6}"/>
    <cellStyle name="Normal 10 7 3" xfId="526" xr:uid="{3267328E-4FA7-4436-B357-F424919615A5}"/>
    <cellStyle name="Normal 10 7 3 2" xfId="1162" xr:uid="{3BE1DC10-A63C-4089-A5E2-AFA52627DC36}"/>
    <cellStyle name="Normal 10 7 3 3" xfId="2785" xr:uid="{AA9856EF-A3F4-4308-9667-8CAED99F33F6}"/>
    <cellStyle name="Normal 10 7 3 4" xfId="2786" xr:uid="{99FF767F-1969-4406-8AF8-A3CF26671199}"/>
    <cellStyle name="Normal 10 7 4" xfId="1163" xr:uid="{FCB462DE-C005-4FBE-B8AF-DB5A13D6E548}"/>
    <cellStyle name="Normal 10 7 4 2" xfId="2787" xr:uid="{6AE82971-140A-44B7-B13E-728AA6A08B39}"/>
    <cellStyle name="Normal 10 7 4 3" xfId="2788" xr:uid="{92A8F18F-85B9-4996-9F06-7D52CBC3216E}"/>
    <cellStyle name="Normal 10 7 4 4" xfId="2789" xr:uid="{EF99C1B5-D4A9-4B8D-B546-30A1E9A6A6A5}"/>
    <cellStyle name="Normal 10 7 5" xfId="2790" xr:uid="{1A0BD9C6-4CC1-4654-BC72-57F3B3B40CFC}"/>
    <cellStyle name="Normal 10 7 6" xfId="2791" xr:uid="{DAEE4E37-C614-41BD-B5D2-F6B007310B48}"/>
    <cellStyle name="Normal 10 7 7" xfId="2792" xr:uid="{AE493E82-3F6B-492D-A975-FC067B6989C6}"/>
    <cellStyle name="Normal 10 8" xfId="264" xr:uid="{D4C46109-47C0-42AE-B2FD-5D3AB36ADC5E}"/>
    <cellStyle name="Normal 10 8 2" xfId="527" xr:uid="{52CD67CA-CBB7-4448-8C74-94CF4401EE62}"/>
    <cellStyle name="Normal 10 8 2 2" xfId="1164" xr:uid="{90F09F63-688C-471D-8DE9-A0D3265FD024}"/>
    <cellStyle name="Normal 10 8 2 3" xfId="2793" xr:uid="{CFE12E9A-9121-4FF9-8988-C781C8609C81}"/>
    <cellStyle name="Normal 10 8 2 4" xfId="2794" xr:uid="{B6D59CBF-4F90-4197-A6B4-5584024B5E54}"/>
    <cellStyle name="Normal 10 8 3" xfId="1165" xr:uid="{6010ACF8-C362-4F69-8321-12463197CA9E}"/>
    <cellStyle name="Normal 10 8 3 2" xfId="2795" xr:uid="{279DC335-E5FB-4854-9405-FB2F0941C33D}"/>
    <cellStyle name="Normal 10 8 3 3" xfId="2796" xr:uid="{A6FFDAB5-19FE-49EA-A179-AF948ADDA2BD}"/>
    <cellStyle name="Normal 10 8 3 4" xfId="2797" xr:uid="{5766E1C1-64AF-4AAF-AFFD-858D045ACFE3}"/>
    <cellStyle name="Normal 10 8 4" xfId="2798" xr:uid="{C3109F2F-9D24-4CAB-90D2-9BD6B3A2ED56}"/>
    <cellStyle name="Normal 10 8 5" xfId="2799" xr:uid="{CAF4417D-81A9-4787-BC2B-672707FEFF8F}"/>
    <cellStyle name="Normal 10 8 6" xfId="2800" xr:uid="{4AEF5CEE-E8F2-42CA-AE1D-6E110ADF2824}"/>
    <cellStyle name="Normal 10 9" xfId="265" xr:uid="{90D3E3FC-54D0-4C7A-979D-731F1CE2EEBB}"/>
    <cellStyle name="Normal 10 9 2" xfId="1166" xr:uid="{BB169B0F-2F3B-48D6-9ED8-C7287F700EAF}"/>
    <cellStyle name="Normal 10 9 2 2" xfId="2801" xr:uid="{704F1960-DC4A-46F9-A0C5-585D7407B864}"/>
    <cellStyle name="Normal 10 9 2 2 2" xfId="4330" xr:uid="{0C31537D-6FAC-4473-AE48-0FC96A23E833}"/>
    <cellStyle name="Normal 10 9 2 2 3" xfId="4679" xr:uid="{BF4AFDCA-DF60-462D-905D-5CF554623174}"/>
    <cellStyle name="Normal 10 9 2 3" xfId="2802" xr:uid="{E57EA7BD-72D3-4993-A509-DEF3E6A8DBA7}"/>
    <cellStyle name="Normal 10 9 2 4" xfId="2803" xr:uid="{2C547DD8-81D6-4355-BF3C-EF90A2190DD5}"/>
    <cellStyle name="Normal 10 9 3" xfId="2804" xr:uid="{8770A3E7-A262-4C9E-B679-57385B73AAB8}"/>
    <cellStyle name="Normal 10 9 3 2" xfId="5339" xr:uid="{3C5B53BF-0F1F-4C59-B27D-072BBD02C0D0}"/>
    <cellStyle name="Normal 10 9 4" xfId="2805" xr:uid="{287A6840-1030-44D4-AFE0-D9878F3AD6A6}"/>
    <cellStyle name="Normal 10 9 4 2" xfId="4562" xr:uid="{FD614C9A-B497-41E9-9049-F8192B939ED4}"/>
    <cellStyle name="Normal 10 9 4 3" xfId="4680" xr:uid="{935CC466-44D0-489D-A404-14E11F55770F}"/>
    <cellStyle name="Normal 10 9 4 4" xfId="4600" xr:uid="{121DCEF8-8882-4C95-9E91-802C1F73D8A8}"/>
    <cellStyle name="Normal 10 9 5" xfId="2806" xr:uid="{19242F94-5248-427D-AC13-DFF9A06B7983}"/>
    <cellStyle name="Normal 11" xfId="61" xr:uid="{A36582C2-6B43-4470-9F8C-A2D0CB124976}"/>
    <cellStyle name="Normal 11 2" xfId="266" xr:uid="{1C120FE2-4CBB-47D8-BB6C-1D0EEA58C953}"/>
    <cellStyle name="Normal 11 2 2" xfId="4647" xr:uid="{4397031C-6AE7-40BB-89DB-7662AF9EE281}"/>
    <cellStyle name="Normal 11 3" xfId="4335" xr:uid="{582C981C-AE12-49FA-9E04-58BFDEAB6484}"/>
    <cellStyle name="Normal 11 3 2" xfId="4541" xr:uid="{A4E6424A-7C25-4980-9E01-AD3A820830AB}"/>
    <cellStyle name="Normal 11 3 3" xfId="4724" xr:uid="{0B24E9BA-103C-4313-9D4A-2B3AEBE8248B}"/>
    <cellStyle name="Normal 11 3 4" xfId="4701" xr:uid="{A3AE7699-4256-4668-B2E7-33278DEAF84C}"/>
    <cellStyle name="Normal 12" xfId="62" xr:uid="{38F14E07-4EE2-46C3-B4BA-3C5694CADB35}"/>
    <cellStyle name="Normal 12 2" xfId="267" xr:uid="{176802C6-403A-4025-A425-E3D5C12F4B5B}"/>
    <cellStyle name="Normal 12 2 2" xfId="4648" xr:uid="{296B50F5-6D6E-484B-8791-5B1BC697B541}"/>
    <cellStyle name="Normal 12 3" xfId="4542" xr:uid="{2FC3F80A-E52F-4344-804F-1AE1EFC25E74}"/>
    <cellStyle name="Normal 13" xfId="63" xr:uid="{6C14A3B6-8B67-4284-A379-D51DCE02746E}"/>
    <cellStyle name="Normal 13 2" xfId="64" xr:uid="{A41C005B-6BAF-4597-BDF9-9F348FEACC97}"/>
    <cellStyle name="Normal 13 2 2" xfId="268" xr:uid="{0E639BFA-8C17-47DE-85B1-FF69FA46258D}"/>
    <cellStyle name="Normal 13 2 2 2" xfId="4649" xr:uid="{93F53BF7-0E6F-4720-B1F2-A1CF97F4B6C2}"/>
    <cellStyle name="Normal 13 2 3" xfId="4337" xr:uid="{4763B9B2-F9FD-4FC5-AF6E-93F87530F59C}"/>
    <cellStyle name="Normal 13 2 3 2" xfId="4543" xr:uid="{9D972157-5906-4E8E-853A-BFBBD10B58F0}"/>
    <cellStyle name="Normal 13 2 3 3" xfId="4725" xr:uid="{B7F60C92-01D5-4AE9-87A3-85CE05C02C5B}"/>
    <cellStyle name="Normal 13 2 3 4" xfId="4702" xr:uid="{8E53A588-830A-4B04-AA99-4C613DE5C15B}"/>
    <cellStyle name="Normal 13 3" xfId="269" xr:uid="{78601733-CFC8-4F5E-9E1F-9EB8DA2C2726}"/>
    <cellStyle name="Normal 13 3 2" xfId="4421" xr:uid="{592C4E76-B154-4803-8E22-5227ED342192}"/>
    <cellStyle name="Normal 13 3 3" xfId="4338" xr:uid="{5E5F9972-A333-4527-9B4A-33C9C6EE6833}"/>
    <cellStyle name="Normal 13 3 4" xfId="4566" xr:uid="{9DEE9E66-9F5E-4D3C-BEC8-78D1815ECC8B}"/>
    <cellStyle name="Normal 13 3 5" xfId="4726" xr:uid="{35E66791-CBC1-4B1E-AEB9-9F77048EBC98}"/>
    <cellStyle name="Normal 13 4" xfId="4339" xr:uid="{AEFF66F5-9AA9-40A0-9177-356DF1B89469}"/>
    <cellStyle name="Normal 13 5" xfId="4336" xr:uid="{2CF0089F-F50C-4E1E-BEAE-A00E67671244}"/>
    <cellStyle name="Normal 14" xfId="65" xr:uid="{3FD4F6D2-CCF6-4978-BCBB-D9052811A809}"/>
    <cellStyle name="Normal 14 18" xfId="4341" xr:uid="{E5599EC3-6DB5-4C64-93AB-863244837971}"/>
    <cellStyle name="Normal 14 2" xfId="270" xr:uid="{354F32F6-09B1-4626-BB12-EE4032CBBD46}"/>
    <cellStyle name="Normal 14 2 2" xfId="430" xr:uid="{4FC6FC77-AE3B-487B-85B1-3B39CC33383A}"/>
    <cellStyle name="Normal 14 2 2 2" xfId="431" xr:uid="{054D56E8-B0DF-4F33-A715-9B7E97F892EC}"/>
    <cellStyle name="Normal 14 2 3" xfId="432" xr:uid="{EC92AFD4-FF85-4D05-9E54-86F504E1BC71}"/>
    <cellStyle name="Normal 14 3" xfId="433" xr:uid="{2EDB2BC6-FDD9-4199-8EC8-27CF2AD6EF3D}"/>
    <cellStyle name="Normal 14 3 2" xfId="4650" xr:uid="{CA9A0A6F-7AC0-4786-901B-274A1722F0E8}"/>
    <cellStyle name="Normal 14 4" xfId="4340" xr:uid="{F9CD34DE-448B-45CB-8F9A-D68F30C4BF0D}"/>
    <cellStyle name="Normal 14 4 2" xfId="4544" xr:uid="{6E45E7A3-82A3-4FCB-82F7-58B0B343C112}"/>
    <cellStyle name="Normal 14 4 3" xfId="4727" xr:uid="{290C974B-83B6-4E7F-80B9-9CBB6FC50031}"/>
    <cellStyle name="Normal 14 4 4" xfId="4703" xr:uid="{8BBB6C49-5483-4CAF-B0B5-2603FAE71254}"/>
    <cellStyle name="Normal 15" xfId="66" xr:uid="{49BBB926-A93F-40FE-A86E-659499000C8E}"/>
    <cellStyle name="Normal 15 2" xfId="67" xr:uid="{8D793832-2602-461D-A9B0-F1DB74515167}"/>
    <cellStyle name="Normal 15 2 2" xfId="271" xr:uid="{19197B6B-A515-4D54-8DF5-20B1D928FE6D}"/>
    <cellStyle name="Normal 15 2 2 2" xfId="4453" xr:uid="{95BB295C-7F68-475B-B13B-7EB7C4C8E873}"/>
    <cellStyle name="Normal 15 2 3" xfId="4546" xr:uid="{227B60DB-E93F-4A23-A0AF-225EE73F68E0}"/>
    <cellStyle name="Normal 15 3" xfId="272" xr:uid="{454BD03E-EAED-4004-8FA2-22135C981AA3}"/>
    <cellStyle name="Normal 15 3 2" xfId="4422" xr:uid="{D8D1279D-C053-4FB6-AD24-5A3FEFB7F1C8}"/>
    <cellStyle name="Normal 15 3 3" xfId="4343" xr:uid="{DE5F27B8-32BD-40FB-99A8-4D2DBE4664C2}"/>
    <cellStyle name="Normal 15 3 4" xfId="4567" xr:uid="{79BCB677-62EF-4C5F-8BD7-3C3A6180B3E2}"/>
    <cellStyle name="Normal 15 3 5" xfId="4729" xr:uid="{85AEEB08-20F9-48FD-AF15-8EC11DEF706B}"/>
    <cellStyle name="Normal 15 4" xfId="4342" xr:uid="{DE979C72-83C9-4236-9ED5-FCD2021CCA73}"/>
    <cellStyle name="Normal 15 4 2" xfId="4545" xr:uid="{5F1D051A-B624-4AD8-B13B-5B409632125F}"/>
    <cellStyle name="Normal 15 4 3" xfId="4728" xr:uid="{E22B9F49-C53C-4AB0-B3CC-7FC899EB6A41}"/>
    <cellStyle name="Normal 15 4 4" xfId="4704" xr:uid="{3CA6EEBC-E72D-4D1B-9AC6-DE036A5A0547}"/>
    <cellStyle name="Normal 16" xfId="68" xr:uid="{25CFAA40-E876-4C27-B3C1-97C527C0DA58}"/>
    <cellStyle name="Normal 16 2" xfId="273" xr:uid="{0159C493-848A-4A37-832D-665EE6D8E070}"/>
    <cellStyle name="Normal 16 2 2" xfId="4423" xr:uid="{103C83CA-E78C-4D78-A0B2-842C232FA9F3}"/>
    <cellStyle name="Normal 16 2 3" xfId="4344" xr:uid="{95D25EF2-E835-4C2A-86A3-8D9BC1D6D21C}"/>
    <cellStyle name="Normal 16 2 4" xfId="4568" xr:uid="{293AA346-697E-4007-B93E-C1122242A2DF}"/>
    <cellStyle name="Normal 16 2 5" xfId="4730" xr:uid="{2695205B-E0EC-42F1-B916-310AC22FAC78}"/>
    <cellStyle name="Normal 16 3" xfId="274" xr:uid="{DC83F2EC-E5C4-42FA-BF2E-4B27ADCD8E58}"/>
    <cellStyle name="Normal 17" xfId="69" xr:uid="{79E4B6B3-39AA-4DD5-836A-238B05B99DEA}"/>
    <cellStyle name="Normal 17 2" xfId="275" xr:uid="{59D5FDF0-F8E4-467B-A30F-AAB0F70814A0}"/>
    <cellStyle name="Normal 17 2 2" xfId="4424" xr:uid="{50B7287C-29B6-4A7D-9B48-EA68C7FD837F}"/>
    <cellStyle name="Normal 17 2 3" xfId="4346" xr:uid="{50006E1C-8D3E-465A-A895-7583145E39FE}"/>
    <cellStyle name="Normal 17 2 4" xfId="4569" xr:uid="{EF651388-EDC8-4753-A21B-E045C1CAD2CE}"/>
    <cellStyle name="Normal 17 2 5" xfId="4731" xr:uid="{3CC8A736-7E37-4114-93AE-C66EAFDD3F15}"/>
    <cellStyle name="Normal 17 3" xfId="4347" xr:uid="{9C152EEE-0FF5-48B9-9A8C-FAEFD00736AD}"/>
    <cellStyle name="Normal 17 4" xfId="4345" xr:uid="{DAC37926-36E5-4166-8B2C-25487E823BAA}"/>
    <cellStyle name="Normal 18" xfId="70" xr:uid="{CD2E514C-D705-44FF-A3F2-3A60ED43BDA2}"/>
    <cellStyle name="Normal 18 2" xfId="276" xr:uid="{7C1DB0CE-AE44-42DB-97AB-36AB2E967BB6}"/>
    <cellStyle name="Normal 18 2 2" xfId="4454" xr:uid="{ABA9428E-B525-4F33-B5C0-AD6E6BF6230A}"/>
    <cellStyle name="Normal 18 3" xfId="4348" xr:uid="{C2042BFB-DDC5-4CFD-A2BF-61407E7209E0}"/>
    <cellStyle name="Normal 18 3 2" xfId="4547" xr:uid="{44512269-9409-48AC-9B84-DF57842A65E5}"/>
    <cellStyle name="Normal 18 3 3" xfId="4732" xr:uid="{DE53E02C-BA3D-434E-A254-9AA4ED904170}"/>
    <cellStyle name="Normal 18 3 4" xfId="4705" xr:uid="{54B52FCE-D456-443C-9350-CE0C08FA0915}"/>
    <cellStyle name="Normal 19" xfId="71" xr:uid="{3EDF7B04-F56C-4217-B9F0-295B81431B7B}"/>
    <cellStyle name="Normal 19 2" xfId="72" xr:uid="{B3F0B8FD-DDEE-4F0B-8B97-1457C92BC588}"/>
    <cellStyle name="Normal 19 2 2" xfId="277" xr:uid="{BF9BE4AE-B16C-41B3-8D85-02DF63F11FB6}"/>
    <cellStyle name="Normal 19 2 2 2" xfId="4651" xr:uid="{5334AB51-874E-41A9-AB1B-9C221773F33D}"/>
    <cellStyle name="Normal 19 2 3" xfId="4549" xr:uid="{78AC7243-FD1D-49E2-A356-2498B9A2FCE6}"/>
    <cellStyle name="Normal 19 3" xfId="278" xr:uid="{33AE4D69-EDE6-4F2A-8F63-6F235365FBFD}"/>
    <cellStyle name="Normal 19 3 2" xfId="4652" xr:uid="{A27C0491-769E-475E-8122-7427C532AD47}"/>
    <cellStyle name="Normal 19 4" xfId="4548" xr:uid="{91F9C810-13CC-48CC-8833-31AA6C366602}"/>
    <cellStyle name="Normal 2" xfId="3" xr:uid="{0035700C-F3A5-4A6F-B63A-5CE25669DEE2}"/>
    <cellStyle name="Normal 2 2" xfId="73" xr:uid="{873BFC70-5319-4901-A313-DE632D752270}"/>
    <cellStyle name="Normal 2 2 2" xfId="74" xr:uid="{E0EC4D35-E64C-4E54-AF0F-9CD751DA9449}"/>
    <cellStyle name="Normal 2 2 2 2" xfId="279" xr:uid="{5DB99E5B-736B-4350-A3F8-658584BDE034}"/>
    <cellStyle name="Normal 2 2 2 2 2" xfId="4655" xr:uid="{2E913351-CE99-45F5-9157-8E1C3601A9CF}"/>
    <cellStyle name="Normal 2 2 2 3" xfId="4551" xr:uid="{579D560B-8E9C-43AF-BEF0-D7946FB121F8}"/>
    <cellStyle name="Normal 2 2 3" xfId="280" xr:uid="{7DEAC8B9-2C94-4C6C-9501-FDA7480C2D79}"/>
    <cellStyle name="Normal 2 2 3 2" xfId="4455" xr:uid="{A466E919-25ED-4CFF-B416-F30AC67A8210}"/>
    <cellStyle name="Normal 2 2 3 2 2" xfId="4585" xr:uid="{2FBAE52C-53BC-48CA-9F0A-87458635B637}"/>
    <cellStyle name="Normal 2 2 3 2 2 2" xfId="4656" xr:uid="{1904CDE5-C53F-4E3B-8200-5B8547B0480F}"/>
    <cellStyle name="Normal 2 2 3 2 2 3" xfId="5354" xr:uid="{D3EFBF88-176E-46A5-8587-5B963A4173FF}"/>
    <cellStyle name="Normal 2 2 3 2 3" xfId="4750" xr:uid="{932356EC-E184-4CA3-A21D-B51D0A672C3A}"/>
    <cellStyle name="Normal 2 2 3 2 4" xfId="5305" xr:uid="{D55C41F5-8101-41A1-BF79-D6E9BEBC13A0}"/>
    <cellStyle name="Normal 2 2 3 3" xfId="4435" xr:uid="{FCC82EF4-0160-4714-8634-01CDEDB93C36}"/>
    <cellStyle name="Normal 2 2 3 4" xfId="4706" xr:uid="{F7773004-17FB-4A9C-94DC-52E25CE0C3B1}"/>
    <cellStyle name="Normal 2 2 3 5" xfId="4695" xr:uid="{1444DF6C-C0EB-45CF-A917-29547B13DE13}"/>
    <cellStyle name="Normal 2 2 4" xfId="4349" xr:uid="{89C59CE2-8036-4230-AEA9-C0A89728AFC5}"/>
    <cellStyle name="Normal 2 2 4 2" xfId="4550" xr:uid="{7037AEFD-F413-405A-8081-BC2806D81578}"/>
    <cellStyle name="Normal 2 2 4 3" xfId="4733" xr:uid="{B1F993DA-71B9-432E-A293-0881912C710B}"/>
    <cellStyle name="Normal 2 2 4 4" xfId="4707" xr:uid="{B91FC32B-9441-43A9-AFCA-80D717DD738E}"/>
    <cellStyle name="Normal 2 2 5" xfId="4654" xr:uid="{91F6C49C-6A97-4B33-AE1C-7E857EFE81A8}"/>
    <cellStyle name="Normal 2 2 6" xfId="4753" xr:uid="{503E4E0F-429D-48DD-808C-62FE497057F3}"/>
    <cellStyle name="Normal 2 3" xfId="75" xr:uid="{1B0D489D-D100-4A0F-811A-65417A181ED7}"/>
    <cellStyle name="Normal 2 3 2" xfId="76" xr:uid="{5C0BC1F4-F16E-40FA-B2AE-FB20745E3596}"/>
    <cellStyle name="Normal 2 3 2 2" xfId="281" xr:uid="{AE45F81D-F243-4690-86E5-58556D55723B}"/>
    <cellStyle name="Normal 2 3 2 2 2" xfId="4657" xr:uid="{0B743469-520A-45DA-ADB8-EF240E4688F2}"/>
    <cellStyle name="Normal 2 3 2 3" xfId="4351" xr:uid="{F9166B31-903A-44E3-8CC5-CB4C4C7380DE}"/>
    <cellStyle name="Normal 2 3 2 3 2" xfId="4553" xr:uid="{6C434B60-E9DA-4511-BB7C-3324F56FCDA3}"/>
    <cellStyle name="Normal 2 3 2 3 3" xfId="4735" xr:uid="{198E61DC-BB7F-415A-A47F-AF183352D752}"/>
    <cellStyle name="Normal 2 3 2 3 4" xfId="4708" xr:uid="{22C16676-A748-436F-A985-782C33284663}"/>
    <cellStyle name="Normal 2 3 3" xfId="77" xr:uid="{A6E117BA-B558-4B3C-B2ED-243957A846B9}"/>
    <cellStyle name="Normal 2 3 4" xfId="78" xr:uid="{1E3F0AC5-8AA8-47C8-AC2A-B61AAD60324D}"/>
    <cellStyle name="Normal 2 3 5" xfId="185" xr:uid="{AB63AF48-39B9-46E0-9F5F-20D26100B4AA}"/>
    <cellStyle name="Normal 2 3 5 2" xfId="4658" xr:uid="{A7486BA0-E001-45F9-B308-53E95CF9BDF1}"/>
    <cellStyle name="Normal 2 3 6" xfId="4350" xr:uid="{0D39A327-D281-4D1D-B712-28699C629CF9}"/>
    <cellStyle name="Normal 2 3 6 2" xfId="4552" xr:uid="{A88C3801-7CF3-4C92-8B29-224AE5AFCD89}"/>
    <cellStyle name="Normal 2 3 6 3" xfId="4734" xr:uid="{591315D8-5BB3-4B76-BFAF-04A118D2635C}"/>
    <cellStyle name="Normal 2 3 6 4" xfId="4709" xr:uid="{076C8BAF-C92B-419E-8174-0FFD845B5B02}"/>
    <cellStyle name="Normal 2 3 7" xfId="5318" xr:uid="{BC1D23AF-F8E8-4339-8657-DC098725BFAF}"/>
    <cellStyle name="Normal 2 4" xfId="79" xr:uid="{04B359F9-EA91-4E41-B3F8-952CBF8D2EA9}"/>
    <cellStyle name="Normal 2 4 2" xfId="80" xr:uid="{3C136BF8-DBDF-40FB-9914-77F9A539F231}"/>
    <cellStyle name="Normal 2 4 3" xfId="282" xr:uid="{672F085B-BBB9-40DA-9938-24C245AFF0B8}"/>
    <cellStyle name="Normal 2 4 3 2" xfId="4659" xr:uid="{7E2BC026-70C5-400D-97A4-1B8846043CDF}"/>
    <cellStyle name="Normal 2 4 3 3" xfId="4673" xr:uid="{6AC7DCF9-1F6C-4D46-A47C-6212AC34257C}"/>
    <cellStyle name="Normal 2 4 4" xfId="4554" xr:uid="{937924D7-CD26-42BC-BBB6-04312B308C2A}"/>
    <cellStyle name="Normal 2 4 5" xfId="4754" xr:uid="{CAC6F809-F7EE-42DE-A474-5153F438654E}"/>
    <cellStyle name="Normal 2 4 6" xfId="4752" xr:uid="{433EC34D-4574-4A10-A731-F058D4B95D98}"/>
    <cellStyle name="Normal 2 5" xfId="184" xr:uid="{01EF17A1-E82B-4C27-8741-DE6434FC8CB2}"/>
    <cellStyle name="Normal 2 5 2" xfId="284" xr:uid="{939564D6-AAA5-4428-A0D3-D1B531DE37C2}"/>
    <cellStyle name="Normal 2 5 2 2" xfId="2505" xr:uid="{8F7179E3-13D9-47ED-94B7-704404280F13}"/>
    <cellStyle name="Normal 2 5 3" xfId="283" xr:uid="{813C1ADA-DB21-41B8-8048-27ABD1B6235D}"/>
    <cellStyle name="Normal 2 5 3 2" xfId="4586" xr:uid="{3A95398A-828C-4CBF-851D-62C92FAAB667}"/>
    <cellStyle name="Normal 2 5 3 3" xfId="4746" xr:uid="{D38B9966-69E8-4885-B562-CF7C33305FE1}"/>
    <cellStyle name="Normal 2 5 3 4" xfId="5302" xr:uid="{00A58B85-9024-470D-A163-7785FADF2786}"/>
    <cellStyle name="Normal 2 5 3 4 2" xfId="5348" xr:uid="{C50DB2A0-782B-4156-8A4A-8F1C7CEB3EB4}"/>
    <cellStyle name="Normal 2 5 4" xfId="4660" xr:uid="{5202116C-3A2C-47B4-B35B-615E399E8C2B}"/>
    <cellStyle name="Normal 2 5 5" xfId="4615" xr:uid="{C38A9E97-824C-48F7-B925-2BE5EFA65CBC}"/>
    <cellStyle name="Normal 2 5 6" xfId="4614" xr:uid="{FE1BE916-821F-493A-B3EC-CC136FC65318}"/>
    <cellStyle name="Normal 2 5 7" xfId="4749" xr:uid="{C977ACB6-6452-48EF-BE30-39B28C92D6CD}"/>
    <cellStyle name="Normal 2 5 8" xfId="4719" xr:uid="{07580A55-8AE3-4155-AF75-F8673B3D32EE}"/>
    <cellStyle name="Normal 2 6" xfId="285" xr:uid="{23B4873F-9CF7-4758-BB2C-A54C4378C305}"/>
    <cellStyle name="Normal 2 6 2" xfId="286" xr:uid="{242D6F8D-962F-40F6-991B-39A70C76CE9E}"/>
    <cellStyle name="Normal 2 6 3" xfId="452" xr:uid="{4ACB27FD-17F1-490C-A5DD-6F417C25D6A1}"/>
    <cellStyle name="Normal 2 6 3 2" xfId="5335" xr:uid="{E2461DB6-FB48-49A0-BB2F-4938EC8AEA4D}"/>
    <cellStyle name="Normal 2 6 4" xfId="4661" xr:uid="{0A4D0A8B-BE17-4987-A17D-FB3F42FDFB18}"/>
    <cellStyle name="Normal 2 6 5" xfId="4612" xr:uid="{32BD886A-6C5A-4122-812F-DDBC841609C3}"/>
    <cellStyle name="Normal 2 6 5 2" xfId="4710" xr:uid="{F0FA2625-0F5E-4F63-87FC-6BFEE22DC515}"/>
    <cellStyle name="Normal 2 6 6" xfId="4598" xr:uid="{43A320B6-A185-4AFE-9414-8E785658E626}"/>
    <cellStyle name="Normal 2 6 7" xfId="5322" xr:uid="{F41D4686-2D7C-49FC-A2DB-C606BAE3CE1E}"/>
    <cellStyle name="Normal 2 6 8" xfId="5331" xr:uid="{70573B07-B2B1-40FE-8981-C226DF448455}"/>
    <cellStyle name="Normal 2 7" xfId="287" xr:uid="{034212D7-4896-4285-BD99-7B0534F7A08D}"/>
    <cellStyle name="Normal 2 7 2" xfId="4456" xr:uid="{41097147-0922-49AE-8AD0-42E31C5B8DCD}"/>
    <cellStyle name="Normal 2 7 3" xfId="4662" xr:uid="{1A23908B-4D09-41DC-8B69-19D84F237785}"/>
    <cellStyle name="Normal 2 7 4" xfId="5303" xr:uid="{1472DD71-893E-4A76-92C0-4BC9DA946F79}"/>
    <cellStyle name="Normal 2 8" xfId="4508" xr:uid="{74FA0573-CF82-42FE-9D3F-2C9DE68B9F63}"/>
    <cellStyle name="Normal 2 9" xfId="4653" xr:uid="{DBC8588F-E7F6-4C07-9C1A-0163D37FD95A}"/>
    <cellStyle name="Normal 20" xfId="434" xr:uid="{21A37440-4A4C-4F5A-B1B5-B61E1AA48303}"/>
    <cellStyle name="Normal 20 2" xfId="435" xr:uid="{7F3CC8BF-51DE-4142-8299-056515653088}"/>
    <cellStyle name="Normal 20 2 2" xfId="436" xr:uid="{8138A94B-0D1F-49C0-9062-C0E95890680A}"/>
    <cellStyle name="Normal 20 2 2 2" xfId="4425" xr:uid="{9A17B52B-965F-4AF6-BFA6-56EC3C1721FB}"/>
    <cellStyle name="Normal 20 2 2 3" xfId="4417" xr:uid="{48159FB4-1F44-4460-8C91-C07A7AE6CDF4}"/>
    <cellStyle name="Normal 20 2 2 4" xfId="4582" xr:uid="{BD6CCCBB-FB1A-44E2-8A94-0248C74AC9C5}"/>
    <cellStyle name="Normal 20 2 2 5" xfId="4744" xr:uid="{B751AE75-4927-4CB8-A90F-EBA9231A66ED}"/>
    <cellStyle name="Normal 20 2 3" xfId="4420" xr:uid="{AC88E823-5818-461A-860F-5830B67D75BF}"/>
    <cellStyle name="Normal 20 2 4" xfId="4416" xr:uid="{20EDF268-EF73-464F-8926-E9043C20E7F1}"/>
    <cellStyle name="Normal 20 2 5" xfId="4581" xr:uid="{C9E6DD8A-FB0A-4909-8876-822D4B8BBE40}"/>
    <cellStyle name="Normal 20 2 6" xfId="4743" xr:uid="{7A28A608-6658-4C76-8DC3-009DECF9AA26}"/>
    <cellStyle name="Normal 20 3" xfId="1167" xr:uid="{0DAB4341-166E-48C0-943E-5470462AAE8F}"/>
    <cellStyle name="Normal 20 3 2" xfId="4457" xr:uid="{FA78373B-B9B0-4459-B0C9-B10262A682B9}"/>
    <cellStyle name="Normal 20 4" xfId="4352" xr:uid="{59DB6DF6-E569-485F-B405-134FC8FE34F7}"/>
    <cellStyle name="Normal 20 4 2" xfId="4555" xr:uid="{A1EB85C7-617A-4022-A973-FAA194E12605}"/>
    <cellStyle name="Normal 20 4 3" xfId="4736" xr:uid="{308208F6-CD5B-41AC-932A-38456D0B0F24}"/>
    <cellStyle name="Normal 20 4 4" xfId="4711" xr:uid="{CEF7F8DB-C1F3-4BE0-B3BD-7E65939F512C}"/>
    <cellStyle name="Normal 20 5" xfId="4433" xr:uid="{3D86FC33-DA97-42CE-9BC3-4B5A2A5E176A}"/>
    <cellStyle name="Normal 20 5 2" xfId="5328" xr:uid="{86C599DD-B13E-4F17-9009-5E8770A6FAA2}"/>
    <cellStyle name="Normal 20 6" xfId="4587" xr:uid="{590355FB-4808-4895-84DD-F223E8D99F8C}"/>
    <cellStyle name="Normal 20 7" xfId="4696" xr:uid="{96CBD956-B509-4DFE-94B9-D47B8866A452}"/>
    <cellStyle name="Normal 20 8" xfId="4717" xr:uid="{2239D720-70D2-48EB-9C57-57A062E72D57}"/>
    <cellStyle name="Normal 20 9" xfId="4716" xr:uid="{DE3D9F95-EE1B-4484-AF58-74364BC12B99}"/>
    <cellStyle name="Normal 21" xfId="437" xr:uid="{C9E56076-B8EE-41A0-B564-ADDBA6679277}"/>
    <cellStyle name="Normal 21 2" xfId="438" xr:uid="{F1052612-662D-416E-84FE-BF63BE6CE3D6}"/>
    <cellStyle name="Normal 21 2 2" xfId="439" xr:uid="{111651CE-BABC-4969-A535-052780617AB8}"/>
    <cellStyle name="Normal 21 3" xfId="4353" xr:uid="{2C7C3D71-F586-4147-8C8F-33E2C4EF3C9C}"/>
    <cellStyle name="Normal 21 3 2" xfId="4459" xr:uid="{CEBEB1A9-918B-481B-8FD4-461236D14C2D}"/>
    <cellStyle name="Normal 21 3 2 2" xfId="5359" xr:uid="{DA5C11EA-CC4F-4FBB-A251-1C5AB1E3A839}"/>
    <cellStyle name="Normal 21 3 3" xfId="4458" xr:uid="{CECF1322-0F9E-4DA6-BAA7-3BF31D6DE3B1}"/>
    <cellStyle name="Normal 21 4" xfId="4570" xr:uid="{C90745DD-2938-4B21-B164-5FD825798168}"/>
    <cellStyle name="Normal 21 4 2" xfId="5360" xr:uid="{8ED71FB9-1548-4A66-8456-EAFD47897851}"/>
    <cellStyle name="Normal 21 5" xfId="4737" xr:uid="{A81E3F7E-09FE-458F-9719-B543D49BDC16}"/>
    <cellStyle name="Normal 22" xfId="440" xr:uid="{383C6B8D-DFD2-40EA-8743-78801FA1B45F}"/>
    <cellStyle name="Normal 22 2" xfId="441" xr:uid="{E5A20731-C589-4A0C-93CC-604E95CC9D36}"/>
    <cellStyle name="Normal 22 3" xfId="4310" xr:uid="{FB12D5AA-6BB8-42C0-A2E5-FE2CF3A3AAC3}"/>
    <cellStyle name="Normal 22 3 2" xfId="4354" xr:uid="{12CD60CA-5ED6-4FBD-8E13-830F62E19AA8}"/>
    <cellStyle name="Normal 22 3 2 2" xfId="4461" xr:uid="{8F9BD01B-9CD1-45A4-8E22-C341DD2EA0C2}"/>
    <cellStyle name="Normal 22 3 3" xfId="4460" xr:uid="{42A08E1B-9B8C-404F-B157-25FF39E1648A}"/>
    <cellStyle name="Normal 22 3 4" xfId="4691" xr:uid="{38C62282-8DD5-423A-8598-32BB233D09DA}"/>
    <cellStyle name="Normal 22 4" xfId="4313" xr:uid="{ED49E5A6-6E6E-4C62-BD12-464825CBFFAF}"/>
    <cellStyle name="Normal 22 4 10" xfId="5357" xr:uid="{75EB80C9-BAAD-4E1F-8629-222685A1D923}"/>
    <cellStyle name="Normal 22 4 2" xfId="4431" xr:uid="{CABA044D-9AB2-4258-99F3-CC5D464EFF22}"/>
    <cellStyle name="Normal 22 4 3" xfId="4571" xr:uid="{A380CA1C-AC06-4C0C-B7F2-7C4A29C82418}"/>
    <cellStyle name="Normal 22 4 3 2" xfId="4590" xr:uid="{DB3D0FF9-5495-4311-BDB5-6722A8DAA5F5}"/>
    <cellStyle name="Normal 22 4 3 3" xfId="4748" xr:uid="{F8C83B19-1F91-44E8-BE77-58D7DF3FC643}"/>
    <cellStyle name="Normal 22 4 3 4" xfId="5338" xr:uid="{5DC3B946-1782-4A50-9720-7394E1CCC157}"/>
    <cellStyle name="Normal 22 4 3 5" xfId="5334" xr:uid="{26536C91-9F27-40F5-B270-98CAE383CA3A}"/>
    <cellStyle name="Normal 22 4 4" xfId="4692" xr:uid="{ECDC40E4-E5FA-44F7-B9E3-67B9018FA057}"/>
    <cellStyle name="Normal 22 4 5" xfId="4604" xr:uid="{79D7FFE3-566D-4317-A0EB-3A0D061CC4C5}"/>
    <cellStyle name="Normal 22 4 6" xfId="4595" xr:uid="{9AA5C139-6F86-4F49-8369-D6E2C623C5FE}"/>
    <cellStyle name="Normal 22 4 7" xfId="4594" xr:uid="{6CD8F583-BB39-41DA-85C4-57FDF6AA684D}"/>
    <cellStyle name="Normal 22 4 8" xfId="4593" xr:uid="{D17773FF-3808-4869-ABF4-8158134682F9}"/>
    <cellStyle name="Normal 22 4 9" xfId="4592" xr:uid="{064584D8-CE46-4219-ABA7-C9A1E2DE0E42}"/>
    <cellStyle name="Normal 22 5" xfId="4738" xr:uid="{34AC3778-050E-49F6-8E86-CF9DA9CD52E6}"/>
    <cellStyle name="Normal 23" xfId="442" xr:uid="{D82FCA60-16FA-4270-977C-3D2CDCF04F9A}"/>
    <cellStyle name="Normal 23 2" xfId="2500" xr:uid="{A594199A-658F-4AC8-89AF-243758A55239}"/>
    <cellStyle name="Normal 23 2 2" xfId="4356" xr:uid="{838ABB9F-6DF0-469F-9B41-6C1878263AF2}"/>
    <cellStyle name="Normal 23 2 2 2" xfId="4751" xr:uid="{AB781BD9-7979-4E02-AF9E-2DD323E3A5AA}"/>
    <cellStyle name="Normal 23 2 2 3" xfId="4693" xr:uid="{6C93F9F8-B537-4618-A5E7-1566236B9E27}"/>
    <cellStyle name="Normal 23 2 2 4" xfId="4663" xr:uid="{CF56EB23-F3DC-42FC-8897-544AFBDE63D0}"/>
    <cellStyle name="Normal 23 2 3" xfId="4605" xr:uid="{2AFEFEC8-791D-4417-9D16-067ABC0D0DE6}"/>
    <cellStyle name="Normal 23 2 4" xfId="4712" xr:uid="{4F9A5C30-D8F2-483A-938A-3A297E0A9DDD}"/>
    <cellStyle name="Normal 23 3" xfId="4426" xr:uid="{2BDC4218-57D9-4055-A8D2-A0EE96C6105F}"/>
    <cellStyle name="Normal 23 4" xfId="4355" xr:uid="{5A307A86-4D20-45C1-BF2F-B0DFC80B6138}"/>
    <cellStyle name="Normal 23 5" xfId="4572" xr:uid="{29FEE95B-DBCE-4674-A462-8DCDB347E846}"/>
    <cellStyle name="Normal 23 6" xfId="4739" xr:uid="{2F07E0ED-C752-451D-8CB5-5E207FC595F0}"/>
    <cellStyle name="Normal 24" xfId="443" xr:uid="{8462C00C-BB02-4D9B-8DFF-2E227AF4600B}"/>
    <cellStyle name="Normal 24 2" xfId="444" xr:uid="{4AC7C937-2433-4DD9-92B0-441C2C40A67B}"/>
    <cellStyle name="Normal 24 2 2" xfId="4428" xr:uid="{93377DDE-CFCF-44E2-B759-60F5BF456D72}"/>
    <cellStyle name="Normal 24 2 3" xfId="4358" xr:uid="{18D2C9D9-545B-4D26-A8E7-CA8DFA30BCFC}"/>
    <cellStyle name="Normal 24 2 4" xfId="4574" xr:uid="{B2791333-EC45-4F9D-843E-C284DFEA88D9}"/>
    <cellStyle name="Normal 24 2 5" xfId="4741" xr:uid="{82CF0DB1-DB6D-46F1-AE97-B7B9D2897008}"/>
    <cellStyle name="Normal 24 3" xfId="4427" xr:uid="{20245E00-F162-423D-86C1-D27DB128C99F}"/>
    <cellStyle name="Normal 24 4" xfId="4357" xr:uid="{CA6B1FB8-5B9A-4B42-9724-CBE64477161A}"/>
    <cellStyle name="Normal 24 5" xfId="4573" xr:uid="{6B81F4C9-D3E6-42B1-85EF-4E80DCD28A57}"/>
    <cellStyle name="Normal 24 6" xfId="4740" xr:uid="{FD46C9D9-C505-421C-8EAD-3631D99C0A9A}"/>
    <cellStyle name="Normal 25" xfId="451" xr:uid="{04EFEDA8-ED93-487E-B32F-0CEB2E68EA4F}"/>
    <cellStyle name="Normal 25 2" xfId="4360" xr:uid="{914452CF-E353-415C-A03D-FB5F29B240FD}"/>
    <cellStyle name="Normal 25 2 2" xfId="5337" xr:uid="{6629692B-8B2C-4E5E-B03D-FF758E020BA3}"/>
    <cellStyle name="Normal 25 3" xfId="4429" xr:uid="{3A10FE3E-2537-439C-A03F-200CD3BCE0D8}"/>
    <cellStyle name="Normal 25 4" xfId="4359" xr:uid="{67E475F6-1972-470F-A443-CD1A333A422F}"/>
    <cellStyle name="Normal 25 5" xfId="4575" xr:uid="{F2610BA0-C057-43EF-929A-873A48E0A905}"/>
    <cellStyle name="Normal 25 5 2" xfId="5365" xr:uid="{C541987A-DE5B-4FD3-9438-F1C32A986C9B}"/>
    <cellStyle name="Normal 26" xfId="2498" xr:uid="{7F95C3EE-1FB3-4A3E-BB07-155F14A86967}"/>
    <cellStyle name="Normal 26 2" xfId="2499" xr:uid="{8CFE4E38-4871-4D31-9D59-54349917B52D}"/>
    <cellStyle name="Normal 26 2 2" xfId="4362" xr:uid="{AE42E8C9-9B82-47A2-BF51-23C76309B3D1}"/>
    <cellStyle name="Normal 26 3" xfId="4361" xr:uid="{197C8E9F-26D0-4DCA-B58D-CF9370812256}"/>
    <cellStyle name="Normal 26 3 2" xfId="4436" xr:uid="{3E75CA89-3AEF-4A5D-A113-7760E4FF8999}"/>
    <cellStyle name="Normal 27" xfId="2507" xr:uid="{CCBB3937-2021-4BEB-850A-3A132DA6B390}"/>
    <cellStyle name="Normal 27 2" xfId="4364" xr:uid="{7983410C-7109-4D64-84B3-219460BBFDF2}"/>
    <cellStyle name="Normal 27 3" xfId="4363" xr:uid="{F49AF0C7-2856-4A39-96E4-C75B115C9033}"/>
    <cellStyle name="Normal 27 4" xfId="4599" xr:uid="{29D57C10-66E1-4884-B402-B1230A24173B}"/>
    <cellStyle name="Normal 27 5" xfId="5320" xr:uid="{93E09E43-5F58-4E1B-A218-D7C04340E6D9}"/>
    <cellStyle name="Normal 27 6" xfId="4589" xr:uid="{80B258E6-4F5F-4A55-90F4-71DF56CA6CE7}"/>
    <cellStyle name="Normal 27 7" xfId="5332" xr:uid="{951361E1-4751-4269-B251-C2713A7F0533}"/>
    <cellStyle name="Normal 28" xfId="4365" xr:uid="{62EB1A77-918C-4FDE-BC0D-4071440A38E2}"/>
    <cellStyle name="Normal 28 2" xfId="4366" xr:uid="{376F0EBF-9A1B-45C8-BA3F-DAF11A95814A}"/>
    <cellStyle name="Normal 28 3" xfId="4367" xr:uid="{ED67537D-74C3-4481-85C3-46EC0A9C192B}"/>
    <cellStyle name="Normal 29" xfId="4368" xr:uid="{E6AE16F4-661B-46E5-93F5-AA8C50E21E37}"/>
    <cellStyle name="Normal 29 2" xfId="4369" xr:uid="{57394DFA-F05D-4ADA-B7E0-9A8C0434F2B0}"/>
    <cellStyle name="Normal 3" xfId="2" xr:uid="{665067A7-73F8-4B7E-BFD2-7BB3B9468366}"/>
    <cellStyle name="Normal 3 2" xfId="81" xr:uid="{9E514370-3BD3-4A54-9BE2-5D0EE1A7DB0F}"/>
    <cellStyle name="Normal 3 2 2" xfId="82" xr:uid="{3E98493A-662E-42AF-A79B-3E781572AB0D}"/>
    <cellStyle name="Normal 3 2 2 2" xfId="288" xr:uid="{B1DB998F-A4A6-4AB6-9D5F-2C25A573C577}"/>
    <cellStyle name="Normal 3 2 2 2 2" xfId="4665" xr:uid="{65602E81-EAFA-4203-9A3D-A7411B1C367D}"/>
    <cellStyle name="Normal 3 2 2 3" xfId="4556" xr:uid="{BE3782C2-EDC8-4630-A1CA-473AE7755A64}"/>
    <cellStyle name="Normal 3 2 3" xfId="83" xr:uid="{A7849573-88E2-4185-AA10-5C6AF0C75790}"/>
    <cellStyle name="Normal 3 2 4" xfId="289" xr:uid="{6BEDD332-5B5F-43AE-9753-1E41EC0139FC}"/>
    <cellStyle name="Normal 3 2 4 2" xfId="4666" xr:uid="{7B092FB2-DD3E-44EB-8DE0-28EEBE3D9358}"/>
    <cellStyle name="Normal 3 2 5" xfId="2506" xr:uid="{DFB58D77-4EC1-4656-B3B6-315ED52BB60F}"/>
    <cellStyle name="Normal 3 2 5 2" xfId="4509" xr:uid="{745AC7A8-F322-443A-BD49-F21B0399A74C}"/>
    <cellStyle name="Normal 3 2 5 3" xfId="5304" xr:uid="{BE69238B-C348-45C6-BB0C-D6F990DD9679}"/>
    <cellStyle name="Normal 3 3" xfId="84" xr:uid="{19EF5751-95B4-4D7C-9C9C-95E92A785685}"/>
    <cellStyle name="Normal 3 3 2" xfId="290" xr:uid="{2163446A-3AAA-4B45-9B6F-C92F8DD80ADD}"/>
    <cellStyle name="Normal 3 3 2 2" xfId="4667" xr:uid="{AC518844-0C19-4C56-BA84-FA681294574E}"/>
    <cellStyle name="Normal 3 3 3" xfId="4557" xr:uid="{8BF3D18B-4367-464E-9F8C-7D119FA198F4}"/>
    <cellStyle name="Normal 3 4" xfId="85" xr:uid="{4EEFF96D-1D26-4143-97B5-C55FDFD5C7DC}"/>
    <cellStyle name="Normal 3 4 2" xfId="2502" xr:uid="{D5A58CFD-C6BF-4A67-B636-205FC29A5D46}"/>
    <cellStyle name="Normal 3 4 2 2" xfId="4668" xr:uid="{47369381-2E55-4390-930A-B988165E260B}"/>
    <cellStyle name="Normal 3 4 2 3" xfId="5366" xr:uid="{B9C5387A-6887-45E3-A6E9-73A799041F01}"/>
    <cellStyle name="Normal 3 4 3" xfId="5341" xr:uid="{98B90279-57F5-48E7-8CD5-405368893F75}"/>
    <cellStyle name="Normal 3 5" xfId="2501" xr:uid="{948B22F9-897A-482B-9086-3F5E030DACC9}"/>
    <cellStyle name="Normal 3 5 2" xfId="4669" xr:uid="{8C10DB7B-860F-4D94-8A20-AB734AC17CEC}"/>
    <cellStyle name="Normal 3 5 3" xfId="4745" xr:uid="{9766B668-244E-4AF8-A451-02F8CC2D6BB5}"/>
    <cellStyle name="Normal 3 5 4" xfId="4713" xr:uid="{D8B29FCA-6C22-42F7-95CD-6E4AE25161B7}"/>
    <cellStyle name="Normal 3 6" xfId="4664" xr:uid="{D00782AE-9610-4F48-8A07-326074027DD5}"/>
    <cellStyle name="Normal 3 6 2" xfId="5336" xr:uid="{4A5BBDF8-C20E-4FF6-B4BE-BD8D3AE738DE}"/>
    <cellStyle name="Normal 3 6 2 2" xfId="5333" xr:uid="{E6F14475-61DE-4DA0-8F2F-58D9C11899BC}"/>
    <cellStyle name="Normal 3 6 3" xfId="5344" xr:uid="{5232C401-4BA2-44DB-873E-0ECEA39F6020}"/>
    <cellStyle name="Normal 30" xfId="4370" xr:uid="{0D51AA55-C921-423C-8128-E907DA1B7CF3}"/>
    <cellStyle name="Normal 30 2" xfId="4371" xr:uid="{8774F83C-B3B5-4287-BA20-718377FA69C6}"/>
    <cellStyle name="Normal 31" xfId="4372" xr:uid="{8B9A7181-A76F-419B-9024-258BF087EDFE}"/>
    <cellStyle name="Normal 31 2" xfId="4373" xr:uid="{0D66D33A-BAC2-4A82-AF37-3C3F3ACCEDEA}"/>
    <cellStyle name="Normal 32" xfId="4374" xr:uid="{6149E6C5-FDC8-42A7-A3AB-7B74BC643B1E}"/>
    <cellStyle name="Normal 33" xfId="4375" xr:uid="{A87BA674-75B4-4A5E-822D-FE952811C8F0}"/>
    <cellStyle name="Normal 33 2" xfId="4376" xr:uid="{1DEBE54F-CFA5-428D-823E-D838B7698803}"/>
    <cellStyle name="Normal 34" xfId="4377" xr:uid="{C3981C47-3ABE-4CB6-9554-F2758AF5300F}"/>
    <cellStyle name="Normal 34 2" xfId="4378" xr:uid="{4BA3C3F1-569B-40C8-88FC-2A9B66F17801}"/>
    <cellStyle name="Normal 35" xfId="4379" xr:uid="{88778546-D4E3-456A-AAA3-4044C2244B8E}"/>
    <cellStyle name="Normal 35 2" xfId="4380" xr:uid="{31701310-1997-41BA-A56E-9BE3CD3C3211}"/>
    <cellStyle name="Normal 36" xfId="4381" xr:uid="{17AC3FC9-3F98-484F-B964-F6EDB1224704}"/>
    <cellStyle name="Normal 36 2" xfId="4382" xr:uid="{1F426089-4655-46AE-87D8-EB4139469EF4}"/>
    <cellStyle name="Normal 37" xfId="4383" xr:uid="{1FE89CC0-AFDD-4175-A4AD-B02F7C721DCB}"/>
    <cellStyle name="Normal 37 2" xfId="4384" xr:uid="{CC90FA98-4241-4BAA-95BE-8513D25229B9}"/>
    <cellStyle name="Normal 38" xfId="4385" xr:uid="{0BD86D64-7618-425B-9D45-02E279382524}"/>
    <cellStyle name="Normal 38 2" xfId="4386" xr:uid="{8A378903-5F38-4CF8-A7B2-640ADE7AC86D}"/>
    <cellStyle name="Normal 39" xfId="4387" xr:uid="{2EAD0A11-9F2E-4A12-AB20-1B85761440CA}"/>
    <cellStyle name="Normal 39 2" xfId="4388" xr:uid="{99A5EBF8-5F87-4D92-95CE-E189C23A891D}"/>
    <cellStyle name="Normal 39 2 2" xfId="4389" xr:uid="{B9175669-9ADF-4A46-9FBF-B7F2A056CD89}"/>
    <cellStyle name="Normal 39 3" xfId="4390" xr:uid="{B4746E90-74C7-46B0-8777-D85259AC3870}"/>
    <cellStyle name="Normal 4" xfId="86" xr:uid="{C4B06E4D-2F87-4336-BB7B-8ADC220DA6DA}"/>
    <cellStyle name="Normal 4 2" xfId="87" xr:uid="{85A6B394-F4BA-4D90-86E0-FF52ECC3C3A3}"/>
    <cellStyle name="Normal 4 2 2" xfId="88" xr:uid="{61FA34F6-267B-4442-AA45-726C71BFE65F}"/>
    <cellStyle name="Normal 4 2 2 2" xfId="445" xr:uid="{EE32DBA5-298E-4411-BF3E-7FCF50C64871}"/>
    <cellStyle name="Normal 4 2 2 3" xfId="2807" xr:uid="{80087852-42F3-4BB8-AC13-88E2986A9278}"/>
    <cellStyle name="Normal 4 2 2 4" xfId="2808" xr:uid="{5A4A26A1-8B0D-40B9-84BE-92A44342A155}"/>
    <cellStyle name="Normal 4 2 2 4 2" xfId="2809" xr:uid="{419DC0B8-01AC-409B-8164-6432148870F8}"/>
    <cellStyle name="Normal 4 2 2 4 3" xfId="2810" xr:uid="{893E79BD-F1F4-4B64-B08B-DA8F936ED88C}"/>
    <cellStyle name="Normal 4 2 2 4 3 2" xfId="2811" xr:uid="{FCE5B8F8-875F-4CB5-AD25-6AEE1D12339F}"/>
    <cellStyle name="Normal 4 2 2 4 3 3" xfId="4312" xr:uid="{FDC77344-1E28-4886-9800-6412BEA7CD66}"/>
    <cellStyle name="Normal 4 2 3" xfId="2493" xr:uid="{44E49FB0-5B88-4149-9796-BC5160E293A9}"/>
    <cellStyle name="Normal 4 2 3 2" xfId="2504" xr:uid="{2736A091-9F3B-43E2-9F18-D0B96C4A3B76}"/>
    <cellStyle name="Normal 4 2 3 2 2" xfId="4462" xr:uid="{B066347C-7C37-4DCD-AAE2-B518BA4C0E6D}"/>
    <cellStyle name="Normal 4 2 3 2 3" xfId="5347" xr:uid="{7BA0AEC5-869C-40EA-9953-F2B0DBC95E7F}"/>
    <cellStyle name="Normal 4 2 3 3" xfId="4463" xr:uid="{3451E45B-1740-4479-90D4-CB17830AFDB4}"/>
    <cellStyle name="Normal 4 2 3 3 2" xfId="4464" xr:uid="{760AE188-1438-4C6F-996B-3ADE01658610}"/>
    <cellStyle name="Normal 4 2 3 4" xfId="4465" xr:uid="{3FEC59B8-97E2-4E9E-8BA1-0DEC0BACDEF7}"/>
    <cellStyle name="Normal 4 2 3 5" xfId="4466" xr:uid="{FD634227-F2CE-49BD-984F-0176F02F2AB2}"/>
    <cellStyle name="Normal 4 2 4" xfId="2494" xr:uid="{8EEC7398-1733-4F6E-A49F-BCB9908906A5}"/>
    <cellStyle name="Normal 4 2 4 2" xfId="4392" xr:uid="{DFD12F63-1ABF-407D-91E7-E2D7DC7554F5}"/>
    <cellStyle name="Normal 4 2 4 2 2" xfId="4467" xr:uid="{DDBCEF3C-9ACD-4749-B60C-CE2C5D778998}"/>
    <cellStyle name="Normal 4 2 4 2 3" xfId="4694" xr:uid="{13DC2FB1-1ECA-4C6C-9110-686EF1A8C123}"/>
    <cellStyle name="Normal 4 2 4 2 4" xfId="4613" xr:uid="{4BB226DE-0B5C-4FD2-B01A-BF696B7A8EEF}"/>
    <cellStyle name="Normal 4 2 4 3" xfId="4576" xr:uid="{4F028780-E966-4536-A4DE-0126C6E54663}"/>
    <cellStyle name="Normal 4 2 4 4" xfId="4714" xr:uid="{F20C9A6F-274E-4C2B-98BB-696A1D7FCC7D}"/>
    <cellStyle name="Normal 4 2 5" xfId="1168" xr:uid="{229E219E-8DE7-49B0-BD09-F63A5FBFD9C7}"/>
    <cellStyle name="Normal 4 2 6" xfId="4558" xr:uid="{E252F498-E240-48D6-A7C3-C4A43DB28120}"/>
    <cellStyle name="Normal 4 2 7" xfId="5351" xr:uid="{AF531D0F-9722-4CDB-A89F-D29F9F6117EB}"/>
    <cellStyle name="Normal 4 3" xfId="528" xr:uid="{5C7D92C2-B61C-4611-8A8F-4ECEB6068DC1}"/>
    <cellStyle name="Normal 4 3 2" xfId="1170" xr:uid="{084BA933-2121-438C-B715-19DE27866A04}"/>
    <cellStyle name="Normal 4 3 2 2" xfId="1171" xr:uid="{9A01AB5E-FED7-4103-9129-29E84485F831}"/>
    <cellStyle name="Normal 4 3 2 3" xfId="1172" xr:uid="{AFCB7413-8CC8-47AC-8D06-952B4FA1ACF2}"/>
    <cellStyle name="Normal 4 3 3" xfId="1169" xr:uid="{D2DD11C0-86D8-4DA6-805D-DDC4AF4CF962}"/>
    <cellStyle name="Normal 4 3 3 2" xfId="4434" xr:uid="{88CD08A0-5AB4-41A4-B9A5-1E49A6FBEAFF}"/>
    <cellStyle name="Normal 4 3 4" xfId="2812" xr:uid="{6C0F3CA2-1ACC-4B37-98C1-9A12770653E3}"/>
    <cellStyle name="Normal 4 3 4 2" xfId="5363" xr:uid="{75A716A7-E2DD-4A4A-9E2B-DD79F72A8DA8}"/>
    <cellStyle name="Normal 4 3 5" xfId="2813" xr:uid="{833CCF50-4A85-4DE4-B919-84EF4D39AC28}"/>
    <cellStyle name="Normal 4 3 5 2" xfId="2814" xr:uid="{E86EDCD2-2D4B-4E96-A0C4-2FD4CEDD4110}"/>
    <cellStyle name="Normal 4 3 5 3" xfId="2815" xr:uid="{6897402F-2199-409F-AFD1-894418F47F63}"/>
    <cellStyle name="Normal 4 3 5 3 2" xfId="2816" xr:uid="{ED3F8F63-C1D8-4538-885C-8C034883B6CB}"/>
    <cellStyle name="Normal 4 3 5 3 3" xfId="4311" xr:uid="{5992EFD0-1E91-4B85-99E3-53A85D5BE068}"/>
    <cellStyle name="Normal 4 3 6" xfId="4314" xr:uid="{E100347A-5D36-4380-A7A6-0EC6890786ED}"/>
    <cellStyle name="Normal 4 3 7" xfId="5346" xr:uid="{D5A09FA2-FD14-4E91-9A65-03ABF7EFEDC9}"/>
    <cellStyle name="Normal 4 4" xfId="453" xr:uid="{27A4C773-D061-4B9C-BDC4-25904B228D63}"/>
    <cellStyle name="Normal 4 4 2" xfId="2495" xr:uid="{D254B99D-7E5C-4C14-9C0B-C8B2FEEA4915}"/>
    <cellStyle name="Normal 4 4 2 2" xfId="5355" xr:uid="{EB95A664-3E20-4BC8-BE38-8BE2F91D7183}"/>
    <cellStyle name="Normal 4 4 3" xfId="2503" xr:uid="{DAF22751-2382-4071-985B-73152322F8C5}"/>
    <cellStyle name="Normal 4 4 3 2" xfId="4317" xr:uid="{415D0B84-F9B8-4CB0-A79B-3551BDA5A246}"/>
    <cellStyle name="Normal 4 4 3 3" xfId="4316" xr:uid="{83842788-B7D4-4C41-9E37-77DDC06B3F7B}"/>
    <cellStyle name="Normal 4 4 4" xfId="4747" xr:uid="{EBC19673-8E92-4FAC-B274-00BC774E9161}"/>
    <cellStyle name="Normal 4 4 4 2" xfId="5364" xr:uid="{9782E54E-4A8C-4277-81F6-9609C1F32A2E}"/>
    <cellStyle name="Normal 4 4 5" xfId="5345" xr:uid="{38C58392-6815-4E97-A583-E1ABAB6D54C0}"/>
    <cellStyle name="Normal 4 5" xfId="2496" xr:uid="{006E13F5-9F82-4CF3-8F80-4B55AE5E5A9B}"/>
    <cellStyle name="Normal 4 5 2" xfId="4391" xr:uid="{2E6D45CB-293C-416B-B732-4B73DCF683C4}"/>
    <cellStyle name="Normal 4 6" xfId="2497" xr:uid="{4C983FFC-36F2-479F-980C-4E4CC973520D}"/>
    <cellStyle name="Normal 4 7" xfId="900" xr:uid="{EFB1484F-7F91-45B2-A600-26AE76806FBE}"/>
    <cellStyle name="Normal 4 8" xfId="5350" xr:uid="{0FA7923D-99E0-42E9-9A5A-BF39DF8D30E4}"/>
    <cellStyle name="Normal 40" xfId="4393" xr:uid="{5D105FB1-11F0-4682-B27A-8EEC997039FE}"/>
    <cellStyle name="Normal 40 2" xfId="4394" xr:uid="{27434532-7F54-47B1-BA45-9CF0010F87B1}"/>
    <cellStyle name="Normal 40 2 2" xfId="4395" xr:uid="{3BCCFB2E-3C47-4161-958E-EEEEBE0DFBF9}"/>
    <cellStyle name="Normal 40 3" xfId="4396" xr:uid="{AD46CFEC-F478-46A6-9839-A601837E554D}"/>
    <cellStyle name="Normal 41" xfId="4397" xr:uid="{46B8291E-DF5B-4D57-BBB2-E08E32693D1F}"/>
    <cellStyle name="Normal 41 2" xfId="4398" xr:uid="{17B8ECCF-BC80-49C8-BD1E-D7F87F8EE74E}"/>
    <cellStyle name="Normal 42" xfId="4399" xr:uid="{E238151A-D774-4230-AA09-90D849379FE5}"/>
    <cellStyle name="Normal 42 2" xfId="4400" xr:uid="{DF242932-25B3-4281-B2BD-E573755AF439}"/>
    <cellStyle name="Normal 43" xfId="4401" xr:uid="{0BA6BCB9-16BB-447D-82F4-6AABF8CB8CFA}"/>
    <cellStyle name="Normal 43 2" xfId="4402" xr:uid="{BB005737-DF93-4EA9-99C4-AAE3A1D64D73}"/>
    <cellStyle name="Normal 44" xfId="4412" xr:uid="{F886CD5C-E711-4360-8706-58F5557E1FCF}"/>
    <cellStyle name="Normal 44 2" xfId="4413" xr:uid="{1BBFD097-DAA1-41DD-9AB0-904DF779820C}"/>
    <cellStyle name="Normal 45" xfId="4674" xr:uid="{BCC24E4A-A997-46EC-8A76-9EDC14914AAC}"/>
    <cellStyle name="Normal 45 2" xfId="5324" xr:uid="{69DB1829-A256-4180-B199-76204B2A1E11}"/>
    <cellStyle name="Normal 45 3" xfId="5323" xr:uid="{32561737-B5AC-412D-A92D-C0E7F7FEB3AA}"/>
    <cellStyle name="Normal 5" xfId="89" xr:uid="{BD4250E9-4D5D-4E85-AA3B-189BE65080E2}"/>
    <cellStyle name="Normal 5 10" xfId="291" xr:uid="{8CB80BB7-6B48-4581-8848-325BA0D32AC9}"/>
    <cellStyle name="Normal 5 10 2" xfId="529" xr:uid="{80836803-8304-40FE-964A-A377E15103D9}"/>
    <cellStyle name="Normal 5 10 2 2" xfId="1173" xr:uid="{E3BCBC56-90E5-4E23-A3EC-D6E5C7E075C9}"/>
    <cellStyle name="Normal 5 10 2 3" xfId="2817" xr:uid="{A5B67832-72D0-4686-A055-118AAB3E65C5}"/>
    <cellStyle name="Normal 5 10 2 4" xfId="2818" xr:uid="{4C34FC3B-61A9-47AC-9729-DCB5BE596C54}"/>
    <cellStyle name="Normal 5 10 3" xfId="1174" xr:uid="{A0363B1A-6A24-4585-B464-D14356AB8F8F}"/>
    <cellStyle name="Normal 5 10 3 2" xfId="2819" xr:uid="{2E8A1D0E-888F-4842-BD2B-02A07BDFD9C9}"/>
    <cellStyle name="Normal 5 10 3 3" xfId="2820" xr:uid="{9FBB5625-4012-4463-A7D6-3602A46C4B59}"/>
    <cellStyle name="Normal 5 10 3 4" xfId="2821" xr:uid="{7DCB3B0D-13BB-46D8-AE07-E75ABD5A2FF3}"/>
    <cellStyle name="Normal 5 10 4" xfId="2822" xr:uid="{B45D92B4-61B2-4937-895D-2AD406243B1C}"/>
    <cellStyle name="Normal 5 10 5" xfId="2823" xr:uid="{7C9F1252-BAE5-4BFF-BAAD-21874A7B7BF5}"/>
    <cellStyle name="Normal 5 10 6" xfId="2824" xr:uid="{2ED1E976-F558-4239-958D-D4062270AA21}"/>
    <cellStyle name="Normal 5 11" xfId="292" xr:uid="{FF4653EB-172B-4C94-A5DA-33C5FFF75B31}"/>
    <cellStyle name="Normal 5 11 2" xfId="1175" xr:uid="{A591FABC-CCE2-4A34-B45E-12DB9AC124D4}"/>
    <cellStyle name="Normal 5 11 2 2" xfId="2825" xr:uid="{7CD416AE-7441-4DF6-8C4B-5E38696B68A1}"/>
    <cellStyle name="Normal 5 11 2 2 2" xfId="4403" xr:uid="{D7D39C38-3360-434A-AB19-6EB127D458B7}"/>
    <cellStyle name="Normal 5 11 2 2 3" xfId="4681" xr:uid="{7D7E5958-B3F0-4B48-B1A7-4E07CB46BD1D}"/>
    <cellStyle name="Normal 5 11 2 3" xfId="2826" xr:uid="{4EA9F5D3-B366-4A17-9F82-75ADABF327C5}"/>
    <cellStyle name="Normal 5 11 2 4" xfId="2827" xr:uid="{F7CDAA04-ED9D-4F16-BED0-BB1B9236C7FB}"/>
    <cellStyle name="Normal 5 11 3" xfId="2828" xr:uid="{A5CF2CCE-69E3-4454-8A30-C6CB45589133}"/>
    <cellStyle name="Normal 5 11 3 2" xfId="5340" xr:uid="{BC07E30F-BBAD-422B-943C-870C3608AA5E}"/>
    <cellStyle name="Normal 5 11 4" xfId="2829" xr:uid="{09709624-ED97-4EF3-A074-50FDF2E25F53}"/>
    <cellStyle name="Normal 5 11 4 2" xfId="4577" xr:uid="{95AE9521-0A7C-46D9-B7B9-1D0C50898DBF}"/>
    <cellStyle name="Normal 5 11 4 3" xfId="4682" xr:uid="{8D5281EE-03CC-4BD8-BEEF-C1EC9D75AD04}"/>
    <cellStyle name="Normal 5 11 4 4" xfId="4606" xr:uid="{E024380C-FEFE-4098-8EB5-8F298C0E6C28}"/>
    <cellStyle name="Normal 5 11 5" xfId="2830" xr:uid="{F0758B93-0E79-4876-A658-0C5067C8A099}"/>
    <cellStyle name="Normal 5 12" xfId="1176" xr:uid="{9C9FDEC3-6AD6-466E-A66A-326EB486D768}"/>
    <cellStyle name="Normal 5 12 2" xfId="2831" xr:uid="{F4F2CA35-2CC7-400C-BC4B-768A57127840}"/>
    <cellStyle name="Normal 5 12 3" xfId="2832" xr:uid="{85AE2EF8-C642-40AE-8B85-5142EAFE3ACD}"/>
    <cellStyle name="Normal 5 12 4" xfId="2833" xr:uid="{1CFB1FD8-13AC-4005-A0AB-43B2917E6485}"/>
    <cellStyle name="Normal 5 13" xfId="901" xr:uid="{07941B3E-288F-42F0-B335-146CBF0A4DE3}"/>
    <cellStyle name="Normal 5 13 2" xfId="2834" xr:uid="{5A10A77F-02DB-4D1F-B337-6640EC50EEBF}"/>
    <cellStyle name="Normal 5 13 3" xfId="2835" xr:uid="{34694BDF-30D7-4771-BC2A-4D9467046703}"/>
    <cellStyle name="Normal 5 13 4" xfId="2836" xr:uid="{D416D8EE-4FFF-44B6-AF21-F8B69B2E2303}"/>
    <cellStyle name="Normal 5 14" xfId="2837" xr:uid="{A9D4BB88-E7F7-477A-A4DD-180E1FD0A9C6}"/>
    <cellStyle name="Normal 5 14 2" xfId="2838" xr:uid="{65C2BC54-41A3-4FB6-9652-3B7F16F2700A}"/>
    <cellStyle name="Normal 5 15" xfId="2839" xr:uid="{2781E717-8D2B-4316-861C-98A955D587AF}"/>
    <cellStyle name="Normal 5 16" xfId="2840" xr:uid="{A8505395-C535-4499-AADD-9C03077AA04E}"/>
    <cellStyle name="Normal 5 17" xfId="2841" xr:uid="{11C8F364-7D0D-4E8C-8ECD-9B17A307332E}"/>
    <cellStyle name="Normal 5 18" xfId="5361" xr:uid="{FA081FA2-28D1-44D8-94B0-D134EF6EE146}"/>
    <cellStyle name="Normal 5 2" xfId="90" xr:uid="{1DA4FA92-85F6-48E6-970F-4A43D50DA2C2}"/>
    <cellStyle name="Normal 5 2 2" xfId="187" xr:uid="{756EBF1B-9226-4DB0-94AC-2B0D416F0029}"/>
    <cellStyle name="Normal 5 2 2 2" xfId="188" xr:uid="{2C151888-8669-49AD-8E1B-5D6E05C6A728}"/>
    <cellStyle name="Normal 5 2 2 2 2" xfId="189" xr:uid="{ABCFD06F-2DDA-40DA-B938-685C755B41C2}"/>
    <cellStyle name="Normal 5 2 2 2 2 2" xfId="190" xr:uid="{F6A42285-D2E6-41E5-BEE4-142C27DB3DD2}"/>
    <cellStyle name="Normal 5 2 2 2 3" xfId="191" xr:uid="{A033A493-AE25-4313-80BD-18F83D3535B5}"/>
    <cellStyle name="Normal 5 2 2 2 4" xfId="4670" xr:uid="{49D272A2-8ECA-47C1-A584-3BA7D79D308C}"/>
    <cellStyle name="Normal 5 2 2 2 5" xfId="5300" xr:uid="{219F9398-DAD8-4743-A738-DB3864BD688B}"/>
    <cellStyle name="Normal 5 2 2 3" xfId="192" xr:uid="{EB4D9AE4-DC2C-4D47-84B7-EB82D2F16ACC}"/>
    <cellStyle name="Normal 5 2 2 3 2" xfId="193" xr:uid="{EE9D03AB-760E-4241-B717-AB435D5B481A}"/>
    <cellStyle name="Normal 5 2 2 4" xfId="194" xr:uid="{06D2F200-E685-43FD-BEE2-AE5B89919BE9}"/>
    <cellStyle name="Normal 5 2 2 5" xfId="293" xr:uid="{D1108BD3-D871-4361-8B30-BCC5F6B42245}"/>
    <cellStyle name="Normal 5 2 2 6" xfId="4596" xr:uid="{5F123F27-D096-4D34-8EFA-1AE18C832652}"/>
    <cellStyle name="Normal 5 2 2 7" xfId="5329" xr:uid="{B4CD32AD-93AA-4456-9E67-47749ABFEDEE}"/>
    <cellStyle name="Normal 5 2 3" xfId="195" xr:uid="{29117F73-108B-46DB-BB30-CC5B3451C5E6}"/>
    <cellStyle name="Normal 5 2 3 2" xfId="196" xr:uid="{13BF5F6C-4E91-4A6E-8280-BA7B7403AFA8}"/>
    <cellStyle name="Normal 5 2 3 2 2" xfId="197" xr:uid="{16AC8428-ABA6-48FB-9BA6-DC7F22FDB6C5}"/>
    <cellStyle name="Normal 5 2 3 2 3" xfId="4559" xr:uid="{923A5D90-EA4B-4BD3-AF3A-1623AF2E1421}"/>
    <cellStyle name="Normal 5 2 3 2 4" xfId="5301" xr:uid="{7D65D8FD-2E76-4058-86D8-0DA4BA7AED2D}"/>
    <cellStyle name="Normal 5 2 3 3" xfId="198" xr:uid="{ECB81578-9133-401D-ABBA-7835F2B8D7EF}"/>
    <cellStyle name="Normal 5 2 3 3 2" xfId="4742" xr:uid="{0DBCCCC2-53CC-4A69-8358-6686ABB7EA80}"/>
    <cellStyle name="Normal 5 2 3 4" xfId="4404" xr:uid="{6644683F-0C5A-4117-92D4-D83FC6B4D420}"/>
    <cellStyle name="Normal 5 2 3 4 2" xfId="4715" xr:uid="{B77F337E-8ACD-498B-9528-19369BC0E4BA}"/>
    <cellStyle name="Normal 5 2 3 5" xfId="4597" xr:uid="{4E1C2B2F-6956-4236-8BF4-9C255ABDB300}"/>
    <cellStyle name="Normal 5 2 3 6" xfId="5321" xr:uid="{858591B8-B32E-4319-AFEB-92AE87612998}"/>
    <cellStyle name="Normal 5 2 3 7" xfId="5330" xr:uid="{ED77ED28-61FA-471F-935D-7793DB76CEE7}"/>
    <cellStyle name="Normal 5 2 4" xfId="199" xr:uid="{72CB3AE5-8109-4813-B5CC-1B8CF600D89D}"/>
    <cellStyle name="Normal 5 2 4 2" xfId="200" xr:uid="{BFB4B348-FD43-45A0-9A73-225181A7D8C2}"/>
    <cellStyle name="Normal 5 2 5" xfId="201" xr:uid="{26F8B376-A10F-4E0D-BB94-CDCB313808A6}"/>
    <cellStyle name="Normal 5 2 6" xfId="186" xr:uid="{1473D0DD-474D-4439-8433-3B1B1E79DFCF}"/>
    <cellStyle name="Normal 5 3" xfId="91" xr:uid="{F2A905C0-0D3F-4BBD-A9F0-9D40BEE8E420}"/>
    <cellStyle name="Normal 5 3 2" xfId="4406" xr:uid="{0E0BC74D-D28D-4F93-B90D-2FA32E2E23CF}"/>
    <cellStyle name="Normal 5 3 3" xfId="4405" xr:uid="{26142B12-5C83-4C6A-AF9E-8B125EF8E8C7}"/>
    <cellStyle name="Normal 5 4" xfId="92" xr:uid="{6D61C4DF-2B85-441C-9E97-F32B31C334E4}"/>
    <cellStyle name="Normal 5 4 10" xfId="2842" xr:uid="{4966824B-5841-42B1-8E21-EF4DB9167BE8}"/>
    <cellStyle name="Normal 5 4 11" xfId="2843" xr:uid="{CC4944B3-9DE9-4497-B0E0-0FB226F82875}"/>
    <cellStyle name="Normal 5 4 2" xfId="93" xr:uid="{627C962A-B209-4E49-8021-F2745A3F84B0}"/>
    <cellStyle name="Normal 5 4 2 2" xfId="94" xr:uid="{6C84403E-5747-4EF2-9AE9-85490113F919}"/>
    <cellStyle name="Normal 5 4 2 2 2" xfId="294" xr:uid="{82E8CC7D-8A3A-424F-854B-F86D034C0182}"/>
    <cellStyle name="Normal 5 4 2 2 2 2" xfId="530" xr:uid="{64EE07FC-6066-4831-9A34-531E95873FA2}"/>
    <cellStyle name="Normal 5 4 2 2 2 2 2" xfId="531" xr:uid="{C9AF9449-1367-4BD9-A104-5E8EEAC113AC}"/>
    <cellStyle name="Normal 5 4 2 2 2 2 2 2" xfId="1177" xr:uid="{8B07D222-7A0B-4E88-B335-D94923F932BF}"/>
    <cellStyle name="Normal 5 4 2 2 2 2 2 2 2" xfId="1178" xr:uid="{F40A568F-7273-4C69-9926-93775275761B}"/>
    <cellStyle name="Normal 5 4 2 2 2 2 2 3" xfId="1179" xr:uid="{26E648D0-64CA-4ECD-BDE6-A25CDB7F76D2}"/>
    <cellStyle name="Normal 5 4 2 2 2 2 3" xfId="1180" xr:uid="{53C2E312-CB29-4B2F-B5B4-7AE1AD5206A3}"/>
    <cellStyle name="Normal 5 4 2 2 2 2 3 2" xfId="1181" xr:uid="{35EE74BB-E2D9-4BC8-8C56-6C81DA06B1D1}"/>
    <cellStyle name="Normal 5 4 2 2 2 2 4" xfId="1182" xr:uid="{1567A572-B10A-42DD-968B-D286811E5EA1}"/>
    <cellStyle name="Normal 5 4 2 2 2 3" xfId="532" xr:uid="{B8B800C2-F372-4D8A-8C7E-0C9B845C4994}"/>
    <cellStyle name="Normal 5 4 2 2 2 3 2" xfId="1183" xr:uid="{3B53AF38-7C4B-4158-97F8-2DB292930DB4}"/>
    <cellStyle name="Normal 5 4 2 2 2 3 2 2" xfId="1184" xr:uid="{1F187D74-22D3-4D3E-A79D-0C154FA51AB4}"/>
    <cellStyle name="Normal 5 4 2 2 2 3 3" xfId="1185" xr:uid="{B7B10533-0B90-4263-A77A-A6A8521344EF}"/>
    <cellStyle name="Normal 5 4 2 2 2 3 4" xfId="2844" xr:uid="{C5639422-DC42-430F-834C-7D3387887524}"/>
    <cellStyle name="Normal 5 4 2 2 2 4" xfId="1186" xr:uid="{F0B6C95F-03C4-47C4-988C-E9937DB0BE9F}"/>
    <cellStyle name="Normal 5 4 2 2 2 4 2" xfId="1187" xr:uid="{86416581-D870-49F6-8B22-705A657D18CE}"/>
    <cellStyle name="Normal 5 4 2 2 2 5" xfId="1188" xr:uid="{9BEEBBA5-6CF4-4FF8-8AD9-B61699EA9B4E}"/>
    <cellStyle name="Normal 5 4 2 2 2 6" xfId="2845" xr:uid="{53C4E73F-9111-48A9-8870-7ACE1C08F606}"/>
    <cellStyle name="Normal 5 4 2 2 3" xfId="295" xr:uid="{343CE9FF-2D2E-485B-9436-C6E72BD6BB65}"/>
    <cellStyle name="Normal 5 4 2 2 3 2" xfId="533" xr:uid="{CCB8452A-9B02-4FDE-ACCF-E02B00FF620A}"/>
    <cellStyle name="Normal 5 4 2 2 3 2 2" xfId="534" xr:uid="{E2959EB0-586F-4EFF-BBCE-B54CAF67C62B}"/>
    <cellStyle name="Normal 5 4 2 2 3 2 2 2" xfId="1189" xr:uid="{43F3A736-0FE5-44CD-9281-CCC1253AE661}"/>
    <cellStyle name="Normal 5 4 2 2 3 2 2 2 2" xfId="1190" xr:uid="{0FC3A464-EB1F-4D6B-B9C4-F5F7459D247B}"/>
    <cellStyle name="Normal 5 4 2 2 3 2 2 3" xfId="1191" xr:uid="{D438156F-2C99-47F4-88CC-1511B49DD5C8}"/>
    <cellStyle name="Normal 5 4 2 2 3 2 3" xfId="1192" xr:uid="{769507BC-19FF-49E8-BB33-6786E4713EAF}"/>
    <cellStyle name="Normal 5 4 2 2 3 2 3 2" xfId="1193" xr:uid="{1C603E27-CDD8-420C-90F6-E43205AAB2AF}"/>
    <cellStyle name="Normal 5 4 2 2 3 2 4" xfId="1194" xr:uid="{0309C306-0B98-44EF-BA28-33537D5B8196}"/>
    <cellStyle name="Normal 5 4 2 2 3 3" xfId="535" xr:uid="{DAF09E6D-C5E8-4186-A7A3-A678654E3C96}"/>
    <cellStyle name="Normal 5 4 2 2 3 3 2" xfId="1195" xr:uid="{E0FE3878-5660-441A-88D8-0CB38C2A8058}"/>
    <cellStyle name="Normal 5 4 2 2 3 3 2 2" xfId="1196" xr:uid="{1A378448-7061-48F0-B15F-DBFE710E44AD}"/>
    <cellStyle name="Normal 5 4 2 2 3 3 3" xfId="1197" xr:uid="{AECCA082-0674-4BD5-9DCC-9A43FF1F9449}"/>
    <cellStyle name="Normal 5 4 2 2 3 4" xfId="1198" xr:uid="{48E7A3CE-581B-4306-A751-47BB5DA7ECE0}"/>
    <cellStyle name="Normal 5 4 2 2 3 4 2" xfId="1199" xr:uid="{D4725DE6-2837-45CA-8130-4A8697CF1533}"/>
    <cellStyle name="Normal 5 4 2 2 3 5" xfId="1200" xr:uid="{BA1B8A81-7E4D-4C51-BBE5-419DD022F56F}"/>
    <cellStyle name="Normal 5 4 2 2 4" xfId="536" xr:uid="{85295683-44CD-4CC7-8B33-4D6FA697D0AD}"/>
    <cellStyle name="Normal 5 4 2 2 4 2" xfId="537" xr:uid="{829D7889-1F18-4645-8B22-6F92B8487839}"/>
    <cellStyle name="Normal 5 4 2 2 4 2 2" xfId="1201" xr:uid="{AB1E2A65-B33A-443E-84CE-7A2A163E238A}"/>
    <cellStyle name="Normal 5 4 2 2 4 2 2 2" xfId="1202" xr:uid="{F69093B7-0326-4BCC-B0A5-B67DEC445460}"/>
    <cellStyle name="Normal 5 4 2 2 4 2 3" xfId="1203" xr:uid="{D3B3EF26-8402-4190-8A54-0FA0776BC21C}"/>
    <cellStyle name="Normal 5 4 2 2 4 3" xfId="1204" xr:uid="{56D1E4F8-1CCE-4EAF-B0FD-0742431F63BA}"/>
    <cellStyle name="Normal 5 4 2 2 4 3 2" xfId="1205" xr:uid="{12ABFE47-BDA6-4D97-9C08-48C7FD330D53}"/>
    <cellStyle name="Normal 5 4 2 2 4 4" xfId="1206" xr:uid="{5B41A7E2-486B-4D57-A92E-AB3F051AFD33}"/>
    <cellStyle name="Normal 5 4 2 2 5" xfId="538" xr:uid="{1C374DD1-F106-44B1-A846-EF4A8937BBCE}"/>
    <cellStyle name="Normal 5 4 2 2 5 2" xfId="1207" xr:uid="{E607FBF1-B41C-4A0A-B189-46BA9F2D2AE0}"/>
    <cellStyle name="Normal 5 4 2 2 5 2 2" xfId="1208" xr:uid="{653DC357-B97C-4E40-AEAC-00F686AB0E56}"/>
    <cellStyle name="Normal 5 4 2 2 5 3" xfId="1209" xr:uid="{361CA801-D1C0-419F-B0B5-ADE510AD0A21}"/>
    <cellStyle name="Normal 5 4 2 2 5 4" xfId="2846" xr:uid="{826BA6A6-7C77-437E-B231-7D5B8193EBA3}"/>
    <cellStyle name="Normal 5 4 2 2 6" xfId="1210" xr:uid="{E9A4D6ED-96DC-4F3A-9FB0-A3E0AC3C4901}"/>
    <cellStyle name="Normal 5 4 2 2 6 2" xfId="1211" xr:uid="{C09AC376-4C52-48A8-B619-79AEF401B6D5}"/>
    <cellStyle name="Normal 5 4 2 2 7" xfId="1212" xr:uid="{70F53503-649F-4599-9282-193647FAD31C}"/>
    <cellStyle name="Normal 5 4 2 2 8" xfId="2847" xr:uid="{68A67682-A650-43FE-9DCE-AA6F2626831C}"/>
    <cellStyle name="Normal 5 4 2 3" xfId="296" xr:uid="{F41DE20F-E2FB-41C3-8645-E812822B7DCF}"/>
    <cellStyle name="Normal 5 4 2 3 2" xfId="539" xr:uid="{09FD49AD-197B-40EE-9D2C-C0014589DD8E}"/>
    <cellStyle name="Normal 5 4 2 3 2 2" xfId="540" xr:uid="{8D319A37-179F-4B54-8E35-60EF0F03AC69}"/>
    <cellStyle name="Normal 5 4 2 3 2 2 2" xfId="1213" xr:uid="{BF1D47BF-FE06-409C-997B-45CFA13952A7}"/>
    <cellStyle name="Normal 5 4 2 3 2 2 2 2" xfId="1214" xr:uid="{A1783FDB-5A7B-42EA-A0C6-CCCE07E84803}"/>
    <cellStyle name="Normal 5 4 2 3 2 2 3" xfId="1215" xr:uid="{3E99DAAE-CEF0-43F3-A46F-0226D06BE236}"/>
    <cellStyle name="Normal 5 4 2 3 2 3" xfId="1216" xr:uid="{560881CD-1B0A-458D-BA98-861CA0077B2A}"/>
    <cellStyle name="Normal 5 4 2 3 2 3 2" xfId="1217" xr:uid="{9DE40C02-504F-4DBF-952F-B9322596C72D}"/>
    <cellStyle name="Normal 5 4 2 3 2 4" xfId="1218" xr:uid="{2FC1F623-7E9A-45B3-9F91-2E2C6EF3FA92}"/>
    <cellStyle name="Normal 5 4 2 3 3" xfId="541" xr:uid="{8F87CD8A-61AE-4C1E-B863-3F4B6793AB23}"/>
    <cellStyle name="Normal 5 4 2 3 3 2" xfId="1219" xr:uid="{DBC820F5-D966-4AE3-8DFB-44603BAA6113}"/>
    <cellStyle name="Normal 5 4 2 3 3 2 2" xfId="1220" xr:uid="{574A697F-C40F-4EAD-8275-69CE17AA20EA}"/>
    <cellStyle name="Normal 5 4 2 3 3 3" xfId="1221" xr:uid="{6C85DE9E-EB87-4CB4-9F74-78C3A83AE0AA}"/>
    <cellStyle name="Normal 5 4 2 3 3 4" xfId="2848" xr:uid="{9EABB9D6-C38C-433E-A013-05F88A820428}"/>
    <cellStyle name="Normal 5 4 2 3 4" xfId="1222" xr:uid="{10BA6EE2-F72F-42E7-9ABC-0382058B8989}"/>
    <cellStyle name="Normal 5 4 2 3 4 2" xfId="1223" xr:uid="{0D60CEED-998F-4894-8830-481B1BF55E3D}"/>
    <cellStyle name="Normal 5 4 2 3 5" xfId="1224" xr:uid="{8EA89824-1996-40AE-A9C3-A6B7DE9E2569}"/>
    <cellStyle name="Normal 5 4 2 3 6" xfId="2849" xr:uid="{F280BBAB-07CD-49B9-9464-F92D752972C4}"/>
    <cellStyle name="Normal 5 4 2 4" xfId="297" xr:uid="{5063A40F-928A-4AED-9F25-CAB66EC1C4ED}"/>
    <cellStyle name="Normal 5 4 2 4 2" xfId="542" xr:uid="{3C70348F-6D7D-44CE-9B7F-002000350BAB}"/>
    <cellStyle name="Normal 5 4 2 4 2 2" xfId="543" xr:uid="{5502B4EF-C0B9-4844-A6DC-E4724503AB01}"/>
    <cellStyle name="Normal 5 4 2 4 2 2 2" xfId="1225" xr:uid="{DAE19E1F-61CE-4050-BE1D-2E870680F6D8}"/>
    <cellStyle name="Normal 5 4 2 4 2 2 2 2" xfId="1226" xr:uid="{D4E03CC8-B484-4092-B9D4-7C1F781B09BC}"/>
    <cellStyle name="Normal 5 4 2 4 2 2 3" xfId="1227" xr:uid="{BC1F8046-B9E3-42FB-AB2D-AC9FE9BC91BA}"/>
    <cellStyle name="Normal 5 4 2 4 2 3" xfId="1228" xr:uid="{49CE8BD7-1F4C-450A-93F1-655019E51CA7}"/>
    <cellStyle name="Normal 5 4 2 4 2 3 2" xfId="1229" xr:uid="{899C2138-3C74-4910-AA31-057C790661C9}"/>
    <cellStyle name="Normal 5 4 2 4 2 4" xfId="1230" xr:uid="{6C4DFCE3-EA0E-4F47-9665-6D3C897E0C9E}"/>
    <cellStyle name="Normal 5 4 2 4 3" xfId="544" xr:uid="{11659A03-E84B-4CE7-BE67-8058C1140819}"/>
    <cellStyle name="Normal 5 4 2 4 3 2" xfId="1231" xr:uid="{156AE8DB-15F2-4DAB-AA40-26D8D689013A}"/>
    <cellStyle name="Normal 5 4 2 4 3 2 2" xfId="1232" xr:uid="{5BAE92C8-11F4-447A-AEBA-00741880AAAE}"/>
    <cellStyle name="Normal 5 4 2 4 3 3" xfId="1233" xr:uid="{538F708E-3848-4992-95DC-00F5E22AE114}"/>
    <cellStyle name="Normal 5 4 2 4 4" xfId="1234" xr:uid="{E7AFCABA-32D8-411B-BBFC-87901051A8BA}"/>
    <cellStyle name="Normal 5 4 2 4 4 2" xfId="1235" xr:uid="{E53C33F5-39CA-4CC7-99BB-C0343D136E92}"/>
    <cellStyle name="Normal 5 4 2 4 5" xfId="1236" xr:uid="{782A01D0-45D6-4E79-A742-F489C071E7D6}"/>
    <cellStyle name="Normal 5 4 2 5" xfId="298" xr:uid="{111DA13E-48E8-4586-B0A3-A4272F30502F}"/>
    <cellStyle name="Normal 5 4 2 5 2" xfId="545" xr:uid="{111A17C9-F7C2-4B12-BC0F-C7C774F1271D}"/>
    <cellStyle name="Normal 5 4 2 5 2 2" xfId="1237" xr:uid="{CA735BFF-69FA-47D6-9C11-CB9F1054E5D6}"/>
    <cellStyle name="Normal 5 4 2 5 2 2 2" xfId="1238" xr:uid="{E753DF61-0E06-4090-AB86-35BD5D6257BB}"/>
    <cellStyle name="Normal 5 4 2 5 2 3" xfId="1239" xr:uid="{BC4DA981-5641-469D-A397-F60EBB96F056}"/>
    <cellStyle name="Normal 5 4 2 5 3" xfId="1240" xr:uid="{918F7792-4A5B-4716-A4C8-B4A423756ED9}"/>
    <cellStyle name="Normal 5 4 2 5 3 2" xfId="1241" xr:uid="{F253CDF2-E8DE-4F02-B21A-9FF329AE0494}"/>
    <cellStyle name="Normal 5 4 2 5 4" xfId="1242" xr:uid="{408E09CA-99BE-47D8-BFE0-41C5B8390E25}"/>
    <cellStyle name="Normal 5 4 2 6" xfId="546" xr:uid="{1960FBFB-505C-432B-A648-E52761ADFB17}"/>
    <cellStyle name="Normal 5 4 2 6 2" xfId="1243" xr:uid="{FE37953A-45E1-40D8-9D1D-E710D2E5B880}"/>
    <cellStyle name="Normal 5 4 2 6 2 2" xfId="1244" xr:uid="{8386E419-E602-4F60-919C-9DC94E7BC8C8}"/>
    <cellStyle name="Normal 5 4 2 6 2 3" xfId="4419" xr:uid="{0D7132B5-8C65-4A50-81F5-6BBA3FC0ABC7}"/>
    <cellStyle name="Normal 5 4 2 6 3" xfId="1245" xr:uid="{BE3131C8-85E7-4D17-8384-B2386EEC671E}"/>
    <cellStyle name="Normal 5 4 2 6 4" xfId="2850" xr:uid="{790F282C-EF7B-451C-9E71-78BF35843233}"/>
    <cellStyle name="Normal 5 4 2 6 4 2" xfId="4584" xr:uid="{4C0098EA-566F-4306-9FD5-888D5DAB51EF}"/>
    <cellStyle name="Normal 5 4 2 6 4 3" xfId="4683" xr:uid="{E75C2757-071C-404D-ADAB-F9B91B0F0B6F}"/>
    <cellStyle name="Normal 5 4 2 6 4 4" xfId="4611" xr:uid="{0765F3BF-0390-4098-9A4B-CA861115CB5B}"/>
    <cellStyle name="Normal 5 4 2 7" xfId="1246" xr:uid="{840298C8-4F24-4519-80D7-F9B9C8748618}"/>
    <cellStyle name="Normal 5 4 2 7 2" xfId="1247" xr:uid="{7C58C955-A86D-4CB4-AAE9-420D1F2BF3A6}"/>
    <cellStyle name="Normal 5 4 2 8" xfId="1248" xr:uid="{238F4387-8E8A-4B92-96CA-6A9A4E1DAFFA}"/>
    <cellStyle name="Normal 5 4 2 9" xfId="2851" xr:uid="{C700A814-E101-425F-87B8-F7FA8750CBFC}"/>
    <cellStyle name="Normal 5 4 3" xfId="95" xr:uid="{4929BD8A-5903-4700-B4E6-E34ACD7EB809}"/>
    <cellStyle name="Normal 5 4 3 2" xfId="96" xr:uid="{AAE4CBC8-B709-4C9F-803F-059775981B1B}"/>
    <cellStyle name="Normal 5 4 3 2 2" xfId="547" xr:uid="{11032BC9-9B7B-444D-AECA-5154289B9DF9}"/>
    <cellStyle name="Normal 5 4 3 2 2 2" xfId="548" xr:uid="{69C2721A-F4B5-4E2D-89BD-889071EBD8C6}"/>
    <cellStyle name="Normal 5 4 3 2 2 2 2" xfId="1249" xr:uid="{266F1619-AB2A-4817-9643-6011971CEC5C}"/>
    <cellStyle name="Normal 5 4 3 2 2 2 2 2" xfId="1250" xr:uid="{43EEB595-6854-47F9-818F-18466CCC238F}"/>
    <cellStyle name="Normal 5 4 3 2 2 2 3" xfId="1251" xr:uid="{71898516-BABF-4474-BD35-B6A75B3EB230}"/>
    <cellStyle name="Normal 5 4 3 2 2 3" xfId="1252" xr:uid="{A4F322C3-0A24-4DCF-B728-DE4658FAA4AA}"/>
    <cellStyle name="Normal 5 4 3 2 2 3 2" xfId="1253" xr:uid="{A8A96184-E696-467F-A7EB-CFC5AE6E6E01}"/>
    <cellStyle name="Normal 5 4 3 2 2 4" xfId="1254" xr:uid="{E5E1B0BC-006B-4CED-821F-8FA3445F29FA}"/>
    <cellStyle name="Normal 5 4 3 2 3" xfId="549" xr:uid="{50B97440-8EDB-40CF-9B36-0A7F5CD8F75F}"/>
    <cellStyle name="Normal 5 4 3 2 3 2" xfId="1255" xr:uid="{EA8AA173-BAF4-4C11-B108-28BE004DD4C2}"/>
    <cellStyle name="Normal 5 4 3 2 3 2 2" xfId="1256" xr:uid="{C320C190-7EAC-481A-93DF-61A6F7857B71}"/>
    <cellStyle name="Normal 5 4 3 2 3 3" xfId="1257" xr:uid="{8FBF2FF9-F931-4047-852D-AD9710C0A224}"/>
    <cellStyle name="Normal 5 4 3 2 3 4" xfId="2852" xr:uid="{D3F42B01-650B-48A8-93DD-32F1ACFBE5AC}"/>
    <cellStyle name="Normal 5 4 3 2 4" xfId="1258" xr:uid="{A594E7EB-CA88-478C-9C44-417A88B95A41}"/>
    <cellStyle name="Normal 5 4 3 2 4 2" xfId="1259" xr:uid="{0966FBF2-73CA-47ED-A483-734E866B4946}"/>
    <cellStyle name="Normal 5 4 3 2 5" xfId="1260" xr:uid="{5C75B04E-A7FE-4BA2-B1A9-5641AD452F6D}"/>
    <cellStyle name="Normal 5 4 3 2 6" xfId="2853" xr:uid="{7FB29869-B563-4DDC-BA9D-DEE188D63ABF}"/>
    <cellStyle name="Normal 5 4 3 3" xfId="299" xr:uid="{3B4F7D1A-24C7-48FD-A9CB-5C1BBDE080B9}"/>
    <cellStyle name="Normal 5 4 3 3 2" xfId="550" xr:uid="{22471621-1E74-43E4-B7CD-F792064A7BE1}"/>
    <cellStyle name="Normal 5 4 3 3 2 2" xfId="551" xr:uid="{E6FD05CE-903E-463F-801E-BA7877D6D38A}"/>
    <cellStyle name="Normal 5 4 3 3 2 2 2" xfId="1261" xr:uid="{9F5C896A-4354-40EA-9195-4F4188B8C743}"/>
    <cellStyle name="Normal 5 4 3 3 2 2 2 2" xfId="1262" xr:uid="{999F31DC-6A87-4709-BE6B-D3A2BB332EC8}"/>
    <cellStyle name="Normal 5 4 3 3 2 2 3" xfId="1263" xr:uid="{E3CA583E-F04D-46BA-B176-4ADC1D8AD215}"/>
    <cellStyle name="Normal 5 4 3 3 2 3" xfId="1264" xr:uid="{BF2D8ED7-7522-49F7-8FF0-7817F17B1DE6}"/>
    <cellStyle name="Normal 5 4 3 3 2 3 2" xfId="1265" xr:uid="{9AAC894A-4413-4A5B-8DA3-80A8855ED532}"/>
    <cellStyle name="Normal 5 4 3 3 2 4" xfId="1266" xr:uid="{87394BFE-EF9D-46DB-BFD4-F70B5BB26780}"/>
    <cellStyle name="Normal 5 4 3 3 3" xfId="552" xr:uid="{770E89A6-C62F-4FD5-80E5-425CB146ECF4}"/>
    <cellStyle name="Normal 5 4 3 3 3 2" xfId="1267" xr:uid="{40364878-4FFD-41F5-A139-FE0E947FBFE3}"/>
    <cellStyle name="Normal 5 4 3 3 3 2 2" xfId="1268" xr:uid="{E61CE903-59E9-454B-858A-C8CCBBF4C2E3}"/>
    <cellStyle name="Normal 5 4 3 3 3 3" xfId="1269" xr:uid="{0CEE7886-BA22-493C-AE4F-75B434BA7CA2}"/>
    <cellStyle name="Normal 5 4 3 3 4" xfId="1270" xr:uid="{397CCECD-6861-4853-B768-50583981593D}"/>
    <cellStyle name="Normal 5 4 3 3 4 2" xfId="1271" xr:uid="{894F6F92-1FC9-4FEA-B6A2-FAC64686C339}"/>
    <cellStyle name="Normal 5 4 3 3 5" xfId="1272" xr:uid="{99121A43-C669-4C38-978E-F3C62719C792}"/>
    <cellStyle name="Normal 5 4 3 4" xfId="300" xr:uid="{CB50E28E-99F1-4236-971C-FD8C29173637}"/>
    <cellStyle name="Normal 5 4 3 4 2" xfId="553" xr:uid="{6DAAD78F-3940-4ED8-BA53-C7E1ABAD0CB5}"/>
    <cellStyle name="Normal 5 4 3 4 2 2" xfId="1273" xr:uid="{F927F6F1-2DAA-49E4-ADA5-24E636A421AC}"/>
    <cellStyle name="Normal 5 4 3 4 2 2 2" xfId="1274" xr:uid="{6BB177F4-99C2-4B89-B550-59E2DEF8AD6F}"/>
    <cellStyle name="Normal 5 4 3 4 2 3" xfId="1275" xr:uid="{2584DAF7-876B-4DD7-BE18-992EC3A20DF2}"/>
    <cellStyle name="Normal 5 4 3 4 3" xfId="1276" xr:uid="{D95C7481-A6D2-4C5B-8263-8B668B569BAE}"/>
    <cellStyle name="Normal 5 4 3 4 3 2" xfId="1277" xr:uid="{DFF46100-B633-47E3-A636-7B1BBF5A2919}"/>
    <cellStyle name="Normal 5 4 3 4 4" xfId="1278" xr:uid="{406B2201-5BE2-41B9-B74A-492B53AC97CF}"/>
    <cellStyle name="Normal 5 4 3 5" xfId="554" xr:uid="{92254D03-4EE6-4F05-A2C8-A329799AFB3F}"/>
    <cellStyle name="Normal 5 4 3 5 2" xfId="1279" xr:uid="{ED7E2DB1-B185-4A9C-B013-729084BEF8E1}"/>
    <cellStyle name="Normal 5 4 3 5 2 2" xfId="1280" xr:uid="{2B853CCC-DC37-4CA8-B548-3F5BAC0C9E35}"/>
    <cellStyle name="Normal 5 4 3 5 3" xfId="1281" xr:uid="{14F1938D-760A-48E2-82A1-40D3DD529AA7}"/>
    <cellStyle name="Normal 5 4 3 5 4" xfId="2854" xr:uid="{4C0D8A5B-8594-42D9-A75B-3665FD44E69B}"/>
    <cellStyle name="Normal 5 4 3 6" xfId="1282" xr:uid="{1DC2D37A-3C19-42E9-B336-180A79B42D5E}"/>
    <cellStyle name="Normal 5 4 3 6 2" xfId="1283" xr:uid="{1D76C58E-431E-4794-9C8A-ECF8BFE148F3}"/>
    <cellStyle name="Normal 5 4 3 7" xfId="1284" xr:uid="{B4681857-6209-4FF2-B968-FE30D1811CD8}"/>
    <cellStyle name="Normal 5 4 3 8" xfId="2855" xr:uid="{18AD4901-821E-40D9-BA5C-359D8C5DAF8E}"/>
    <cellStyle name="Normal 5 4 4" xfId="97" xr:uid="{FF152A61-4764-4D07-883F-311B6EA2CF7F}"/>
    <cellStyle name="Normal 5 4 4 2" xfId="446" xr:uid="{9E6FD6DF-40CE-46F0-AED6-844A92F45BFB}"/>
    <cellStyle name="Normal 5 4 4 2 2" xfId="555" xr:uid="{D447FA44-3B10-4F1A-B151-6E7B3F95A2E7}"/>
    <cellStyle name="Normal 5 4 4 2 2 2" xfId="1285" xr:uid="{3E46EB84-495B-43BB-BDBB-DD48205D4EE4}"/>
    <cellStyle name="Normal 5 4 4 2 2 2 2" xfId="1286" xr:uid="{92BF68E4-FD89-4B65-A753-1FDBA136FA29}"/>
    <cellStyle name="Normal 5 4 4 2 2 3" xfId="1287" xr:uid="{175896C4-B2CF-4983-8F31-112D48B5E608}"/>
    <cellStyle name="Normal 5 4 4 2 2 4" xfId="2856" xr:uid="{B670EED7-65E0-4F2D-9489-770B30FF0C45}"/>
    <cellStyle name="Normal 5 4 4 2 3" xfId="1288" xr:uid="{375F68E5-0C1E-4CEB-AC5E-2347624186F3}"/>
    <cellStyle name="Normal 5 4 4 2 3 2" xfId="1289" xr:uid="{3598E47D-B6A8-4460-931D-455FC31B00F0}"/>
    <cellStyle name="Normal 5 4 4 2 4" xfId="1290" xr:uid="{1A9EDFD7-F554-4305-8E49-A72AC4FCBDA8}"/>
    <cellStyle name="Normal 5 4 4 2 5" xfId="2857" xr:uid="{1BC3F05F-FD42-47CD-81E9-C97F52015A46}"/>
    <cellStyle name="Normal 5 4 4 3" xfId="556" xr:uid="{EFA01762-DAB7-4A70-B466-FCE5D00CA479}"/>
    <cellStyle name="Normal 5 4 4 3 2" xfId="1291" xr:uid="{FA39DE37-D6C1-4C16-A2FC-C01D3E91D02E}"/>
    <cellStyle name="Normal 5 4 4 3 2 2" xfId="1292" xr:uid="{39036D95-2CF8-4885-B30B-29F8ACEF938E}"/>
    <cellStyle name="Normal 5 4 4 3 3" xfId="1293" xr:uid="{76E38F99-7BA0-456B-A1C5-C774D715EB95}"/>
    <cellStyle name="Normal 5 4 4 3 4" xfId="2858" xr:uid="{AC59C5A2-8028-4BF8-916C-CDA4208AF584}"/>
    <cellStyle name="Normal 5 4 4 4" xfId="1294" xr:uid="{2BF7F6CE-31A2-4019-A5DB-07E47761BF46}"/>
    <cellStyle name="Normal 5 4 4 4 2" xfId="1295" xr:uid="{8356EC71-510C-4C98-80E3-B5261B44E303}"/>
    <cellStyle name="Normal 5 4 4 4 3" xfId="2859" xr:uid="{70C4E0B0-9B20-4AA4-B7D4-D686E723AAAA}"/>
    <cellStyle name="Normal 5 4 4 4 4" xfId="2860" xr:uid="{465F0A09-1D76-462B-91E4-FCA62758494D}"/>
    <cellStyle name="Normal 5 4 4 5" xfId="1296" xr:uid="{8C2035CB-872F-4275-A6F3-26DD43E01EBC}"/>
    <cellStyle name="Normal 5 4 4 6" xfId="2861" xr:uid="{03D276B6-48EC-4E82-B776-C789D1D2AFF4}"/>
    <cellStyle name="Normal 5 4 4 7" xfId="2862" xr:uid="{428E5800-C3EB-40ED-8D18-03582B903861}"/>
    <cellStyle name="Normal 5 4 5" xfId="301" xr:uid="{ADAC192E-AAC7-4AE4-BE5B-0E8626996E90}"/>
    <cellStyle name="Normal 5 4 5 2" xfId="557" xr:uid="{A7F7429B-BBED-4A5C-AED6-858B53FAF0BE}"/>
    <cellStyle name="Normal 5 4 5 2 2" xfId="558" xr:uid="{32322C4E-803C-4B94-AE99-C0C23633D1DC}"/>
    <cellStyle name="Normal 5 4 5 2 2 2" xfId="1297" xr:uid="{832D92EE-A2F7-4EAD-82ED-CBF166C51F57}"/>
    <cellStyle name="Normal 5 4 5 2 2 2 2" xfId="1298" xr:uid="{5B5FDF1D-E5EB-49AD-A217-63E48074A9B9}"/>
    <cellStyle name="Normal 5 4 5 2 2 3" xfId="1299" xr:uid="{FF2990F0-DAAB-45F0-8235-AC85A43B7E58}"/>
    <cellStyle name="Normal 5 4 5 2 3" xfId="1300" xr:uid="{1E9858FB-1CD9-4377-BCBC-BD24CB14FE22}"/>
    <cellStyle name="Normal 5 4 5 2 3 2" xfId="1301" xr:uid="{5EC11C57-8658-4839-8E99-2B5A3598BF6E}"/>
    <cellStyle name="Normal 5 4 5 2 4" xfId="1302" xr:uid="{C9C5E4F6-F5C0-4746-82AD-DD2059642960}"/>
    <cellStyle name="Normal 5 4 5 3" xfId="559" xr:uid="{0F334E84-AF64-4FE0-A5C9-AE8D8344A3B2}"/>
    <cellStyle name="Normal 5 4 5 3 2" xfId="1303" xr:uid="{DE59735A-7CEC-45E9-85A6-662258098A59}"/>
    <cellStyle name="Normal 5 4 5 3 2 2" xfId="1304" xr:uid="{2AE23563-B0C9-45E3-AB87-696363935144}"/>
    <cellStyle name="Normal 5 4 5 3 3" xfId="1305" xr:uid="{5F73AB45-CF08-4AAE-AAB7-B1CBB301B1F9}"/>
    <cellStyle name="Normal 5 4 5 3 4" xfId="2863" xr:uid="{C1D5D998-0B0F-438A-A24B-1B053E3A3303}"/>
    <cellStyle name="Normal 5 4 5 4" xfId="1306" xr:uid="{7FAEACF4-85F7-49A5-8C5D-7F73EB2C8D64}"/>
    <cellStyle name="Normal 5 4 5 4 2" xfId="1307" xr:uid="{6009F840-693D-4AF7-BE3A-C10406422223}"/>
    <cellStyle name="Normal 5 4 5 5" xfId="1308" xr:uid="{2EC08B53-50F0-4671-8571-14D4094F51EF}"/>
    <cellStyle name="Normal 5 4 5 6" xfId="2864" xr:uid="{E5A0BA7A-570D-4BE6-991B-B9F8AF458059}"/>
    <cellStyle name="Normal 5 4 6" xfId="302" xr:uid="{19A00851-9A93-4B44-A4D6-0B5E554B8E79}"/>
    <cellStyle name="Normal 5 4 6 2" xfId="560" xr:uid="{1E884559-3539-49AB-A47F-D845EEABC9FC}"/>
    <cellStyle name="Normal 5 4 6 2 2" xfId="1309" xr:uid="{C454E6F0-5336-4B4F-BC7C-9036B7FB1F00}"/>
    <cellStyle name="Normal 5 4 6 2 2 2" xfId="1310" xr:uid="{761E684E-E237-43CE-967A-23FE469C6A55}"/>
    <cellStyle name="Normal 5 4 6 2 3" xfId="1311" xr:uid="{BECA76CC-839D-4A05-99B3-A6BCDA2A9CB3}"/>
    <cellStyle name="Normal 5 4 6 2 4" xfId="2865" xr:uid="{80AC750E-A321-47D8-8F32-2EF7522229A1}"/>
    <cellStyle name="Normal 5 4 6 3" xfId="1312" xr:uid="{7B634D76-E739-407D-A16D-B8FECDF0AE12}"/>
    <cellStyle name="Normal 5 4 6 3 2" xfId="1313" xr:uid="{7BCB6900-DA7F-41BC-90C5-F3316CF7C5D9}"/>
    <cellStyle name="Normal 5 4 6 4" xfId="1314" xr:uid="{0AF03901-32A5-4DA7-953B-E1449175F6CC}"/>
    <cellStyle name="Normal 5 4 6 5" xfId="2866" xr:uid="{AE1FD303-71D1-44EB-AD1B-A6AA9777C61E}"/>
    <cellStyle name="Normal 5 4 7" xfId="561" xr:uid="{6E7CC813-C06B-4D65-9C0D-511755859079}"/>
    <cellStyle name="Normal 5 4 7 2" xfId="1315" xr:uid="{1C3A56D0-0504-4946-84F1-5BCB7AEF1920}"/>
    <cellStyle name="Normal 5 4 7 2 2" xfId="1316" xr:uid="{A205A6FA-FB61-46E2-8CB4-7F856EC0DCF1}"/>
    <cellStyle name="Normal 5 4 7 2 3" xfId="4418" xr:uid="{E6A28F6C-D9CD-4728-B419-819CA8A15C18}"/>
    <cellStyle name="Normal 5 4 7 3" xfId="1317" xr:uid="{5DA7BDF4-5A6B-4A6B-BE49-D85CA301625C}"/>
    <cellStyle name="Normal 5 4 7 4" xfId="2867" xr:uid="{105EAC8C-7883-45C2-B985-8F43CCA631CB}"/>
    <cellStyle name="Normal 5 4 7 4 2" xfId="4583" xr:uid="{4FDF89D2-CEF9-4CBD-9FC5-FE8A8EFACEBE}"/>
    <cellStyle name="Normal 5 4 7 4 3" xfId="4684" xr:uid="{5C65F1CF-016B-46E1-AEF5-E59A98378852}"/>
    <cellStyle name="Normal 5 4 7 4 4" xfId="4610" xr:uid="{7851B699-E63A-4F65-88A0-52DD13F5F994}"/>
    <cellStyle name="Normal 5 4 8" xfId="1318" xr:uid="{B7534774-19DF-4286-8EDA-932529C2D0A2}"/>
    <cellStyle name="Normal 5 4 8 2" xfId="1319" xr:uid="{DF1DC422-0547-4A08-95E6-3084B74E2F8E}"/>
    <cellStyle name="Normal 5 4 8 3" xfId="2868" xr:uid="{46048BF3-873D-4620-80F5-B4AC25533829}"/>
    <cellStyle name="Normal 5 4 8 4" xfId="2869" xr:uid="{A008A95A-1501-452E-8FD9-BE3A22B5C04E}"/>
    <cellStyle name="Normal 5 4 9" xfId="1320" xr:uid="{D6B0F4CC-69CC-4637-A0DA-3338F3E85F62}"/>
    <cellStyle name="Normal 5 5" xfId="98" xr:uid="{232008E2-F24B-49A6-B33B-BB1272C60412}"/>
    <cellStyle name="Normal 5 5 10" xfId="2870" xr:uid="{B624DFA9-E9EC-46D6-8FE9-005EA869CE67}"/>
    <cellStyle name="Normal 5 5 11" xfId="2871" xr:uid="{79A02E58-0720-4A71-8230-EFEA5CF7A68C}"/>
    <cellStyle name="Normal 5 5 2" xfId="99" xr:uid="{D45B87AD-FFD8-4687-BB5E-E409B9DB3445}"/>
    <cellStyle name="Normal 5 5 2 2" xfId="100" xr:uid="{D89E222F-EBA5-4C64-971F-A787E77263AD}"/>
    <cellStyle name="Normal 5 5 2 2 2" xfId="303" xr:uid="{CEB1BC3A-192A-4D79-8BE5-0229013BC869}"/>
    <cellStyle name="Normal 5 5 2 2 2 2" xfId="562" xr:uid="{2137124E-969F-44E3-B1CE-BA116BC73935}"/>
    <cellStyle name="Normal 5 5 2 2 2 2 2" xfId="1321" xr:uid="{FAF927D8-E50B-49DF-9F7D-603EEFBFF684}"/>
    <cellStyle name="Normal 5 5 2 2 2 2 2 2" xfId="1322" xr:uid="{C49CE584-39E5-4E1A-B9F3-400505B13CD8}"/>
    <cellStyle name="Normal 5 5 2 2 2 2 3" xfId="1323" xr:uid="{753EF9A6-9C55-4485-8870-057E261EF0F1}"/>
    <cellStyle name="Normal 5 5 2 2 2 2 4" xfId="2872" xr:uid="{2965CECB-2AD7-4BA4-90F1-A783056DBB64}"/>
    <cellStyle name="Normal 5 5 2 2 2 3" xfId="1324" xr:uid="{5E0E8E50-8A17-4AF6-80F2-48074C092ED4}"/>
    <cellStyle name="Normal 5 5 2 2 2 3 2" xfId="1325" xr:uid="{4B870203-B23C-4AB1-9280-F4EDEE8D265A}"/>
    <cellStyle name="Normal 5 5 2 2 2 3 3" xfId="2873" xr:uid="{EA6ABED4-731E-4794-9CD6-3C4A661E0DFE}"/>
    <cellStyle name="Normal 5 5 2 2 2 3 4" xfId="2874" xr:uid="{A230A795-28D8-4B65-9B94-DFCCD3CE6074}"/>
    <cellStyle name="Normal 5 5 2 2 2 4" xfId="1326" xr:uid="{00BE9DBB-2F9C-461C-A17D-7C714E91896C}"/>
    <cellStyle name="Normal 5 5 2 2 2 5" xfId="2875" xr:uid="{33B79387-AA8C-498A-BE49-1153349E36E2}"/>
    <cellStyle name="Normal 5 5 2 2 2 6" xfId="2876" xr:uid="{6D110113-7503-48DD-8937-014FAF8AB99A}"/>
    <cellStyle name="Normal 5 5 2 2 3" xfId="563" xr:uid="{FE8B2956-6DA1-4D70-A736-83BAA5B4DCFB}"/>
    <cellStyle name="Normal 5 5 2 2 3 2" xfId="1327" xr:uid="{354BC305-A317-49AC-9862-0FE6263E1D8E}"/>
    <cellStyle name="Normal 5 5 2 2 3 2 2" xfId="1328" xr:uid="{877B8416-649C-4A79-B16B-CE949CD64E73}"/>
    <cellStyle name="Normal 5 5 2 2 3 2 3" xfId="2877" xr:uid="{94839ECF-9947-412C-9F66-A691020CAFB9}"/>
    <cellStyle name="Normal 5 5 2 2 3 2 4" xfId="2878" xr:uid="{57B9EEA3-2001-4FB5-A8E7-11519A4961D1}"/>
    <cellStyle name="Normal 5 5 2 2 3 3" xfId="1329" xr:uid="{01112CE6-DB5F-4536-919C-67C8EB801F6E}"/>
    <cellStyle name="Normal 5 5 2 2 3 4" xfId="2879" xr:uid="{F7DDA851-61B1-474D-974C-2BFFC8C86015}"/>
    <cellStyle name="Normal 5 5 2 2 3 5" xfId="2880" xr:uid="{DE8F7AC7-414A-4AB0-B2D3-4D4B46FE5439}"/>
    <cellStyle name="Normal 5 5 2 2 4" xfId="1330" xr:uid="{6CD8F408-8A79-48A7-93F4-91CDE988C586}"/>
    <cellStyle name="Normal 5 5 2 2 4 2" xfId="1331" xr:uid="{331D578D-9A80-45D9-8792-76BEB5D2018F}"/>
    <cellStyle name="Normal 5 5 2 2 4 3" xfId="2881" xr:uid="{65233F4C-8FB5-42EC-93C0-A300A3A037CC}"/>
    <cellStyle name="Normal 5 5 2 2 4 4" xfId="2882" xr:uid="{29B4721F-D608-4D80-B6B1-2F29B302E696}"/>
    <cellStyle name="Normal 5 5 2 2 5" xfId="1332" xr:uid="{9F636D1F-E0AA-4DF0-8D15-E9AF2DE27B1D}"/>
    <cellStyle name="Normal 5 5 2 2 5 2" xfId="2883" xr:uid="{3504A192-9C4C-45BB-ADB4-0ED06D8C2333}"/>
    <cellStyle name="Normal 5 5 2 2 5 3" xfId="2884" xr:uid="{A24201E5-A8C4-4F5F-9B39-252BC96D8409}"/>
    <cellStyle name="Normal 5 5 2 2 5 4" xfId="2885" xr:uid="{FC484A92-FFC9-41FE-832E-C91F54FB5A0C}"/>
    <cellStyle name="Normal 5 5 2 2 6" xfId="2886" xr:uid="{157E724C-CB74-42FC-9607-AA977EFDE5EE}"/>
    <cellStyle name="Normal 5 5 2 2 7" xfId="2887" xr:uid="{256CA6C0-910C-48EE-87EA-7987623DD84A}"/>
    <cellStyle name="Normal 5 5 2 2 8" xfId="2888" xr:uid="{F343581E-E7A0-40AB-A02D-3C5AEC131606}"/>
    <cellStyle name="Normal 5 5 2 3" xfId="304" xr:uid="{E09EE838-20EE-46E5-9911-CE1E23C9A4FE}"/>
    <cellStyle name="Normal 5 5 2 3 2" xfId="564" xr:uid="{146B963F-E042-4FB6-9CD7-01DCA327D42E}"/>
    <cellStyle name="Normal 5 5 2 3 2 2" xfId="565" xr:uid="{4291B673-9D68-4815-96DA-58D22E22095A}"/>
    <cellStyle name="Normal 5 5 2 3 2 2 2" xfId="1333" xr:uid="{B0482CC4-A800-43BC-AFBD-586D1F52B995}"/>
    <cellStyle name="Normal 5 5 2 3 2 2 2 2" xfId="1334" xr:uid="{A574D4B8-C379-4933-B8E4-880B0CE524FB}"/>
    <cellStyle name="Normal 5 5 2 3 2 2 3" xfId="1335" xr:uid="{5FBD1ECA-36CB-4D0F-B174-84BA8E4B2BE6}"/>
    <cellStyle name="Normal 5 5 2 3 2 3" xfId="1336" xr:uid="{46661435-AD30-47D3-B050-DAAFF6C28E7A}"/>
    <cellStyle name="Normal 5 5 2 3 2 3 2" xfId="1337" xr:uid="{34C9C752-3237-4E07-AE37-3719213124F3}"/>
    <cellStyle name="Normal 5 5 2 3 2 4" xfId="1338" xr:uid="{4F6057E7-4828-4929-A7A8-B5E8CEAD7428}"/>
    <cellStyle name="Normal 5 5 2 3 3" xfId="566" xr:uid="{247D2D12-1E10-4055-9810-541A78294BE8}"/>
    <cellStyle name="Normal 5 5 2 3 3 2" xfId="1339" xr:uid="{20731A0E-A1EC-43BA-8F46-4C7F90ECE123}"/>
    <cellStyle name="Normal 5 5 2 3 3 2 2" xfId="1340" xr:uid="{1C23B33B-080B-4117-88B3-407C26A9A120}"/>
    <cellStyle name="Normal 5 5 2 3 3 3" xfId="1341" xr:uid="{9BBD7C1A-DF7E-4CBC-8F2C-555A1556E8B6}"/>
    <cellStyle name="Normal 5 5 2 3 3 4" xfId="2889" xr:uid="{42F48C7A-D704-4785-91FB-8A5B772BBCAC}"/>
    <cellStyle name="Normal 5 5 2 3 4" xfId="1342" xr:uid="{C4FC834A-467C-484E-A57A-AB49163E970E}"/>
    <cellStyle name="Normal 5 5 2 3 4 2" xfId="1343" xr:uid="{46231D27-59DF-4744-B98A-89CBC0B6C64D}"/>
    <cellStyle name="Normal 5 5 2 3 5" xfId="1344" xr:uid="{BE69AFBF-B7F2-4DD6-9030-34A3B4A28B33}"/>
    <cellStyle name="Normal 5 5 2 3 6" xfId="2890" xr:uid="{87B85248-AC3D-4583-B342-E3DD221E9899}"/>
    <cellStyle name="Normal 5 5 2 4" xfId="305" xr:uid="{A2BEECD6-E8C1-4614-B443-587D065DDB91}"/>
    <cellStyle name="Normal 5 5 2 4 2" xfId="567" xr:uid="{DBA4A3C8-D265-4667-A39D-A6FD213B8401}"/>
    <cellStyle name="Normal 5 5 2 4 2 2" xfId="1345" xr:uid="{86B2FD67-731A-432B-AE66-1B072226CAB9}"/>
    <cellStyle name="Normal 5 5 2 4 2 2 2" xfId="1346" xr:uid="{BFA837DA-DCC4-497F-B321-6A1EF1259A6A}"/>
    <cellStyle name="Normal 5 5 2 4 2 3" xfId="1347" xr:uid="{6F01B082-2647-4012-A30C-8EB507B85F62}"/>
    <cellStyle name="Normal 5 5 2 4 2 4" xfId="2891" xr:uid="{177C1B3A-4710-43E3-89A8-68E21BF2E340}"/>
    <cellStyle name="Normal 5 5 2 4 3" xfId="1348" xr:uid="{A0A9CD67-4A7D-485E-8C3B-CFFE46D02F53}"/>
    <cellStyle name="Normal 5 5 2 4 3 2" xfId="1349" xr:uid="{684A5AA1-4D62-4275-A4FD-3F1E48D4B910}"/>
    <cellStyle name="Normal 5 5 2 4 4" xfId="1350" xr:uid="{4E242D4C-A54A-4B46-8BD6-84D1FC109596}"/>
    <cellStyle name="Normal 5 5 2 4 5" xfId="2892" xr:uid="{927930F6-669E-4C6D-8EE6-FF2847D0011A}"/>
    <cellStyle name="Normal 5 5 2 5" xfId="306" xr:uid="{6A9960B3-0965-4974-9535-B160210D5F78}"/>
    <cellStyle name="Normal 5 5 2 5 2" xfId="1351" xr:uid="{B1DE5EA9-1F0A-41BD-8923-D586D22A1169}"/>
    <cellStyle name="Normal 5 5 2 5 2 2" xfId="1352" xr:uid="{FE1C707F-D008-47CA-9806-1B2D5B5460BD}"/>
    <cellStyle name="Normal 5 5 2 5 3" xfId="1353" xr:uid="{409602A4-B411-4831-B7EA-CD24738A8363}"/>
    <cellStyle name="Normal 5 5 2 5 4" xfId="2893" xr:uid="{21E2957C-214D-4998-A546-E489AF57CE85}"/>
    <cellStyle name="Normal 5 5 2 6" xfId="1354" xr:uid="{8E06F5B9-2FD7-42C1-B84D-9B05ACD79E48}"/>
    <cellStyle name="Normal 5 5 2 6 2" xfId="1355" xr:uid="{54759D1E-AA4D-408E-9DAD-0DB09231A8C0}"/>
    <cellStyle name="Normal 5 5 2 6 3" xfId="2894" xr:uid="{BEE4B32E-0274-48D7-BD9C-BA6A3BC3EB53}"/>
    <cellStyle name="Normal 5 5 2 6 4" xfId="2895" xr:uid="{80B8AB7F-C1D1-4948-9B2B-A4D8C6E64744}"/>
    <cellStyle name="Normal 5 5 2 7" xfId="1356" xr:uid="{8DD7F4FF-4B35-4E80-989A-E5EDE9A71373}"/>
    <cellStyle name="Normal 5 5 2 8" xfId="2896" xr:uid="{7038192A-12C7-4C34-853C-8D02F5C1C02E}"/>
    <cellStyle name="Normal 5 5 2 9" xfId="2897" xr:uid="{BC8651FC-728D-487C-824D-321E49C875CA}"/>
    <cellStyle name="Normal 5 5 3" xfId="101" xr:uid="{F6A1E3C4-A97C-4CE0-BE86-A6FAA204455F}"/>
    <cellStyle name="Normal 5 5 3 2" xfId="102" xr:uid="{3BF0DE74-E88D-4496-8081-7AC17F2507CC}"/>
    <cellStyle name="Normal 5 5 3 2 2" xfId="568" xr:uid="{E257116F-776F-474E-BD05-93AA626E7EE6}"/>
    <cellStyle name="Normal 5 5 3 2 2 2" xfId="1357" xr:uid="{F2F81711-7970-40D8-A0D0-0F0D18CEC3DE}"/>
    <cellStyle name="Normal 5 5 3 2 2 2 2" xfId="1358" xr:uid="{881306EF-F945-45E0-A41D-1888F4E4ECBF}"/>
    <cellStyle name="Normal 5 5 3 2 2 2 2 2" xfId="4468" xr:uid="{711F9585-3AE4-484E-9D0E-52E14DD002FA}"/>
    <cellStyle name="Normal 5 5 3 2 2 2 3" xfId="4469" xr:uid="{48592DE0-A39A-41D1-89F1-838D4E554B83}"/>
    <cellStyle name="Normal 5 5 3 2 2 3" xfId="1359" xr:uid="{7D7822DD-0B5A-45DC-A2D3-37B0BAB20EE5}"/>
    <cellStyle name="Normal 5 5 3 2 2 3 2" xfId="4470" xr:uid="{035AB819-6321-4198-A299-9AAC89CBE4EC}"/>
    <cellStyle name="Normal 5 5 3 2 2 4" xfId="2898" xr:uid="{674B0127-9102-4048-8662-3167EAF641DF}"/>
    <cellStyle name="Normal 5 5 3 2 3" xfId="1360" xr:uid="{CBCF341D-A7B3-4F64-A947-970B4F9575F6}"/>
    <cellStyle name="Normal 5 5 3 2 3 2" xfId="1361" xr:uid="{EAE55227-B3D2-492C-8FE0-3DD486F3600D}"/>
    <cellStyle name="Normal 5 5 3 2 3 2 2" xfId="4471" xr:uid="{AADFF229-7511-472F-9510-EF0E9FB8F211}"/>
    <cellStyle name="Normal 5 5 3 2 3 3" xfId="2899" xr:uid="{5301AE76-1F6E-4CD7-8FB8-03F9A1212E70}"/>
    <cellStyle name="Normal 5 5 3 2 3 4" xfId="2900" xr:uid="{E5ECD5C8-35DA-4050-B6D4-CFD0D344BD53}"/>
    <cellStyle name="Normal 5 5 3 2 4" xfId="1362" xr:uid="{DD0336DD-6BEE-4C37-9F5C-1846DC9B2B7A}"/>
    <cellStyle name="Normal 5 5 3 2 4 2" xfId="4472" xr:uid="{08FF57B6-8DD0-48EB-9E7B-8C367250418D}"/>
    <cellStyle name="Normal 5 5 3 2 5" xfId="2901" xr:uid="{AF5905FF-F8A2-4A32-8E9D-0B14201D46E3}"/>
    <cellStyle name="Normal 5 5 3 2 6" xfId="2902" xr:uid="{A27CCB5B-B976-4AEA-9968-0801DCBCE174}"/>
    <cellStyle name="Normal 5 5 3 3" xfId="307" xr:uid="{46D20237-07A6-4079-BB8B-58D2E625B2B7}"/>
    <cellStyle name="Normal 5 5 3 3 2" xfId="1363" xr:uid="{A7888BE5-E671-46C4-9017-F9A842A275E4}"/>
    <cellStyle name="Normal 5 5 3 3 2 2" xfId="1364" xr:uid="{53515873-CA9A-48E0-AFAA-6C8BA3B99B3E}"/>
    <cellStyle name="Normal 5 5 3 3 2 2 2" xfId="4473" xr:uid="{C08BC6F6-F60B-4A2F-A9E3-B5128BB374A7}"/>
    <cellStyle name="Normal 5 5 3 3 2 3" xfId="2903" xr:uid="{AB520B8B-EA88-48AF-8244-47046EE6A36E}"/>
    <cellStyle name="Normal 5 5 3 3 2 4" xfId="2904" xr:uid="{BBE063B8-E516-4534-A6F4-BDA1935FD531}"/>
    <cellStyle name="Normal 5 5 3 3 3" xfId="1365" xr:uid="{D96C1632-4B4B-40E0-A76F-DEDA574881FF}"/>
    <cellStyle name="Normal 5 5 3 3 3 2" xfId="4474" xr:uid="{F75E0E0B-8365-401D-AE7F-638695AB6704}"/>
    <cellStyle name="Normal 5 5 3 3 4" xfId="2905" xr:uid="{29001B0E-606F-4F93-9553-AADFDA5ACDB2}"/>
    <cellStyle name="Normal 5 5 3 3 5" xfId="2906" xr:uid="{5FA71897-31A0-42F1-BB4C-DB8DE16AC7D1}"/>
    <cellStyle name="Normal 5 5 3 4" xfId="1366" xr:uid="{030BC24C-4633-4E28-921C-AED4D988D8C6}"/>
    <cellStyle name="Normal 5 5 3 4 2" xfId="1367" xr:uid="{4AA3134E-6F96-4764-BB0C-683A9D905395}"/>
    <cellStyle name="Normal 5 5 3 4 2 2" xfId="4475" xr:uid="{D2E33235-105F-49CD-9FDB-123EC0ADC4DB}"/>
    <cellStyle name="Normal 5 5 3 4 3" xfId="2907" xr:uid="{CD27CD87-9614-451B-9FEB-558BDEBCC171}"/>
    <cellStyle name="Normal 5 5 3 4 4" xfId="2908" xr:uid="{B4F17980-200C-43EA-84E4-2B65DAD11F48}"/>
    <cellStyle name="Normal 5 5 3 5" xfId="1368" xr:uid="{42E29BE3-5610-47E3-8193-FD80359398C7}"/>
    <cellStyle name="Normal 5 5 3 5 2" xfId="2909" xr:uid="{56E02E6D-4E6C-44DE-A752-EA0C7D562CF0}"/>
    <cellStyle name="Normal 5 5 3 5 3" xfId="2910" xr:uid="{CF27B6C1-DDB4-4EE2-B5E0-0C3FD89ED7EF}"/>
    <cellStyle name="Normal 5 5 3 5 4" xfId="2911" xr:uid="{816BD9CA-7BEA-4AB8-90A9-9ECFA99D8558}"/>
    <cellStyle name="Normal 5 5 3 6" xfId="2912" xr:uid="{E5D1E477-EF69-450A-AB94-5C549F8206F6}"/>
    <cellStyle name="Normal 5 5 3 7" xfId="2913" xr:uid="{448840E6-5979-423D-AB70-F1BCC4B1B395}"/>
    <cellStyle name="Normal 5 5 3 8" xfId="2914" xr:uid="{409B7398-8BF9-432F-AD39-2ADEB0CB7738}"/>
    <cellStyle name="Normal 5 5 4" xfId="103" xr:uid="{0BB9757C-9334-4627-A879-EDF9CF8CB3CF}"/>
    <cellStyle name="Normal 5 5 4 2" xfId="569" xr:uid="{FAA9C9AB-6FED-40FC-BD67-9E77B46866C7}"/>
    <cellStyle name="Normal 5 5 4 2 2" xfId="570" xr:uid="{23720C09-877B-4797-9C40-294C27BA80C0}"/>
    <cellStyle name="Normal 5 5 4 2 2 2" xfId="1369" xr:uid="{7CE70AC5-C7C3-4524-BC40-1D2FCCCF9249}"/>
    <cellStyle name="Normal 5 5 4 2 2 2 2" xfId="1370" xr:uid="{E5CC5A05-C372-49CC-8146-FD11E019A0CA}"/>
    <cellStyle name="Normal 5 5 4 2 2 3" xfId="1371" xr:uid="{0E91D10E-D0F6-4E18-838C-4A716A0FDE27}"/>
    <cellStyle name="Normal 5 5 4 2 2 4" xfId="2915" xr:uid="{CD84A5B6-FE21-40D6-AF60-E56FC30E86A2}"/>
    <cellStyle name="Normal 5 5 4 2 3" xfId="1372" xr:uid="{A1D765D0-68B0-4208-B334-DBD52D1A4F18}"/>
    <cellStyle name="Normal 5 5 4 2 3 2" xfId="1373" xr:uid="{EB94BA62-2B31-420D-838E-952C8EB877AD}"/>
    <cellStyle name="Normal 5 5 4 2 4" xfId="1374" xr:uid="{801E834B-E858-4635-A54F-A09849D8D72D}"/>
    <cellStyle name="Normal 5 5 4 2 5" xfId="2916" xr:uid="{8B9F2352-4B48-4F92-AE9E-AFE6F70A084C}"/>
    <cellStyle name="Normal 5 5 4 3" xfId="571" xr:uid="{04DDC4A4-FD5D-48CB-B879-52CF505B8CC6}"/>
    <cellStyle name="Normal 5 5 4 3 2" xfId="1375" xr:uid="{AC699602-C126-4935-ADB5-5C4086FB203D}"/>
    <cellStyle name="Normal 5 5 4 3 2 2" xfId="1376" xr:uid="{DBF1BA11-46D4-4028-B9FC-33CE48AE6A83}"/>
    <cellStyle name="Normal 5 5 4 3 3" xfId="1377" xr:uid="{8EB18DB6-F384-493F-BF74-B64793EBC3B1}"/>
    <cellStyle name="Normal 5 5 4 3 4" xfId="2917" xr:uid="{255AC123-0196-4938-BF7C-C6BADA1DBF81}"/>
    <cellStyle name="Normal 5 5 4 4" xfId="1378" xr:uid="{D06CEDD5-2FA5-41C6-B2D9-5A5644082CB2}"/>
    <cellStyle name="Normal 5 5 4 4 2" xfId="1379" xr:uid="{525D4215-75DF-41F1-929A-4FEC06B1A053}"/>
    <cellStyle name="Normal 5 5 4 4 3" xfId="2918" xr:uid="{6017692C-7129-4A9E-89DD-F6A3137DD886}"/>
    <cellStyle name="Normal 5 5 4 4 4" xfId="2919" xr:uid="{BAD6FFA4-7043-4B64-B9DD-DBFF51B4BAD7}"/>
    <cellStyle name="Normal 5 5 4 5" xfId="1380" xr:uid="{D0D8B1CF-0A24-4BD7-A477-7CFF2DBFBAF4}"/>
    <cellStyle name="Normal 5 5 4 6" xfId="2920" xr:uid="{190057BB-927B-4FF4-9DB4-09CA7FB96118}"/>
    <cellStyle name="Normal 5 5 4 7" xfId="2921" xr:uid="{5694B1A5-E73F-4BF9-8D9A-68A5B456E457}"/>
    <cellStyle name="Normal 5 5 5" xfId="308" xr:uid="{4DF5EBE1-BE7B-48F8-8682-0A539E1FE05C}"/>
    <cellStyle name="Normal 5 5 5 2" xfId="572" xr:uid="{5DCE5A72-FE6B-48BA-BCF4-8395544B09EE}"/>
    <cellStyle name="Normal 5 5 5 2 2" xfId="1381" xr:uid="{0475ABF2-21DA-4D31-867F-E7457A6DCCB3}"/>
    <cellStyle name="Normal 5 5 5 2 2 2" xfId="1382" xr:uid="{0E71F7C0-633A-4211-811F-188D4E911FDC}"/>
    <cellStyle name="Normal 5 5 5 2 3" xfId="1383" xr:uid="{73DB3F16-FE87-4F39-83DA-257467F548FC}"/>
    <cellStyle name="Normal 5 5 5 2 4" xfId="2922" xr:uid="{53DB1284-8C55-4C8D-9965-19F80EAA85BC}"/>
    <cellStyle name="Normal 5 5 5 3" xfId="1384" xr:uid="{60BAD0D5-86B3-4DF6-88E2-DF48622E7618}"/>
    <cellStyle name="Normal 5 5 5 3 2" xfId="1385" xr:uid="{FD64934B-5176-4F96-BA33-4D0D0C62F180}"/>
    <cellStyle name="Normal 5 5 5 3 3" xfId="2923" xr:uid="{02EA124A-73B6-4287-9F84-43F69458B2D8}"/>
    <cellStyle name="Normal 5 5 5 3 4" xfId="2924" xr:uid="{E96CE0F9-1BD6-4B6C-B5B6-F4E201394479}"/>
    <cellStyle name="Normal 5 5 5 4" xfId="1386" xr:uid="{08589A3B-5A6B-4D5C-856F-30FF84E883AC}"/>
    <cellStyle name="Normal 5 5 5 5" xfId="2925" xr:uid="{65C7FAD3-CD30-44E2-AB4A-39F88B1097BA}"/>
    <cellStyle name="Normal 5 5 5 6" xfId="2926" xr:uid="{EC69D97F-A4E6-4A02-918F-99BDBE1E4706}"/>
    <cellStyle name="Normal 5 5 6" xfId="309" xr:uid="{D7593C2E-614A-4CB3-A1E5-C756B65A32BA}"/>
    <cellStyle name="Normal 5 5 6 2" xfId="1387" xr:uid="{DFF39183-2E66-47F0-96AD-93EE072D2EAB}"/>
    <cellStyle name="Normal 5 5 6 2 2" xfId="1388" xr:uid="{140CF282-CF30-42AF-ADE8-1780BE2E9C8B}"/>
    <cellStyle name="Normal 5 5 6 2 3" xfId="2927" xr:uid="{181D5EEC-A27A-440A-A27B-EF66D44015EC}"/>
    <cellStyle name="Normal 5 5 6 2 4" xfId="2928" xr:uid="{45416082-B97F-472F-AB05-75C32CE25054}"/>
    <cellStyle name="Normal 5 5 6 3" xfId="1389" xr:uid="{8A4A49A1-3238-4D94-8AF4-0EBAF2233320}"/>
    <cellStyle name="Normal 5 5 6 4" xfId="2929" xr:uid="{C265640C-1B57-4041-90B6-1B679B38097A}"/>
    <cellStyle name="Normal 5 5 6 5" xfId="2930" xr:uid="{93832696-61A0-4C14-9B73-4B614AE3746C}"/>
    <cellStyle name="Normal 5 5 7" xfId="1390" xr:uid="{F9359697-27EF-468E-8FE9-3B06732B1405}"/>
    <cellStyle name="Normal 5 5 7 2" xfId="1391" xr:uid="{BEF908CA-0CFF-4144-8702-56096F28D775}"/>
    <cellStyle name="Normal 5 5 7 3" xfId="2931" xr:uid="{F0C4DA93-FF16-4913-A89C-794F6F289184}"/>
    <cellStyle name="Normal 5 5 7 4" xfId="2932" xr:uid="{8E00ECED-B594-4D2C-9B91-FBF37AE7B3E4}"/>
    <cellStyle name="Normal 5 5 8" xfId="1392" xr:uid="{6272E48D-4998-4D21-B03B-B0C4275A53BB}"/>
    <cellStyle name="Normal 5 5 8 2" xfId="2933" xr:uid="{9DA08D9E-0E6A-43FE-A793-30047612681B}"/>
    <cellStyle name="Normal 5 5 8 3" xfId="2934" xr:uid="{A95CF41B-F721-439D-8560-BC24F52972C9}"/>
    <cellStyle name="Normal 5 5 8 4" xfId="2935" xr:uid="{F433E08A-3003-454F-B55F-C338CFC5E528}"/>
    <cellStyle name="Normal 5 5 9" xfId="2936" xr:uid="{2CD43999-4721-4101-B741-AEC93719991E}"/>
    <cellStyle name="Normal 5 6" xfId="104" xr:uid="{82ECC6FE-444D-45F2-8862-27D991412CF8}"/>
    <cellStyle name="Normal 5 6 10" xfId="2937" xr:uid="{97031D5F-C7F7-4BA9-B6AF-DFBEA3DD9F94}"/>
    <cellStyle name="Normal 5 6 11" xfId="2938" xr:uid="{E718534C-E8B4-4B67-845C-AC7E35ADD260}"/>
    <cellStyle name="Normal 5 6 2" xfId="105" xr:uid="{35C396E3-B576-4C5E-8D74-0A8251EFFAAA}"/>
    <cellStyle name="Normal 5 6 2 2" xfId="310" xr:uid="{86548E7F-03F7-41FA-AC1C-5D12DC31555B}"/>
    <cellStyle name="Normal 5 6 2 2 2" xfId="573" xr:uid="{0FEE207C-5C5D-4B4A-8C34-C2BCD89245A6}"/>
    <cellStyle name="Normal 5 6 2 2 2 2" xfId="574" xr:uid="{2CED9839-0DEC-42F1-A2CB-F3C1439DCA69}"/>
    <cellStyle name="Normal 5 6 2 2 2 2 2" xfId="1393" xr:uid="{3B8F9578-C688-48AE-BAD3-F129C85BC9AD}"/>
    <cellStyle name="Normal 5 6 2 2 2 2 3" xfId="2939" xr:uid="{A0C06F05-0E5D-4B3B-8E00-0BAD0251561B}"/>
    <cellStyle name="Normal 5 6 2 2 2 2 4" xfId="2940" xr:uid="{FEF26D16-C379-4F0E-A2ED-80B5B444992D}"/>
    <cellStyle name="Normal 5 6 2 2 2 3" xfId="1394" xr:uid="{074E5280-26C1-4809-8238-6E48022BA785}"/>
    <cellStyle name="Normal 5 6 2 2 2 3 2" xfId="2941" xr:uid="{49BB66A7-40FA-4573-9C51-3F52EE874D79}"/>
    <cellStyle name="Normal 5 6 2 2 2 3 3" xfId="2942" xr:uid="{7F912ABA-DB6A-494F-BA9B-475D868F587E}"/>
    <cellStyle name="Normal 5 6 2 2 2 3 4" xfId="2943" xr:uid="{F4B6F3B5-430F-4557-8BF5-8176C6C57195}"/>
    <cellStyle name="Normal 5 6 2 2 2 4" xfId="2944" xr:uid="{7C266D57-D7D6-4719-8904-F99C73A091F5}"/>
    <cellStyle name="Normal 5 6 2 2 2 5" xfId="2945" xr:uid="{3AD87326-EFBF-444E-979E-D6B00B46B637}"/>
    <cellStyle name="Normal 5 6 2 2 2 6" xfId="2946" xr:uid="{DBBDFC07-E464-4F5F-8537-D709D073D733}"/>
    <cellStyle name="Normal 5 6 2 2 3" xfId="575" xr:uid="{0CEF556C-DAAC-4FEC-BCB6-9C26AC00A6E9}"/>
    <cellStyle name="Normal 5 6 2 2 3 2" xfId="1395" xr:uid="{505D7DC7-A53D-4802-85E9-B3BA8DBAE1CC}"/>
    <cellStyle name="Normal 5 6 2 2 3 2 2" xfId="2947" xr:uid="{5486B41D-29AB-45D4-8DE8-80D8A188C45B}"/>
    <cellStyle name="Normal 5 6 2 2 3 2 3" xfId="2948" xr:uid="{4491E408-B987-49A8-817E-189219A6E636}"/>
    <cellStyle name="Normal 5 6 2 2 3 2 4" xfId="2949" xr:uid="{7D6775BD-7BF5-453B-A8FB-25D66EE1DD5A}"/>
    <cellStyle name="Normal 5 6 2 2 3 3" xfId="2950" xr:uid="{B56562C5-83A8-4068-BF8D-9998B93FE516}"/>
    <cellStyle name="Normal 5 6 2 2 3 4" xfId="2951" xr:uid="{8CE71785-196A-4400-B5BE-F024A4C84B99}"/>
    <cellStyle name="Normal 5 6 2 2 3 5" xfId="2952" xr:uid="{2B3ECE42-4638-4973-B1A7-1B49F5D31ADD}"/>
    <cellStyle name="Normal 5 6 2 2 4" xfId="1396" xr:uid="{0CCCF6E9-C994-46C1-BC2A-F7E004764EF7}"/>
    <cellStyle name="Normal 5 6 2 2 4 2" xfId="2953" xr:uid="{A859ECEA-436E-43C8-B2E9-0C4BF6FF4940}"/>
    <cellStyle name="Normal 5 6 2 2 4 3" xfId="2954" xr:uid="{71041242-7494-42D4-8CD7-D80DF5FCCE4F}"/>
    <cellStyle name="Normal 5 6 2 2 4 4" xfId="2955" xr:uid="{2DDB5369-5CB7-459E-A645-A6A0F8F802DE}"/>
    <cellStyle name="Normal 5 6 2 2 5" xfId="2956" xr:uid="{82CA85E0-57FE-49A8-900B-5C1E91A33941}"/>
    <cellStyle name="Normal 5 6 2 2 5 2" xfId="2957" xr:uid="{7A474FAE-1134-4077-B04C-4689C375A003}"/>
    <cellStyle name="Normal 5 6 2 2 5 3" xfId="2958" xr:uid="{3078DD94-9D75-48E1-B14E-8DB80E6EE9FB}"/>
    <cellStyle name="Normal 5 6 2 2 5 4" xfId="2959" xr:uid="{AAD5A77B-A8E1-4FB5-B39B-D12CD0393997}"/>
    <cellStyle name="Normal 5 6 2 2 6" xfId="2960" xr:uid="{6FF3673D-93A5-4069-8256-99A139CE9A69}"/>
    <cellStyle name="Normal 5 6 2 2 7" xfId="2961" xr:uid="{D453B551-77AB-4712-8FC0-2F7525D1AF25}"/>
    <cellStyle name="Normal 5 6 2 2 8" xfId="2962" xr:uid="{B7D1E555-C652-4552-B1DF-0BEE6FE5645E}"/>
    <cellStyle name="Normal 5 6 2 3" xfId="576" xr:uid="{19B7B90E-9738-4EE2-B7D5-C07F05B1F490}"/>
    <cellStyle name="Normal 5 6 2 3 2" xfId="577" xr:uid="{F32237C6-8266-438F-8B92-C3C5ACB28D53}"/>
    <cellStyle name="Normal 5 6 2 3 2 2" xfId="578" xr:uid="{54A5C200-7E44-4BB8-82A1-4FD769891659}"/>
    <cellStyle name="Normal 5 6 2 3 2 3" xfId="2963" xr:uid="{1D9FCC84-48CE-45F7-A1F7-0A2DF988C98C}"/>
    <cellStyle name="Normal 5 6 2 3 2 4" xfId="2964" xr:uid="{6E0DBF14-DC76-4D81-9514-E319995356F0}"/>
    <cellStyle name="Normal 5 6 2 3 3" xfId="579" xr:uid="{D01E4A49-D909-4AC1-8EB5-1AB98396061C}"/>
    <cellStyle name="Normal 5 6 2 3 3 2" xfId="2965" xr:uid="{57A24611-B145-4E61-8CD0-A521D1901D01}"/>
    <cellStyle name="Normal 5 6 2 3 3 3" xfId="2966" xr:uid="{1C707FF1-AB17-4DAD-900E-C5A9569822DC}"/>
    <cellStyle name="Normal 5 6 2 3 3 4" xfId="2967" xr:uid="{E41F9BCE-30D8-4592-BC40-1BF7BFF7AF13}"/>
    <cellStyle name="Normal 5 6 2 3 4" xfId="2968" xr:uid="{3688FD72-B4BE-4876-BE4B-6DCC55921C38}"/>
    <cellStyle name="Normal 5 6 2 3 5" xfId="2969" xr:uid="{71D3F242-74CD-4D8E-BEAF-2022C79EC474}"/>
    <cellStyle name="Normal 5 6 2 3 6" xfId="2970" xr:uid="{B2B545F4-9F54-4C53-825D-8FE83B96E72E}"/>
    <cellStyle name="Normal 5 6 2 4" xfId="580" xr:uid="{C163A813-8193-4F26-B070-110324997F87}"/>
    <cellStyle name="Normal 5 6 2 4 2" xfId="581" xr:uid="{42F6C67F-A7D4-41F5-B760-A0EF10D14D69}"/>
    <cellStyle name="Normal 5 6 2 4 2 2" xfId="2971" xr:uid="{B66153DE-CD59-4BE4-AE18-A6C8661F4BD4}"/>
    <cellStyle name="Normal 5 6 2 4 2 3" xfId="2972" xr:uid="{8B88DE7D-DF54-44E0-A4F8-A09ADA264521}"/>
    <cellStyle name="Normal 5 6 2 4 2 4" xfId="2973" xr:uid="{3014EC24-9A4A-4841-9F8B-60F29CAEB879}"/>
    <cellStyle name="Normal 5 6 2 4 3" xfId="2974" xr:uid="{C790E32A-3615-4FFE-9692-73918D044EF7}"/>
    <cellStyle name="Normal 5 6 2 4 4" xfId="2975" xr:uid="{9EE5CD2F-1536-4A3C-A0A6-D1CC6EB620C8}"/>
    <cellStyle name="Normal 5 6 2 4 5" xfId="2976" xr:uid="{63F11B80-8DFB-4A38-ACA4-ACDBB8ECF040}"/>
    <cellStyle name="Normal 5 6 2 5" xfId="582" xr:uid="{570D2586-5415-4D3A-8FC5-DFA37D06B62E}"/>
    <cellStyle name="Normal 5 6 2 5 2" xfId="2977" xr:uid="{7F0F3FE5-26EF-4F0C-90DC-8D039DEE73CD}"/>
    <cellStyle name="Normal 5 6 2 5 3" xfId="2978" xr:uid="{468859DF-E85F-4833-BA93-9AACE7A68576}"/>
    <cellStyle name="Normal 5 6 2 5 4" xfId="2979" xr:uid="{C416A40C-BB6D-4EB0-9996-D9FD965A4ACB}"/>
    <cellStyle name="Normal 5 6 2 6" xfId="2980" xr:uid="{626F11AB-A0D1-4730-AB2D-7949FBDF0DB0}"/>
    <cellStyle name="Normal 5 6 2 6 2" xfId="2981" xr:uid="{A68803D8-42D1-497E-B894-E95F729CF39E}"/>
    <cellStyle name="Normal 5 6 2 6 3" xfId="2982" xr:uid="{8D4307FA-FDD1-4561-B589-B4034B250D63}"/>
    <cellStyle name="Normal 5 6 2 6 4" xfId="2983" xr:uid="{F71C7781-CF82-4BD8-8290-66DDAA13D11E}"/>
    <cellStyle name="Normal 5 6 2 7" xfId="2984" xr:uid="{AB4CCDEB-6E06-4CCE-9BDD-B18EB7B562D3}"/>
    <cellStyle name="Normal 5 6 2 8" xfId="2985" xr:uid="{4B3E0C1D-E68D-4916-AE94-39A0EAE6DE1E}"/>
    <cellStyle name="Normal 5 6 2 9" xfId="2986" xr:uid="{CBAD1051-8AB0-4DA9-A75D-BCE9B4E26878}"/>
    <cellStyle name="Normal 5 6 3" xfId="311" xr:uid="{848465CE-A49B-44A8-A4AC-9756E0E8EF8D}"/>
    <cellStyle name="Normal 5 6 3 2" xfId="583" xr:uid="{9544B302-2462-42BD-9704-214E072FD268}"/>
    <cellStyle name="Normal 5 6 3 2 2" xfId="584" xr:uid="{39FAE443-622E-4F61-8930-53450160E138}"/>
    <cellStyle name="Normal 5 6 3 2 2 2" xfId="1397" xr:uid="{321476CD-BB30-4284-9FAE-C08C4E06F9C6}"/>
    <cellStyle name="Normal 5 6 3 2 2 2 2" xfId="1398" xr:uid="{9FBC9134-3384-4526-A987-C534A2AA0E4A}"/>
    <cellStyle name="Normal 5 6 3 2 2 3" xfId="1399" xr:uid="{62C4BE56-18D9-43C9-B33B-04D52D3DF103}"/>
    <cellStyle name="Normal 5 6 3 2 2 4" xfId="2987" xr:uid="{534F57CB-704D-437A-BDD5-1FEF71E4781D}"/>
    <cellStyle name="Normal 5 6 3 2 3" xfId="1400" xr:uid="{8540E26A-264E-4829-8296-07E4437ABE84}"/>
    <cellStyle name="Normal 5 6 3 2 3 2" xfId="1401" xr:uid="{7346BF7A-F997-46A7-9E0D-A8D3937D5287}"/>
    <cellStyle name="Normal 5 6 3 2 3 3" xfId="2988" xr:uid="{CAB8DFC1-DC4E-4351-9578-DE988F5A1659}"/>
    <cellStyle name="Normal 5 6 3 2 3 4" xfId="2989" xr:uid="{5E1C1219-0E37-4616-B042-C2414ECCB682}"/>
    <cellStyle name="Normal 5 6 3 2 4" xfId="1402" xr:uid="{2A62B84B-3CF2-41C2-9A7B-9FE098EC9E4B}"/>
    <cellStyle name="Normal 5 6 3 2 5" xfId="2990" xr:uid="{9672344A-477E-494D-9928-93DC55B0DD81}"/>
    <cellStyle name="Normal 5 6 3 2 6" xfId="2991" xr:uid="{3E64C6A5-5016-49D9-BA31-C3107439840F}"/>
    <cellStyle name="Normal 5 6 3 3" xfId="585" xr:uid="{24BAA863-9E6A-4293-A5AA-DD282503319D}"/>
    <cellStyle name="Normal 5 6 3 3 2" xfId="1403" xr:uid="{F92D1473-D987-4818-A5C5-316D5C2E17B4}"/>
    <cellStyle name="Normal 5 6 3 3 2 2" xfId="1404" xr:uid="{F1E77503-5081-4C74-A147-91F201D58383}"/>
    <cellStyle name="Normal 5 6 3 3 2 3" xfId="2992" xr:uid="{8C74E9F1-E53C-42C3-AEAD-42F6BFCDA6E3}"/>
    <cellStyle name="Normal 5 6 3 3 2 4" xfId="2993" xr:uid="{9C32D8FB-2C7A-464D-A800-5F514F4E2640}"/>
    <cellStyle name="Normal 5 6 3 3 3" xfId="1405" xr:uid="{C1B9FF45-41BE-4FBD-9313-60E32FFBEDF5}"/>
    <cellStyle name="Normal 5 6 3 3 4" xfId="2994" xr:uid="{FD04A694-39FC-48AA-9A31-443EAA182D26}"/>
    <cellStyle name="Normal 5 6 3 3 5" xfId="2995" xr:uid="{2EB898A4-6FEF-44A5-B6B1-2CEE0F95BA16}"/>
    <cellStyle name="Normal 5 6 3 4" xfId="1406" xr:uid="{F4B8623C-422C-474D-9286-B092903DEC4B}"/>
    <cellStyle name="Normal 5 6 3 4 2" xfId="1407" xr:uid="{96507682-ADAC-465F-9275-34E3C98954C6}"/>
    <cellStyle name="Normal 5 6 3 4 3" xfId="2996" xr:uid="{DE30FF29-5E07-43E4-8CA3-AB9470A30344}"/>
    <cellStyle name="Normal 5 6 3 4 4" xfId="2997" xr:uid="{8CF948F6-AB0D-4AA7-B8A4-9081D7C3ACF5}"/>
    <cellStyle name="Normal 5 6 3 5" xfId="1408" xr:uid="{4F4EF47B-B904-4230-ABE9-9BB4BE6CEB82}"/>
    <cellStyle name="Normal 5 6 3 5 2" xfId="2998" xr:uid="{B161D256-4F45-474B-80F1-259182E97253}"/>
    <cellStyle name="Normal 5 6 3 5 3" xfId="2999" xr:uid="{5DAEAFD6-155A-49EA-9A22-E17DF1AEAA0E}"/>
    <cellStyle name="Normal 5 6 3 5 4" xfId="3000" xr:uid="{D1AF5570-9CE1-4B3C-8A16-E5C8012061DD}"/>
    <cellStyle name="Normal 5 6 3 6" xfId="3001" xr:uid="{09B33BA5-48BD-4F0C-9571-AD806D4082A7}"/>
    <cellStyle name="Normal 5 6 3 7" xfId="3002" xr:uid="{1917F551-5A04-471D-BF5B-54191B647296}"/>
    <cellStyle name="Normal 5 6 3 8" xfId="3003" xr:uid="{1C34C014-6EC2-4783-8987-C93FF2DED24E}"/>
    <cellStyle name="Normal 5 6 4" xfId="312" xr:uid="{2A349AB8-63CA-487D-9B12-6D8F07F7EC82}"/>
    <cellStyle name="Normal 5 6 4 2" xfId="586" xr:uid="{DFEF8920-39F4-4CD8-BFCB-AFE765149979}"/>
    <cellStyle name="Normal 5 6 4 2 2" xfId="587" xr:uid="{482AEE0D-AC4A-4838-9B9C-467D2903BD5A}"/>
    <cellStyle name="Normal 5 6 4 2 2 2" xfId="1409" xr:uid="{FDA38389-F303-4E56-9C0D-F6A7D803B597}"/>
    <cellStyle name="Normal 5 6 4 2 2 3" xfId="3004" xr:uid="{25C036DF-296E-4064-B379-515395B11106}"/>
    <cellStyle name="Normal 5 6 4 2 2 4" xfId="3005" xr:uid="{EC990F24-A270-4C43-880D-15AD092A5BED}"/>
    <cellStyle name="Normal 5 6 4 2 3" xfId="1410" xr:uid="{25FF4DE4-1F75-44A3-B1CE-6DDB319F061E}"/>
    <cellStyle name="Normal 5 6 4 2 4" xfId="3006" xr:uid="{238AC57A-3407-4CB5-805C-5B9507738FB3}"/>
    <cellStyle name="Normal 5 6 4 2 5" xfId="3007" xr:uid="{336906C9-C334-4553-8B3C-BB074C01DB5D}"/>
    <cellStyle name="Normal 5 6 4 3" xfId="588" xr:uid="{DBDF5FF4-6DE7-411B-9742-2F96B5065C10}"/>
    <cellStyle name="Normal 5 6 4 3 2" xfId="1411" xr:uid="{9FC4898C-EA76-4983-B62A-C727E2692E40}"/>
    <cellStyle name="Normal 5 6 4 3 3" xfId="3008" xr:uid="{052699FD-C1A9-41C1-B6F4-AA510639E8A9}"/>
    <cellStyle name="Normal 5 6 4 3 4" xfId="3009" xr:uid="{5F60A915-46F7-4597-A62B-1B12F4574B82}"/>
    <cellStyle name="Normal 5 6 4 4" xfId="1412" xr:uid="{1EC188DA-0EB3-4637-B7F8-7C28804CED79}"/>
    <cellStyle name="Normal 5 6 4 4 2" xfId="3010" xr:uid="{C60D3820-7388-4795-A0BB-139E74A4BDDF}"/>
    <cellStyle name="Normal 5 6 4 4 3" xfId="3011" xr:uid="{879FE108-6196-4321-9888-7EEEEA01E738}"/>
    <cellStyle name="Normal 5 6 4 4 4" xfId="3012" xr:uid="{6C2EE00A-A8F9-4C41-AE3D-36B69B443D14}"/>
    <cellStyle name="Normal 5 6 4 5" xfId="3013" xr:uid="{2A60E8EF-CE6F-45EE-9CF4-9F11E148255A}"/>
    <cellStyle name="Normal 5 6 4 6" xfId="3014" xr:uid="{74005EEF-BB42-4AC0-BFAE-8E77AE7978C8}"/>
    <cellStyle name="Normal 5 6 4 7" xfId="3015" xr:uid="{8BE5CE0A-827F-4989-9F5B-5B6A38636338}"/>
    <cellStyle name="Normal 5 6 5" xfId="313" xr:uid="{3F185311-D132-417A-AF16-66EDEB200AD4}"/>
    <cellStyle name="Normal 5 6 5 2" xfId="589" xr:uid="{E5EEDBE7-1FA3-4850-881E-08A985C22138}"/>
    <cellStyle name="Normal 5 6 5 2 2" xfId="1413" xr:uid="{7F4CC302-E5E9-4292-B2FD-2970EB34EE97}"/>
    <cellStyle name="Normal 5 6 5 2 3" xfId="3016" xr:uid="{B00DB4F4-C183-4C7F-9742-7930A793E223}"/>
    <cellStyle name="Normal 5 6 5 2 4" xfId="3017" xr:uid="{0CC44C39-C863-450E-AF4E-63975D3DE201}"/>
    <cellStyle name="Normal 5 6 5 3" xfId="1414" xr:uid="{EE821094-B9A6-49CB-BAC2-FFDA41DD4663}"/>
    <cellStyle name="Normal 5 6 5 3 2" xfId="3018" xr:uid="{0E841877-ACB6-45A5-9B74-D9428E6C9B76}"/>
    <cellStyle name="Normal 5 6 5 3 3" xfId="3019" xr:uid="{D9A44043-26AC-4167-A794-1AD2ED364C42}"/>
    <cellStyle name="Normal 5 6 5 3 4" xfId="3020" xr:uid="{F8E74650-3FDC-4AEB-AC5A-3F27C344FA98}"/>
    <cellStyle name="Normal 5 6 5 4" xfId="3021" xr:uid="{770BA034-DAB3-4502-8766-D8FE3AC3BCB5}"/>
    <cellStyle name="Normal 5 6 5 5" xfId="3022" xr:uid="{13CE721A-A741-45A4-AFF0-628BA5E623AF}"/>
    <cellStyle name="Normal 5 6 5 6" xfId="3023" xr:uid="{847645AA-97B8-4908-9A19-71E924CCD815}"/>
    <cellStyle name="Normal 5 6 6" xfId="590" xr:uid="{69F20945-3F2A-4DF5-8AB0-71832B478C5F}"/>
    <cellStyle name="Normal 5 6 6 2" xfId="1415" xr:uid="{DE4080A0-91BB-489B-BB79-2822AB56647C}"/>
    <cellStyle name="Normal 5 6 6 2 2" xfId="3024" xr:uid="{32C00EDA-7510-4666-9274-72297204FC28}"/>
    <cellStyle name="Normal 5 6 6 2 3" xfId="3025" xr:uid="{5F8C7B51-1025-4834-B658-96ED2E30C1E1}"/>
    <cellStyle name="Normal 5 6 6 2 4" xfId="3026" xr:uid="{414CA66F-500C-4323-9FF7-C1920736F37C}"/>
    <cellStyle name="Normal 5 6 6 3" xfId="3027" xr:uid="{7CF0FC82-02D1-4E78-84E3-4001A30EFC9A}"/>
    <cellStyle name="Normal 5 6 6 4" xfId="3028" xr:uid="{D50FAD4A-827C-4A44-BEB6-03825F17D2B9}"/>
    <cellStyle name="Normal 5 6 6 5" xfId="3029" xr:uid="{1741837A-44D2-4621-938C-89305FB4C629}"/>
    <cellStyle name="Normal 5 6 7" xfId="1416" xr:uid="{BE1049FC-AF0A-4910-99D4-D60362C781AE}"/>
    <cellStyle name="Normal 5 6 7 2" xfId="3030" xr:uid="{D15C5235-041C-4F2F-8DB7-358C874C144C}"/>
    <cellStyle name="Normal 5 6 7 3" xfId="3031" xr:uid="{D927A239-B6C3-4AD9-A852-E915A79D9FCC}"/>
    <cellStyle name="Normal 5 6 7 4" xfId="3032" xr:uid="{E4EC4FB1-8297-4E13-904C-8F30F341A9FA}"/>
    <cellStyle name="Normal 5 6 8" xfId="3033" xr:uid="{69C39702-7ECC-4C08-B690-2BF87547337B}"/>
    <cellStyle name="Normal 5 6 8 2" xfId="3034" xr:uid="{CEFC8CBE-93AD-4491-844D-7C33FAF40C66}"/>
    <cellStyle name="Normal 5 6 8 3" xfId="3035" xr:uid="{AA220ABC-47E8-46B4-AF87-D45894D4AC98}"/>
    <cellStyle name="Normal 5 6 8 4" xfId="3036" xr:uid="{777B677C-B502-416C-974E-6AD277503A5A}"/>
    <cellStyle name="Normal 5 6 9" xfId="3037" xr:uid="{C3A6FAB8-575A-42DB-AB22-D61B26A11DC7}"/>
    <cellStyle name="Normal 5 7" xfId="106" xr:uid="{9BCD193A-90E3-42D4-9A41-00EEC1A26638}"/>
    <cellStyle name="Normal 5 7 2" xfId="107" xr:uid="{1B26B8CD-9813-4DD5-9E7F-09B5C2AED18E}"/>
    <cellStyle name="Normal 5 7 2 2" xfId="314" xr:uid="{75033BEE-2FFC-4979-B56E-23FC490BEBDF}"/>
    <cellStyle name="Normal 5 7 2 2 2" xfId="591" xr:uid="{C229CDA4-7DD8-487D-8608-2CF4A937D01C}"/>
    <cellStyle name="Normal 5 7 2 2 2 2" xfId="1417" xr:uid="{2788B072-A4C4-411A-8091-D623349513C5}"/>
    <cellStyle name="Normal 5 7 2 2 2 3" xfId="3038" xr:uid="{B09B60EC-ABB0-470D-A0AF-881412D70B11}"/>
    <cellStyle name="Normal 5 7 2 2 2 4" xfId="3039" xr:uid="{CD802566-209B-4E6C-8487-4D12CB15D6F3}"/>
    <cellStyle name="Normal 5 7 2 2 3" xfId="1418" xr:uid="{594BDAEF-EABD-4A1C-B9BB-D6181AE345F0}"/>
    <cellStyle name="Normal 5 7 2 2 3 2" xfId="3040" xr:uid="{3C193090-846D-4599-8286-672D29E04B6A}"/>
    <cellStyle name="Normal 5 7 2 2 3 3" xfId="3041" xr:uid="{AA889314-1BB3-4E2A-9C05-8D5DA6CE2461}"/>
    <cellStyle name="Normal 5 7 2 2 3 4" xfId="3042" xr:uid="{1FD84DE4-62EA-4719-A7B2-EA35C8E5220C}"/>
    <cellStyle name="Normal 5 7 2 2 4" xfId="3043" xr:uid="{8D65B6A0-2AFD-4EC9-9F79-22F2F4EE1931}"/>
    <cellStyle name="Normal 5 7 2 2 5" xfId="3044" xr:uid="{51A20B1C-7623-4D0F-B9D2-81E22958E6A6}"/>
    <cellStyle name="Normal 5 7 2 2 6" xfId="3045" xr:uid="{17FD6370-4FD6-4275-B5E6-DC85010AD369}"/>
    <cellStyle name="Normal 5 7 2 3" xfId="592" xr:uid="{57385FF3-BD6F-47A7-8D03-B2C61A5F4DA9}"/>
    <cellStyle name="Normal 5 7 2 3 2" xfId="1419" xr:uid="{4DF2ECFB-D818-4C0C-BF8D-8E95E57D5DA0}"/>
    <cellStyle name="Normal 5 7 2 3 2 2" xfId="3046" xr:uid="{FB5E948D-B7EB-494C-8B4E-2BBD0BD0A372}"/>
    <cellStyle name="Normal 5 7 2 3 2 3" xfId="3047" xr:uid="{3A46A24F-1037-471F-8D94-AA4E9345E8BF}"/>
    <cellStyle name="Normal 5 7 2 3 2 4" xfId="3048" xr:uid="{9D6B4634-0897-4555-8697-2D512979AE5D}"/>
    <cellStyle name="Normal 5 7 2 3 3" xfId="3049" xr:uid="{9C20D18E-056F-40CC-BF97-6F64A6FA16B7}"/>
    <cellStyle name="Normal 5 7 2 3 4" xfId="3050" xr:uid="{4A38BD6E-3DA7-4C47-9ABA-DA581FCD99FA}"/>
    <cellStyle name="Normal 5 7 2 3 5" xfId="3051" xr:uid="{7DA59E65-58CE-40A2-B9CF-C5BB46A2F8DF}"/>
    <cellStyle name="Normal 5 7 2 4" xfId="1420" xr:uid="{C4AC445E-D47D-4F27-99F7-42980F78205F}"/>
    <cellStyle name="Normal 5 7 2 4 2" xfId="3052" xr:uid="{3D332DE0-700A-4B8C-96A5-BA1C17691AC5}"/>
    <cellStyle name="Normal 5 7 2 4 3" xfId="3053" xr:uid="{04BE9DC7-8437-48F6-8A8A-2FA6606627B4}"/>
    <cellStyle name="Normal 5 7 2 4 4" xfId="3054" xr:uid="{B40E7CB8-8E2F-44A1-A877-906673C7D3F1}"/>
    <cellStyle name="Normal 5 7 2 5" xfId="3055" xr:uid="{926D60CF-5E9D-4C3C-8E04-D990099321B1}"/>
    <cellStyle name="Normal 5 7 2 5 2" xfId="3056" xr:uid="{2A23346A-A53F-41FE-A72F-46B79AA46873}"/>
    <cellStyle name="Normal 5 7 2 5 3" xfId="3057" xr:uid="{92D23D88-8F57-4035-98EA-E8137E81377D}"/>
    <cellStyle name="Normal 5 7 2 5 4" xfId="3058" xr:uid="{5326676A-E991-493C-8229-EA498AB246C0}"/>
    <cellStyle name="Normal 5 7 2 6" xfId="3059" xr:uid="{E9A693D9-3D98-434C-90C5-2B03E80E2081}"/>
    <cellStyle name="Normal 5 7 2 7" xfId="3060" xr:uid="{33059A78-C8A1-4536-AF42-FB6A99EAD395}"/>
    <cellStyle name="Normal 5 7 2 8" xfId="3061" xr:uid="{9CB43E1D-C7E3-4B70-9E40-43B4449D1482}"/>
    <cellStyle name="Normal 5 7 3" xfId="315" xr:uid="{43570F60-7E50-48F6-AD1E-6F02D3858AFF}"/>
    <cellStyle name="Normal 5 7 3 2" xfId="593" xr:uid="{2131D68A-0093-483D-850D-29346F0F83D2}"/>
    <cellStyle name="Normal 5 7 3 2 2" xfId="594" xr:uid="{C0450E78-1609-4CA1-A0C3-1EA99D64CB8B}"/>
    <cellStyle name="Normal 5 7 3 2 3" xfId="3062" xr:uid="{39970BB7-114E-4EFA-9ACD-19FFAC401842}"/>
    <cellStyle name="Normal 5 7 3 2 4" xfId="3063" xr:uid="{0004F98B-C8F7-4FD7-9267-36169C1AEA64}"/>
    <cellStyle name="Normal 5 7 3 3" xfId="595" xr:uid="{146BBAD9-BA26-4D17-8885-E2D24F8AB48E}"/>
    <cellStyle name="Normal 5 7 3 3 2" xfId="3064" xr:uid="{F2588361-A4B9-458C-BD4D-1EF5B209EBCD}"/>
    <cellStyle name="Normal 5 7 3 3 3" xfId="3065" xr:uid="{C1F03217-07BF-4E25-8415-4F134BF28250}"/>
    <cellStyle name="Normal 5 7 3 3 4" xfId="3066" xr:uid="{2F1FFFDA-F4C8-4B13-9ED2-13F0BA575412}"/>
    <cellStyle name="Normal 5 7 3 4" xfId="3067" xr:uid="{C8B851E7-9492-450B-99A2-67689FADA9C5}"/>
    <cellStyle name="Normal 5 7 3 5" xfId="3068" xr:uid="{E63BCD87-7995-464C-AE86-BB34870E9282}"/>
    <cellStyle name="Normal 5 7 3 6" xfId="3069" xr:uid="{9DBF9764-B225-4BFE-ADCD-C885184F4E13}"/>
    <cellStyle name="Normal 5 7 4" xfId="316" xr:uid="{57FF9800-A019-4996-AABF-FC6098DA8572}"/>
    <cellStyle name="Normal 5 7 4 2" xfId="596" xr:uid="{EED61F7D-235B-4E16-B232-1211904F804B}"/>
    <cellStyle name="Normal 5 7 4 2 2" xfId="3070" xr:uid="{CDBBE7F3-C8B4-4889-A0CC-800CB1251024}"/>
    <cellStyle name="Normal 5 7 4 2 3" xfId="3071" xr:uid="{B067CA40-9E50-49A7-AA35-4D0BCBE4749F}"/>
    <cellStyle name="Normal 5 7 4 2 4" xfId="3072" xr:uid="{CE2C910F-FE66-445D-8C41-F8B9961D4CA5}"/>
    <cellStyle name="Normal 5 7 4 3" xfId="3073" xr:uid="{E6BCCB96-DD12-46BB-B910-27E00808DE88}"/>
    <cellStyle name="Normal 5 7 4 4" xfId="3074" xr:uid="{F5639FA6-89BB-4E0F-8728-DDFA468AC0BC}"/>
    <cellStyle name="Normal 5 7 4 5" xfId="3075" xr:uid="{AAF11466-5A7E-4E80-9466-40020B45AF9F}"/>
    <cellStyle name="Normal 5 7 5" xfId="597" xr:uid="{EECF6BF6-520A-486D-AB91-189ADB83166A}"/>
    <cellStyle name="Normal 5 7 5 2" xfId="3076" xr:uid="{CA4F063C-9AF5-49B9-BEE7-53ACE0C0C32A}"/>
    <cellStyle name="Normal 5 7 5 3" xfId="3077" xr:uid="{58FE70AA-0C3A-433A-865A-8301F97D9A84}"/>
    <cellStyle name="Normal 5 7 5 4" xfId="3078" xr:uid="{17C5C6A5-8DF4-4688-83A1-3D851040DB7A}"/>
    <cellStyle name="Normal 5 7 6" xfId="3079" xr:uid="{08902171-FCBF-49AB-B2FD-8F61BDCEC5D5}"/>
    <cellStyle name="Normal 5 7 6 2" xfId="3080" xr:uid="{3612FA98-14E8-4AF8-B632-81A3E3BC2791}"/>
    <cellStyle name="Normal 5 7 6 3" xfId="3081" xr:uid="{F1F8B3F3-8793-48F3-BCC0-D7600FEA3F87}"/>
    <cellStyle name="Normal 5 7 6 4" xfId="3082" xr:uid="{47FA12CA-D20B-4CA0-988B-9377D330FCAA}"/>
    <cellStyle name="Normal 5 7 7" xfId="3083" xr:uid="{FFC9F3FC-6C46-44A4-9327-039F64501E29}"/>
    <cellStyle name="Normal 5 7 8" xfId="3084" xr:uid="{9DAE8969-74C1-4DFF-96C5-52FD3FF132F2}"/>
    <cellStyle name="Normal 5 7 9" xfId="3085" xr:uid="{53BB5A43-29EA-4C53-906D-D50F587347DF}"/>
    <cellStyle name="Normal 5 8" xfId="108" xr:uid="{B74B65E4-A9DE-4CFE-9E32-D7EE04E6ED4E}"/>
    <cellStyle name="Normal 5 8 2" xfId="317" xr:uid="{F4972A37-F110-418C-8799-2E62A2BBA65B}"/>
    <cellStyle name="Normal 5 8 2 2" xfId="598" xr:uid="{A0D9D4DF-0E17-49FA-B674-54716AC6C1CC}"/>
    <cellStyle name="Normal 5 8 2 2 2" xfId="1421" xr:uid="{BD422533-0AF6-48B6-8F70-A21B651C0125}"/>
    <cellStyle name="Normal 5 8 2 2 2 2" xfId="1422" xr:uid="{ED7319E9-7A0B-4F6F-8829-4E2FB9DE6589}"/>
    <cellStyle name="Normal 5 8 2 2 3" xfId="1423" xr:uid="{B3F2AB08-EFC6-46AE-BB2F-7C0B73E2BE97}"/>
    <cellStyle name="Normal 5 8 2 2 4" xfId="3086" xr:uid="{C6654CD5-EBC4-4C62-8EFF-1AF8D86A6D55}"/>
    <cellStyle name="Normal 5 8 2 3" xfId="1424" xr:uid="{85C8B9F8-5387-4257-B944-0E4AF044663C}"/>
    <cellStyle name="Normal 5 8 2 3 2" xfId="1425" xr:uid="{1004BDF6-6BE3-4A69-A8D4-7C318E37DECD}"/>
    <cellStyle name="Normal 5 8 2 3 3" xfId="3087" xr:uid="{F312F70C-8E88-4F55-8A1D-9EBB97F625CF}"/>
    <cellStyle name="Normal 5 8 2 3 4" xfId="3088" xr:uid="{DC8B2981-DBD8-4007-8BFF-2E10012D3F1A}"/>
    <cellStyle name="Normal 5 8 2 4" xfId="1426" xr:uid="{C19A56D2-70C1-44CA-8678-38D5C40566F9}"/>
    <cellStyle name="Normal 5 8 2 5" xfId="3089" xr:uid="{58B2F188-FE92-4B2F-AD51-CC5F00F92409}"/>
    <cellStyle name="Normal 5 8 2 6" xfId="3090" xr:uid="{145F2C76-9289-448F-9B52-7679101741F6}"/>
    <cellStyle name="Normal 5 8 3" xfId="599" xr:uid="{53662AF2-CBF0-4F27-8ECA-643F039564CB}"/>
    <cellStyle name="Normal 5 8 3 2" xfId="1427" xr:uid="{DD488041-075D-4296-A3A4-41D6A5AEA05D}"/>
    <cellStyle name="Normal 5 8 3 2 2" xfId="1428" xr:uid="{8940CEB3-DFC7-4F85-8DF3-3F4652A80E29}"/>
    <cellStyle name="Normal 5 8 3 2 3" xfId="3091" xr:uid="{FB30FC0A-E4A7-44D5-B561-83B5B313CAE5}"/>
    <cellStyle name="Normal 5 8 3 2 4" xfId="3092" xr:uid="{4C3C4D30-820B-4406-844B-B397D178A1C9}"/>
    <cellStyle name="Normal 5 8 3 3" xfId="1429" xr:uid="{5A792336-ADBD-4A46-B7D1-872F5F0D66CC}"/>
    <cellStyle name="Normal 5 8 3 4" xfId="3093" xr:uid="{180D1233-84AC-4432-B5BD-22A85CB44517}"/>
    <cellStyle name="Normal 5 8 3 5" xfId="3094" xr:uid="{65978E58-E639-473C-AB99-0528A958E6BD}"/>
    <cellStyle name="Normal 5 8 4" xfId="1430" xr:uid="{3661F845-FF2E-42E5-828E-EF457DEE44C1}"/>
    <cellStyle name="Normal 5 8 4 2" xfId="1431" xr:uid="{CDB35FC9-8B4D-4AD9-87D9-DC5C1CA4B2BE}"/>
    <cellStyle name="Normal 5 8 4 3" xfId="3095" xr:uid="{2358CD11-E007-4FD2-89DF-83A4A4851FCF}"/>
    <cellStyle name="Normal 5 8 4 4" xfId="3096" xr:uid="{696A2DB8-81FF-47C2-81FC-A5C37347693D}"/>
    <cellStyle name="Normal 5 8 5" xfId="1432" xr:uid="{3E64A4A3-81C5-4809-A93E-B0DF500351BD}"/>
    <cellStyle name="Normal 5 8 5 2" xfId="3097" xr:uid="{3B1B6F30-C54D-45AC-93B1-0379A2DDEA64}"/>
    <cellStyle name="Normal 5 8 5 3" xfId="3098" xr:uid="{D0D97472-E66E-46E0-B5D7-865333F209B8}"/>
    <cellStyle name="Normal 5 8 5 4" xfId="3099" xr:uid="{FF0C8659-6E41-448D-A4C8-8FCF1CEB4E9F}"/>
    <cellStyle name="Normal 5 8 6" xfId="3100" xr:uid="{D06361E3-C134-4FB4-B857-731DC42DE0F1}"/>
    <cellStyle name="Normal 5 8 7" xfId="3101" xr:uid="{54E37B15-D993-4C74-93CC-880A1D9B3462}"/>
    <cellStyle name="Normal 5 8 8" xfId="3102" xr:uid="{ABEC19A9-0213-4342-BCEB-F21B21EFC254}"/>
    <cellStyle name="Normal 5 9" xfId="318" xr:uid="{D479AB89-3ADE-4089-8DCE-7F1A0DF16105}"/>
    <cellStyle name="Normal 5 9 2" xfId="600" xr:uid="{14ED4AA9-1219-435E-9C73-35FFF9B55352}"/>
    <cellStyle name="Normal 5 9 2 2" xfId="601" xr:uid="{8AC56884-B3CD-4892-A0FA-A67A90033928}"/>
    <cellStyle name="Normal 5 9 2 2 2" xfId="1433" xr:uid="{A9EED415-FAF3-4C59-9E21-7676447B7EC1}"/>
    <cellStyle name="Normal 5 9 2 2 3" xfId="3103" xr:uid="{55B81098-D0C4-42C7-8480-6572BCADA495}"/>
    <cellStyle name="Normal 5 9 2 2 4" xfId="3104" xr:uid="{53225ACB-23B0-45BA-84C9-C9A8B5615434}"/>
    <cellStyle name="Normal 5 9 2 3" xfId="1434" xr:uid="{89080531-065C-4C93-8715-26542CD66DF8}"/>
    <cellStyle name="Normal 5 9 2 4" xfId="3105" xr:uid="{D6FB9797-830A-49EB-AA4E-0541786F4526}"/>
    <cellStyle name="Normal 5 9 2 5" xfId="3106" xr:uid="{6231D7D2-0F77-4690-9CD4-5446C410035B}"/>
    <cellStyle name="Normal 5 9 3" xfId="602" xr:uid="{21C1CB18-3290-495E-96D2-6AE3656F7284}"/>
    <cellStyle name="Normal 5 9 3 2" xfId="1435" xr:uid="{B97B3F04-B457-44D3-AA88-5E86EA47185A}"/>
    <cellStyle name="Normal 5 9 3 3" xfId="3107" xr:uid="{244FE3B7-BF38-4DBE-A0F2-9D585697D04B}"/>
    <cellStyle name="Normal 5 9 3 4" xfId="3108" xr:uid="{E3BD9BA8-29D7-4B02-80A3-8911B4C33427}"/>
    <cellStyle name="Normal 5 9 4" xfId="1436" xr:uid="{033C5019-2C2D-4B73-8A09-99CE35C4DF59}"/>
    <cellStyle name="Normal 5 9 4 2" xfId="3109" xr:uid="{2CA80B8D-927A-4BCF-9288-D686AA54E8CD}"/>
    <cellStyle name="Normal 5 9 4 3" xfId="3110" xr:uid="{559CD10A-29F3-49A8-AF22-8B8F34255A79}"/>
    <cellStyle name="Normal 5 9 4 4" xfId="3111" xr:uid="{4FEC3760-1634-40F3-B5BF-DA0FDF497180}"/>
    <cellStyle name="Normal 5 9 5" xfId="3112" xr:uid="{FB32C5E3-35C6-4A73-B32E-A8EADDB16E48}"/>
    <cellStyle name="Normal 5 9 6" xfId="3113" xr:uid="{E3A76E91-8AF7-4D79-AA69-CED6039CDB7B}"/>
    <cellStyle name="Normal 5 9 7" xfId="3114" xr:uid="{81CE607B-DE91-49A9-B3FA-F2D62E7C3BBF}"/>
    <cellStyle name="Normal 6" xfId="109" xr:uid="{32BE531E-014B-41D9-B3C5-4ED7ED113516}"/>
    <cellStyle name="Normal 6 10" xfId="319" xr:uid="{D7F63AB9-913C-4A68-8CCD-8384F36FC2A8}"/>
    <cellStyle name="Normal 6 10 2" xfId="1437" xr:uid="{7EAB078A-805F-4475-84C1-124BA650B6A5}"/>
    <cellStyle name="Normal 6 10 2 2" xfId="3115" xr:uid="{06183C76-06F3-4565-AF1A-A51CCB078643}"/>
    <cellStyle name="Normal 6 10 2 2 2" xfId="4588" xr:uid="{7D5A2B36-7E1D-44E9-9F66-2E6715A5DBAB}"/>
    <cellStyle name="Normal 6 10 2 3" xfId="3116" xr:uid="{56964423-0037-436D-B821-D4BA310B0658}"/>
    <cellStyle name="Normal 6 10 2 4" xfId="3117" xr:uid="{37AC9DC4-0EC0-488D-8A45-3457912F0CC3}"/>
    <cellStyle name="Normal 6 10 2 5" xfId="5349" xr:uid="{3AD0C977-B90E-493D-B897-CA4B9FA65DBD}"/>
    <cellStyle name="Normal 6 10 3" xfId="3118" xr:uid="{BC1F57E9-8798-4C23-9F4D-AD4ADE6816E5}"/>
    <cellStyle name="Normal 6 10 4" xfId="3119" xr:uid="{F5982D79-C5EB-4424-B995-5FC4362F37DA}"/>
    <cellStyle name="Normal 6 10 5" xfId="3120" xr:uid="{820CDA61-DD58-46F5-BD13-EB66A2234C82}"/>
    <cellStyle name="Normal 6 11" xfId="1438" xr:uid="{4DD0BA07-9C51-4ED9-9F8A-4CA662C8596A}"/>
    <cellStyle name="Normal 6 11 2" xfId="3121" xr:uid="{F59EB066-3D36-478D-8195-3CB1F81DDC6A}"/>
    <cellStyle name="Normal 6 11 3" xfId="3122" xr:uid="{B7FD61F2-2EE8-4505-9E94-B4F0B78A4BE3}"/>
    <cellStyle name="Normal 6 11 4" xfId="3123" xr:uid="{05542113-6D12-4724-AE2F-FD646D5599E5}"/>
    <cellStyle name="Normal 6 12" xfId="902" xr:uid="{9BB09E86-9DBC-4E01-BEB8-536DF02C1245}"/>
    <cellStyle name="Normal 6 12 2" xfId="3124" xr:uid="{F49AD1DD-2A07-49EC-92CF-1927F014E98A}"/>
    <cellStyle name="Normal 6 12 3" xfId="3125" xr:uid="{A01EC0A4-1520-45FA-B1AB-66317725DBB5}"/>
    <cellStyle name="Normal 6 12 4" xfId="3126" xr:uid="{C4C3B9DF-E4FA-4465-842E-E3D1C33E0974}"/>
    <cellStyle name="Normal 6 13" xfId="899" xr:uid="{A681702B-9B0A-4566-8496-CC403991DEDD}"/>
    <cellStyle name="Normal 6 13 2" xfId="3128" xr:uid="{313789C2-D54F-4FBA-816C-A0DDB92D8D51}"/>
    <cellStyle name="Normal 6 13 3" xfId="4315" xr:uid="{B14AF271-E105-4865-8C68-4E6C5567CDB8}"/>
    <cellStyle name="Normal 6 13 4" xfId="3127" xr:uid="{E33B68A7-4BD4-4557-999B-AB9AE6374936}"/>
    <cellStyle name="Normal 6 13 5" xfId="5319" xr:uid="{730DA6B3-2230-4E71-970E-0705F182531F}"/>
    <cellStyle name="Normal 6 14" xfId="3129" xr:uid="{667221A1-A985-41E9-9757-FD9B8D426463}"/>
    <cellStyle name="Normal 6 15" xfId="3130" xr:uid="{0867B806-5591-43BB-95B5-B615D82BBBB8}"/>
    <cellStyle name="Normal 6 16" xfId="3131" xr:uid="{4003865C-2880-44E9-9C4F-0F26EA74EA01}"/>
    <cellStyle name="Normal 6 2" xfId="110" xr:uid="{CD8A7396-2038-4339-93E3-D582EA0F52AF}"/>
    <cellStyle name="Normal 6 2 2" xfId="320" xr:uid="{A12E3F3D-1EFF-40EC-A49E-F8810595CF0B}"/>
    <cellStyle name="Normal 6 2 2 2" xfId="4671" xr:uid="{F177B862-A6D7-42FA-BB47-F18AEBB2BBEC}"/>
    <cellStyle name="Normal 6 2 3" xfId="4560" xr:uid="{5583D614-9864-4FD0-B3BF-6A2B7D914B6B}"/>
    <cellStyle name="Normal 6 3" xfId="111" xr:uid="{9CCC34DB-AA16-4306-A986-647446E8D3EF}"/>
    <cellStyle name="Normal 6 3 10" xfId="3132" xr:uid="{7AB31E54-CE2B-4D7C-BDB3-A5405F90095D}"/>
    <cellStyle name="Normal 6 3 11" xfId="3133" xr:uid="{49819E9A-F007-4D5C-9194-8BB7B895F6CA}"/>
    <cellStyle name="Normal 6 3 2" xfId="112" xr:uid="{32BADA92-3199-4122-8398-37B11E54681A}"/>
    <cellStyle name="Normal 6 3 2 2" xfId="113" xr:uid="{B373EFD1-9913-48C3-A2A6-2CAF9C6E9741}"/>
    <cellStyle name="Normal 6 3 2 2 2" xfId="321" xr:uid="{AEB76AE2-FEB2-4C0C-B40C-FB43ADFD001D}"/>
    <cellStyle name="Normal 6 3 2 2 2 2" xfId="603" xr:uid="{6B74E410-884A-4FA9-A900-7FE17D9187DC}"/>
    <cellStyle name="Normal 6 3 2 2 2 2 2" xfId="604" xr:uid="{B66563A6-6C94-4F63-BDEC-74389A1FE33E}"/>
    <cellStyle name="Normal 6 3 2 2 2 2 2 2" xfId="1439" xr:uid="{9E65A81B-7A3C-4134-9D6D-E9D76B616AEB}"/>
    <cellStyle name="Normal 6 3 2 2 2 2 2 2 2" xfId="1440" xr:uid="{01FD3A70-6F12-48AF-8220-47B0C822E443}"/>
    <cellStyle name="Normal 6 3 2 2 2 2 2 3" xfId="1441" xr:uid="{1CDCEB41-F927-4F8B-9FE4-BCDFA4454C52}"/>
    <cellStyle name="Normal 6 3 2 2 2 2 3" xfId="1442" xr:uid="{FEFBD632-D9C6-45EA-8761-1F6CA9A3E0E2}"/>
    <cellStyle name="Normal 6 3 2 2 2 2 3 2" xfId="1443" xr:uid="{F588B5ED-B1F1-43DB-8A5B-B294DB083295}"/>
    <cellStyle name="Normal 6 3 2 2 2 2 4" xfId="1444" xr:uid="{BD146C88-9FB1-4F71-8AF3-6D7908D3EEBC}"/>
    <cellStyle name="Normal 6 3 2 2 2 3" xfId="605" xr:uid="{024DED1A-0694-45E8-A9D6-8C00EFF48A05}"/>
    <cellStyle name="Normal 6 3 2 2 2 3 2" xfId="1445" xr:uid="{C3AE6B7B-0BF8-4DD8-AC73-987A3536EB9A}"/>
    <cellStyle name="Normal 6 3 2 2 2 3 2 2" xfId="1446" xr:uid="{E216F257-9FE8-4AC4-BBA4-83E032AF0AA5}"/>
    <cellStyle name="Normal 6 3 2 2 2 3 3" xfId="1447" xr:uid="{C6BCD136-95B9-4704-A02A-99A9DC104A35}"/>
    <cellStyle name="Normal 6 3 2 2 2 3 4" xfId="3134" xr:uid="{A6B9FCF6-723A-4809-BF28-0519336767E8}"/>
    <cellStyle name="Normal 6 3 2 2 2 4" xfId="1448" xr:uid="{378546A8-DA46-4262-BFC1-8CCC6F0D5190}"/>
    <cellStyle name="Normal 6 3 2 2 2 4 2" xfId="1449" xr:uid="{4BA8932C-6ED1-4A68-9817-EF44A65EFF87}"/>
    <cellStyle name="Normal 6 3 2 2 2 5" xfId="1450" xr:uid="{68CB879F-6A39-4721-BC5A-7BE89D2922BF}"/>
    <cellStyle name="Normal 6 3 2 2 2 6" xfId="3135" xr:uid="{54EC1BEE-116F-4642-8E7B-0876AF6ECA28}"/>
    <cellStyle name="Normal 6 3 2 2 3" xfId="322" xr:uid="{9D86CEC7-7D02-4702-8574-863438463ABD}"/>
    <cellStyle name="Normal 6 3 2 2 3 2" xfId="606" xr:uid="{D7855318-6870-4272-877E-70409ADAF81A}"/>
    <cellStyle name="Normal 6 3 2 2 3 2 2" xfId="607" xr:uid="{151DEBD1-7A01-4A14-B184-5273C74B0AEC}"/>
    <cellStyle name="Normal 6 3 2 2 3 2 2 2" xfId="1451" xr:uid="{A597667A-9A9F-4755-BC21-9A0F5988A084}"/>
    <cellStyle name="Normal 6 3 2 2 3 2 2 2 2" xfId="1452" xr:uid="{6F4A1981-304B-46B4-B57B-8A6B848B77F4}"/>
    <cellStyle name="Normal 6 3 2 2 3 2 2 3" xfId="1453" xr:uid="{88890385-64F3-4FAC-B0A7-0FBA3A8F09EE}"/>
    <cellStyle name="Normal 6 3 2 2 3 2 3" xfId="1454" xr:uid="{2F21A7C4-2B8C-464E-B64F-2EDF7B1F8632}"/>
    <cellStyle name="Normal 6 3 2 2 3 2 3 2" xfId="1455" xr:uid="{4DD8F8D7-A09E-44E5-8ECE-91E7D16525B7}"/>
    <cellStyle name="Normal 6 3 2 2 3 2 4" xfId="1456" xr:uid="{1AF5D1D5-3AA4-49EE-BE2C-08196E748A3C}"/>
    <cellStyle name="Normal 6 3 2 2 3 3" xfId="608" xr:uid="{26251A85-49AF-43C6-910E-6CB633BB643F}"/>
    <cellStyle name="Normal 6 3 2 2 3 3 2" xfId="1457" xr:uid="{60F485C4-DC48-4F43-AA45-9EAA65A64633}"/>
    <cellStyle name="Normal 6 3 2 2 3 3 2 2" xfId="1458" xr:uid="{3E56E84F-23C4-4D7A-87D8-598CC7C39ECF}"/>
    <cellStyle name="Normal 6 3 2 2 3 3 3" xfId="1459" xr:uid="{97CAEE44-222C-40EE-9E5C-2AC852E633EC}"/>
    <cellStyle name="Normal 6 3 2 2 3 4" xfId="1460" xr:uid="{934E105A-5926-4129-844D-AF83A772363C}"/>
    <cellStyle name="Normal 6 3 2 2 3 4 2" xfId="1461" xr:uid="{A4CB5446-D0A7-4D9D-9410-AD6D6B0AC1F9}"/>
    <cellStyle name="Normal 6 3 2 2 3 5" xfId="1462" xr:uid="{44411712-38E0-441F-AF10-B3422042688B}"/>
    <cellStyle name="Normal 6 3 2 2 4" xfId="609" xr:uid="{285CCF98-7162-4E76-9814-F02ED1E2621A}"/>
    <cellStyle name="Normal 6 3 2 2 4 2" xfId="610" xr:uid="{7E4CA078-A8E3-457E-BCB1-8D7317C3F772}"/>
    <cellStyle name="Normal 6 3 2 2 4 2 2" xfId="1463" xr:uid="{92E80B62-978C-4FCA-BEDF-7B33AD286EEA}"/>
    <cellStyle name="Normal 6 3 2 2 4 2 2 2" xfId="1464" xr:uid="{D514C73C-4BE3-40F7-8653-9B74F52A0D6C}"/>
    <cellStyle name="Normal 6 3 2 2 4 2 3" xfId="1465" xr:uid="{393921A7-076F-4A15-A8D4-926D74869174}"/>
    <cellStyle name="Normal 6 3 2 2 4 3" xfId="1466" xr:uid="{FA8FFA02-57A7-4D8F-A33B-8F6B7A9DB0E0}"/>
    <cellStyle name="Normal 6 3 2 2 4 3 2" xfId="1467" xr:uid="{CC126E56-827E-4C1D-B1ED-D32F5EC42851}"/>
    <cellStyle name="Normal 6 3 2 2 4 4" xfId="1468" xr:uid="{7B389404-E135-4B2F-BF65-D3719BE49B24}"/>
    <cellStyle name="Normal 6 3 2 2 5" xfId="611" xr:uid="{8C9C773C-9049-45AD-90F4-6593B78ABAB9}"/>
    <cellStyle name="Normal 6 3 2 2 5 2" xfId="1469" xr:uid="{09DD7B63-4FB0-4AB2-B79F-76DA08F816E6}"/>
    <cellStyle name="Normal 6 3 2 2 5 2 2" xfId="1470" xr:uid="{97F1DAEE-4D7F-4B10-B7E3-0597D0EDDF00}"/>
    <cellStyle name="Normal 6 3 2 2 5 3" xfId="1471" xr:uid="{BF93090B-B378-488E-8E9A-EA9CD41D360A}"/>
    <cellStyle name="Normal 6 3 2 2 5 4" xfId="3136" xr:uid="{E39F8181-E8D3-45C5-8BED-61CEAE2DFC0D}"/>
    <cellStyle name="Normal 6 3 2 2 6" xfId="1472" xr:uid="{7AD570E1-1299-4BDF-8515-2E9F9E68C26B}"/>
    <cellStyle name="Normal 6 3 2 2 6 2" xfId="1473" xr:uid="{DBC279E8-B70A-4BC9-ACF3-7832A75E2CEA}"/>
    <cellStyle name="Normal 6 3 2 2 7" xfId="1474" xr:uid="{AE6E5B39-0CDC-4F20-930B-BC5CA3589DB2}"/>
    <cellStyle name="Normal 6 3 2 2 8" xfId="3137" xr:uid="{497F208A-88FC-42DA-8A53-5915EB556A93}"/>
    <cellStyle name="Normal 6 3 2 3" xfId="323" xr:uid="{8D227387-67F5-4AD5-9120-ADAA1E95FF72}"/>
    <cellStyle name="Normal 6 3 2 3 2" xfId="612" xr:uid="{89478B2E-CCB6-4FD3-83CA-EFD10A5D5E3C}"/>
    <cellStyle name="Normal 6 3 2 3 2 2" xfId="613" xr:uid="{083BF27B-1A54-4D83-80ED-1972FDC4091A}"/>
    <cellStyle name="Normal 6 3 2 3 2 2 2" xfId="1475" xr:uid="{929B9CF5-110F-4FA2-938C-B2E9A78A0AD8}"/>
    <cellStyle name="Normal 6 3 2 3 2 2 2 2" xfId="1476" xr:uid="{A0C483B0-6DF3-4412-BFD2-D12AB403CFD5}"/>
    <cellStyle name="Normal 6 3 2 3 2 2 3" xfId="1477" xr:uid="{963F9EA6-A7B7-4811-BDFA-2186E6885FE3}"/>
    <cellStyle name="Normal 6 3 2 3 2 3" xfId="1478" xr:uid="{67133BA1-D8F3-42F9-8EF8-00F1BD3A7595}"/>
    <cellStyle name="Normal 6 3 2 3 2 3 2" xfId="1479" xr:uid="{42BDDAFA-CEC7-4113-BF3F-B1D455F8F65E}"/>
    <cellStyle name="Normal 6 3 2 3 2 4" xfId="1480" xr:uid="{EA013DE4-A8EF-437D-BADC-20D437645282}"/>
    <cellStyle name="Normal 6 3 2 3 3" xfId="614" xr:uid="{86E9A980-3781-4E51-9A34-7CC13AFF6041}"/>
    <cellStyle name="Normal 6 3 2 3 3 2" xfId="1481" xr:uid="{D463AA29-BACC-48A9-9957-4DAE9876D6CA}"/>
    <cellStyle name="Normal 6 3 2 3 3 2 2" xfId="1482" xr:uid="{0A1277CC-43D3-4B9A-B67C-93EDC6F34A31}"/>
    <cellStyle name="Normal 6 3 2 3 3 3" xfId="1483" xr:uid="{B2C46651-0755-4814-AD22-80B61AF0548A}"/>
    <cellStyle name="Normal 6 3 2 3 3 4" xfId="3138" xr:uid="{4B0E5829-19C5-45E1-A75B-06F481500D5A}"/>
    <cellStyle name="Normal 6 3 2 3 4" xfId="1484" xr:uid="{60BBF961-E256-482F-8C48-487FDF9D3DCD}"/>
    <cellStyle name="Normal 6 3 2 3 4 2" xfId="1485" xr:uid="{9E5209A7-08B6-44D9-8F88-2A46296CE346}"/>
    <cellStyle name="Normal 6 3 2 3 5" xfId="1486" xr:uid="{82591AE5-6B86-4CB0-9677-B5C92CFB363F}"/>
    <cellStyle name="Normal 6 3 2 3 6" xfId="3139" xr:uid="{D75C6AD1-0A14-40A9-9B79-A35EE5A8FFDB}"/>
    <cellStyle name="Normal 6 3 2 4" xfId="324" xr:uid="{873959DA-AB1E-4C51-8DF8-FDB9901C9BAC}"/>
    <cellStyle name="Normal 6 3 2 4 2" xfId="615" xr:uid="{ED4AEA00-4B44-4894-B757-9EA3046DD34F}"/>
    <cellStyle name="Normal 6 3 2 4 2 2" xfId="616" xr:uid="{8ED887D2-E18B-4559-A03A-02B389EC04CC}"/>
    <cellStyle name="Normal 6 3 2 4 2 2 2" xfId="1487" xr:uid="{4B13E6E0-712B-411D-9D7C-BB83F25FE7D4}"/>
    <cellStyle name="Normal 6 3 2 4 2 2 2 2" xfId="1488" xr:uid="{23986E8C-25E6-4081-BB00-49C39E619BDE}"/>
    <cellStyle name="Normal 6 3 2 4 2 2 3" xfId="1489" xr:uid="{B62C5A85-F5A9-4E2A-9C84-4931E085C8B5}"/>
    <cellStyle name="Normal 6 3 2 4 2 3" xfId="1490" xr:uid="{E5F7C1F2-95BB-4836-8493-7066109E5360}"/>
    <cellStyle name="Normal 6 3 2 4 2 3 2" xfId="1491" xr:uid="{8E10A8B6-53F5-4904-9435-E1243BBACC70}"/>
    <cellStyle name="Normal 6 3 2 4 2 4" xfId="1492" xr:uid="{A68E52C9-6751-492A-839B-C1E42C6FBE90}"/>
    <cellStyle name="Normal 6 3 2 4 3" xfId="617" xr:uid="{225B2A55-D8DB-4535-97DC-68B4B49B29C4}"/>
    <cellStyle name="Normal 6 3 2 4 3 2" xfId="1493" xr:uid="{32D88A69-41C4-4F36-8873-A561EDF9CCAA}"/>
    <cellStyle name="Normal 6 3 2 4 3 2 2" xfId="1494" xr:uid="{91B4B2F2-7EBD-4820-92A6-44FFE57E4C9F}"/>
    <cellStyle name="Normal 6 3 2 4 3 3" xfId="1495" xr:uid="{94971368-946F-486D-9038-E5C76CA61148}"/>
    <cellStyle name="Normal 6 3 2 4 4" xfId="1496" xr:uid="{FA74A6A1-8D15-49F5-B6E1-FAE90DA4E5DD}"/>
    <cellStyle name="Normal 6 3 2 4 4 2" xfId="1497" xr:uid="{C3EEAF5A-2833-4C06-A84D-8DE2C8D0D7C7}"/>
    <cellStyle name="Normal 6 3 2 4 5" xfId="1498" xr:uid="{2B3F82CA-987E-4056-826F-B299ED24842A}"/>
    <cellStyle name="Normal 6 3 2 5" xfId="325" xr:uid="{E0D3D019-FBF6-4770-9083-EA33E81E93B2}"/>
    <cellStyle name="Normal 6 3 2 5 2" xfId="618" xr:uid="{6D37F946-EFB5-45E5-A650-21167B59CF6F}"/>
    <cellStyle name="Normal 6 3 2 5 2 2" xfId="1499" xr:uid="{80DB117E-C29C-490C-85F4-201DF1EE3DFE}"/>
    <cellStyle name="Normal 6 3 2 5 2 2 2" xfId="1500" xr:uid="{CD39964F-2DAF-4A79-8E9F-0C6E2C21E832}"/>
    <cellStyle name="Normal 6 3 2 5 2 3" xfId="1501" xr:uid="{D0EFFBD6-366A-468F-BE88-8718D903FC1F}"/>
    <cellStyle name="Normal 6 3 2 5 3" xfId="1502" xr:uid="{884BB703-AE39-4315-97D7-00DFD88E7083}"/>
    <cellStyle name="Normal 6 3 2 5 3 2" xfId="1503" xr:uid="{BC9463E0-4A86-435F-8F90-659DE8821396}"/>
    <cellStyle name="Normal 6 3 2 5 4" xfId="1504" xr:uid="{2AF944B7-8382-45CF-BFBE-5273A2634824}"/>
    <cellStyle name="Normal 6 3 2 6" xfId="619" xr:uid="{57CB6CD5-200E-43EB-B4A9-81261A1C18C9}"/>
    <cellStyle name="Normal 6 3 2 6 2" xfId="1505" xr:uid="{FCBB9AFE-3BCF-4431-9ECC-ABB0A23F2D42}"/>
    <cellStyle name="Normal 6 3 2 6 2 2" xfId="1506" xr:uid="{67964F0D-C724-4D4E-9E44-4BDDEFB931FF}"/>
    <cellStyle name="Normal 6 3 2 6 3" xfId="1507" xr:uid="{808B4F15-2359-4EE2-9493-29BC73B004C1}"/>
    <cellStyle name="Normal 6 3 2 6 4" xfId="3140" xr:uid="{54D16153-B12C-469B-9C0D-7A2B4BC17453}"/>
    <cellStyle name="Normal 6 3 2 7" xfId="1508" xr:uid="{A8CB12FE-80E6-43E0-86D6-1463273EE798}"/>
    <cellStyle name="Normal 6 3 2 7 2" xfId="1509" xr:uid="{1EE6CD12-8E8E-4F8B-A3AB-2BCA15D3344D}"/>
    <cellStyle name="Normal 6 3 2 8" xfId="1510" xr:uid="{AA1A0920-22C0-47E0-A8C5-4242B40B4A2F}"/>
    <cellStyle name="Normal 6 3 2 9" xfId="3141" xr:uid="{10068B63-BFD5-4B6D-835F-CF015AF0BCFB}"/>
    <cellStyle name="Normal 6 3 3" xfId="114" xr:uid="{DF4B7D79-E0F4-4AFA-AB8E-3DA33B6D1F9F}"/>
    <cellStyle name="Normal 6 3 3 2" xfId="115" xr:uid="{284D722D-7973-47C0-844D-2176F7122D41}"/>
    <cellStyle name="Normal 6 3 3 2 2" xfId="620" xr:uid="{223EF549-6774-41E8-AC59-9056570AEDCF}"/>
    <cellStyle name="Normal 6 3 3 2 2 2" xfId="621" xr:uid="{848AF376-1FFB-4F02-B7B3-69E2E5BAA9EA}"/>
    <cellStyle name="Normal 6 3 3 2 2 2 2" xfId="1511" xr:uid="{2F2BC555-2699-4280-8E13-669B0FE43708}"/>
    <cellStyle name="Normal 6 3 3 2 2 2 2 2" xfId="1512" xr:uid="{637127CF-6D28-4DD5-A6A8-4A62AEB1D50C}"/>
    <cellStyle name="Normal 6 3 3 2 2 2 3" xfId="1513" xr:uid="{EB9DCE55-3AB1-410B-BC20-E798D49EF420}"/>
    <cellStyle name="Normal 6 3 3 2 2 3" xfId="1514" xr:uid="{655FBA99-4423-495F-A740-351D3B2F780B}"/>
    <cellStyle name="Normal 6 3 3 2 2 3 2" xfId="1515" xr:uid="{FBA3CE03-5616-4E1E-9BB3-4A6A433483C5}"/>
    <cellStyle name="Normal 6 3 3 2 2 4" xfId="1516" xr:uid="{4BFC75DB-BF19-41F2-9E0B-B4BE6765E19A}"/>
    <cellStyle name="Normal 6 3 3 2 3" xfId="622" xr:uid="{1A306AD7-6D3B-448B-B3C5-185DCF60E58A}"/>
    <cellStyle name="Normal 6 3 3 2 3 2" xfId="1517" xr:uid="{80A30CE1-1482-4118-9351-642601C001B8}"/>
    <cellStyle name="Normal 6 3 3 2 3 2 2" xfId="1518" xr:uid="{9F0951BF-48D8-43BF-A03C-CB60DB1040FF}"/>
    <cellStyle name="Normal 6 3 3 2 3 3" xfId="1519" xr:uid="{E0EF93B9-C94C-4EF5-A5A7-0650C222E666}"/>
    <cellStyle name="Normal 6 3 3 2 3 4" xfId="3142" xr:uid="{4F975DF1-F2BA-4844-B13C-F695A8F0906F}"/>
    <cellStyle name="Normal 6 3 3 2 4" xfId="1520" xr:uid="{5889B86C-D611-496F-82FA-23DCDECAB408}"/>
    <cellStyle name="Normal 6 3 3 2 4 2" xfId="1521" xr:uid="{35130A66-8D91-43B8-92E5-6457F6FE7CA1}"/>
    <cellStyle name="Normal 6 3 3 2 5" xfId="1522" xr:uid="{ADA041BA-FFAC-420A-A681-E5FE605EB716}"/>
    <cellStyle name="Normal 6 3 3 2 6" xfId="3143" xr:uid="{235B0A68-5BF4-4FAB-85C9-C5E7F7BE4D99}"/>
    <cellStyle name="Normal 6 3 3 3" xfId="326" xr:uid="{E4525B52-5CD2-4D08-A8DC-7EBC636EF012}"/>
    <cellStyle name="Normal 6 3 3 3 2" xfId="623" xr:uid="{AFD02953-C442-4F56-B67C-274E67F52E15}"/>
    <cellStyle name="Normal 6 3 3 3 2 2" xfId="624" xr:uid="{35DE36D2-8080-4F46-A506-133FF150FBE7}"/>
    <cellStyle name="Normal 6 3 3 3 2 2 2" xfId="1523" xr:uid="{E145FB6F-C423-472B-8FF4-C9E688FC2E32}"/>
    <cellStyle name="Normal 6 3 3 3 2 2 2 2" xfId="1524" xr:uid="{8E115DA2-6930-425B-9B69-1E6CE95E8904}"/>
    <cellStyle name="Normal 6 3 3 3 2 2 3" xfId="1525" xr:uid="{C20F89AD-4875-44D1-B349-1715410C8FBC}"/>
    <cellStyle name="Normal 6 3 3 3 2 3" xfId="1526" xr:uid="{E1F243F1-F9C4-43B1-9A1F-87BE3E27A7A5}"/>
    <cellStyle name="Normal 6 3 3 3 2 3 2" xfId="1527" xr:uid="{399E5D5A-17E1-4291-B4D1-3C4A08C43793}"/>
    <cellStyle name="Normal 6 3 3 3 2 4" xfId="1528" xr:uid="{9F3CD772-EF82-42E2-A894-BF3E666148FE}"/>
    <cellStyle name="Normal 6 3 3 3 3" xfId="625" xr:uid="{8DEAA3E6-3175-43C1-8B5B-A3E444ECF3F6}"/>
    <cellStyle name="Normal 6 3 3 3 3 2" xfId="1529" xr:uid="{E39C93DC-F3A5-4246-9E97-1096DB882A40}"/>
    <cellStyle name="Normal 6 3 3 3 3 2 2" xfId="1530" xr:uid="{170C3077-CCFE-4FBF-B314-31DB4B2FF330}"/>
    <cellStyle name="Normal 6 3 3 3 3 3" xfId="1531" xr:uid="{BF278C61-000B-482F-8024-E756AE7938FE}"/>
    <cellStyle name="Normal 6 3 3 3 4" xfId="1532" xr:uid="{7EF59BEB-65E2-443C-93D9-AD4845F85DD5}"/>
    <cellStyle name="Normal 6 3 3 3 4 2" xfId="1533" xr:uid="{72E87981-9F17-44A6-BAB0-CFA880D527A6}"/>
    <cellStyle name="Normal 6 3 3 3 5" xfId="1534" xr:uid="{B62BDEE9-5B78-4B6D-97C3-F2BCF357D378}"/>
    <cellStyle name="Normal 6 3 3 4" xfId="327" xr:uid="{AFC9D9F7-9886-4059-9416-0FA0F4A8508E}"/>
    <cellStyle name="Normal 6 3 3 4 2" xfId="626" xr:uid="{5F980773-E8B1-4F69-B81A-82756DBBE9CA}"/>
    <cellStyle name="Normal 6 3 3 4 2 2" xfId="1535" xr:uid="{590A4E30-2C76-43AC-88E6-84206B2F8F5A}"/>
    <cellStyle name="Normal 6 3 3 4 2 2 2" xfId="1536" xr:uid="{9E6E9B0A-99DA-4A7B-BF0B-59ADE0F91A43}"/>
    <cellStyle name="Normal 6 3 3 4 2 3" xfId="1537" xr:uid="{6166C40D-5B63-405B-809A-9D9DB7112389}"/>
    <cellStyle name="Normal 6 3 3 4 3" xfId="1538" xr:uid="{1C649DD2-EBD8-4A0C-AEBA-36DFE182B4D0}"/>
    <cellStyle name="Normal 6 3 3 4 3 2" xfId="1539" xr:uid="{643BC749-9A7C-44EB-8915-04C302A82CE5}"/>
    <cellStyle name="Normal 6 3 3 4 4" xfId="1540" xr:uid="{60E1AF9E-7F1A-42BC-ABF3-B97EF68D0A2C}"/>
    <cellStyle name="Normal 6 3 3 5" xfId="627" xr:uid="{946626D7-B0E7-4CA2-99CE-2CCA3B578B25}"/>
    <cellStyle name="Normal 6 3 3 5 2" xfId="1541" xr:uid="{27807453-B5FB-4E90-B699-52F2187C029D}"/>
    <cellStyle name="Normal 6 3 3 5 2 2" xfId="1542" xr:uid="{CAA6E441-F7E4-4924-9876-977E0E11DC0B}"/>
    <cellStyle name="Normal 6 3 3 5 3" xfId="1543" xr:uid="{00ACE7B0-F5F5-4B0D-B46A-6BF139321EC4}"/>
    <cellStyle name="Normal 6 3 3 5 4" xfId="3144" xr:uid="{CEE3F6E9-239C-44E6-B4F6-2AB0022C1F56}"/>
    <cellStyle name="Normal 6 3 3 6" xfId="1544" xr:uid="{8664C0DC-B6AA-45ED-BEEF-53AF9D75A16B}"/>
    <cellStyle name="Normal 6 3 3 6 2" xfId="1545" xr:uid="{B04BCBC0-B8A9-41E2-8D49-94BD9C69C40D}"/>
    <cellStyle name="Normal 6 3 3 7" xfId="1546" xr:uid="{20B20543-F98C-443F-A1EF-EEE1199AA20B}"/>
    <cellStyle name="Normal 6 3 3 8" xfId="3145" xr:uid="{1946BE46-D959-45AC-9CC8-52C5C592BE4A}"/>
    <cellStyle name="Normal 6 3 4" xfId="116" xr:uid="{887E0500-0C48-4F94-89AF-36DF0EC04BA4}"/>
    <cellStyle name="Normal 6 3 4 2" xfId="447" xr:uid="{70D321C9-2B78-4411-9992-BA6BFD0F495F}"/>
    <cellStyle name="Normal 6 3 4 2 2" xfId="628" xr:uid="{76CADEB3-4A55-44A9-94FD-62EF27DFC2AB}"/>
    <cellStyle name="Normal 6 3 4 2 2 2" xfId="1547" xr:uid="{A89CBF38-30F4-459C-ADA4-76F825403DAE}"/>
    <cellStyle name="Normal 6 3 4 2 2 2 2" xfId="1548" xr:uid="{6D49666C-A031-4C9D-9CE7-D08E954BA0C7}"/>
    <cellStyle name="Normal 6 3 4 2 2 3" xfId="1549" xr:uid="{B8E28E9C-388C-4352-B9EF-6E16EE68D9E3}"/>
    <cellStyle name="Normal 6 3 4 2 2 4" xfId="3146" xr:uid="{4E8D6BD4-632D-4292-B9AC-9E2271F15C5D}"/>
    <cellStyle name="Normal 6 3 4 2 3" xfId="1550" xr:uid="{60EFEAFE-C7B8-4D02-A140-3AC2C1FDFEF5}"/>
    <cellStyle name="Normal 6 3 4 2 3 2" xfId="1551" xr:uid="{EB06B626-8FE5-4D53-81EA-3970D8614F38}"/>
    <cellStyle name="Normal 6 3 4 2 4" xfId="1552" xr:uid="{E6942ECB-B384-4239-940B-08C8791DF375}"/>
    <cellStyle name="Normal 6 3 4 2 5" xfId="3147" xr:uid="{44B50F8B-FFCA-4F6C-B9DF-20201B0B9C9A}"/>
    <cellStyle name="Normal 6 3 4 3" xfId="629" xr:uid="{199ED9E6-C561-4422-B987-15B0DA398FB6}"/>
    <cellStyle name="Normal 6 3 4 3 2" xfId="1553" xr:uid="{AEF81A59-437E-4F9F-9E0C-F9B2BDAA3CEE}"/>
    <cellStyle name="Normal 6 3 4 3 2 2" xfId="1554" xr:uid="{B14895F6-A2C5-482A-B7DC-3B631532E07F}"/>
    <cellStyle name="Normal 6 3 4 3 3" xfId="1555" xr:uid="{9EE0A999-B178-463D-A393-8B8E164A0FB9}"/>
    <cellStyle name="Normal 6 3 4 3 4" xfId="3148" xr:uid="{282FB9F9-D2E3-4BA1-B395-D7FC78A88072}"/>
    <cellStyle name="Normal 6 3 4 4" xfId="1556" xr:uid="{A4D1B0DA-AE03-466F-968F-31EB19AA5FFD}"/>
    <cellStyle name="Normal 6 3 4 4 2" xfId="1557" xr:uid="{4917E02F-AF76-4517-A0B5-01D7D91EF5B7}"/>
    <cellStyle name="Normal 6 3 4 4 3" xfId="3149" xr:uid="{13B489A0-7639-40A7-A902-83388D8728A2}"/>
    <cellStyle name="Normal 6 3 4 4 4" xfId="3150" xr:uid="{B22FA8D0-7A21-4CBB-BC65-0F655D44CF71}"/>
    <cellStyle name="Normal 6 3 4 5" xfId="1558" xr:uid="{936123E9-234C-47CC-8356-574F00DB7D73}"/>
    <cellStyle name="Normal 6 3 4 6" xfId="3151" xr:uid="{2ED1FD1A-AB33-4FAD-B102-9E9453B34CFE}"/>
    <cellStyle name="Normal 6 3 4 7" xfId="3152" xr:uid="{E1F6825B-0AB8-49FE-970D-376AD6000D50}"/>
    <cellStyle name="Normal 6 3 5" xfId="328" xr:uid="{ABCF9E45-6D0B-47C1-B86E-4E87AC83DC9D}"/>
    <cellStyle name="Normal 6 3 5 2" xfId="630" xr:uid="{B5EFECF4-9EEC-45AF-8BDE-4F1FFF44C7ED}"/>
    <cellStyle name="Normal 6 3 5 2 2" xfId="631" xr:uid="{279C2845-3651-48B9-A6CE-B77D5B98B3DA}"/>
    <cellStyle name="Normal 6 3 5 2 2 2" xfId="1559" xr:uid="{9860BE26-E2DB-4D0C-9367-05FF10DDD620}"/>
    <cellStyle name="Normal 6 3 5 2 2 2 2" xfId="1560" xr:uid="{796B34E2-D2C8-4908-8532-DA3A451753E6}"/>
    <cellStyle name="Normal 6 3 5 2 2 3" xfId="1561" xr:uid="{13ADB67D-9655-400F-A00D-A45D5890D771}"/>
    <cellStyle name="Normal 6 3 5 2 3" xfId="1562" xr:uid="{4700CEF0-03EB-49AA-A7C6-FA92CD5A0C1D}"/>
    <cellStyle name="Normal 6 3 5 2 3 2" xfId="1563" xr:uid="{E6D5514F-6309-4F19-9FC9-460F753B1C54}"/>
    <cellStyle name="Normal 6 3 5 2 4" xfId="1564" xr:uid="{0B48E7CF-2E4F-4EF0-A9EF-FBE2B4365381}"/>
    <cellStyle name="Normal 6 3 5 3" xfId="632" xr:uid="{5AF810D3-E6C2-4E69-9023-E0914FFC12DA}"/>
    <cellStyle name="Normal 6 3 5 3 2" xfId="1565" xr:uid="{11B41C3C-E762-42B7-AA6E-6B39C2489899}"/>
    <cellStyle name="Normal 6 3 5 3 2 2" xfId="1566" xr:uid="{B543C598-126E-4195-B4DC-2CFBC0CDD688}"/>
    <cellStyle name="Normal 6 3 5 3 3" xfId="1567" xr:uid="{0BA1FE80-14B8-43E3-A718-6F79F40C6AAB}"/>
    <cellStyle name="Normal 6 3 5 3 4" xfId="3153" xr:uid="{24113AAE-8C74-45E0-8B33-5ED93C145907}"/>
    <cellStyle name="Normal 6 3 5 4" xfId="1568" xr:uid="{37692098-ECF8-4F0E-8AF4-CAC80A1AD25D}"/>
    <cellStyle name="Normal 6 3 5 4 2" xfId="1569" xr:uid="{D5BA5920-C0D6-42C3-B71B-0B2B64884D45}"/>
    <cellStyle name="Normal 6 3 5 5" xfId="1570" xr:uid="{98AA05BB-100B-4085-AE2F-DFC492E3D2FB}"/>
    <cellStyle name="Normal 6 3 5 6" xfId="3154" xr:uid="{8D45E863-5217-4FB0-9A12-A7C24FD4C66F}"/>
    <cellStyle name="Normal 6 3 6" xfId="329" xr:uid="{4AD77BB5-3149-4F38-9BE0-BA7964861E13}"/>
    <cellStyle name="Normal 6 3 6 2" xfId="633" xr:uid="{B973C52B-53EF-4F27-9435-1D205FE77479}"/>
    <cellStyle name="Normal 6 3 6 2 2" xfId="1571" xr:uid="{5DCAC684-2940-46A8-A9CE-A6D47316F42A}"/>
    <cellStyle name="Normal 6 3 6 2 2 2" xfId="1572" xr:uid="{C5E0CB60-F9F3-4ECE-8C06-80731A9CA534}"/>
    <cellStyle name="Normal 6 3 6 2 3" xfId="1573" xr:uid="{DB5746C5-F41F-4983-9D4E-52CEEFA468B7}"/>
    <cellStyle name="Normal 6 3 6 2 4" xfId="3155" xr:uid="{F388288B-33AD-44E5-AEE7-6EE5C92282E0}"/>
    <cellStyle name="Normal 6 3 6 3" xfId="1574" xr:uid="{AECF14E8-35BB-4FE7-8F7A-97FAF66287EE}"/>
    <cellStyle name="Normal 6 3 6 3 2" xfId="1575" xr:uid="{27B96079-B7D4-439F-AD8B-91A89FA6BDDB}"/>
    <cellStyle name="Normal 6 3 6 4" xfId="1576" xr:uid="{28875A89-0253-47A6-907E-9E097F5AD7EE}"/>
    <cellStyle name="Normal 6 3 6 5" xfId="3156" xr:uid="{10C7FFDB-740E-4B8C-B257-83B9749AE8FD}"/>
    <cellStyle name="Normal 6 3 7" xfId="634" xr:uid="{E4765387-A48A-40F5-958A-63593170BC4F}"/>
    <cellStyle name="Normal 6 3 7 2" xfId="1577" xr:uid="{68BF9C5A-C1C4-4BCD-B739-2345B94B6DCA}"/>
    <cellStyle name="Normal 6 3 7 2 2" xfId="1578" xr:uid="{DBE4705B-7E26-48FA-9DE6-9B4FD1F9EE94}"/>
    <cellStyle name="Normal 6 3 7 3" xfId="1579" xr:uid="{F9A8B47D-5180-4AB9-86F8-C30AE292B422}"/>
    <cellStyle name="Normal 6 3 7 4" xfId="3157" xr:uid="{8067EE8A-9F9F-44DB-A748-7E7F568F004E}"/>
    <cellStyle name="Normal 6 3 8" xfId="1580" xr:uid="{A814F8AC-41CB-4F2D-86CE-09EE520DBB66}"/>
    <cellStyle name="Normal 6 3 8 2" xfId="1581" xr:uid="{E0372428-98D9-47DA-9DAF-BD0FA4B05B61}"/>
    <cellStyle name="Normal 6 3 8 3" xfId="3158" xr:uid="{A092354C-8784-4973-A1D1-FAABF1732485}"/>
    <cellStyle name="Normal 6 3 8 4" xfId="3159" xr:uid="{E6416715-F62A-4C4A-B86E-676E87894507}"/>
    <cellStyle name="Normal 6 3 9" xfId="1582" xr:uid="{B739957B-98AB-4975-83F9-B694258C29D9}"/>
    <cellStyle name="Normal 6 3 9 2" xfId="4718" xr:uid="{9E553F3C-1CA4-4DEF-B881-2038A51D6AB0}"/>
    <cellStyle name="Normal 6 4" xfId="117" xr:uid="{8E4E86E6-31A8-4353-8651-F972741F28D4}"/>
    <cellStyle name="Normal 6 4 10" xfId="3160" xr:uid="{3C2323FB-20FE-44D0-BDE8-F983CC06A718}"/>
    <cellStyle name="Normal 6 4 11" xfId="3161" xr:uid="{5D2D04D6-812B-420F-B017-E06774A0CC4C}"/>
    <cellStyle name="Normal 6 4 2" xfId="118" xr:uid="{596F44A2-A33B-4CBF-9814-731DC9B1FEC4}"/>
    <cellStyle name="Normal 6 4 2 2" xfId="119" xr:uid="{6CB580A8-61E1-4528-B389-EACE5A4D28A8}"/>
    <cellStyle name="Normal 6 4 2 2 2" xfId="330" xr:uid="{6962CD58-606F-4DFA-825C-96B7190AB2EC}"/>
    <cellStyle name="Normal 6 4 2 2 2 2" xfId="635" xr:uid="{DB7FC054-2854-4389-B5D0-FDFC4F89DC81}"/>
    <cellStyle name="Normal 6 4 2 2 2 2 2" xfId="1583" xr:uid="{2F6D4C5A-1ECC-4824-8BD1-E9088519B13E}"/>
    <cellStyle name="Normal 6 4 2 2 2 2 2 2" xfId="1584" xr:uid="{03CD5868-AD39-41C0-AB46-0D9B5546CB4C}"/>
    <cellStyle name="Normal 6 4 2 2 2 2 3" xfId="1585" xr:uid="{47D9579C-DBF8-4CD2-AA0B-0D537FE901E3}"/>
    <cellStyle name="Normal 6 4 2 2 2 2 4" xfId="3162" xr:uid="{B7427EB8-3BC2-4CCE-BB0E-610996951C86}"/>
    <cellStyle name="Normal 6 4 2 2 2 3" xfId="1586" xr:uid="{4C90603D-3B6E-465C-95D2-FC8F4549587B}"/>
    <cellStyle name="Normal 6 4 2 2 2 3 2" xfId="1587" xr:uid="{50C0BCE4-357D-441B-83EF-50BEB46C2BF6}"/>
    <cellStyle name="Normal 6 4 2 2 2 3 3" xfId="3163" xr:uid="{25209E45-6265-4071-9144-5D0A87CA0CD3}"/>
    <cellStyle name="Normal 6 4 2 2 2 3 4" xfId="3164" xr:uid="{9E7A12A6-4A48-4BF6-94CE-CE1A0B9B2B1E}"/>
    <cellStyle name="Normal 6 4 2 2 2 4" xfId="1588" xr:uid="{418CDD42-7E58-4E3F-8952-9289848831E5}"/>
    <cellStyle name="Normal 6 4 2 2 2 5" xfId="3165" xr:uid="{E4E57DAF-C938-4AB4-BC9B-2C1FFC869749}"/>
    <cellStyle name="Normal 6 4 2 2 2 6" xfId="3166" xr:uid="{90345E96-86BC-4721-AD70-2B6227E0B57F}"/>
    <cellStyle name="Normal 6 4 2 2 3" xfId="636" xr:uid="{CA23B5DA-622D-47D1-8E60-2A8C8F9C2307}"/>
    <cellStyle name="Normal 6 4 2 2 3 2" xfId="1589" xr:uid="{D155DAFB-7DF4-4275-A8F5-9926D5F9D441}"/>
    <cellStyle name="Normal 6 4 2 2 3 2 2" xfId="1590" xr:uid="{8BD588F0-BD57-47C1-8253-EBD06A819F21}"/>
    <cellStyle name="Normal 6 4 2 2 3 2 3" xfId="3167" xr:uid="{66137659-2472-42FF-809A-D86AC64710CA}"/>
    <cellStyle name="Normal 6 4 2 2 3 2 4" xfId="3168" xr:uid="{1F968C3E-F98E-4805-AAAD-138CB181DCD8}"/>
    <cellStyle name="Normal 6 4 2 2 3 3" xfId="1591" xr:uid="{C0750C1D-F6EE-40F1-8061-19CCB7411933}"/>
    <cellStyle name="Normal 6 4 2 2 3 4" xfId="3169" xr:uid="{FD1ADFDD-C8ED-46B2-B4E3-6EB2D8BE5DDE}"/>
    <cellStyle name="Normal 6 4 2 2 3 5" xfId="3170" xr:uid="{9851E74B-94DD-428E-8A5E-CC88537DEC78}"/>
    <cellStyle name="Normal 6 4 2 2 4" xfId="1592" xr:uid="{D0AB1C76-ADE3-48D9-89CB-438D5A5BC249}"/>
    <cellStyle name="Normal 6 4 2 2 4 2" xfId="1593" xr:uid="{51CB728E-2613-4A2B-AE9A-0E4CFF59567F}"/>
    <cellStyle name="Normal 6 4 2 2 4 3" xfId="3171" xr:uid="{F9709A7C-C419-4182-95A2-0826E42B70F6}"/>
    <cellStyle name="Normal 6 4 2 2 4 4" xfId="3172" xr:uid="{852DED1A-04F5-42D3-B5B7-5181D2334CD5}"/>
    <cellStyle name="Normal 6 4 2 2 5" xfId="1594" xr:uid="{F02E3022-E53E-4904-9291-CABAE726401F}"/>
    <cellStyle name="Normal 6 4 2 2 5 2" xfId="3173" xr:uid="{0BBFA6BE-4E41-469E-A0B6-C56F3ECBBF6C}"/>
    <cellStyle name="Normal 6 4 2 2 5 3" xfId="3174" xr:uid="{8874D3C4-C5D5-40EF-9948-53242B89DA8D}"/>
    <cellStyle name="Normal 6 4 2 2 5 4" xfId="3175" xr:uid="{95E4C976-F005-44C6-8B8E-B45020BBE253}"/>
    <cellStyle name="Normal 6 4 2 2 6" xfId="3176" xr:uid="{6B0F4FC2-D339-4E7C-A13A-207399B83877}"/>
    <cellStyle name="Normal 6 4 2 2 7" xfId="3177" xr:uid="{ECE14F09-8697-4EAC-8796-2D7E64A8A7AD}"/>
    <cellStyle name="Normal 6 4 2 2 8" xfId="3178" xr:uid="{47B25751-C625-4E71-B8FD-CFC740D2E455}"/>
    <cellStyle name="Normal 6 4 2 3" xfId="331" xr:uid="{C5129CC6-120A-4851-85E7-18CE3E832E97}"/>
    <cellStyle name="Normal 6 4 2 3 2" xfId="637" xr:uid="{1EA9CD33-3EE2-44E7-9CB7-13146C60025B}"/>
    <cellStyle name="Normal 6 4 2 3 2 2" xfId="638" xr:uid="{D955613E-4312-4C29-8FDD-F8FC60ED1084}"/>
    <cellStyle name="Normal 6 4 2 3 2 2 2" xfId="1595" xr:uid="{2626DA00-20D5-4A4D-A69B-BB6F6F759473}"/>
    <cellStyle name="Normal 6 4 2 3 2 2 2 2" xfId="1596" xr:uid="{DDBBD2DB-F051-44BA-A2BB-0F17E17D348D}"/>
    <cellStyle name="Normal 6 4 2 3 2 2 3" xfId="1597" xr:uid="{D10F4963-3A57-483E-9331-112CCBEA62F5}"/>
    <cellStyle name="Normal 6 4 2 3 2 3" xfId="1598" xr:uid="{86D50F0A-5D0B-404A-A573-6A8991A49555}"/>
    <cellStyle name="Normal 6 4 2 3 2 3 2" xfId="1599" xr:uid="{155350AF-C6F7-4637-99B7-ED0BE6395BAC}"/>
    <cellStyle name="Normal 6 4 2 3 2 4" xfId="1600" xr:uid="{D87B5C06-AAC3-4D31-8872-69802E8555E6}"/>
    <cellStyle name="Normal 6 4 2 3 3" xfId="639" xr:uid="{14646F4F-E97E-41CF-B89C-3ABFA453AEC5}"/>
    <cellStyle name="Normal 6 4 2 3 3 2" xfId="1601" xr:uid="{F60D8AC2-7C31-4693-84C4-24956135F3C2}"/>
    <cellStyle name="Normal 6 4 2 3 3 2 2" xfId="1602" xr:uid="{CB56412F-1489-432B-B573-7209C82A0915}"/>
    <cellStyle name="Normal 6 4 2 3 3 3" xfId="1603" xr:uid="{91CD77E4-FB42-42AC-856A-5443002E131D}"/>
    <cellStyle name="Normal 6 4 2 3 3 4" xfId="3179" xr:uid="{24BCA637-F1C2-4F1B-A47A-79376E8B6433}"/>
    <cellStyle name="Normal 6 4 2 3 4" xfId="1604" xr:uid="{4AFC75F3-F39B-4592-9E32-8C0722CF5C7F}"/>
    <cellStyle name="Normal 6 4 2 3 4 2" xfId="1605" xr:uid="{0601D857-32D6-4F36-BBB0-C7AAEA6D3667}"/>
    <cellStyle name="Normal 6 4 2 3 5" xfId="1606" xr:uid="{38063CD0-A929-4B65-9B0A-EE411E6BE7E6}"/>
    <cellStyle name="Normal 6 4 2 3 6" xfId="3180" xr:uid="{5179072C-D490-492D-AF99-E7FDE9A3C899}"/>
    <cellStyle name="Normal 6 4 2 4" xfId="332" xr:uid="{0D66DB98-7576-4D7C-9998-198A18629C3F}"/>
    <cellStyle name="Normal 6 4 2 4 2" xfId="640" xr:uid="{5B80B0D6-3300-4DB8-A52E-01E8D0FE9444}"/>
    <cellStyle name="Normal 6 4 2 4 2 2" xfId="1607" xr:uid="{4382B530-65F5-4EC8-A80C-408F7DCC0E5D}"/>
    <cellStyle name="Normal 6 4 2 4 2 2 2" xfId="1608" xr:uid="{8934BE31-984D-40D9-80F9-DE8CE7F8AB0A}"/>
    <cellStyle name="Normal 6 4 2 4 2 3" xfId="1609" xr:uid="{729CDE64-9997-4CFA-929E-B6E4CD31A4D0}"/>
    <cellStyle name="Normal 6 4 2 4 2 4" xfId="3181" xr:uid="{9957FAE3-0FAD-4D67-9ADF-293F53198DFB}"/>
    <cellStyle name="Normal 6 4 2 4 3" xfId="1610" xr:uid="{6A67E69C-3DF3-46EE-9E5E-9E0056894363}"/>
    <cellStyle name="Normal 6 4 2 4 3 2" xfId="1611" xr:uid="{4D389DE2-ED6B-4B0F-99A4-6FF7060B8330}"/>
    <cellStyle name="Normal 6 4 2 4 4" xfId="1612" xr:uid="{A3807527-DDA4-40C8-A43A-D25D39ADDF17}"/>
    <cellStyle name="Normal 6 4 2 4 5" xfId="3182" xr:uid="{A65B480E-5DEE-41FF-9D51-9B1D10DA269A}"/>
    <cellStyle name="Normal 6 4 2 5" xfId="333" xr:uid="{46AE65DF-7801-42C4-B1EE-D37745678996}"/>
    <cellStyle name="Normal 6 4 2 5 2" xfId="1613" xr:uid="{06E0C473-FE4E-472E-B642-135CBC976B50}"/>
    <cellStyle name="Normal 6 4 2 5 2 2" xfId="1614" xr:uid="{C1179873-F84A-4E0F-BAB4-CD22E3F2D279}"/>
    <cellStyle name="Normal 6 4 2 5 3" xfId="1615" xr:uid="{292ACA87-2217-4654-A0BC-27F5E52EA0E5}"/>
    <cellStyle name="Normal 6 4 2 5 4" xfId="3183" xr:uid="{C7418C7C-2A16-471A-B77C-403D6EF94960}"/>
    <cellStyle name="Normal 6 4 2 6" xfId="1616" xr:uid="{C9D53A64-0300-4BBA-96EA-67382A42AF0B}"/>
    <cellStyle name="Normal 6 4 2 6 2" xfId="1617" xr:uid="{F317D209-6F2F-4798-BBB5-85C0385922E8}"/>
    <cellStyle name="Normal 6 4 2 6 3" xfId="3184" xr:uid="{F5443DBE-D375-4EBD-A070-2708CE2A8916}"/>
    <cellStyle name="Normal 6 4 2 6 4" xfId="3185" xr:uid="{6F16ADCE-7694-4EBE-A8DF-808B2AB146F0}"/>
    <cellStyle name="Normal 6 4 2 7" xfId="1618" xr:uid="{45F3AF2D-4B68-4D1B-BEF0-D17E4AFCA067}"/>
    <cellStyle name="Normal 6 4 2 8" xfId="3186" xr:uid="{AF746BA6-4F44-438C-B922-1B2EAD10C335}"/>
    <cellStyle name="Normal 6 4 2 9" xfId="3187" xr:uid="{F3038BFD-4087-4786-B229-F352E7E9829E}"/>
    <cellStyle name="Normal 6 4 3" xfId="120" xr:uid="{7672140C-C54A-41C9-A7F9-865255DF717D}"/>
    <cellStyle name="Normal 6 4 3 2" xfId="121" xr:uid="{97C76792-A18D-4CC2-9C02-04B7DACF6A66}"/>
    <cellStyle name="Normal 6 4 3 2 2" xfId="641" xr:uid="{66D0B27F-404D-4922-915A-AD96F40D34D8}"/>
    <cellStyle name="Normal 6 4 3 2 2 2" xfId="1619" xr:uid="{A75F2EE2-89D1-4DD4-980E-1DD2F540876C}"/>
    <cellStyle name="Normal 6 4 3 2 2 2 2" xfId="1620" xr:uid="{FD3F105B-D86C-4FF1-90AE-542D4897847B}"/>
    <cellStyle name="Normal 6 4 3 2 2 2 2 2" xfId="4476" xr:uid="{35851BF4-5C98-47A1-AF18-AEFAC35555A5}"/>
    <cellStyle name="Normal 6 4 3 2 2 2 3" xfId="4477" xr:uid="{9AD7CC0B-0F95-4C25-AF52-9EBDA0986D66}"/>
    <cellStyle name="Normal 6 4 3 2 2 3" xfId="1621" xr:uid="{496CCEC6-FB55-4B35-8512-DAF9694904F2}"/>
    <cellStyle name="Normal 6 4 3 2 2 3 2" xfId="4478" xr:uid="{06F222BD-93A3-421F-8C80-E45F07B87CFD}"/>
    <cellStyle name="Normal 6 4 3 2 2 4" xfId="3188" xr:uid="{1D3DF217-23FE-4771-AE80-EFB1A7FC5FB6}"/>
    <cellStyle name="Normal 6 4 3 2 3" xfId="1622" xr:uid="{1A965394-2A1B-4B08-A0A5-C6137D6DF357}"/>
    <cellStyle name="Normal 6 4 3 2 3 2" xfId="1623" xr:uid="{D01840CA-FEBB-4471-AA08-7796A9EF99DD}"/>
    <cellStyle name="Normal 6 4 3 2 3 2 2" xfId="4479" xr:uid="{4FCF531A-87EA-4D31-A610-7CC0796DBD3C}"/>
    <cellStyle name="Normal 6 4 3 2 3 3" xfId="3189" xr:uid="{59724657-DC22-4C7B-BA64-280CE53F232C}"/>
    <cellStyle name="Normal 6 4 3 2 3 4" xfId="3190" xr:uid="{6F5C1F01-1111-4B64-9BBB-237FE9130D6E}"/>
    <cellStyle name="Normal 6 4 3 2 4" xfId="1624" xr:uid="{6C5BC1D4-8762-41A8-9D58-B82A550D0AD5}"/>
    <cellStyle name="Normal 6 4 3 2 4 2" xfId="4480" xr:uid="{0F8C06A7-A13E-4AF9-B42C-6786C086ED46}"/>
    <cellStyle name="Normal 6 4 3 2 5" xfId="3191" xr:uid="{4E45205C-F258-4F81-8FBD-C33F5F7A6369}"/>
    <cellStyle name="Normal 6 4 3 2 6" xfId="3192" xr:uid="{61772F72-50D9-452F-9184-A6788DAFC790}"/>
    <cellStyle name="Normal 6 4 3 3" xfId="334" xr:uid="{853ADEE1-1F7F-4FF2-84EA-D7BC111B728E}"/>
    <cellStyle name="Normal 6 4 3 3 2" xfId="1625" xr:uid="{DE4E81D2-51CE-4F58-8CA5-8360E3ACFA60}"/>
    <cellStyle name="Normal 6 4 3 3 2 2" xfId="1626" xr:uid="{FE4C3137-9EC8-4498-8521-E48698B7E487}"/>
    <cellStyle name="Normal 6 4 3 3 2 2 2" xfId="4481" xr:uid="{E00CEDEB-8D52-4A00-9363-F6053799E5EC}"/>
    <cellStyle name="Normal 6 4 3 3 2 3" xfId="3193" xr:uid="{EDD26634-D466-478F-8EE0-1580E847E487}"/>
    <cellStyle name="Normal 6 4 3 3 2 4" xfId="3194" xr:uid="{4DF242FA-CAC0-46B8-8F57-4DDFA096FE35}"/>
    <cellStyle name="Normal 6 4 3 3 3" xfId="1627" xr:uid="{374E562A-375B-4EE4-AE78-D20CE77DD1E6}"/>
    <cellStyle name="Normal 6 4 3 3 3 2" xfId="4482" xr:uid="{0800A7BC-761A-43E4-8E5D-F476C28BF7F2}"/>
    <cellStyle name="Normal 6 4 3 3 4" xfId="3195" xr:uid="{7173A438-5FB2-42F9-9D78-26BF58E09428}"/>
    <cellStyle name="Normal 6 4 3 3 5" xfId="3196" xr:uid="{06BBF093-8781-4053-83A6-9260B4F14C1B}"/>
    <cellStyle name="Normal 6 4 3 4" xfId="1628" xr:uid="{66523878-37D6-4B6B-97B0-ADDF74FDABBC}"/>
    <cellStyle name="Normal 6 4 3 4 2" xfId="1629" xr:uid="{6F13D2E2-0CAA-497C-8E8F-48F87015D0D6}"/>
    <cellStyle name="Normal 6 4 3 4 2 2" xfId="4483" xr:uid="{7B77C4D8-8579-4FCB-9273-2301524AADD0}"/>
    <cellStyle name="Normal 6 4 3 4 3" xfId="3197" xr:uid="{26B586D0-430B-4E37-AEAD-2FC73DE6FFE7}"/>
    <cellStyle name="Normal 6 4 3 4 4" xfId="3198" xr:uid="{5371DC4A-230E-4E5A-94B8-576BDAD8510E}"/>
    <cellStyle name="Normal 6 4 3 5" xfId="1630" xr:uid="{9726183D-B65A-4FD2-B265-0F0FEB40BF7C}"/>
    <cellStyle name="Normal 6 4 3 5 2" xfId="3199" xr:uid="{07CD1583-9FFF-4B0F-A309-1EA256381C02}"/>
    <cellStyle name="Normal 6 4 3 5 3" xfId="3200" xr:uid="{D6357545-2917-49B4-9E8B-8D135756510A}"/>
    <cellStyle name="Normal 6 4 3 5 4" xfId="3201" xr:uid="{2B237B83-2D5F-4168-8BF5-06F25BFF982E}"/>
    <cellStyle name="Normal 6 4 3 6" xfId="3202" xr:uid="{4C86263B-7AE6-4538-9C33-31E1B1852D7A}"/>
    <cellStyle name="Normal 6 4 3 7" xfId="3203" xr:uid="{AD5D3568-89AC-49F5-BACF-87FF1A43C05F}"/>
    <cellStyle name="Normal 6 4 3 8" xfId="3204" xr:uid="{1C6320B8-F69E-414C-8540-E158E73E62EC}"/>
    <cellStyle name="Normal 6 4 4" xfId="122" xr:uid="{BCBCA115-E531-40BA-945B-F827F913E702}"/>
    <cellStyle name="Normal 6 4 4 2" xfId="642" xr:uid="{2809D4D5-9A8A-4C50-AFC0-C85A49D1F2AA}"/>
    <cellStyle name="Normal 6 4 4 2 2" xfId="643" xr:uid="{4DC2DEDE-5E0A-4EA5-B933-E122B9BE7D05}"/>
    <cellStyle name="Normal 6 4 4 2 2 2" xfId="1631" xr:uid="{83DA9D0E-2454-4B7C-B3C8-C8D6E0D3354D}"/>
    <cellStyle name="Normal 6 4 4 2 2 2 2" xfId="1632" xr:uid="{B1F9654D-C12C-4E90-87D5-C585A309E7F7}"/>
    <cellStyle name="Normal 6 4 4 2 2 3" xfId="1633" xr:uid="{C9CEB4F3-EE0B-4AF2-AF6C-94EBD8C3E098}"/>
    <cellStyle name="Normal 6 4 4 2 2 4" xfId="3205" xr:uid="{0DE143F5-0B96-49A8-BD07-B8F5BDD556EC}"/>
    <cellStyle name="Normal 6 4 4 2 3" xfId="1634" xr:uid="{2BD9EA7A-A95E-4233-BEDD-89DEC191B4EC}"/>
    <cellStyle name="Normal 6 4 4 2 3 2" xfId="1635" xr:uid="{F9272DD8-D3EE-4D39-AAB4-8646835BA50E}"/>
    <cellStyle name="Normal 6 4 4 2 4" xfId="1636" xr:uid="{033C704C-C5A5-4863-BC50-B4CE414245AB}"/>
    <cellStyle name="Normal 6 4 4 2 5" xfId="3206" xr:uid="{7A8349B8-2309-4A91-91D2-68F600C3D7C6}"/>
    <cellStyle name="Normal 6 4 4 3" xfId="644" xr:uid="{2A4860E7-399D-44B9-ACA5-ECD4C0E47DE6}"/>
    <cellStyle name="Normal 6 4 4 3 2" xfId="1637" xr:uid="{40B75512-20A0-45EF-8D7B-50CB4F645B51}"/>
    <cellStyle name="Normal 6 4 4 3 2 2" xfId="1638" xr:uid="{8E243404-DC1A-4339-B6BA-250393B24216}"/>
    <cellStyle name="Normal 6 4 4 3 3" xfId="1639" xr:uid="{2A254F06-224B-4804-A04A-C8FE43E90411}"/>
    <cellStyle name="Normal 6 4 4 3 4" xfId="3207" xr:uid="{A58B043B-4C53-4F46-8D2B-EE0CB12A7BCA}"/>
    <cellStyle name="Normal 6 4 4 4" xfId="1640" xr:uid="{57708C8A-CCCB-46CA-B52B-6440A2934895}"/>
    <cellStyle name="Normal 6 4 4 4 2" xfId="1641" xr:uid="{2C85EDAB-7312-4FD8-A422-9A5EBE35371B}"/>
    <cellStyle name="Normal 6 4 4 4 3" xfId="3208" xr:uid="{46310B0B-8E51-46E8-8D23-893919812D96}"/>
    <cellStyle name="Normal 6 4 4 4 4" xfId="3209" xr:uid="{A5F7E881-D015-4EBE-9443-828AA3163E8B}"/>
    <cellStyle name="Normal 6 4 4 5" xfId="1642" xr:uid="{6A0B54A0-DB09-48AE-B6C2-88FA736BB217}"/>
    <cellStyle name="Normal 6 4 4 6" xfId="3210" xr:uid="{F4A2AC9C-6CE7-43E9-9851-8CDE9EE42762}"/>
    <cellStyle name="Normal 6 4 4 7" xfId="3211" xr:uid="{A3F74CC4-F7BE-413F-A75D-E68D7EA7CD03}"/>
    <cellStyle name="Normal 6 4 5" xfId="335" xr:uid="{14C80D4C-B7FB-45EA-AFE6-6A341475589F}"/>
    <cellStyle name="Normal 6 4 5 2" xfId="645" xr:uid="{E9A707F0-A531-4DF3-A32D-454D51051958}"/>
    <cellStyle name="Normal 6 4 5 2 2" xfId="1643" xr:uid="{35E6CC83-6DD2-47D7-9DAD-981244F80F12}"/>
    <cellStyle name="Normal 6 4 5 2 2 2" xfId="1644" xr:uid="{28BB818D-236B-43D2-86DC-7FEB1C42502E}"/>
    <cellStyle name="Normal 6 4 5 2 3" xfId="1645" xr:uid="{3C9FDF9C-3371-4881-BFD4-B1194243C302}"/>
    <cellStyle name="Normal 6 4 5 2 4" xfId="3212" xr:uid="{BF615B4D-BCC3-49AC-B756-9AC0B29F5AA9}"/>
    <cellStyle name="Normal 6 4 5 3" xfId="1646" xr:uid="{60718881-00A4-45B1-9AAD-E4FF52079861}"/>
    <cellStyle name="Normal 6 4 5 3 2" xfId="1647" xr:uid="{F94AC84F-F48B-46BD-A469-7A076178DAB4}"/>
    <cellStyle name="Normal 6 4 5 3 3" xfId="3213" xr:uid="{765E5CAF-59DF-4FB1-87F3-4DFE4D87CE4E}"/>
    <cellStyle name="Normal 6 4 5 3 4" xfId="3214" xr:uid="{9E938027-8E43-4B94-AB88-B4D645B6C6ED}"/>
    <cellStyle name="Normal 6 4 5 4" xfId="1648" xr:uid="{844B8F86-BD95-46B1-A3CD-E57C85F9F0EC}"/>
    <cellStyle name="Normal 6 4 5 5" xfId="3215" xr:uid="{74B5EDDC-7504-4747-9722-145480FBD6E7}"/>
    <cellStyle name="Normal 6 4 5 6" xfId="3216" xr:uid="{612D4937-ED7D-4870-82E6-EB3BBD59CED3}"/>
    <cellStyle name="Normal 6 4 6" xfId="336" xr:uid="{B0B6C335-8C11-446B-AE5C-59FBF764E42B}"/>
    <cellStyle name="Normal 6 4 6 2" xfId="1649" xr:uid="{1761EBF7-B515-4ED9-8333-4AC2B480799E}"/>
    <cellStyle name="Normal 6 4 6 2 2" xfId="1650" xr:uid="{8734424A-9AA6-4649-82AF-94D87F4A0719}"/>
    <cellStyle name="Normal 6 4 6 2 3" xfId="3217" xr:uid="{4A82760F-2A36-48E4-A679-3B1D4934ADA9}"/>
    <cellStyle name="Normal 6 4 6 2 4" xfId="3218" xr:uid="{40445210-550C-453D-8FB8-DF4A6C31032B}"/>
    <cellStyle name="Normal 6 4 6 3" xfId="1651" xr:uid="{E598273F-7B10-428C-A656-45D65D121223}"/>
    <cellStyle name="Normal 6 4 6 4" xfId="3219" xr:uid="{6EB7E2B5-27A5-47B2-8BFD-9115FA3021D7}"/>
    <cellStyle name="Normal 6 4 6 5" xfId="3220" xr:uid="{92AE147D-5D67-4E22-B21D-92B6854CD7EE}"/>
    <cellStyle name="Normal 6 4 7" xfId="1652" xr:uid="{1472D596-1804-4432-B72E-F07702C71873}"/>
    <cellStyle name="Normal 6 4 7 2" xfId="1653" xr:uid="{8055BFB1-78CA-48DC-8D7F-97F66B507677}"/>
    <cellStyle name="Normal 6 4 7 3" xfId="3221" xr:uid="{44BB6E8A-CA9E-47CF-936D-78ABF3AE1199}"/>
    <cellStyle name="Normal 6 4 7 3 2" xfId="4407" xr:uid="{B2EAC3BC-D884-4249-AE54-F182EEAC2B24}"/>
    <cellStyle name="Normal 6 4 7 3 3" xfId="4685" xr:uid="{C5491F44-1DE8-4DC1-BD1D-70DC1285AF57}"/>
    <cellStyle name="Normal 6 4 7 4" xfId="3222" xr:uid="{F5EEF8FF-F209-4FB3-9A3F-D3EE42AFB4AA}"/>
    <cellStyle name="Normal 6 4 8" xfId="1654" xr:uid="{EDAFA14C-D5F6-4A74-B3BF-CB21ACD77DD8}"/>
    <cellStyle name="Normal 6 4 8 2" xfId="3223" xr:uid="{6EA4559B-CA97-4A1B-A994-82BDE8AD909B}"/>
    <cellStyle name="Normal 6 4 8 3" xfId="3224" xr:uid="{00C89B48-220E-443E-8B95-49E32F9BFCB4}"/>
    <cellStyle name="Normal 6 4 8 4" xfId="3225" xr:uid="{38E10C06-B763-45CB-B633-1A824C8696C7}"/>
    <cellStyle name="Normal 6 4 9" xfId="3226" xr:uid="{1C1A3023-CD0E-48D0-B9FF-2ED2E2E50EEA}"/>
    <cellStyle name="Normal 6 5" xfId="123" xr:uid="{B636238E-2521-4A4A-9EF6-750FB589FE73}"/>
    <cellStyle name="Normal 6 5 10" xfId="3227" xr:uid="{46C8CCF8-5C7E-4FA3-B83E-3520C585C702}"/>
    <cellStyle name="Normal 6 5 11" xfId="3228" xr:uid="{96479109-B1A8-41B3-9D40-1CFE0C3E9B65}"/>
    <cellStyle name="Normal 6 5 2" xfId="124" xr:uid="{1037815C-1091-4C17-A404-2611C5F39417}"/>
    <cellStyle name="Normal 6 5 2 2" xfId="337" xr:uid="{64758F5B-5F32-4F6B-8809-C18BF5150C3A}"/>
    <cellStyle name="Normal 6 5 2 2 2" xfId="646" xr:uid="{820D48F4-026D-46E6-AB24-48AD7A134439}"/>
    <cellStyle name="Normal 6 5 2 2 2 2" xfId="647" xr:uid="{E80E7B06-852D-46F8-BBA5-EC4B4BDCBA68}"/>
    <cellStyle name="Normal 6 5 2 2 2 2 2" xfId="1655" xr:uid="{7B68D732-E621-45C3-B099-9A39A1D24FCC}"/>
    <cellStyle name="Normal 6 5 2 2 2 2 3" xfId="3229" xr:uid="{CB3C5291-8A30-4439-BC58-0099D30E63A8}"/>
    <cellStyle name="Normal 6 5 2 2 2 2 4" xfId="3230" xr:uid="{EFAEB514-A9DA-470C-9959-8BEF24D2BB64}"/>
    <cellStyle name="Normal 6 5 2 2 2 3" xfId="1656" xr:uid="{2E01AC82-9A9B-43D8-B74A-2D7F813FAF89}"/>
    <cellStyle name="Normal 6 5 2 2 2 3 2" xfId="3231" xr:uid="{AE00529E-F488-4164-80B8-EEC0DEFCE45B}"/>
    <cellStyle name="Normal 6 5 2 2 2 3 3" xfId="3232" xr:uid="{B349CB98-D7B2-451A-B334-5253D65349EB}"/>
    <cellStyle name="Normal 6 5 2 2 2 3 4" xfId="3233" xr:uid="{BA7187A8-6AE5-4337-A144-E0E7D2A9FE94}"/>
    <cellStyle name="Normal 6 5 2 2 2 4" xfId="3234" xr:uid="{CFAD9C3F-C6E1-43C4-BAE8-2ABABC5F6D9C}"/>
    <cellStyle name="Normal 6 5 2 2 2 5" xfId="3235" xr:uid="{EE1996E6-17C8-498B-B5EC-0C976A42204D}"/>
    <cellStyle name="Normal 6 5 2 2 2 6" xfId="3236" xr:uid="{931F8482-7BA6-4754-91DC-7887A0587F88}"/>
    <cellStyle name="Normal 6 5 2 2 3" xfId="648" xr:uid="{B98CAB3B-FE46-4110-B7C7-4A07DC403C9C}"/>
    <cellStyle name="Normal 6 5 2 2 3 2" xfId="1657" xr:uid="{F04F6247-170B-4AD1-8381-CE8DA26865A1}"/>
    <cellStyle name="Normal 6 5 2 2 3 2 2" xfId="3237" xr:uid="{F2A876CC-0CFC-43FD-ADE9-82C5F326A7C4}"/>
    <cellStyle name="Normal 6 5 2 2 3 2 3" xfId="3238" xr:uid="{CC634A90-F40E-424F-B62B-374717943E28}"/>
    <cellStyle name="Normal 6 5 2 2 3 2 4" xfId="3239" xr:uid="{AA3E740D-A5AF-4644-8FED-832C88FEA454}"/>
    <cellStyle name="Normal 6 5 2 2 3 3" xfId="3240" xr:uid="{C3315AC8-2A20-469C-A48F-EC41D1A82F7D}"/>
    <cellStyle name="Normal 6 5 2 2 3 4" xfId="3241" xr:uid="{FB997E07-88EF-4119-8428-0A3BB4E834EA}"/>
    <cellStyle name="Normal 6 5 2 2 3 5" xfId="3242" xr:uid="{0F8589CC-3EF0-48EE-8ADD-8E85D9F2F1FD}"/>
    <cellStyle name="Normal 6 5 2 2 4" xfId="1658" xr:uid="{B8CB8522-425C-4BF8-9000-06C5B3256722}"/>
    <cellStyle name="Normal 6 5 2 2 4 2" xfId="3243" xr:uid="{582E0105-20DE-468A-8D2C-A4D26C5CEE38}"/>
    <cellStyle name="Normal 6 5 2 2 4 3" xfId="3244" xr:uid="{F91894C5-B3C9-40CE-AA15-54B76134FE4B}"/>
    <cellStyle name="Normal 6 5 2 2 4 4" xfId="3245" xr:uid="{FECF1395-BC99-4F12-9F04-69EFE301862B}"/>
    <cellStyle name="Normal 6 5 2 2 5" xfId="3246" xr:uid="{968DDDF4-E51F-4574-AA4B-5D864EA989E8}"/>
    <cellStyle name="Normal 6 5 2 2 5 2" xfId="3247" xr:uid="{4373099A-E645-4BF2-ADB2-5A96F88FE667}"/>
    <cellStyle name="Normal 6 5 2 2 5 3" xfId="3248" xr:uid="{54F8E8A4-31AA-4482-8F2A-F9A09A2AC4D6}"/>
    <cellStyle name="Normal 6 5 2 2 5 4" xfId="3249" xr:uid="{AC3598F0-039F-483F-BC63-A918C8CFD106}"/>
    <cellStyle name="Normal 6 5 2 2 6" xfId="3250" xr:uid="{F1E03EEE-A046-43FB-BBE8-16A40E77F871}"/>
    <cellStyle name="Normal 6 5 2 2 7" xfId="3251" xr:uid="{5AB87FF2-17A7-4BCD-A880-C25AAF331ACA}"/>
    <cellStyle name="Normal 6 5 2 2 8" xfId="3252" xr:uid="{B8BBB1E7-C6C6-49A8-B29A-EF0E0328A1FE}"/>
    <cellStyle name="Normal 6 5 2 3" xfId="649" xr:uid="{A5F89289-5947-42E3-B662-636990C30C34}"/>
    <cellStyle name="Normal 6 5 2 3 2" xfId="650" xr:uid="{10579D38-32BA-45D2-94BA-EF80F9053F18}"/>
    <cellStyle name="Normal 6 5 2 3 2 2" xfId="651" xr:uid="{D5D33F84-337A-4185-8856-82610C13D580}"/>
    <cellStyle name="Normal 6 5 2 3 2 3" xfId="3253" xr:uid="{28198738-4757-45D0-902A-D0D9D8D3F185}"/>
    <cellStyle name="Normal 6 5 2 3 2 4" xfId="3254" xr:uid="{787DA39B-43C9-4B6E-8F09-FE73129F6049}"/>
    <cellStyle name="Normal 6 5 2 3 3" xfId="652" xr:uid="{EFA26A88-8EC3-4BED-BB6E-123C5852BDF6}"/>
    <cellStyle name="Normal 6 5 2 3 3 2" xfId="3255" xr:uid="{CA39FBD9-A800-4D5C-9488-D26A21982302}"/>
    <cellStyle name="Normal 6 5 2 3 3 3" xfId="3256" xr:uid="{0C3C692F-80BD-4923-B747-EF3904600DD0}"/>
    <cellStyle name="Normal 6 5 2 3 3 4" xfId="3257" xr:uid="{8A3671F6-FB0F-46E9-A687-39124CCCFCE6}"/>
    <cellStyle name="Normal 6 5 2 3 4" xfId="3258" xr:uid="{908507E1-F473-40A3-B08E-70DD455E04D3}"/>
    <cellStyle name="Normal 6 5 2 3 5" xfId="3259" xr:uid="{01EE02A0-908E-4279-8210-B6CD3420FF59}"/>
    <cellStyle name="Normal 6 5 2 3 6" xfId="3260" xr:uid="{8708C291-516A-4187-A403-E0B4DD5CE069}"/>
    <cellStyle name="Normal 6 5 2 4" xfId="653" xr:uid="{5EA10FE6-55CB-413A-A94A-85E712A7FFD8}"/>
    <cellStyle name="Normal 6 5 2 4 2" xfId="654" xr:uid="{D167257E-7C59-4E57-8312-5D0ACB627D0B}"/>
    <cellStyle name="Normal 6 5 2 4 2 2" xfId="3261" xr:uid="{A19E47E5-DEEF-4E39-8C6A-29234E9AE8A6}"/>
    <cellStyle name="Normal 6 5 2 4 2 3" xfId="3262" xr:uid="{EEEA876A-126D-4207-A256-DE4D7CBD99C7}"/>
    <cellStyle name="Normal 6 5 2 4 2 4" xfId="3263" xr:uid="{D1376CFF-BD0E-40C1-BB81-BF4D30BD4C8D}"/>
    <cellStyle name="Normal 6 5 2 4 3" xfId="3264" xr:uid="{260F4DDE-9E84-4B22-AD2E-29F94AAFFBB0}"/>
    <cellStyle name="Normal 6 5 2 4 4" xfId="3265" xr:uid="{D44703FD-DE93-4148-AC4D-6D1E74C2AD26}"/>
    <cellStyle name="Normal 6 5 2 4 5" xfId="3266" xr:uid="{0EFF5505-C3E1-44DE-B6ED-750B79F71413}"/>
    <cellStyle name="Normal 6 5 2 5" xfId="655" xr:uid="{FC265962-02E4-4349-B8F4-186268D18635}"/>
    <cellStyle name="Normal 6 5 2 5 2" xfId="3267" xr:uid="{A6197901-BEB4-4A0D-AA87-EF3129F6559A}"/>
    <cellStyle name="Normal 6 5 2 5 3" xfId="3268" xr:uid="{2AFF87A9-130C-4057-AE25-C2E6F046386C}"/>
    <cellStyle name="Normal 6 5 2 5 4" xfId="3269" xr:uid="{0396D0F3-68CE-4DC8-AB2B-B7B04EB31997}"/>
    <cellStyle name="Normal 6 5 2 6" xfId="3270" xr:uid="{863BA6F5-32B1-41A4-9B34-9805292E60A0}"/>
    <cellStyle name="Normal 6 5 2 6 2" xfId="3271" xr:uid="{C96FFF97-C471-4519-8E59-560DC2839A2A}"/>
    <cellStyle name="Normal 6 5 2 6 3" xfId="3272" xr:uid="{E56BA685-5F17-4E07-AC1D-5A731A23C5D9}"/>
    <cellStyle name="Normal 6 5 2 6 4" xfId="3273" xr:uid="{530F9FE2-3099-4431-A7F3-1EC0A9737D0B}"/>
    <cellStyle name="Normal 6 5 2 7" xfId="3274" xr:uid="{0A82783D-F928-4AFA-B620-16B836FF354F}"/>
    <cellStyle name="Normal 6 5 2 8" xfId="3275" xr:uid="{2B057E3B-42CE-4E8A-A115-14B9006A64B3}"/>
    <cellStyle name="Normal 6 5 2 9" xfId="3276" xr:uid="{B86AB35E-8288-4191-8FCB-2F904974614F}"/>
    <cellStyle name="Normal 6 5 3" xfId="338" xr:uid="{33552471-DD4F-47EC-A856-97E80B45D3D2}"/>
    <cellStyle name="Normal 6 5 3 2" xfId="656" xr:uid="{25B3B3E7-AFEA-45C0-AEDB-CB1D4E03EC0C}"/>
    <cellStyle name="Normal 6 5 3 2 2" xfId="657" xr:uid="{F6B2EB53-B4BE-4B02-9471-8E1FFCD41E82}"/>
    <cellStyle name="Normal 6 5 3 2 2 2" xfId="1659" xr:uid="{DACB48E6-DD63-43DF-B510-D0B53C72DFE3}"/>
    <cellStyle name="Normal 6 5 3 2 2 2 2" xfId="1660" xr:uid="{A471B62F-CA8C-41C3-90C5-727BFE9560E1}"/>
    <cellStyle name="Normal 6 5 3 2 2 3" xfId="1661" xr:uid="{E55820C1-EF53-4FA0-87B4-8C49C6E0567A}"/>
    <cellStyle name="Normal 6 5 3 2 2 4" xfId="3277" xr:uid="{260D9BDA-16FD-48AC-A0B6-CB8A41A275B1}"/>
    <cellStyle name="Normal 6 5 3 2 3" xfId="1662" xr:uid="{5432BC4F-5339-4DE4-A0EB-6C4E2D0122ED}"/>
    <cellStyle name="Normal 6 5 3 2 3 2" xfId="1663" xr:uid="{1737D75B-A23B-4349-98D4-E6890461D3F6}"/>
    <cellStyle name="Normal 6 5 3 2 3 3" xfId="3278" xr:uid="{6D514E47-B8A4-4195-8289-D4D8B234295E}"/>
    <cellStyle name="Normal 6 5 3 2 3 4" xfId="3279" xr:uid="{38FDF64F-D0C5-4825-AAD5-ADEBE1E8348E}"/>
    <cellStyle name="Normal 6 5 3 2 4" xfId="1664" xr:uid="{96810FCF-0A71-4154-8E18-D98E30CB6CC4}"/>
    <cellStyle name="Normal 6 5 3 2 5" xfId="3280" xr:uid="{9F4610E1-56C8-451D-B32A-4AF899419FD4}"/>
    <cellStyle name="Normal 6 5 3 2 6" xfId="3281" xr:uid="{14A5B055-5D07-49DD-B692-D73274FBA219}"/>
    <cellStyle name="Normal 6 5 3 3" xfId="658" xr:uid="{741E7869-A795-4698-B577-3EE7DFB3CD7D}"/>
    <cellStyle name="Normal 6 5 3 3 2" xfId="1665" xr:uid="{C9975259-42D5-4531-B4D2-A2A112EFAA40}"/>
    <cellStyle name="Normal 6 5 3 3 2 2" xfId="1666" xr:uid="{B377478A-2256-4275-9B58-5FAEFC2BECAD}"/>
    <cellStyle name="Normal 6 5 3 3 2 3" xfId="3282" xr:uid="{619218CD-A242-4FFE-9758-F795498583F0}"/>
    <cellStyle name="Normal 6 5 3 3 2 4" xfId="3283" xr:uid="{4DBA5077-946E-42DC-8B9D-B5F72E872065}"/>
    <cellStyle name="Normal 6 5 3 3 3" xfId="1667" xr:uid="{A4F4225F-0C8C-4A66-8F7D-E5737BE3E198}"/>
    <cellStyle name="Normal 6 5 3 3 4" xfId="3284" xr:uid="{0ABEE1D7-D657-4FDC-B867-57DF1E9605A9}"/>
    <cellStyle name="Normal 6 5 3 3 5" xfId="3285" xr:uid="{911BA17A-4859-4345-BA28-92467D571766}"/>
    <cellStyle name="Normal 6 5 3 4" xfId="1668" xr:uid="{6C93CF12-31E0-43A4-B84B-130C434204A8}"/>
    <cellStyle name="Normal 6 5 3 4 2" xfId="1669" xr:uid="{2BB9B1DD-3B7D-4E5D-AF49-0C716D140B46}"/>
    <cellStyle name="Normal 6 5 3 4 3" xfId="3286" xr:uid="{46A0EA63-D8D6-4544-BEEC-A149A7F652D1}"/>
    <cellStyle name="Normal 6 5 3 4 4" xfId="3287" xr:uid="{1792A308-1359-45D8-8FD0-A00B75175E82}"/>
    <cellStyle name="Normal 6 5 3 5" xfId="1670" xr:uid="{1437EABB-8960-48F8-85BB-D835DAC24589}"/>
    <cellStyle name="Normal 6 5 3 5 2" xfId="3288" xr:uid="{0C84BED8-F4FC-4B24-9501-2139F5DA97CB}"/>
    <cellStyle name="Normal 6 5 3 5 3" xfId="3289" xr:uid="{6B746AA3-A176-4D2C-8549-7D18312B8CCC}"/>
    <cellStyle name="Normal 6 5 3 5 4" xfId="3290" xr:uid="{9C9AB47F-B042-4ED6-89EE-BA0FA002F1AB}"/>
    <cellStyle name="Normal 6 5 3 6" xfId="3291" xr:uid="{80A9C58C-A0F0-46C9-8466-0498B7C69F7E}"/>
    <cellStyle name="Normal 6 5 3 7" xfId="3292" xr:uid="{04BBD874-D6E4-428C-B5E2-5871CBF020A0}"/>
    <cellStyle name="Normal 6 5 3 8" xfId="3293" xr:uid="{FE907915-B04D-485C-85EF-98153AFA75DF}"/>
    <cellStyle name="Normal 6 5 4" xfId="339" xr:uid="{AFCE5FCA-0132-45C4-9602-3240D8AC2C33}"/>
    <cellStyle name="Normal 6 5 4 2" xfId="659" xr:uid="{2142A492-5454-4872-AC7C-D8E9B9F5A2D4}"/>
    <cellStyle name="Normal 6 5 4 2 2" xfId="660" xr:uid="{CA8ADB02-BD31-4239-BAB1-866F0108231E}"/>
    <cellStyle name="Normal 6 5 4 2 2 2" xfId="1671" xr:uid="{E4B5C6BB-82C5-4113-97A0-C1E39D55C63E}"/>
    <cellStyle name="Normal 6 5 4 2 2 3" xfId="3294" xr:uid="{ABEDA73D-2C20-457E-9B5E-289723D6901D}"/>
    <cellStyle name="Normal 6 5 4 2 2 4" xfId="3295" xr:uid="{BE371C2C-0E3D-4A25-A20B-3FA1C9F5DF06}"/>
    <cellStyle name="Normal 6 5 4 2 3" xfId="1672" xr:uid="{669072D1-25D5-4302-82D2-48AC86CCEF2F}"/>
    <cellStyle name="Normal 6 5 4 2 4" xfId="3296" xr:uid="{83EBA0AB-9BC4-4366-B66F-874F2F54AE03}"/>
    <cellStyle name="Normal 6 5 4 2 5" xfId="3297" xr:uid="{FE8E6BEA-869E-4CB7-B576-C2D46E2A10A3}"/>
    <cellStyle name="Normal 6 5 4 3" xfId="661" xr:uid="{B646D633-084D-4D50-BC57-E8FEB4ED7930}"/>
    <cellStyle name="Normal 6 5 4 3 2" xfId="1673" xr:uid="{1C03656B-0109-4C4D-9648-298C2E49F760}"/>
    <cellStyle name="Normal 6 5 4 3 3" xfId="3298" xr:uid="{F45F00D7-2D45-4DF6-A96A-AC9D86AFFDA5}"/>
    <cellStyle name="Normal 6 5 4 3 4" xfId="3299" xr:uid="{56227FAD-793A-4AE2-B094-9FD8ECCA41CD}"/>
    <cellStyle name="Normal 6 5 4 4" xfId="1674" xr:uid="{6BE63162-1B8C-49D2-A1E7-C7EAB52E4AB2}"/>
    <cellStyle name="Normal 6 5 4 4 2" xfId="3300" xr:uid="{A3D20F83-2ED4-4C88-9417-B604B4C066A4}"/>
    <cellStyle name="Normal 6 5 4 4 3" xfId="3301" xr:uid="{78516D03-5710-4F4A-B7D3-550B1C702D64}"/>
    <cellStyle name="Normal 6 5 4 4 4" xfId="3302" xr:uid="{52BBFC7F-1E08-4709-BBB2-9A90D1D070A8}"/>
    <cellStyle name="Normal 6 5 4 5" xfId="3303" xr:uid="{C66D3171-72D6-4BCA-85AE-84F5DA12F477}"/>
    <cellStyle name="Normal 6 5 4 6" xfId="3304" xr:uid="{8DA57DE6-51A1-4C2E-BB21-1603EE3727A4}"/>
    <cellStyle name="Normal 6 5 4 7" xfId="3305" xr:uid="{CCC7DF64-8829-493E-891C-A2A79EA88C07}"/>
    <cellStyle name="Normal 6 5 5" xfId="340" xr:uid="{FDC270C6-1ED5-4FCB-89BB-9BFB590CFE83}"/>
    <cellStyle name="Normal 6 5 5 2" xfId="662" xr:uid="{75BD6215-60E3-4BAD-BF4F-BDC14A076CF6}"/>
    <cellStyle name="Normal 6 5 5 2 2" xfId="1675" xr:uid="{AE19BED2-D11D-41A1-9740-090CA19D500D}"/>
    <cellStyle name="Normal 6 5 5 2 3" xfId="3306" xr:uid="{E1411746-8503-4659-9836-E3A3F9B4A168}"/>
    <cellStyle name="Normal 6 5 5 2 4" xfId="3307" xr:uid="{8C4987A3-B59C-44ED-A07B-581A2AD48DEE}"/>
    <cellStyle name="Normal 6 5 5 3" xfId="1676" xr:uid="{BAD3FACB-8CC8-415F-B2BF-2404E96C3438}"/>
    <cellStyle name="Normal 6 5 5 3 2" xfId="3308" xr:uid="{A60DD760-33D7-4995-BC5B-20E3F864632B}"/>
    <cellStyle name="Normal 6 5 5 3 3" xfId="3309" xr:uid="{F19F1092-D1BE-48B7-A94C-4B94CFABF98A}"/>
    <cellStyle name="Normal 6 5 5 3 4" xfId="3310" xr:uid="{F1991C3C-5D1E-486B-96E1-15802FEAA1DD}"/>
    <cellStyle name="Normal 6 5 5 4" xfId="3311" xr:uid="{92E10596-9EBA-4CCD-BA02-38925363B9E5}"/>
    <cellStyle name="Normal 6 5 5 5" xfId="3312" xr:uid="{54859439-F49A-4B9A-906B-9971068CF8C0}"/>
    <cellStyle name="Normal 6 5 5 6" xfId="3313" xr:uid="{3CA16BB8-493B-4946-9E83-66FC9BA16F67}"/>
    <cellStyle name="Normal 6 5 6" xfId="663" xr:uid="{B9747174-3CA7-45EB-B634-12D0C8F6D831}"/>
    <cellStyle name="Normal 6 5 6 2" xfId="1677" xr:uid="{557969BB-4456-48BD-8041-1605079C3803}"/>
    <cellStyle name="Normal 6 5 6 2 2" xfId="3314" xr:uid="{71ED4F52-4A1D-4AC1-9B9A-A22DB210E67D}"/>
    <cellStyle name="Normal 6 5 6 2 3" xfId="3315" xr:uid="{0D1E2289-56CB-4904-B259-147070FA044A}"/>
    <cellStyle name="Normal 6 5 6 2 4" xfId="3316" xr:uid="{BA0DD0E2-5D0F-486B-B8F5-9E4B297F6B6E}"/>
    <cellStyle name="Normal 6 5 6 3" xfId="3317" xr:uid="{ABCA15E4-7D64-46DF-B573-87126B212347}"/>
    <cellStyle name="Normal 6 5 6 4" xfId="3318" xr:uid="{9B883984-8DA5-4495-BCDA-E76EDE9CC244}"/>
    <cellStyle name="Normal 6 5 6 5" xfId="3319" xr:uid="{6A8AC74B-2A9D-47A3-B37F-E894E6ED1B52}"/>
    <cellStyle name="Normal 6 5 7" xfId="1678" xr:uid="{45BEE0CC-9B01-4863-8292-1786FAD3334D}"/>
    <cellStyle name="Normal 6 5 7 2" xfId="3320" xr:uid="{3061D064-7F48-4C5F-8F0F-1D589621D5DA}"/>
    <cellStyle name="Normal 6 5 7 3" xfId="3321" xr:uid="{59141065-B212-4BA0-AE4E-5E872E0DB1FE}"/>
    <cellStyle name="Normal 6 5 7 4" xfId="3322" xr:uid="{D057B67C-E101-49A3-A929-337737DE8549}"/>
    <cellStyle name="Normal 6 5 8" xfId="3323" xr:uid="{0821B471-87F7-4B10-BA98-BF0558BA73C3}"/>
    <cellStyle name="Normal 6 5 8 2" xfId="3324" xr:uid="{08C51E82-EAC1-40C3-A118-E39D4D6C4679}"/>
    <cellStyle name="Normal 6 5 8 3" xfId="3325" xr:uid="{FC183577-F096-40CD-8F9F-5B8E6FF3BF8A}"/>
    <cellStyle name="Normal 6 5 8 4" xfId="3326" xr:uid="{387CE445-A08C-4B76-A7CD-F7EBAF66D24D}"/>
    <cellStyle name="Normal 6 5 9" xfId="3327" xr:uid="{FC718E7B-2EB8-479C-A72A-381F29AF18DB}"/>
    <cellStyle name="Normal 6 6" xfId="125" xr:uid="{6EF2E2F4-0AB5-43D5-AB9D-23BE5EC959A1}"/>
    <cellStyle name="Normal 6 6 2" xfId="126" xr:uid="{CF9E7A4F-57E2-4D4E-9B21-C863C9EBB738}"/>
    <cellStyle name="Normal 6 6 2 2" xfId="341" xr:uid="{90C5BBBB-2F36-4F4F-986C-9C69581F3C1E}"/>
    <cellStyle name="Normal 6 6 2 2 2" xfId="664" xr:uid="{5FCAD20D-7C4D-4258-A320-2D8AC58B6B53}"/>
    <cellStyle name="Normal 6 6 2 2 2 2" xfId="1679" xr:uid="{BD0A07D9-8FDB-4128-B431-F72CC9224C21}"/>
    <cellStyle name="Normal 6 6 2 2 2 3" xfId="3328" xr:uid="{DFB609FB-0FA2-4C24-AFDD-F9F4D6F51166}"/>
    <cellStyle name="Normal 6 6 2 2 2 4" xfId="3329" xr:uid="{F770272B-17D4-4E45-BB69-569D2ECCE7AA}"/>
    <cellStyle name="Normal 6 6 2 2 3" xfId="1680" xr:uid="{F777469F-8E6E-418B-9D8C-DFC3F21153A5}"/>
    <cellStyle name="Normal 6 6 2 2 3 2" xfId="3330" xr:uid="{E919634C-F952-48E7-BA4B-209451C2833D}"/>
    <cellStyle name="Normal 6 6 2 2 3 3" xfId="3331" xr:uid="{00C6F1D1-E3B9-41C8-95A4-2C50A637566D}"/>
    <cellStyle name="Normal 6 6 2 2 3 4" xfId="3332" xr:uid="{AB9175AE-7AAE-4E54-9DA9-570E2AB4616F}"/>
    <cellStyle name="Normal 6 6 2 2 4" xfId="3333" xr:uid="{22C80C05-DDAB-4DB4-BACA-45BA76496A91}"/>
    <cellStyle name="Normal 6 6 2 2 5" xfId="3334" xr:uid="{B7453DCA-2594-4FBB-8019-F704B9C462BA}"/>
    <cellStyle name="Normal 6 6 2 2 6" xfId="3335" xr:uid="{6CB10CCA-2F02-434D-A641-5E36C1612571}"/>
    <cellStyle name="Normal 6 6 2 3" xfId="665" xr:uid="{8ECC42D8-8206-41AD-B6BF-E1751F88A595}"/>
    <cellStyle name="Normal 6 6 2 3 2" xfId="1681" xr:uid="{E785F12E-E8FB-452F-A949-585D6DEF6EFE}"/>
    <cellStyle name="Normal 6 6 2 3 2 2" xfId="3336" xr:uid="{CD3057ED-037D-4E9E-9912-7315DFD50685}"/>
    <cellStyle name="Normal 6 6 2 3 2 3" xfId="3337" xr:uid="{0917045F-D676-4863-8E22-3D400EAC4EB7}"/>
    <cellStyle name="Normal 6 6 2 3 2 4" xfId="3338" xr:uid="{40C929E7-4288-478A-ACD5-799B0B67106D}"/>
    <cellStyle name="Normal 6 6 2 3 3" xfId="3339" xr:uid="{6D45FCA2-720A-4455-BDC0-448234FF3F5E}"/>
    <cellStyle name="Normal 6 6 2 3 4" xfId="3340" xr:uid="{59C2D55D-A2B2-46DF-9408-3831C12917D8}"/>
    <cellStyle name="Normal 6 6 2 3 5" xfId="3341" xr:uid="{7D0A545A-E1F1-456D-9A52-2CB8A64E9951}"/>
    <cellStyle name="Normal 6 6 2 4" xfId="1682" xr:uid="{C2BBED05-7E30-4588-85E8-353F927D664C}"/>
    <cellStyle name="Normal 6 6 2 4 2" xfId="3342" xr:uid="{31149A59-A355-49B4-A23F-59A783DDD0C1}"/>
    <cellStyle name="Normal 6 6 2 4 3" xfId="3343" xr:uid="{8CF66615-FD60-4C97-8FA1-4AEF0F78D60B}"/>
    <cellStyle name="Normal 6 6 2 4 4" xfId="3344" xr:uid="{2DEBC9A8-50E7-4503-BFB3-53033D8BE023}"/>
    <cellStyle name="Normal 6 6 2 5" xfId="3345" xr:uid="{7D55F4FA-0AAD-4B1B-9D16-03915E58DB57}"/>
    <cellStyle name="Normal 6 6 2 5 2" xfId="3346" xr:uid="{13BA7CB7-E66B-4EFA-B18C-87ABE9CCF387}"/>
    <cellStyle name="Normal 6 6 2 5 3" xfId="3347" xr:uid="{224D1070-F5AC-47BF-B35F-4DF9634F370E}"/>
    <cellStyle name="Normal 6 6 2 5 4" xfId="3348" xr:uid="{5703A867-E313-4A2D-B0D0-3E7E8E477CE4}"/>
    <cellStyle name="Normal 6 6 2 6" xfId="3349" xr:uid="{3EC8EC7F-432C-4BAA-A059-05B0E8F91870}"/>
    <cellStyle name="Normal 6 6 2 7" xfId="3350" xr:uid="{B645ADD7-16E0-4B4E-9D54-F586AAC148EA}"/>
    <cellStyle name="Normal 6 6 2 8" xfId="3351" xr:uid="{928F3B3C-C6FA-40F0-8E26-F590E7E60C98}"/>
    <cellStyle name="Normal 6 6 3" xfId="342" xr:uid="{60B09FC3-593E-4E87-AD2E-1647FA21FECA}"/>
    <cellStyle name="Normal 6 6 3 2" xfId="666" xr:uid="{4A99E81A-3EC5-4B9A-BF84-7F308811A369}"/>
    <cellStyle name="Normal 6 6 3 2 2" xfId="667" xr:uid="{DB8E3848-45C1-4679-8E01-0B6E8EF8AE04}"/>
    <cellStyle name="Normal 6 6 3 2 3" xfId="3352" xr:uid="{16294773-1B32-46DF-A358-0195E55D4C2E}"/>
    <cellStyle name="Normal 6 6 3 2 4" xfId="3353" xr:uid="{5B893E0F-2711-4C84-8E2F-095FBEB5D4F6}"/>
    <cellStyle name="Normal 6 6 3 3" xfId="668" xr:uid="{4B4A1E3F-14BE-4A67-9950-17D460792F97}"/>
    <cellStyle name="Normal 6 6 3 3 2" xfId="3354" xr:uid="{DCC1D4FB-B2D6-4418-BC52-CA6AD42FBA4F}"/>
    <cellStyle name="Normal 6 6 3 3 3" xfId="3355" xr:uid="{AC0DEBEA-0848-488D-9190-8C314DCD248B}"/>
    <cellStyle name="Normal 6 6 3 3 4" xfId="3356" xr:uid="{944A7063-E7A8-4B12-A6C9-84BC59DB93A0}"/>
    <cellStyle name="Normal 6 6 3 4" xfId="3357" xr:uid="{31D330B5-4ACC-4E53-A17B-5EAAE98F1900}"/>
    <cellStyle name="Normal 6 6 3 5" xfId="3358" xr:uid="{472C4AA1-BA4D-4305-BFEB-BF84EA161FB3}"/>
    <cellStyle name="Normal 6 6 3 6" xfId="3359" xr:uid="{0C83DE0C-F2D8-4E05-8A4E-BC0A48605F97}"/>
    <cellStyle name="Normal 6 6 4" xfId="343" xr:uid="{DD7CF73D-6BCE-4878-9B96-32FFCFBF1CD4}"/>
    <cellStyle name="Normal 6 6 4 2" xfId="669" xr:uid="{DA418AB5-4F2C-4AF7-A8D9-EC74FADFBE65}"/>
    <cellStyle name="Normal 6 6 4 2 2" xfId="3360" xr:uid="{8BFDAB4D-B2B6-4490-8ACA-1819C6E521D7}"/>
    <cellStyle name="Normal 6 6 4 2 3" xfId="3361" xr:uid="{19EF6C45-827B-47A9-BAD7-683413BEFCAD}"/>
    <cellStyle name="Normal 6 6 4 2 4" xfId="3362" xr:uid="{6B7186FB-6611-4615-943A-50E16B2172F2}"/>
    <cellStyle name="Normal 6 6 4 3" xfId="3363" xr:uid="{D9A30334-5A7B-4FD1-AF6B-10057D7E55A1}"/>
    <cellStyle name="Normal 6 6 4 4" xfId="3364" xr:uid="{7D0D2048-5148-4FCC-87B8-30E02B09C659}"/>
    <cellStyle name="Normal 6 6 4 5" xfId="3365" xr:uid="{58BFC1A5-1831-4E63-8A47-F1D75AD9346A}"/>
    <cellStyle name="Normal 6 6 5" xfId="670" xr:uid="{71E7120A-4025-4860-A4E4-EE6AA2A9AF08}"/>
    <cellStyle name="Normal 6 6 5 2" xfId="3366" xr:uid="{0E536763-84D4-4F9F-84A5-393950DA6E10}"/>
    <cellStyle name="Normal 6 6 5 3" xfId="3367" xr:uid="{FD63F61F-ACD5-4A3B-9ECE-1D2169E89739}"/>
    <cellStyle name="Normal 6 6 5 4" xfId="3368" xr:uid="{83C5F953-1AD6-4C11-A99A-47AE343F5106}"/>
    <cellStyle name="Normal 6 6 6" xfId="3369" xr:uid="{E9110919-0516-41FB-B20E-AE4C3C5D081D}"/>
    <cellStyle name="Normal 6 6 6 2" xfId="3370" xr:uid="{22A55DAC-8DD3-4E77-B1FB-A7BBE01664C9}"/>
    <cellStyle name="Normal 6 6 6 3" xfId="3371" xr:uid="{3F567E0D-C24E-4ABB-8BD7-09ECB4614E19}"/>
    <cellStyle name="Normal 6 6 6 4" xfId="3372" xr:uid="{23ADC209-F7EA-4EA9-BC72-4184A2A7F564}"/>
    <cellStyle name="Normal 6 6 7" xfId="3373" xr:uid="{9565A4C7-AE45-40ED-AABB-993A03C2EF4B}"/>
    <cellStyle name="Normal 6 6 8" xfId="3374" xr:uid="{8EDD1D03-2D8C-4122-B127-34F54EF06E79}"/>
    <cellStyle name="Normal 6 6 9" xfId="3375" xr:uid="{4DEEE107-5532-4AEB-A758-DD4E407715EC}"/>
    <cellStyle name="Normal 6 7" xfId="127" xr:uid="{20DE6F51-4B84-43E5-96F7-96909133A380}"/>
    <cellStyle name="Normal 6 7 2" xfId="344" xr:uid="{7254793A-E783-431E-9148-05E61E6AD7F8}"/>
    <cellStyle name="Normal 6 7 2 2" xfId="671" xr:uid="{D6C533C9-E909-46F4-84DE-EBD341CD099E}"/>
    <cellStyle name="Normal 6 7 2 2 2" xfId="1683" xr:uid="{0BB2445D-0D84-4CC8-9B60-1FCDBFACBD43}"/>
    <cellStyle name="Normal 6 7 2 2 2 2" xfId="1684" xr:uid="{CBCBB26F-AC0B-4E5A-9D01-FF5228EDB2BE}"/>
    <cellStyle name="Normal 6 7 2 2 3" xfId="1685" xr:uid="{B9821CA0-2233-4270-93B9-0EB30BA8A23A}"/>
    <cellStyle name="Normal 6 7 2 2 4" xfId="3376" xr:uid="{4A7E6009-C2A7-4477-AAAE-CC77E8BB9758}"/>
    <cellStyle name="Normal 6 7 2 3" xfId="1686" xr:uid="{B070F4FB-0FD0-4726-8E74-C2E18B27788F}"/>
    <cellStyle name="Normal 6 7 2 3 2" xfId="1687" xr:uid="{9147042E-1611-4FF9-A59A-EFFD7B2D4874}"/>
    <cellStyle name="Normal 6 7 2 3 3" xfId="3377" xr:uid="{72C54E74-635F-430D-B518-E60FA414653C}"/>
    <cellStyle name="Normal 6 7 2 3 4" xfId="3378" xr:uid="{4150C1E4-3CEA-4AD2-B25F-9DF64481983B}"/>
    <cellStyle name="Normal 6 7 2 4" xfId="1688" xr:uid="{34F43BF4-1272-486A-9456-F0092C78650A}"/>
    <cellStyle name="Normal 6 7 2 5" xfId="3379" xr:uid="{82726054-392E-4303-B4DC-5C9B640AEAF0}"/>
    <cellStyle name="Normal 6 7 2 6" xfId="3380" xr:uid="{6D359A2E-A16E-4DBF-9C31-C288AF4790E6}"/>
    <cellStyle name="Normal 6 7 3" xfId="672" xr:uid="{9B8EAA4E-4E64-47FE-A9FE-A4F5DA0DF428}"/>
    <cellStyle name="Normal 6 7 3 2" xfId="1689" xr:uid="{0F329DCF-43E1-4213-AD88-93FC258B1B4E}"/>
    <cellStyle name="Normal 6 7 3 2 2" xfId="1690" xr:uid="{F8DC620D-BB42-4BFD-9606-705F4EA66214}"/>
    <cellStyle name="Normal 6 7 3 2 3" xfId="3381" xr:uid="{0C7EC559-12AC-4D22-9B51-B07B1A91142C}"/>
    <cellStyle name="Normal 6 7 3 2 4" xfId="3382" xr:uid="{6639DE1F-F0D3-443F-AA8F-B9C83C4C0B6B}"/>
    <cellStyle name="Normal 6 7 3 3" xfId="1691" xr:uid="{6139895E-D04D-4E2C-8158-BB928B07613B}"/>
    <cellStyle name="Normal 6 7 3 4" xfId="3383" xr:uid="{E4453564-28FD-48D7-AED2-B3944EA5FD89}"/>
    <cellStyle name="Normal 6 7 3 5" xfId="3384" xr:uid="{DF0F1452-7565-43E4-BA07-A8EAFD3A0F85}"/>
    <cellStyle name="Normal 6 7 4" xfId="1692" xr:uid="{37530B9A-3E9A-4D64-BAC0-6B2BB8360798}"/>
    <cellStyle name="Normal 6 7 4 2" xfId="1693" xr:uid="{B8C2F699-1C55-499E-A49A-1990D560A3D0}"/>
    <cellStyle name="Normal 6 7 4 3" xfId="3385" xr:uid="{513B6174-CEF5-4AD8-B852-ED6C3C64AEE6}"/>
    <cellStyle name="Normal 6 7 4 4" xfId="3386" xr:uid="{0B65517F-5E12-4BF4-8D0B-6A8254BE4AAF}"/>
    <cellStyle name="Normal 6 7 5" xfId="1694" xr:uid="{EEB17E0E-F1A5-4F31-A878-640DEEBD6653}"/>
    <cellStyle name="Normal 6 7 5 2" xfId="3387" xr:uid="{A2EF31D6-D2A3-4184-B805-F467FDD943D5}"/>
    <cellStyle name="Normal 6 7 5 3" xfId="3388" xr:uid="{D2C0E952-DB12-4583-8B4F-7A3A2FD38F56}"/>
    <cellStyle name="Normal 6 7 5 4" xfId="3389" xr:uid="{4DE095BB-9355-4CDF-8ADC-BE31DDA0A67E}"/>
    <cellStyle name="Normal 6 7 6" xfId="3390" xr:uid="{89A19C41-B28C-4B4F-80CC-B545221C3617}"/>
    <cellStyle name="Normal 6 7 7" xfId="3391" xr:uid="{8F2DB91D-05DC-4FE6-8D7E-2AFF945E8F19}"/>
    <cellStyle name="Normal 6 7 8" xfId="3392" xr:uid="{39D22601-1F7A-4953-B32E-DB71282E58F1}"/>
    <cellStyle name="Normal 6 8" xfId="345" xr:uid="{37637D6D-A6E5-4B8B-86F3-5E547DAF6ACC}"/>
    <cellStyle name="Normal 6 8 2" xfId="673" xr:uid="{06E374B3-5F86-49A7-A387-3984453C4693}"/>
    <cellStyle name="Normal 6 8 2 2" xfId="674" xr:uid="{63D3FDC1-85B1-47F7-9E8B-B01118D33E03}"/>
    <cellStyle name="Normal 6 8 2 2 2" xfId="1695" xr:uid="{4618EA97-AA1B-49C7-B6D0-0BA605CC84B8}"/>
    <cellStyle name="Normal 6 8 2 2 3" xfId="3393" xr:uid="{EABE868D-6A46-433E-A34A-8DE6789BF78A}"/>
    <cellStyle name="Normal 6 8 2 2 4" xfId="3394" xr:uid="{FC8A3972-047B-45AE-BE88-4E0E7D7192E2}"/>
    <cellStyle name="Normal 6 8 2 3" xfId="1696" xr:uid="{37FB72FC-E4C4-4C22-AC7B-94D4398C4949}"/>
    <cellStyle name="Normal 6 8 2 4" xfId="3395" xr:uid="{35889DC6-84B2-4374-948E-B8E150A8F0B9}"/>
    <cellStyle name="Normal 6 8 2 5" xfId="3396" xr:uid="{773B9534-26D6-49A6-B93B-5E931BC59733}"/>
    <cellStyle name="Normal 6 8 3" xfId="675" xr:uid="{525435C2-3EAA-40ED-AC0B-3C7E03F3943F}"/>
    <cellStyle name="Normal 6 8 3 2" xfId="1697" xr:uid="{56F9035F-0CEC-4B55-9A43-F9A61DE07A82}"/>
    <cellStyle name="Normal 6 8 3 3" xfId="3397" xr:uid="{78B98087-C171-4783-A36C-18920CCB986C}"/>
    <cellStyle name="Normal 6 8 3 4" xfId="3398" xr:uid="{5285F62B-2F8D-4232-B592-8BBAAEBB8496}"/>
    <cellStyle name="Normal 6 8 4" xfId="1698" xr:uid="{F0FA7AAC-9CF4-45BF-ABED-FFC526B7FB3B}"/>
    <cellStyle name="Normal 6 8 4 2" xfId="3399" xr:uid="{3C49BE94-A5B3-4D44-9319-BF5235FA9C84}"/>
    <cellStyle name="Normal 6 8 4 3" xfId="3400" xr:uid="{9A4CD5DA-5243-46EB-8735-D15156A9BE10}"/>
    <cellStyle name="Normal 6 8 4 4" xfId="3401" xr:uid="{15903CAF-4AFF-4C18-AB3C-F2A10F961016}"/>
    <cellStyle name="Normal 6 8 5" xfId="3402" xr:uid="{55CB5E2D-1536-4254-89C6-68397A9D9032}"/>
    <cellStyle name="Normal 6 8 6" xfId="3403" xr:uid="{CB58DBEE-F229-41E5-AFD7-4EAB58373915}"/>
    <cellStyle name="Normal 6 8 7" xfId="3404" xr:uid="{414F2C41-D2A9-454F-9C0A-9305923D9867}"/>
    <cellStyle name="Normal 6 9" xfId="346" xr:uid="{BE73680E-453E-4337-BF3F-F3619B514D76}"/>
    <cellStyle name="Normal 6 9 2" xfId="676" xr:uid="{FFF4D0D5-EFEA-4173-A0E1-BB5A0CDFF425}"/>
    <cellStyle name="Normal 6 9 2 2" xfId="1699" xr:uid="{83102800-8C02-4DE0-900B-8CF1631F7ABC}"/>
    <cellStyle name="Normal 6 9 2 3" xfId="3405" xr:uid="{5258AF6E-CEF7-48E7-B5A3-1888C10A623B}"/>
    <cellStyle name="Normal 6 9 2 4" xfId="3406" xr:uid="{55D2D753-D4A9-4D49-A86C-5CF691FDF64F}"/>
    <cellStyle name="Normal 6 9 3" xfId="1700" xr:uid="{D33EB0BB-CC74-47F2-BE3B-A20E7FF8C305}"/>
    <cellStyle name="Normal 6 9 3 2" xfId="3407" xr:uid="{D08C2A53-DD5C-4D9A-9EE9-599ADBD169EE}"/>
    <cellStyle name="Normal 6 9 3 3" xfId="3408" xr:uid="{4660F36C-B09B-48ED-8986-A1B18C245EE1}"/>
    <cellStyle name="Normal 6 9 3 4" xfId="3409" xr:uid="{3A074693-0770-494C-9F5C-8BF63AB3C5AC}"/>
    <cellStyle name="Normal 6 9 4" xfId="3410" xr:uid="{BF59AD86-9AD6-4B9E-A79E-2ED5D0DCADE1}"/>
    <cellStyle name="Normal 6 9 5" xfId="3411" xr:uid="{5EE2B6C0-2E84-47D2-A169-1F24D62D14F9}"/>
    <cellStyle name="Normal 6 9 6" xfId="3412" xr:uid="{CF19F111-0258-4A1F-BFF8-3ABDD701136C}"/>
    <cellStyle name="Normal 7" xfId="128" xr:uid="{04D1741E-EB05-49A4-9373-5D1E004EF32C}"/>
    <cellStyle name="Normal 7 10" xfId="1701" xr:uid="{C37ACE65-D4CA-416C-A7D8-38C3A3217D23}"/>
    <cellStyle name="Normal 7 10 2" xfId="3413" xr:uid="{73FD603C-016C-4CDD-96F4-C5733F1A302F}"/>
    <cellStyle name="Normal 7 10 3" xfId="3414" xr:uid="{F8E65202-5D5F-4274-A156-487BBEAE42C5}"/>
    <cellStyle name="Normal 7 10 4" xfId="3415" xr:uid="{E93AC035-4C7A-49FD-94BD-23D7C28300DF}"/>
    <cellStyle name="Normal 7 11" xfId="3416" xr:uid="{FB545663-76C7-404B-9B08-B4A5A490BC64}"/>
    <cellStyle name="Normal 7 11 2" xfId="3417" xr:uid="{65F74F23-F696-4194-8210-52822E4EBCBA}"/>
    <cellStyle name="Normal 7 11 3" xfId="3418" xr:uid="{CABCB49D-F461-41AA-A055-0E0E86623CC9}"/>
    <cellStyle name="Normal 7 11 4" xfId="3419" xr:uid="{283C3D86-43C1-4CC3-A02D-26F4EE9936D1}"/>
    <cellStyle name="Normal 7 12" xfId="3420" xr:uid="{7BEC67EB-10C6-4D75-9698-2A73F893F156}"/>
    <cellStyle name="Normal 7 12 2" xfId="3421" xr:uid="{0277868D-C401-472E-9D83-C2125668604D}"/>
    <cellStyle name="Normal 7 13" xfId="3422" xr:uid="{6419553D-5F30-4704-B237-EAAD1E96D8D7}"/>
    <cellStyle name="Normal 7 14" xfId="3423" xr:uid="{195447F1-3CE7-4DD1-814B-EB4342C94B73}"/>
    <cellStyle name="Normal 7 15" xfId="3424" xr:uid="{99405124-1CA8-458D-AE9A-95D7172EE523}"/>
    <cellStyle name="Normal 7 2" xfId="129" xr:uid="{ABECBD92-CD23-437E-B4C9-B324AF1FE1A6}"/>
    <cellStyle name="Normal 7 2 10" xfId="3425" xr:uid="{7D85D292-7FF5-4407-866E-31BA96B4DBFE}"/>
    <cellStyle name="Normal 7 2 11" xfId="3426" xr:uid="{9DFD0817-92DB-4D01-95C4-61F1F4FB502E}"/>
    <cellStyle name="Normal 7 2 2" xfId="130" xr:uid="{02648DC8-3307-4493-99C2-1DC6B7D13C8E}"/>
    <cellStyle name="Normal 7 2 2 2" xfId="131" xr:uid="{F0A8B951-0C8F-4735-98CA-64C21C7138ED}"/>
    <cellStyle name="Normal 7 2 2 2 2" xfId="347" xr:uid="{CCAE993A-7C18-4C85-8EE9-FEB22DF6FA84}"/>
    <cellStyle name="Normal 7 2 2 2 2 2" xfId="677" xr:uid="{798E23FF-3F31-4716-9DA2-9AA8F87141C9}"/>
    <cellStyle name="Normal 7 2 2 2 2 2 2" xfId="678" xr:uid="{3A896392-8182-419B-9AA8-1A989AAA4B26}"/>
    <cellStyle name="Normal 7 2 2 2 2 2 2 2" xfId="1702" xr:uid="{9545BBD3-0CEF-4CD9-8FC3-3FF5D9DDABED}"/>
    <cellStyle name="Normal 7 2 2 2 2 2 2 2 2" xfId="1703" xr:uid="{19741824-9DF3-4C86-A4B5-1BBE0CB44C3A}"/>
    <cellStyle name="Normal 7 2 2 2 2 2 2 3" xfId="1704" xr:uid="{81F0BDED-A9D8-4DB4-93A5-2674ECEE9667}"/>
    <cellStyle name="Normal 7 2 2 2 2 2 3" xfId="1705" xr:uid="{2AF891C0-D5F4-4C42-BE70-0ECE3B364CE0}"/>
    <cellStyle name="Normal 7 2 2 2 2 2 3 2" xfId="1706" xr:uid="{14B2BDDD-B00E-4968-8A71-CA95E1D5F2C0}"/>
    <cellStyle name="Normal 7 2 2 2 2 2 4" xfId="1707" xr:uid="{227F0CEE-EE54-4BDB-A66C-61B1E9714028}"/>
    <cellStyle name="Normal 7 2 2 2 2 3" xfId="679" xr:uid="{784F1FDE-2248-4D42-9BB7-A006846CA6E1}"/>
    <cellStyle name="Normal 7 2 2 2 2 3 2" xfId="1708" xr:uid="{6602EAC2-7B04-41BA-B08B-D87754ED84A8}"/>
    <cellStyle name="Normal 7 2 2 2 2 3 2 2" xfId="1709" xr:uid="{6E250A76-4E84-4279-9772-99EA23001EF6}"/>
    <cellStyle name="Normal 7 2 2 2 2 3 3" xfId="1710" xr:uid="{676863B6-626F-4EA4-8915-0CE91DF7908C}"/>
    <cellStyle name="Normal 7 2 2 2 2 3 4" xfId="3427" xr:uid="{E97B5EB6-6740-4C87-A951-2DFD95260F00}"/>
    <cellStyle name="Normal 7 2 2 2 2 4" xfId="1711" xr:uid="{7F1C9A24-1A28-470B-A6A8-701A939E3A6C}"/>
    <cellStyle name="Normal 7 2 2 2 2 4 2" xfId="1712" xr:uid="{B80CBCA6-66D4-45EA-8D57-DD49CB8218DC}"/>
    <cellStyle name="Normal 7 2 2 2 2 5" xfId="1713" xr:uid="{102B8976-CF2B-4FC1-B36C-D3637DE4CCC2}"/>
    <cellStyle name="Normal 7 2 2 2 2 6" xfId="3428" xr:uid="{AF4EE0D1-2A31-4236-B22B-CC4E2A4C91DC}"/>
    <cellStyle name="Normal 7 2 2 2 3" xfId="348" xr:uid="{0C011D75-6CEC-4F63-937E-4F489A571FB8}"/>
    <cellStyle name="Normal 7 2 2 2 3 2" xfId="680" xr:uid="{7C32454A-C712-4D71-BD2C-AFFEB9AA56FA}"/>
    <cellStyle name="Normal 7 2 2 2 3 2 2" xfId="681" xr:uid="{ACAFB933-3D40-4A4F-9C43-9196F6A9CAD7}"/>
    <cellStyle name="Normal 7 2 2 2 3 2 2 2" xfId="1714" xr:uid="{56D704B2-E3A5-49D2-BF78-69E4E5D33A19}"/>
    <cellStyle name="Normal 7 2 2 2 3 2 2 2 2" xfId="1715" xr:uid="{859F4A30-0867-4855-87FA-93534155B645}"/>
    <cellStyle name="Normal 7 2 2 2 3 2 2 3" xfId="1716" xr:uid="{17F47EBB-697E-49A3-85E4-C375EED24F5D}"/>
    <cellStyle name="Normal 7 2 2 2 3 2 3" xfId="1717" xr:uid="{64303200-64B7-45F4-A6B5-AAD611938251}"/>
    <cellStyle name="Normal 7 2 2 2 3 2 3 2" xfId="1718" xr:uid="{FFBEF19D-CDF9-4B4F-8C58-62C1051BDBCD}"/>
    <cellStyle name="Normal 7 2 2 2 3 2 4" xfId="1719" xr:uid="{10C7820B-660E-414A-8A71-6C954C5EFF9C}"/>
    <cellStyle name="Normal 7 2 2 2 3 3" xfId="682" xr:uid="{E8962686-BD95-4122-927F-E1AF6A98EC5C}"/>
    <cellStyle name="Normal 7 2 2 2 3 3 2" xfId="1720" xr:uid="{7DC52A99-CFF6-45EE-9B50-3377D0E1200F}"/>
    <cellStyle name="Normal 7 2 2 2 3 3 2 2" xfId="1721" xr:uid="{CBEA3470-68EA-4698-89DD-30F8F27C493B}"/>
    <cellStyle name="Normal 7 2 2 2 3 3 3" xfId="1722" xr:uid="{15917E70-ED45-4842-9583-97144E46889B}"/>
    <cellStyle name="Normal 7 2 2 2 3 4" xfId="1723" xr:uid="{CC3C2988-537D-454F-A910-62B516F8F7D3}"/>
    <cellStyle name="Normal 7 2 2 2 3 4 2" xfId="1724" xr:uid="{B8AE17F6-ECC5-4D50-97F0-8A0819974B1E}"/>
    <cellStyle name="Normal 7 2 2 2 3 5" xfId="1725" xr:uid="{EBD00CE8-D6D3-47D3-9357-B691927B675A}"/>
    <cellStyle name="Normal 7 2 2 2 4" xfId="683" xr:uid="{7A9802BF-3ABC-4560-B190-BE8E71B02753}"/>
    <cellStyle name="Normal 7 2 2 2 4 2" xfId="684" xr:uid="{CB385BE8-6CE0-4E32-9769-28A829D7DCDB}"/>
    <cellStyle name="Normal 7 2 2 2 4 2 2" xfId="1726" xr:uid="{B9259294-C3A2-4196-85A3-014C0220C00A}"/>
    <cellStyle name="Normal 7 2 2 2 4 2 2 2" xfId="1727" xr:uid="{E404A048-9E74-429B-B524-B022827FA4D0}"/>
    <cellStyle name="Normal 7 2 2 2 4 2 3" xfId="1728" xr:uid="{23F7C4C6-9B17-491A-986B-4023BF2A8CA5}"/>
    <cellStyle name="Normal 7 2 2 2 4 3" xfId="1729" xr:uid="{DB4A7CE3-0681-494D-BBA7-16196BA1AA0E}"/>
    <cellStyle name="Normal 7 2 2 2 4 3 2" xfId="1730" xr:uid="{AE6EA044-C592-4FF8-A850-F538C9587B9D}"/>
    <cellStyle name="Normal 7 2 2 2 4 4" xfId="1731" xr:uid="{F140DA1B-1A23-4600-A75B-6B06DCBD6897}"/>
    <cellStyle name="Normal 7 2 2 2 5" xfId="685" xr:uid="{F3B20335-9980-420C-9518-E32467CCA2AA}"/>
    <cellStyle name="Normal 7 2 2 2 5 2" xfId="1732" xr:uid="{2517F64B-70BD-491D-A619-EDDB0A0532D5}"/>
    <cellStyle name="Normal 7 2 2 2 5 2 2" xfId="1733" xr:uid="{26649B85-5597-4175-86A0-D559B8339D59}"/>
    <cellStyle name="Normal 7 2 2 2 5 3" xfId="1734" xr:uid="{A181E347-4502-4B2A-8619-0E2680C3D9DE}"/>
    <cellStyle name="Normal 7 2 2 2 5 4" xfId="3429" xr:uid="{10F34583-C5BB-44E7-8D6A-35E2C100FB49}"/>
    <cellStyle name="Normal 7 2 2 2 6" xfId="1735" xr:uid="{EAC82686-B762-4D38-B64F-DF174A4243D8}"/>
    <cellStyle name="Normal 7 2 2 2 6 2" xfId="1736" xr:uid="{E1AB1DC8-B497-4366-8E86-0F375815C530}"/>
    <cellStyle name="Normal 7 2 2 2 7" xfId="1737" xr:uid="{0AE17D5F-7F52-4352-AEA6-B70679C08093}"/>
    <cellStyle name="Normal 7 2 2 2 8" xfId="3430" xr:uid="{B50E94FC-178E-4D20-BE1D-5881E3B8D9F3}"/>
    <cellStyle name="Normal 7 2 2 3" xfId="349" xr:uid="{10BADAB1-38C2-47D5-BA06-3943FABFABE4}"/>
    <cellStyle name="Normal 7 2 2 3 2" xfId="686" xr:uid="{44B23827-1F37-4A8C-8E34-17F00BC18152}"/>
    <cellStyle name="Normal 7 2 2 3 2 2" xfId="687" xr:uid="{7A342E5A-FA08-417D-A805-3C226D342B47}"/>
    <cellStyle name="Normal 7 2 2 3 2 2 2" xfId="1738" xr:uid="{5EB27852-4A3C-4913-BFD3-CFDA0C889605}"/>
    <cellStyle name="Normal 7 2 2 3 2 2 2 2" xfId="1739" xr:uid="{AEF7F342-A3DA-4CE6-B5A2-47C49C6B8AE7}"/>
    <cellStyle name="Normal 7 2 2 3 2 2 3" xfId="1740" xr:uid="{6552C755-1E04-499C-A035-492FA9B44AEB}"/>
    <cellStyle name="Normal 7 2 2 3 2 3" xfId="1741" xr:uid="{F4146AB5-4D0C-4EF5-AC44-7AD11315616A}"/>
    <cellStyle name="Normal 7 2 2 3 2 3 2" xfId="1742" xr:uid="{44873B59-54AA-4B5C-AFFD-01FC0CD7A886}"/>
    <cellStyle name="Normal 7 2 2 3 2 4" xfId="1743" xr:uid="{7C86066B-BA67-41F1-A638-EEF8035CAC68}"/>
    <cellStyle name="Normal 7 2 2 3 3" xfId="688" xr:uid="{068F1B1D-52B4-4F04-B141-CBBB31BD7E00}"/>
    <cellStyle name="Normal 7 2 2 3 3 2" xfId="1744" xr:uid="{19E7EF1C-5EDE-4FE2-9016-3E494C51A490}"/>
    <cellStyle name="Normal 7 2 2 3 3 2 2" xfId="1745" xr:uid="{87B4FFB5-295A-44C5-BA08-2BA6F8828B81}"/>
    <cellStyle name="Normal 7 2 2 3 3 3" xfId="1746" xr:uid="{79AEAC92-8042-4233-A5A3-24BDD508D5F9}"/>
    <cellStyle name="Normal 7 2 2 3 3 4" xfId="3431" xr:uid="{A1DA3BDF-632F-4DEF-8163-F45F389AC8A1}"/>
    <cellStyle name="Normal 7 2 2 3 4" xfId="1747" xr:uid="{DC05D800-BFC0-4F1B-ACEE-74B6D23A2BBC}"/>
    <cellStyle name="Normal 7 2 2 3 4 2" xfId="1748" xr:uid="{EF22F994-8AB3-4C04-9D5A-C2D2482BCB49}"/>
    <cellStyle name="Normal 7 2 2 3 5" xfId="1749" xr:uid="{B66373AF-CDE1-4E74-99EC-36ED0C306021}"/>
    <cellStyle name="Normal 7 2 2 3 6" xfId="3432" xr:uid="{52A7DC8F-64CC-4B71-8328-C42AADC732A8}"/>
    <cellStyle name="Normal 7 2 2 4" xfId="350" xr:uid="{3A20074A-ADF6-4068-9300-53A6B039FB6A}"/>
    <cellStyle name="Normal 7 2 2 4 2" xfId="689" xr:uid="{D731E2B0-AC78-4D07-B3D2-F16BFE08A797}"/>
    <cellStyle name="Normal 7 2 2 4 2 2" xfId="690" xr:uid="{FEE4DD4B-0A2E-411D-B460-D4680976A30B}"/>
    <cellStyle name="Normal 7 2 2 4 2 2 2" xfId="1750" xr:uid="{28131511-E8E8-432C-B045-A4E181128288}"/>
    <cellStyle name="Normal 7 2 2 4 2 2 2 2" xfId="1751" xr:uid="{ADEBCDC6-0088-4D5F-85BD-F10975D1B4C2}"/>
    <cellStyle name="Normal 7 2 2 4 2 2 3" xfId="1752" xr:uid="{A7B7E128-A42B-4DA8-B6F0-C18155E266D1}"/>
    <cellStyle name="Normal 7 2 2 4 2 3" xfId="1753" xr:uid="{04C0D897-F9C9-4948-87B4-A9613D073097}"/>
    <cellStyle name="Normal 7 2 2 4 2 3 2" xfId="1754" xr:uid="{A3A1C6CC-CDEB-4428-A533-B28D4C176245}"/>
    <cellStyle name="Normal 7 2 2 4 2 4" xfId="1755" xr:uid="{F941DD14-04E6-48CC-AE10-C1A130A32AB3}"/>
    <cellStyle name="Normal 7 2 2 4 3" xfId="691" xr:uid="{2698C9B5-EA89-48DF-A501-F0C682C1D8F8}"/>
    <cellStyle name="Normal 7 2 2 4 3 2" xfId="1756" xr:uid="{64519285-093D-4F85-9DF8-4BAB3B709116}"/>
    <cellStyle name="Normal 7 2 2 4 3 2 2" xfId="1757" xr:uid="{7F662C7E-7E51-402E-BCF2-F11455CDB70E}"/>
    <cellStyle name="Normal 7 2 2 4 3 3" xfId="1758" xr:uid="{3BB392E7-BC89-4D11-9616-354AA0F184EC}"/>
    <cellStyle name="Normal 7 2 2 4 4" xfId="1759" xr:uid="{B5CF108E-52B8-4BC9-A412-E9C025A535B3}"/>
    <cellStyle name="Normal 7 2 2 4 4 2" xfId="1760" xr:uid="{4CA04EEE-1B74-4469-81F0-B92D365C8CFF}"/>
    <cellStyle name="Normal 7 2 2 4 5" xfId="1761" xr:uid="{EE27EA78-D21E-4385-886C-5100AC0E23E9}"/>
    <cellStyle name="Normal 7 2 2 5" xfId="351" xr:uid="{D24EB24C-DD83-46BB-9FD8-307AD6C8F3E3}"/>
    <cellStyle name="Normal 7 2 2 5 2" xfId="692" xr:uid="{2E1DD6B1-88EC-4731-9F68-878E4247E63B}"/>
    <cellStyle name="Normal 7 2 2 5 2 2" xfId="1762" xr:uid="{8522A186-813D-465F-B6B5-FC87F5A172DC}"/>
    <cellStyle name="Normal 7 2 2 5 2 2 2" xfId="1763" xr:uid="{845D9A13-6F3B-43BC-A598-A30523E88BC5}"/>
    <cellStyle name="Normal 7 2 2 5 2 3" xfId="1764" xr:uid="{72DC98DE-4B9E-486B-92FF-087920A759B9}"/>
    <cellStyle name="Normal 7 2 2 5 3" xfId="1765" xr:uid="{C5D81585-4BD9-48A6-8CF9-A852A74A917A}"/>
    <cellStyle name="Normal 7 2 2 5 3 2" xfId="1766" xr:uid="{E8A660C8-D688-43A2-9AAA-800BF62EE9F2}"/>
    <cellStyle name="Normal 7 2 2 5 4" xfId="1767" xr:uid="{4F4F56A1-CADD-405B-9AD9-E9563AE878E3}"/>
    <cellStyle name="Normal 7 2 2 6" xfId="693" xr:uid="{E40A40EB-C086-40A6-8DB1-6ABB6D773226}"/>
    <cellStyle name="Normal 7 2 2 6 2" xfId="1768" xr:uid="{53EA8345-A087-4F89-BF7A-875B72D80EB8}"/>
    <cellStyle name="Normal 7 2 2 6 2 2" xfId="1769" xr:uid="{3DE17FFD-61EF-4C81-AD9B-AC64987AC613}"/>
    <cellStyle name="Normal 7 2 2 6 3" xfId="1770" xr:uid="{76616DBE-7B91-47DC-B475-AFE8D5B60020}"/>
    <cellStyle name="Normal 7 2 2 6 4" xfId="3433" xr:uid="{F07BC448-0444-43DA-92C0-1F0719CD095F}"/>
    <cellStyle name="Normal 7 2 2 7" xfId="1771" xr:uid="{D7AACCD5-9863-4487-A3D8-C868E1E6953C}"/>
    <cellStyle name="Normal 7 2 2 7 2" xfId="1772" xr:uid="{4E95075D-67D0-4DBC-8DF1-96F8153177CE}"/>
    <cellStyle name="Normal 7 2 2 8" xfId="1773" xr:uid="{4E689239-15E4-41D3-A2B3-E1C1F09BFDED}"/>
    <cellStyle name="Normal 7 2 2 9" xfId="3434" xr:uid="{4A9C46A0-16B4-4F35-BD0A-80B191E577BC}"/>
    <cellStyle name="Normal 7 2 3" xfId="132" xr:uid="{8F324FD1-5244-410D-91BD-4A6D6CD9AEB5}"/>
    <cellStyle name="Normal 7 2 3 2" xfId="133" xr:uid="{A8FA2094-24FE-4802-8A8C-210CA8FE0258}"/>
    <cellStyle name="Normal 7 2 3 2 2" xfId="694" xr:uid="{B20EF5E8-C1D4-472C-BFE1-BE1332FCE026}"/>
    <cellStyle name="Normal 7 2 3 2 2 2" xfId="695" xr:uid="{5351A9D5-5591-4810-A489-D405601D7F8C}"/>
    <cellStyle name="Normal 7 2 3 2 2 2 2" xfId="1774" xr:uid="{C60F3D92-B807-46BA-B117-3ADA7280AC0B}"/>
    <cellStyle name="Normal 7 2 3 2 2 2 2 2" xfId="1775" xr:uid="{63654875-E686-4555-AC42-A0B659744C02}"/>
    <cellStyle name="Normal 7 2 3 2 2 2 3" xfId="1776" xr:uid="{82CB81F6-D8BD-4C2B-9F72-34B9F92CD658}"/>
    <cellStyle name="Normal 7 2 3 2 2 3" xfId="1777" xr:uid="{B64AD158-28A0-4550-A6B2-EA53A2F8ECC0}"/>
    <cellStyle name="Normal 7 2 3 2 2 3 2" xfId="1778" xr:uid="{1E0226EF-45EA-4405-B645-98AD0BA4E57D}"/>
    <cellStyle name="Normal 7 2 3 2 2 4" xfId="1779" xr:uid="{A92101AC-0AC2-4A1B-814B-00D30B6D69C9}"/>
    <cellStyle name="Normal 7 2 3 2 3" xfId="696" xr:uid="{BBB1F170-0651-4142-A4E2-C8151662002B}"/>
    <cellStyle name="Normal 7 2 3 2 3 2" xfId="1780" xr:uid="{86D9D75B-2B7D-4756-B6A4-A6CA6453AA14}"/>
    <cellStyle name="Normal 7 2 3 2 3 2 2" xfId="1781" xr:uid="{E2B2BF19-FCCF-4EBD-B8D2-C9C70414CBEB}"/>
    <cellStyle name="Normal 7 2 3 2 3 3" xfId="1782" xr:uid="{DB076FF5-8AA3-49D5-B6A3-B01DFEC7FB79}"/>
    <cellStyle name="Normal 7 2 3 2 3 4" xfId="3435" xr:uid="{F64ED6E1-A2C6-4437-BAD1-682D62CCB723}"/>
    <cellStyle name="Normal 7 2 3 2 4" xfId="1783" xr:uid="{77509FE7-1A28-45AB-A196-E886FB1C5CCC}"/>
    <cellStyle name="Normal 7 2 3 2 4 2" xfId="1784" xr:uid="{F35F212D-35E9-496E-952D-B136BF9329AB}"/>
    <cellStyle name="Normal 7 2 3 2 5" xfId="1785" xr:uid="{62467968-B947-48EB-891F-FA2EFB9DCF76}"/>
    <cellStyle name="Normal 7 2 3 2 6" xfId="3436" xr:uid="{A1CA3365-6F36-467F-8450-257802381164}"/>
    <cellStyle name="Normal 7 2 3 3" xfId="352" xr:uid="{026CB4B6-FDA2-4C58-824F-BD19B7A8C9B4}"/>
    <cellStyle name="Normal 7 2 3 3 2" xfId="697" xr:uid="{B4628F90-CA42-41FD-A8BF-02C6420A257B}"/>
    <cellStyle name="Normal 7 2 3 3 2 2" xfId="698" xr:uid="{434C7703-4CCB-4694-9D23-B421E10B9D3D}"/>
    <cellStyle name="Normal 7 2 3 3 2 2 2" xfId="1786" xr:uid="{D801DC3A-9FCF-46A8-946E-A49CB0E8D61C}"/>
    <cellStyle name="Normal 7 2 3 3 2 2 2 2" xfId="1787" xr:uid="{6663F99B-9FA3-4C5A-8592-3469847F38D0}"/>
    <cellStyle name="Normal 7 2 3 3 2 2 3" xfId="1788" xr:uid="{635742FE-EBA0-4B1F-AC79-40309F2F34E1}"/>
    <cellStyle name="Normal 7 2 3 3 2 3" xfId="1789" xr:uid="{25182190-6F3D-432F-8690-B951BEBD5432}"/>
    <cellStyle name="Normal 7 2 3 3 2 3 2" xfId="1790" xr:uid="{DF766A3C-03AC-4E3A-A269-D992A9B1A115}"/>
    <cellStyle name="Normal 7 2 3 3 2 4" xfId="1791" xr:uid="{E9F7B3A1-57F0-4D68-9E8A-93A5232D3F0C}"/>
    <cellStyle name="Normal 7 2 3 3 3" xfId="699" xr:uid="{F71199EE-093F-4216-A269-11501CA86F76}"/>
    <cellStyle name="Normal 7 2 3 3 3 2" xfId="1792" xr:uid="{4A230D0E-C43B-4D59-ABD9-C4FD26D4BA10}"/>
    <cellStyle name="Normal 7 2 3 3 3 2 2" xfId="1793" xr:uid="{B302AAF1-76BF-4A1C-B5D1-0194958D4A73}"/>
    <cellStyle name="Normal 7 2 3 3 3 3" xfId="1794" xr:uid="{54534EBC-30A1-4549-9D86-CF1AA2853E59}"/>
    <cellStyle name="Normal 7 2 3 3 4" xfId="1795" xr:uid="{E9A6E2CD-5CEC-4AE9-BBD7-E563E47DD672}"/>
    <cellStyle name="Normal 7 2 3 3 4 2" xfId="1796" xr:uid="{281B0B1F-F881-4FED-B8C3-BCD12F2C91B0}"/>
    <cellStyle name="Normal 7 2 3 3 5" xfId="1797" xr:uid="{2FFC3F73-34A1-4232-BB5F-E5382DC4B81C}"/>
    <cellStyle name="Normal 7 2 3 4" xfId="353" xr:uid="{961AEAA0-572D-424A-B902-F295F19E9C13}"/>
    <cellStyle name="Normal 7 2 3 4 2" xfId="700" xr:uid="{A82EC366-6279-42DB-85A6-765D62A82208}"/>
    <cellStyle name="Normal 7 2 3 4 2 2" xfId="1798" xr:uid="{85DEDECE-66E0-4571-A2F1-F7DF676FE566}"/>
    <cellStyle name="Normal 7 2 3 4 2 2 2" xfId="1799" xr:uid="{5AF15A95-AEAB-4B6E-A045-A3AC4571811C}"/>
    <cellStyle name="Normal 7 2 3 4 2 3" xfId="1800" xr:uid="{2DC41488-2765-4A90-9C8B-9A222473A969}"/>
    <cellStyle name="Normal 7 2 3 4 3" xfId="1801" xr:uid="{6A3A1F00-AB14-4595-B159-C7B4C4DF3418}"/>
    <cellStyle name="Normal 7 2 3 4 3 2" xfId="1802" xr:uid="{0E226101-2996-4481-B885-ACA79D995004}"/>
    <cellStyle name="Normal 7 2 3 4 4" xfId="1803" xr:uid="{3CDED826-8446-454A-8365-5D7BF4E9386B}"/>
    <cellStyle name="Normal 7 2 3 5" xfId="701" xr:uid="{AEFFACDF-FF56-4F64-9BDA-5EF5F8F98FA9}"/>
    <cellStyle name="Normal 7 2 3 5 2" xfId="1804" xr:uid="{CFCBFA61-DE88-4C2F-A667-B5F2AD60F4FC}"/>
    <cellStyle name="Normal 7 2 3 5 2 2" xfId="1805" xr:uid="{CB731D47-4125-4F6C-A108-55C5EBF8A105}"/>
    <cellStyle name="Normal 7 2 3 5 3" xfId="1806" xr:uid="{51FDDDDF-7D9D-49AF-B7B0-DD459FAECFC6}"/>
    <cellStyle name="Normal 7 2 3 5 4" xfId="3437" xr:uid="{86C90FD8-1509-449B-A0F4-8141B3075E3B}"/>
    <cellStyle name="Normal 7 2 3 6" xfId="1807" xr:uid="{2B99E05A-CEF9-43A3-851E-A4C402588C96}"/>
    <cellStyle name="Normal 7 2 3 6 2" xfId="1808" xr:uid="{9DCCD020-2D43-4AB1-ABD3-C364787BAF8F}"/>
    <cellStyle name="Normal 7 2 3 7" xfId="1809" xr:uid="{0BDFE6CA-F47F-49BC-AF5E-B03B7E0DC840}"/>
    <cellStyle name="Normal 7 2 3 8" xfId="3438" xr:uid="{5B20985E-9452-4155-8377-41EA2F7E3188}"/>
    <cellStyle name="Normal 7 2 4" xfId="134" xr:uid="{73EA5F04-8781-4170-9439-AE7A3C2C226D}"/>
    <cellStyle name="Normal 7 2 4 2" xfId="448" xr:uid="{1A3B1FF2-53CD-4D9A-9EE5-2E8A318BFAE9}"/>
    <cellStyle name="Normal 7 2 4 2 2" xfId="702" xr:uid="{1B0C6033-117F-4448-9A57-90AE6ECAB73F}"/>
    <cellStyle name="Normal 7 2 4 2 2 2" xfId="1810" xr:uid="{C98F50E5-F830-4C54-AC82-212A16BC6E93}"/>
    <cellStyle name="Normal 7 2 4 2 2 2 2" xfId="1811" xr:uid="{095B3B0D-5E27-426D-BC44-58301BE92CC0}"/>
    <cellStyle name="Normal 7 2 4 2 2 3" xfId="1812" xr:uid="{F6235A79-6AB9-48AA-978E-AB82F03B4086}"/>
    <cellStyle name="Normal 7 2 4 2 2 4" xfId="3439" xr:uid="{3CA2612C-7493-49D6-8884-4965AF5096F7}"/>
    <cellStyle name="Normal 7 2 4 2 3" xfId="1813" xr:uid="{CE55AA54-470B-4882-AC13-9A01BACF0034}"/>
    <cellStyle name="Normal 7 2 4 2 3 2" xfId="1814" xr:uid="{280AB5F2-057D-43D5-B044-2423B4F1CD8A}"/>
    <cellStyle name="Normal 7 2 4 2 4" xfId="1815" xr:uid="{239FCAF3-8408-4E66-96DA-63D9CEAE420F}"/>
    <cellStyle name="Normal 7 2 4 2 5" xfId="3440" xr:uid="{E20F2DF7-F134-4F9A-9121-5288B5969CE7}"/>
    <cellStyle name="Normal 7 2 4 3" xfId="703" xr:uid="{4EFEA723-C1DC-4E8A-A7B8-6814444CEFE0}"/>
    <cellStyle name="Normal 7 2 4 3 2" xfId="1816" xr:uid="{369646A5-A692-451A-A0FE-C21A8CDFD290}"/>
    <cellStyle name="Normal 7 2 4 3 2 2" xfId="1817" xr:uid="{5CD3D208-BDB0-46EF-9DD3-51C55023E3EB}"/>
    <cellStyle name="Normal 7 2 4 3 3" xfId="1818" xr:uid="{65EEAF69-B52D-4ABF-917D-274D765C69B0}"/>
    <cellStyle name="Normal 7 2 4 3 4" xfId="3441" xr:uid="{CF1F9A20-D307-491E-8178-39545553E991}"/>
    <cellStyle name="Normal 7 2 4 4" xfId="1819" xr:uid="{3889EB2C-860E-4AC4-ABDE-232F25E4D6F6}"/>
    <cellStyle name="Normal 7 2 4 4 2" xfId="1820" xr:uid="{196BC891-582D-4701-8D14-58F963EC5D4D}"/>
    <cellStyle name="Normal 7 2 4 4 3" xfId="3442" xr:uid="{E3CA20C0-CDFB-413B-8082-3CE41D7881E8}"/>
    <cellStyle name="Normal 7 2 4 4 4" xfId="3443" xr:uid="{EEB58384-5A63-4028-BF04-6333B9EA9A50}"/>
    <cellStyle name="Normal 7 2 4 5" xfId="1821" xr:uid="{8C2A2947-225F-4563-A354-8E9724FE0B44}"/>
    <cellStyle name="Normal 7 2 4 6" xfId="3444" xr:uid="{5447B049-F7E8-4689-81DF-944AFE14D801}"/>
    <cellStyle name="Normal 7 2 4 7" xfId="3445" xr:uid="{2748C3EF-4D20-4355-AC6C-FF0505FF15D1}"/>
    <cellStyle name="Normal 7 2 5" xfId="354" xr:uid="{E375796E-279E-47C6-B427-7ED2343A30B3}"/>
    <cellStyle name="Normal 7 2 5 2" xfId="704" xr:uid="{348B1490-F3AF-479F-BF38-18D3F77E57A9}"/>
    <cellStyle name="Normal 7 2 5 2 2" xfId="705" xr:uid="{53E4EFE9-0E8A-4E7E-AF5E-9A84B9E96E63}"/>
    <cellStyle name="Normal 7 2 5 2 2 2" xfId="1822" xr:uid="{6C9F03A6-89C1-4626-874E-7DFC0EE6C836}"/>
    <cellStyle name="Normal 7 2 5 2 2 2 2" xfId="1823" xr:uid="{B47687BD-5BB3-4C06-8C90-3EB668F03155}"/>
    <cellStyle name="Normal 7 2 5 2 2 3" xfId="1824" xr:uid="{F6D0BBD4-9E6C-4650-A55C-30736C188E1D}"/>
    <cellStyle name="Normal 7 2 5 2 3" xfId="1825" xr:uid="{98377623-BEB8-485F-99E0-F9395554C7B7}"/>
    <cellStyle name="Normal 7 2 5 2 3 2" xfId="1826" xr:uid="{E6A50615-9228-4E18-9DD8-1E7F6540D1C6}"/>
    <cellStyle name="Normal 7 2 5 2 4" xfId="1827" xr:uid="{FF992906-D09E-464A-BB2A-FDEA8EFD54F7}"/>
    <cellStyle name="Normal 7 2 5 3" xfId="706" xr:uid="{56720962-A1BA-4A70-A477-07B9CFAFCE66}"/>
    <cellStyle name="Normal 7 2 5 3 2" xfId="1828" xr:uid="{5366FB40-BD3E-4A98-B485-22095809C9F9}"/>
    <cellStyle name="Normal 7 2 5 3 2 2" xfId="1829" xr:uid="{F37E9B99-5190-4038-9E08-8730815ADB4D}"/>
    <cellStyle name="Normal 7 2 5 3 3" xfId="1830" xr:uid="{9B3A973A-257C-49CB-B1A5-3B509E0137AF}"/>
    <cellStyle name="Normal 7 2 5 3 4" xfId="3446" xr:uid="{B9684379-2768-4A30-9254-CD84FE3A4894}"/>
    <cellStyle name="Normal 7 2 5 4" xfId="1831" xr:uid="{BEFD746C-6EBC-46F4-9548-213E7C21533B}"/>
    <cellStyle name="Normal 7 2 5 4 2" xfId="1832" xr:uid="{DA1556E7-57CC-44EA-A291-4FA5522E8AD3}"/>
    <cellStyle name="Normal 7 2 5 5" xfId="1833" xr:uid="{3450853A-482F-4CD8-8FD1-C17E61C5C9B4}"/>
    <cellStyle name="Normal 7 2 5 6" xfId="3447" xr:uid="{4076DE32-28E3-47C5-9D2C-3177F0FA4A60}"/>
    <cellStyle name="Normal 7 2 6" xfId="355" xr:uid="{D05644C1-CF9F-4C6F-AF6C-AC69D8B5B730}"/>
    <cellStyle name="Normal 7 2 6 2" xfId="707" xr:uid="{ACCB8324-F5F9-4F4F-BD9D-AE80B24EE3E2}"/>
    <cellStyle name="Normal 7 2 6 2 2" xfId="1834" xr:uid="{BD959A5F-A84C-4CFB-AD4B-6F28E0DD7E8F}"/>
    <cellStyle name="Normal 7 2 6 2 2 2" xfId="1835" xr:uid="{90A28042-208B-465B-AE11-ADFAD529B6FB}"/>
    <cellStyle name="Normal 7 2 6 2 3" xfId="1836" xr:uid="{813EDF76-E77F-4D4E-8A25-4CE184C75E34}"/>
    <cellStyle name="Normal 7 2 6 2 4" xfId="3448" xr:uid="{71BBF57D-1F17-4E2A-B513-99EBA163F166}"/>
    <cellStyle name="Normal 7 2 6 3" xfId="1837" xr:uid="{13618D10-0EE5-4FB9-8FD0-6FADC613DE5B}"/>
    <cellStyle name="Normal 7 2 6 3 2" xfId="1838" xr:uid="{8B6DE493-F65A-49B0-B433-E43DC0831E53}"/>
    <cellStyle name="Normal 7 2 6 4" xfId="1839" xr:uid="{C6F837AD-F85D-420B-9266-9D7B84E1FD2E}"/>
    <cellStyle name="Normal 7 2 6 5" xfId="3449" xr:uid="{A7B12E36-F792-49C7-8FB7-5ED9EAEC396B}"/>
    <cellStyle name="Normal 7 2 7" xfId="708" xr:uid="{1A4C5A08-938F-4B81-993D-9E2CBCD54946}"/>
    <cellStyle name="Normal 7 2 7 2" xfId="1840" xr:uid="{7EA33A47-0887-4B0A-A478-8447214DCC2B}"/>
    <cellStyle name="Normal 7 2 7 2 2" xfId="1841" xr:uid="{33CD3BBF-AD95-44EC-9526-3BBF155AE97D}"/>
    <cellStyle name="Normal 7 2 7 2 3" xfId="4409" xr:uid="{FF9ACD00-828C-463F-8C4D-BFD81356B501}"/>
    <cellStyle name="Normal 7 2 7 3" xfId="1842" xr:uid="{31B44375-65B0-4F09-9694-D0EA4F5AD920}"/>
    <cellStyle name="Normal 7 2 7 4" xfId="3450" xr:uid="{26C8BB22-01EE-43BB-8B80-A0112B4296B1}"/>
    <cellStyle name="Normal 7 2 7 4 2" xfId="4579" xr:uid="{42AB56AC-D516-4DDF-9CD3-66B73E51456A}"/>
    <cellStyle name="Normal 7 2 7 4 3" xfId="4686" xr:uid="{4B2BD6A6-A70B-4B24-8290-2EF1B283EBDE}"/>
    <cellStyle name="Normal 7 2 7 4 4" xfId="4608" xr:uid="{E55E70AA-D4EA-40A8-AD71-0BDDD71644F8}"/>
    <cellStyle name="Normal 7 2 8" xfId="1843" xr:uid="{0711F62B-409B-4D03-9463-4B6EEDA76C21}"/>
    <cellStyle name="Normal 7 2 8 2" xfId="1844" xr:uid="{2228C4E4-D856-4DD9-86AB-26F05257ED84}"/>
    <cellStyle name="Normal 7 2 8 3" xfId="3451" xr:uid="{DB33C826-B766-4701-AC9C-BB4AB7DD0D36}"/>
    <cellStyle name="Normal 7 2 8 4" xfId="3452" xr:uid="{5BE8E54B-CB7C-41D3-8D0A-814578015EDC}"/>
    <cellStyle name="Normal 7 2 9" xfId="1845" xr:uid="{D2664FF3-53F6-4908-B2EC-8F1560DD79D5}"/>
    <cellStyle name="Normal 7 3" xfId="135" xr:uid="{BED93F48-C901-409A-ADFF-C0AD07EE9002}"/>
    <cellStyle name="Normal 7 3 10" xfId="3453" xr:uid="{A7CE37FD-B6D0-4C44-933D-E60DC0E4E915}"/>
    <cellStyle name="Normal 7 3 11" xfId="3454" xr:uid="{944602C7-7328-4CD1-A6C0-A1E9D02BD7C1}"/>
    <cellStyle name="Normal 7 3 2" xfId="136" xr:uid="{8802FA20-05CD-4291-9501-B5CB8150EAE2}"/>
    <cellStyle name="Normal 7 3 2 2" xfId="137" xr:uid="{FB6D2252-9449-43CB-9AAA-34BC175A436B}"/>
    <cellStyle name="Normal 7 3 2 2 2" xfId="356" xr:uid="{A6389623-127A-40F5-9E24-8CC91D6E61AE}"/>
    <cellStyle name="Normal 7 3 2 2 2 2" xfId="709" xr:uid="{E1821F52-EF32-4E0F-B465-D5F9BD281ED7}"/>
    <cellStyle name="Normal 7 3 2 2 2 2 2" xfId="1846" xr:uid="{58C9099D-F312-45C2-A5A5-56C26FCBA07E}"/>
    <cellStyle name="Normal 7 3 2 2 2 2 2 2" xfId="1847" xr:uid="{4FD02BD6-6A16-4CA8-902F-D4EBFC31DEA1}"/>
    <cellStyle name="Normal 7 3 2 2 2 2 3" xfId="1848" xr:uid="{C5E5C45B-5A00-4410-BE84-926063C52E0A}"/>
    <cellStyle name="Normal 7 3 2 2 2 2 4" xfId="3455" xr:uid="{2C2353F1-9C4E-4E76-AD20-B6F7C9A7DC70}"/>
    <cellStyle name="Normal 7 3 2 2 2 3" xfId="1849" xr:uid="{9044D654-AED1-48AB-B825-FA405A29E7E0}"/>
    <cellStyle name="Normal 7 3 2 2 2 3 2" xfId="1850" xr:uid="{258A462B-D434-4070-A905-70065B9E378A}"/>
    <cellStyle name="Normal 7 3 2 2 2 3 3" xfId="3456" xr:uid="{1D33F8DB-86B5-40F2-8D1C-60EE19D24C4D}"/>
    <cellStyle name="Normal 7 3 2 2 2 3 4" xfId="3457" xr:uid="{597088A9-5598-4FA5-A4E0-29A72DC38E97}"/>
    <cellStyle name="Normal 7 3 2 2 2 4" xfId="1851" xr:uid="{4C443F46-27A6-4A91-83C0-3EBBB03479CF}"/>
    <cellStyle name="Normal 7 3 2 2 2 5" xfId="3458" xr:uid="{107C2CFE-78F1-4F24-80DF-F3C6D4697CF7}"/>
    <cellStyle name="Normal 7 3 2 2 2 6" xfId="3459" xr:uid="{DBBC6EAF-4836-4485-B86B-1E5D9C5F5B05}"/>
    <cellStyle name="Normal 7 3 2 2 3" xfId="710" xr:uid="{9C6605F8-F9C1-485B-9A96-FB3897BEF7DD}"/>
    <cellStyle name="Normal 7 3 2 2 3 2" xfId="1852" xr:uid="{7A8B1F0D-ACCC-475C-A3D6-F46914F7D957}"/>
    <cellStyle name="Normal 7 3 2 2 3 2 2" xfId="1853" xr:uid="{C704B7EA-4E8A-405E-8072-5D8DF6997343}"/>
    <cellStyle name="Normal 7 3 2 2 3 2 3" xfId="3460" xr:uid="{00BF6BC5-779A-4C57-8F2E-D8DF0E86AEA5}"/>
    <cellStyle name="Normal 7 3 2 2 3 2 4" xfId="3461" xr:uid="{29122150-510D-48C7-9E29-EFDA2E587C54}"/>
    <cellStyle name="Normal 7 3 2 2 3 3" xfId="1854" xr:uid="{40EDD313-F945-4309-893E-0CB5F8C23D5D}"/>
    <cellStyle name="Normal 7 3 2 2 3 4" xfId="3462" xr:uid="{4964AFE0-A912-42C8-BCAC-71476945A53A}"/>
    <cellStyle name="Normal 7 3 2 2 3 5" xfId="3463" xr:uid="{1F329A01-6713-4D0E-864A-8851EDE582C1}"/>
    <cellStyle name="Normal 7 3 2 2 4" xfId="1855" xr:uid="{CC964F0A-A3BE-4511-9E40-A58291E37D68}"/>
    <cellStyle name="Normal 7 3 2 2 4 2" xfId="1856" xr:uid="{ABA0D819-DAC3-42BA-A482-2F242AD82024}"/>
    <cellStyle name="Normal 7 3 2 2 4 3" xfId="3464" xr:uid="{66681826-CEE9-47E4-9E3C-6A79BED96875}"/>
    <cellStyle name="Normal 7 3 2 2 4 4" xfId="3465" xr:uid="{D2B3068D-C99A-4B6F-932B-836B9A7BFB48}"/>
    <cellStyle name="Normal 7 3 2 2 5" xfId="1857" xr:uid="{7385BFF9-C898-44A5-BF0D-C80E19DBB17D}"/>
    <cellStyle name="Normal 7 3 2 2 5 2" xfId="3466" xr:uid="{C85C0C60-F9F5-4C1C-AF53-53E0542FE457}"/>
    <cellStyle name="Normal 7 3 2 2 5 3" xfId="3467" xr:uid="{3D54AA7C-6E2B-43C2-A973-B78467758E98}"/>
    <cellStyle name="Normal 7 3 2 2 5 4" xfId="3468" xr:uid="{9F82E67D-85C6-4346-90F7-6008EC827BF5}"/>
    <cellStyle name="Normal 7 3 2 2 6" xfId="3469" xr:uid="{95181D81-4CDE-42D0-9AD8-CE860E85F3DC}"/>
    <cellStyle name="Normal 7 3 2 2 7" xfId="3470" xr:uid="{82A2455C-FF20-48EB-9D64-85793BA97382}"/>
    <cellStyle name="Normal 7 3 2 2 8" xfId="3471" xr:uid="{A2B1D520-C7C8-4633-8C45-182360E2C55C}"/>
    <cellStyle name="Normal 7 3 2 3" xfId="357" xr:uid="{064EE9E4-5A25-4ACA-83C5-D5F28D7B00F2}"/>
    <cellStyle name="Normal 7 3 2 3 2" xfId="711" xr:uid="{72EECCB9-9987-4AEE-899A-CB07EE7302A8}"/>
    <cellStyle name="Normal 7 3 2 3 2 2" xfId="712" xr:uid="{F5BB0F7D-E525-4218-A5C9-922AC0750413}"/>
    <cellStyle name="Normal 7 3 2 3 2 2 2" xfId="1858" xr:uid="{065E05DD-5C1B-407C-B15D-8B16AA5B77CD}"/>
    <cellStyle name="Normal 7 3 2 3 2 2 2 2" xfId="1859" xr:uid="{E16C21B0-265B-46A6-A960-927F98186E5E}"/>
    <cellStyle name="Normal 7 3 2 3 2 2 3" xfId="1860" xr:uid="{A7A3606D-5612-4A01-B2D3-592C213B59CF}"/>
    <cellStyle name="Normal 7 3 2 3 2 3" xfId="1861" xr:uid="{19526620-2A07-4F51-AAA3-C18FEC120A26}"/>
    <cellStyle name="Normal 7 3 2 3 2 3 2" xfId="1862" xr:uid="{4AD09821-D303-4AD9-AF7D-99BA1402FAFF}"/>
    <cellStyle name="Normal 7 3 2 3 2 4" xfId="1863" xr:uid="{1B3CA908-3855-4F0D-A508-700F077C8C45}"/>
    <cellStyle name="Normal 7 3 2 3 3" xfId="713" xr:uid="{43A0E87A-8F62-42BD-A84B-2B8BC065CE4F}"/>
    <cellStyle name="Normal 7 3 2 3 3 2" xfId="1864" xr:uid="{6424811B-A1D9-458A-A21F-5E63DC770CBD}"/>
    <cellStyle name="Normal 7 3 2 3 3 2 2" xfId="1865" xr:uid="{EFC413DF-3502-45E3-8D18-9ED2873B0E85}"/>
    <cellStyle name="Normal 7 3 2 3 3 3" xfId="1866" xr:uid="{55D0895E-E3F7-40A7-8B02-D740B03A59C7}"/>
    <cellStyle name="Normal 7 3 2 3 3 4" xfId="3472" xr:uid="{E36111C9-8771-4F52-8AA4-7F4893B75134}"/>
    <cellStyle name="Normal 7 3 2 3 4" xfId="1867" xr:uid="{2F0ABAC7-2937-4D23-80B8-66D9373A6156}"/>
    <cellStyle name="Normal 7 3 2 3 4 2" xfId="1868" xr:uid="{C7ED8A4C-06B6-4E01-B984-A8F379455AF4}"/>
    <cellStyle name="Normal 7 3 2 3 5" xfId="1869" xr:uid="{E24063E3-5869-4106-B2A8-8EC47EB3BC0C}"/>
    <cellStyle name="Normal 7 3 2 3 6" xfId="3473" xr:uid="{DC24AD54-24FE-488A-A0BA-D9FCDBDD53F0}"/>
    <cellStyle name="Normal 7 3 2 4" xfId="358" xr:uid="{5CD70809-63C2-47F0-8FAC-D7855BB52E39}"/>
    <cellStyle name="Normal 7 3 2 4 2" xfId="714" xr:uid="{D404C95D-9174-48A1-8CA9-3F832DE1F49E}"/>
    <cellStyle name="Normal 7 3 2 4 2 2" xfId="1870" xr:uid="{E05C8189-8AD9-4F7F-A42A-1E1617CD61EE}"/>
    <cellStyle name="Normal 7 3 2 4 2 2 2" xfId="1871" xr:uid="{54421578-F04D-4CD1-B10F-25D9229A654B}"/>
    <cellStyle name="Normal 7 3 2 4 2 3" xfId="1872" xr:uid="{B241D5A0-AAB6-4269-9874-8BDEBCDFAA1E}"/>
    <cellStyle name="Normal 7 3 2 4 2 4" xfId="3474" xr:uid="{7D12B49C-EA77-46CC-A175-A381AAF72B6C}"/>
    <cellStyle name="Normal 7 3 2 4 3" xfId="1873" xr:uid="{25687B91-B456-4D1E-904D-34A46961DA96}"/>
    <cellStyle name="Normal 7 3 2 4 3 2" xfId="1874" xr:uid="{5BE9A5A9-AB7A-4925-9C10-5485621ED5F2}"/>
    <cellStyle name="Normal 7 3 2 4 4" xfId="1875" xr:uid="{C3F4F280-A0E3-40FE-969D-F345AF805A11}"/>
    <cellStyle name="Normal 7 3 2 4 5" xfId="3475" xr:uid="{35A3C03A-D957-44B3-80F8-786969DFE916}"/>
    <cellStyle name="Normal 7 3 2 5" xfId="359" xr:uid="{C1467554-0CD8-480F-A658-FD54B8D51C0F}"/>
    <cellStyle name="Normal 7 3 2 5 2" xfId="1876" xr:uid="{1ED66C41-2D60-49E4-B108-5064C355EA54}"/>
    <cellStyle name="Normal 7 3 2 5 2 2" xfId="1877" xr:uid="{D9C27BE3-91B5-469B-8A88-2B5FB3782CAA}"/>
    <cellStyle name="Normal 7 3 2 5 3" xfId="1878" xr:uid="{6CA40908-75C3-407A-8C6B-E7FE0E281E0A}"/>
    <cellStyle name="Normal 7 3 2 5 4" xfId="3476" xr:uid="{1074FF6F-E62C-45AD-AFEB-182473C593A1}"/>
    <cellStyle name="Normal 7 3 2 6" xfId="1879" xr:uid="{7ECC0555-38D6-43FE-8B57-28D6370936B6}"/>
    <cellStyle name="Normal 7 3 2 6 2" xfId="1880" xr:uid="{3DA5D1BB-1879-4A3B-A385-D14A60538055}"/>
    <cellStyle name="Normal 7 3 2 6 3" xfId="3477" xr:uid="{5948BB69-15AB-46AA-8629-2E239FD54432}"/>
    <cellStyle name="Normal 7 3 2 6 4" xfId="3478" xr:uid="{6DC64DA2-5289-434A-83A7-E4B34E7BFC4F}"/>
    <cellStyle name="Normal 7 3 2 7" xfId="1881" xr:uid="{A5665FF0-F5A6-49CE-86E3-A340CF6C99C7}"/>
    <cellStyle name="Normal 7 3 2 8" xfId="3479" xr:uid="{C7F2F425-1B85-4C7A-A2B8-957B7A1FD609}"/>
    <cellStyle name="Normal 7 3 2 9" xfId="3480" xr:uid="{DA0AA0C1-A202-4580-942A-7431E71985F0}"/>
    <cellStyle name="Normal 7 3 3" xfId="138" xr:uid="{F05ADF3C-916B-45ED-8684-A151273D6A98}"/>
    <cellStyle name="Normal 7 3 3 2" xfId="139" xr:uid="{FA8BD963-2410-4A2A-9092-E1FE9F7E5B4C}"/>
    <cellStyle name="Normal 7 3 3 2 2" xfId="715" xr:uid="{F14E09AE-2174-4C14-9277-7CACC55A972E}"/>
    <cellStyle name="Normal 7 3 3 2 2 2" xfId="1882" xr:uid="{DCAD31DC-C36C-425A-9887-D328823F2941}"/>
    <cellStyle name="Normal 7 3 3 2 2 2 2" xfId="1883" xr:uid="{DF8D82D9-54C2-43AD-88C6-36C0AF146697}"/>
    <cellStyle name="Normal 7 3 3 2 2 2 2 2" xfId="4484" xr:uid="{4E6068ED-4251-4E20-947D-15E3780AEAB3}"/>
    <cellStyle name="Normal 7 3 3 2 2 2 3" xfId="4485" xr:uid="{A54337B7-1990-4E85-BCE8-38D5E38458A6}"/>
    <cellStyle name="Normal 7 3 3 2 2 3" xfId="1884" xr:uid="{E132B2A5-9D00-49C5-90BF-886C3BF37402}"/>
    <cellStyle name="Normal 7 3 3 2 2 3 2" xfId="4486" xr:uid="{812A37AE-438C-4A64-846E-2060F9FA18BC}"/>
    <cellStyle name="Normal 7 3 3 2 2 4" xfId="3481" xr:uid="{38646DDD-BE02-4056-907D-8F6FF3D8EA3D}"/>
    <cellStyle name="Normal 7 3 3 2 3" xfId="1885" xr:uid="{C33E4DCA-591B-449D-8BFA-469D2A24908D}"/>
    <cellStyle name="Normal 7 3 3 2 3 2" xfId="1886" xr:uid="{BF065CD1-863F-453E-A191-202A19FC6BCA}"/>
    <cellStyle name="Normal 7 3 3 2 3 2 2" xfId="4487" xr:uid="{54479DB7-E4F5-45B6-9FBA-0AFE9BD89E24}"/>
    <cellStyle name="Normal 7 3 3 2 3 3" xfId="3482" xr:uid="{7612CF3E-7C39-4051-827C-2375F8299A89}"/>
    <cellStyle name="Normal 7 3 3 2 3 4" xfId="3483" xr:uid="{C3EAE188-DE44-47D5-9AEB-3B7CD22B7D4F}"/>
    <cellStyle name="Normal 7 3 3 2 4" xfId="1887" xr:uid="{2D7BD7C7-A109-42D0-BB5E-F4C390C7E2AC}"/>
    <cellStyle name="Normal 7 3 3 2 4 2" xfId="4488" xr:uid="{398FEDF8-42E9-4F65-8A8C-D8C8EFCDA465}"/>
    <cellStyle name="Normal 7 3 3 2 5" xfId="3484" xr:uid="{11EE8E7E-6D0E-4CC9-8921-06387AFBA53C}"/>
    <cellStyle name="Normal 7 3 3 2 6" xfId="3485" xr:uid="{758286D2-2315-4B4D-8D65-DD566E2786C5}"/>
    <cellStyle name="Normal 7 3 3 3" xfId="360" xr:uid="{0AB49559-389F-449D-9483-A18E3363DCBE}"/>
    <cellStyle name="Normal 7 3 3 3 2" xfId="1888" xr:uid="{5BF874E1-DE9E-4569-99AB-87141373EE8F}"/>
    <cellStyle name="Normal 7 3 3 3 2 2" xfId="1889" xr:uid="{269BF86F-359F-41C5-B1AF-19FFDC00ACB4}"/>
    <cellStyle name="Normal 7 3 3 3 2 2 2" xfId="4489" xr:uid="{23B60FE7-291B-4157-8EE4-4707B99E269C}"/>
    <cellStyle name="Normal 7 3 3 3 2 3" xfId="3486" xr:uid="{B28E5A00-000B-4F7C-96B7-964B5B919D78}"/>
    <cellStyle name="Normal 7 3 3 3 2 4" xfId="3487" xr:uid="{BBD01A4B-F377-4EE4-998E-C50668361F51}"/>
    <cellStyle name="Normal 7 3 3 3 3" xfId="1890" xr:uid="{1145A0B8-E348-49A6-ACD9-D06C541EBE5C}"/>
    <cellStyle name="Normal 7 3 3 3 3 2" xfId="4490" xr:uid="{B6893AA1-537F-47A1-9810-E4818EB15A3F}"/>
    <cellStyle name="Normal 7 3 3 3 4" xfId="3488" xr:uid="{54F4B219-5563-4E8D-A880-8DB8AFE9C35A}"/>
    <cellStyle name="Normal 7 3 3 3 5" xfId="3489" xr:uid="{76EDFB7F-D2C2-4BBF-972C-648F5B5D2C06}"/>
    <cellStyle name="Normal 7 3 3 4" xfId="1891" xr:uid="{9B243101-EFC0-4648-A0F0-0B8A09BF6E6A}"/>
    <cellStyle name="Normal 7 3 3 4 2" xfId="1892" xr:uid="{1F0406C2-0851-47D8-8F8E-E0DCEF701B40}"/>
    <cellStyle name="Normal 7 3 3 4 2 2" xfId="4491" xr:uid="{7C3CAED4-4A4D-4789-969A-F0EBA22ED600}"/>
    <cellStyle name="Normal 7 3 3 4 3" xfId="3490" xr:uid="{3CC583F8-A6C0-414C-ACCD-FFA89FCF8E32}"/>
    <cellStyle name="Normal 7 3 3 4 4" xfId="3491" xr:uid="{17494DD7-AEBF-4C21-8D37-A61702E2A880}"/>
    <cellStyle name="Normal 7 3 3 5" xfId="1893" xr:uid="{9EAB6FA6-69EC-4C0C-9F81-24438A7CC687}"/>
    <cellStyle name="Normal 7 3 3 5 2" xfId="3492" xr:uid="{717C852D-C1F7-4625-B7DC-27A13D951118}"/>
    <cellStyle name="Normal 7 3 3 5 3" xfId="3493" xr:uid="{71D29F42-3844-4039-ACA2-231640D93B54}"/>
    <cellStyle name="Normal 7 3 3 5 4" xfId="3494" xr:uid="{057E4D06-BC55-44BE-9092-C1DBEB68B845}"/>
    <cellStyle name="Normal 7 3 3 6" xfId="3495" xr:uid="{C43AE814-5F16-44FB-BD27-D72A762A0B67}"/>
    <cellStyle name="Normal 7 3 3 7" xfId="3496" xr:uid="{FCDDCB26-8FEE-49D1-BAED-1B2990D0A452}"/>
    <cellStyle name="Normal 7 3 3 8" xfId="3497" xr:uid="{686D2BF7-174E-4D21-9326-89FE274DF903}"/>
    <cellStyle name="Normal 7 3 4" xfId="140" xr:uid="{FF123A14-6FF1-4BD3-BE94-6869D2ED0F96}"/>
    <cellStyle name="Normal 7 3 4 2" xfId="716" xr:uid="{290D1BBE-7637-4DFB-897D-0EFF93D97F64}"/>
    <cellStyle name="Normal 7 3 4 2 2" xfId="717" xr:uid="{144F1262-80FE-43F2-8C3A-EEF0232001DD}"/>
    <cellStyle name="Normal 7 3 4 2 2 2" xfId="1894" xr:uid="{00F4002D-21CB-4E8D-9A96-FB42AF5384A7}"/>
    <cellStyle name="Normal 7 3 4 2 2 2 2" xfId="1895" xr:uid="{3768E867-0DC5-40D8-BCDA-E67E04D13C03}"/>
    <cellStyle name="Normal 7 3 4 2 2 3" xfId="1896" xr:uid="{A0989222-58CC-40EC-9034-A57429E46D95}"/>
    <cellStyle name="Normal 7 3 4 2 2 4" xfId="3498" xr:uid="{AEB3BF52-28AC-4C5E-A5A1-7667560E351C}"/>
    <cellStyle name="Normal 7 3 4 2 3" xfId="1897" xr:uid="{62CBD03C-0BC8-4947-899A-D227E54747EE}"/>
    <cellStyle name="Normal 7 3 4 2 3 2" xfId="1898" xr:uid="{F3DFE1EC-8A4F-4197-B31E-4BED6C60CC9F}"/>
    <cellStyle name="Normal 7 3 4 2 4" xfId="1899" xr:uid="{D833B9AE-C1F7-4228-8D6A-3C3FDF9115AA}"/>
    <cellStyle name="Normal 7 3 4 2 5" xfId="3499" xr:uid="{AB519074-7A2A-4152-B569-F47522348F98}"/>
    <cellStyle name="Normal 7 3 4 3" xfId="718" xr:uid="{E1FCDF0F-E9D5-448D-88C9-08226C4069F7}"/>
    <cellStyle name="Normal 7 3 4 3 2" xfId="1900" xr:uid="{3834BFCD-55DB-4BEE-8D08-078D1B581008}"/>
    <cellStyle name="Normal 7 3 4 3 2 2" xfId="1901" xr:uid="{6DC5C5A8-A748-4D88-A95A-FEE5617500EE}"/>
    <cellStyle name="Normal 7 3 4 3 3" xfId="1902" xr:uid="{D2D6592C-4281-4500-A469-CFD8836E1BE4}"/>
    <cellStyle name="Normal 7 3 4 3 4" xfId="3500" xr:uid="{232D3F2B-4359-49E0-9C15-674A79F0E14F}"/>
    <cellStyle name="Normal 7 3 4 4" xfId="1903" xr:uid="{97D0256A-0733-43C9-9DC8-F27904DC3F58}"/>
    <cellStyle name="Normal 7 3 4 4 2" xfId="1904" xr:uid="{7002D133-D016-43D1-A74A-836AD9192D50}"/>
    <cellStyle name="Normal 7 3 4 4 3" xfId="3501" xr:uid="{27334720-BB77-4FB8-A3A9-F258B624FF3A}"/>
    <cellStyle name="Normal 7 3 4 4 4" xfId="3502" xr:uid="{7FA5DEED-124F-4612-83C8-C75ABF18DCCB}"/>
    <cellStyle name="Normal 7 3 4 5" xfId="1905" xr:uid="{DF7D35F7-C049-45DC-AC3B-52E85FD1ECB8}"/>
    <cellStyle name="Normal 7 3 4 6" xfId="3503" xr:uid="{D2473BDC-6B39-479B-ABF6-028186264B34}"/>
    <cellStyle name="Normal 7 3 4 7" xfId="3504" xr:uid="{751195FA-242B-4300-BC47-85AF2D663ADE}"/>
    <cellStyle name="Normal 7 3 5" xfId="361" xr:uid="{E6E389A1-C2A5-4C61-B1C0-D453B589CED3}"/>
    <cellStyle name="Normal 7 3 5 2" xfId="719" xr:uid="{731E8C5F-DB7A-4BB6-B1CD-474995EA5973}"/>
    <cellStyle name="Normal 7 3 5 2 2" xfId="1906" xr:uid="{123BEEDB-5EA9-4C58-BA2D-2D975AA1BA27}"/>
    <cellStyle name="Normal 7 3 5 2 2 2" xfId="1907" xr:uid="{7479C6F9-FA79-47B2-A843-3FA70221F799}"/>
    <cellStyle name="Normal 7 3 5 2 3" xfId="1908" xr:uid="{ABB71441-05BD-4B77-961E-FBBC0A4C6064}"/>
    <cellStyle name="Normal 7 3 5 2 4" xfId="3505" xr:uid="{43A34085-0692-496A-A492-C3FFC8B5C5BC}"/>
    <cellStyle name="Normal 7 3 5 3" xfId="1909" xr:uid="{FE5CC858-FDC3-4D2D-A25E-06112BCE47AE}"/>
    <cellStyle name="Normal 7 3 5 3 2" xfId="1910" xr:uid="{74CEA8D8-E64F-4C13-AD50-6D14F4F2FF62}"/>
    <cellStyle name="Normal 7 3 5 3 3" xfId="3506" xr:uid="{46F0A6CC-7F0C-48DF-9167-48D53468E7DD}"/>
    <cellStyle name="Normal 7 3 5 3 4" xfId="3507" xr:uid="{B19406CD-EA52-4CB7-81CF-97D21E58D753}"/>
    <cellStyle name="Normal 7 3 5 4" xfId="1911" xr:uid="{8FCB4A95-9FED-4C5C-9229-4A4486526FE6}"/>
    <cellStyle name="Normal 7 3 5 5" xfId="3508" xr:uid="{FE3DC2C5-426C-4183-A71F-C5C561846547}"/>
    <cellStyle name="Normal 7 3 5 6" xfId="3509" xr:uid="{87975C10-913A-44BC-B793-469076E9B9E0}"/>
    <cellStyle name="Normal 7 3 6" xfId="362" xr:uid="{9963BF2E-EFBF-434A-B473-5F7FBAD5A882}"/>
    <cellStyle name="Normal 7 3 6 2" xfId="1912" xr:uid="{EE0529BC-06BF-4B17-8EFB-1E2FA77482B2}"/>
    <cellStyle name="Normal 7 3 6 2 2" xfId="1913" xr:uid="{CC02F3D0-5532-436D-8A93-4578B475ABCD}"/>
    <cellStyle name="Normal 7 3 6 2 3" xfId="3510" xr:uid="{B884E85B-97DD-4F53-B597-69D109578F63}"/>
    <cellStyle name="Normal 7 3 6 2 4" xfId="3511" xr:uid="{EE2526BC-91C0-406C-87F1-E648F2CC1515}"/>
    <cellStyle name="Normal 7 3 6 3" xfId="1914" xr:uid="{7C293260-4452-49C7-B129-235CD6BBE80B}"/>
    <cellStyle name="Normal 7 3 6 4" xfId="3512" xr:uid="{6414DE75-3D95-4D18-B651-FB28C36C1002}"/>
    <cellStyle name="Normal 7 3 6 5" xfId="3513" xr:uid="{455B7EDF-A1B1-41B7-B137-BB481B731BBB}"/>
    <cellStyle name="Normal 7 3 7" xfId="1915" xr:uid="{ABC06B10-2AC2-4267-8B0B-7C5EC8327844}"/>
    <cellStyle name="Normal 7 3 7 2" xfId="1916" xr:uid="{CBB2335C-93B0-47B2-9F7A-DF3FB9BD8E1D}"/>
    <cellStyle name="Normal 7 3 7 3" xfId="3514" xr:uid="{B6B559AB-9FCC-4C05-BD77-B93462C18D14}"/>
    <cellStyle name="Normal 7 3 7 4" xfId="3515" xr:uid="{1FF46610-7BD5-4CD1-8D33-556A9605B5B1}"/>
    <cellStyle name="Normal 7 3 8" xfId="1917" xr:uid="{52B12049-44D4-4BCA-8DB5-F9376A3AF2CE}"/>
    <cellStyle name="Normal 7 3 8 2" xfId="3516" xr:uid="{7F47FFAF-879E-4072-BCC2-517CBC9F4961}"/>
    <cellStyle name="Normal 7 3 8 3" xfId="3517" xr:uid="{F5E382A9-A1F5-480E-AF7F-641DE51386D3}"/>
    <cellStyle name="Normal 7 3 8 4" xfId="3518" xr:uid="{5A34E446-EDF0-4FF6-BDC4-E75037E4F6AF}"/>
    <cellStyle name="Normal 7 3 9" xfId="3519" xr:uid="{74DB0FF3-0F96-44D8-B92C-D78F08132CA3}"/>
    <cellStyle name="Normal 7 4" xfId="141" xr:uid="{012F1041-31E8-4347-A3F6-DA0417B3AFD3}"/>
    <cellStyle name="Normal 7 4 10" xfId="3520" xr:uid="{0A1F2A4D-0049-4E44-92DD-00906482F718}"/>
    <cellStyle name="Normal 7 4 11" xfId="3521" xr:uid="{57A24EAE-50B5-4A27-9F07-E292D9131FF5}"/>
    <cellStyle name="Normal 7 4 2" xfId="142" xr:uid="{3A95D543-BD41-4F40-B1AD-554FB8ED08AC}"/>
    <cellStyle name="Normal 7 4 2 2" xfId="363" xr:uid="{7AAEF57F-CE47-4287-9B91-8B4C2744C4F1}"/>
    <cellStyle name="Normal 7 4 2 2 2" xfId="720" xr:uid="{38E41588-BBA5-4096-A507-F000DF4FA403}"/>
    <cellStyle name="Normal 7 4 2 2 2 2" xfId="721" xr:uid="{BCDC3B24-907D-4EE6-B09A-08B499F6B12F}"/>
    <cellStyle name="Normal 7 4 2 2 2 2 2" xfId="1918" xr:uid="{F1ADADE4-A29E-4F43-8D39-3523D4A6DF85}"/>
    <cellStyle name="Normal 7 4 2 2 2 2 3" xfId="3522" xr:uid="{D2AB26E1-FEC7-476C-ABC5-D1DA018BC902}"/>
    <cellStyle name="Normal 7 4 2 2 2 2 4" xfId="3523" xr:uid="{7ABA3F2B-4447-44AE-A6EA-8E1C8DF5CACD}"/>
    <cellStyle name="Normal 7 4 2 2 2 3" xfId="1919" xr:uid="{C9BBE61C-0503-40C4-866F-6DD824B34178}"/>
    <cellStyle name="Normal 7 4 2 2 2 3 2" xfId="3524" xr:uid="{BE6E3A40-B362-4975-8776-3F7603AF9D5B}"/>
    <cellStyle name="Normal 7 4 2 2 2 3 3" xfId="3525" xr:uid="{12115D40-D73B-4C8E-A82D-E57B090EB773}"/>
    <cellStyle name="Normal 7 4 2 2 2 3 4" xfId="3526" xr:uid="{34B15B86-7CFA-4233-8AD9-968F9D140A59}"/>
    <cellStyle name="Normal 7 4 2 2 2 4" xfId="3527" xr:uid="{D27E97B5-F0E7-4F2C-B1F4-37B0C56F5F5E}"/>
    <cellStyle name="Normal 7 4 2 2 2 5" xfId="3528" xr:uid="{768E693C-6AB8-4644-9016-D7B74E7834A2}"/>
    <cellStyle name="Normal 7 4 2 2 2 6" xfId="3529" xr:uid="{3159978C-5B55-49E5-8AB7-F3953E1D753C}"/>
    <cellStyle name="Normal 7 4 2 2 3" xfId="722" xr:uid="{6A194049-4E78-4920-88AE-1BCB81F021B5}"/>
    <cellStyle name="Normal 7 4 2 2 3 2" xfId="1920" xr:uid="{946368F9-DE48-4D10-828E-1B85BF74F7C9}"/>
    <cellStyle name="Normal 7 4 2 2 3 2 2" xfId="3530" xr:uid="{B30B1C06-0B6B-4614-B79E-FC8F5A59348D}"/>
    <cellStyle name="Normal 7 4 2 2 3 2 3" xfId="3531" xr:uid="{3D7F07BE-A8B0-41CB-A092-B3AD7D8F4E48}"/>
    <cellStyle name="Normal 7 4 2 2 3 2 4" xfId="3532" xr:uid="{7DFF280A-B83F-4CFB-B951-B2C21A7E4AE9}"/>
    <cellStyle name="Normal 7 4 2 2 3 3" xfId="3533" xr:uid="{9D661C6D-7F90-43F4-B030-A84D8843443B}"/>
    <cellStyle name="Normal 7 4 2 2 3 4" xfId="3534" xr:uid="{F9F31A91-65D3-4958-873F-4552ECEAE66D}"/>
    <cellStyle name="Normal 7 4 2 2 3 5" xfId="3535" xr:uid="{B469C91F-866F-4904-B2D2-93F015E72E6D}"/>
    <cellStyle name="Normal 7 4 2 2 4" xfId="1921" xr:uid="{7CFE5F75-9358-46AF-B060-4D7AC4FE3712}"/>
    <cellStyle name="Normal 7 4 2 2 4 2" xfId="3536" xr:uid="{8757A3AC-9D25-4965-9BC8-61A3B6E10239}"/>
    <cellStyle name="Normal 7 4 2 2 4 3" xfId="3537" xr:uid="{C94BC452-514C-436B-A335-A94163B0E595}"/>
    <cellStyle name="Normal 7 4 2 2 4 4" xfId="3538" xr:uid="{78C04B52-37C9-4F56-AB87-5648DF01886D}"/>
    <cellStyle name="Normal 7 4 2 2 5" xfId="3539" xr:uid="{F9A2E4FC-3F28-484F-9D5B-41AD7D28D9A3}"/>
    <cellStyle name="Normal 7 4 2 2 5 2" xfId="3540" xr:uid="{4CF36966-1296-4111-884D-F4CB4F07DE4C}"/>
    <cellStyle name="Normal 7 4 2 2 5 3" xfId="3541" xr:uid="{AE1DB4FC-D57B-4B41-8469-7FF8DC868081}"/>
    <cellStyle name="Normal 7 4 2 2 5 4" xfId="3542" xr:uid="{B52F6F07-8F8E-4DAD-97E6-324898701CA8}"/>
    <cellStyle name="Normal 7 4 2 2 6" xfId="3543" xr:uid="{2E792C29-2D56-43F3-80E6-F47DF49A952C}"/>
    <cellStyle name="Normal 7 4 2 2 7" xfId="3544" xr:uid="{540C45C3-B09B-4E81-AB68-EA4109F0F0B2}"/>
    <cellStyle name="Normal 7 4 2 2 8" xfId="3545" xr:uid="{8C3AAAB1-BF8B-413D-AC76-E0424FA04235}"/>
    <cellStyle name="Normal 7 4 2 3" xfId="723" xr:uid="{9FD711B5-37D5-42DB-A8BD-BF4104468724}"/>
    <cellStyle name="Normal 7 4 2 3 2" xfId="724" xr:uid="{ABC99D51-A640-40E7-951E-CE6213F86B9C}"/>
    <cellStyle name="Normal 7 4 2 3 2 2" xfId="725" xr:uid="{2C206110-4BF0-42D6-9B17-5034DF7F8BBF}"/>
    <cellStyle name="Normal 7 4 2 3 2 3" xfId="3546" xr:uid="{2EC4EE12-2998-4C24-A419-31564BDBDCC8}"/>
    <cellStyle name="Normal 7 4 2 3 2 4" xfId="3547" xr:uid="{99CDCFBD-C7AE-423A-8ACE-208036FE1E6B}"/>
    <cellStyle name="Normal 7 4 2 3 3" xfId="726" xr:uid="{E40D3244-FBD5-44CE-9F4F-16502D9E51FF}"/>
    <cellStyle name="Normal 7 4 2 3 3 2" xfId="3548" xr:uid="{E1F60F9F-720A-4B18-9BB2-42FB6F0AACBD}"/>
    <cellStyle name="Normal 7 4 2 3 3 3" xfId="3549" xr:uid="{E00A2947-DF65-48A4-93D1-F73943C2BA72}"/>
    <cellStyle name="Normal 7 4 2 3 3 4" xfId="3550" xr:uid="{91AF5103-90C1-4E70-9DC7-38CD5C162936}"/>
    <cellStyle name="Normal 7 4 2 3 4" xfId="3551" xr:uid="{A6859EF8-ADA8-47FE-BBE3-A2C98B0966BB}"/>
    <cellStyle name="Normal 7 4 2 3 5" xfId="3552" xr:uid="{FFA184BE-1DE1-4B85-872F-98B0B2102EB0}"/>
    <cellStyle name="Normal 7 4 2 3 6" xfId="3553" xr:uid="{0EDEFD64-42AD-46FB-B578-C0C26772B4E8}"/>
    <cellStyle name="Normal 7 4 2 4" xfId="727" xr:uid="{F4015FE8-4007-469F-B438-8D2FC523E01C}"/>
    <cellStyle name="Normal 7 4 2 4 2" xfId="728" xr:uid="{5D09EC8B-2478-4F96-A47D-830DE5E11D7A}"/>
    <cellStyle name="Normal 7 4 2 4 2 2" xfId="3554" xr:uid="{9A89782C-90AA-405E-8D23-75465459A687}"/>
    <cellStyle name="Normal 7 4 2 4 2 3" xfId="3555" xr:uid="{9A1C4620-B9EE-4E3D-9FE6-FE8F5EF992C5}"/>
    <cellStyle name="Normal 7 4 2 4 2 4" xfId="3556" xr:uid="{6636AA0C-0B1A-457F-8653-4980037437E2}"/>
    <cellStyle name="Normal 7 4 2 4 3" xfId="3557" xr:uid="{9312F83D-6133-4998-9C97-0DFF9A9C6C5A}"/>
    <cellStyle name="Normal 7 4 2 4 4" xfId="3558" xr:uid="{27767268-0F27-4E36-95FA-F0F39FE116EB}"/>
    <cellStyle name="Normal 7 4 2 4 5" xfId="3559" xr:uid="{832200FA-6F48-45F5-A51A-466C9DC12579}"/>
    <cellStyle name="Normal 7 4 2 5" xfId="729" xr:uid="{6825D4B8-B99C-433F-8C90-9A0B2E08D071}"/>
    <cellStyle name="Normal 7 4 2 5 2" xfId="3560" xr:uid="{6C73C536-1023-40EE-9A28-75899E521044}"/>
    <cellStyle name="Normal 7 4 2 5 3" xfId="3561" xr:uid="{8F02FA49-4217-4288-BAAC-0316A1199A87}"/>
    <cellStyle name="Normal 7 4 2 5 4" xfId="3562" xr:uid="{CA93D426-3EC1-4F44-A2AE-6170A7B11A43}"/>
    <cellStyle name="Normal 7 4 2 6" xfId="3563" xr:uid="{0CC35081-B23C-46CF-9D82-61506CD32BD3}"/>
    <cellStyle name="Normal 7 4 2 6 2" xfId="3564" xr:uid="{CF961686-1E03-44C8-9D47-8077707BAD2A}"/>
    <cellStyle name="Normal 7 4 2 6 3" xfId="3565" xr:uid="{254BB38E-FB90-4DFB-9C75-4030BA92D350}"/>
    <cellStyle name="Normal 7 4 2 6 4" xfId="3566" xr:uid="{AD323C10-70EC-48BF-AAA9-99AF1DE2FD43}"/>
    <cellStyle name="Normal 7 4 2 7" xfId="3567" xr:uid="{3CDF79E7-F70F-4ED5-9A7F-5E6F8EBE7331}"/>
    <cellStyle name="Normal 7 4 2 8" xfId="3568" xr:uid="{1DB60EB6-8470-4453-BCA3-8F821F2503D4}"/>
    <cellStyle name="Normal 7 4 2 9" xfId="3569" xr:uid="{E7840C6C-4E25-4792-A955-AC28A134CA58}"/>
    <cellStyle name="Normal 7 4 3" xfId="364" xr:uid="{ADC27B1E-6E58-4445-A2B7-60DF20AB4EF0}"/>
    <cellStyle name="Normal 7 4 3 2" xfId="730" xr:uid="{1E10A6AC-15DF-4F74-880E-648DB610109B}"/>
    <cellStyle name="Normal 7 4 3 2 2" xfId="731" xr:uid="{5C54FD40-A107-43A7-ADFA-ECBCA998DE8A}"/>
    <cellStyle name="Normal 7 4 3 2 2 2" xfId="1922" xr:uid="{9291B131-B1E2-46F7-BC20-2C597E505BD7}"/>
    <cellStyle name="Normal 7 4 3 2 2 2 2" xfId="1923" xr:uid="{7D022899-EF71-4136-A8C2-98ECFA4B481C}"/>
    <cellStyle name="Normal 7 4 3 2 2 3" xfId="1924" xr:uid="{C4FF7116-3822-4E59-B76D-80E191749CD1}"/>
    <cellStyle name="Normal 7 4 3 2 2 4" xfId="3570" xr:uid="{EA0DC222-1368-46BF-930A-56DEEE5258CB}"/>
    <cellStyle name="Normal 7 4 3 2 3" xfId="1925" xr:uid="{4253B656-24CF-4BA4-A34B-F8DDE450497E}"/>
    <cellStyle name="Normal 7 4 3 2 3 2" xfId="1926" xr:uid="{DB0D164F-7BDF-40C9-9B56-D99F3E5DE498}"/>
    <cellStyle name="Normal 7 4 3 2 3 3" xfId="3571" xr:uid="{CDEC2714-43F1-4F0A-8FFE-5124E36DA28F}"/>
    <cellStyle name="Normal 7 4 3 2 3 4" xfId="3572" xr:uid="{A7CF7835-37A1-4ED8-BFB5-386D2138137D}"/>
    <cellStyle name="Normal 7 4 3 2 4" xfId="1927" xr:uid="{425A8E96-37E7-4E56-B79B-BD25DE5FF359}"/>
    <cellStyle name="Normal 7 4 3 2 5" xfId="3573" xr:uid="{CC80A6C3-3FF6-40D0-B2BB-9813922371F2}"/>
    <cellStyle name="Normal 7 4 3 2 6" xfId="3574" xr:uid="{445515A2-7114-4296-AD40-FB5D58755F64}"/>
    <cellStyle name="Normal 7 4 3 3" xfId="732" xr:uid="{09982555-34FF-469A-BC93-CB1AD57C2067}"/>
    <cellStyle name="Normal 7 4 3 3 2" xfId="1928" xr:uid="{163A9324-600F-4AFC-91CB-EA0072A4A6E7}"/>
    <cellStyle name="Normal 7 4 3 3 2 2" xfId="1929" xr:uid="{0B4B92B1-64F4-4EFA-9520-802C9E0AAD39}"/>
    <cellStyle name="Normal 7 4 3 3 2 3" xfId="3575" xr:uid="{69157946-EE76-486A-8BBA-38D81E40AA53}"/>
    <cellStyle name="Normal 7 4 3 3 2 4" xfId="3576" xr:uid="{1100D63B-15C6-4080-BD90-C854E604A92D}"/>
    <cellStyle name="Normal 7 4 3 3 3" xfId="1930" xr:uid="{0EF57AC6-5ACA-4DC9-A7AE-BB9BE603CE1C}"/>
    <cellStyle name="Normal 7 4 3 3 4" xfId="3577" xr:uid="{E242DACE-075C-4469-8ABF-D26D163FE51D}"/>
    <cellStyle name="Normal 7 4 3 3 5" xfId="3578" xr:uid="{040A3A70-2C56-41E9-A60C-1D3C3CF1001A}"/>
    <cellStyle name="Normal 7 4 3 4" xfId="1931" xr:uid="{62AF9133-8982-4EAA-AEAC-0437108C28F6}"/>
    <cellStyle name="Normal 7 4 3 4 2" xfId="1932" xr:uid="{158C741C-5A25-45FE-9AFC-A3A0BE686D43}"/>
    <cellStyle name="Normal 7 4 3 4 3" xfId="3579" xr:uid="{509FE1C3-BFFA-4849-8AD0-C310731F8432}"/>
    <cellStyle name="Normal 7 4 3 4 4" xfId="3580" xr:uid="{5E94DC82-499B-4BC4-BA07-1C85E59E77EF}"/>
    <cellStyle name="Normal 7 4 3 5" xfId="1933" xr:uid="{1E2E9398-D216-40C7-8482-659A5092D22A}"/>
    <cellStyle name="Normal 7 4 3 5 2" xfId="3581" xr:uid="{9A397AF9-F887-4E7A-8025-3000DC805E32}"/>
    <cellStyle name="Normal 7 4 3 5 3" xfId="3582" xr:uid="{FF7F027B-71F3-4162-A4E1-82AEC42B8240}"/>
    <cellStyle name="Normal 7 4 3 5 4" xfId="3583" xr:uid="{B7B04EA5-AD95-45FD-B36D-B1DB1CF36FB5}"/>
    <cellStyle name="Normal 7 4 3 6" xfId="3584" xr:uid="{F89F11C3-87D6-46EE-A475-7C2953EB72CD}"/>
    <cellStyle name="Normal 7 4 3 7" xfId="3585" xr:uid="{85243186-D57D-4B40-B822-715EA9F18AB3}"/>
    <cellStyle name="Normal 7 4 3 8" xfId="3586" xr:uid="{2DFF6B17-6B92-4793-BCFA-30937E99426A}"/>
    <cellStyle name="Normal 7 4 4" xfId="365" xr:uid="{3F821698-0089-4E75-ABD9-35C799D55877}"/>
    <cellStyle name="Normal 7 4 4 2" xfId="733" xr:uid="{25392F7E-166E-4CF9-A4A4-6B82E47B2E71}"/>
    <cellStyle name="Normal 7 4 4 2 2" xfId="734" xr:uid="{9066552B-BD6B-45AF-B184-EB16EB7CC2F4}"/>
    <cellStyle name="Normal 7 4 4 2 2 2" xfId="1934" xr:uid="{4E4535AD-5B7B-482B-9C63-A98A9EF492B7}"/>
    <cellStyle name="Normal 7 4 4 2 2 3" xfId="3587" xr:uid="{5DB942CB-C90F-4B48-A222-D46B09C359EB}"/>
    <cellStyle name="Normal 7 4 4 2 2 4" xfId="3588" xr:uid="{3AFD6E31-3E2D-43E1-A824-D6BB7E924835}"/>
    <cellStyle name="Normal 7 4 4 2 3" xfId="1935" xr:uid="{C299299D-44DC-4EA8-AD9F-0B7845835F8B}"/>
    <cellStyle name="Normal 7 4 4 2 4" xfId="3589" xr:uid="{C60EC051-7CA1-480F-9076-90F800EC64A8}"/>
    <cellStyle name="Normal 7 4 4 2 5" xfId="3590" xr:uid="{000335CB-AB46-43B4-89B5-59C223CBC464}"/>
    <cellStyle name="Normal 7 4 4 3" xfId="735" xr:uid="{32C2B1B7-3ED6-45E0-A1EA-EBDC11357FC9}"/>
    <cellStyle name="Normal 7 4 4 3 2" xfId="1936" xr:uid="{865581C1-C61F-4C9F-86C6-E7BC94F6A9F3}"/>
    <cellStyle name="Normal 7 4 4 3 3" xfId="3591" xr:uid="{5102B88F-0E21-4C9C-AE12-F3AEDE70CC48}"/>
    <cellStyle name="Normal 7 4 4 3 4" xfId="3592" xr:uid="{5006F08A-B45F-4F58-9A89-DB8E9E0391C9}"/>
    <cellStyle name="Normal 7 4 4 4" xfId="1937" xr:uid="{674147AC-FA2B-4FC2-9A34-A616FBDE3D91}"/>
    <cellStyle name="Normal 7 4 4 4 2" xfId="3593" xr:uid="{1A9C2DBD-73E4-4EE9-9EA2-2971D516C31B}"/>
    <cellStyle name="Normal 7 4 4 4 3" xfId="3594" xr:uid="{2424F4EE-5D83-48EA-9707-B99EF1221952}"/>
    <cellStyle name="Normal 7 4 4 4 4" xfId="3595" xr:uid="{D2B204FE-78D0-4151-A4DE-31D499365D6D}"/>
    <cellStyle name="Normal 7 4 4 5" xfId="3596" xr:uid="{F0892AD6-9D16-431B-9263-5F2FDA76248B}"/>
    <cellStyle name="Normal 7 4 4 6" xfId="3597" xr:uid="{A0F936A1-D4A8-4EED-916A-99AED65A09D1}"/>
    <cellStyle name="Normal 7 4 4 7" xfId="3598" xr:uid="{E4D41225-6FF5-419F-8C31-620362D721E8}"/>
    <cellStyle name="Normal 7 4 5" xfId="366" xr:uid="{DDE0218C-5BF4-4D9D-A922-BFF47A4EC33B}"/>
    <cellStyle name="Normal 7 4 5 2" xfId="736" xr:uid="{29457F13-3BF4-4120-A723-9C623DAF6E5E}"/>
    <cellStyle name="Normal 7 4 5 2 2" xfId="1938" xr:uid="{51DFD75F-9788-4880-A1E9-36400D63D80B}"/>
    <cellStyle name="Normal 7 4 5 2 3" xfId="3599" xr:uid="{F52F05D1-0699-4CA0-8E05-0FB4541976E1}"/>
    <cellStyle name="Normal 7 4 5 2 4" xfId="3600" xr:uid="{FBC7636B-7F43-453B-A04B-93E73B00970A}"/>
    <cellStyle name="Normal 7 4 5 3" xfId="1939" xr:uid="{EFACDEAF-DE2A-4AE7-BAE9-E64C27976172}"/>
    <cellStyle name="Normal 7 4 5 3 2" xfId="3601" xr:uid="{B7343A5B-5B4A-4B55-917A-3C0E836CAB66}"/>
    <cellStyle name="Normal 7 4 5 3 3" xfId="3602" xr:uid="{0729EA5F-B3FD-40BD-B2BF-FDF7D7AF53DF}"/>
    <cellStyle name="Normal 7 4 5 3 4" xfId="3603" xr:uid="{2261D9AB-563A-41A1-9CC8-CD601F625673}"/>
    <cellStyle name="Normal 7 4 5 4" xfId="3604" xr:uid="{8763C4E5-F7D2-48B1-88F2-40E619C763DD}"/>
    <cellStyle name="Normal 7 4 5 5" xfId="3605" xr:uid="{542548DD-144B-49E0-882D-76E4A0CE78CB}"/>
    <cellStyle name="Normal 7 4 5 6" xfId="3606" xr:uid="{1B708F7C-CA86-4CD5-9618-92766A95F367}"/>
    <cellStyle name="Normal 7 4 6" xfId="737" xr:uid="{D13C8B73-B9E0-42FC-9708-BB5AA390609A}"/>
    <cellStyle name="Normal 7 4 6 2" xfId="1940" xr:uid="{42F794E3-DB63-4799-AAE8-14AFF2EB11D3}"/>
    <cellStyle name="Normal 7 4 6 2 2" xfId="3607" xr:uid="{C73D0380-51B5-4BAE-9AFE-3049D27B40C9}"/>
    <cellStyle name="Normal 7 4 6 2 3" xfId="3608" xr:uid="{A5B4C249-CC1A-4100-B065-EE19E8DBCD2E}"/>
    <cellStyle name="Normal 7 4 6 2 4" xfId="3609" xr:uid="{CCCB6CD0-9D78-4E7B-B8FC-ED7EC4792F35}"/>
    <cellStyle name="Normal 7 4 6 3" xfId="3610" xr:uid="{42D8BEF4-2C9F-4D34-9EEE-615D80771618}"/>
    <cellStyle name="Normal 7 4 6 4" xfId="3611" xr:uid="{BF174A15-BA8A-4504-BF0C-3C929A60AB4A}"/>
    <cellStyle name="Normal 7 4 6 5" xfId="3612" xr:uid="{539BD374-195E-4408-B5C1-24FFD2547C27}"/>
    <cellStyle name="Normal 7 4 7" xfId="1941" xr:uid="{F9C557A9-7334-4E95-B9BF-6585E4D92E51}"/>
    <cellStyle name="Normal 7 4 7 2" xfId="3613" xr:uid="{7FABAD6B-00A5-4379-A379-A0551A6F3D9C}"/>
    <cellStyle name="Normal 7 4 7 3" xfId="3614" xr:uid="{B68CDB26-0E1F-4E4C-8072-D38286509579}"/>
    <cellStyle name="Normal 7 4 7 4" xfId="3615" xr:uid="{F0753201-092F-4683-AF75-6FF1CEA47C38}"/>
    <cellStyle name="Normal 7 4 8" xfId="3616" xr:uid="{5AC1AD34-B77B-4566-9268-B46E39785815}"/>
    <cellStyle name="Normal 7 4 8 2" xfId="3617" xr:uid="{C154B9F2-CBB0-44B2-9FD2-3225716951FA}"/>
    <cellStyle name="Normal 7 4 8 3" xfId="3618" xr:uid="{8EBCB982-3947-463A-B27A-C45C6E440BDA}"/>
    <cellStyle name="Normal 7 4 8 4" xfId="3619" xr:uid="{4BDEF0E6-0327-487E-950F-7E96A602D7DF}"/>
    <cellStyle name="Normal 7 4 9" xfId="3620" xr:uid="{0C6CBD30-9C03-4AFC-BA46-63036DCE5571}"/>
    <cellStyle name="Normal 7 5" xfId="143" xr:uid="{88D7526F-7B51-45AB-AFE1-46483BD3A55F}"/>
    <cellStyle name="Normal 7 5 2" xfId="144" xr:uid="{37A3B7DB-C39A-46D7-B808-E1BF3C249B2E}"/>
    <cellStyle name="Normal 7 5 2 2" xfId="367" xr:uid="{91F95C76-1B21-4522-8DE6-36C1A89EA365}"/>
    <cellStyle name="Normal 7 5 2 2 2" xfId="738" xr:uid="{EA876414-264C-4C90-BF23-B7BA16042CB1}"/>
    <cellStyle name="Normal 7 5 2 2 2 2" xfId="1942" xr:uid="{5ACA5B98-3B87-45E5-B64D-3F40C5F38F2A}"/>
    <cellStyle name="Normal 7 5 2 2 2 3" xfId="3621" xr:uid="{C5B070FB-3306-4227-AE06-4A4BFA5C2189}"/>
    <cellStyle name="Normal 7 5 2 2 2 4" xfId="3622" xr:uid="{8AF729A4-4BF8-40DA-B3DD-0B80DFDCE0AB}"/>
    <cellStyle name="Normal 7 5 2 2 3" xfId="1943" xr:uid="{3B66215E-FE0A-41CD-84EE-07DC3593F87B}"/>
    <cellStyle name="Normal 7 5 2 2 3 2" xfId="3623" xr:uid="{55732F61-FC11-462A-9417-B18E34E50F12}"/>
    <cellStyle name="Normal 7 5 2 2 3 3" xfId="3624" xr:uid="{C6F394AD-4F15-4335-9EFC-26CE4155718F}"/>
    <cellStyle name="Normal 7 5 2 2 3 4" xfId="3625" xr:uid="{774981E1-33CE-477B-AF5D-1C3FB55BCA3F}"/>
    <cellStyle name="Normal 7 5 2 2 4" xfId="3626" xr:uid="{6A94EF6D-1BBA-421B-B0BA-F6C49D9D82C8}"/>
    <cellStyle name="Normal 7 5 2 2 5" xfId="3627" xr:uid="{A6097DB3-2057-4191-8D3A-2AECE41C2578}"/>
    <cellStyle name="Normal 7 5 2 2 6" xfId="3628" xr:uid="{1EA43D89-DA0B-40A9-88CE-6B19E7572910}"/>
    <cellStyle name="Normal 7 5 2 3" xfId="739" xr:uid="{32E04742-7D2D-4CB4-A2E3-62A62F9564F2}"/>
    <cellStyle name="Normal 7 5 2 3 2" xfId="1944" xr:uid="{E9C4CC6C-6DA2-40D8-8729-6B8B801F55FB}"/>
    <cellStyle name="Normal 7 5 2 3 2 2" xfId="3629" xr:uid="{809BFF73-3D73-4546-9376-430DD7D548A3}"/>
    <cellStyle name="Normal 7 5 2 3 2 3" xfId="3630" xr:uid="{B15F28BE-949E-49B2-8912-9D718B5B204A}"/>
    <cellStyle name="Normal 7 5 2 3 2 4" xfId="3631" xr:uid="{6D223435-B3AA-449F-B97B-CEA1DB602E51}"/>
    <cellStyle name="Normal 7 5 2 3 3" xfId="3632" xr:uid="{6A7406E7-C502-4343-B3F9-52D3983CA3CA}"/>
    <cellStyle name="Normal 7 5 2 3 4" xfId="3633" xr:uid="{656D7D0B-0F95-40A1-AEB8-CD116DB55E69}"/>
    <cellStyle name="Normal 7 5 2 3 5" xfId="3634" xr:uid="{AD1A2A67-98E4-4607-BEC0-9478082E6F45}"/>
    <cellStyle name="Normal 7 5 2 4" xfId="1945" xr:uid="{018E42E4-C8C3-413D-BE10-F59FF286070A}"/>
    <cellStyle name="Normal 7 5 2 4 2" xfId="3635" xr:uid="{92FBACEE-B7B9-4F2D-819E-89623502495C}"/>
    <cellStyle name="Normal 7 5 2 4 3" xfId="3636" xr:uid="{9B8279C8-A000-4387-93B9-2817EE9E9978}"/>
    <cellStyle name="Normal 7 5 2 4 4" xfId="3637" xr:uid="{B662093C-D322-49D0-9C37-C01824EF0CF4}"/>
    <cellStyle name="Normal 7 5 2 5" xfId="3638" xr:uid="{E18836B4-9A15-4CE6-93E5-BFE7B04D28A3}"/>
    <cellStyle name="Normal 7 5 2 5 2" xfId="3639" xr:uid="{BD8326D1-CE64-46FC-BBFF-9173EAD09F9F}"/>
    <cellStyle name="Normal 7 5 2 5 3" xfId="3640" xr:uid="{EF2665F0-B9C2-4462-BCF8-F615E620DA0F}"/>
    <cellStyle name="Normal 7 5 2 5 4" xfId="3641" xr:uid="{EEEBCC2F-1FFC-4F19-89CA-038EC436A2EA}"/>
    <cellStyle name="Normal 7 5 2 6" xfId="3642" xr:uid="{C8ED40A1-3D77-4DBF-9467-7A0D4FC8D74C}"/>
    <cellStyle name="Normal 7 5 2 7" xfId="3643" xr:uid="{57958E92-9A51-4022-A351-314D7006E161}"/>
    <cellStyle name="Normal 7 5 2 8" xfId="3644" xr:uid="{6EA35FCB-795D-4A23-9243-53D0C412384A}"/>
    <cellStyle name="Normal 7 5 3" xfId="368" xr:uid="{329EBD72-2B95-45F1-A94D-C7D7901F5ABD}"/>
    <cellStyle name="Normal 7 5 3 2" xfId="740" xr:uid="{D692C281-DA4A-418D-9FC1-1B6362BFD28B}"/>
    <cellStyle name="Normal 7 5 3 2 2" xfId="741" xr:uid="{6130B40F-C8C6-4285-80DE-DFEB6C5EB943}"/>
    <cellStyle name="Normal 7 5 3 2 3" xfId="3645" xr:uid="{E99A8A29-5F85-407C-8C10-8254C3984AE3}"/>
    <cellStyle name="Normal 7 5 3 2 4" xfId="3646" xr:uid="{31B4AC67-22AC-4006-B72E-325A3696A241}"/>
    <cellStyle name="Normal 7 5 3 3" xfId="742" xr:uid="{9678EF73-73CE-483A-B329-A99E83F60BBA}"/>
    <cellStyle name="Normal 7 5 3 3 2" xfId="3647" xr:uid="{527B3B41-8D34-4E35-934D-DA5C603710E0}"/>
    <cellStyle name="Normal 7 5 3 3 3" xfId="3648" xr:uid="{3AF621BA-57AC-4D1E-91B6-8CFBB70E5B88}"/>
    <cellStyle name="Normal 7 5 3 3 4" xfId="3649" xr:uid="{27223F57-C7F6-4FBB-90AB-1717DD3BCBA1}"/>
    <cellStyle name="Normal 7 5 3 4" xfId="3650" xr:uid="{E94F8436-5947-4E27-9BC2-75A356317D34}"/>
    <cellStyle name="Normal 7 5 3 5" xfId="3651" xr:uid="{50961CB5-932B-4FDE-8775-B5A40FF80DA1}"/>
    <cellStyle name="Normal 7 5 3 6" xfId="3652" xr:uid="{734A5A84-4BF3-4922-94F9-2742E7A6F1FC}"/>
    <cellStyle name="Normal 7 5 4" xfId="369" xr:uid="{45BAD3D3-FE1A-4EB8-A247-FE10DA1A3912}"/>
    <cellStyle name="Normal 7 5 4 2" xfId="743" xr:uid="{A5CF99D0-EB9D-46C1-86C6-2B2EFD864722}"/>
    <cellStyle name="Normal 7 5 4 2 2" xfId="3653" xr:uid="{B593DE4E-E68A-42A2-87F5-1E689328F08D}"/>
    <cellStyle name="Normal 7 5 4 2 3" xfId="3654" xr:uid="{8239C8FB-B585-493D-B784-92E216674D2D}"/>
    <cellStyle name="Normal 7 5 4 2 4" xfId="3655" xr:uid="{792C36BB-D05A-464A-821D-093DD84DEE7B}"/>
    <cellStyle name="Normal 7 5 4 3" xfId="3656" xr:uid="{78F9AF46-9EDD-4C7D-B019-2D6B01118BF9}"/>
    <cellStyle name="Normal 7 5 4 4" xfId="3657" xr:uid="{543649B1-6122-4968-AA83-B39CB49C3553}"/>
    <cellStyle name="Normal 7 5 4 5" xfId="3658" xr:uid="{94698B5A-279A-4799-B650-C37AE4D5FD1E}"/>
    <cellStyle name="Normal 7 5 5" xfId="744" xr:uid="{5B57FBA9-9AA1-4C32-9E3A-E883365F8BCC}"/>
    <cellStyle name="Normal 7 5 5 2" xfId="3659" xr:uid="{FD3DC454-5FCC-4A8E-8C67-22B851A6D6E7}"/>
    <cellStyle name="Normal 7 5 5 3" xfId="3660" xr:uid="{EC1B71E4-F538-40CD-9C78-119421E6C8B3}"/>
    <cellStyle name="Normal 7 5 5 4" xfId="3661" xr:uid="{328E6720-9DFC-4804-A775-8C2FCE2EE1F0}"/>
    <cellStyle name="Normal 7 5 6" xfId="3662" xr:uid="{2732E592-7D3B-4C7B-B190-CD1CAD83E1B8}"/>
    <cellStyle name="Normal 7 5 6 2" xfId="3663" xr:uid="{70271942-CFBB-4C0C-A746-0FA5BDE6BCC0}"/>
    <cellStyle name="Normal 7 5 6 3" xfId="3664" xr:uid="{7CA68B34-ECB6-4C9F-BAA6-D9404EBA3C1C}"/>
    <cellStyle name="Normal 7 5 6 4" xfId="3665" xr:uid="{F4FBF4D0-A75C-4104-93DD-842AA9261286}"/>
    <cellStyle name="Normal 7 5 7" xfId="3666" xr:uid="{1BDEEE10-135B-49D0-ADB2-F2B868103E9D}"/>
    <cellStyle name="Normal 7 5 8" xfId="3667" xr:uid="{91E530FF-DCC0-4639-961D-16183310CC78}"/>
    <cellStyle name="Normal 7 5 9" xfId="3668" xr:uid="{19129DEC-AFFC-4A35-BAE9-3F6AF54FF2A9}"/>
    <cellStyle name="Normal 7 6" xfId="145" xr:uid="{ECC039D6-CB1D-4663-8AA1-D774F4503915}"/>
    <cellStyle name="Normal 7 6 2" xfId="370" xr:uid="{4363B333-DFD3-460D-9FCE-3FE6CF11872E}"/>
    <cellStyle name="Normal 7 6 2 2" xfId="745" xr:uid="{CC22AD57-668C-46F3-BA8E-3078D14E1E8B}"/>
    <cellStyle name="Normal 7 6 2 2 2" xfId="1946" xr:uid="{818AD967-6863-4DF9-98DD-6008FF18DF66}"/>
    <cellStyle name="Normal 7 6 2 2 2 2" xfId="1947" xr:uid="{72130AFB-14EB-4687-B6A8-8A46CC8C35A8}"/>
    <cellStyle name="Normal 7 6 2 2 3" xfId="1948" xr:uid="{76564BDC-E1A8-4564-86F4-FB53C50C3CD8}"/>
    <cellStyle name="Normal 7 6 2 2 4" xfId="3669" xr:uid="{8FBBE54D-BA8D-44E4-A292-9050F356F1AF}"/>
    <cellStyle name="Normal 7 6 2 3" xfId="1949" xr:uid="{E6DF93F7-F040-4E43-B28B-99B8DC7176F3}"/>
    <cellStyle name="Normal 7 6 2 3 2" xfId="1950" xr:uid="{57DF4193-CF38-47C9-9792-D3B0D30F6E09}"/>
    <cellStyle name="Normal 7 6 2 3 3" xfId="3670" xr:uid="{51263CD7-3D2E-480E-AFB3-D8129BAE84A6}"/>
    <cellStyle name="Normal 7 6 2 3 4" xfId="3671" xr:uid="{795DF816-19F3-4ACB-9845-90D29E5AEFE2}"/>
    <cellStyle name="Normal 7 6 2 4" xfId="1951" xr:uid="{1840F556-5DC8-4145-9FD4-ABFD34FB2CFA}"/>
    <cellStyle name="Normal 7 6 2 5" xfId="3672" xr:uid="{B152E997-E18B-4975-B9CC-A8BE2DAF45CE}"/>
    <cellStyle name="Normal 7 6 2 6" xfId="3673" xr:uid="{543F962C-8DCD-4F53-BDC4-9F3251C17124}"/>
    <cellStyle name="Normal 7 6 3" xfId="746" xr:uid="{04316EA9-3780-49BD-ADB0-055EBE2B4488}"/>
    <cellStyle name="Normal 7 6 3 2" xfId="1952" xr:uid="{82AFF104-040F-4CCC-A9CC-D55389A5CB9C}"/>
    <cellStyle name="Normal 7 6 3 2 2" xfId="1953" xr:uid="{12AAB0D2-3D9E-42A9-B008-A639870032B7}"/>
    <cellStyle name="Normal 7 6 3 2 3" xfId="3674" xr:uid="{2360444F-59C5-4A54-B2F7-0F2D123C934E}"/>
    <cellStyle name="Normal 7 6 3 2 4" xfId="3675" xr:uid="{C436EF49-F775-4E2B-A12C-A701B6E9F723}"/>
    <cellStyle name="Normal 7 6 3 3" xfId="1954" xr:uid="{C5B07B10-F344-437C-A3D0-996A7F605B6D}"/>
    <cellStyle name="Normal 7 6 3 4" xfId="3676" xr:uid="{73D5E03A-8A14-4FF8-8E90-7B14BF1AAF4A}"/>
    <cellStyle name="Normal 7 6 3 5" xfId="3677" xr:uid="{D4D1C4F0-0851-47D5-A536-73F80A4CEA08}"/>
    <cellStyle name="Normal 7 6 4" xfId="1955" xr:uid="{290A7878-452B-4C36-A71A-9F1E2CEBC1D3}"/>
    <cellStyle name="Normal 7 6 4 2" xfId="1956" xr:uid="{5CA85274-701A-41A7-991A-523FD1ED9607}"/>
    <cellStyle name="Normal 7 6 4 3" xfId="3678" xr:uid="{7E106E96-2226-46F7-BB9D-3AE96E5D3D1E}"/>
    <cellStyle name="Normal 7 6 4 4" xfId="3679" xr:uid="{E5D37589-33B0-496B-93A1-D37D07759FBD}"/>
    <cellStyle name="Normal 7 6 5" xfId="1957" xr:uid="{DAAFCBB0-930A-4B59-A808-3F39D81D58B1}"/>
    <cellStyle name="Normal 7 6 5 2" xfId="3680" xr:uid="{05F167C3-DA3C-48C8-B21A-691B450E9512}"/>
    <cellStyle name="Normal 7 6 5 3" xfId="3681" xr:uid="{AF6738F7-15C0-48E9-BD02-B0A3878A5AED}"/>
    <cellStyle name="Normal 7 6 5 4" xfId="3682" xr:uid="{609DA569-E8EA-445E-AA85-103503E8EBA3}"/>
    <cellStyle name="Normal 7 6 6" xfId="3683" xr:uid="{1CF336C6-2787-4B16-AA63-BCAECD60AA06}"/>
    <cellStyle name="Normal 7 6 7" xfId="3684" xr:uid="{5D36684E-FF35-433D-8CA6-A5588111E48C}"/>
    <cellStyle name="Normal 7 6 8" xfId="3685" xr:uid="{059E38DB-3994-43B8-A655-0AD7319D2BEB}"/>
    <cellStyle name="Normal 7 7" xfId="371" xr:uid="{1EE40672-EA59-4B6F-9AB9-7A1F1EF909B0}"/>
    <cellStyle name="Normal 7 7 2" xfId="747" xr:uid="{D80018AA-6B07-48ED-99DE-E2C1293D1962}"/>
    <cellStyle name="Normal 7 7 2 2" xfId="748" xr:uid="{5A85BB42-6385-46C6-9A42-B026470C4D89}"/>
    <cellStyle name="Normal 7 7 2 2 2" xfId="1958" xr:uid="{6687C46C-B70C-4CB8-9F7E-715C45638AD5}"/>
    <cellStyle name="Normal 7 7 2 2 3" xfId="3686" xr:uid="{DDC4634B-E63E-4DEC-97F2-238C24BAFB57}"/>
    <cellStyle name="Normal 7 7 2 2 4" xfId="3687" xr:uid="{D9D76CF1-568E-454C-A7FF-428B07A104B0}"/>
    <cellStyle name="Normal 7 7 2 3" xfId="1959" xr:uid="{57975610-6E87-4372-A23D-5A8408985624}"/>
    <cellStyle name="Normal 7 7 2 4" xfId="3688" xr:uid="{D4FCE005-CC2C-4FE8-865C-09E0DC3A6D2B}"/>
    <cellStyle name="Normal 7 7 2 5" xfId="3689" xr:uid="{F6EF43AC-5135-47DD-BEFD-190AE3A89DE2}"/>
    <cellStyle name="Normal 7 7 3" xfId="749" xr:uid="{976B6E25-89E6-4BA5-A84F-7FCF68903CB1}"/>
    <cellStyle name="Normal 7 7 3 2" xfId="1960" xr:uid="{00AA6BAA-6EE9-4646-BF64-B718EA26992D}"/>
    <cellStyle name="Normal 7 7 3 3" xfId="3690" xr:uid="{100AB701-2202-40C0-83C2-B581E6313BDF}"/>
    <cellStyle name="Normal 7 7 3 4" xfId="3691" xr:uid="{830BA313-B70F-4910-851B-7C23DC242C99}"/>
    <cellStyle name="Normal 7 7 4" xfId="1961" xr:uid="{DABEEE3D-41A6-4E0B-8160-FACFD4D63834}"/>
    <cellStyle name="Normal 7 7 4 2" xfId="3692" xr:uid="{337EB949-4772-4CF5-92D5-BCE07EA06FEA}"/>
    <cellStyle name="Normal 7 7 4 3" xfId="3693" xr:uid="{F36B897E-4896-4674-BF5B-2EE3DC4139DF}"/>
    <cellStyle name="Normal 7 7 4 4" xfId="3694" xr:uid="{C2CC2961-66DD-48A2-9E4B-09D09D68D19B}"/>
    <cellStyle name="Normal 7 7 5" xfId="3695" xr:uid="{BC30B761-88B2-4933-8757-27EE1CE21FA6}"/>
    <cellStyle name="Normal 7 7 6" xfId="3696" xr:uid="{45E10363-48CD-4DB5-A1FE-3F74F22AE5ED}"/>
    <cellStyle name="Normal 7 7 7" xfId="3697" xr:uid="{71AAA839-FA17-4B99-A571-4182947BA302}"/>
    <cellStyle name="Normal 7 8" xfId="372" xr:uid="{EE850EC0-F4F9-4537-8FD0-C5DC073B3DE7}"/>
    <cellStyle name="Normal 7 8 2" xfId="750" xr:uid="{12131576-8EC6-46B4-BFB1-BCE3FC630A24}"/>
    <cellStyle name="Normal 7 8 2 2" xfId="1962" xr:uid="{4C2B98D3-CA7B-4BE7-8285-347232294B50}"/>
    <cellStyle name="Normal 7 8 2 3" xfId="3698" xr:uid="{EEF2DA54-2A4D-4916-AC79-46B2E8AD49D6}"/>
    <cellStyle name="Normal 7 8 2 4" xfId="3699" xr:uid="{DA7C11EE-64E1-4A6B-BD10-CB67133BB80F}"/>
    <cellStyle name="Normal 7 8 3" xfId="1963" xr:uid="{9BADF7C1-3065-412E-89B1-A4FF79B289E7}"/>
    <cellStyle name="Normal 7 8 3 2" xfId="3700" xr:uid="{3C2C8953-DE90-48BB-B4E6-96EAFBC6FD52}"/>
    <cellStyle name="Normal 7 8 3 3" xfId="3701" xr:uid="{B5E6B8E6-B4D5-4752-BF31-B70581F62B6B}"/>
    <cellStyle name="Normal 7 8 3 4" xfId="3702" xr:uid="{897991AE-9F15-48F7-B269-42DED12B0CCB}"/>
    <cellStyle name="Normal 7 8 4" xfId="3703" xr:uid="{2D023617-D2C1-4D50-8954-A9A29CAD06C9}"/>
    <cellStyle name="Normal 7 8 5" xfId="3704" xr:uid="{DE47E431-C578-4775-B5A1-3C58D553CE32}"/>
    <cellStyle name="Normal 7 8 6" xfId="3705" xr:uid="{55155527-D385-4A61-9920-5CAEA40C0756}"/>
    <cellStyle name="Normal 7 9" xfId="373" xr:uid="{D01DBE71-7970-40CD-9E44-98840CFB79CA}"/>
    <cellStyle name="Normal 7 9 2" xfId="1964" xr:uid="{C6767122-DAB6-4FB6-A9E9-67449423679D}"/>
    <cellStyle name="Normal 7 9 2 2" xfId="3706" xr:uid="{FC86DA86-BFF8-4E47-A473-B3588636BC22}"/>
    <cellStyle name="Normal 7 9 2 2 2" xfId="4408" xr:uid="{142FFB0B-FE2D-4B3F-BD64-FC8EB1A50D96}"/>
    <cellStyle name="Normal 7 9 2 2 3" xfId="4687" xr:uid="{8280A305-404D-487A-873A-E45EA5595955}"/>
    <cellStyle name="Normal 7 9 2 3" xfId="3707" xr:uid="{8EF701A1-DFB7-4643-9F6B-E315EF400CBE}"/>
    <cellStyle name="Normal 7 9 2 4" xfId="3708" xr:uid="{16472768-5095-469F-B97F-F9A2B75B99D7}"/>
    <cellStyle name="Normal 7 9 3" xfId="3709" xr:uid="{6DB8E6B7-DDE2-4716-81F0-A45C94215C28}"/>
    <cellStyle name="Normal 7 9 3 2" xfId="5342" xr:uid="{39FDA748-6079-4175-888D-264F3558C02A}"/>
    <cellStyle name="Normal 7 9 4" xfId="3710" xr:uid="{850FD359-B3BB-4EE6-A1E3-861669B60D8B}"/>
    <cellStyle name="Normal 7 9 4 2" xfId="4578" xr:uid="{F9592FC6-2321-4E4F-81BE-244191799169}"/>
    <cellStyle name="Normal 7 9 4 3" xfId="4688" xr:uid="{64544737-05FC-4964-82CF-DF38B7E9D685}"/>
    <cellStyle name="Normal 7 9 4 4" xfId="4607" xr:uid="{DC951209-BFEA-4B7D-B8D5-1873A5B832C9}"/>
    <cellStyle name="Normal 7 9 5" xfId="3711" xr:uid="{E931AC3A-AB32-4F2B-B9F1-72F177E12FDF}"/>
    <cellStyle name="Normal 8" xfId="146" xr:uid="{76C3E747-B071-470F-B671-581E433E29E2}"/>
    <cellStyle name="Normal 8 10" xfId="1965" xr:uid="{F16735EB-ABA9-4696-91DA-7EED4A3D91D7}"/>
    <cellStyle name="Normal 8 10 2" xfId="3712" xr:uid="{45939013-0BB0-497A-B20B-A3A5A6640B66}"/>
    <cellStyle name="Normal 8 10 3" xfId="3713" xr:uid="{3B5A6CDE-26CA-48DF-8CA4-780B3F8A3795}"/>
    <cellStyle name="Normal 8 10 4" xfId="3714" xr:uid="{77C1B6E2-F692-4EEA-B689-0D7F899ECAB5}"/>
    <cellStyle name="Normal 8 11" xfId="3715" xr:uid="{3A0F470C-C0A6-43B9-94CD-FA31D8682EA5}"/>
    <cellStyle name="Normal 8 11 2" xfId="3716" xr:uid="{D1FF1C18-C706-4065-B953-D9E755211B46}"/>
    <cellStyle name="Normal 8 11 3" xfId="3717" xr:uid="{DBEF66A2-6DA6-442F-A9E7-638B9202D48A}"/>
    <cellStyle name="Normal 8 11 4" xfId="3718" xr:uid="{D5A058DF-D458-4057-B3E9-68CD94D7A4C5}"/>
    <cellStyle name="Normal 8 12" xfId="3719" xr:uid="{E725C4AE-384B-4C48-B2D6-09A3AFD3EE13}"/>
    <cellStyle name="Normal 8 12 2" xfId="3720" xr:uid="{09A45475-4581-4FD6-B770-24A705270D4F}"/>
    <cellStyle name="Normal 8 13" xfId="3721" xr:uid="{56062A41-6CF7-4FEB-8C25-D17B5129B134}"/>
    <cellStyle name="Normal 8 14" xfId="3722" xr:uid="{5E4E27E2-D24F-4820-9EFA-C26D7F69955B}"/>
    <cellStyle name="Normal 8 15" xfId="3723" xr:uid="{219E7E8C-2EB0-4A9C-A130-49940BEEF20C}"/>
    <cellStyle name="Normal 8 2" xfId="147" xr:uid="{84F2DF66-40BF-4F91-9545-9B7AA9351DB4}"/>
    <cellStyle name="Normal 8 2 10" xfId="3724" xr:uid="{F6B4B758-E7E0-4247-9CF2-9BB7C7162D33}"/>
    <cellStyle name="Normal 8 2 11" xfId="3725" xr:uid="{797C3EE0-E79D-441E-BC12-41B92258874D}"/>
    <cellStyle name="Normal 8 2 2" xfId="148" xr:uid="{E59E3206-C74F-4209-A409-2D40D59BDC3E}"/>
    <cellStyle name="Normal 8 2 2 2" xfId="149" xr:uid="{FAA63771-68B1-43F8-B7F2-BA0E4EF9B0B6}"/>
    <cellStyle name="Normal 8 2 2 2 2" xfId="374" xr:uid="{1ADE62D5-36D6-4389-890F-E7D54FFF4ED9}"/>
    <cellStyle name="Normal 8 2 2 2 2 2" xfId="751" xr:uid="{145CF9E9-2562-4654-A782-512889BA0D92}"/>
    <cellStyle name="Normal 8 2 2 2 2 2 2" xfId="752" xr:uid="{4DA06574-2CC5-4D55-B260-5B2BC6A345F7}"/>
    <cellStyle name="Normal 8 2 2 2 2 2 2 2" xfId="1966" xr:uid="{BEE4A2BC-E5A8-4470-9C3C-3D1493CC8FEE}"/>
    <cellStyle name="Normal 8 2 2 2 2 2 2 2 2" xfId="1967" xr:uid="{48A36B0E-D5D6-4B99-A68A-DA40CA6FD26C}"/>
    <cellStyle name="Normal 8 2 2 2 2 2 2 3" xfId="1968" xr:uid="{BBF68106-3A80-44E3-9616-B305F206ABCE}"/>
    <cellStyle name="Normal 8 2 2 2 2 2 3" xfId="1969" xr:uid="{02EE114D-7575-4AAB-8EB2-44DDD9B8482F}"/>
    <cellStyle name="Normal 8 2 2 2 2 2 3 2" xfId="1970" xr:uid="{B3C971D6-DC6E-4A73-A639-4A8819E70FE5}"/>
    <cellStyle name="Normal 8 2 2 2 2 2 4" xfId="1971" xr:uid="{C4ADE457-C090-42EE-A362-127D6E0CAB29}"/>
    <cellStyle name="Normal 8 2 2 2 2 3" xfId="753" xr:uid="{D59958F3-F0B2-4695-AE7C-08A7CF67FF85}"/>
    <cellStyle name="Normal 8 2 2 2 2 3 2" xfId="1972" xr:uid="{EAB26364-6DCD-4E9E-BD15-77FC36482EBC}"/>
    <cellStyle name="Normal 8 2 2 2 2 3 2 2" xfId="1973" xr:uid="{7ECD5B42-0A4C-4E1A-B7F9-50A9572E6F72}"/>
    <cellStyle name="Normal 8 2 2 2 2 3 3" xfId="1974" xr:uid="{46C42520-B4DF-497F-AC96-62CD6CA68CB2}"/>
    <cellStyle name="Normal 8 2 2 2 2 3 4" xfId="3726" xr:uid="{2074CB65-DCDB-414E-965B-6015D508505B}"/>
    <cellStyle name="Normal 8 2 2 2 2 4" xfId="1975" xr:uid="{EA99AE9B-B93C-4D2B-A7B6-D6DF2F35F8C2}"/>
    <cellStyle name="Normal 8 2 2 2 2 4 2" xfId="1976" xr:uid="{0E5AE6EF-43B0-45B7-AED1-D3CBC7AE89CF}"/>
    <cellStyle name="Normal 8 2 2 2 2 5" xfId="1977" xr:uid="{5A709F34-4169-436C-97C5-25BF6E9E9975}"/>
    <cellStyle name="Normal 8 2 2 2 2 6" xfId="3727" xr:uid="{99A00B73-606A-4986-B90C-C62DAA7E0E7D}"/>
    <cellStyle name="Normal 8 2 2 2 3" xfId="375" xr:uid="{2840D5F0-0535-4B2F-9F2D-B0FB1C8BA8F1}"/>
    <cellStyle name="Normal 8 2 2 2 3 2" xfId="754" xr:uid="{03B85906-5993-4118-9732-FB0C420BD10D}"/>
    <cellStyle name="Normal 8 2 2 2 3 2 2" xfId="755" xr:uid="{7FEB478C-A4B0-4E49-BDC3-961CF747AF04}"/>
    <cellStyle name="Normal 8 2 2 2 3 2 2 2" xfId="1978" xr:uid="{7020BA36-23FB-40C9-BC6E-6D1C4F039C59}"/>
    <cellStyle name="Normal 8 2 2 2 3 2 2 2 2" xfId="1979" xr:uid="{7BEBD82F-E46A-48D5-A2A5-C8EE95684FB3}"/>
    <cellStyle name="Normal 8 2 2 2 3 2 2 3" xfId="1980" xr:uid="{673F5B05-65B5-4340-AAB7-4EB6C0806830}"/>
    <cellStyle name="Normal 8 2 2 2 3 2 3" xfId="1981" xr:uid="{D83E7741-946D-4C42-B834-11DD6987CEC4}"/>
    <cellStyle name="Normal 8 2 2 2 3 2 3 2" xfId="1982" xr:uid="{905B087F-5784-4CA9-8128-DB2462CE62E4}"/>
    <cellStyle name="Normal 8 2 2 2 3 2 4" xfId="1983" xr:uid="{45328CBC-41DC-42EC-BC51-D70730970D10}"/>
    <cellStyle name="Normal 8 2 2 2 3 3" xfId="756" xr:uid="{F86CA14B-1F96-4F4B-A568-EAC15B66CE81}"/>
    <cellStyle name="Normal 8 2 2 2 3 3 2" xfId="1984" xr:uid="{78062421-8A5A-4570-81D2-AFC43FDC984F}"/>
    <cellStyle name="Normal 8 2 2 2 3 3 2 2" xfId="1985" xr:uid="{B57662D7-5E4F-49F8-B4D5-151F08CDA710}"/>
    <cellStyle name="Normal 8 2 2 2 3 3 3" xfId="1986" xr:uid="{D60493DB-E3CE-4111-A503-9BF799FB39D8}"/>
    <cellStyle name="Normal 8 2 2 2 3 4" xfId="1987" xr:uid="{E9E5AC77-E6CF-4596-8AE2-505523976CF0}"/>
    <cellStyle name="Normal 8 2 2 2 3 4 2" xfId="1988" xr:uid="{C0FB8A2C-C9EE-4153-9A8C-BF67B2643F03}"/>
    <cellStyle name="Normal 8 2 2 2 3 5" xfId="1989" xr:uid="{DB0BE966-1405-4386-84AD-5000D3C66245}"/>
    <cellStyle name="Normal 8 2 2 2 4" xfId="757" xr:uid="{EFE5F5C0-CF6D-48AD-B1B5-25C14C9022B2}"/>
    <cellStyle name="Normal 8 2 2 2 4 2" xfId="758" xr:uid="{EDD818D5-8BA6-43A8-9CBC-FA8730CE9944}"/>
    <cellStyle name="Normal 8 2 2 2 4 2 2" xfId="1990" xr:uid="{11F674E2-6509-43F6-9C46-5FBC9855923E}"/>
    <cellStyle name="Normal 8 2 2 2 4 2 2 2" xfId="1991" xr:uid="{95C605A3-59EB-46EE-AC73-B0822D4DE65F}"/>
    <cellStyle name="Normal 8 2 2 2 4 2 3" xfId="1992" xr:uid="{57C078AA-6AC0-45A1-83FC-A20A3AB18856}"/>
    <cellStyle name="Normal 8 2 2 2 4 3" xfId="1993" xr:uid="{BBB02AE7-9F54-4FCB-B265-B048C5AF7790}"/>
    <cellStyle name="Normal 8 2 2 2 4 3 2" xfId="1994" xr:uid="{012CEF48-5652-40CC-A6D1-DBE99BBB4F45}"/>
    <cellStyle name="Normal 8 2 2 2 4 4" xfId="1995" xr:uid="{703FA6C6-654A-4B29-869C-DE58E8B7D053}"/>
    <cellStyle name="Normal 8 2 2 2 5" xfId="759" xr:uid="{32A5658A-E244-408D-BECF-612961679B86}"/>
    <cellStyle name="Normal 8 2 2 2 5 2" xfId="1996" xr:uid="{99BBE0B0-5966-453C-B32C-272CAC6D32F6}"/>
    <cellStyle name="Normal 8 2 2 2 5 2 2" xfId="1997" xr:uid="{A0ED93A8-4751-409D-86D8-5C400CCF27A3}"/>
    <cellStyle name="Normal 8 2 2 2 5 3" xfId="1998" xr:uid="{73C82F15-DB4D-4062-AE7A-DF9BEE60B248}"/>
    <cellStyle name="Normal 8 2 2 2 5 4" xfId="3728" xr:uid="{A7E7A633-D929-4082-90F2-DF5E1B753328}"/>
    <cellStyle name="Normal 8 2 2 2 6" xfId="1999" xr:uid="{55973B98-E351-4D28-B10D-ABA1F647E75A}"/>
    <cellStyle name="Normal 8 2 2 2 6 2" xfId="2000" xr:uid="{4D22357C-01D4-4CBC-A2B0-E8587A63FC2C}"/>
    <cellStyle name="Normal 8 2 2 2 7" xfId="2001" xr:uid="{C421234C-936A-4AE1-BF11-C0CAA9AC9465}"/>
    <cellStyle name="Normal 8 2 2 2 8" xfId="3729" xr:uid="{7796F713-06CB-4F87-94C5-63949FD37152}"/>
    <cellStyle name="Normal 8 2 2 3" xfId="376" xr:uid="{D10110C9-085A-44BA-B756-68D9A820AC15}"/>
    <cellStyle name="Normal 8 2 2 3 2" xfId="760" xr:uid="{8546AB2A-64AD-4542-BFE1-1902E19F5588}"/>
    <cellStyle name="Normal 8 2 2 3 2 2" xfId="761" xr:uid="{E8BC9736-0174-46B6-A8C1-29B374B37A96}"/>
    <cellStyle name="Normal 8 2 2 3 2 2 2" xfId="2002" xr:uid="{4F0C3B5B-41FD-4DEB-A713-79A11F4390EC}"/>
    <cellStyle name="Normal 8 2 2 3 2 2 2 2" xfId="2003" xr:uid="{B65AB164-ECC4-40B8-9417-32EA57E0A18F}"/>
    <cellStyle name="Normal 8 2 2 3 2 2 3" xfId="2004" xr:uid="{04EF1388-469A-43F3-B405-5FE7DC5059C2}"/>
    <cellStyle name="Normal 8 2 2 3 2 3" xfId="2005" xr:uid="{A701FC53-4120-4898-86B7-6B8D3DC6B57F}"/>
    <cellStyle name="Normal 8 2 2 3 2 3 2" xfId="2006" xr:uid="{5DDF8D32-9735-4B51-B468-56499FDC541E}"/>
    <cellStyle name="Normal 8 2 2 3 2 4" xfId="2007" xr:uid="{57B95D10-CEE8-49FD-9F8C-B09BE285C96F}"/>
    <cellStyle name="Normal 8 2 2 3 3" xfId="762" xr:uid="{1D2E34A4-D02A-47DD-B7A8-D19A0E65CA7D}"/>
    <cellStyle name="Normal 8 2 2 3 3 2" xfId="2008" xr:uid="{09405EC7-D948-444F-B64A-93CCC5AD0809}"/>
    <cellStyle name="Normal 8 2 2 3 3 2 2" xfId="2009" xr:uid="{FF9523E0-6648-4167-BA90-579B362F11FB}"/>
    <cellStyle name="Normal 8 2 2 3 3 3" xfId="2010" xr:uid="{24632497-81AE-4789-91EA-91E5773667FE}"/>
    <cellStyle name="Normal 8 2 2 3 3 4" xfId="3730" xr:uid="{81859E2B-E2B8-419E-9ECF-E3331DCC7633}"/>
    <cellStyle name="Normal 8 2 2 3 4" xfId="2011" xr:uid="{8543BAB7-9317-411E-A32F-DD53D81919DD}"/>
    <cellStyle name="Normal 8 2 2 3 4 2" xfId="2012" xr:uid="{1B7E2D5E-FE37-4A46-94C7-7DEB8A6D35CC}"/>
    <cellStyle name="Normal 8 2 2 3 5" xfId="2013" xr:uid="{5EEA85DF-690A-43DA-B6C7-346198F5822B}"/>
    <cellStyle name="Normal 8 2 2 3 6" xfId="3731" xr:uid="{EE0CEAA1-00FA-4D40-ABAF-C730444A4C1D}"/>
    <cellStyle name="Normal 8 2 2 4" xfId="377" xr:uid="{49485310-95B1-4AA1-8E65-13081B0C2722}"/>
    <cellStyle name="Normal 8 2 2 4 2" xfId="763" xr:uid="{C3E9668B-6F85-40CC-A0AA-A2686C3D6D1D}"/>
    <cellStyle name="Normal 8 2 2 4 2 2" xfId="764" xr:uid="{2ACB09A2-39FE-45A7-881C-B4F1E96A281C}"/>
    <cellStyle name="Normal 8 2 2 4 2 2 2" xfId="2014" xr:uid="{009B2871-F8A8-4925-9116-E2688F80BBF7}"/>
    <cellStyle name="Normal 8 2 2 4 2 2 2 2" xfId="2015" xr:uid="{3203CF64-8F39-49D8-8C71-BD7C8E8A210E}"/>
    <cellStyle name="Normal 8 2 2 4 2 2 3" xfId="2016" xr:uid="{97FCA37B-7BA3-4CDB-969F-27BA1F12EEB9}"/>
    <cellStyle name="Normal 8 2 2 4 2 3" xfId="2017" xr:uid="{37E82085-8445-49C0-9917-DEEDECE6366D}"/>
    <cellStyle name="Normal 8 2 2 4 2 3 2" xfId="2018" xr:uid="{89364F0E-5106-4547-916E-36523F3CA2EB}"/>
    <cellStyle name="Normal 8 2 2 4 2 4" xfId="2019" xr:uid="{EFBE8C3E-40E8-4C2B-829B-DD86533D798D}"/>
    <cellStyle name="Normal 8 2 2 4 3" xfId="765" xr:uid="{D347664B-C15F-47DE-A84D-649AC6E91C6F}"/>
    <cellStyle name="Normal 8 2 2 4 3 2" xfId="2020" xr:uid="{3C8E2B1C-5D6B-48CE-B7C0-0640DC8722A1}"/>
    <cellStyle name="Normal 8 2 2 4 3 2 2" xfId="2021" xr:uid="{8625E836-F454-442B-88DF-55C99115EFF7}"/>
    <cellStyle name="Normal 8 2 2 4 3 3" xfId="2022" xr:uid="{D97E640F-E886-41A0-ABC9-3238B7C6D405}"/>
    <cellStyle name="Normal 8 2 2 4 4" xfId="2023" xr:uid="{9B8E0E04-C305-4341-9824-FA8F3AD9867C}"/>
    <cellStyle name="Normal 8 2 2 4 4 2" xfId="2024" xr:uid="{367C87C6-7510-49CA-96EB-17D7743D9093}"/>
    <cellStyle name="Normal 8 2 2 4 5" xfId="2025" xr:uid="{35C73430-3D8C-4077-ADAE-A1BBA948E7DD}"/>
    <cellStyle name="Normal 8 2 2 5" xfId="378" xr:uid="{F4CFB23B-6AB0-4C84-8119-02476C7FF586}"/>
    <cellStyle name="Normal 8 2 2 5 2" xfId="766" xr:uid="{0BBC8FC4-98D9-464B-BA17-C8450F8673D1}"/>
    <cellStyle name="Normal 8 2 2 5 2 2" xfId="2026" xr:uid="{9D9D5E3C-DB4B-41C7-9B18-7F85E5CEC25C}"/>
    <cellStyle name="Normal 8 2 2 5 2 2 2" xfId="2027" xr:uid="{6E9C0C70-4A8A-40CC-A999-64D8B668FCD9}"/>
    <cellStyle name="Normal 8 2 2 5 2 3" xfId="2028" xr:uid="{39CD39BB-F0D0-45C9-94E6-897932E9C74D}"/>
    <cellStyle name="Normal 8 2 2 5 3" xfId="2029" xr:uid="{7230711D-9D05-421A-823C-F19A748CDE0D}"/>
    <cellStyle name="Normal 8 2 2 5 3 2" xfId="2030" xr:uid="{21806A6D-8291-4D97-92D9-63524B724E8A}"/>
    <cellStyle name="Normal 8 2 2 5 4" xfId="2031" xr:uid="{56554A62-1B7F-4230-9060-16B564459833}"/>
    <cellStyle name="Normal 8 2 2 6" xfId="767" xr:uid="{E3515316-E349-4C41-954D-B23BD3764013}"/>
    <cellStyle name="Normal 8 2 2 6 2" xfId="2032" xr:uid="{E12CFEDE-C8C9-4205-AB9F-F7D985184A4C}"/>
    <cellStyle name="Normal 8 2 2 6 2 2" xfId="2033" xr:uid="{4C86941E-A2CA-4C3D-AD79-83D9AFBD6524}"/>
    <cellStyle name="Normal 8 2 2 6 3" xfId="2034" xr:uid="{80B73385-1974-44FD-AC3C-D1E9E612EA37}"/>
    <cellStyle name="Normal 8 2 2 6 4" xfId="3732" xr:uid="{2A0E05E1-AAD8-4CB3-BC9D-76A61DFE8FED}"/>
    <cellStyle name="Normal 8 2 2 7" xfId="2035" xr:uid="{74F45DCE-5A66-4A92-9097-B037BBFF18A7}"/>
    <cellStyle name="Normal 8 2 2 7 2" xfId="2036" xr:uid="{ABC5577E-C930-475F-9D7A-38DB1155AD8D}"/>
    <cellStyle name="Normal 8 2 2 8" xfId="2037" xr:uid="{F7D6236B-011F-48DF-9E44-C9855AF486D9}"/>
    <cellStyle name="Normal 8 2 2 9" xfId="3733" xr:uid="{84895382-ABB8-4831-AFA0-53B457754923}"/>
    <cellStyle name="Normal 8 2 3" xfId="150" xr:uid="{09E19D8F-5D50-4841-A1FB-F7200701087A}"/>
    <cellStyle name="Normal 8 2 3 2" xfId="151" xr:uid="{B01D4695-6B0F-4D61-80E5-C68BCBE6B9B1}"/>
    <cellStyle name="Normal 8 2 3 2 2" xfId="768" xr:uid="{FAFD8B6B-FB5D-416D-A1C6-D93257BAEA85}"/>
    <cellStyle name="Normal 8 2 3 2 2 2" xfId="769" xr:uid="{F277622B-71C5-4D33-835D-FF87C8919F15}"/>
    <cellStyle name="Normal 8 2 3 2 2 2 2" xfId="2038" xr:uid="{AD01C4A1-34F1-4D08-96F4-42F79B4363E4}"/>
    <cellStyle name="Normal 8 2 3 2 2 2 2 2" xfId="2039" xr:uid="{F47758AF-2560-45BD-B5C0-F9D959951BFF}"/>
    <cellStyle name="Normal 8 2 3 2 2 2 3" xfId="2040" xr:uid="{4E96E4EC-A446-4502-85AC-E8EEE13566F9}"/>
    <cellStyle name="Normal 8 2 3 2 2 3" xfId="2041" xr:uid="{9BD521B4-6AC8-4567-93C0-AC348FFC6496}"/>
    <cellStyle name="Normal 8 2 3 2 2 3 2" xfId="2042" xr:uid="{41A1A417-A25F-4972-8F4E-74EEA7F14AD8}"/>
    <cellStyle name="Normal 8 2 3 2 2 4" xfId="2043" xr:uid="{2DEA41C8-AE5E-4755-8B6A-6D1A05202E99}"/>
    <cellStyle name="Normal 8 2 3 2 3" xfId="770" xr:uid="{1E247253-10F3-4296-8E5B-6C84FD3986C3}"/>
    <cellStyle name="Normal 8 2 3 2 3 2" xfId="2044" xr:uid="{49522938-2B28-4B65-B43D-8D330001B2AE}"/>
    <cellStyle name="Normal 8 2 3 2 3 2 2" xfId="2045" xr:uid="{04913018-B062-464E-82BD-FD23EC89D7DA}"/>
    <cellStyle name="Normal 8 2 3 2 3 3" xfId="2046" xr:uid="{EDEEF074-FE8D-4BA5-B2E2-0F4DD822620D}"/>
    <cellStyle name="Normal 8 2 3 2 3 4" xfId="3734" xr:uid="{34872CDC-99C4-450D-87DF-73509A404A46}"/>
    <cellStyle name="Normal 8 2 3 2 4" xfId="2047" xr:uid="{C0B74163-9DA9-444A-8E90-1D7D551E5A2A}"/>
    <cellStyle name="Normal 8 2 3 2 4 2" xfId="2048" xr:uid="{97DFB3A6-630D-4058-8C06-81B2BF8DED59}"/>
    <cellStyle name="Normal 8 2 3 2 5" xfId="2049" xr:uid="{78C7FB89-752B-4A36-8CC7-D4B8517F0FC3}"/>
    <cellStyle name="Normal 8 2 3 2 6" xfId="3735" xr:uid="{13AF2A48-DF64-4C0A-A94F-1629B6EDD81B}"/>
    <cellStyle name="Normal 8 2 3 3" xfId="379" xr:uid="{5C83C3EB-1A8C-44AE-9785-9728F1757487}"/>
    <cellStyle name="Normal 8 2 3 3 2" xfId="771" xr:uid="{FB2A4BC0-ADD0-4172-A547-42BD3627F5A7}"/>
    <cellStyle name="Normal 8 2 3 3 2 2" xfId="772" xr:uid="{004EA14E-2009-4C4A-96BD-3D9838F4895A}"/>
    <cellStyle name="Normal 8 2 3 3 2 2 2" xfId="2050" xr:uid="{AA4FB268-3996-47E0-ACAB-55FBD0719899}"/>
    <cellStyle name="Normal 8 2 3 3 2 2 2 2" xfId="2051" xr:uid="{2DF6DE4A-8D2A-4224-9AA9-4E09C6227B00}"/>
    <cellStyle name="Normal 8 2 3 3 2 2 3" xfId="2052" xr:uid="{56114C3B-37E7-4B82-B17E-448D0D2999D1}"/>
    <cellStyle name="Normal 8 2 3 3 2 3" xfId="2053" xr:uid="{3CFB1A13-FB5D-4AB8-8454-4A5F3457AFB4}"/>
    <cellStyle name="Normal 8 2 3 3 2 3 2" xfId="2054" xr:uid="{21E40EA9-D117-412D-B231-38DDC79474F7}"/>
    <cellStyle name="Normal 8 2 3 3 2 4" xfId="2055" xr:uid="{E73D1CCD-3BE0-4CA7-8239-08CF126FC7E2}"/>
    <cellStyle name="Normal 8 2 3 3 3" xfId="773" xr:uid="{EFF92558-6A7D-4DFA-99A3-89E341765548}"/>
    <cellStyle name="Normal 8 2 3 3 3 2" xfId="2056" xr:uid="{B17A433A-DD1C-454A-9131-EA2703351F8E}"/>
    <cellStyle name="Normal 8 2 3 3 3 2 2" xfId="2057" xr:uid="{30E49016-D771-4229-B21C-33922C3BC154}"/>
    <cellStyle name="Normal 8 2 3 3 3 3" xfId="2058" xr:uid="{FAA32B17-9756-4B7D-A6C9-E29C3AB33B9A}"/>
    <cellStyle name="Normal 8 2 3 3 4" xfId="2059" xr:uid="{289368E2-02EE-439F-BE85-A1025F1AED6F}"/>
    <cellStyle name="Normal 8 2 3 3 4 2" xfId="2060" xr:uid="{2F2333B0-0B1A-47BA-9105-DC295C6B88E0}"/>
    <cellStyle name="Normal 8 2 3 3 5" xfId="2061" xr:uid="{D94C6E95-EBC8-4575-BAB2-DE58F134596C}"/>
    <cellStyle name="Normal 8 2 3 4" xfId="380" xr:uid="{F0869B3C-16C5-4E23-8B9D-80E8977D4D69}"/>
    <cellStyle name="Normal 8 2 3 4 2" xfId="774" xr:uid="{A95110E0-EBC7-4710-A112-BD22BDA73474}"/>
    <cellStyle name="Normal 8 2 3 4 2 2" xfId="2062" xr:uid="{13B9397A-F495-41D8-B464-6E3E0908C906}"/>
    <cellStyle name="Normal 8 2 3 4 2 2 2" xfId="2063" xr:uid="{AB6D7717-D167-4656-8414-9EFC0728F9AA}"/>
    <cellStyle name="Normal 8 2 3 4 2 3" xfId="2064" xr:uid="{EA391D7E-2919-47F6-BA9D-10655C93490E}"/>
    <cellStyle name="Normal 8 2 3 4 3" xfId="2065" xr:uid="{773C73CE-D31F-499A-AF11-8270FB7F4A9D}"/>
    <cellStyle name="Normal 8 2 3 4 3 2" xfId="2066" xr:uid="{9DB1C6AB-A5D1-4034-B627-571653F6F111}"/>
    <cellStyle name="Normal 8 2 3 4 4" xfId="2067" xr:uid="{3D8BE00B-23EB-406B-953F-1DCFFC0EB2A4}"/>
    <cellStyle name="Normal 8 2 3 5" xfId="775" xr:uid="{783973E0-F2D7-4729-B00F-3D51406FD329}"/>
    <cellStyle name="Normal 8 2 3 5 2" xfId="2068" xr:uid="{EA9D4092-3E0E-4DBB-A5F5-C3984D200535}"/>
    <cellStyle name="Normal 8 2 3 5 2 2" xfId="2069" xr:uid="{675D0F6B-7F9E-46E1-BA8E-2427B8C5DE5C}"/>
    <cellStyle name="Normal 8 2 3 5 3" xfId="2070" xr:uid="{33D41323-165D-4616-9B13-A003EB9BD7C9}"/>
    <cellStyle name="Normal 8 2 3 5 4" xfId="3736" xr:uid="{BE26A388-BF3B-41FB-B35A-1F4D5E3CCE06}"/>
    <cellStyle name="Normal 8 2 3 6" xfId="2071" xr:uid="{E8785A4E-384F-498B-B0D1-0DB96409E207}"/>
    <cellStyle name="Normal 8 2 3 6 2" xfId="2072" xr:uid="{2605CFE2-89A2-414C-A7ED-B10B69371B96}"/>
    <cellStyle name="Normal 8 2 3 7" xfId="2073" xr:uid="{B5E110F5-9B24-4049-BE9B-F39749E98920}"/>
    <cellStyle name="Normal 8 2 3 8" xfId="3737" xr:uid="{EC3C5374-D9D9-4AB2-8608-70C72F4140C9}"/>
    <cellStyle name="Normal 8 2 4" xfId="152" xr:uid="{872B9B8A-006A-43F5-B6B1-10BDF812C09D}"/>
    <cellStyle name="Normal 8 2 4 2" xfId="449" xr:uid="{1DCD1B9F-9088-4E2B-9CC7-D994A36B7646}"/>
    <cellStyle name="Normal 8 2 4 2 2" xfId="776" xr:uid="{49410B1A-EE6B-46D3-B9B0-B7B9C41146FD}"/>
    <cellStyle name="Normal 8 2 4 2 2 2" xfId="2074" xr:uid="{6DE10372-7810-4130-AE2E-7F2906C57E24}"/>
    <cellStyle name="Normal 8 2 4 2 2 2 2" xfId="2075" xr:uid="{190388F3-4D8F-4EE5-B242-EF214ADC2AC3}"/>
    <cellStyle name="Normal 8 2 4 2 2 3" xfId="2076" xr:uid="{7E067752-AE3D-433A-8E34-B63F80CE0C8C}"/>
    <cellStyle name="Normal 8 2 4 2 2 4" xfId="3738" xr:uid="{0D059DAB-8CF4-4721-85F2-7DD576F93D5D}"/>
    <cellStyle name="Normal 8 2 4 2 3" xfId="2077" xr:uid="{5F229368-5603-4ED0-9B54-BC996F15C261}"/>
    <cellStyle name="Normal 8 2 4 2 3 2" xfId="2078" xr:uid="{CFB41AC0-0F88-4732-AB10-6C3F8A01FD6A}"/>
    <cellStyle name="Normal 8 2 4 2 4" xfId="2079" xr:uid="{F19AAECF-4483-43F9-BC24-8729BF49F5B1}"/>
    <cellStyle name="Normal 8 2 4 2 5" xfId="3739" xr:uid="{303FC873-4C81-482A-94B6-2129EFFB59BC}"/>
    <cellStyle name="Normal 8 2 4 3" xfId="777" xr:uid="{9798E6B4-6C0A-46A8-A152-CEA41BA17917}"/>
    <cellStyle name="Normal 8 2 4 3 2" xfId="2080" xr:uid="{65346E63-0725-49B6-9D36-5816D0DD60DE}"/>
    <cellStyle name="Normal 8 2 4 3 2 2" xfId="2081" xr:uid="{F1E207C5-73BA-4A0A-AE3C-07A58814CB87}"/>
    <cellStyle name="Normal 8 2 4 3 3" xfId="2082" xr:uid="{E93A6AC7-CE9A-4004-A5F8-53D12D002CC8}"/>
    <cellStyle name="Normal 8 2 4 3 4" xfId="3740" xr:uid="{2E736EF7-2652-4F4D-BB84-CE99B500F0EE}"/>
    <cellStyle name="Normal 8 2 4 4" xfId="2083" xr:uid="{8FD057D0-896B-408B-BA7C-0600BC227C22}"/>
    <cellStyle name="Normal 8 2 4 4 2" xfId="2084" xr:uid="{F43BEDD0-A2F6-4B3F-8138-A77AD4F35E7C}"/>
    <cellStyle name="Normal 8 2 4 4 3" xfId="3741" xr:uid="{87948F98-8E05-40EA-A9F6-99FE73FB52AF}"/>
    <cellStyle name="Normal 8 2 4 4 4" xfId="3742" xr:uid="{76046FA8-B164-4BCB-82A0-345B7E0860CD}"/>
    <cellStyle name="Normal 8 2 4 5" xfId="2085" xr:uid="{51BA601F-E388-4A4A-9FB6-1D6619FFBFED}"/>
    <cellStyle name="Normal 8 2 4 6" xfId="3743" xr:uid="{9A543759-8E41-4E9E-AD8C-32A523F3CB77}"/>
    <cellStyle name="Normal 8 2 4 7" xfId="3744" xr:uid="{0B91A49C-4E15-4D3A-9F1C-2FBAB83982F3}"/>
    <cellStyle name="Normal 8 2 5" xfId="381" xr:uid="{9BCDA1BD-92E5-4DAA-B154-9305FC1D3740}"/>
    <cellStyle name="Normal 8 2 5 2" xfId="778" xr:uid="{2BA03D9A-F9BC-4558-A8CC-C6166E5760B4}"/>
    <cellStyle name="Normal 8 2 5 2 2" xfId="779" xr:uid="{1A7193E1-9201-404E-9720-CBB058969A22}"/>
    <cellStyle name="Normal 8 2 5 2 2 2" xfId="2086" xr:uid="{93FE6EDA-B176-4618-B0AB-FBDE3DD1B485}"/>
    <cellStyle name="Normal 8 2 5 2 2 2 2" xfId="2087" xr:uid="{DEE66E90-4A1E-45BA-9F58-D6CAE5FF686C}"/>
    <cellStyle name="Normal 8 2 5 2 2 3" xfId="2088" xr:uid="{ECF81898-EBFB-41BF-8CE6-C36DCF8753B8}"/>
    <cellStyle name="Normal 8 2 5 2 3" xfId="2089" xr:uid="{D57F0590-7427-4FEB-93D1-A20C83C345D0}"/>
    <cellStyle name="Normal 8 2 5 2 3 2" xfId="2090" xr:uid="{16E8295C-D56F-4210-865D-17296F20E32F}"/>
    <cellStyle name="Normal 8 2 5 2 4" xfId="2091" xr:uid="{FA43A530-3941-4318-B290-BACF1A79985A}"/>
    <cellStyle name="Normal 8 2 5 3" xfId="780" xr:uid="{35DB6B56-5A5B-4478-9800-967D7DA5EFBE}"/>
    <cellStyle name="Normal 8 2 5 3 2" xfId="2092" xr:uid="{E46C803B-F576-42B2-B5BA-38E4F70AF862}"/>
    <cellStyle name="Normal 8 2 5 3 2 2" xfId="2093" xr:uid="{E4F41EC6-0132-47B7-8DC4-FF1095015921}"/>
    <cellStyle name="Normal 8 2 5 3 3" xfId="2094" xr:uid="{A2786C46-B901-4ECC-9F67-5FCE9A5A8956}"/>
    <cellStyle name="Normal 8 2 5 3 4" xfId="3745" xr:uid="{159E90C0-B518-4F15-BF7D-DA0D1FCB4831}"/>
    <cellStyle name="Normal 8 2 5 4" xfId="2095" xr:uid="{C43CF84B-DAD3-4235-84ED-621CCF96B1E2}"/>
    <cellStyle name="Normal 8 2 5 4 2" xfId="2096" xr:uid="{864913D4-D46A-436E-99C6-3ADE116D867B}"/>
    <cellStyle name="Normal 8 2 5 5" xfId="2097" xr:uid="{B6BE9473-204F-4322-9009-F8C17148F2AE}"/>
    <cellStyle name="Normal 8 2 5 6" xfId="3746" xr:uid="{CAC041A9-95FE-4C66-93FB-A966D8C6BEB9}"/>
    <cellStyle name="Normal 8 2 6" xfId="382" xr:uid="{6C848B58-FEFB-4A1B-9BE5-ECE3B48E2730}"/>
    <cellStyle name="Normal 8 2 6 2" xfId="781" xr:uid="{5C17070E-382E-44AF-B4AE-5F0793A4C593}"/>
    <cellStyle name="Normal 8 2 6 2 2" xfId="2098" xr:uid="{B6C71361-8C1C-4E35-A58B-1565B01F420A}"/>
    <cellStyle name="Normal 8 2 6 2 2 2" xfId="2099" xr:uid="{4C9F1F04-3E61-4B86-9A31-C83CE8F57806}"/>
    <cellStyle name="Normal 8 2 6 2 3" xfId="2100" xr:uid="{323F4323-AAB9-4D7C-A8A6-D8590960541B}"/>
    <cellStyle name="Normal 8 2 6 2 4" xfId="3747" xr:uid="{41A6966A-A7C8-4030-BA67-D9076C6E861E}"/>
    <cellStyle name="Normal 8 2 6 3" xfId="2101" xr:uid="{22A1793A-CCC4-4D3D-B00A-65BEFC8505D2}"/>
    <cellStyle name="Normal 8 2 6 3 2" xfId="2102" xr:uid="{3FFFB9FC-C798-4D5C-A822-62051993CEAE}"/>
    <cellStyle name="Normal 8 2 6 4" xfId="2103" xr:uid="{C8A99F4E-4359-4BAA-B256-2797F53EE467}"/>
    <cellStyle name="Normal 8 2 6 5" xfId="3748" xr:uid="{3EB84C7D-D93D-4FA0-B6F3-E668AF16916B}"/>
    <cellStyle name="Normal 8 2 7" xfId="782" xr:uid="{10714346-ED76-44D1-9C66-D45DC050FE15}"/>
    <cellStyle name="Normal 8 2 7 2" xfId="2104" xr:uid="{983DAFF9-FFEF-435E-8661-D58E23C51D28}"/>
    <cellStyle name="Normal 8 2 7 2 2" xfId="2105" xr:uid="{9C4D3F0F-FED3-4CC8-9EC6-ABBF6B305189}"/>
    <cellStyle name="Normal 8 2 7 3" xfId="2106" xr:uid="{5DC87D85-FE24-420E-8B42-38730BDD4758}"/>
    <cellStyle name="Normal 8 2 7 4" xfId="3749" xr:uid="{028B9C05-0AA9-48B8-8B4D-C6E8F8387EC4}"/>
    <cellStyle name="Normal 8 2 8" xfId="2107" xr:uid="{C1691928-A41F-48B7-99E8-476FF1A66D2F}"/>
    <cellStyle name="Normal 8 2 8 2" xfId="2108" xr:uid="{5BF95DDD-DC3B-41DF-A487-FF55A88F19D0}"/>
    <cellStyle name="Normal 8 2 8 3" xfId="3750" xr:uid="{07E3D683-78B0-455D-923E-7AB2D4DDECD6}"/>
    <cellStyle name="Normal 8 2 8 4" xfId="3751" xr:uid="{A2450A68-D1A4-4CA1-B014-10CC20D96ED9}"/>
    <cellStyle name="Normal 8 2 9" xfId="2109" xr:uid="{CB79D90C-30C0-459F-A91A-D12F6D6799CC}"/>
    <cellStyle name="Normal 8 3" xfId="153" xr:uid="{C7F1A919-B6C4-422F-AA8A-161AB496C43F}"/>
    <cellStyle name="Normal 8 3 10" xfId="3752" xr:uid="{534252B4-1E1C-4CEA-AFD4-06C136D729E5}"/>
    <cellStyle name="Normal 8 3 11" xfId="3753" xr:uid="{59132959-0DCB-4A95-8D32-6B123CE98C15}"/>
    <cellStyle name="Normal 8 3 2" xfId="154" xr:uid="{4454D100-20B2-44AF-B923-470E64401C04}"/>
    <cellStyle name="Normal 8 3 2 2" xfId="155" xr:uid="{8BDAAA64-77EF-437C-8C4F-B75EAEABDACC}"/>
    <cellStyle name="Normal 8 3 2 2 2" xfId="383" xr:uid="{D9087AAD-FD23-4FC8-A7B1-C9A7CC19589B}"/>
    <cellStyle name="Normal 8 3 2 2 2 2" xfId="783" xr:uid="{CE60FD13-88C4-4BEC-BD62-4632FDE06F11}"/>
    <cellStyle name="Normal 8 3 2 2 2 2 2" xfId="2110" xr:uid="{A60535F7-94FE-4C5F-998A-23389CA34310}"/>
    <cellStyle name="Normal 8 3 2 2 2 2 2 2" xfId="2111" xr:uid="{AE8C36F1-1402-44DA-AF7C-3C7BA5064965}"/>
    <cellStyle name="Normal 8 3 2 2 2 2 3" xfId="2112" xr:uid="{B98B0578-42E8-4B69-9A83-C97F9696290D}"/>
    <cellStyle name="Normal 8 3 2 2 2 2 4" xfId="3754" xr:uid="{46BD4A98-C02B-4164-B79D-AE8AC70BB04B}"/>
    <cellStyle name="Normal 8 3 2 2 2 3" xfId="2113" xr:uid="{00A7BF3B-76F0-4753-B7C4-17EA83AB056F}"/>
    <cellStyle name="Normal 8 3 2 2 2 3 2" xfId="2114" xr:uid="{BF7F876D-79CC-4051-B3F7-275964C5C595}"/>
    <cellStyle name="Normal 8 3 2 2 2 3 3" xfId="3755" xr:uid="{727D6550-9788-4D2D-814A-27E2EDCED94C}"/>
    <cellStyle name="Normal 8 3 2 2 2 3 4" xfId="3756" xr:uid="{B4667C56-3E8E-49FB-AA42-BF3980C2D7C6}"/>
    <cellStyle name="Normal 8 3 2 2 2 4" xfId="2115" xr:uid="{E2B45EA8-E76B-4452-AC2E-79F9DA9DCB47}"/>
    <cellStyle name="Normal 8 3 2 2 2 5" xfId="3757" xr:uid="{3FB70D17-CB8F-4C16-97F2-8913D77AF75F}"/>
    <cellStyle name="Normal 8 3 2 2 2 6" xfId="3758" xr:uid="{F5461393-9303-4C66-A485-E0F8E0AC41B0}"/>
    <cellStyle name="Normal 8 3 2 2 3" xfId="784" xr:uid="{01B610A4-1443-4DB3-BDE9-CE77284BDDDF}"/>
    <cellStyle name="Normal 8 3 2 2 3 2" xfId="2116" xr:uid="{2384956D-D470-4C82-93B7-DA41414E98D6}"/>
    <cellStyle name="Normal 8 3 2 2 3 2 2" xfId="2117" xr:uid="{640E3B7E-DF26-4B7F-BB88-48801EA4DC09}"/>
    <cellStyle name="Normal 8 3 2 2 3 2 3" xfId="3759" xr:uid="{0A9700A8-B7E5-437D-9C1A-41AF7543BA35}"/>
    <cellStyle name="Normal 8 3 2 2 3 2 4" xfId="3760" xr:uid="{63E8DAEE-A5A0-47F3-A4B7-123BBDD4E8D1}"/>
    <cellStyle name="Normal 8 3 2 2 3 3" xfId="2118" xr:uid="{86D13D68-2C8D-4863-8348-EA4FDA530331}"/>
    <cellStyle name="Normal 8 3 2 2 3 4" xfId="3761" xr:uid="{737501E9-C367-43F8-B888-71D16423EF3C}"/>
    <cellStyle name="Normal 8 3 2 2 3 5" xfId="3762" xr:uid="{FCD19B6B-7F96-4F82-A5BA-3EAAAD50C016}"/>
    <cellStyle name="Normal 8 3 2 2 4" xfId="2119" xr:uid="{34B3DDED-E746-48E1-ADBA-1C295022BB3C}"/>
    <cellStyle name="Normal 8 3 2 2 4 2" xfId="2120" xr:uid="{8D967A51-FF60-408E-970F-41F832AB129D}"/>
    <cellStyle name="Normal 8 3 2 2 4 3" xfId="3763" xr:uid="{D7413419-3991-4D38-A670-E782FC9F5598}"/>
    <cellStyle name="Normal 8 3 2 2 4 4" xfId="3764" xr:uid="{85D0ED4A-C70E-4475-8799-68AF1D19CF2B}"/>
    <cellStyle name="Normal 8 3 2 2 5" xfId="2121" xr:uid="{8F661B15-88DE-49F9-9583-608259F13395}"/>
    <cellStyle name="Normal 8 3 2 2 5 2" xfId="3765" xr:uid="{E2D117D8-4727-4F9B-AAC7-349A7A88BD02}"/>
    <cellStyle name="Normal 8 3 2 2 5 3" xfId="3766" xr:uid="{EF3BEF24-DB5E-4C57-8D43-AC0D9644D4FB}"/>
    <cellStyle name="Normal 8 3 2 2 5 4" xfId="3767" xr:uid="{06D3D871-B503-4A5C-89CA-A50E9A2825FB}"/>
    <cellStyle name="Normal 8 3 2 2 6" xfId="3768" xr:uid="{F53F979A-9938-47A4-A7A8-0B95E304075D}"/>
    <cellStyle name="Normal 8 3 2 2 7" xfId="3769" xr:uid="{150E0DBD-9C57-47E6-8499-8E7B7AC5131F}"/>
    <cellStyle name="Normal 8 3 2 2 8" xfId="3770" xr:uid="{AB9EFF1F-FB1E-4809-955A-20BADEBFD7D2}"/>
    <cellStyle name="Normal 8 3 2 3" xfId="384" xr:uid="{644ACBCB-00FA-4494-A2CB-C3227510FC51}"/>
    <cellStyle name="Normal 8 3 2 3 2" xfId="785" xr:uid="{75707002-7A40-4A2E-9277-47547162E164}"/>
    <cellStyle name="Normal 8 3 2 3 2 2" xfId="786" xr:uid="{A0AC447A-A3DD-42AA-8B70-4BF3C6DCED61}"/>
    <cellStyle name="Normal 8 3 2 3 2 2 2" xfId="2122" xr:uid="{4EB294FD-9B14-48A8-9244-4BDB3A1DD898}"/>
    <cellStyle name="Normal 8 3 2 3 2 2 2 2" xfId="2123" xr:uid="{807BBCFE-80E0-44BD-891D-7FAD48383E16}"/>
    <cellStyle name="Normal 8 3 2 3 2 2 3" xfId="2124" xr:uid="{6A74ED57-A6EA-4BE0-AA68-2684DE37F06A}"/>
    <cellStyle name="Normal 8 3 2 3 2 3" xfId="2125" xr:uid="{CAEEB3ED-5DB6-48D4-A523-93C8355BC4F1}"/>
    <cellStyle name="Normal 8 3 2 3 2 3 2" xfId="2126" xr:uid="{9EC7B829-EB82-41F0-B582-6E12E2C92851}"/>
    <cellStyle name="Normal 8 3 2 3 2 4" xfId="2127" xr:uid="{E0325269-FC79-45BF-B88A-46DEE8319FE5}"/>
    <cellStyle name="Normal 8 3 2 3 3" xfId="787" xr:uid="{A55A3368-B809-4770-9B19-3E56301DF5A1}"/>
    <cellStyle name="Normal 8 3 2 3 3 2" xfId="2128" xr:uid="{F1908D4E-4363-4883-8FED-98C6D1F49B7A}"/>
    <cellStyle name="Normal 8 3 2 3 3 2 2" xfId="2129" xr:uid="{FBB20014-CA18-48C0-9BD2-41081A48904D}"/>
    <cellStyle name="Normal 8 3 2 3 3 3" xfId="2130" xr:uid="{7C05E5EB-2675-4DCC-A094-F719A12716A4}"/>
    <cellStyle name="Normal 8 3 2 3 3 4" xfId="3771" xr:uid="{36EFF169-1FDD-4E4E-AB36-591941441329}"/>
    <cellStyle name="Normal 8 3 2 3 4" xfId="2131" xr:uid="{DBE29628-1FC8-4C46-9B5F-7AAF7A3BD809}"/>
    <cellStyle name="Normal 8 3 2 3 4 2" xfId="2132" xr:uid="{CA6898C6-D69D-422C-88AB-D9C0CAAAE373}"/>
    <cellStyle name="Normal 8 3 2 3 5" xfId="2133" xr:uid="{FA8DE661-7588-4763-B67F-1FABFE80B25B}"/>
    <cellStyle name="Normal 8 3 2 3 6" xfId="3772" xr:uid="{6314554A-A486-4E0B-86B6-87B29CA20C08}"/>
    <cellStyle name="Normal 8 3 2 4" xfId="385" xr:uid="{B833FC83-2F41-4C87-959C-54F92C5F4AE6}"/>
    <cellStyle name="Normal 8 3 2 4 2" xfId="788" xr:uid="{40966004-971E-4AA4-9602-AAA96CDE3FF8}"/>
    <cellStyle name="Normal 8 3 2 4 2 2" xfId="2134" xr:uid="{71CF48F2-B933-4892-96F6-0D0B966913CA}"/>
    <cellStyle name="Normal 8 3 2 4 2 2 2" xfId="2135" xr:uid="{2F6AB6E3-11F8-4070-8567-E8860E1165C6}"/>
    <cellStyle name="Normal 8 3 2 4 2 3" xfId="2136" xr:uid="{424D690B-5C15-4B5D-9F10-AB38DC7278EB}"/>
    <cellStyle name="Normal 8 3 2 4 2 4" xfId="3773" xr:uid="{EAE420CF-8B1D-4483-AC1E-188AE550B17F}"/>
    <cellStyle name="Normal 8 3 2 4 3" xfId="2137" xr:uid="{015771ED-2424-44B7-AD7B-7764129626FE}"/>
    <cellStyle name="Normal 8 3 2 4 3 2" xfId="2138" xr:uid="{BB4B0276-5BE5-4682-91F1-754EFBE4A781}"/>
    <cellStyle name="Normal 8 3 2 4 4" xfId="2139" xr:uid="{BED8D88F-8634-4B37-92E1-94E9F855B361}"/>
    <cellStyle name="Normal 8 3 2 4 5" xfId="3774" xr:uid="{899E2171-157B-40F4-BC99-F51F4D0E21F0}"/>
    <cellStyle name="Normal 8 3 2 5" xfId="386" xr:uid="{73A0D5E0-FB71-425E-B847-A38EB4A693D5}"/>
    <cellStyle name="Normal 8 3 2 5 2" xfId="2140" xr:uid="{FEEA0BBD-E337-42EB-9A72-33195FB0E9BD}"/>
    <cellStyle name="Normal 8 3 2 5 2 2" xfId="2141" xr:uid="{592EDE34-8572-4DFE-9130-FD527F4D8573}"/>
    <cellStyle name="Normal 8 3 2 5 3" xfId="2142" xr:uid="{4A7C30EC-2B18-4F28-BA19-98019D02DBFA}"/>
    <cellStyle name="Normal 8 3 2 5 4" xfId="3775" xr:uid="{D31F2447-F565-46B7-AC92-7C7BE4176644}"/>
    <cellStyle name="Normal 8 3 2 6" xfId="2143" xr:uid="{84D347BA-F731-4AE1-9A93-AF4A02217B2F}"/>
    <cellStyle name="Normal 8 3 2 6 2" xfId="2144" xr:uid="{120B3216-C5F6-410F-96AD-4877743A137C}"/>
    <cellStyle name="Normal 8 3 2 6 3" xfId="3776" xr:uid="{920D7C58-0DE4-45ED-977E-267F145D07F5}"/>
    <cellStyle name="Normal 8 3 2 6 4" xfId="3777" xr:uid="{BCF3C37C-4E21-4446-A57B-3D33FA483CA6}"/>
    <cellStyle name="Normal 8 3 2 7" xfId="2145" xr:uid="{F54C703B-F26A-4DF4-9B22-1A6323B4DA2E}"/>
    <cellStyle name="Normal 8 3 2 8" xfId="3778" xr:uid="{1F459369-6024-41D2-9CAB-F6C871B35E95}"/>
    <cellStyle name="Normal 8 3 2 9" xfId="3779" xr:uid="{A1B68DF5-4FD6-4BA3-B835-B89E6A95EC3A}"/>
    <cellStyle name="Normal 8 3 3" xfId="156" xr:uid="{8B24ED7A-95B4-4DFF-B0C6-E2A3B30C7F66}"/>
    <cellStyle name="Normal 8 3 3 2" xfId="157" xr:uid="{76303FAD-E2E2-49E6-9946-C3BA240343C8}"/>
    <cellStyle name="Normal 8 3 3 2 2" xfId="789" xr:uid="{FBCF007E-531D-4B95-A3BF-E2D4E227A7D4}"/>
    <cellStyle name="Normal 8 3 3 2 2 2" xfId="2146" xr:uid="{677C7B01-C529-4683-94BF-FB447FEFBF57}"/>
    <cellStyle name="Normal 8 3 3 2 2 2 2" xfId="2147" xr:uid="{18E272E6-40DC-4F4F-AB2F-5F919FB96DE2}"/>
    <cellStyle name="Normal 8 3 3 2 2 2 2 2" xfId="4492" xr:uid="{EC65F99C-6F23-4B22-BEEA-DEDDF2D95574}"/>
    <cellStyle name="Normal 8 3 3 2 2 2 3" xfId="4493" xr:uid="{D42CC1DA-1AA6-41DD-AD6E-E82EF2B30179}"/>
    <cellStyle name="Normal 8 3 3 2 2 3" xfId="2148" xr:uid="{5AE37922-D28E-433E-83ED-CB780B5F832F}"/>
    <cellStyle name="Normal 8 3 3 2 2 3 2" xfId="4494" xr:uid="{75ECF21C-0FB3-44C3-950C-4BCA6D7B01AB}"/>
    <cellStyle name="Normal 8 3 3 2 2 4" xfId="3780" xr:uid="{275BD37A-01CB-4D9F-9929-B224EBEA1D84}"/>
    <cellStyle name="Normal 8 3 3 2 3" xfId="2149" xr:uid="{00B4FEB5-3068-4C78-B549-77B42811BF1F}"/>
    <cellStyle name="Normal 8 3 3 2 3 2" xfId="2150" xr:uid="{A38D653C-7412-4DA7-823C-5DE960A2157E}"/>
    <cellStyle name="Normal 8 3 3 2 3 2 2" xfId="4495" xr:uid="{0D3D7C2E-C117-44A1-8F9C-F445882795B1}"/>
    <cellStyle name="Normal 8 3 3 2 3 3" xfId="3781" xr:uid="{13FF5F75-F2FC-41FB-8E19-E2A29813D0F5}"/>
    <cellStyle name="Normal 8 3 3 2 3 4" xfId="3782" xr:uid="{F97D5922-EE1A-44AF-98DB-54F5352EFFC3}"/>
    <cellStyle name="Normal 8 3 3 2 4" xfId="2151" xr:uid="{6DA72DE3-9608-45C3-B6E5-7183E962CB92}"/>
    <cellStyle name="Normal 8 3 3 2 4 2" xfId="4496" xr:uid="{61FA4EEC-98FD-4EEE-8077-084E83CB147D}"/>
    <cellStyle name="Normal 8 3 3 2 5" xfId="3783" xr:uid="{C2D38AE3-E1CB-4A45-9E66-61895494B6E3}"/>
    <cellStyle name="Normal 8 3 3 2 6" xfId="3784" xr:uid="{BB1E014A-DACA-4202-8DE2-6641A68182F6}"/>
    <cellStyle name="Normal 8 3 3 3" xfId="387" xr:uid="{302A1B59-8A84-4584-B499-CFE2A0B5396D}"/>
    <cellStyle name="Normal 8 3 3 3 2" xfId="2152" xr:uid="{C75F07B5-B1D7-4F62-B801-A26B30B71BC5}"/>
    <cellStyle name="Normal 8 3 3 3 2 2" xfId="2153" xr:uid="{196F2D84-05ED-4BFF-B10F-9C2DC2FA5737}"/>
    <cellStyle name="Normal 8 3 3 3 2 2 2" xfId="4497" xr:uid="{5BBCE775-A8E5-4A9B-AFE3-16F5736DE961}"/>
    <cellStyle name="Normal 8 3 3 3 2 3" xfId="3785" xr:uid="{16BABC0B-749C-4600-A048-94E35D773FF8}"/>
    <cellStyle name="Normal 8 3 3 3 2 4" xfId="3786" xr:uid="{1816DC5F-A77F-48DE-B2D1-BEEF9E800965}"/>
    <cellStyle name="Normal 8 3 3 3 3" xfId="2154" xr:uid="{1B1DD2DD-EB4F-45E3-B84A-595170F5944D}"/>
    <cellStyle name="Normal 8 3 3 3 3 2" xfId="4498" xr:uid="{68D948A2-55B8-4D4E-B670-87C783C27390}"/>
    <cellStyle name="Normal 8 3 3 3 4" xfId="3787" xr:uid="{F1081F74-3D9B-490D-8DBB-08D198B34E01}"/>
    <cellStyle name="Normal 8 3 3 3 5" xfId="3788" xr:uid="{00A5872D-695F-439B-8161-CC534BBB0F2A}"/>
    <cellStyle name="Normal 8 3 3 4" xfId="2155" xr:uid="{3A96E647-CFE1-4140-9EEA-CA791DEAC6E9}"/>
    <cellStyle name="Normal 8 3 3 4 2" xfId="2156" xr:uid="{46C0C263-1C7A-4C65-A835-C40930891061}"/>
    <cellStyle name="Normal 8 3 3 4 2 2" xfId="4499" xr:uid="{4D6F2161-29D8-44C3-AF7B-0CB8B8D840CB}"/>
    <cellStyle name="Normal 8 3 3 4 3" xfId="3789" xr:uid="{F5228652-3BFD-47DF-842A-1464314A5E65}"/>
    <cellStyle name="Normal 8 3 3 4 4" xfId="3790" xr:uid="{65BCBD2F-532A-4C48-8A91-44848C4E97B8}"/>
    <cellStyle name="Normal 8 3 3 5" xfId="2157" xr:uid="{BEC30B55-2229-45C3-AD9C-DA4361B29E60}"/>
    <cellStyle name="Normal 8 3 3 5 2" xfId="3791" xr:uid="{ACDF6D5C-4902-4652-B4D6-990D6504E766}"/>
    <cellStyle name="Normal 8 3 3 5 3" xfId="3792" xr:uid="{1E944454-A05E-4C80-9AE4-E03B4A2680BB}"/>
    <cellStyle name="Normal 8 3 3 5 4" xfId="3793" xr:uid="{00A67EF9-83D9-409C-A919-92D5B5AD1340}"/>
    <cellStyle name="Normal 8 3 3 6" xfId="3794" xr:uid="{BF5D2F27-1FC7-44C7-B141-3EDE985E0BB0}"/>
    <cellStyle name="Normal 8 3 3 7" xfId="3795" xr:uid="{DE8D16F3-7F60-4C3A-8FB4-30A18AE69114}"/>
    <cellStyle name="Normal 8 3 3 8" xfId="3796" xr:uid="{D37DF2C0-FF6F-4917-A76E-68CCE526CEE9}"/>
    <cellStyle name="Normal 8 3 4" xfId="158" xr:uid="{3868A6AF-F7D8-4BD7-99D5-FE27EFD7EAF3}"/>
    <cellStyle name="Normal 8 3 4 2" xfId="790" xr:uid="{2FE2C80D-E70C-4B71-B48B-3DF097253887}"/>
    <cellStyle name="Normal 8 3 4 2 2" xfId="791" xr:uid="{44B41B54-3D92-459D-99D6-AA5B99876E71}"/>
    <cellStyle name="Normal 8 3 4 2 2 2" xfId="2158" xr:uid="{87907F33-1FE0-4B3E-8576-64FDB5B3824F}"/>
    <cellStyle name="Normal 8 3 4 2 2 2 2" xfId="2159" xr:uid="{A3579B28-BA29-4983-A84F-ADFCF2A0925E}"/>
    <cellStyle name="Normal 8 3 4 2 2 3" xfId="2160" xr:uid="{9945052F-2A90-44E7-9718-5EDFBC1B2943}"/>
    <cellStyle name="Normal 8 3 4 2 2 4" xfId="3797" xr:uid="{13979B0C-2F5E-4E45-824C-720437ABFC0B}"/>
    <cellStyle name="Normal 8 3 4 2 3" xfId="2161" xr:uid="{C181CC75-AAB2-4102-9DEA-9829E1B47815}"/>
    <cellStyle name="Normal 8 3 4 2 3 2" xfId="2162" xr:uid="{0E0E22A9-3DCB-4182-9C20-30B55591EBD7}"/>
    <cellStyle name="Normal 8 3 4 2 4" xfId="2163" xr:uid="{C323B9EB-6F23-406E-83A9-41F34F9A744B}"/>
    <cellStyle name="Normal 8 3 4 2 5" xfId="3798" xr:uid="{0FEEF9CD-B978-4977-976F-5AB3ADC5AD83}"/>
    <cellStyle name="Normal 8 3 4 3" xfId="792" xr:uid="{552663C3-7D63-486D-A43A-01D33FBB0F35}"/>
    <cellStyle name="Normal 8 3 4 3 2" xfId="2164" xr:uid="{6958E114-5F85-46D3-816D-B2948FD8B919}"/>
    <cellStyle name="Normal 8 3 4 3 2 2" xfId="2165" xr:uid="{55E0008F-2564-41B8-82E8-3AE7E44ED4AD}"/>
    <cellStyle name="Normal 8 3 4 3 3" xfId="2166" xr:uid="{0D73B457-B180-4199-B110-4D3FE835F251}"/>
    <cellStyle name="Normal 8 3 4 3 4" xfId="3799" xr:uid="{845858EC-4011-470B-850D-AE8FAC3C9DB4}"/>
    <cellStyle name="Normal 8 3 4 4" xfId="2167" xr:uid="{A85A0451-5E4D-4411-9E25-3D69A24A26DC}"/>
    <cellStyle name="Normal 8 3 4 4 2" xfId="2168" xr:uid="{A2EF1631-BD67-4251-93DA-6045F27EADC5}"/>
    <cellStyle name="Normal 8 3 4 4 3" xfId="3800" xr:uid="{C62E145F-C272-4F67-B9A9-CCBBCC13C356}"/>
    <cellStyle name="Normal 8 3 4 4 4" xfId="3801" xr:uid="{DCC6187B-5B86-4349-A188-222CEF42572F}"/>
    <cellStyle name="Normal 8 3 4 5" xfId="2169" xr:uid="{49C127D2-2D13-4A65-A3CD-ED20174A150A}"/>
    <cellStyle name="Normal 8 3 4 6" xfId="3802" xr:uid="{3D93D245-589C-4E57-B461-4249524BBE54}"/>
    <cellStyle name="Normal 8 3 4 7" xfId="3803" xr:uid="{024D87CA-30DC-4692-8615-5A2F3A92B8B9}"/>
    <cellStyle name="Normal 8 3 5" xfId="388" xr:uid="{6B50263B-F194-4491-9B76-C25D6C6793A6}"/>
    <cellStyle name="Normal 8 3 5 2" xfId="793" xr:uid="{2AAD4EBB-BECD-45E7-8648-7068EA82B0CE}"/>
    <cellStyle name="Normal 8 3 5 2 2" xfId="2170" xr:uid="{FE3EF070-15B6-4F32-B137-849B1813072A}"/>
    <cellStyle name="Normal 8 3 5 2 2 2" xfId="2171" xr:uid="{00585B58-F988-472C-81E4-00437186F8D6}"/>
    <cellStyle name="Normal 8 3 5 2 3" xfId="2172" xr:uid="{F5D58D8B-0C32-45B3-AF4E-2C2DE867C6DE}"/>
    <cellStyle name="Normal 8 3 5 2 4" xfId="3804" xr:uid="{36CD0600-E555-490A-B615-E8D82B8ED32D}"/>
    <cellStyle name="Normal 8 3 5 3" xfId="2173" xr:uid="{1C6FC151-4814-4FD9-9623-57927A50CB3A}"/>
    <cellStyle name="Normal 8 3 5 3 2" xfId="2174" xr:uid="{4EA52752-0DD8-49A7-A314-E55E979A59B7}"/>
    <cellStyle name="Normal 8 3 5 3 3" xfId="3805" xr:uid="{3A239EF8-3E01-4212-B814-C0733F2C15CF}"/>
    <cellStyle name="Normal 8 3 5 3 4" xfId="3806" xr:uid="{C4BDA89A-4581-4779-9297-99CD82A56F21}"/>
    <cellStyle name="Normal 8 3 5 4" xfId="2175" xr:uid="{D0BA081D-A64F-4563-AC7C-94F47FA1DBB3}"/>
    <cellStyle name="Normal 8 3 5 5" xfId="3807" xr:uid="{5B1D386F-BF47-4DA7-A2EC-C0EDE493FE6A}"/>
    <cellStyle name="Normal 8 3 5 6" xfId="3808" xr:uid="{FB67D44F-A59D-481F-B6E1-A5D9E55FC00F}"/>
    <cellStyle name="Normal 8 3 6" xfId="389" xr:uid="{B1D7644E-22BD-4856-A710-A5F66C6318DB}"/>
    <cellStyle name="Normal 8 3 6 2" xfId="2176" xr:uid="{2C7241C4-13B9-43EF-9435-A5E3A465351C}"/>
    <cellStyle name="Normal 8 3 6 2 2" xfId="2177" xr:uid="{10C53406-CE1F-4D59-9851-E4A945F08552}"/>
    <cellStyle name="Normal 8 3 6 2 3" xfId="3809" xr:uid="{42239BBE-0808-4C69-A41A-28F2D9F756D2}"/>
    <cellStyle name="Normal 8 3 6 2 4" xfId="3810" xr:uid="{33A08DA6-A599-433B-8997-11439434B2DC}"/>
    <cellStyle name="Normal 8 3 6 3" xfId="2178" xr:uid="{CD5EB6C7-C25F-47ED-B6F6-154C885067F3}"/>
    <cellStyle name="Normal 8 3 6 4" xfId="3811" xr:uid="{E4848122-EDAA-4135-97F5-2E90A77C8D20}"/>
    <cellStyle name="Normal 8 3 6 5" xfId="3812" xr:uid="{86BA115A-3E64-44A1-B91B-FF5B61034798}"/>
    <cellStyle name="Normal 8 3 7" xfId="2179" xr:uid="{8EA21E2B-9F98-4F51-A6D8-BF1E0734A21A}"/>
    <cellStyle name="Normal 8 3 7 2" xfId="2180" xr:uid="{E7E44C00-7116-40A2-8E07-D71A48CE3BBF}"/>
    <cellStyle name="Normal 8 3 7 3" xfId="3813" xr:uid="{A437F2BB-2035-47E2-968F-FFC27C3587BB}"/>
    <cellStyle name="Normal 8 3 7 4" xfId="3814" xr:uid="{40C82DD4-95F4-4B36-968D-C45BFAA38F56}"/>
    <cellStyle name="Normal 8 3 8" xfId="2181" xr:uid="{8EAAFE2B-B56E-4E6F-B76C-0C0570E3E5B5}"/>
    <cellStyle name="Normal 8 3 8 2" xfId="3815" xr:uid="{10ABEBA7-B0E6-4C48-BE48-B70D4DF2276F}"/>
    <cellStyle name="Normal 8 3 8 3" xfId="3816" xr:uid="{E286E692-1B16-4F25-BB6A-65F29B64FF03}"/>
    <cellStyle name="Normal 8 3 8 4" xfId="3817" xr:uid="{95974665-C959-4DAA-8258-3B371B6E86A6}"/>
    <cellStyle name="Normal 8 3 9" xfId="3818" xr:uid="{DF8B40ED-6A8C-4B59-B30A-7B335AEBF374}"/>
    <cellStyle name="Normal 8 4" xfId="159" xr:uid="{A0F0CFF4-005A-4249-9CF7-FE2D0EB0D4F3}"/>
    <cellStyle name="Normal 8 4 10" xfId="3819" xr:uid="{F057597C-25D9-441E-A94A-F7E7B35CABC8}"/>
    <cellStyle name="Normal 8 4 11" xfId="3820" xr:uid="{93FF952D-F168-4F8A-B892-9F7EC3E28003}"/>
    <cellStyle name="Normal 8 4 2" xfId="160" xr:uid="{9A62600E-48FA-44A4-BD69-A4F2A8023A72}"/>
    <cellStyle name="Normal 8 4 2 2" xfId="390" xr:uid="{B7049D48-635B-4C62-A41A-CA5144587774}"/>
    <cellStyle name="Normal 8 4 2 2 2" xfId="794" xr:uid="{0B521ADB-0CF3-4D86-9F79-949797D3E60C}"/>
    <cellStyle name="Normal 8 4 2 2 2 2" xfId="795" xr:uid="{FF8AD811-5444-4F08-9468-EED2E0D9E243}"/>
    <cellStyle name="Normal 8 4 2 2 2 2 2" xfId="2182" xr:uid="{54B38F80-59FB-4002-8017-70AF20C7BA99}"/>
    <cellStyle name="Normal 8 4 2 2 2 2 3" xfId="3821" xr:uid="{70921B4F-50C5-464E-A0AF-AEDD46306349}"/>
    <cellStyle name="Normal 8 4 2 2 2 2 4" xfId="3822" xr:uid="{DA763097-9914-4726-BA47-9F920B67CD13}"/>
    <cellStyle name="Normal 8 4 2 2 2 3" xfId="2183" xr:uid="{A2AB31EE-A760-4B82-9D5F-480B01D69E2F}"/>
    <cellStyle name="Normal 8 4 2 2 2 3 2" xfId="3823" xr:uid="{5783E71B-2DB7-4BC1-868A-C555D92D2BB8}"/>
    <cellStyle name="Normal 8 4 2 2 2 3 3" xfId="3824" xr:uid="{746C1489-92A9-4431-9C19-BA3FC1A6D344}"/>
    <cellStyle name="Normal 8 4 2 2 2 3 4" xfId="3825" xr:uid="{E89B05E5-E1CD-4326-BEF1-963A75AB006E}"/>
    <cellStyle name="Normal 8 4 2 2 2 4" xfId="3826" xr:uid="{85F49C31-76D0-416A-9635-4251DCA7D02A}"/>
    <cellStyle name="Normal 8 4 2 2 2 5" xfId="3827" xr:uid="{769C0A32-5D08-46EE-ABF0-200EEAB207F8}"/>
    <cellStyle name="Normal 8 4 2 2 2 6" xfId="3828" xr:uid="{72000E19-17B1-4673-A1F6-13B9B220A265}"/>
    <cellStyle name="Normal 8 4 2 2 3" xfId="796" xr:uid="{74C4F24C-1BE1-41D8-B79E-920A47ECD19A}"/>
    <cellStyle name="Normal 8 4 2 2 3 2" xfId="2184" xr:uid="{EEB4191B-2CBD-4B7A-AAC8-C0D5B5AB376A}"/>
    <cellStyle name="Normal 8 4 2 2 3 2 2" xfId="3829" xr:uid="{6647AC50-FC8D-4A5F-AF2D-27DB0FF7A896}"/>
    <cellStyle name="Normal 8 4 2 2 3 2 3" xfId="3830" xr:uid="{FBC41B9E-D8B9-4317-83AE-CBC16457CAD8}"/>
    <cellStyle name="Normal 8 4 2 2 3 2 4" xfId="3831" xr:uid="{FA9E6930-3FAA-4149-BD99-805E0526E976}"/>
    <cellStyle name="Normal 8 4 2 2 3 3" xfId="3832" xr:uid="{238F84B7-A558-4B03-B04D-90172C585939}"/>
    <cellStyle name="Normal 8 4 2 2 3 4" xfId="3833" xr:uid="{66397978-EED9-4CFC-891F-D87FCF438749}"/>
    <cellStyle name="Normal 8 4 2 2 3 5" xfId="3834" xr:uid="{77185E28-C504-4040-9F6F-7BEABAB300A2}"/>
    <cellStyle name="Normal 8 4 2 2 4" xfId="2185" xr:uid="{E78193A6-48CB-4352-A907-6963CE67E640}"/>
    <cellStyle name="Normal 8 4 2 2 4 2" xfId="3835" xr:uid="{5BE5C3CA-87D2-4943-8803-C8BBF36ADAB7}"/>
    <cellStyle name="Normal 8 4 2 2 4 3" xfId="3836" xr:uid="{14FC9B25-9B7A-4CD9-97AB-23EEB111B8CD}"/>
    <cellStyle name="Normal 8 4 2 2 4 4" xfId="3837" xr:uid="{A9346DBB-07F1-442A-91AD-7B5987C5B048}"/>
    <cellStyle name="Normal 8 4 2 2 5" xfId="3838" xr:uid="{F95BC36C-C01C-40E7-BA64-B5E271CE624A}"/>
    <cellStyle name="Normal 8 4 2 2 5 2" xfId="3839" xr:uid="{A2FA5F29-215D-4016-8D0C-CEFEE92AA34F}"/>
    <cellStyle name="Normal 8 4 2 2 5 3" xfId="3840" xr:uid="{7C52F444-E6C1-48E6-ACF5-34B330636AE6}"/>
    <cellStyle name="Normal 8 4 2 2 5 4" xfId="3841" xr:uid="{5A733496-CD32-4B55-8584-C48EC1D2F771}"/>
    <cellStyle name="Normal 8 4 2 2 6" xfId="3842" xr:uid="{55586C0E-AEED-4E23-91D0-1287672F8E53}"/>
    <cellStyle name="Normal 8 4 2 2 7" xfId="3843" xr:uid="{058D1B4B-F9AC-4675-9E5E-3AC99381A963}"/>
    <cellStyle name="Normal 8 4 2 2 8" xfId="3844" xr:uid="{5CEC185D-5C09-4CDA-89D5-714BAE4CC94D}"/>
    <cellStyle name="Normal 8 4 2 3" xfId="797" xr:uid="{D2D8553B-8A62-4D74-9852-1D547AA1AF20}"/>
    <cellStyle name="Normal 8 4 2 3 2" xfId="798" xr:uid="{3C7D10EF-21C7-403D-AA2D-209F7F8536A1}"/>
    <cellStyle name="Normal 8 4 2 3 2 2" xfId="799" xr:uid="{CA0FA8AA-3A27-4B09-902C-11DAE665479D}"/>
    <cellStyle name="Normal 8 4 2 3 2 3" xfId="3845" xr:uid="{F16BBF02-1CA4-4324-9F93-E55C95C2210D}"/>
    <cellStyle name="Normal 8 4 2 3 2 4" xfId="3846" xr:uid="{390ACEEF-56BB-4D06-BA9C-C3ACFA0D3E0A}"/>
    <cellStyle name="Normal 8 4 2 3 3" xfId="800" xr:uid="{C5F27C0C-F42C-4350-9A90-32B3F8C049FE}"/>
    <cellStyle name="Normal 8 4 2 3 3 2" xfId="3847" xr:uid="{70239C84-F700-4CB8-9E82-D1A697C81283}"/>
    <cellStyle name="Normal 8 4 2 3 3 3" xfId="3848" xr:uid="{6129F0AD-E6B2-4156-9DC1-0142E50B7C7D}"/>
    <cellStyle name="Normal 8 4 2 3 3 4" xfId="3849" xr:uid="{E132D412-440B-45C8-8BE8-E3CCEC21B0DD}"/>
    <cellStyle name="Normal 8 4 2 3 4" xfId="3850" xr:uid="{7CA30E5B-601C-4A0E-943D-EC5488C1338C}"/>
    <cellStyle name="Normal 8 4 2 3 5" xfId="3851" xr:uid="{4DCFAC4B-0C4C-418B-B2BF-A9A8E7B220C3}"/>
    <cellStyle name="Normal 8 4 2 3 6" xfId="3852" xr:uid="{7F5639DC-A03C-4C28-9A65-0D7E517AA0ED}"/>
    <cellStyle name="Normal 8 4 2 4" xfId="801" xr:uid="{A1419D1A-1533-49E9-A061-216862E31251}"/>
    <cellStyle name="Normal 8 4 2 4 2" xfId="802" xr:uid="{270B2549-9FB9-45B5-A40D-A6F5EA3C6862}"/>
    <cellStyle name="Normal 8 4 2 4 2 2" xfId="3853" xr:uid="{6AB11760-9D23-4295-A679-4AF4042315AB}"/>
    <cellStyle name="Normal 8 4 2 4 2 3" xfId="3854" xr:uid="{D70367DC-7030-4D76-AA54-EA6157F62F36}"/>
    <cellStyle name="Normal 8 4 2 4 2 4" xfId="3855" xr:uid="{B137AC05-F661-40A8-831B-9C546ED6A00D}"/>
    <cellStyle name="Normal 8 4 2 4 3" xfId="3856" xr:uid="{39AD0A0A-5171-404D-8076-D095ED0325A0}"/>
    <cellStyle name="Normal 8 4 2 4 4" xfId="3857" xr:uid="{D6766A06-D147-4DBF-85EF-3DE6AD8CB4D0}"/>
    <cellStyle name="Normal 8 4 2 4 5" xfId="3858" xr:uid="{FCC00159-F788-466A-B7A3-129BE79E5884}"/>
    <cellStyle name="Normal 8 4 2 5" xfId="803" xr:uid="{D45C18FC-952B-44B2-91E2-969DEE3F4C08}"/>
    <cellStyle name="Normal 8 4 2 5 2" xfId="3859" xr:uid="{51E78F65-B9CF-4567-B971-5663CB35031A}"/>
    <cellStyle name="Normal 8 4 2 5 3" xfId="3860" xr:uid="{928125F0-03A5-43C8-A376-910955A2CF13}"/>
    <cellStyle name="Normal 8 4 2 5 4" xfId="3861" xr:uid="{64DA3DC4-9A16-456E-AC20-4317E6CF305F}"/>
    <cellStyle name="Normal 8 4 2 6" xfId="3862" xr:uid="{5491632F-3E06-4D2F-B2BD-77717ACFEBC9}"/>
    <cellStyle name="Normal 8 4 2 6 2" xfId="3863" xr:uid="{E589D370-8774-4237-8737-80E849713E0F}"/>
    <cellStyle name="Normal 8 4 2 6 3" xfId="3864" xr:uid="{E0B06897-AC5E-4181-819D-0BBD22A7E0FE}"/>
    <cellStyle name="Normal 8 4 2 6 4" xfId="3865" xr:uid="{EDB56CB3-2384-426F-9879-6D9292B0B5C4}"/>
    <cellStyle name="Normal 8 4 2 7" xfId="3866" xr:uid="{D75B663E-DDB9-4B06-913C-43DDE01E8F8A}"/>
    <cellStyle name="Normal 8 4 2 8" xfId="3867" xr:uid="{3E0597B0-79D0-43DE-BE66-22284204004D}"/>
    <cellStyle name="Normal 8 4 2 9" xfId="3868" xr:uid="{61D6E7CB-F657-4D8B-AAEB-5F5CD59F6CC8}"/>
    <cellStyle name="Normal 8 4 3" xfId="391" xr:uid="{BC9E9966-6F5A-4E34-866D-51F94F5001E1}"/>
    <cellStyle name="Normal 8 4 3 2" xfId="804" xr:uid="{80E9B37B-E5AC-461B-B7AC-9A7A50B90E3D}"/>
    <cellStyle name="Normal 8 4 3 2 2" xfId="805" xr:uid="{01D275C5-2F38-4975-99C7-89C21CEF611F}"/>
    <cellStyle name="Normal 8 4 3 2 2 2" xfId="2186" xr:uid="{3B3F13E0-730A-41FC-9EFD-B0E10C499E28}"/>
    <cellStyle name="Normal 8 4 3 2 2 2 2" xfId="2187" xr:uid="{E939DFF0-7BEF-4254-9454-54562BAAC045}"/>
    <cellStyle name="Normal 8 4 3 2 2 3" xfId="2188" xr:uid="{0263FAC1-1E16-4ACF-8481-99AAD11ADA21}"/>
    <cellStyle name="Normal 8 4 3 2 2 4" xfId="3869" xr:uid="{95EBBC95-B7BD-4115-AE5F-EC8043554AC6}"/>
    <cellStyle name="Normal 8 4 3 2 3" xfId="2189" xr:uid="{FCBC07D0-288B-49F2-962B-E39509B14527}"/>
    <cellStyle name="Normal 8 4 3 2 3 2" xfId="2190" xr:uid="{D398AFDE-A582-41B4-811E-01385627EC3E}"/>
    <cellStyle name="Normal 8 4 3 2 3 3" xfId="3870" xr:uid="{96C48E0A-D9B5-4544-8F43-D5415C8E0465}"/>
    <cellStyle name="Normal 8 4 3 2 3 4" xfId="3871" xr:uid="{7D456F53-F495-4AAD-93FB-99896248A3B5}"/>
    <cellStyle name="Normal 8 4 3 2 4" xfId="2191" xr:uid="{952F6160-7398-414C-A97C-60B3F914015D}"/>
    <cellStyle name="Normal 8 4 3 2 5" xfId="3872" xr:uid="{2A6E779C-83F7-4C4C-A554-B0084189EC50}"/>
    <cellStyle name="Normal 8 4 3 2 6" xfId="3873" xr:uid="{7D9F61C6-873A-4FE5-A593-50584E9522A7}"/>
    <cellStyle name="Normal 8 4 3 3" xfId="806" xr:uid="{FC031C3A-6455-4107-B9C9-8627B9350C58}"/>
    <cellStyle name="Normal 8 4 3 3 2" xfId="2192" xr:uid="{CB2E34A1-F649-43A4-A8B5-0381493BBFBE}"/>
    <cellStyle name="Normal 8 4 3 3 2 2" xfId="2193" xr:uid="{5D621617-F63B-4F95-95BB-59F9928C7CD0}"/>
    <cellStyle name="Normal 8 4 3 3 2 3" xfId="3874" xr:uid="{3E424DFC-5A63-4391-B40C-48DED137CBEC}"/>
    <cellStyle name="Normal 8 4 3 3 2 4" xfId="3875" xr:uid="{42125662-1EB4-4679-A327-AC37E389F83E}"/>
    <cellStyle name="Normal 8 4 3 3 3" xfId="2194" xr:uid="{A98EE6A5-4013-4E5C-A87F-00175991888E}"/>
    <cellStyle name="Normal 8 4 3 3 4" xfId="3876" xr:uid="{42AA0B4E-46BF-447A-B667-7E1BB9A671A2}"/>
    <cellStyle name="Normal 8 4 3 3 5" xfId="3877" xr:uid="{643E5C71-94C3-47DA-BF08-6CB0F6DF37C6}"/>
    <cellStyle name="Normal 8 4 3 4" xfId="2195" xr:uid="{6753560A-6684-403C-A9D3-D4AAB215803C}"/>
    <cellStyle name="Normal 8 4 3 4 2" xfId="2196" xr:uid="{67B3B8EA-AE30-4973-BA47-87A0315345E4}"/>
    <cellStyle name="Normal 8 4 3 4 3" xfId="3878" xr:uid="{5323732B-0F39-499B-B79B-BE83A2DBF67C}"/>
    <cellStyle name="Normal 8 4 3 4 4" xfId="3879" xr:uid="{69C21020-A4CE-4622-B528-0B78574C9562}"/>
    <cellStyle name="Normal 8 4 3 5" xfId="2197" xr:uid="{BC0BE094-615F-4AE7-82E5-82584AEEDF07}"/>
    <cellStyle name="Normal 8 4 3 5 2" xfId="3880" xr:uid="{A4A69408-5EE2-4B7B-A397-FFB54031B2E1}"/>
    <cellStyle name="Normal 8 4 3 5 3" xfId="3881" xr:uid="{F3A866F6-ADFC-43FB-8A75-C9BA64D8FB54}"/>
    <cellStyle name="Normal 8 4 3 5 4" xfId="3882" xr:uid="{1DEFD382-99E2-410C-9497-ED5B742ACECB}"/>
    <cellStyle name="Normal 8 4 3 6" xfId="3883" xr:uid="{7920BA84-DAEF-4408-AC82-71C7FFE14FDB}"/>
    <cellStyle name="Normal 8 4 3 7" xfId="3884" xr:uid="{BEA69260-5D92-4DD3-827A-5C7A19978AFC}"/>
    <cellStyle name="Normal 8 4 3 8" xfId="3885" xr:uid="{1E8F825A-1DE1-4329-A8B4-5DF300B3957D}"/>
    <cellStyle name="Normal 8 4 4" xfId="392" xr:uid="{83C0CDA5-1343-4CD4-954E-046AA67655C6}"/>
    <cellStyle name="Normal 8 4 4 2" xfId="807" xr:uid="{7C7A76CD-AFE3-497D-91B1-9167E0AE50CE}"/>
    <cellStyle name="Normal 8 4 4 2 2" xfId="808" xr:uid="{311CDB84-5C7B-4323-8CB3-5F3E07B311C6}"/>
    <cellStyle name="Normal 8 4 4 2 2 2" xfId="2198" xr:uid="{99DEFA39-5141-4C2B-88B0-FEDF8766BF01}"/>
    <cellStyle name="Normal 8 4 4 2 2 3" xfId="3886" xr:uid="{A6D92843-E612-49B4-9E16-CE14340A0295}"/>
    <cellStyle name="Normal 8 4 4 2 2 4" xfId="3887" xr:uid="{16CD5156-57C5-467E-ACE7-C72BDF905D39}"/>
    <cellStyle name="Normal 8 4 4 2 3" xfId="2199" xr:uid="{615C4C13-C891-4FA1-B7D4-2DED5F43F482}"/>
    <cellStyle name="Normal 8 4 4 2 4" xfId="3888" xr:uid="{9030CE92-93BD-43A8-9491-3319F292C7DA}"/>
    <cellStyle name="Normal 8 4 4 2 5" xfId="3889" xr:uid="{1374DE99-6BF5-46BE-AC41-C8FED9591F9D}"/>
    <cellStyle name="Normal 8 4 4 3" xfId="809" xr:uid="{7DB58DFA-C055-4780-AF19-872A8B87A5AE}"/>
    <cellStyle name="Normal 8 4 4 3 2" xfId="2200" xr:uid="{F3621F5E-C0B1-4AB9-AD9A-E57EAA94E378}"/>
    <cellStyle name="Normal 8 4 4 3 3" xfId="3890" xr:uid="{969F4B5A-EB40-475E-B8EF-95641B27A1A1}"/>
    <cellStyle name="Normal 8 4 4 3 4" xfId="3891" xr:uid="{12E56621-8D1D-4BC5-A89C-69BF79A23F25}"/>
    <cellStyle name="Normal 8 4 4 4" xfId="2201" xr:uid="{68D176ED-B652-4BA4-9926-E6B1EE618C45}"/>
    <cellStyle name="Normal 8 4 4 4 2" xfId="3892" xr:uid="{3C48B822-7789-4842-96BD-2FD397724F75}"/>
    <cellStyle name="Normal 8 4 4 4 3" xfId="3893" xr:uid="{99DA3911-0D4F-4F7B-B882-F499F0F9711B}"/>
    <cellStyle name="Normal 8 4 4 4 4" xfId="3894" xr:uid="{3C9C358B-9F2D-483F-9EB2-3625C7FA3161}"/>
    <cellStyle name="Normal 8 4 4 5" xfId="3895" xr:uid="{E7E5F194-AF4A-403B-931A-68C46A26592C}"/>
    <cellStyle name="Normal 8 4 4 6" xfId="3896" xr:uid="{CB4CDE72-F492-4F66-B5AB-DFDEC27DB923}"/>
    <cellStyle name="Normal 8 4 4 7" xfId="3897" xr:uid="{B5B3AF9D-B38D-41BE-9805-EC1551F721DF}"/>
    <cellStyle name="Normal 8 4 5" xfId="393" xr:uid="{9CAF3984-1374-474E-BF22-43EF9F1E12F8}"/>
    <cellStyle name="Normal 8 4 5 2" xfId="810" xr:uid="{93228970-3F75-4DA3-9A40-FCDE2BDF499B}"/>
    <cellStyle name="Normal 8 4 5 2 2" xfId="2202" xr:uid="{5DB97642-2BDD-465E-8D14-03E5BDF36EC6}"/>
    <cellStyle name="Normal 8 4 5 2 3" xfId="3898" xr:uid="{C0AADCDE-ABF0-4571-9CAD-347C592174EF}"/>
    <cellStyle name="Normal 8 4 5 2 4" xfId="3899" xr:uid="{9623BE5E-8543-4AE5-8A49-71B16E347837}"/>
    <cellStyle name="Normal 8 4 5 3" xfId="2203" xr:uid="{D54CB17E-43E3-4BB9-88C9-2B0E036F21EC}"/>
    <cellStyle name="Normal 8 4 5 3 2" xfId="3900" xr:uid="{81DA6B95-FF2A-4447-B719-97E6221590F0}"/>
    <cellStyle name="Normal 8 4 5 3 3" xfId="3901" xr:uid="{4CE7AC93-E3A9-4FDC-A9EA-63ACDF12E452}"/>
    <cellStyle name="Normal 8 4 5 3 4" xfId="3902" xr:uid="{8743E6DD-14E5-4884-93B8-01CF85168BCA}"/>
    <cellStyle name="Normal 8 4 5 4" xfId="3903" xr:uid="{6BE67D2A-DF67-44DE-9445-30856E2DDC12}"/>
    <cellStyle name="Normal 8 4 5 5" xfId="3904" xr:uid="{552FE0E6-E255-41DD-9C54-3FF7F99442CB}"/>
    <cellStyle name="Normal 8 4 5 6" xfId="3905" xr:uid="{F0CC7A1D-9DD6-404A-8AAA-C62B2A8F832A}"/>
    <cellStyle name="Normal 8 4 6" xfId="811" xr:uid="{B426B680-9F6E-4E87-B02F-DA5309E5421E}"/>
    <cellStyle name="Normal 8 4 6 2" xfId="2204" xr:uid="{C30BBD3A-CBDB-44AF-8590-9029DBD15145}"/>
    <cellStyle name="Normal 8 4 6 2 2" xfId="3906" xr:uid="{6C81C754-B130-4774-B135-429682F52DAA}"/>
    <cellStyle name="Normal 8 4 6 2 3" xfId="3907" xr:uid="{69181B1F-3B42-4CD1-84DF-19A83558926D}"/>
    <cellStyle name="Normal 8 4 6 2 4" xfId="3908" xr:uid="{B8FD1439-5B1B-45D6-8B2E-8EED8AA7E1FA}"/>
    <cellStyle name="Normal 8 4 6 3" xfId="3909" xr:uid="{E064C339-266E-4C4C-B19C-4C750C3CD85A}"/>
    <cellStyle name="Normal 8 4 6 4" xfId="3910" xr:uid="{869DBAA7-A360-4060-A68A-BEE7EC27772A}"/>
    <cellStyle name="Normal 8 4 6 5" xfId="3911" xr:uid="{946BF6AB-70AA-4E1A-B018-714C9F1CBAA5}"/>
    <cellStyle name="Normal 8 4 7" xfId="2205" xr:uid="{10619A1B-B0F1-4D67-AB43-6BAEEF9D2BA6}"/>
    <cellStyle name="Normal 8 4 7 2" xfId="3912" xr:uid="{7B24F24C-CC53-4011-BD48-F24E6E9434D6}"/>
    <cellStyle name="Normal 8 4 7 3" xfId="3913" xr:uid="{DC416AAD-39D2-466A-BD9E-0DE5C3E3FA38}"/>
    <cellStyle name="Normal 8 4 7 4" xfId="3914" xr:uid="{7C6187A7-1A5F-4C79-9766-1A1781A0AACB}"/>
    <cellStyle name="Normal 8 4 8" xfId="3915" xr:uid="{1907E520-91EE-4559-A2FD-901E17567873}"/>
    <cellStyle name="Normal 8 4 8 2" xfId="3916" xr:uid="{4F86F9CD-8846-44B6-BE9C-4CE66A974AE1}"/>
    <cellStyle name="Normal 8 4 8 3" xfId="3917" xr:uid="{AF721DD9-D82D-4A5E-B005-099A203A40DF}"/>
    <cellStyle name="Normal 8 4 8 4" xfId="3918" xr:uid="{945365A3-10A7-41E7-839E-8427AD60F251}"/>
    <cellStyle name="Normal 8 4 9" xfId="3919" xr:uid="{2CA2BBBA-E877-44C3-BF71-05E98DD7BF9D}"/>
    <cellStyle name="Normal 8 5" xfId="161" xr:uid="{93D47663-19B5-4A33-A28F-476F0B3528C3}"/>
    <cellStyle name="Normal 8 5 2" xfId="162" xr:uid="{8D7F0252-8117-4381-AB49-7625B321334E}"/>
    <cellStyle name="Normal 8 5 2 2" xfId="394" xr:uid="{962F088D-71D6-4EDD-AB16-CF488D7DFE2A}"/>
    <cellStyle name="Normal 8 5 2 2 2" xfId="812" xr:uid="{F13614F1-703A-4CC7-885E-06B39EF2BA3B}"/>
    <cellStyle name="Normal 8 5 2 2 2 2" xfId="2206" xr:uid="{1170D968-35E2-4586-8F2C-23C39A217FD2}"/>
    <cellStyle name="Normal 8 5 2 2 2 3" xfId="3920" xr:uid="{A2396BD0-9E7F-4C91-B241-BD55D63A2450}"/>
    <cellStyle name="Normal 8 5 2 2 2 4" xfId="3921" xr:uid="{4AB439E2-7986-41BE-80E0-A9AD8F2EDB17}"/>
    <cellStyle name="Normal 8 5 2 2 3" xfId="2207" xr:uid="{E18F2A47-2E0F-4B80-B7CA-D8124E41439A}"/>
    <cellStyle name="Normal 8 5 2 2 3 2" xfId="3922" xr:uid="{1A25ADA2-51B2-4698-94AD-E7142008BAB3}"/>
    <cellStyle name="Normal 8 5 2 2 3 3" xfId="3923" xr:uid="{0B41EF82-6BDF-4305-B1E7-BD239083135C}"/>
    <cellStyle name="Normal 8 5 2 2 3 4" xfId="3924" xr:uid="{E045DF2A-BA36-4470-99CC-92B55549AC86}"/>
    <cellStyle name="Normal 8 5 2 2 4" xfId="3925" xr:uid="{981E69C5-F3ED-46E1-872C-788B95B734C9}"/>
    <cellStyle name="Normal 8 5 2 2 5" xfId="3926" xr:uid="{8A1E1568-A8DF-4539-953E-B67C282AE3AB}"/>
    <cellStyle name="Normal 8 5 2 2 6" xfId="3927" xr:uid="{56CB4244-404A-4328-B0D1-3C70817C111E}"/>
    <cellStyle name="Normal 8 5 2 3" xfId="813" xr:uid="{B0613DFD-5BC8-4CAF-82CC-80CA64158588}"/>
    <cellStyle name="Normal 8 5 2 3 2" xfId="2208" xr:uid="{CAE03D61-F7D2-40AF-ACF0-4CB712B0A011}"/>
    <cellStyle name="Normal 8 5 2 3 2 2" xfId="3928" xr:uid="{263DC57E-CA97-4A08-9908-06C9277E3901}"/>
    <cellStyle name="Normal 8 5 2 3 2 3" xfId="3929" xr:uid="{5A9612A7-5513-4E3C-9D1F-4DD5AF4C03B0}"/>
    <cellStyle name="Normal 8 5 2 3 2 4" xfId="3930" xr:uid="{026E6678-7982-45B7-AA29-33387E0EF9A5}"/>
    <cellStyle name="Normal 8 5 2 3 3" xfId="3931" xr:uid="{2DCB25F8-5D8F-4C39-952A-9EF330F8030B}"/>
    <cellStyle name="Normal 8 5 2 3 4" xfId="3932" xr:uid="{9414DE6C-96C1-4DBF-BCF6-A3CBA1BA193F}"/>
    <cellStyle name="Normal 8 5 2 3 5" xfId="3933" xr:uid="{3D6B79CF-A02D-49A4-BE4F-64F2C1EC2074}"/>
    <cellStyle name="Normal 8 5 2 4" xfId="2209" xr:uid="{F16F36ED-49BD-475F-A900-84D0AED88B7B}"/>
    <cellStyle name="Normal 8 5 2 4 2" xfId="3934" xr:uid="{F294C21A-537E-42F6-9E5F-983B5716D2A0}"/>
    <cellStyle name="Normal 8 5 2 4 3" xfId="3935" xr:uid="{A61617A3-CDE2-4AEE-882B-E5BF096DACE4}"/>
    <cellStyle name="Normal 8 5 2 4 4" xfId="3936" xr:uid="{9FD59495-6021-4206-939F-42975E01EDAE}"/>
    <cellStyle name="Normal 8 5 2 5" xfId="3937" xr:uid="{44191069-2ECD-4B84-A0F6-1C88AE9B129A}"/>
    <cellStyle name="Normal 8 5 2 5 2" xfId="3938" xr:uid="{BC366975-D21B-4A49-BF61-A1220041200E}"/>
    <cellStyle name="Normal 8 5 2 5 3" xfId="3939" xr:uid="{991B00F1-F407-4A6A-9C41-7277EA7FA727}"/>
    <cellStyle name="Normal 8 5 2 5 4" xfId="3940" xr:uid="{197596EA-CB2E-4652-B32B-60C8913D0B15}"/>
    <cellStyle name="Normal 8 5 2 6" xfId="3941" xr:uid="{9FCFEBC9-10D8-4F38-BB03-B9E534B1E1F1}"/>
    <cellStyle name="Normal 8 5 2 7" xfId="3942" xr:uid="{19DC6E0B-9852-49F3-86D0-B2578E97B277}"/>
    <cellStyle name="Normal 8 5 2 8" xfId="3943" xr:uid="{5FFF7B73-83D5-4742-97F2-B920CD974519}"/>
    <cellStyle name="Normal 8 5 3" xfId="395" xr:uid="{B3608029-FA8C-4F19-9AB2-3914ACC7EC2F}"/>
    <cellStyle name="Normal 8 5 3 2" xfId="814" xr:uid="{97DF237D-1D98-42CC-A928-2AF41047EF35}"/>
    <cellStyle name="Normal 8 5 3 2 2" xfId="815" xr:uid="{F4285C14-4406-4B08-AC38-D36FE14B6964}"/>
    <cellStyle name="Normal 8 5 3 2 3" xfId="3944" xr:uid="{5F667339-B821-456F-ADF6-AB06E5380FFD}"/>
    <cellStyle name="Normal 8 5 3 2 4" xfId="3945" xr:uid="{5F0A6E25-BD54-42C4-AE63-08CD44F015EA}"/>
    <cellStyle name="Normal 8 5 3 3" xfId="816" xr:uid="{6CDD3176-E17E-40B3-9C4D-E4E2C5AB46D2}"/>
    <cellStyle name="Normal 8 5 3 3 2" xfId="3946" xr:uid="{B213C62C-2A3E-4FDF-AF9D-1601ABEF4DA0}"/>
    <cellStyle name="Normal 8 5 3 3 3" xfId="3947" xr:uid="{DE243F46-9006-4EA5-90D0-2BD69765C97A}"/>
    <cellStyle name="Normal 8 5 3 3 4" xfId="3948" xr:uid="{69253856-E6E3-4A1C-9983-7B8B09F90FED}"/>
    <cellStyle name="Normal 8 5 3 4" xfId="3949" xr:uid="{ED3611DF-5B6F-4D00-9D69-1C6F278C88CA}"/>
    <cellStyle name="Normal 8 5 3 5" xfId="3950" xr:uid="{C91F7719-4E01-4EAA-9D61-422A86DAD18D}"/>
    <cellStyle name="Normal 8 5 3 6" xfId="3951" xr:uid="{4E5CDB15-F6BD-46E6-A12A-15D6D0349552}"/>
    <cellStyle name="Normal 8 5 4" xfId="396" xr:uid="{EEAC2EB3-701D-4EED-8FD8-60929B2FF45B}"/>
    <cellStyle name="Normal 8 5 4 2" xfId="817" xr:uid="{DCFF4CC2-7908-4918-A546-FB9758764BCB}"/>
    <cellStyle name="Normal 8 5 4 2 2" xfId="3952" xr:uid="{40A22330-6895-462B-B4EE-4AA2FD049A70}"/>
    <cellStyle name="Normal 8 5 4 2 3" xfId="3953" xr:uid="{FE6D9AEC-8B3D-4164-AC11-92D8D702E351}"/>
    <cellStyle name="Normal 8 5 4 2 4" xfId="3954" xr:uid="{3A3E616E-D849-4B81-B67C-61AC7C603577}"/>
    <cellStyle name="Normal 8 5 4 3" xfId="3955" xr:uid="{8081F188-2712-42AA-BFA9-1B05D9C81002}"/>
    <cellStyle name="Normal 8 5 4 4" xfId="3956" xr:uid="{10495B73-08E7-4FB8-89E5-AEECC2C8B357}"/>
    <cellStyle name="Normal 8 5 4 5" xfId="3957" xr:uid="{277F2313-1C94-4E48-8C6B-EEC30C4D89F9}"/>
    <cellStyle name="Normal 8 5 5" xfId="818" xr:uid="{855FB5BA-B2C8-4559-9C7D-2F04D0FD37D0}"/>
    <cellStyle name="Normal 8 5 5 2" xfId="3958" xr:uid="{F5CA9F17-AAB1-49F2-8B3B-980E2DE554E4}"/>
    <cellStyle name="Normal 8 5 5 3" xfId="3959" xr:uid="{F96D994D-5231-45FD-A96A-1AAC1DAA339B}"/>
    <cellStyle name="Normal 8 5 5 4" xfId="3960" xr:uid="{2AA3A3C5-2690-4F21-BDCA-33EA208184DB}"/>
    <cellStyle name="Normal 8 5 6" xfId="3961" xr:uid="{6205B806-1345-4CB2-BB21-5760E26D2B77}"/>
    <cellStyle name="Normal 8 5 6 2" xfId="3962" xr:uid="{29CF60FF-1EB6-4DBF-B8D9-822881499245}"/>
    <cellStyle name="Normal 8 5 6 3" xfId="3963" xr:uid="{F9BAE454-7F74-4AB6-828E-A027667B2550}"/>
    <cellStyle name="Normal 8 5 6 4" xfId="3964" xr:uid="{5048DE18-2B08-4F62-BD48-4D83FD230036}"/>
    <cellStyle name="Normal 8 5 7" xfId="3965" xr:uid="{50065C7B-6BED-4303-B0A8-21F00C95FB8A}"/>
    <cellStyle name="Normal 8 5 8" xfId="3966" xr:uid="{7F45646A-01A9-4058-95FA-0A5852FF2753}"/>
    <cellStyle name="Normal 8 5 9" xfId="3967" xr:uid="{4671AF61-FFF5-4830-8349-F39A5867DBDC}"/>
    <cellStyle name="Normal 8 6" xfId="163" xr:uid="{94D14CED-254E-4539-ADAA-C45A1BFC5CA5}"/>
    <cellStyle name="Normal 8 6 2" xfId="397" xr:uid="{9110FBE0-5231-4FCC-B6CE-C703D52AEA4E}"/>
    <cellStyle name="Normal 8 6 2 2" xfId="819" xr:uid="{F49BC5F4-2E66-4A71-B249-4343414AD8B3}"/>
    <cellStyle name="Normal 8 6 2 2 2" xfId="2210" xr:uid="{A2ACD65E-F74A-45AF-A049-35138BD214C2}"/>
    <cellStyle name="Normal 8 6 2 2 2 2" xfId="2211" xr:uid="{B43464C6-A748-4007-966C-9DA9BDA0E477}"/>
    <cellStyle name="Normal 8 6 2 2 3" xfId="2212" xr:uid="{63D67454-0DB8-415D-8EDB-901A2BFFD6A5}"/>
    <cellStyle name="Normal 8 6 2 2 4" xfId="3968" xr:uid="{0DDF4CDF-FEFA-47A0-934E-E8DE0385AB63}"/>
    <cellStyle name="Normal 8 6 2 3" xfId="2213" xr:uid="{F5B5C569-F8FD-45DA-BAF3-A5A4CCE38748}"/>
    <cellStyle name="Normal 8 6 2 3 2" xfId="2214" xr:uid="{06B25112-17F3-4ACB-A471-C7B609B665F5}"/>
    <cellStyle name="Normal 8 6 2 3 3" xfId="3969" xr:uid="{5C454F69-CC59-4985-B359-B201C20B72CA}"/>
    <cellStyle name="Normal 8 6 2 3 4" xfId="3970" xr:uid="{5571AA68-0086-42B1-BB49-201BBC30D1F1}"/>
    <cellStyle name="Normal 8 6 2 4" xfId="2215" xr:uid="{BC0093AF-B04C-475E-BFAE-2D6F8EAB46AA}"/>
    <cellStyle name="Normal 8 6 2 5" xfId="3971" xr:uid="{467AD711-5777-4C28-B0C8-5B721ED4965A}"/>
    <cellStyle name="Normal 8 6 2 6" xfId="3972" xr:uid="{6B50ADB5-908C-4FCD-ACC0-22FA093CEB93}"/>
    <cellStyle name="Normal 8 6 3" xfId="820" xr:uid="{C6A23531-2075-4D49-A66B-79CC587D67EA}"/>
    <cellStyle name="Normal 8 6 3 2" xfId="2216" xr:uid="{AEB0006A-AE58-478E-86C8-09B9B95B5124}"/>
    <cellStyle name="Normal 8 6 3 2 2" xfId="2217" xr:uid="{9B078ADE-2E2E-45D6-8D8E-4BFB3FB7887F}"/>
    <cellStyle name="Normal 8 6 3 2 3" xfId="3973" xr:uid="{B2B53DCA-9CD1-47EF-89BB-6F95ECE895A5}"/>
    <cellStyle name="Normal 8 6 3 2 4" xfId="3974" xr:uid="{E2C0FB5B-9C0C-4FFC-8B90-393C398D5321}"/>
    <cellStyle name="Normal 8 6 3 3" xfId="2218" xr:uid="{5B31D8F7-55D1-496B-B8FD-E70C56C29AE3}"/>
    <cellStyle name="Normal 8 6 3 4" xfId="3975" xr:uid="{0CEE73B2-BE94-4E7C-B71D-09AAF54492A3}"/>
    <cellStyle name="Normal 8 6 3 5" xfId="3976" xr:uid="{7342DC1D-DC27-47C3-AE73-836E5BAC3705}"/>
    <cellStyle name="Normal 8 6 4" xfId="2219" xr:uid="{AB0A9B27-E15A-4357-B028-A28C00D1E4AA}"/>
    <cellStyle name="Normal 8 6 4 2" xfId="2220" xr:uid="{7B28F6D3-166A-4592-9902-F261D54A1303}"/>
    <cellStyle name="Normal 8 6 4 3" xfId="3977" xr:uid="{201B3E86-E9F4-4D63-B4C2-58923C28559D}"/>
    <cellStyle name="Normal 8 6 4 4" xfId="3978" xr:uid="{DB2BE385-FFC2-4CFD-AF54-EDE4281F85C8}"/>
    <cellStyle name="Normal 8 6 5" xfId="2221" xr:uid="{11DBD0AF-A6ED-4785-86F6-F01A8E832CF1}"/>
    <cellStyle name="Normal 8 6 5 2" xfId="3979" xr:uid="{F3F1AE0B-3C4D-4497-BA7F-57363A87C2FD}"/>
    <cellStyle name="Normal 8 6 5 3" xfId="3980" xr:uid="{4AA322CB-57ED-4800-BE52-581B03C98430}"/>
    <cellStyle name="Normal 8 6 5 4" xfId="3981" xr:uid="{18A7D15C-AF3C-4724-822E-F8D52DDE8483}"/>
    <cellStyle name="Normal 8 6 6" xfId="3982" xr:uid="{C62A3157-93DC-4AF2-AA0D-7E87000DDDBE}"/>
    <cellStyle name="Normal 8 6 7" xfId="3983" xr:uid="{EDE5A6FF-7D58-4B17-A02B-1208B901CEC3}"/>
    <cellStyle name="Normal 8 6 8" xfId="3984" xr:uid="{5A2F6BF5-5E34-4CA5-9417-B66889971B0B}"/>
    <cellStyle name="Normal 8 7" xfId="398" xr:uid="{650E925E-A3F9-4B2C-86CB-99FDE0573FEE}"/>
    <cellStyle name="Normal 8 7 2" xfId="821" xr:uid="{687D17D7-43FD-4ABA-B455-89F657636C08}"/>
    <cellStyle name="Normal 8 7 2 2" xfId="822" xr:uid="{85E2D425-62A3-4E19-AD4C-E1015DBC771C}"/>
    <cellStyle name="Normal 8 7 2 2 2" xfId="2222" xr:uid="{AACBB6C4-F958-450D-895E-C2DD3313BB48}"/>
    <cellStyle name="Normal 8 7 2 2 3" xfId="3985" xr:uid="{5E18797B-761C-4FD4-BD55-A49A3C544138}"/>
    <cellStyle name="Normal 8 7 2 2 4" xfId="3986" xr:uid="{3568424C-F35F-4686-AA4B-8CD6C2A27F76}"/>
    <cellStyle name="Normal 8 7 2 3" xfId="2223" xr:uid="{CE04834F-55CF-4357-9C17-AD9795D44BFA}"/>
    <cellStyle name="Normal 8 7 2 4" xfId="3987" xr:uid="{B4D34DFA-A07B-427C-90E9-ECA0998D6099}"/>
    <cellStyle name="Normal 8 7 2 5" xfId="3988" xr:uid="{8887C21C-1D10-40F8-89B1-F7A6EE49ABFA}"/>
    <cellStyle name="Normal 8 7 3" xfId="823" xr:uid="{81067554-A101-4817-A4AC-BB9AEACA17A9}"/>
    <cellStyle name="Normal 8 7 3 2" xfId="2224" xr:uid="{380E71C6-523B-429E-BFB4-6E80788BCC4B}"/>
    <cellStyle name="Normal 8 7 3 3" xfId="3989" xr:uid="{C90E6970-3666-4912-B95A-06E60894930E}"/>
    <cellStyle name="Normal 8 7 3 4" xfId="3990" xr:uid="{D25C9E42-3C39-4ECA-AEF4-0DD5A5816A9B}"/>
    <cellStyle name="Normal 8 7 4" xfId="2225" xr:uid="{4F3DB08B-5D2E-40C2-B15C-E9E6C4AB22B5}"/>
    <cellStyle name="Normal 8 7 4 2" xfId="3991" xr:uid="{CD23315C-56FF-4F59-8AB0-8CA2B128FA16}"/>
    <cellStyle name="Normal 8 7 4 3" xfId="3992" xr:uid="{1B400436-1362-428A-A50B-80DD3E84E1B5}"/>
    <cellStyle name="Normal 8 7 4 4" xfId="3993" xr:uid="{4949EAED-4A79-496D-B9FB-93899FB941C5}"/>
    <cellStyle name="Normal 8 7 5" xfId="3994" xr:uid="{C48EACD6-1B24-48EC-94EA-4E5E72FF32E5}"/>
    <cellStyle name="Normal 8 7 6" xfId="3995" xr:uid="{7051D612-4000-40DD-B250-1FEA0FCC7922}"/>
    <cellStyle name="Normal 8 7 7" xfId="3996" xr:uid="{EE8AF1E8-A783-4C90-88E7-10AB4B4F3499}"/>
    <cellStyle name="Normal 8 8" xfId="399" xr:uid="{5B754D82-CEFB-4274-874E-B7A218117D08}"/>
    <cellStyle name="Normal 8 8 2" xfId="824" xr:uid="{26AE94B7-F966-41ED-AE16-1CF2B44D2212}"/>
    <cellStyle name="Normal 8 8 2 2" xfId="2226" xr:uid="{A7345088-D8F1-40C7-9D4F-25892CEFA31F}"/>
    <cellStyle name="Normal 8 8 2 3" xfId="3997" xr:uid="{9CB97AA5-9A66-421A-A0F9-382B602648FE}"/>
    <cellStyle name="Normal 8 8 2 4" xfId="3998" xr:uid="{9A79F20E-03EA-4863-85E3-F229FB2A0519}"/>
    <cellStyle name="Normal 8 8 3" xfId="2227" xr:uid="{643C9FF2-DC18-4884-A9FE-01BAF1D56BEA}"/>
    <cellStyle name="Normal 8 8 3 2" xfId="3999" xr:uid="{50940246-34A9-413A-935B-A825721A0CF3}"/>
    <cellStyle name="Normal 8 8 3 3" xfId="4000" xr:uid="{F05F31A4-6576-408E-9F52-6FE74FE54AC2}"/>
    <cellStyle name="Normal 8 8 3 4" xfId="4001" xr:uid="{7A74D1DE-E6D0-4675-AC4F-3969C9A2D733}"/>
    <cellStyle name="Normal 8 8 4" xfId="4002" xr:uid="{8E03DFDD-F2C3-4B2B-8373-2FD2900730FC}"/>
    <cellStyle name="Normal 8 8 5" xfId="4003" xr:uid="{3F070910-E30B-4631-8A34-AE52C1A33350}"/>
    <cellStyle name="Normal 8 8 6" xfId="4004" xr:uid="{753F1189-AED5-40BA-948F-731650BC6438}"/>
    <cellStyle name="Normal 8 9" xfId="400" xr:uid="{8F0BF80F-23C5-4336-AC31-938634BAB337}"/>
    <cellStyle name="Normal 8 9 2" xfId="2228" xr:uid="{685DD86A-CB1D-485D-B184-D8FF1343721D}"/>
    <cellStyle name="Normal 8 9 2 2" xfId="4005" xr:uid="{CD1EF807-6E24-45B7-80A0-B6AD99DCABD5}"/>
    <cellStyle name="Normal 8 9 2 2 2" xfId="4410" xr:uid="{204C6CF4-46A7-4B25-86C2-DDC3E75CDAD0}"/>
    <cellStyle name="Normal 8 9 2 2 3" xfId="4689" xr:uid="{580F64E3-765C-4C00-9E0F-EC6773C528FF}"/>
    <cellStyle name="Normal 8 9 2 3" xfId="4006" xr:uid="{B26A1BF9-B86D-490B-9662-10039CC78B64}"/>
    <cellStyle name="Normal 8 9 2 4" xfId="4007" xr:uid="{3F11600C-E16F-4085-BB6D-EF9A1403E5B1}"/>
    <cellStyle name="Normal 8 9 3" xfId="4008" xr:uid="{97B09332-9AEC-44B3-8ABB-2B798E70EE4B}"/>
    <cellStyle name="Normal 8 9 3 2" xfId="5343" xr:uid="{DBF2E1A0-DD43-428E-BC5F-5A1D1A8E75F4}"/>
    <cellStyle name="Normal 8 9 4" xfId="4009" xr:uid="{9F2D0326-B528-4F23-BA75-5AD7075AEBDD}"/>
    <cellStyle name="Normal 8 9 4 2" xfId="4580" xr:uid="{0C4153D8-C36A-475E-B332-2E749C135946}"/>
    <cellStyle name="Normal 8 9 4 3" xfId="4690" xr:uid="{EFB1AC99-3967-492C-AA78-43BF0655DD91}"/>
    <cellStyle name="Normal 8 9 4 4" xfId="4609" xr:uid="{4FA325F9-08A4-4248-89EC-2E5335D1AC86}"/>
    <cellStyle name="Normal 8 9 5" xfId="4010" xr:uid="{C14000C8-43E4-40D5-B39D-5D211A4EF88B}"/>
    <cellStyle name="Normal 9" xfId="164" xr:uid="{58465FBF-96AC-47C4-A7EC-7DCE03BDDBEB}"/>
    <cellStyle name="Normal 9 10" xfId="401" xr:uid="{FB619177-46C4-481A-B38F-77943484714E}"/>
    <cellStyle name="Normal 9 10 2" xfId="2229" xr:uid="{446D0A8B-3B01-4F36-BF28-D82625A92474}"/>
    <cellStyle name="Normal 9 10 2 2" xfId="4011" xr:uid="{E949FCCE-BCF5-4E90-82FE-E20F2A14E1A0}"/>
    <cellStyle name="Normal 9 10 2 3" xfId="4012" xr:uid="{44D7DA94-FCAF-441B-BC77-498455F5C8A0}"/>
    <cellStyle name="Normal 9 10 2 4" xfId="4013" xr:uid="{342D5211-6BB1-46C5-B2E6-015A570910DD}"/>
    <cellStyle name="Normal 9 10 3" xfId="4014" xr:uid="{4C96AAC8-6FA2-42E0-BE0B-0C483C593F06}"/>
    <cellStyle name="Normal 9 10 4" xfId="4015" xr:uid="{5A8CEDD2-13D6-4C9D-95DC-AA01B5B27BE9}"/>
    <cellStyle name="Normal 9 10 5" xfId="4016" xr:uid="{80B1AC2E-1612-43D7-82A6-6CFFBCDD0E92}"/>
    <cellStyle name="Normal 9 11" xfId="2230" xr:uid="{342B1063-20CB-4FF3-8715-28ABA013E7E8}"/>
    <cellStyle name="Normal 9 11 2" xfId="4017" xr:uid="{37D468C5-5AEE-47C5-8EC1-35117D88F3BE}"/>
    <cellStyle name="Normal 9 11 3" xfId="4018" xr:uid="{953281E5-1178-416E-95C5-0CA1E3BB1993}"/>
    <cellStyle name="Normal 9 11 4" xfId="4019" xr:uid="{3A233E78-CFA5-4DCE-B915-353773E013EE}"/>
    <cellStyle name="Normal 9 12" xfId="4020" xr:uid="{C03A9DD2-7DC2-4806-96E7-A00AE243AAB7}"/>
    <cellStyle name="Normal 9 12 2" xfId="4021" xr:uid="{782010EB-361B-47CB-81EF-C9CB590F7E57}"/>
    <cellStyle name="Normal 9 12 3" xfId="4022" xr:uid="{7027BD71-02F4-4DC8-AAA9-A3507DA22A50}"/>
    <cellStyle name="Normal 9 12 4" xfId="4023" xr:uid="{C9EE2989-277F-4FC7-AB5F-53CB9AD9E58B}"/>
    <cellStyle name="Normal 9 13" xfId="4024" xr:uid="{D866C98B-DD68-4DCD-8EB5-BF28B39A3D24}"/>
    <cellStyle name="Normal 9 13 2" xfId="4025" xr:uid="{D15F08A9-005D-4361-B3CB-9F5285D5405E}"/>
    <cellStyle name="Normal 9 14" xfId="4026" xr:uid="{A4C9EB3E-18EF-45D8-A1CE-6BF3A89EDB51}"/>
    <cellStyle name="Normal 9 15" xfId="4027" xr:uid="{51951198-E96F-477B-9AD8-AB237618781D}"/>
    <cellStyle name="Normal 9 16" xfId="4028" xr:uid="{9535008B-78CD-403A-94AB-0081FE75D569}"/>
    <cellStyle name="Normal 9 2" xfId="165" xr:uid="{7E18BE7B-067A-45D2-8919-BC5D554239E7}"/>
    <cellStyle name="Normal 9 2 2" xfId="402" xr:uid="{55144580-31F2-4EB2-9B0A-E8B5422969E9}"/>
    <cellStyle name="Normal 9 2 2 2" xfId="4672" xr:uid="{C831C955-BADE-4A77-8B26-5819A34D021B}"/>
    <cellStyle name="Normal 9 2 3" xfId="4561" xr:uid="{68DBEA2C-477A-464F-9ED9-27F2B284A0D7}"/>
    <cellStyle name="Normal 9 3" xfId="166" xr:uid="{04A90AEF-AB8B-414E-BB90-FD88FB5C86C0}"/>
    <cellStyle name="Normal 9 3 10" xfId="4029" xr:uid="{77253692-7649-473B-AA89-2E9B4A943779}"/>
    <cellStyle name="Normal 9 3 11" xfId="4030" xr:uid="{C5870F1B-9278-4F53-81EA-D1083E752A06}"/>
    <cellStyle name="Normal 9 3 2" xfId="167" xr:uid="{879A3D98-3EBA-4CC5-B9F1-FA88148BB741}"/>
    <cellStyle name="Normal 9 3 2 2" xfId="168" xr:uid="{207C374E-2CB8-46E9-AF96-A9D0916A4998}"/>
    <cellStyle name="Normal 9 3 2 2 2" xfId="403" xr:uid="{0F5818B5-6B94-4E97-8BED-85CB5C20014B}"/>
    <cellStyle name="Normal 9 3 2 2 2 2" xfId="825" xr:uid="{5A67F0BE-856C-4EDD-9A57-0DD2B5DE3E26}"/>
    <cellStyle name="Normal 9 3 2 2 2 2 2" xfId="826" xr:uid="{76FAAA21-5940-49DC-BF1B-385E66003721}"/>
    <cellStyle name="Normal 9 3 2 2 2 2 2 2" xfId="2231" xr:uid="{7A01B3DB-1434-47CF-AFB6-81CA9E74D43C}"/>
    <cellStyle name="Normal 9 3 2 2 2 2 2 2 2" xfId="2232" xr:uid="{0B7BD99E-9F1E-43C7-A4E3-D3194593347B}"/>
    <cellStyle name="Normal 9 3 2 2 2 2 2 3" xfId="2233" xr:uid="{73871545-3F89-41FC-A610-34B20A408240}"/>
    <cellStyle name="Normal 9 3 2 2 2 2 3" xfId="2234" xr:uid="{019FB0C7-0DE5-42DA-B656-3059B79D555E}"/>
    <cellStyle name="Normal 9 3 2 2 2 2 3 2" xfId="2235" xr:uid="{2C808416-C0C2-4534-9713-B8D4AF51B4D4}"/>
    <cellStyle name="Normal 9 3 2 2 2 2 4" xfId="2236" xr:uid="{10A6CE8E-9F2D-4AA9-8DC6-4CB535E90FF9}"/>
    <cellStyle name="Normal 9 3 2 2 2 3" xfId="827" xr:uid="{533F899F-F84B-4968-A1CC-B5EC9263ECC7}"/>
    <cellStyle name="Normal 9 3 2 2 2 3 2" xfId="2237" xr:uid="{103FAC5C-65CE-4F13-87E4-80F29C7F48A4}"/>
    <cellStyle name="Normal 9 3 2 2 2 3 2 2" xfId="2238" xr:uid="{4204E517-5608-4DF2-9660-809B5928D92E}"/>
    <cellStyle name="Normal 9 3 2 2 2 3 3" xfId="2239" xr:uid="{D12591FB-F1FC-4FB5-85BA-4ABB9A06B88B}"/>
    <cellStyle name="Normal 9 3 2 2 2 3 4" xfId="4031" xr:uid="{9FB2FD2A-A934-436B-ADA9-5510FD6DC78A}"/>
    <cellStyle name="Normal 9 3 2 2 2 4" xfId="2240" xr:uid="{D6EF449F-A60D-4A7D-8370-47A50F80B39A}"/>
    <cellStyle name="Normal 9 3 2 2 2 4 2" xfId="2241" xr:uid="{7C383C16-1296-4DF7-B79E-DF5F18C76EC9}"/>
    <cellStyle name="Normal 9 3 2 2 2 5" xfId="2242" xr:uid="{42655F65-C4A1-4193-9150-63F504668C68}"/>
    <cellStyle name="Normal 9 3 2 2 2 6" xfId="4032" xr:uid="{1B005B80-4FD7-46F3-9507-FE185D2ACA70}"/>
    <cellStyle name="Normal 9 3 2 2 3" xfId="404" xr:uid="{EBC000F4-B031-46E3-A830-2556BC312E3D}"/>
    <cellStyle name="Normal 9 3 2 2 3 2" xfId="828" xr:uid="{8E9C3747-44D0-4375-BCBD-AC99B167C089}"/>
    <cellStyle name="Normal 9 3 2 2 3 2 2" xfId="829" xr:uid="{E59F0AE3-BFF8-476A-9F17-8E305541B360}"/>
    <cellStyle name="Normal 9 3 2 2 3 2 2 2" xfId="2243" xr:uid="{87169A76-7656-44D2-ACDF-CBE7BA50A17E}"/>
    <cellStyle name="Normal 9 3 2 2 3 2 2 2 2" xfId="2244" xr:uid="{17CD5177-CDAA-4AA1-874F-88FA922356FF}"/>
    <cellStyle name="Normal 9 3 2 2 3 2 2 3" xfId="2245" xr:uid="{8FAB3C7A-6799-406E-9E37-66E49FAFD026}"/>
    <cellStyle name="Normal 9 3 2 2 3 2 3" xfId="2246" xr:uid="{E7E2F060-BF24-4480-ACB6-5163C71A86D9}"/>
    <cellStyle name="Normal 9 3 2 2 3 2 3 2" xfId="2247" xr:uid="{5E29DBC6-6259-4CE2-A815-E78EB4D1DF63}"/>
    <cellStyle name="Normal 9 3 2 2 3 2 4" xfId="2248" xr:uid="{1F4E96F1-6D30-4DD1-8BA4-0D484423021B}"/>
    <cellStyle name="Normal 9 3 2 2 3 3" xfId="830" xr:uid="{A74D0B6E-4C2C-4F80-BC05-762489B6F6B5}"/>
    <cellStyle name="Normal 9 3 2 2 3 3 2" xfId="2249" xr:uid="{2D5C3788-16C7-44CB-A54B-5B79CAF599E3}"/>
    <cellStyle name="Normal 9 3 2 2 3 3 2 2" xfId="2250" xr:uid="{D46F19B9-4501-4B00-8AE7-99290EF61D67}"/>
    <cellStyle name="Normal 9 3 2 2 3 3 3" xfId="2251" xr:uid="{1D8E932F-6382-4212-B2F1-4B49DD569022}"/>
    <cellStyle name="Normal 9 3 2 2 3 4" xfId="2252" xr:uid="{260ACE6B-B23D-42C3-99E9-19493A938F4B}"/>
    <cellStyle name="Normal 9 3 2 2 3 4 2" xfId="2253" xr:uid="{2DB2181F-CA19-4CEF-B44F-09E6992C2EB6}"/>
    <cellStyle name="Normal 9 3 2 2 3 5" xfId="2254" xr:uid="{DAF54B30-415B-4EE0-A374-636DE73F4244}"/>
    <cellStyle name="Normal 9 3 2 2 4" xfId="831" xr:uid="{81D17CFB-D5FA-47CB-BA49-A6E0BDEBDA70}"/>
    <cellStyle name="Normal 9 3 2 2 4 2" xfId="832" xr:uid="{84CD51BA-711C-486B-8370-10505DCF915A}"/>
    <cellStyle name="Normal 9 3 2 2 4 2 2" xfId="2255" xr:uid="{47D3B8EA-C90D-441A-97DB-19742549D64F}"/>
    <cellStyle name="Normal 9 3 2 2 4 2 2 2" xfId="2256" xr:uid="{7552A46F-803F-4E0F-BCE4-9CE08163D84C}"/>
    <cellStyle name="Normal 9 3 2 2 4 2 3" xfId="2257" xr:uid="{6995D9B9-E9BF-4633-90EF-23F8483A4673}"/>
    <cellStyle name="Normal 9 3 2 2 4 3" xfId="2258" xr:uid="{CC9DC074-F3E5-4474-A248-DB2D6768FC8C}"/>
    <cellStyle name="Normal 9 3 2 2 4 3 2" xfId="2259" xr:uid="{C95E1A5E-1D20-450B-8632-C75BEF6E1898}"/>
    <cellStyle name="Normal 9 3 2 2 4 4" xfId="2260" xr:uid="{7115951B-90F2-4554-8DC7-E8F6F7C71EC1}"/>
    <cellStyle name="Normal 9 3 2 2 5" xfId="833" xr:uid="{37F672D8-EADA-4578-9018-1DC4CCC335FC}"/>
    <cellStyle name="Normal 9 3 2 2 5 2" xfId="2261" xr:uid="{28434ACA-31C5-4761-B40F-C1A157488693}"/>
    <cellStyle name="Normal 9 3 2 2 5 2 2" xfId="2262" xr:uid="{066172E7-3867-4594-AA84-0F71C8EF4434}"/>
    <cellStyle name="Normal 9 3 2 2 5 3" xfId="2263" xr:uid="{8D374894-A493-4CC3-BF31-4FEBB59B21D0}"/>
    <cellStyle name="Normal 9 3 2 2 5 4" xfId="4033" xr:uid="{29954F63-1C79-4F94-952B-000024CDFF47}"/>
    <cellStyle name="Normal 9 3 2 2 6" xfId="2264" xr:uid="{23B761F8-FB62-47E3-84AA-034EFD2BC076}"/>
    <cellStyle name="Normal 9 3 2 2 6 2" xfId="2265" xr:uid="{4058AFEB-C90D-4F19-A1A4-D0D4DD160C4C}"/>
    <cellStyle name="Normal 9 3 2 2 7" xfId="2266" xr:uid="{1CA0D6A8-0C7E-4551-BA4D-6B1C1E996829}"/>
    <cellStyle name="Normal 9 3 2 2 8" xfId="4034" xr:uid="{97A618C3-A6A4-4907-81BE-DA549B897CC5}"/>
    <cellStyle name="Normal 9 3 2 3" xfId="405" xr:uid="{B6962FAD-2D0B-4FA3-A0AC-82F959B24B4B}"/>
    <cellStyle name="Normal 9 3 2 3 2" xfId="834" xr:uid="{3A6071E1-7A9D-4CFB-BF3D-E828D54AF84A}"/>
    <cellStyle name="Normal 9 3 2 3 2 2" xfId="835" xr:uid="{A9C5B481-99C5-439D-97D1-B61F22D8BC1E}"/>
    <cellStyle name="Normal 9 3 2 3 2 2 2" xfId="2267" xr:uid="{F5894588-1D6A-46FC-8FC3-7F722C07D41C}"/>
    <cellStyle name="Normal 9 3 2 3 2 2 2 2" xfId="2268" xr:uid="{A2A719DE-5514-4813-9A55-08CAD143A5D4}"/>
    <cellStyle name="Normal 9 3 2 3 2 2 3" xfId="2269" xr:uid="{12B21CB9-DBAA-4119-AD01-5DAF3F79D5F2}"/>
    <cellStyle name="Normal 9 3 2 3 2 3" xfId="2270" xr:uid="{66EE9378-DCEC-4234-8826-6786BD37A839}"/>
    <cellStyle name="Normal 9 3 2 3 2 3 2" xfId="2271" xr:uid="{5309A310-C7A7-472E-8ED9-42C94B64C2F5}"/>
    <cellStyle name="Normal 9 3 2 3 2 4" xfId="2272" xr:uid="{4BE40EC9-23D8-4FD8-B795-03475CBE8157}"/>
    <cellStyle name="Normal 9 3 2 3 3" xfId="836" xr:uid="{716393CC-B5A6-4AF9-920E-DAFA85F89A62}"/>
    <cellStyle name="Normal 9 3 2 3 3 2" xfId="2273" xr:uid="{A0BD9809-5537-4EE4-B8CA-846808CCE0CC}"/>
    <cellStyle name="Normal 9 3 2 3 3 2 2" xfId="2274" xr:uid="{943F310F-0B8F-4665-B0BC-9EF0B7B990F3}"/>
    <cellStyle name="Normal 9 3 2 3 3 3" xfId="2275" xr:uid="{A4AF4B88-7B67-4B33-8E21-A43D0AAB9C91}"/>
    <cellStyle name="Normal 9 3 2 3 3 4" xfId="4035" xr:uid="{D4769034-A4D5-46B6-85DD-DE31AC584CC9}"/>
    <cellStyle name="Normal 9 3 2 3 4" xfId="2276" xr:uid="{AEC6C645-5179-4C1C-8F7C-2345EA052732}"/>
    <cellStyle name="Normal 9 3 2 3 4 2" xfId="2277" xr:uid="{BCB2C397-06FC-4ADB-8AEE-D290DAF6921D}"/>
    <cellStyle name="Normal 9 3 2 3 5" xfId="2278" xr:uid="{DC6EE744-72F8-4DF5-8E47-DDB55AACAD89}"/>
    <cellStyle name="Normal 9 3 2 3 6" xfId="4036" xr:uid="{EF327CEA-0EEF-422E-B76F-B8866EA1478B}"/>
    <cellStyle name="Normal 9 3 2 4" xfId="406" xr:uid="{1D316B50-6FE8-493F-80B9-735FA1713528}"/>
    <cellStyle name="Normal 9 3 2 4 2" xfId="837" xr:uid="{29CC850D-B66E-4894-8ED6-EFA3CF543D2B}"/>
    <cellStyle name="Normal 9 3 2 4 2 2" xfId="838" xr:uid="{F0A8E79B-2E9B-444F-9BE5-103F2CD6189F}"/>
    <cellStyle name="Normal 9 3 2 4 2 2 2" xfId="2279" xr:uid="{B256D6E6-29CB-446B-9AB1-204E3F34435D}"/>
    <cellStyle name="Normal 9 3 2 4 2 2 2 2" xfId="2280" xr:uid="{CD6FCB9B-7175-4835-AEE3-F252AA671A89}"/>
    <cellStyle name="Normal 9 3 2 4 2 2 3" xfId="2281" xr:uid="{615D89CA-EE2E-4E31-8726-4C6A67F75EFC}"/>
    <cellStyle name="Normal 9 3 2 4 2 3" xfId="2282" xr:uid="{A6EFFFAC-4065-4A93-9C23-E165D1E0DF2C}"/>
    <cellStyle name="Normal 9 3 2 4 2 3 2" xfId="2283" xr:uid="{023C9091-2557-45EB-AF84-8C66EF389C85}"/>
    <cellStyle name="Normal 9 3 2 4 2 4" xfId="2284" xr:uid="{B5381795-AEAC-42E4-A537-19AA8FE0920D}"/>
    <cellStyle name="Normal 9 3 2 4 3" xfId="839" xr:uid="{D80194DD-026C-4531-BF8B-AFA569FA6336}"/>
    <cellStyle name="Normal 9 3 2 4 3 2" xfId="2285" xr:uid="{25CA92D1-342B-46BE-B8F9-4241FDC2E542}"/>
    <cellStyle name="Normal 9 3 2 4 3 2 2" xfId="2286" xr:uid="{D70FEEBF-E127-4DE0-9135-9D3DB4E9B660}"/>
    <cellStyle name="Normal 9 3 2 4 3 3" xfId="2287" xr:uid="{BAC42FEC-2FE6-40C9-AC91-BEEBB28249E9}"/>
    <cellStyle name="Normal 9 3 2 4 4" xfId="2288" xr:uid="{C282F807-E24D-4AD7-A129-8F25FE732B5E}"/>
    <cellStyle name="Normal 9 3 2 4 4 2" xfId="2289" xr:uid="{02730261-77A9-46B3-A22F-73763A53D2B1}"/>
    <cellStyle name="Normal 9 3 2 4 5" xfId="2290" xr:uid="{016C8AE8-BB09-4F58-A4A4-0EC6C4B616E4}"/>
    <cellStyle name="Normal 9 3 2 5" xfId="407" xr:uid="{91965D75-1E5B-4511-AFB5-0902779B4C9A}"/>
    <cellStyle name="Normal 9 3 2 5 2" xfId="840" xr:uid="{523B29F7-54DB-44C1-8439-3AA52B24EE27}"/>
    <cellStyle name="Normal 9 3 2 5 2 2" xfId="2291" xr:uid="{A0391F3B-8FDE-4B8E-AA6D-A9A4F5D73BD0}"/>
    <cellStyle name="Normal 9 3 2 5 2 2 2" xfId="2292" xr:uid="{8222883D-7A34-4E2C-A673-39213E95AC1C}"/>
    <cellStyle name="Normal 9 3 2 5 2 3" xfId="2293" xr:uid="{D95592E2-2806-430A-8C2D-52FD8AB364E3}"/>
    <cellStyle name="Normal 9 3 2 5 3" xfId="2294" xr:uid="{784A3BA0-F8D3-413A-A17F-087DEDBFF376}"/>
    <cellStyle name="Normal 9 3 2 5 3 2" xfId="2295" xr:uid="{B8813129-71B4-45F6-93DE-6A595EDBDC47}"/>
    <cellStyle name="Normal 9 3 2 5 4" xfId="2296" xr:uid="{AD735FE5-B213-4147-BF33-0CFFF1AFCF8C}"/>
    <cellStyle name="Normal 9 3 2 6" xfId="841" xr:uid="{6100234C-7479-4ADA-B267-6D3D22BFC773}"/>
    <cellStyle name="Normal 9 3 2 6 2" xfId="2297" xr:uid="{8780D270-405D-4F71-B422-4CBB7E4A94F9}"/>
    <cellStyle name="Normal 9 3 2 6 2 2" xfId="2298" xr:uid="{D5A01637-94CE-4557-A897-2A4F28256F94}"/>
    <cellStyle name="Normal 9 3 2 6 3" xfId="2299" xr:uid="{72F884D9-E159-4487-A8B3-BF8011F8F948}"/>
    <cellStyle name="Normal 9 3 2 6 4" xfId="4037" xr:uid="{2AF0F5B9-7B38-44AB-86A1-2E21996465C5}"/>
    <cellStyle name="Normal 9 3 2 7" xfId="2300" xr:uid="{AF0248E8-1D08-49F5-B1B3-26A589D5D557}"/>
    <cellStyle name="Normal 9 3 2 7 2" xfId="2301" xr:uid="{473E3CAB-CD50-4AAA-8597-082AC4B646A1}"/>
    <cellStyle name="Normal 9 3 2 8" xfId="2302" xr:uid="{0747B35D-98FD-42D2-BCF3-7CB0906022E9}"/>
    <cellStyle name="Normal 9 3 2 9" xfId="4038" xr:uid="{4D9434A9-FEC1-4943-9F6F-FF48B1374599}"/>
    <cellStyle name="Normal 9 3 3" xfId="169" xr:uid="{6477CF05-F89E-4473-B35E-EC6573A74503}"/>
    <cellStyle name="Normal 9 3 3 2" xfId="170" xr:uid="{4F100066-8220-4BD6-8BAA-753226B56102}"/>
    <cellStyle name="Normal 9 3 3 2 2" xfId="842" xr:uid="{B4DA0B12-C2A4-41B6-A360-BEA5964E3E37}"/>
    <cellStyle name="Normal 9 3 3 2 2 2" xfId="843" xr:uid="{C655FA78-3FC6-4764-90D5-1A6BA0177975}"/>
    <cellStyle name="Normal 9 3 3 2 2 2 2" xfId="2303" xr:uid="{95BF32CB-F74B-48DC-AC59-BC46A8EFE7E9}"/>
    <cellStyle name="Normal 9 3 3 2 2 2 2 2" xfId="2304" xr:uid="{50B0BF2C-3166-474D-AFED-86BC62B4A8C6}"/>
    <cellStyle name="Normal 9 3 3 2 2 2 3" xfId="2305" xr:uid="{9F8F2E80-A28D-4F64-997B-1A46413DCF36}"/>
    <cellStyle name="Normal 9 3 3 2 2 3" xfId="2306" xr:uid="{A62107C9-9D1B-4C0A-907A-4661C57FF278}"/>
    <cellStyle name="Normal 9 3 3 2 2 3 2" xfId="2307" xr:uid="{7A82C397-17C3-4E24-A01C-49A9E6D81422}"/>
    <cellStyle name="Normal 9 3 3 2 2 4" xfId="2308" xr:uid="{C3470199-BB01-4D08-8DDD-3318AFF64BBE}"/>
    <cellStyle name="Normal 9 3 3 2 3" xfId="844" xr:uid="{A736D82D-E4A0-4DDE-A1C7-D42C27FB8155}"/>
    <cellStyle name="Normal 9 3 3 2 3 2" xfId="2309" xr:uid="{81955636-E0D4-4221-94D9-D0CA78BECE79}"/>
    <cellStyle name="Normal 9 3 3 2 3 2 2" xfId="2310" xr:uid="{97C703CF-6A75-4098-95E8-C97A1421652B}"/>
    <cellStyle name="Normal 9 3 3 2 3 3" xfId="2311" xr:uid="{8403F9C4-ACFE-4150-B739-5D62B52C5439}"/>
    <cellStyle name="Normal 9 3 3 2 3 4" xfId="4039" xr:uid="{538514BB-2A08-4897-B810-34CEEB25D0C2}"/>
    <cellStyle name="Normal 9 3 3 2 4" xfId="2312" xr:uid="{59E59180-C717-43D6-A527-9368DA203441}"/>
    <cellStyle name="Normal 9 3 3 2 4 2" xfId="2313" xr:uid="{4AFB6307-2C9F-4049-873D-DC5E9173E473}"/>
    <cellStyle name="Normal 9 3 3 2 5" xfId="2314" xr:uid="{ADFEAF58-87A7-4699-9CD6-2CDC72CB8D10}"/>
    <cellStyle name="Normal 9 3 3 2 6" xfId="4040" xr:uid="{FCC34A3F-637F-4650-A5F5-84E6F8C5FE50}"/>
    <cellStyle name="Normal 9 3 3 3" xfId="408" xr:uid="{E75C3386-7918-46B5-9EF1-888ADA6C81E1}"/>
    <cellStyle name="Normal 9 3 3 3 2" xfId="845" xr:uid="{957A1F02-2AC4-466B-8ECF-5B41932D525C}"/>
    <cellStyle name="Normal 9 3 3 3 2 2" xfId="846" xr:uid="{395EBD18-FF13-451D-94EE-3C3B24D2944A}"/>
    <cellStyle name="Normal 9 3 3 3 2 2 2" xfId="2315" xr:uid="{402A7696-9DC4-4256-BA54-49BA38752923}"/>
    <cellStyle name="Normal 9 3 3 3 2 2 2 2" xfId="2316" xr:uid="{4E4181EC-C12C-48B2-8B9E-07EEF5FFA4E8}"/>
    <cellStyle name="Normal 9 3 3 3 2 2 2 2 2" xfId="4765" xr:uid="{2DE36233-B867-4A19-A25B-879CE0C93045}"/>
    <cellStyle name="Normal 9 3 3 3 2 2 3" xfId="2317" xr:uid="{D4BEE314-3A71-4DAB-9B93-ED7D6AA9A01A}"/>
    <cellStyle name="Normal 9 3 3 3 2 2 3 2" xfId="4766" xr:uid="{115C61AE-340A-4560-A805-C6B02AE1504D}"/>
    <cellStyle name="Normal 9 3 3 3 2 3" xfId="2318" xr:uid="{B0BE1F98-CCFB-474C-AC6D-4F92B8A0DF7F}"/>
    <cellStyle name="Normal 9 3 3 3 2 3 2" xfId="2319" xr:uid="{A0EDBDCB-71B0-4040-AFB3-95F201CA0A2A}"/>
    <cellStyle name="Normal 9 3 3 3 2 3 2 2" xfId="4768" xr:uid="{788BB99B-2415-4C46-BDD0-817711933C0C}"/>
    <cellStyle name="Normal 9 3 3 3 2 3 3" xfId="4767" xr:uid="{13D3E321-00C8-46F4-8DAF-AEF014C65C91}"/>
    <cellStyle name="Normal 9 3 3 3 2 4" xfId="2320" xr:uid="{89B948D6-5DBE-4174-9B15-F7AE279AEFB1}"/>
    <cellStyle name="Normal 9 3 3 3 2 4 2" xfId="4769" xr:uid="{A06E3A3F-A33C-445B-821E-96B3FE0E6ABA}"/>
    <cellStyle name="Normal 9 3 3 3 3" xfId="847" xr:uid="{9A5C7D16-AE2C-4DB0-8976-6BFF7F56902A}"/>
    <cellStyle name="Normal 9 3 3 3 3 2" xfId="2321" xr:uid="{3033EDC0-8CB8-4E25-B4F1-A78D8AC06591}"/>
    <cellStyle name="Normal 9 3 3 3 3 2 2" xfId="2322" xr:uid="{A0CA1708-2F20-4B7E-89BE-01F7D273E465}"/>
    <cellStyle name="Normal 9 3 3 3 3 2 2 2" xfId="4772" xr:uid="{3AAF5E55-C76D-48D4-B987-FE37C0318B09}"/>
    <cellStyle name="Normal 9 3 3 3 3 2 3" xfId="4771" xr:uid="{5F5F4C6E-C5E9-4BFD-9CFB-F0D030C36952}"/>
    <cellStyle name="Normal 9 3 3 3 3 3" xfId="2323" xr:uid="{0212303E-F80F-4F25-AFFF-05340A34F8E8}"/>
    <cellStyle name="Normal 9 3 3 3 3 3 2" xfId="4773" xr:uid="{F917C24A-3DAD-4671-869F-8FF6BFBE4681}"/>
    <cellStyle name="Normal 9 3 3 3 3 4" xfId="4770" xr:uid="{C714C2CF-1385-44CC-A73A-F7A6BF261CD5}"/>
    <cellStyle name="Normal 9 3 3 3 4" xfId="2324" xr:uid="{BECEA42C-5CD3-4AB5-89FF-BDFEC5F08E08}"/>
    <cellStyle name="Normal 9 3 3 3 4 2" xfId="2325" xr:uid="{8B2D1224-E32D-49F6-9B60-EF38B96000D2}"/>
    <cellStyle name="Normal 9 3 3 3 4 2 2" xfId="4775" xr:uid="{19899B6D-905C-4459-A8D1-BD73359B5C16}"/>
    <cellStyle name="Normal 9 3 3 3 4 3" xfId="4774" xr:uid="{73614D93-4112-46FE-9BED-80E335A60AE9}"/>
    <cellStyle name="Normal 9 3 3 3 5" xfId="2326" xr:uid="{1C06FDF4-475A-4488-979E-B4F1DC96E665}"/>
    <cellStyle name="Normal 9 3 3 3 5 2" xfId="4776" xr:uid="{EFD11B25-531C-4CD2-9FE9-D3BC60CD3515}"/>
    <cellStyle name="Normal 9 3 3 4" xfId="409" xr:uid="{145C4AA8-05BA-44F0-BBC9-A19CEA775F24}"/>
    <cellStyle name="Normal 9 3 3 4 2" xfId="848" xr:uid="{582B4791-8B88-48FE-81CD-6D0F87BDCCE9}"/>
    <cellStyle name="Normal 9 3 3 4 2 2" xfId="2327" xr:uid="{CEE1B812-CA20-475D-BB9B-D9BCF3B0A6F9}"/>
    <cellStyle name="Normal 9 3 3 4 2 2 2" xfId="2328" xr:uid="{01FBDE0A-E558-47A6-9EED-2D6A97CF2A72}"/>
    <cellStyle name="Normal 9 3 3 4 2 2 2 2" xfId="4780" xr:uid="{AEAE0164-CB44-48BC-B7E0-2028C4D5F5D7}"/>
    <cellStyle name="Normal 9 3 3 4 2 2 3" xfId="4779" xr:uid="{A316A697-2546-4012-93A8-9B051A65BAFB}"/>
    <cellStyle name="Normal 9 3 3 4 2 3" xfId="2329" xr:uid="{21F82B7C-4D5F-4CB4-B371-B79D58A954CF}"/>
    <cellStyle name="Normal 9 3 3 4 2 3 2" xfId="4781" xr:uid="{A5D0CF7A-B9C7-4126-BEB2-7819D76B43DB}"/>
    <cellStyle name="Normal 9 3 3 4 2 4" xfId="4778" xr:uid="{27D2CDB9-1CE3-4A97-87AC-B6DF0B826ADD}"/>
    <cellStyle name="Normal 9 3 3 4 3" xfId="2330" xr:uid="{9E0C2823-0361-4370-AFEA-00A53BD2D839}"/>
    <cellStyle name="Normal 9 3 3 4 3 2" xfId="2331" xr:uid="{632639EE-44DA-4EC9-B353-077D66A3A301}"/>
    <cellStyle name="Normal 9 3 3 4 3 2 2" xfId="4783" xr:uid="{485277B9-2EEB-46D2-843D-37466C623A86}"/>
    <cellStyle name="Normal 9 3 3 4 3 3" xfId="4782" xr:uid="{F9999153-C8F5-4E02-B506-3E0EECFEFB50}"/>
    <cellStyle name="Normal 9 3 3 4 4" xfId="2332" xr:uid="{F8489CEE-46F0-48E2-AC70-702F38480FA8}"/>
    <cellStyle name="Normal 9 3 3 4 4 2" xfId="4784" xr:uid="{F65FD511-9485-4CAE-9768-53A6170BD849}"/>
    <cellStyle name="Normal 9 3 3 4 5" xfId="4777" xr:uid="{20CAFA9B-49AB-4EB4-BAD9-6E218DFD5A19}"/>
    <cellStyle name="Normal 9 3 3 5" xfId="849" xr:uid="{D73DBA4A-57A3-4AE9-8493-AA7D2A67FFE4}"/>
    <cellStyle name="Normal 9 3 3 5 2" xfId="2333" xr:uid="{F39BDA40-C8D6-44AA-AFEF-F3980B9C425A}"/>
    <cellStyle name="Normal 9 3 3 5 2 2" xfId="2334" xr:uid="{EE0620B1-A6D7-4A3E-8216-EB3FA4ED4C22}"/>
    <cellStyle name="Normal 9 3 3 5 2 2 2" xfId="4787" xr:uid="{3201969D-45DB-4E12-99A6-C1E0CDDFBAD7}"/>
    <cellStyle name="Normal 9 3 3 5 2 3" xfId="4786" xr:uid="{7BAD736B-79FE-4232-80E4-063B1A15AB2D}"/>
    <cellStyle name="Normal 9 3 3 5 3" xfId="2335" xr:uid="{2E36491F-1F48-4D07-8AE7-1978080ACAE9}"/>
    <cellStyle name="Normal 9 3 3 5 3 2" xfId="4788" xr:uid="{AC54E305-B1FE-4AF3-99DA-2E7807CD60F0}"/>
    <cellStyle name="Normal 9 3 3 5 4" xfId="4041" xr:uid="{8782B94D-615F-4B22-9BDC-128ADA736A80}"/>
    <cellStyle name="Normal 9 3 3 5 4 2" xfId="4789" xr:uid="{564AAC25-91E0-48F4-99FD-8EBC4061410E}"/>
    <cellStyle name="Normal 9 3 3 5 5" xfId="4785" xr:uid="{CFBEFF95-DA15-462C-B60D-CA24B8103131}"/>
    <cellStyle name="Normal 9 3 3 6" xfId="2336" xr:uid="{E6A29DEA-99D3-49C6-82B4-9812F92898C6}"/>
    <cellStyle name="Normal 9 3 3 6 2" xfId="2337" xr:uid="{94C5D0E7-07CC-4773-8DE1-C6370B1DF9BA}"/>
    <cellStyle name="Normal 9 3 3 6 2 2" xfId="4791" xr:uid="{5EBBF67C-359E-4644-8A24-20E70DC6C63A}"/>
    <cellStyle name="Normal 9 3 3 6 3" xfId="4790" xr:uid="{1B09104E-CD1C-4FC6-A573-7450AE13F663}"/>
    <cellStyle name="Normal 9 3 3 7" xfId="2338" xr:uid="{057F6ED3-944F-48F1-AE5C-9CAA4FF987CA}"/>
    <cellStyle name="Normal 9 3 3 7 2" xfId="4792" xr:uid="{B9F48B7C-4073-4D22-8113-7FEF598DFAC5}"/>
    <cellStyle name="Normal 9 3 3 8" xfId="4042" xr:uid="{BF6303BF-F3F1-4FC2-9ABA-4E3991122247}"/>
    <cellStyle name="Normal 9 3 3 8 2" xfId="4793" xr:uid="{6A2EA40C-AF2C-4E1F-A75E-9BD94D9BA0ED}"/>
    <cellStyle name="Normal 9 3 4" xfId="171" xr:uid="{97679AE3-61F6-4511-B5E1-8FA884BF246C}"/>
    <cellStyle name="Normal 9 3 4 2" xfId="450" xr:uid="{4E5F7994-6F20-4CFD-BF64-D1EAC2CB3AA4}"/>
    <cellStyle name="Normal 9 3 4 2 2" xfId="850" xr:uid="{47D60E56-9FA8-47D5-BF33-AD6271459CD5}"/>
    <cellStyle name="Normal 9 3 4 2 2 2" xfId="2339" xr:uid="{CC4050C3-F6A2-41A1-82F6-52DCAF0178D9}"/>
    <cellStyle name="Normal 9 3 4 2 2 2 2" xfId="2340" xr:uid="{CEFD7134-CBA5-4112-98CE-0A13D3E81E28}"/>
    <cellStyle name="Normal 9 3 4 2 2 2 2 2" xfId="4798" xr:uid="{25AA32D5-7A7D-4005-B898-B0C53B9322BC}"/>
    <cellStyle name="Normal 9 3 4 2 2 2 3" xfId="4797" xr:uid="{3383321C-E1B1-4A80-8AC1-CC5767E35E47}"/>
    <cellStyle name="Normal 9 3 4 2 2 3" xfId="2341" xr:uid="{0F400569-CF4C-4B08-A599-0ABFE7955015}"/>
    <cellStyle name="Normal 9 3 4 2 2 3 2" xfId="4799" xr:uid="{1A7BE6B4-6DBA-4F8B-8939-6751B81A34A8}"/>
    <cellStyle name="Normal 9 3 4 2 2 4" xfId="4043" xr:uid="{B44174E8-88C7-4758-8BF4-130898EC0F74}"/>
    <cellStyle name="Normal 9 3 4 2 2 4 2" xfId="4800" xr:uid="{AA54BBC3-6982-4796-BEE8-4CCD71ED9CA0}"/>
    <cellStyle name="Normal 9 3 4 2 2 5" xfId="4796" xr:uid="{3E3DD2F4-20C9-4F0F-8B3E-7E3298C693B5}"/>
    <cellStyle name="Normal 9 3 4 2 3" xfId="2342" xr:uid="{4F1FD35E-ED13-4AC7-909E-EB5020760618}"/>
    <cellStyle name="Normal 9 3 4 2 3 2" xfId="2343" xr:uid="{BDC3CBE9-A293-464E-A96E-BDF50493F008}"/>
    <cellStyle name="Normal 9 3 4 2 3 2 2" xfId="4802" xr:uid="{0A4F3395-0BFF-47D6-9E6C-68A105DF2AF0}"/>
    <cellStyle name="Normal 9 3 4 2 3 3" xfId="4801" xr:uid="{4527D3F5-080C-46D9-888C-0FD97140618D}"/>
    <cellStyle name="Normal 9 3 4 2 4" xfId="2344" xr:uid="{80DCB842-D2F1-4B3A-B119-0C3973F067B2}"/>
    <cellStyle name="Normal 9 3 4 2 4 2" xfId="4803" xr:uid="{8C6F53DB-208F-4828-93BB-B0F4054DF655}"/>
    <cellStyle name="Normal 9 3 4 2 5" xfId="4044" xr:uid="{CBD1AB8A-7DD1-4911-B0FE-D111898BF8F0}"/>
    <cellStyle name="Normal 9 3 4 2 5 2" xfId="4804" xr:uid="{78A767FB-4884-4DAB-BC7C-73456384FB70}"/>
    <cellStyle name="Normal 9 3 4 2 6" xfId="4795" xr:uid="{CA85C260-808C-470D-8534-66800A478859}"/>
    <cellStyle name="Normal 9 3 4 3" xfId="851" xr:uid="{30555570-8391-4EA5-8090-6D4D7794B4D6}"/>
    <cellStyle name="Normal 9 3 4 3 2" xfId="2345" xr:uid="{4D040388-2D90-440D-8C3F-F26E50AB71B0}"/>
    <cellStyle name="Normal 9 3 4 3 2 2" xfId="2346" xr:uid="{D876A530-E131-406C-8656-8986C8FA65FA}"/>
    <cellStyle name="Normal 9 3 4 3 2 2 2" xfId="4807" xr:uid="{B5582906-1CFF-4386-A5AA-3227803DC58E}"/>
    <cellStyle name="Normal 9 3 4 3 2 3" xfId="4806" xr:uid="{4FFD38F9-5EF4-499B-AB35-132D6711BCBE}"/>
    <cellStyle name="Normal 9 3 4 3 3" xfId="2347" xr:uid="{DE0FA02C-C12A-4C3E-9C94-415B8CA944DB}"/>
    <cellStyle name="Normal 9 3 4 3 3 2" xfId="4808" xr:uid="{A8DFE91B-1046-4009-8FA9-6D57BFF85217}"/>
    <cellStyle name="Normal 9 3 4 3 4" xfId="4045" xr:uid="{3B70F35E-0762-40F6-AD55-65C6F941708F}"/>
    <cellStyle name="Normal 9 3 4 3 4 2" xfId="4809" xr:uid="{DC5281DE-F200-4062-A9B9-EE2E0BE02C29}"/>
    <cellStyle name="Normal 9 3 4 3 5" xfId="4805" xr:uid="{8261D9CA-28D5-4C6E-989B-6CC511111E39}"/>
    <cellStyle name="Normal 9 3 4 4" xfId="2348" xr:uid="{D89A57A1-C374-4EDA-9119-692F425A37B3}"/>
    <cellStyle name="Normal 9 3 4 4 2" xfId="2349" xr:uid="{96C9BCFA-3D24-4615-B21A-482D7C842C61}"/>
    <cellStyle name="Normal 9 3 4 4 2 2" xfId="4811" xr:uid="{B3BB7906-4BE0-42FF-B724-2CEC3704FADF}"/>
    <cellStyle name="Normal 9 3 4 4 3" xfId="4046" xr:uid="{4A8938D5-D856-4BBD-B6D5-EB918FCA1F25}"/>
    <cellStyle name="Normal 9 3 4 4 3 2" xfId="4812" xr:uid="{4D161F8A-1081-4F03-819F-CD8BA01AFC8B}"/>
    <cellStyle name="Normal 9 3 4 4 4" xfId="4047" xr:uid="{234D4B9B-8784-4BE4-8E43-000C066C1C33}"/>
    <cellStyle name="Normal 9 3 4 4 4 2" xfId="4813" xr:uid="{D230DDE3-2932-4335-B13C-4A92E96C5F1A}"/>
    <cellStyle name="Normal 9 3 4 4 5" xfId="4810" xr:uid="{53CE2D43-9ED6-4232-8784-9CF52733E2FF}"/>
    <cellStyle name="Normal 9 3 4 5" xfId="2350" xr:uid="{6D5DE00D-9BEA-47A2-A02E-8976332EC3D7}"/>
    <cellStyle name="Normal 9 3 4 5 2" xfId="4814" xr:uid="{D4897D98-F350-4B27-BE84-F44F96CE2C21}"/>
    <cellStyle name="Normal 9 3 4 6" xfId="4048" xr:uid="{7612EFE1-AF53-43FE-BE37-90C77D126753}"/>
    <cellStyle name="Normal 9 3 4 6 2" xfId="4815" xr:uid="{A0C7D11A-85E9-4A47-82A4-1F3A5EEA4A11}"/>
    <cellStyle name="Normal 9 3 4 7" xfId="4049" xr:uid="{AC55E953-9F3C-413A-A535-E5F42BD305F3}"/>
    <cellStyle name="Normal 9 3 4 7 2" xfId="4816" xr:uid="{228C2A13-1D91-4720-97E9-285A17DD6A83}"/>
    <cellStyle name="Normal 9 3 4 8" xfId="4794" xr:uid="{9B35F960-24B1-43EF-A2C3-0CF8E772234A}"/>
    <cellStyle name="Normal 9 3 5" xfId="410" xr:uid="{96567EF8-CA40-4952-A332-E2314AB4DD13}"/>
    <cellStyle name="Normal 9 3 5 2" xfId="852" xr:uid="{6690AF1F-5322-45D6-8B9B-A676FA421D14}"/>
    <cellStyle name="Normal 9 3 5 2 2" xfId="853" xr:uid="{28BF9C47-B653-4849-8E80-10CAAD94070A}"/>
    <cellStyle name="Normal 9 3 5 2 2 2" xfId="2351" xr:uid="{52054C1F-DAA8-48E7-81DE-67449180D3D6}"/>
    <cellStyle name="Normal 9 3 5 2 2 2 2" xfId="2352" xr:uid="{EC2A76D5-5D76-4296-A074-C280C57A8191}"/>
    <cellStyle name="Normal 9 3 5 2 2 2 2 2" xfId="4821" xr:uid="{216BE2E7-BFBF-4F99-BF08-8F221E56ED62}"/>
    <cellStyle name="Normal 9 3 5 2 2 2 3" xfId="4820" xr:uid="{E6E6B229-132E-427A-BABE-A199A20CF11F}"/>
    <cellStyle name="Normal 9 3 5 2 2 3" xfId="2353" xr:uid="{A4927D15-B406-4F71-B06F-AA591F1ABF55}"/>
    <cellStyle name="Normal 9 3 5 2 2 3 2" xfId="4822" xr:uid="{BA4C8A7F-3D28-4A55-ABC2-B472DE1A5E6C}"/>
    <cellStyle name="Normal 9 3 5 2 2 4" xfId="4819" xr:uid="{713AC005-C955-4BD8-8822-44595E3260D8}"/>
    <cellStyle name="Normal 9 3 5 2 3" xfId="2354" xr:uid="{BD5C403B-13C2-4AF0-9F1E-65A2D66B99AD}"/>
    <cellStyle name="Normal 9 3 5 2 3 2" xfId="2355" xr:uid="{0AC03360-BFBB-4458-814A-87691EF6E0A4}"/>
    <cellStyle name="Normal 9 3 5 2 3 2 2" xfId="4824" xr:uid="{DC3601AD-C77F-48C0-8E6E-D809A533BB3E}"/>
    <cellStyle name="Normal 9 3 5 2 3 3" xfId="4823" xr:uid="{18F5086A-CAC3-4ABA-82C7-5CA323658653}"/>
    <cellStyle name="Normal 9 3 5 2 4" xfId="2356" xr:uid="{F0EC8FDC-35A8-468B-8347-E2A59B78161D}"/>
    <cellStyle name="Normal 9 3 5 2 4 2" xfId="4825" xr:uid="{BB2CC3C0-FF4A-4592-B5F6-DC642EDB3FF9}"/>
    <cellStyle name="Normal 9 3 5 2 5" xfId="4818" xr:uid="{83EB5D7D-790C-49A2-ABF2-95A0457C54E9}"/>
    <cellStyle name="Normal 9 3 5 3" xfId="854" xr:uid="{6E64AFBD-3E25-434F-9EEA-F98A9DC628A9}"/>
    <cellStyle name="Normal 9 3 5 3 2" xfId="2357" xr:uid="{BE4BC054-F36B-4B79-BAD8-F7F0E61F05F7}"/>
    <cellStyle name="Normal 9 3 5 3 2 2" xfId="2358" xr:uid="{5AD81D1B-400B-4F9A-A1DA-67B7C49A871A}"/>
    <cellStyle name="Normal 9 3 5 3 2 2 2" xfId="4828" xr:uid="{F6582630-EF94-4949-ABDB-DA9A8E598213}"/>
    <cellStyle name="Normal 9 3 5 3 2 3" xfId="4827" xr:uid="{68E65FE4-AD86-4CFA-9BC7-CF9582C934ED}"/>
    <cellStyle name="Normal 9 3 5 3 3" xfId="2359" xr:uid="{5E47E586-47EE-48CB-9ED6-E15F03707CC2}"/>
    <cellStyle name="Normal 9 3 5 3 3 2" xfId="4829" xr:uid="{4E033C3D-000C-44E9-84F5-F6F2E2DBEE18}"/>
    <cellStyle name="Normal 9 3 5 3 4" xfId="4050" xr:uid="{C2B1AA8B-1A0D-4A4E-A3D4-5D01C3F32E97}"/>
    <cellStyle name="Normal 9 3 5 3 4 2" xfId="4830" xr:uid="{7BF6FA5A-D205-41B5-8F2D-DA286D6149DF}"/>
    <cellStyle name="Normal 9 3 5 3 5" xfId="4826" xr:uid="{F1F6FEA0-A8CA-4BA1-8CD2-1589F57CCF1A}"/>
    <cellStyle name="Normal 9 3 5 4" xfId="2360" xr:uid="{5A54B510-CD62-428B-A655-4A09788FDD1E}"/>
    <cellStyle name="Normal 9 3 5 4 2" xfId="2361" xr:uid="{66DEB1A3-4C45-4151-B9A2-05343D9434A6}"/>
    <cellStyle name="Normal 9 3 5 4 2 2" xfId="4832" xr:uid="{996AD8FB-F9C7-4344-9DA2-088B6B11F1CA}"/>
    <cellStyle name="Normal 9 3 5 4 3" xfId="4831" xr:uid="{D0001D87-F130-450B-82D6-2EA10F8B70DB}"/>
    <cellStyle name="Normal 9 3 5 5" xfId="2362" xr:uid="{F334AFAB-EC5A-4605-B65A-899D8C7AC863}"/>
    <cellStyle name="Normal 9 3 5 5 2" xfId="4833" xr:uid="{0E701916-0C34-4B2A-864B-D68296CFDF25}"/>
    <cellStyle name="Normal 9 3 5 6" xfId="4051" xr:uid="{25F83F89-9F41-4D07-BE29-43101BF4E820}"/>
    <cellStyle name="Normal 9 3 5 6 2" xfId="4834" xr:uid="{44D519DF-5B20-4797-B515-37E58D63E3B4}"/>
    <cellStyle name="Normal 9 3 5 7" xfId="4817" xr:uid="{F7788C33-6021-4CEB-9997-C4005AF1EC56}"/>
    <cellStyle name="Normal 9 3 6" xfId="411" xr:uid="{A1C07969-A727-45BF-B35A-0C4EE0CD254D}"/>
    <cellStyle name="Normal 9 3 6 2" xfId="855" xr:uid="{A9186F32-9A98-436C-9AC9-03EBDB47DFC9}"/>
    <cellStyle name="Normal 9 3 6 2 2" xfId="2363" xr:uid="{7C73B570-2E69-4B54-BAC4-2314A6651C58}"/>
    <cellStyle name="Normal 9 3 6 2 2 2" xfId="2364" xr:uid="{43B15CD8-4A11-4344-B57C-857204C48956}"/>
    <cellStyle name="Normal 9 3 6 2 2 2 2" xfId="4838" xr:uid="{4D36572B-5F99-489E-95FA-3AA23462B518}"/>
    <cellStyle name="Normal 9 3 6 2 2 3" xfId="4837" xr:uid="{2CE9F977-843F-40FD-A9F3-C6CE5D5A9222}"/>
    <cellStyle name="Normal 9 3 6 2 3" xfId="2365" xr:uid="{C1C95735-4BB0-4EAE-BD73-5034F365BFD9}"/>
    <cellStyle name="Normal 9 3 6 2 3 2" xfId="4839" xr:uid="{7161241B-F62F-41C9-9900-D3B1C05B6324}"/>
    <cellStyle name="Normal 9 3 6 2 4" xfId="4052" xr:uid="{330FCC0C-D7E2-419C-8E4A-BB71CE1287CF}"/>
    <cellStyle name="Normal 9 3 6 2 4 2" xfId="4840" xr:uid="{C54F1164-6442-4288-AC53-675C674799BA}"/>
    <cellStyle name="Normal 9 3 6 2 5" xfId="4836" xr:uid="{B0848D5F-E8AD-4EAE-B7E2-E57F09B048A2}"/>
    <cellStyle name="Normal 9 3 6 3" xfId="2366" xr:uid="{C0903681-52D8-4E79-98E3-3E0FDDF92BF1}"/>
    <cellStyle name="Normal 9 3 6 3 2" xfId="2367" xr:uid="{9938760F-A134-4087-A0E4-679D0354C190}"/>
    <cellStyle name="Normal 9 3 6 3 2 2" xfId="4842" xr:uid="{0B6587D1-9C99-4B62-8BD2-1471CF3F382A}"/>
    <cellStyle name="Normal 9 3 6 3 3" xfId="4841" xr:uid="{4F1D537F-8E70-4FC1-A5BF-9764BC162440}"/>
    <cellStyle name="Normal 9 3 6 4" xfId="2368" xr:uid="{B20DE366-AD97-47D6-9DE5-E389378B4D0E}"/>
    <cellStyle name="Normal 9 3 6 4 2" xfId="4843" xr:uid="{FACAED08-3AD3-4F44-87EA-E6BBA4354223}"/>
    <cellStyle name="Normal 9 3 6 5" xfId="4053" xr:uid="{D8C7FC3F-C312-46CB-BBE8-9C015A8A5362}"/>
    <cellStyle name="Normal 9 3 6 5 2" xfId="4844" xr:uid="{DFD30E66-8F85-4BE3-A545-04814E0595DC}"/>
    <cellStyle name="Normal 9 3 6 6" xfId="4835" xr:uid="{F265BB2E-A64D-40B0-B135-6D47292BD05F}"/>
    <cellStyle name="Normal 9 3 7" xfId="856" xr:uid="{5BF0B0F6-FA23-40CC-8B29-DB35B2609E1A}"/>
    <cellStyle name="Normal 9 3 7 2" xfId="2369" xr:uid="{CC5EB89C-A40C-45EF-980F-F2A2731EBEC9}"/>
    <cellStyle name="Normal 9 3 7 2 2" xfId="2370" xr:uid="{DDDDFD0D-F9EB-42C1-B4FB-3A4A5D3FF14D}"/>
    <cellStyle name="Normal 9 3 7 2 2 2" xfId="4847" xr:uid="{E6443D5A-66C6-4A67-8724-5A5774F00974}"/>
    <cellStyle name="Normal 9 3 7 2 3" xfId="4846" xr:uid="{E18D5D8B-71AE-491C-AF6A-32E22BCFD16F}"/>
    <cellStyle name="Normal 9 3 7 3" xfId="2371" xr:uid="{7238B8E0-CF0F-4F21-AA10-9DDD2ABDF735}"/>
    <cellStyle name="Normal 9 3 7 3 2" xfId="4848" xr:uid="{571B892B-83B2-4CE8-96B6-7F71EA41FD6E}"/>
    <cellStyle name="Normal 9 3 7 4" xfId="4054" xr:uid="{90DCEC4B-457D-4BB5-B58A-7B6BFF01156A}"/>
    <cellStyle name="Normal 9 3 7 4 2" xfId="4849" xr:uid="{216A72FA-926E-4B10-B187-9088DB8D64E6}"/>
    <cellStyle name="Normal 9 3 7 5" xfId="4845" xr:uid="{99AF7224-804A-4848-B5E0-B8CA5A692AF6}"/>
    <cellStyle name="Normal 9 3 8" xfId="2372" xr:uid="{8DF144EC-13A0-4AFE-82AD-D1915E7A7A29}"/>
    <cellStyle name="Normal 9 3 8 2" xfId="2373" xr:uid="{B2D4A4B4-A633-4B2E-AFC6-84EFB44ADA74}"/>
    <cellStyle name="Normal 9 3 8 2 2" xfId="4851" xr:uid="{89F10531-4CD0-4C26-88E4-D505A716F205}"/>
    <cellStyle name="Normal 9 3 8 3" xfId="4055" xr:uid="{49DE0467-9D8F-417A-B640-8903C78E21CC}"/>
    <cellStyle name="Normal 9 3 8 3 2" xfId="4852" xr:uid="{021CCE8D-75BE-49BD-B922-AE1D74B9BA00}"/>
    <cellStyle name="Normal 9 3 8 4" xfId="4056" xr:uid="{FFFC143B-304B-4AE6-875A-0F3684A189D6}"/>
    <cellStyle name="Normal 9 3 8 4 2" xfId="4853" xr:uid="{476ECD28-8A0C-4AED-82C5-6613D17FCCBD}"/>
    <cellStyle name="Normal 9 3 8 5" xfId="4850" xr:uid="{373EB587-9937-47FF-BDB9-FEDF56C93676}"/>
    <cellStyle name="Normal 9 3 9" xfId="2374" xr:uid="{0740B1AF-57AA-47B5-BA2E-0DBF5798D9A5}"/>
    <cellStyle name="Normal 9 3 9 2" xfId="4854" xr:uid="{DDC2CC32-8B48-497E-8828-A355897B504D}"/>
    <cellStyle name="Normal 9 4" xfId="172" xr:uid="{CCFBABF8-AF58-4331-B70F-25D1EF7144D9}"/>
    <cellStyle name="Normal 9 4 10" xfId="4057" xr:uid="{09DCE423-774D-4268-9A2D-2D2246BF5F2D}"/>
    <cellStyle name="Normal 9 4 10 2" xfId="4856" xr:uid="{4CDAAF22-E38B-48DA-80E2-A41DF101710A}"/>
    <cellStyle name="Normal 9 4 11" xfId="4058" xr:uid="{FC1127FD-1F25-4700-AA4B-84E15974E2C7}"/>
    <cellStyle name="Normal 9 4 11 2" xfId="4857" xr:uid="{03EB1AB3-FA5A-4526-A134-DE82B2A6C2F7}"/>
    <cellStyle name="Normal 9 4 12" xfId="4855" xr:uid="{3164890B-729C-4D18-8C56-5E5E404E32DB}"/>
    <cellStyle name="Normal 9 4 2" xfId="173" xr:uid="{F2D88401-3CEE-4CFC-9E21-898B4BF6D594}"/>
    <cellStyle name="Normal 9 4 2 10" xfId="4858" xr:uid="{DAF6C290-6530-47EF-9E86-6CD90E0DCF43}"/>
    <cellStyle name="Normal 9 4 2 2" xfId="174" xr:uid="{0BF91B8F-FF71-478B-BD5F-D56A87C0B4E6}"/>
    <cellStyle name="Normal 9 4 2 2 2" xfId="412" xr:uid="{DCD1351E-5943-4447-968D-3136A407D4CA}"/>
    <cellStyle name="Normal 9 4 2 2 2 2" xfId="857" xr:uid="{9E2348F7-400F-47C0-9FC6-B163710553F1}"/>
    <cellStyle name="Normal 9 4 2 2 2 2 2" xfId="2375" xr:uid="{4C4CDF07-EED7-4C89-A59E-35CCD1C06DF4}"/>
    <cellStyle name="Normal 9 4 2 2 2 2 2 2" xfId="2376" xr:uid="{CF8EDBB1-189A-432A-8999-69F48116BC8A}"/>
    <cellStyle name="Normal 9 4 2 2 2 2 2 2 2" xfId="4863" xr:uid="{91022142-8A53-43C2-80E3-8BAE0ACF7EFB}"/>
    <cellStyle name="Normal 9 4 2 2 2 2 2 3" xfId="4862" xr:uid="{BD834424-47A8-4B3A-B607-542A31F07315}"/>
    <cellStyle name="Normal 9 4 2 2 2 2 3" xfId="2377" xr:uid="{B5AE5625-4283-4800-B903-2CB483CE9B1E}"/>
    <cellStyle name="Normal 9 4 2 2 2 2 3 2" xfId="4864" xr:uid="{F8D04AC0-692D-42FE-A810-BAB838AAEEA1}"/>
    <cellStyle name="Normal 9 4 2 2 2 2 4" xfId="4059" xr:uid="{E853C50B-681A-4E2E-8D69-452C41915B83}"/>
    <cellStyle name="Normal 9 4 2 2 2 2 4 2" xfId="4865" xr:uid="{E4611899-0F05-41E9-98A6-9C6D5983D699}"/>
    <cellStyle name="Normal 9 4 2 2 2 2 5" xfId="4861" xr:uid="{D9EB38F9-5443-4686-88FE-9BB23C844B4E}"/>
    <cellStyle name="Normal 9 4 2 2 2 3" xfId="2378" xr:uid="{9A971037-8687-4FDB-83C8-1C198BA29B5B}"/>
    <cellStyle name="Normal 9 4 2 2 2 3 2" xfId="2379" xr:uid="{CD079B64-7DB7-4378-97E4-5DA2702B2E20}"/>
    <cellStyle name="Normal 9 4 2 2 2 3 2 2" xfId="4867" xr:uid="{D046D38E-E2EB-4AF5-B430-D06E3DDE08B7}"/>
    <cellStyle name="Normal 9 4 2 2 2 3 3" xfId="4060" xr:uid="{EDEDC3C0-BECC-4A88-8696-0AA575DAB228}"/>
    <cellStyle name="Normal 9 4 2 2 2 3 3 2" xfId="4868" xr:uid="{5A25FC3E-4B86-43E7-B80B-DE1250ECF063}"/>
    <cellStyle name="Normal 9 4 2 2 2 3 4" xfId="4061" xr:uid="{DFBC530D-089C-429E-9DF2-D89894663053}"/>
    <cellStyle name="Normal 9 4 2 2 2 3 4 2" xfId="4869" xr:uid="{60E36A31-0EC9-45EC-8AE4-C4AAB0CBFA03}"/>
    <cellStyle name="Normal 9 4 2 2 2 3 5" xfId="4866" xr:uid="{524EE9F9-2B62-4002-8150-541D03DEC748}"/>
    <cellStyle name="Normal 9 4 2 2 2 4" xfId="2380" xr:uid="{13DCE5B5-46E8-452E-A180-675A10D1CF57}"/>
    <cellStyle name="Normal 9 4 2 2 2 4 2" xfId="4870" xr:uid="{EBA9B1FB-CCA6-4B3E-ABC5-BABDF90AB45F}"/>
    <cellStyle name="Normal 9 4 2 2 2 5" xfId="4062" xr:uid="{C4039021-B49D-47C1-9DAA-531F2747BD58}"/>
    <cellStyle name="Normal 9 4 2 2 2 5 2" xfId="4871" xr:uid="{7010F1E1-B408-44FE-9052-AF35F5494A8A}"/>
    <cellStyle name="Normal 9 4 2 2 2 6" xfId="4063" xr:uid="{D1B299B7-A6BB-4CB0-90EC-1C1D6508391F}"/>
    <cellStyle name="Normal 9 4 2 2 2 6 2" xfId="4872" xr:uid="{3EABC670-0A2F-4519-AA46-6AF30155A1AA}"/>
    <cellStyle name="Normal 9 4 2 2 2 7" xfId="4860" xr:uid="{5986BFB9-501C-4766-A70F-DE808AF0D176}"/>
    <cellStyle name="Normal 9 4 2 2 3" xfId="858" xr:uid="{8DFC187A-0469-4D4F-944B-A270BC366378}"/>
    <cellStyle name="Normal 9 4 2 2 3 2" xfId="2381" xr:uid="{58DC7AE4-4CD8-4299-B7F4-9186DA942FB5}"/>
    <cellStyle name="Normal 9 4 2 2 3 2 2" xfId="2382" xr:uid="{542CB521-B4BF-414E-9945-A62CFCEA7959}"/>
    <cellStyle name="Normal 9 4 2 2 3 2 2 2" xfId="4875" xr:uid="{B9944081-C689-47EC-B3C9-28605F49ED6C}"/>
    <cellStyle name="Normal 9 4 2 2 3 2 3" xfId="4064" xr:uid="{9AE5D93E-82B4-44E1-9F16-DB8830A1E5BF}"/>
    <cellStyle name="Normal 9 4 2 2 3 2 3 2" xfId="4876" xr:uid="{8BA5F7D8-71D4-496F-B13E-E95BEB4E7F11}"/>
    <cellStyle name="Normal 9 4 2 2 3 2 4" xfId="4065" xr:uid="{A3FE6549-1A1D-4A4F-B8AE-842FCE09A3EA}"/>
    <cellStyle name="Normal 9 4 2 2 3 2 4 2" xfId="4877" xr:uid="{DE207AF8-83C9-4A37-BE55-09ACC119AEDC}"/>
    <cellStyle name="Normal 9 4 2 2 3 2 5" xfId="4874" xr:uid="{69102497-2EB1-4CFC-B45E-1F754CAD2D64}"/>
    <cellStyle name="Normal 9 4 2 2 3 3" xfId="2383" xr:uid="{11D77B2A-25F9-475F-8BFC-29E39D45E8E5}"/>
    <cellStyle name="Normal 9 4 2 2 3 3 2" xfId="4878" xr:uid="{C88DE8BC-ABDC-4AFB-89DC-46B6D84B032C}"/>
    <cellStyle name="Normal 9 4 2 2 3 4" xfId="4066" xr:uid="{D04DE9A0-8AD2-404C-A3A7-8DDA684FEA0B}"/>
    <cellStyle name="Normal 9 4 2 2 3 4 2" xfId="4879" xr:uid="{EBED7998-E78B-4FD0-A9EA-286718740DD3}"/>
    <cellStyle name="Normal 9 4 2 2 3 5" xfId="4067" xr:uid="{A149A51B-0F1F-45C1-B910-169BD7508107}"/>
    <cellStyle name="Normal 9 4 2 2 3 5 2" xfId="4880" xr:uid="{4A1FC44F-5E02-4E43-918C-3F8880FF5A14}"/>
    <cellStyle name="Normal 9 4 2 2 3 6" xfId="4873" xr:uid="{F795D166-13F6-4E4F-BCCD-51FC4FAA16B6}"/>
    <cellStyle name="Normal 9 4 2 2 4" xfId="2384" xr:uid="{4B65AE56-614E-4DB8-85C0-489F771368D7}"/>
    <cellStyle name="Normal 9 4 2 2 4 2" xfId="2385" xr:uid="{74EB2604-9930-4A70-88EE-75F2064E5461}"/>
    <cellStyle name="Normal 9 4 2 2 4 2 2" xfId="4882" xr:uid="{B0B29BCE-9A8C-4393-8128-F9C58A1FE77F}"/>
    <cellStyle name="Normal 9 4 2 2 4 3" xfId="4068" xr:uid="{02828337-D0A4-4E48-B31C-06D57737B8A8}"/>
    <cellStyle name="Normal 9 4 2 2 4 3 2" xfId="4883" xr:uid="{DAD636E7-3439-4C48-BD7E-107FCE0F1376}"/>
    <cellStyle name="Normal 9 4 2 2 4 4" xfId="4069" xr:uid="{198977A0-07C6-48C5-9A07-9974B1BB7827}"/>
    <cellStyle name="Normal 9 4 2 2 4 4 2" xfId="4884" xr:uid="{CB42EAFB-3C72-4608-B966-8A9A39F2D9AD}"/>
    <cellStyle name="Normal 9 4 2 2 4 5" xfId="4881" xr:uid="{8E94D4CF-1D98-49A6-9732-B07F31092FA9}"/>
    <cellStyle name="Normal 9 4 2 2 5" xfId="2386" xr:uid="{E1424727-5FFF-49A9-87A8-125FA0A1ACF3}"/>
    <cellStyle name="Normal 9 4 2 2 5 2" xfId="4070" xr:uid="{1512FE7D-2FA7-4174-912B-32C2FF36F063}"/>
    <cellStyle name="Normal 9 4 2 2 5 2 2" xfId="4886" xr:uid="{D91BD1BF-2067-4A77-9529-530B851ECB81}"/>
    <cellStyle name="Normal 9 4 2 2 5 3" xfId="4071" xr:uid="{EB15539B-2865-4EAF-8BA8-1FC94A054F2B}"/>
    <cellStyle name="Normal 9 4 2 2 5 3 2" xfId="4887" xr:uid="{23E9FD10-EB4E-4BB3-B053-C161765D06EA}"/>
    <cellStyle name="Normal 9 4 2 2 5 4" xfId="4072" xr:uid="{67751786-590E-4076-A33E-DCDBFF7AA515}"/>
    <cellStyle name="Normal 9 4 2 2 5 4 2" xfId="4888" xr:uid="{175EC371-5920-41C0-BEFB-EBE7C696350F}"/>
    <cellStyle name="Normal 9 4 2 2 5 5" xfId="4885" xr:uid="{E7581D97-180D-483F-B4BE-EB02828A04B2}"/>
    <cellStyle name="Normal 9 4 2 2 6" xfId="4073" xr:uid="{D7A3E946-FF90-4E23-BAE0-4194FEFF7A1F}"/>
    <cellStyle name="Normal 9 4 2 2 6 2" xfId="4889" xr:uid="{B134E36B-D403-4633-AAAA-0E6085D212C4}"/>
    <cellStyle name="Normal 9 4 2 2 7" xfId="4074" xr:uid="{E248C8B2-1D24-4CD6-9A88-15766F6C454A}"/>
    <cellStyle name="Normal 9 4 2 2 7 2" xfId="4890" xr:uid="{8F54B9B1-EDE6-46C6-B175-A77CEFDA058F}"/>
    <cellStyle name="Normal 9 4 2 2 8" xfId="4075" xr:uid="{6515A845-C6B5-4646-A9A6-42BED5D5D36A}"/>
    <cellStyle name="Normal 9 4 2 2 8 2" xfId="4891" xr:uid="{8B40C8B7-B82A-4126-80BD-8C2FBE39E8C8}"/>
    <cellStyle name="Normal 9 4 2 2 9" xfId="4859" xr:uid="{F5942ADD-D3D9-426E-B98E-F6D5F93A79BC}"/>
    <cellStyle name="Normal 9 4 2 3" xfId="413" xr:uid="{0B62769D-4ED2-4847-9E27-0A1189E63BCE}"/>
    <cellStyle name="Normal 9 4 2 3 2" xfId="859" xr:uid="{08271341-914D-4ED8-AD02-3D3D2C735A26}"/>
    <cellStyle name="Normal 9 4 2 3 2 2" xfId="860" xr:uid="{00CA670E-1799-4A73-99DC-FCBF0AAD48CE}"/>
    <cellStyle name="Normal 9 4 2 3 2 2 2" xfId="2387" xr:uid="{0B24BE24-DE58-415F-A705-B1C0D64D8457}"/>
    <cellStyle name="Normal 9 4 2 3 2 2 2 2" xfId="2388" xr:uid="{5A93B14A-D019-47D5-AD03-05CA2199ADCB}"/>
    <cellStyle name="Normal 9 4 2 3 2 2 2 2 2" xfId="4896" xr:uid="{AE499344-2E10-4FF3-A57A-795C37C84F23}"/>
    <cellStyle name="Normal 9 4 2 3 2 2 2 3" xfId="4895" xr:uid="{1E3E370C-2735-43FF-8B47-63B25C4F05E9}"/>
    <cellStyle name="Normal 9 4 2 3 2 2 3" xfId="2389" xr:uid="{AEFD08E2-60BC-4053-ABD6-67DDFA1BF61F}"/>
    <cellStyle name="Normal 9 4 2 3 2 2 3 2" xfId="4897" xr:uid="{5B728851-186D-4A7C-ACA1-521B9AD8366A}"/>
    <cellStyle name="Normal 9 4 2 3 2 2 4" xfId="4894" xr:uid="{877B5A3F-4C25-43D5-BAF1-0A83EA17947C}"/>
    <cellStyle name="Normal 9 4 2 3 2 3" xfId="2390" xr:uid="{3C59AC06-046C-4BF8-87D9-0CC629EE67CC}"/>
    <cellStyle name="Normal 9 4 2 3 2 3 2" xfId="2391" xr:uid="{D2988109-800D-4014-8785-0F910A08B426}"/>
    <cellStyle name="Normal 9 4 2 3 2 3 2 2" xfId="4899" xr:uid="{AD9C14A5-00FD-4133-A1DB-1049617EAE68}"/>
    <cellStyle name="Normal 9 4 2 3 2 3 3" xfId="4898" xr:uid="{369BDD2D-4A9A-4F3A-A92D-CC08016F4666}"/>
    <cellStyle name="Normal 9 4 2 3 2 4" xfId="2392" xr:uid="{E9F3CE7E-CFEB-4DC1-A942-FD8F4269D538}"/>
    <cellStyle name="Normal 9 4 2 3 2 4 2" xfId="4900" xr:uid="{5D17EE53-9C9D-434A-83EB-9265BD29C9F2}"/>
    <cellStyle name="Normal 9 4 2 3 2 5" xfId="4893" xr:uid="{7727D0D2-F336-42B9-B493-9EF1B90F86AD}"/>
    <cellStyle name="Normal 9 4 2 3 3" xfId="861" xr:uid="{A88B2E67-93EB-4D28-9492-480CF0AC30A1}"/>
    <cellStyle name="Normal 9 4 2 3 3 2" xfId="2393" xr:uid="{D6EC8FAA-53B9-44FF-9727-7196F942C07F}"/>
    <cellStyle name="Normal 9 4 2 3 3 2 2" xfId="2394" xr:uid="{25E91D0B-07E9-4C59-98C3-801C64461BC4}"/>
    <cellStyle name="Normal 9 4 2 3 3 2 2 2" xfId="4903" xr:uid="{AF893AFF-55E8-4A8F-A716-8A5BEBEE0AC2}"/>
    <cellStyle name="Normal 9 4 2 3 3 2 3" xfId="4902" xr:uid="{D89F9372-7D96-40E3-B49D-61944B4201AE}"/>
    <cellStyle name="Normal 9 4 2 3 3 3" xfId="2395" xr:uid="{1FD4AA5B-0365-44FA-AE79-8B6778AE69F3}"/>
    <cellStyle name="Normal 9 4 2 3 3 3 2" xfId="4904" xr:uid="{C55DCA05-B146-4B6F-A5F4-3DED61F67804}"/>
    <cellStyle name="Normal 9 4 2 3 3 4" xfId="4076" xr:uid="{FB96E2C4-B7D1-4277-9835-611E9F2548B7}"/>
    <cellStyle name="Normal 9 4 2 3 3 4 2" xfId="4905" xr:uid="{FEAE87CA-D7B5-4180-8797-532867B616C0}"/>
    <cellStyle name="Normal 9 4 2 3 3 5" xfId="4901" xr:uid="{1EDFACA8-5ACA-409D-AD97-A0A72AA5D536}"/>
    <cellStyle name="Normal 9 4 2 3 4" xfId="2396" xr:uid="{1C72A9C7-7A98-4625-A429-948EF5FF5C53}"/>
    <cellStyle name="Normal 9 4 2 3 4 2" xfId="2397" xr:uid="{08D4C5B0-75B5-4EEB-969C-D3686D02CBB2}"/>
    <cellStyle name="Normal 9 4 2 3 4 2 2" xfId="4907" xr:uid="{82AD7D60-04C3-4D59-A1EC-BD2B5C3949FC}"/>
    <cellStyle name="Normal 9 4 2 3 4 3" xfId="4906" xr:uid="{ABD3970B-30F3-4BB2-92B2-6903BA9B27CF}"/>
    <cellStyle name="Normal 9 4 2 3 5" xfId="2398" xr:uid="{DB4F25E9-B07A-4561-A2B2-B400CB2B5224}"/>
    <cellStyle name="Normal 9 4 2 3 5 2" xfId="4908" xr:uid="{EEF35C2C-9E61-45F7-B096-9A72996DB4F3}"/>
    <cellStyle name="Normal 9 4 2 3 6" xfId="4077" xr:uid="{44900553-10A3-46DB-956E-3583C5614E90}"/>
    <cellStyle name="Normal 9 4 2 3 6 2" xfId="4909" xr:uid="{A4D82DB1-4D30-41D8-956C-4097BAE2E186}"/>
    <cellStyle name="Normal 9 4 2 3 7" xfId="4892" xr:uid="{E589B333-78D8-4874-B918-4B021CD01EE1}"/>
    <cellStyle name="Normal 9 4 2 4" xfId="414" xr:uid="{EB199E2F-3F6B-464C-A48F-735C287061D8}"/>
    <cellStyle name="Normal 9 4 2 4 2" xfId="862" xr:uid="{CF91A8F5-F59B-4BE8-B349-E1E27B78B60B}"/>
    <cellStyle name="Normal 9 4 2 4 2 2" xfId="2399" xr:uid="{7042DD77-8F66-45E4-8317-A588365A3332}"/>
    <cellStyle name="Normal 9 4 2 4 2 2 2" xfId="2400" xr:uid="{DED5DA81-A793-44EC-BC45-4B9DE02339EB}"/>
    <cellStyle name="Normal 9 4 2 4 2 2 2 2" xfId="4913" xr:uid="{95B3E0AB-4F62-4609-ADF7-EB9BFCC20A0B}"/>
    <cellStyle name="Normal 9 4 2 4 2 2 3" xfId="4912" xr:uid="{49031020-6474-4C26-B78E-25E7C39029C6}"/>
    <cellStyle name="Normal 9 4 2 4 2 3" xfId="2401" xr:uid="{6F81EF66-1C3A-45BD-910F-3A476DBDC697}"/>
    <cellStyle name="Normal 9 4 2 4 2 3 2" xfId="4914" xr:uid="{726456BF-BCE6-4675-8CF3-F89F1481CDCC}"/>
    <cellStyle name="Normal 9 4 2 4 2 4" xfId="4078" xr:uid="{E34EE308-A199-488A-A510-955C31B0CFBE}"/>
    <cellStyle name="Normal 9 4 2 4 2 4 2" xfId="4915" xr:uid="{35B35773-CF8B-4C85-A372-1CCB6A8BC578}"/>
    <cellStyle name="Normal 9 4 2 4 2 5" xfId="4911" xr:uid="{1CBF1B66-F447-4FFC-AD62-CAE718E99776}"/>
    <cellStyle name="Normal 9 4 2 4 3" xfId="2402" xr:uid="{27D8E570-D7AE-4F2D-B163-D6A855573E38}"/>
    <cellStyle name="Normal 9 4 2 4 3 2" xfId="2403" xr:uid="{F4C70B1D-4CAE-46DF-B4F1-69DF95BAF375}"/>
    <cellStyle name="Normal 9 4 2 4 3 2 2" xfId="4917" xr:uid="{8B16C710-E14B-4848-A47A-5799FF612FBB}"/>
    <cellStyle name="Normal 9 4 2 4 3 3" xfId="4916" xr:uid="{9045F553-19CF-4198-AE78-5807C0DA4969}"/>
    <cellStyle name="Normal 9 4 2 4 4" xfId="2404" xr:uid="{953EFEE4-DCD4-4CA8-A14B-3AC823C39D64}"/>
    <cellStyle name="Normal 9 4 2 4 4 2" xfId="4918" xr:uid="{B981A391-F27F-40D0-B349-4DF4030FFA26}"/>
    <cellStyle name="Normal 9 4 2 4 5" xfId="4079" xr:uid="{0A2B4879-7680-4A81-AD3C-7C7C1A7E4CC1}"/>
    <cellStyle name="Normal 9 4 2 4 5 2" xfId="4919" xr:uid="{EC9C6A69-2FF1-4D00-B220-E6B5D118C338}"/>
    <cellStyle name="Normal 9 4 2 4 6" xfId="4910" xr:uid="{BE1E5AC9-013D-4ABC-A1D3-5F916293711D}"/>
    <cellStyle name="Normal 9 4 2 5" xfId="415" xr:uid="{AD10BC96-DC80-4357-9D18-E7EE537C22D0}"/>
    <cellStyle name="Normal 9 4 2 5 2" xfId="2405" xr:uid="{2E6CAE2E-8310-4ED0-BEFF-BF0EE27142F3}"/>
    <cellStyle name="Normal 9 4 2 5 2 2" xfId="2406" xr:uid="{0938646F-6B86-411F-9A43-F0938FAEDE50}"/>
    <cellStyle name="Normal 9 4 2 5 2 2 2" xfId="4922" xr:uid="{0F4EDDAB-5038-4ED4-8FD6-CC3A826B71A2}"/>
    <cellStyle name="Normal 9 4 2 5 2 3" xfId="4921" xr:uid="{4C001F72-1185-4683-BDE6-6DFEE1874634}"/>
    <cellStyle name="Normal 9 4 2 5 3" xfId="2407" xr:uid="{61D62BDC-732A-4DE2-A996-E613B672FF71}"/>
    <cellStyle name="Normal 9 4 2 5 3 2" xfId="4923" xr:uid="{497EB889-C024-4B88-81B6-E095C724B9EA}"/>
    <cellStyle name="Normal 9 4 2 5 4" xfId="4080" xr:uid="{30963807-DCD3-4BB9-B3A6-6B0A7CCBF741}"/>
    <cellStyle name="Normal 9 4 2 5 4 2" xfId="4924" xr:uid="{82169BF4-818D-4E7E-AF62-5DACB5BDB0A0}"/>
    <cellStyle name="Normal 9 4 2 5 5" xfId="4920" xr:uid="{ECCFB6E6-6AA3-4C32-A198-688BBD0DF27A}"/>
    <cellStyle name="Normal 9 4 2 6" xfId="2408" xr:uid="{140ECF5D-3A59-45C4-87D8-82299E9367FD}"/>
    <cellStyle name="Normal 9 4 2 6 2" xfId="2409" xr:uid="{1931B110-78FD-43E2-B9F4-402F3223A011}"/>
    <cellStyle name="Normal 9 4 2 6 2 2" xfId="4926" xr:uid="{199B18A2-2FC3-496A-A738-C92D3DB9AD49}"/>
    <cellStyle name="Normal 9 4 2 6 3" xfId="4081" xr:uid="{2CAA1F7F-6897-4C2C-8214-EABDC12D18A1}"/>
    <cellStyle name="Normal 9 4 2 6 3 2" xfId="4927" xr:uid="{0FBED046-CB2F-4A69-9A5C-3EED184E207F}"/>
    <cellStyle name="Normal 9 4 2 6 4" xfId="4082" xr:uid="{E6859CC7-311A-493D-BCE5-DD5233E9EC51}"/>
    <cellStyle name="Normal 9 4 2 6 4 2" xfId="4928" xr:uid="{83309C15-57F1-44C1-A5CC-9E01EFE91FDD}"/>
    <cellStyle name="Normal 9 4 2 6 5" xfId="4925" xr:uid="{9A931C8E-0ECA-4496-B93C-F6130A1A5CB0}"/>
    <cellStyle name="Normal 9 4 2 7" xfId="2410" xr:uid="{718D1AF1-BC0E-4796-8A16-B274EB03D87C}"/>
    <cellStyle name="Normal 9 4 2 7 2" xfId="4929" xr:uid="{D0B938E1-CCD1-49A6-BC53-3E3D1860D0AB}"/>
    <cellStyle name="Normal 9 4 2 8" xfId="4083" xr:uid="{64131316-D9E0-4086-90AD-957280EBC99D}"/>
    <cellStyle name="Normal 9 4 2 8 2" xfId="4930" xr:uid="{0A33FE6F-A4B2-448B-9CAF-3E2E85C81147}"/>
    <cellStyle name="Normal 9 4 2 9" xfId="4084" xr:uid="{B7074641-F69E-41C9-B279-D020040F7639}"/>
    <cellStyle name="Normal 9 4 2 9 2" xfId="4931" xr:uid="{92CAC9ED-1B90-4D5B-B9C1-6B9720507664}"/>
    <cellStyle name="Normal 9 4 3" xfId="175" xr:uid="{88F342FD-0A38-4A83-9975-C4693ABEB7F0}"/>
    <cellStyle name="Normal 9 4 3 2" xfId="176" xr:uid="{5AF60D22-7431-465F-A78F-D7B8B54337EF}"/>
    <cellStyle name="Normal 9 4 3 2 2" xfId="863" xr:uid="{101E7F25-19E0-4A0B-B250-8362D9E0883C}"/>
    <cellStyle name="Normal 9 4 3 2 2 2" xfId="2411" xr:uid="{64EC05C2-A1F0-4E0F-9F51-CDFD06EF21E9}"/>
    <cellStyle name="Normal 9 4 3 2 2 2 2" xfId="2412" xr:uid="{2115E404-EA96-4894-B0C9-299D7F4812CB}"/>
    <cellStyle name="Normal 9 4 3 2 2 2 2 2" xfId="4500" xr:uid="{3DB40179-BF76-4F11-BBCF-8A94AE21BB0F}"/>
    <cellStyle name="Normal 9 4 3 2 2 2 2 2 2" xfId="5307" xr:uid="{E214FDB4-1BC4-4A2B-9A9E-83B58233704F}"/>
    <cellStyle name="Normal 9 4 3 2 2 2 2 2 3" xfId="4936" xr:uid="{A958B704-0103-43A1-AB1D-C033C4EC2963}"/>
    <cellStyle name="Normal 9 4 3 2 2 2 3" xfId="4501" xr:uid="{58F32C23-2022-4E3E-BB4F-A2E0AAD3C4EA}"/>
    <cellStyle name="Normal 9 4 3 2 2 2 3 2" xfId="5308" xr:uid="{F979B13D-F4BF-4753-AC64-4B973CD4B8A0}"/>
    <cellStyle name="Normal 9 4 3 2 2 2 3 3" xfId="4935" xr:uid="{B06850DF-AF4B-4EBE-BAEA-17C264AB0B1D}"/>
    <cellStyle name="Normal 9 4 3 2 2 3" xfId="2413" xr:uid="{4D1FB5C2-9525-422F-9516-38F98E3B2659}"/>
    <cellStyle name="Normal 9 4 3 2 2 3 2" xfId="4502" xr:uid="{630A3311-EDF4-4F6B-8341-5E9307C8AEF6}"/>
    <cellStyle name="Normal 9 4 3 2 2 3 2 2" xfId="5309" xr:uid="{2D62128E-DDE0-4311-A0B9-CDD318A18775}"/>
    <cellStyle name="Normal 9 4 3 2 2 3 2 3" xfId="4937" xr:uid="{F3F21FB0-38C8-4D77-83A4-5E544D39F103}"/>
    <cellStyle name="Normal 9 4 3 2 2 4" xfId="4085" xr:uid="{E0D3006B-90EF-4B26-A21B-48407BD12728}"/>
    <cellStyle name="Normal 9 4 3 2 2 4 2" xfId="4938" xr:uid="{1BDFB5D2-51EE-405F-A5F2-A1DF93DA5A56}"/>
    <cellStyle name="Normal 9 4 3 2 2 5" xfId="4934" xr:uid="{2A690C11-F0A4-49BE-BCD2-4DCDE25730D0}"/>
    <cellStyle name="Normal 9 4 3 2 3" xfId="2414" xr:uid="{8DCFDD27-E3D2-4D19-B8C6-BD2E08F071B9}"/>
    <cellStyle name="Normal 9 4 3 2 3 2" xfId="2415" xr:uid="{C1494877-44EC-445D-B4FF-BB01512840A3}"/>
    <cellStyle name="Normal 9 4 3 2 3 2 2" xfId="4503" xr:uid="{03CB2876-E6F5-4942-BF94-D20C1F17135C}"/>
    <cellStyle name="Normal 9 4 3 2 3 2 2 2" xfId="5310" xr:uid="{87A4ED05-A5C7-4F0A-A977-8A4B8648052A}"/>
    <cellStyle name="Normal 9 4 3 2 3 2 2 3" xfId="4940" xr:uid="{D897D551-9DDE-4C93-B6F4-3DC8EE5708D1}"/>
    <cellStyle name="Normal 9 4 3 2 3 3" xfId="4086" xr:uid="{C6962FD7-B60E-4C71-B1D6-CFE4CBCEDE4A}"/>
    <cellStyle name="Normal 9 4 3 2 3 3 2" xfId="4941" xr:uid="{57B4967F-B2B1-463C-8FBE-CB2A4AED218F}"/>
    <cellStyle name="Normal 9 4 3 2 3 4" xfId="4087" xr:uid="{E2D255B9-F778-4D4E-8748-49FC2D893C16}"/>
    <cellStyle name="Normal 9 4 3 2 3 4 2" xfId="4942" xr:uid="{F3851025-7059-4B15-9BB5-5C1EE5307EEE}"/>
    <cellStyle name="Normal 9 4 3 2 3 5" xfId="4939" xr:uid="{26610F13-6369-4D6F-BB8E-A53D54D0C76C}"/>
    <cellStyle name="Normal 9 4 3 2 4" xfId="2416" xr:uid="{D082507A-F33B-4FC9-81F2-14233C46C8B4}"/>
    <cellStyle name="Normal 9 4 3 2 4 2" xfId="4504" xr:uid="{09A5FF94-84C9-4D6F-8320-0E20E0F2F299}"/>
    <cellStyle name="Normal 9 4 3 2 4 2 2" xfId="5311" xr:uid="{5D339355-8C10-4F77-8125-B4FA28F5798A}"/>
    <cellStyle name="Normal 9 4 3 2 4 2 3" xfId="4943" xr:uid="{700726C6-EB27-418A-A7ED-041C97C2F161}"/>
    <cellStyle name="Normal 9 4 3 2 5" xfId="4088" xr:uid="{551C1C64-5DA4-4673-A668-CBBB1CFB2B28}"/>
    <cellStyle name="Normal 9 4 3 2 5 2" xfId="4944" xr:uid="{6710B2C0-CE97-4FCA-96DC-7C2B70C024E9}"/>
    <cellStyle name="Normal 9 4 3 2 6" xfId="4089" xr:uid="{E1D4EAA2-46A9-43C1-A7F4-FF5A3070CDF7}"/>
    <cellStyle name="Normal 9 4 3 2 6 2" xfId="4945" xr:uid="{828A6197-E45D-4B3C-8A2C-D77AF2E8A6C3}"/>
    <cellStyle name="Normal 9 4 3 2 7" xfId="4933" xr:uid="{27D36138-0BC3-47D7-8E5E-82D4E29800E4}"/>
    <cellStyle name="Normal 9 4 3 3" xfId="416" xr:uid="{7C2D40E1-D186-4F8D-AF01-5921701DA816}"/>
    <cellStyle name="Normal 9 4 3 3 2" xfId="2417" xr:uid="{FE80AD48-3E21-4F74-8887-14EA5D33DD32}"/>
    <cellStyle name="Normal 9 4 3 3 2 2" xfId="2418" xr:uid="{533CAF51-C136-4D07-9B22-5B998A250138}"/>
    <cellStyle name="Normal 9 4 3 3 2 2 2" xfId="4505" xr:uid="{9B57DCAC-DD22-4610-A0BE-B84F4B3D9C8B}"/>
    <cellStyle name="Normal 9 4 3 3 2 2 2 2" xfId="5312" xr:uid="{CA53536D-A71F-4824-80D8-478C10B54C22}"/>
    <cellStyle name="Normal 9 4 3 3 2 2 2 3" xfId="4948" xr:uid="{B7894E02-B83C-42A5-9230-F4F1C5AE3D6C}"/>
    <cellStyle name="Normal 9 4 3 3 2 3" xfId="4090" xr:uid="{7E505DC4-F27C-4076-B17B-F3208FF05862}"/>
    <cellStyle name="Normal 9 4 3 3 2 3 2" xfId="4949" xr:uid="{BC51E0C9-B2E8-4665-82CF-099B4E6E1CEA}"/>
    <cellStyle name="Normal 9 4 3 3 2 4" xfId="4091" xr:uid="{1C92E5AA-9113-42C5-8EDD-CD243167BAB7}"/>
    <cellStyle name="Normal 9 4 3 3 2 4 2" xfId="4950" xr:uid="{AFF82A9A-74A4-4B32-B49E-4E94B406E2AC}"/>
    <cellStyle name="Normal 9 4 3 3 2 5" xfId="4947" xr:uid="{400C6CE6-1B1D-46FD-97B7-3EDAF8373430}"/>
    <cellStyle name="Normal 9 4 3 3 3" xfId="2419" xr:uid="{EC10E74A-DA13-4D37-9C73-CDD7FE725BDD}"/>
    <cellStyle name="Normal 9 4 3 3 3 2" xfId="4506" xr:uid="{4DE23AD9-667E-4532-B025-F8EFC1A69B51}"/>
    <cellStyle name="Normal 9 4 3 3 3 2 2" xfId="5313" xr:uid="{74C7AFE4-6C72-4AB7-91B1-794356198B78}"/>
    <cellStyle name="Normal 9 4 3 3 3 2 3" xfId="4951" xr:uid="{14BAC0F7-0DC0-412A-B8EF-415000F9EE89}"/>
    <cellStyle name="Normal 9 4 3 3 4" xfId="4092" xr:uid="{E675176F-F1BE-4E63-A9FC-0B95A9138633}"/>
    <cellStyle name="Normal 9 4 3 3 4 2" xfId="4952" xr:uid="{DCBD454F-6AB1-43C5-B7E3-243F380A00B4}"/>
    <cellStyle name="Normal 9 4 3 3 5" xfId="4093" xr:uid="{4E8FF728-A863-4AE2-9907-1D8E035D17AB}"/>
    <cellStyle name="Normal 9 4 3 3 5 2" xfId="4953" xr:uid="{D6FCA17C-AF69-4FC8-8816-8D4B98C89603}"/>
    <cellStyle name="Normal 9 4 3 3 6" xfId="4946" xr:uid="{483BE35E-D315-480D-93F4-BCF661248A69}"/>
    <cellStyle name="Normal 9 4 3 4" xfId="2420" xr:uid="{5A142ADA-B4AB-4951-92C8-A1D16D84B2D4}"/>
    <cellStyle name="Normal 9 4 3 4 2" xfId="2421" xr:uid="{B5F6097A-47A6-44BC-9DC9-27C1F1AE2049}"/>
    <cellStyle name="Normal 9 4 3 4 2 2" xfId="4507" xr:uid="{F5A61BBC-706F-4932-A167-8445BED59030}"/>
    <cellStyle name="Normal 9 4 3 4 2 2 2" xfId="5314" xr:uid="{010635CA-37E8-4745-85A4-EABB5437868E}"/>
    <cellStyle name="Normal 9 4 3 4 2 2 3" xfId="4955" xr:uid="{444FD5D7-3565-4739-9ACB-CB629F37B347}"/>
    <cellStyle name="Normal 9 4 3 4 3" xfId="4094" xr:uid="{599DE893-9F5B-45A4-AE78-D48DBD98C6F9}"/>
    <cellStyle name="Normal 9 4 3 4 3 2" xfId="4956" xr:uid="{FC0DB213-6B7C-48A8-B8D3-711DA11BFB7B}"/>
    <cellStyle name="Normal 9 4 3 4 4" xfId="4095" xr:uid="{CA8180E9-8BDE-49CF-96D9-A332914F48A0}"/>
    <cellStyle name="Normal 9 4 3 4 4 2" xfId="4957" xr:uid="{936CAA30-7D8F-47EE-9EF1-962D50FE5179}"/>
    <cellStyle name="Normal 9 4 3 4 5" xfId="4954" xr:uid="{E6ECC0FC-2D74-4DC6-8AD4-03885B686836}"/>
    <cellStyle name="Normal 9 4 3 5" xfId="2422" xr:uid="{7D5298DE-5683-4C12-AEF6-2EB2A2AF8AD9}"/>
    <cellStyle name="Normal 9 4 3 5 2" xfId="4096" xr:uid="{43152838-3537-4AEF-8DC9-F4E0991B10AD}"/>
    <cellStyle name="Normal 9 4 3 5 2 2" xfId="4959" xr:uid="{5418B8C3-67F0-4537-B337-4AE5FB48DAFD}"/>
    <cellStyle name="Normal 9 4 3 5 3" xfId="4097" xr:uid="{00733347-E80B-4976-B0E5-8AB3FA40446B}"/>
    <cellStyle name="Normal 9 4 3 5 3 2" xfId="4960" xr:uid="{198DF616-A82D-4917-88F3-ACBB1729E9CB}"/>
    <cellStyle name="Normal 9 4 3 5 4" xfId="4098" xr:uid="{42FB0576-2CF3-4BC9-B2B9-A6011BA03EA7}"/>
    <cellStyle name="Normal 9 4 3 5 4 2" xfId="4961" xr:uid="{BC1BD7D7-3D9C-400B-A5E2-51AC24463154}"/>
    <cellStyle name="Normal 9 4 3 5 5" xfId="4958" xr:uid="{D2D8C119-2F48-45D5-97DB-977FFC9F38CF}"/>
    <cellStyle name="Normal 9 4 3 6" xfId="4099" xr:uid="{879CB532-4842-4B14-A42E-3EC229AD2725}"/>
    <cellStyle name="Normal 9 4 3 6 2" xfId="4962" xr:uid="{24D2231A-CB93-4F70-AE0A-F3192D01E327}"/>
    <cellStyle name="Normal 9 4 3 7" xfId="4100" xr:uid="{7A60B792-B993-4A20-8BCD-6D053C166B54}"/>
    <cellStyle name="Normal 9 4 3 7 2" xfId="4963" xr:uid="{D792731B-ADF0-4920-B33F-8057A0EC4AE8}"/>
    <cellStyle name="Normal 9 4 3 8" xfId="4101" xr:uid="{827EF5EF-C131-4BD8-A81C-E200992AD532}"/>
    <cellStyle name="Normal 9 4 3 8 2" xfId="4964" xr:uid="{F6E5EE8A-AC83-4FC9-9665-4BE8B69DF844}"/>
    <cellStyle name="Normal 9 4 3 9" xfId="4932" xr:uid="{96F1163F-7ACA-4EBE-A63D-66EA74369D62}"/>
    <cellStyle name="Normal 9 4 4" xfId="177" xr:uid="{0EC72B0B-CEFF-44B5-A13E-C4DE27D2DF38}"/>
    <cellStyle name="Normal 9 4 4 2" xfId="864" xr:uid="{B374768E-87C8-41D9-BCE3-DF1653D4A6C1}"/>
    <cellStyle name="Normal 9 4 4 2 2" xfId="865" xr:uid="{C2A67B1B-9DAA-4D1D-9ABB-A28D348162E8}"/>
    <cellStyle name="Normal 9 4 4 2 2 2" xfId="2423" xr:uid="{1FF1144A-979A-4698-8A5A-ACAF9F7B84E2}"/>
    <cellStyle name="Normal 9 4 4 2 2 2 2" xfId="2424" xr:uid="{2425EC83-84C4-4865-B9BA-4ECE95271B92}"/>
    <cellStyle name="Normal 9 4 4 2 2 2 2 2" xfId="4969" xr:uid="{79E27637-8D26-448D-8F99-DA3D30FAEBC2}"/>
    <cellStyle name="Normal 9 4 4 2 2 2 3" xfId="4968" xr:uid="{447B176A-4295-4B8A-9F54-84AE02A5E235}"/>
    <cellStyle name="Normal 9 4 4 2 2 3" xfId="2425" xr:uid="{6E705F2D-E52E-42A5-9557-7D71EBD9C980}"/>
    <cellStyle name="Normal 9 4 4 2 2 3 2" xfId="4970" xr:uid="{DF5C43E3-A994-4F5D-89F4-55CC34B26006}"/>
    <cellStyle name="Normal 9 4 4 2 2 4" xfId="4102" xr:uid="{21409EDB-B41F-4385-B9C7-6ADC43AD2E89}"/>
    <cellStyle name="Normal 9 4 4 2 2 4 2" xfId="4971" xr:uid="{3E90E8F1-B543-4085-ADA4-331545ED0D27}"/>
    <cellStyle name="Normal 9 4 4 2 2 5" xfId="4967" xr:uid="{C0084E78-CE47-437A-884D-D0F8D4848391}"/>
    <cellStyle name="Normal 9 4 4 2 3" xfId="2426" xr:uid="{E13C944D-44EE-4342-BF2B-445B23A3A18E}"/>
    <cellStyle name="Normal 9 4 4 2 3 2" xfId="2427" xr:uid="{984B87CF-4269-4F12-AF4F-5D723DD9BCC2}"/>
    <cellStyle name="Normal 9 4 4 2 3 2 2" xfId="4973" xr:uid="{3BD89A2E-975D-4C49-97D0-9E88F624DCAC}"/>
    <cellStyle name="Normal 9 4 4 2 3 3" xfId="4972" xr:uid="{EFE40A11-ABB3-4B8D-BD75-A2987B3BE5B2}"/>
    <cellStyle name="Normal 9 4 4 2 4" xfId="2428" xr:uid="{D116C1F5-4FD7-46F0-8CB0-B57065D7A2D2}"/>
    <cellStyle name="Normal 9 4 4 2 4 2" xfId="4974" xr:uid="{A95FD3D2-3553-4652-A9E4-88B1B2D992D1}"/>
    <cellStyle name="Normal 9 4 4 2 5" xfId="4103" xr:uid="{16CBFBD6-49F3-4065-A55D-AA14D68DC3F6}"/>
    <cellStyle name="Normal 9 4 4 2 5 2" xfId="4975" xr:uid="{4A8BFD44-B573-4BA4-8B4D-8D5D9747C334}"/>
    <cellStyle name="Normal 9 4 4 2 6" xfId="4966" xr:uid="{8E01526D-8603-415E-BD81-3F3E89D685AC}"/>
    <cellStyle name="Normal 9 4 4 3" xfId="866" xr:uid="{3B6727D9-AF10-4B46-B077-E3EF538BF985}"/>
    <cellStyle name="Normal 9 4 4 3 2" xfId="2429" xr:uid="{4C8200E9-52BD-4D2F-A421-345827885BB5}"/>
    <cellStyle name="Normal 9 4 4 3 2 2" xfId="2430" xr:uid="{F2C8A547-D9E8-4BFF-97B7-C87E602FCC29}"/>
    <cellStyle name="Normal 9 4 4 3 2 2 2" xfId="4978" xr:uid="{009DD844-4099-4CD6-BE3B-469F95EF22D1}"/>
    <cellStyle name="Normal 9 4 4 3 2 3" xfId="4977" xr:uid="{33D7C018-0F7F-42CF-9890-ED8FB051FD59}"/>
    <cellStyle name="Normal 9 4 4 3 3" xfId="2431" xr:uid="{7DE6E466-BCD6-4B8E-AED1-993345E91A7B}"/>
    <cellStyle name="Normal 9 4 4 3 3 2" xfId="4979" xr:uid="{CC368BF9-9595-4EBA-9E4B-541F5C7FAAE0}"/>
    <cellStyle name="Normal 9 4 4 3 4" xfId="4104" xr:uid="{A3A11F7D-78B9-4FA3-8D6A-B901AC16416B}"/>
    <cellStyle name="Normal 9 4 4 3 4 2" xfId="4980" xr:uid="{30B65BAE-5A14-485F-A0F3-F43F88DEF400}"/>
    <cellStyle name="Normal 9 4 4 3 5" xfId="4976" xr:uid="{A963A0C2-0A68-40F2-85AB-0817BF3E441E}"/>
    <cellStyle name="Normal 9 4 4 4" xfId="2432" xr:uid="{060B03D0-F06D-4054-9793-CB0F5BA91D15}"/>
    <cellStyle name="Normal 9 4 4 4 2" xfId="2433" xr:uid="{DBD5AE59-529E-42ED-B35F-D1B2071DB243}"/>
    <cellStyle name="Normal 9 4 4 4 2 2" xfId="4982" xr:uid="{C612B1C3-8F08-4567-A2C2-DDD6DA2134B1}"/>
    <cellStyle name="Normal 9 4 4 4 3" xfId="4105" xr:uid="{27D3F58A-B113-4A97-9939-51B3F465883C}"/>
    <cellStyle name="Normal 9 4 4 4 3 2" xfId="4983" xr:uid="{6B83C0B2-C752-48B3-A7F2-BBDF761C1D5C}"/>
    <cellStyle name="Normal 9 4 4 4 4" xfId="4106" xr:uid="{BC69D8AB-32DD-4019-8F83-5EFC2F2110BE}"/>
    <cellStyle name="Normal 9 4 4 4 4 2" xfId="4984" xr:uid="{DB31B0DA-01D8-485C-A162-F360ED4EC5BE}"/>
    <cellStyle name="Normal 9 4 4 4 5" xfId="4981" xr:uid="{DC8DCFEC-08FC-4FAC-9820-459568D744A1}"/>
    <cellStyle name="Normal 9 4 4 5" xfId="2434" xr:uid="{1B253891-A052-47E6-81D8-33B524E2ADE5}"/>
    <cellStyle name="Normal 9 4 4 5 2" xfId="4985" xr:uid="{7CAE517D-3787-4C1E-B7FC-5DF684DD288C}"/>
    <cellStyle name="Normal 9 4 4 6" xfId="4107" xr:uid="{FB3AAF19-D724-481C-BD45-C5B9ED0E619E}"/>
    <cellStyle name="Normal 9 4 4 6 2" xfId="4986" xr:uid="{D8534B58-CB1C-48E4-A9C0-08D71C7FE7D0}"/>
    <cellStyle name="Normal 9 4 4 7" xfId="4108" xr:uid="{C8218F05-F366-401C-95BA-F7844404CB02}"/>
    <cellStyle name="Normal 9 4 4 7 2" xfId="4987" xr:uid="{B49FBCDF-4892-4D7C-B7DD-35C8718D863F}"/>
    <cellStyle name="Normal 9 4 4 8" xfId="4965" xr:uid="{A30EE5B6-8F26-4AF8-9A38-DFE8E205B3BB}"/>
    <cellStyle name="Normal 9 4 5" xfId="417" xr:uid="{4C9159B0-3171-4FEE-996E-F4F2899A62A1}"/>
    <cellStyle name="Normal 9 4 5 2" xfId="867" xr:uid="{DDB460D3-9FC1-4B56-A7B7-C08F123DEAB4}"/>
    <cellStyle name="Normal 9 4 5 2 2" xfId="2435" xr:uid="{2C40FF52-AA33-4C01-A422-65EB5584CC4B}"/>
    <cellStyle name="Normal 9 4 5 2 2 2" xfId="2436" xr:uid="{F295725A-6589-4F2B-9CBA-0BF2DF02D0D2}"/>
    <cellStyle name="Normal 9 4 5 2 2 2 2" xfId="4991" xr:uid="{F2DF41F5-8379-40F5-AD81-237F51C6E75A}"/>
    <cellStyle name="Normal 9 4 5 2 2 3" xfId="4990" xr:uid="{D8C76172-3F9A-47F1-8318-D79D5729DDE4}"/>
    <cellStyle name="Normal 9 4 5 2 3" xfId="2437" xr:uid="{4525F6C3-549C-48F5-BB5C-3D322428B480}"/>
    <cellStyle name="Normal 9 4 5 2 3 2" xfId="4992" xr:uid="{C1D1BF04-4FA4-4B73-8E50-9ABC7FD85D05}"/>
    <cellStyle name="Normal 9 4 5 2 4" xfId="4109" xr:uid="{75E24226-3F76-4309-8D00-075C014B977B}"/>
    <cellStyle name="Normal 9 4 5 2 4 2" xfId="4993" xr:uid="{93A1E4CB-5EDB-47DF-A97C-87BBD3666D9D}"/>
    <cellStyle name="Normal 9 4 5 2 5" xfId="4989" xr:uid="{21A2F9BF-2E67-4850-A445-12A580DCA7CF}"/>
    <cellStyle name="Normal 9 4 5 3" xfId="2438" xr:uid="{8ED3409C-3C98-46DF-BC6B-08F65BBEDF86}"/>
    <cellStyle name="Normal 9 4 5 3 2" xfId="2439" xr:uid="{0FAF1557-AE22-4BF3-8ED5-78374CEE37FB}"/>
    <cellStyle name="Normal 9 4 5 3 2 2" xfId="4995" xr:uid="{1C900E51-799D-4FD5-BF1A-C966DDC21782}"/>
    <cellStyle name="Normal 9 4 5 3 3" xfId="4110" xr:uid="{6CA88006-D72A-4511-8803-323874E38F99}"/>
    <cellStyle name="Normal 9 4 5 3 3 2" xfId="4996" xr:uid="{3A674123-A349-44F0-B062-CE41228131A6}"/>
    <cellStyle name="Normal 9 4 5 3 4" xfId="4111" xr:uid="{6D4EF172-4D50-480B-88DC-12BCF07786E9}"/>
    <cellStyle name="Normal 9 4 5 3 4 2" xfId="4997" xr:uid="{5006ECE4-F94E-43C1-A609-BA258F5BA453}"/>
    <cellStyle name="Normal 9 4 5 3 5" xfId="4994" xr:uid="{A8A1441E-B58A-4A50-BE9D-EF5DB55559A2}"/>
    <cellStyle name="Normal 9 4 5 4" xfId="2440" xr:uid="{4AB28930-6862-48DA-A6F1-CE01CF5B1F37}"/>
    <cellStyle name="Normal 9 4 5 4 2" xfId="4998" xr:uid="{124E1516-21ED-486A-8087-14C62F9B3D96}"/>
    <cellStyle name="Normal 9 4 5 5" xfId="4112" xr:uid="{7AADA9A7-5E53-4816-B200-B1475E930541}"/>
    <cellStyle name="Normal 9 4 5 5 2" xfId="4999" xr:uid="{E61223DE-5BE0-4450-B0EB-9683B23D8682}"/>
    <cellStyle name="Normal 9 4 5 6" xfId="4113" xr:uid="{534ECD72-354E-410F-87B6-77A15585F1AE}"/>
    <cellStyle name="Normal 9 4 5 6 2" xfId="5000" xr:uid="{BD5F2641-14C8-42B2-8AB7-5248D02143D1}"/>
    <cellStyle name="Normal 9 4 5 7" xfId="4988" xr:uid="{9BAD2D2B-5E6D-423A-BC66-0FDCEBA585C3}"/>
    <cellStyle name="Normal 9 4 6" xfId="418" xr:uid="{7AEF15F7-369E-4B03-BFAC-BF6BEAEF47CE}"/>
    <cellStyle name="Normal 9 4 6 2" xfId="2441" xr:uid="{E3CE3C75-7F1F-4E8D-9613-065F1B2018A2}"/>
    <cellStyle name="Normal 9 4 6 2 2" xfId="2442" xr:uid="{B545F3DE-C9F3-4DA4-BF72-D6824ED10C36}"/>
    <cellStyle name="Normal 9 4 6 2 2 2" xfId="5003" xr:uid="{592A0EAA-BD2E-428B-A1AF-64F0FAD1B217}"/>
    <cellStyle name="Normal 9 4 6 2 3" xfId="4114" xr:uid="{969B2C6D-DF4A-4B7C-9CF6-9C51EA16A0D8}"/>
    <cellStyle name="Normal 9 4 6 2 3 2" xfId="5004" xr:uid="{2BD31ECC-C738-465E-BE43-E3D9BAEB6B75}"/>
    <cellStyle name="Normal 9 4 6 2 4" xfId="4115" xr:uid="{6F814E13-280A-4B92-8C8F-67AEBD19431C}"/>
    <cellStyle name="Normal 9 4 6 2 4 2" xfId="5005" xr:uid="{77095A47-6997-4223-A695-0B02D5A212CD}"/>
    <cellStyle name="Normal 9 4 6 2 5" xfId="5002" xr:uid="{AD422977-F6C7-45FD-9AAA-3CF82816DC25}"/>
    <cellStyle name="Normal 9 4 6 3" xfId="2443" xr:uid="{DF4B7315-BA95-4DFF-BEAA-796F778BCD15}"/>
    <cellStyle name="Normal 9 4 6 3 2" xfId="5006" xr:uid="{C030A1F4-A594-49F4-BEA5-993A75D7C054}"/>
    <cellStyle name="Normal 9 4 6 4" xfId="4116" xr:uid="{52C9A566-7B96-44D4-9B5E-F5C2F4FE04F1}"/>
    <cellStyle name="Normal 9 4 6 4 2" xfId="5007" xr:uid="{9701B4A7-CCB3-4321-9192-0C6B87C3334B}"/>
    <cellStyle name="Normal 9 4 6 5" xfId="4117" xr:uid="{353A144E-D217-4F56-8E7C-1401E5B574F0}"/>
    <cellStyle name="Normal 9 4 6 5 2" xfId="5008" xr:uid="{62555634-52C2-4D4D-A789-D3EECBA6E008}"/>
    <cellStyle name="Normal 9 4 6 6" xfId="5001" xr:uid="{C78B5ACA-604B-4253-A4EB-7FBC6585BE29}"/>
    <cellStyle name="Normal 9 4 7" xfId="2444" xr:uid="{3D53F24C-599B-43DC-90FE-FD58E14C1E01}"/>
    <cellStyle name="Normal 9 4 7 2" xfId="2445" xr:uid="{ED27A963-A8B4-4803-8DE2-D8890C1A7535}"/>
    <cellStyle name="Normal 9 4 7 2 2" xfId="5010" xr:uid="{94BF5FF6-E70A-47A4-BE1D-C57B414403EC}"/>
    <cellStyle name="Normal 9 4 7 3" xfId="4118" xr:uid="{4250D078-EC46-40D2-A90C-9FE4B7EC964D}"/>
    <cellStyle name="Normal 9 4 7 3 2" xfId="5011" xr:uid="{68359D48-6451-47A7-8FB6-696EEEDC2D7F}"/>
    <cellStyle name="Normal 9 4 7 4" xfId="4119" xr:uid="{32314A52-DEAC-42B7-8096-8C4B6BA987BD}"/>
    <cellStyle name="Normal 9 4 7 4 2" xfId="5012" xr:uid="{A9304061-579C-4D43-AB4E-144EA658BF3E}"/>
    <cellStyle name="Normal 9 4 7 5" xfId="5009" xr:uid="{6B691AE9-4B5F-4F31-A247-2A11094FC6CB}"/>
    <cellStyle name="Normal 9 4 8" xfId="2446" xr:uid="{0DEA7E33-69C8-4906-B010-850765FB0AAE}"/>
    <cellStyle name="Normal 9 4 8 2" xfId="4120" xr:uid="{B1B90F7B-5DE3-454C-8EFD-077F4AF97798}"/>
    <cellStyle name="Normal 9 4 8 2 2" xfId="5014" xr:uid="{0D53C6F8-2AC9-44C7-BD9F-7949E88522B7}"/>
    <cellStyle name="Normal 9 4 8 3" xfId="4121" xr:uid="{323EDD82-DF2A-4A7B-97E0-36EF29A42D87}"/>
    <cellStyle name="Normal 9 4 8 3 2" xfId="5015" xr:uid="{F24DA00E-7BBB-4174-94F9-989DCFBDA0E9}"/>
    <cellStyle name="Normal 9 4 8 4" xfId="4122" xr:uid="{143A9B5F-E728-40F0-BC53-D91406DF77F3}"/>
    <cellStyle name="Normal 9 4 8 4 2" xfId="5016" xr:uid="{81180951-4D50-4860-8FD8-DF3EDE20C4A8}"/>
    <cellStyle name="Normal 9 4 8 5" xfId="5013" xr:uid="{16A0E290-A688-40BE-BC47-F9DBA5FFA5DD}"/>
    <cellStyle name="Normal 9 4 9" xfId="4123" xr:uid="{2DED2807-4F4B-4495-BE20-B3F8EB3702EF}"/>
    <cellStyle name="Normal 9 4 9 2" xfId="5017" xr:uid="{41C8443E-A326-4FFA-B9E3-F1C8680F5A52}"/>
    <cellStyle name="Normal 9 5" xfId="178" xr:uid="{1849DAE5-F95F-4F98-9EFA-0E9CD49BA1F6}"/>
    <cellStyle name="Normal 9 5 10" xfId="4124" xr:uid="{775E5213-827F-4B94-913D-D34D9996C0C8}"/>
    <cellStyle name="Normal 9 5 10 2" xfId="5019" xr:uid="{EE6E8FE5-4FDC-41C9-AA63-F91A44C15812}"/>
    <cellStyle name="Normal 9 5 11" xfId="4125" xr:uid="{B840827E-87B0-4E0F-8CE9-4AAD1DF98E9C}"/>
    <cellStyle name="Normal 9 5 11 2" xfId="5020" xr:uid="{7B8FBACC-EAA2-40F0-8E2F-FE08D7FBEE02}"/>
    <cellStyle name="Normal 9 5 12" xfId="5018" xr:uid="{75247CEB-9DF9-454C-B1F8-9616E7E0D28A}"/>
    <cellStyle name="Normal 9 5 2" xfId="179" xr:uid="{437D177A-A43C-4F5E-9AAF-74AFBCBAC454}"/>
    <cellStyle name="Normal 9 5 2 10" xfId="5021" xr:uid="{F010DCE4-C27C-4A6D-9030-5D88B19FE28D}"/>
    <cellStyle name="Normal 9 5 2 2" xfId="419" xr:uid="{1B470E0B-4953-4A5D-B958-0708FA011601}"/>
    <cellStyle name="Normal 9 5 2 2 2" xfId="868" xr:uid="{4367615C-5385-4FA4-8E64-B0A90CCA1532}"/>
    <cellStyle name="Normal 9 5 2 2 2 2" xfId="869" xr:uid="{75C9CA8D-646C-4802-9231-596A01364CE2}"/>
    <cellStyle name="Normal 9 5 2 2 2 2 2" xfId="2447" xr:uid="{D8018068-3867-4F95-9035-3664963543FE}"/>
    <cellStyle name="Normal 9 5 2 2 2 2 2 2" xfId="5025" xr:uid="{33E64470-EA1D-4CC9-8F79-1FA5F497D906}"/>
    <cellStyle name="Normal 9 5 2 2 2 2 3" xfId="4126" xr:uid="{17834526-D480-40BB-BCDF-F257BF48EAAA}"/>
    <cellStyle name="Normal 9 5 2 2 2 2 3 2" xfId="5026" xr:uid="{9C1E65BD-06DC-4B55-8AF6-87728C0DDB85}"/>
    <cellStyle name="Normal 9 5 2 2 2 2 4" xfId="4127" xr:uid="{E30D6690-C235-4183-9D84-A7AC6016D942}"/>
    <cellStyle name="Normal 9 5 2 2 2 2 4 2" xfId="5027" xr:uid="{008CC27D-4B06-4BF1-9241-F264ACC80670}"/>
    <cellStyle name="Normal 9 5 2 2 2 2 5" xfId="5024" xr:uid="{9F90ADB6-CC77-4F24-810A-5EA7EB0F74B4}"/>
    <cellStyle name="Normal 9 5 2 2 2 3" xfId="2448" xr:uid="{2A3D5FA1-4C10-4D24-99C9-B28F254F6D99}"/>
    <cellStyle name="Normal 9 5 2 2 2 3 2" xfId="4128" xr:uid="{A9B48DBA-B185-44E3-826A-27CCF4B7F54D}"/>
    <cellStyle name="Normal 9 5 2 2 2 3 2 2" xfId="5029" xr:uid="{FC472E5F-2AEC-4EDB-A605-4ADF2352974A}"/>
    <cellStyle name="Normal 9 5 2 2 2 3 3" xfId="4129" xr:uid="{B8439CD0-20C6-4886-A266-90A714089BF2}"/>
    <cellStyle name="Normal 9 5 2 2 2 3 3 2" xfId="5030" xr:uid="{20072B45-232C-4F89-86F6-659D9ED2C7CC}"/>
    <cellStyle name="Normal 9 5 2 2 2 3 4" xfId="4130" xr:uid="{98B4ED03-CC52-41F9-BEBA-F44BECDEE39F}"/>
    <cellStyle name="Normal 9 5 2 2 2 3 4 2" xfId="5031" xr:uid="{B299AE98-170F-4069-A3A4-2BDFA0070255}"/>
    <cellStyle name="Normal 9 5 2 2 2 3 5" xfId="5028" xr:uid="{100A5CE8-B9E6-4F54-8C27-5E8FD30FB7A6}"/>
    <cellStyle name="Normal 9 5 2 2 2 4" xfId="4131" xr:uid="{09EE38AA-D2DA-4427-B14B-8C8D8F7EF07C}"/>
    <cellStyle name="Normal 9 5 2 2 2 4 2" xfId="5032" xr:uid="{E780A816-1607-4B6D-B6ED-480C86922E05}"/>
    <cellStyle name="Normal 9 5 2 2 2 5" xfId="4132" xr:uid="{4A47F041-0BD5-4A9B-8A5C-484D0BEB4DDB}"/>
    <cellStyle name="Normal 9 5 2 2 2 5 2" xfId="5033" xr:uid="{F839C323-7060-487B-8017-0ADCB4F55A50}"/>
    <cellStyle name="Normal 9 5 2 2 2 6" xfId="4133" xr:uid="{AAC036B0-E7B7-4050-97F7-C3A45479E148}"/>
    <cellStyle name="Normal 9 5 2 2 2 6 2" xfId="5034" xr:uid="{AA7D8CCC-D599-4B7F-B169-12343B075337}"/>
    <cellStyle name="Normal 9 5 2 2 2 7" xfId="5023" xr:uid="{6D63B070-3550-4DF3-ADC3-7AD3EC9F57A2}"/>
    <cellStyle name="Normal 9 5 2 2 3" xfId="870" xr:uid="{726FDE51-318F-4BD8-BF74-4F020649F0E1}"/>
    <cellStyle name="Normal 9 5 2 2 3 2" xfId="2449" xr:uid="{1F58D657-A826-443C-AE36-232C7EE6F7C4}"/>
    <cellStyle name="Normal 9 5 2 2 3 2 2" xfId="4134" xr:uid="{17F4564B-CDC3-49DC-8D3C-F8FF72920365}"/>
    <cellStyle name="Normal 9 5 2 2 3 2 2 2" xfId="5037" xr:uid="{8CA75F7B-A1F7-4D57-B06F-7A1F2ADB8A89}"/>
    <cellStyle name="Normal 9 5 2 2 3 2 3" xfId="4135" xr:uid="{EDE80583-ED3D-43EA-B5D7-5DFFE1E0AC4A}"/>
    <cellStyle name="Normal 9 5 2 2 3 2 3 2" xfId="5038" xr:uid="{975D6ACA-F742-4A7C-A976-53457D594E3A}"/>
    <cellStyle name="Normal 9 5 2 2 3 2 4" xfId="4136" xr:uid="{A5E80488-503E-448B-93C7-0CB73A02C6CA}"/>
    <cellStyle name="Normal 9 5 2 2 3 2 4 2" xfId="5039" xr:uid="{1C1447C5-5A95-4EC6-A5AE-4151B700748C}"/>
    <cellStyle name="Normal 9 5 2 2 3 2 5" xfId="5036" xr:uid="{AA892FD2-5E23-4772-8ACB-FB6BF4D830B7}"/>
    <cellStyle name="Normal 9 5 2 2 3 3" xfId="4137" xr:uid="{28857E94-7746-441C-9F3C-FD8131707917}"/>
    <cellStyle name="Normal 9 5 2 2 3 3 2" xfId="5040" xr:uid="{B5CB21F8-9890-4AFF-87D1-3C2861704D86}"/>
    <cellStyle name="Normal 9 5 2 2 3 4" xfId="4138" xr:uid="{E87FDE44-F4BC-4EA1-A6FA-A18D7B83F19E}"/>
    <cellStyle name="Normal 9 5 2 2 3 4 2" xfId="5041" xr:uid="{44BF6087-379E-4644-93F3-B228DFD26DEE}"/>
    <cellStyle name="Normal 9 5 2 2 3 5" xfId="4139" xr:uid="{6FE6F55A-7881-4912-AC0A-95B31D640E44}"/>
    <cellStyle name="Normal 9 5 2 2 3 5 2" xfId="5042" xr:uid="{863EAEF6-C9C0-4DDD-A596-B63375FF7D43}"/>
    <cellStyle name="Normal 9 5 2 2 3 6" xfId="5035" xr:uid="{7E398E90-EBF2-440C-ADC8-D387DCD4C2C2}"/>
    <cellStyle name="Normal 9 5 2 2 4" xfId="2450" xr:uid="{0F394EF3-8FB6-48CF-ACF3-E72C5BE7F9CF}"/>
    <cellStyle name="Normal 9 5 2 2 4 2" xfId="4140" xr:uid="{85DD3930-C5AD-4626-A1AE-99915D270CE4}"/>
    <cellStyle name="Normal 9 5 2 2 4 2 2" xfId="5044" xr:uid="{155887C3-D058-44BC-B1E7-5741817CA196}"/>
    <cellStyle name="Normal 9 5 2 2 4 3" xfId="4141" xr:uid="{DF6D0F51-C90B-4FC3-987A-6CA76314A35E}"/>
    <cellStyle name="Normal 9 5 2 2 4 3 2" xfId="5045" xr:uid="{568AC3F3-5D79-4899-8F1B-130786717091}"/>
    <cellStyle name="Normal 9 5 2 2 4 4" xfId="4142" xr:uid="{512978C0-B7E0-479C-9115-5AA18C083DA4}"/>
    <cellStyle name="Normal 9 5 2 2 4 4 2" xfId="5046" xr:uid="{415AA685-A58E-4E31-9D14-43DBB28CB7D7}"/>
    <cellStyle name="Normal 9 5 2 2 4 5" xfId="5043" xr:uid="{4E81B95B-C29D-4E4C-B9D2-9F6E78E005A5}"/>
    <cellStyle name="Normal 9 5 2 2 5" xfId="4143" xr:uid="{6237AFFF-2370-4455-A5AA-E6228F7C9DA5}"/>
    <cellStyle name="Normal 9 5 2 2 5 2" xfId="4144" xr:uid="{4A88CE63-EB4B-4DBD-BCE6-ECC4E4443952}"/>
    <cellStyle name="Normal 9 5 2 2 5 2 2" xfId="5048" xr:uid="{8B2E9365-2FE5-40E2-B0A6-F12B045C74BF}"/>
    <cellStyle name="Normal 9 5 2 2 5 3" xfId="4145" xr:uid="{91BCFC9F-A144-4D47-9FD2-B7889E61AC21}"/>
    <cellStyle name="Normal 9 5 2 2 5 3 2" xfId="5049" xr:uid="{2A630B64-6D46-4206-A7B0-50BC3EA07010}"/>
    <cellStyle name="Normal 9 5 2 2 5 4" xfId="4146" xr:uid="{D5B166F4-E1C8-43D0-8600-5CC2FF7819C8}"/>
    <cellStyle name="Normal 9 5 2 2 5 4 2" xfId="5050" xr:uid="{67174395-6F36-4ACA-87EF-4D366B7FDA8D}"/>
    <cellStyle name="Normal 9 5 2 2 5 5" xfId="5047" xr:uid="{E575237E-D964-4AEE-86C9-2E807F53379A}"/>
    <cellStyle name="Normal 9 5 2 2 6" xfId="4147" xr:uid="{4528C2C4-7B94-4D51-968B-1BD8BA62575F}"/>
    <cellStyle name="Normal 9 5 2 2 6 2" xfId="5051" xr:uid="{5C90E6EB-943E-4639-AFD2-68F0276CF132}"/>
    <cellStyle name="Normal 9 5 2 2 7" xfId="4148" xr:uid="{88D310AE-6FA9-47A7-AE45-B0A9C44D122C}"/>
    <cellStyle name="Normal 9 5 2 2 7 2" xfId="5052" xr:uid="{10374B94-7FF8-42CA-A8CA-44FBC63E80F2}"/>
    <cellStyle name="Normal 9 5 2 2 8" xfId="4149" xr:uid="{6B0CEAF3-82BE-4D56-9D65-1C2BCD2C3AA2}"/>
    <cellStyle name="Normal 9 5 2 2 8 2" xfId="5053" xr:uid="{3526413F-E21F-49E7-A231-C6E3EB1C235D}"/>
    <cellStyle name="Normal 9 5 2 2 9" xfId="5022" xr:uid="{0D070263-5472-4202-992E-58F4E5075FA5}"/>
    <cellStyle name="Normal 9 5 2 3" xfId="871" xr:uid="{9EC195C2-BDD8-40D7-B3C9-EB67E2687531}"/>
    <cellStyle name="Normal 9 5 2 3 2" xfId="872" xr:uid="{E35B1F91-0C0F-41D3-A215-19E3E63B8421}"/>
    <cellStyle name="Normal 9 5 2 3 2 2" xfId="873" xr:uid="{8A60F39F-7E17-4BC6-9541-57E5BA7B0382}"/>
    <cellStyle name="Normal 9 5 2 3 2 2 2" xfId="5056" xr:uid="{0CD00F78-3251-44AD-BCC7-8C9DD98F3D10}"/>
    <cellStyle name="Normal 9 5 2 3 2 3" xfId="4150" xr:uid="{560E4C95-F5EB-4BD4-9CE5-13D9F6B30197}"/>
    <cellStyle name="Normal 9 5 2 3 2 3 2" xfId="5057" xr:uid="{53BCFB2E-99F2-4C94-9445-61EFF9F81A2E}"/>
    <cellStyle name="Normal 9 5 2 3 2 4" xfId="4151" xr:uid="{3469BD49-EBD1-4956-B02C-24A0D5A93844}"/>
    <cellStyle name="Normal 9 5 2 3 2 4 2" xfId="5058" xr:uid="{9A4852CF-68D6-4EA7-A499-D87C5A78972A}"/>
    <cellStyle name="Normal 9 5 2 3 2 5" xfId="5055" xr:uid="{36275D25-DDFD-4439-95BC-10B21E66FEB8}"/>
    <cellStyle name="Normal 9 5 2 3 3" xfId="874" xr:uid="{C4E71ECD-2E4D-432F-B399-413F47977E8A}"/>
    <cellStyle name="Normal 9 5 2 3 3 2" xfId="4152" xr:uid="{6376F860-8C1D-438E-B8CF-7CED2719D640}"/>
    <cellStyle name="Normal 9 5 2 3 3 2 2" xfId="5060" xr:uid="{E90B6014-3F95-499F-A988-0493B2190C2D}"/>
    <cellStyle name="Normal 9 5 2 3 3 3" xfId="4153" xr:uid="{3EA1B22B-6925-4640-816E-A3BC603C7B87}"/>
    <cellStyle name="Normal 9 5 2 3 3 3 2" xfId="5061" xr:uid="{1A3AD121-AC12-4175-8DAE-4D01797741E3}"/>
    <cellStyle name="Normal 9 5 2 3 3 4" xfId="4154" xr:uid="{BC3ECCDD-A683-4A3D-9361-C92E557CC3B4}"/>
    <cellStyle name="Normal 9 5 2 3 3 4 2" xfId="5062" xr:uid="{AEAB2BFB-DEBC-48B3-A454-36BD22DFA63B}"/>
    <cellStyle name="Normal 9 5 2 3 3 5" xfId="5059" xr:uid="{69CA1EFA-782F-4748-9E14-A245EE9C1EA1}"/>
    <cellStyle name="Normal 9 5 2 3 4" xfId="4155" xr:uid="{527102C8-6F8B-45EC-B540-76C47BEAC6D2}"/>
    <cellStyle name="Normal 9 5 2 3 4 2" xfId="5063" xr:uid="{C7355622-4A4E-4672-BC85-474506974391}"/>
    <cellStyle name="Normal 9 5 2 3 5" xfId="4156" xr:uid="{A042DE5C-350D-42D8-8A36-301488C66D5E}"/>
    <cellStyle name="Normal 9 5 2 3 5 2" xfId="5064" xr:uid="{C9AF248C-DC75-4013-9D49-05D89435A2FB}"/>
    <cellStyle name="Normal 9 5 2 3 6" xfId="4157" xr:uid="{10B98FF1-E6F5-4C11-B319-50C6E39E9F9C}"/>
    <cellStyle name="Normal 9 5 2 3 6 2" xfId="5065" xr:uid="{0D0EF790-38C8-4A27-B07A-B4B6D8DA2073}"/>
    <cellStyle name="Normal 9 5 2 3 7" xfId="5054" xr:uid="{9EE8C12E-9E03-48F2-ADA3-A4496C17F846}"/>
    <cellStyle name="Normal 9 5 2 4" xfId="875" xr:uid="{40A001F7-3407-4A08-B426-7D322F2FBACD}"/>
    <cellStyle name="Normal 9 5 2 4 2" xfId="876" xr:uid="{0AB471E4-4676-455C-9866-390B86596538}"/>
    <cellStyle name="Normal 9 5 2 4 2 2" xfId="4158" xr:uid="{18EB5B60-5D44-4509-86F8-943847A72BF1}"/>
    <cellStyle name="Normal 9 5 2 4 2 2 2" xfId="5068" xr:uid="{E79C4DE5-7C6A-456A-85F4-8B2A968E1336}"/>
    <cellStyle name="Normal 9 5 2 4 2 3" xfId="4159" xr:uid="{E5DB05F9-D2FE-4E62-AEA6-66C1A583153B}"/>
    <cellStyle name="Normal 9 5 2 4 2 3 2" xfId="5069" xr:uid="{8E12689B-2AD9-4385-84A1-4E59A11C1928}"/>
    <cellStyle name="Normal 9 5 2 4 2 4" xfId="4160" xr:uid="{EA184FCB-F204-432C-A099-507E639491BC}"/>
    <cellStyle name="Normal 9 5 2 4 2 4 2" xfId="5070" xr:uid="{5A79D9AC-9A95-4D3A-8E7B-9BB40B14F0E3}"/>
    <cellStyle name="Normal 9 5 2 4 2 5" xfId="5067" xr:uid="{FACEE569-7181-42D6-B9C8-19022B96092F}"/>
    <cellStyle name="Normal 9 5 2 4 3" xfId="4161" xr:uid="{B5E09823-1FCF-439F-A573-771F7A3D94CB}"/>
    <cellStyle name="Normal 9 5 2 4 3 2" xfId="5071" xr:uid="{34AE9321-B922-46A7-853E-C295E421EDB0}"/>
    <cellStyle name="Normal 9 5 2 4 4" xfId="4162" xr:uid="{74CD3C63-556F-43CC-A365-8A6D1E60069E}"/>
    <cellStyle name="Normal 9 5 2 4 4 2" xfId="5072" xr:uid="{95CE2010-E7FD-4AFB-9868-68E57487EFDC}"/>
    <cellStyle name="Normal 9 5 2 4 5" xfId="4163" xr:uid="{042A6E74-1CD2-4467-A13E-BE500DA712ED}"/>
    <cellStyle name="Normal 9 5 2 4 5 2" xfId="5073" xr:uid="{98A63972-0747-48AD-A250-553B4587492D}"/>
    <cellStyle name="Normal 9 5 2 4 6" xfId="5066" xr:uid="{C99ACB58-014C-4535-95AF-2A7231D2355D}"/>
    <cellStyle name="Normal 9 5 2 5" xfId="877" xr:uid="{9A7F866C-6464-43EB-9E01-59D670D80307}"/>
    <cellStyle name="Normal 9 5 2 5 2" xfId="4164" xr:uid="{68871FD3-1D94-4CE3-8927-F7E739D6D98F}"/>
    <cellStyle name="Normal 9 5 2 5 2 2" xfId="5075" xr:uid="{D8FAA39C-878A-4025-9793-323F42F0DAD4}"/>
    <cellStyle name="Normal 9 5 2 5 3" xfId="4165" xr:uid="{E315FA2F-1F0D-4008-AC57-C195884B7F84}"/>
    <cellStyle name="Normal 9 5 2 5 3 2" xfId="5076" xr:uid="{5B76BD07-B434-448D-9A28-4157E4CD5AB8}"/>
    <cellStyle name="Normal 9 5 2 5 4" xfId="4166" xr:uid="{DFA7E01E-BD96-4315-9B7F-18B4AE33AB5F}"/>
    <cellStyle name="Normal 9 5 2 5 4 2" xfId="5077" xr:uid="{DB63FD94-4A42-4BE2-863F-4411FC047494}"/>
    <cellStyle name="Normal 9 5 2 5 5" xfId="5074" xr:uid="{481437C3-0D9D-46D3-BBC1-30BBB0C21C3B}"/>
    <cellStyle name="Normal 9 5 2 6" xfId="4167" xr:uid="{17933C39-C4E2-4433-88AB-73FA27F77BC1}"/>
    <cellStyle name="Normal 9 5 2 6 2" xfId="4168" xr:uid="{4D680BFF-5BD3-4DBC-A741-2971CE6FB2AE}"/>
    <cellStyle name="Normal 9 5 2 6 2 2" xfId="5079" xr:uid="{4C26BDAD-C1F4-4C87-A5F9-D44E0DF5FFC9}"/>
    <cellStyle name="Normal 9 5 2 6 3" xfId="4169" xr:uid="{79BBB192-88B5-4B81-A298-301AE1718DFF}"/>
    <cellStyle name="Normal 9 5 2 6 3 2" xfId="5080" xr:uid="{01565F3F-2680-445C-BE3D-85ECCC2B20C1}"/>
    <cellStyle name="Normal 9 5 2 6 4" xfId="4170" xr:uid="{2D432C25-AC6B-47B1-98A9-AFC19F885953}"/>
    <cellStyle name="Normal 9 5 2 6 4 2" xfId="5081" xr:uid="{EC6D1458-F8C8-4DAD-8A02-2F3C938646A3}"/>
    <cellStyle name="Normal 9 5 2 6 5" xfId="5078" xr:uid="{C8DBF0DF-42A1-428B-9163-10388768470E}"/>
    <cellStyle name="Normal 9 5 2 7" xfId="4171" xr:uid="{3F6A42C7-4E04-483C-9553-92F048B5C32B}"/>
    <cellStyle name="Normal 9 5 2 7 2" xfId="5082" xr:uid="{862D77A1-272E-4AED-B495-11F6C8CCB147}"/>
    <cellStyle name="Normal 9 5 2 8" xfId="4172" xr:uid="{124FB406-BECE-4D79-A2AC-A51B84E919D6}"/>
    <cellStyle name="Normal 9 5 2 8 2" xfId="5083" xr:uid="{95598D39-ACCD-4E05-9002-650C4F383B00}"/>
    <cellStyle name="Normal 9 5 2 9" xfId="4173" xr:uid="{416BA47D-7513-4B93-B02B-00B613B331AC}"/>
    <cellStyle name="Normal 9 5 2 9 2" xfId="5084" xr:uid="{ECC58A8B-E8FE-4D9A-ABE3-4CD364054AE2}"/>
    <cellStyle name="Normal 9 5 3" xfId="420" xr:uid="{6CDEBA19-2D95-4B2A-9DF7-0E678686BAB1}"/>
    <cellStyle name="Normal 9 5 3 2" xfId="878" xr:uid="{93F5ACC9-C73F-45D0-B945-0B1E22DF59EC}"/>
    <cellStyle name="Normal 9 5 3 2 2" xfId="879" xr:uid="{DEF1F158-8069-4AC7-86D2-AF667C4EAE99}"/>
    <cellStyle name="Normal 9 5 3 2 2 2" xfId="2451" xr:uid="{5A3CB42A-016C-4408-BB42-E52FA0C31F8F}"/>
    <cellStyle name="Normal 9 5 3 2 2 2 2" xfId="2452" xr:uid="{4D1DEEDF-844B-4D10-9341-57FF394C10BE}"/>
    <cellStyle name="Normal 9 5 3 2 2 2 2 2" xfId="5089" xr:uid="{521E82A7-9273-49D5-B032-E177F11BDB41}"/>
    <cellStyle name="Normal 9 5 3 2 2 2 3" xfId="5088" xr:uid="{3E1B24C1-8FBA-485A-A957-231C9B815753}"/>
    <cellStyle name="Normal 9 5 3 2 2 3" xfId="2453" xr:uid="{F4E68C42-CE59-43B3-B9D1-E4A7AEB37655}"/>
    <cellStyle name="Normal 9 5 3 2 2 3 2" xfId="5090" xr:uid="{E74F9A6D-D17B-48A2-97C5-83CE3EBF66C4}"/>
    <cellStyle name="Normal 9 5 3 2 2 4" xfId="4174" xr:uid="{914BB9B2-17F7-43A4-BB85-9D04C19117E6}"/>
    <cellStyle name="Normal 9 5 3 2 2 4 2" xfId="5091" xr:uid="{052DD4EB-FF54-4BF8-977C-F7A9DE54BC70}"/>
    <cellStyle name="Normal 9 5 3 2 2 5" xfId="5087" xr:uid="{9E59FCF4-C9CE-47C9-A117-D6A87ED6ED04}"/>
    <cellStyle name="Normal 9 5 3 2 3" xfId="2454" xr:uid="{D914263F-8CD4-4831-AEF4-6D8E833AE8DD}"/>
    <cellStyle name="Normal 9 5 3 2 3 2" xfId="2455" xr:uid="{2B7753B3-C421-4DE7-A617-FE0F89A62AB4}"/>
    <cellStyle name="Normal 9 5 3 2 3 2 2" xfId="5093" xr:uid="{1B7277AA-9896-4047-AF30-527A3A899211}"/>
    <cellStyle name="Normal 9 5 3 2 3 3" xfId="4175" xr:uid="{0996719A-FB40-4A4E-99BD-F0B987034B73}"/>
    <cellStyle name="Normal 9 5 3 2 3 3 2" xfId="5094" xr:uid="{407A63A3-1314-4172-A5EB-E41EBAEEFEA7}"/>
    <cellStyle name="Normal 9 5 3 2 3 4" xfId="4176" xr:uid="{22113A09-FFC4-4D9E-BB03-E138701AAE05}"/>
    <cellStyle name="Normal 9 5 3 2 3 4 2" xfId="5095" xr:uid="{291537D5-8833-44E8-AB3A-BE9194B6B0E9}"/>
    <cellStyle name="Normal 9 5 3 2 3 5" xfId="5092" xr:uid="{1D9BA822-2D53-4EB8-BF81-92C897738BCC}"/>
    <cellStyle name="Normal 9 5 3 2 4" xfId="2456" xr:uid="{A3B667A0-928F-4AF9-A252-D1B73DD3A67F}"/>
    <cellStyle name="Normal 9 5 3 2 4 2" xfId="5096" xr:uid="{2AA6C7A2-C87F-4E63-9D2B-AB2D64E1E5A3}"/>
    <cellStyle name="Normal 9 5 3 2 5" xfId="4177" xr:uid="{56B84302-0D61-4AD3-B5A3-19F9E1FB847C}"/>
    <cellStyle name="Normal 9 5 3 2 5 2" xfId="5097" xr:uid="{29684720-2CC9-48E5-BB3F-3967DA6836EF}"/>
    <cellStyle name="Normal 9 5 3 2 6" xfId="4178" xr:uid="{C73077DF-5782-4472-827A-7FF0C01E4BEF}"/>
    <cellStyle name="Normal 9 5 3 2 6 2" xfId="5098" xr:uid="{058128A9-E0EC-447B-83B6-4D0286CD186B}"/>
    <cellStyle name="Normal 9 5 3 2 7" xfId="5086" xr:uid="{D2BA7E79-F907-4CCF-AF1D-D20F7FA63860}"/>
    <cellStyle name="Normal 9 5 3 3" xfId="880" xr:uid="{7B582DA2-E4CE-4FFF-9132-1D88633C6A65}"/>
    <cellStyle name="Normal 9 5 3 3 2" xfId="2457" xr:uid="{880FE853-C2D0-41B7-90AA-9860550687EB}"/>
    <cellStyle name="Normal 9 5 3 3 2 2" xfId="2458" xr:uid="{8056CEDC-26FA-4FF4-88AC-9D269021AA0E}"/>
    <cellStyle name="Normal 9 5 3 3 2 2 2" xfId="5101" xr:uid="{919F756A-9A63-42A9-A972-C8F1C3ED6AC3}"/>
    <cellStyle name="Normal 9 5 3 3 2 3" xfId="4179" xr:uid="{40B53AA8-0532-450B-8DFB-F1E31600D4AE}"/>
    <cellStyle name="Normal 9 5 3 3 2 3 2" xfId="5102" xr:uid="{353179B8-7F05-443A-897D-C84D175ED1A6}"/>
    <cellStyle name="Normal 9 5 3 3 2 4" xfId="4180" xr:uid="{6EA0F30E-EAA8-4BDA-848D-2398106299C1}"/>
    <cellStyle name="Normal 9 5 3 3 2 4 2" xfId="5103" xr:uid="{DCE2690D-CFC2-471A-9F19-1C3E72F40351}"/>
    <cellStyle name="Normal 9 5 3 3 2 5" xfId="5100" xr:uid="{E50C5DFF-5783-4406-9B52-F0136EE2B9F3}"/>
    <cellStyle name="Normal 9 5 3 3 3" xfId="2459" xr:uid="{289B0AD8-11EE-4A9C-8FF5-FDACEB2CA0E6}"/>
    <cellStyle name="Normal 9 5 3 3 3 2" xfId="5104" xr:uid="{A8B78C26-FCBD-4564-A1FF-B0A402B9ABD2}"/>
    <cellStyle name="Normal 9 5 3 3 4" xfId="4181" xr:uid="{D26B5DB4-0075-4366-AA50-BA2B426B851B}"/>
    <cellStyle name="Normal 9 5 3 3 4 2" xfId="5105" xr:uid="{56C3540B-73B9-4EBD-AF45-6B62A0D4043C}"/>
    <cellStyle name="Normal 9 5 3 3 5" xfId="4182" xr:uid="{9EF8977F-1ED2-4FCD-81ED-C33E2181602E}"/>
    <cellStyle name="Normal 9 5 3 3 5 2" xfId="5106" xr:uid="{88BDCAFF-40B5-45B0-9C5D-574A592F0096}"/>
    <cellStyle name="Normal 9 5 3 3 6" xfId="5099" xr:uid="{9DF38B23-93BF-4474-824F-B4E9F8C4100E}"/>
    <cellStyle name="Normal 9 5 3 4" xfId="2460" xr:uid="{F68EE72E-AE2B-4C62-9D6D-D82EC2937EB0}"/>
    <cellStyle name="Normal 9 5 3 4 2" xfId="2461" xr:uid="{96B4A3A5-9D0C-4771-8573-35F408519665}"/>
    <cellStyle name="Normal 9 5 3 4 2 2" xfId="5108" xr:uid="{DBF3C123-052B-4C04-8B48-347B41102ED0}"/>
    <cellStyle name="Normal 9 5 3 4 3" xfId="4183" xr:uid="{0C566A34-8C86-4338-9348-1F8453652B4B}"/>
    <cellStyle name="Normal 9 5 3 4 3 2" xfId="5109" xr:uid="{29F93857-F9C1-4823-A4B9-3050075B68C1}"/>
    <cellStyle name="Normal 9 5 3 4 4" xfId="4184" xr:uid="{6CB9DD4C-1293-479C-80C9-94D8A033431B}"/>
    <cellStyle name="Normal 9 5 3 4 4 2" xfId="5110" xr:uid="{01212D36-9B19-4145-AD76-6A9D24C61E68}"/>
    <cellStyle name="Normal 9 5 3 4 5" xfId="5107" xr:uid="{4BAD7174-0164-4AD5-9254-E32ADFFE4108}"/>
    <cellStyle name="Normal 9 5 3 5" xfId="2462" xr:uid="{35B384DA-7B18-4284-BA31-1EB398D711CC}"/>
    <cellStyle name="Normal 9 5 3 5 2" xfId="4185" xr:uid="{AA762940-5AF9-4B68-95DA-8E347E391B60}"/>
    <cellStyle name="Normal 9 5 3 5 2 2" xfId="5112" xr:uid="{ADDE4854-2FC1-4924-8170-71606FD2738F}"/>
    <cellStyle name="Normal 9 5 3 5 3" xfId="4186" xr:uid="{580C5886-42A0-42ED-8A3F-4308ED5A4F84}"/>
    <cellStyle name="Normal 9 5 3 5 3 2" xfId="5113" xr:uid="{1E3EE9D6-128C-422A-BB3B-17C5C9A879EE}"/>
    <cellStyle name="Normal 9 5 3 5 4" xfId="4187" xr:uid="{7DBE31A7-DEE8-44E2-96D2-55DF5E7F00F0}"/>
    <cellStyle name="Normal 9 5 3 5 4 2" xfId="5114" xr:uid="{B0EFFF61-1DB7-448C-942E-4CB7401EE00C}"/>
    <cellStyle name="Normal 9 5 3 5 5" xfId="5111" xr:uid="{E3545657-CAE7-4925-9A44-A0EEF21F93D0}"/>
    <cellStyle name="Normal 9 5 3 6" xfId="4188" xr:uid="{84CB8928-4140-4580-8156-78405AA32CE8}"/>
    <cellStyle name="Normal 9 5 3 6 2" xfId="5115" xr:uid="{BDE57412-1CFE-4B11-942F-F68E0DA8E346}"/>
    <cellStyle name="Normal 9 5 3 7" xfId="4189" xr:uid="{C908758C-6729-4B06-B670-733B39DC2A69}"/>
    <cellStyle name="Normal 9 5 3 7 2" xfId="5116" xr:uid="{195F3DB5-EA79-4BF7-9ADD-2844F375066D}"/>
    <cellStyle name="Normal 9 5 3 8" xfId="4190" xr:uid="{0CD5BDEE-B948-4412-A79B-0E6ADA3EBF60}"/>
    <cellStyle name="Normal 9 5 3 8 2" xfId="5117" xr:uid="{6C654EC5-349A-4AD4-9841-B1DC8CDB0737}"/>
    <cellStyle name="Normal 9 5 3 9" xfId="5085" xr:uid="{84E56BBD-D21F-4E2C-91F7-3B3471B50A9B}"/>
    <cellStyle name="Normal 9 5 4" xfId="421" xr:uid="{2FC70DB9-0022-4D4C-9F5C-3E60D80DD51F}"/>
    <cellStyle name="Normal 9 5 4 2" xfId="881" xr:uid="{24B2C322-C8BE-4C90-83F6-BAAB83D83879}"/>
    <cellStyle name="Normal 9 5 4 2 2" xfId="882" xr:uid="{598775B4-30DB-41D3-9B55-1F7AB5EA59E7}"/>
    <cellStyle name="Normal 9 5 4 2 2 2" xfId="2463" xr:uid="{E37F3A82-A18E-4154-87C9-5A484D3564EA}"/>
    <cellStyle name="Normal 9 5 4 2 2 2 2" xfId="5121" xr:uid="{1391A78C-935A-41AD-BFF4-AB4803515E6A}"/>
    <cellStyle name="Normal 9 5 4 2 2 3" xfId="4191" xr:uid="{6132CE83-8199-4AB8-BBF4-8CBB42FE2864}"/>
    <cellStyle name="Normal 9 5 4 2 2 3 2" xfId="5122" xr:uid="{03389DF2-EE1E-423A-8545-5454E048C4B2}"/>
    <cellStyle name="Normal 9 5 4 2 2 4" xfId="4192" xr:uid="{B6B5D756-D506-48AA-828E-55D490AED287}"/>
    <cellStyle name="Normal 9 5 4 2 2 4 2" xfId="5123" xr:uid="{F2522058-4629-4489-89B7-635EFDCB3F79}"/>
    <cellStyle name="Normal 9 5 4 2 2 5" xfId="5120" xr:uid="{70FC07BD-451C-455F-9423-995932836C86}"/>
    <cellStyle name="Normal 9 5 4 2 3" xfId="2464" xr:uid="{F0FA824C-B611-4556-B292-8120CDD72D18}"/>
    <cellStyle name="Normal 9 5 4 2 3 2" xfId="5124" xr:uid="{91CC0130-E7A9-4BFB-B5AD-9714D528AFCB}"/>
    <cellStyle name="Normal 9 5 4 2 4" xfId="4193" xr:uid="{4381193D-5C11-4F1B-9E4D-276442F3B237}"/>
    <cellStyle name="Normal 9 5 4 2 4 2" xfId="5125" xr:uid="{45916838-5599-4107-955E-50C66F5CA360}"/>
    <cellStyle name="Normal 9 5 4 2 5" xfId="4194" xr:uid="{7778C9E9-B02B-4086-8109-4FDED9A54AB1}"/>
    <cellStyle name="Normal 9 5 4 2 5 2" xfId="5126" xr:uid="{EB7F5664-1C61-42B9-BD41-2FB2E575873A}"/>
    <cellStyle name="Normal 9 5 4 2 6" xfId="5119" xr:uid="{B1BE7B85-94C6-4B7F-89FC-3F57BB5303F3}"/>
    <cellStyle name="Normal 9 5 4 3" xfId="883" xr:uid="{F4F96F7C-B80F-44D3-94D8-476957DA6A1B}"/>
    <cellStyle name="Normal 9 5 4 3 2" xfId="2465" xr:uid="{055C4E83-21A7-4AB5-8143-8790C1CA8D12}"/>
    <cellStyle name="Normal 9 5 4 3 2 2" xfId="5128" xr:uid="{69B7F2E3-4D40-45DD-9B5E-9E4D8FA0F2FA}"/>
    <cellStyle name="Normal 9 5 4 3 3" xfId="4195" xr:uid="{FFC4F3A8-C086-4EB3-B240-437D2D4198C8}"/>
    <cellStyle name="Normal 9 5 4 3 3 2" xfId="5129" xr:uid="{A804B9D3-C912-49AD-AB12-E3294B906C7E}"/>
    <cellStyle name="Normal 9 5 4 3 4" xfId="4196" xr:uid="{4D862CFE-363A-4930-9637-DE72E75B3968}"/>
    <cellStyle name="Normal 9 5 4 3 4 2" xfId="5130" xr:uid="{D4DDDBD0-934F-4C31-B891-49CBD8622E78}"/>
    <cellStyle name="Normal 9 5 4 3 5" xfId="5127" xr:uid="{FE80B9A1-B651-4013-A67E-FA43F0A91E56}"/>
    <cellStyle name="Normal 9 5 4 4" xfId="2466" xr:uid="{572701FD-4280-4D25-A3A1-5C13B7300978}"/>
    <cellStyle name="Normal 9 5 4 4 2" xfId="4197" xr:uid="{513192AA-31DA-4F0E-93F4-4EBC4A447F4F}"/>
    <cellStyle name="Normal 9 5 4 4 2 2" xfId="5132" xr:uid="{D4306DD1-33B4-4478-B7B7-EC1963C41086}"/>
    <cellStyle name="Normal 9 5 4 4 3" xfId="4198" xr:uid="{DE63A9A9-3DA9-4EEB-A724-7C13827C238E}"/>
    <cellStyle name="Normal 9 5 4 4 3 2" xfId="5133" xr:uid="{964643CB-4320-4D5F-8C2E-203BB6D99955}"/>
    <cellStyle name="Normal 9 5 4 4 4" xfId="4199" xr:uid="{39A5BBCB-5EA5-4009-80E5-84A37B98412C}"/>
    <cellStyle name="Normal 9 5 4 4 4 2" xfId="5134" xr:uid="{ECC04312-60EA-42C9-9C2A-2E58B0EA819C}"/>
    <cellStyle name="Normal 9 5 4 4 5" xfId="5131" xr:uid="{84143C56-633C-448F-BDB6-0C2BD0B7EB44}"/>
    <cellStyle name="Normal 9 5 4 5" xfId="4200" xr:uid="{3B24D673-F3F9-49DD-88AE-1F9110DAA92B}"/>
    <cellStyle name="Normal 9 5 4 5 2" xfId="5135" xr:uid="{9F33EA41-F46B-4117-BF15-1CA713B533A1}"/>
    <cellStyle name="Normal 9 5 4 6" xfId="4201" xr:uid="{F831B65F-D7E6-4C29-AFD8-D0EA99508883}"/>
    <cellStyle name="Normal 9 5 4 6 2" xfId="5136" xr:uid="{DCD24CBE-A452-4344-A27E-47E64FEE783B}"/>
    <cellStyle name="Normal 9 5 4 7" xfId="4202" xr:uid="{D0AB0506-73F8-4668-A086-D730C99A5F57}"/>
    <cellStyle name="Normal 9 5 4 7 2" xfId="5137" xr:uid="{CAB79423-1916-43EB-A804-EF4436594A3E}"/>
    <cellStyle name="Normal 9 5 4 8" xfId="5118" xr:uid="{8A0FF061-58DE-454A-9979-E34346C1F395}"/>
    <cellStyle name="Normal 9 5 5" xfId="422" xr:uid="{517F16ED-BE95-48EB-BBF2-12F0047AB76B}"/>
    <cellStyle name="Normal 9 5 5 2" xfId="884" xr:uid="{249C1FAE-0BB4-4997-831C-D3A24DF5278B}"/>
    <cellStyle name="Normal 9 5 5 2 2" xfId="2467" xr:uid="{027EEA55-4399-421C-A72E-AB4EB83FB043}"/>
    <cellStyle name="Normal 9 5 5 2 2 2" xfId="5140" xr:uid="{CD69BDCE-1DF8-4D61-BBDC-A5A5A4DF13D5}"/>
    <cellStyle name="Normal 9 5 5 2 3" xfId="4203" xr:uid="{40A55BBB-26C4-40A1-8016-37639DEF260C}"/>
    <cellStyle name="Normal 9 5 5 2 3 2" xfId="5141" xr:uid="{2D4113F2-CC98-4E66-A36F-58D1AEE56C7A}"/>
    <cellStyle name="Normal 9 5 5 2 4" xfId="4204" xr:uid="{4AC2E4AD-2FA9-445C-91A4-83C57F9BD6DF}"/>
    <cellStyle name="Normal 9 5 5 2 4 2" xfId="5142" xr:uid="{7F6A2C35-D9A1-49E4-8053-581EA320FE05}"/>
    <cellStyle name="Normal 9 5 5 2 5" xfId="5139" xr:uid="{294FD2A8-B3E4-4AD6-97B7-33E8EEBA4D7F}"/>
    <cellStyle name="Normal 9 5 5 3" xfId="2468" xr:uid="{2265B06A-B329-483D-9689-4173C759BE83}"/>
    <cellStyle name="Normal 9 5 5 3 2" xfId="4205" xr:uid="{D9CEA8FE-86C8-42FC-A6FF-89A621F4E451}"/>
    <cellStyle name="Normal 9 5 5 3 2 2" xfId="5144" xr:uid="{23B84548-3E81-4898-9CE4-1BD0E3780628}"/>
    <cellStyle name="Normal 9 5 5 3 3" xfId="4206" xr:uid="{1B5C3910-8D1C-4ECB-872F-FABB9FE8F412}"/>
    <cellStyle name="Normal 9 5 5 3 3 2" xfId="5145" xr:uid="{8727CE3E-85CB-4081-9703-D9860577A0F6}"/>
    <cellStyle name="Normal 9 5 5 3 4" xfId="4207" xr:uid="{AC9F9661-D427-42CC-A64F-E9FE2FA213D5}"/>
    <cellStyle name="Normal 9 5 5 3 4 2" xfId="5146" xr:uid="{470654DF-9D44-4E3C-93EC-73A896B68A03}"/>
    <cellStyle name="Normal 9 5 5 3 5" xfId="5143" xr:uid="{D5FD4080-2D31-4727-8BFD-2EDF7196A6C3}"/>
    <cellStyle name="Normal 9 5 5 4" xfId="4208" xr:uid="{A1B21E17-39E2-417E-896A-9CE37C836FA2}"/>
    <cellStyle name="Normal 9 5 5 4 2" xfId="5147" xr:uid="{FE84C6FA-4264-4817-914B-AB5C8CD8A11C}"/>
    <cellStyle name="Normal 9 5 5 5" xfId="4209" xr:uid="{C3D1D5ED-260E-497F-9934-CACA06749C04}"/>
    <cellStyle name="Normal 9 5 5 5 2" xfId="5148" xr:uid="{EA1BA284-5F90-46E8-BBEF-EE38F07B6684}"/>
    <cellStyle name="Normal 9 5 5 6" xfId="4210" xr:uid="{CE49FE7C-535B-48FA-8B3A-970329E5DA17}"/>
    <cellStyle name="Normal 9 5 5 6 2" xfId="5149" xr:uid="{44EF1271-37C8-4A7C-B592-7B895A8A2D04}"/>
    <cellStyle name="Normal 9 5 5 7" xfId="5138" xr:uid="{8B2A2BE2-F050-4FB7-BCB6-0AB9D916E8EE}"/>
    <cellStyle name="Normal 9 5 6" xfId="885" xr:uid="{DFDDA34C-A619-4464-ABA3-140008285399}"/>
    <cellStyle name="Normal 9 5 6 2" xfId="2469" xr:uid="{B8508571-7D70-41F3-8393-3543695B9709}"/>
    <cellStyle name="Normal 9 5 6 2 2" xfId="4211" xr:uid="{031389AE-A530-4F91-BC3C-0E8D23917B2D}"/>
    <cellStyle name="Normal 9 5 6 2 2 2" xfId="5152" xr:uid="{FEF21526-9D79-4167-A77B-92D3A488BD49}"/>
    <cellStyle name="Normal 9 5 6 2 3" xfId="4212" xr:uid="{3E0C6048-68E4-4E53-AE66-BEFBA4D059C0}"/>
    <cellStyle name="Normal 9 5 6 2 3 2" xfId="5153" xr:uid="{FBB3FBD9-56E5-4323-B930-0A44DC218F59}"/>
    <cellStyle name="Normal 9 5 6 2 4" xfId="4213" xr:uid="{F19AFE54-7877-4950-A063-0C7C896F19B2}"/>
    <cellStyle name="Normal 9 5 6 2 4 2" xfId="5154" xr:uid="{E6C91D3A-8616-4492-8920-44CA7F107D02}"/>
    <cellStyle name="Normal 9 5 6 2 5" xfId="5151" xr:uid="{C9611515-D08F-4F50-995F-5CFAE9106CD1}"/>
    <cellStyle name="Normal 9 5 6 3" xfId="4214" xr:uid="{77DDFB60-D78F-4C08-B67B-DCB737511519}"/>
    <cellStyle name="Normal 9 5 6 3 2" xfId="5155" xr:uid="{8E5F53BA-9AB6-4709-AE28-A25D11DB2436}"/>
    <cellStyle name="Normal 9 5 6 4" xfId="4215" xr:uid="{48CC05F9-F200-40D2-973E-85AF8AB45DDC}"/>
    <cellStyle name="Normal 9 5 6 4 2" xfId="5156" xr:uid="{5AF2FA5C-122F-4079-8871-4568DA4F59F5}"/>
    <cellStyle name="Normal 9 5 6 5" xfId="4216" xr:uid="{7957F6E2-E0ED-4106-8224-6E47DBE4B973}"/>
    <cellStyle name="Normal 9 5 6 5 2" xfId="5157" xr:uid="{B470793C-E0AC-4E21-BF2E-DF5D48280CD7}"/>
    <cellStyle name="Normal 9 5 6 6" xfId="5150" xr:uid="{2F0575CB-6752-4498-A4F6-FBA262DB0BF7}"/>
    <cellStyle name="Normal 9 5 7" xfId="2470" xr:uid="{DA022BC4-BF64-445A-A8B4-C438F31A12B0}"/>
    <cellStyle name="Normal 9 5 7 2" xfId="4217" xr:uid="{498C33FF-6395-4A8D-B9AF-EAB57635B6B5}"/>
    <cellStyle name="Normal 9 5 7 2 2" xfId="5159" xr:uid="{9A9FF002-A598-4CDF-A911-438F41749B53}"/>
    <cellStyle name="Normal 9 5 7 3" xfId="4218" xr:uid="{C8DC21B3-7F97-46F3-8300-3893ED233AA3}"/>
    <cellStyle name="Normal 9 5 7 3 2" xfId="5160" xr:uid="{578C8DF0-EC1A-42B7-AD01-42D28D6F4BC9}"/>
    <cellStyle name="Normal 9 5 7 4" xfId="4219" xr:uid="{21BD4D66-8087-4F34-B418-9D44C7F0B5C4}"/>
    <cellStyle name="Normal 9 5 7 4 2" xfId="5161" xr:uid="{243332AC-4E0C-493F-837B-3F67E517FACB}"/>
    <cellStyle name="Normal 9 5 7 5" xfId="5158" xr:uid="{6E3B4E6F-FAB6-469F-B052-93F1D640C946}"/>
    <cellStyle name="Normal 9 5 8" xfId="4220" xr:uid="{FD82F4A9-7A3A-498F-8539-12EA991BF090}"/>
    <cellStyle name="Normal 9 5 8 2" xfId="4221" xr:uid="{D8609916-6A3E-4EBF-BE3F-FC1AF10836ED}"/>
    <cellStyle name="Normal 9 5 8 2 2" xfId="5163" xr:uid="{C041BE21-447D-4079-99C0-164ED49221DD}"/>
    <cellStyle name="Normal 9 5 8 3" xfId="4222" xr:uid="{6BB6E127-EE46-43B1-BB00-BC209914EFA8}"/>
    <cellStyle name="Normal 9 5 8 3 2" xfId="5164" xr:uid="{E315013A-CA12-4B54-A093-B8CC461C153C}"/>
    <cellStyle name="Normal 9 5 8 4" xfId="4223" xr:uid="{3845926A-B8F0-4FC4-8702-0A25E4127FF1}"/>
    <cellStyle name="Normal 9 5 8 4 2" xfId="5165" xr:uid="{62CE3905-FDCF-4349-8AB1-99FC3B84A7DB}"/>
    <cellStyle name="Normal 9 5 8 5" xfId="5162" xr:uid="{08A60E42-F8C6-43BE-A2E0-AB0B90610BF9}"/>
    <cellStyle name="Normal 9 5 9" xfId="4224" xr:uid="{44309141-DD5E-49A3-B703-9FEF08FAE87D}"/>
    <cellStyle name="Normal 9 5 9 2" xfId="5166" xr:uid="{8F02820D-4695-46B5-ADB2-67EA2782F0B7}"/>
    <cellStyle name="Normal 9 6" xfId="180" xr:uid="{3AD1994D-D73D-44A9-8ECE-5D7B08E7BFDC}"/>
    <cellStyle name="Normal 9 6 10" xfId="5167" xr:uid="{B4195C2F-F4C8-488D-9C80-4ABB4833CAEF}"/>
    <cellStyle name="Normal 9 6 2" xfId="181" xr:uid="{73D0A284-9F3A-4341-B8E2-5CDD5030705D}"/>
    <cellStyle name="Normal 9 6 2 2" xfId="423" xr:uid="{7CF305F0-BC67-4415-937A-5EFECC94AFE4}"/>
    <cellStyle name="Normal 9 6 2 2 2" xfId="886" xr:uid="{88A634A0-7459-4821-AFCC-9B3FF3C04FEA}"/>
    <cellStyle name="Normal 9 6 2 2 2 2" xfId="2471" xr:uid="{EDF93565-62ED-47B1-B932-B68D45B86092}"/>
    <cellStyle name="Normal 9 6 2 2 2 2 2" xfId="5171" xr:uid="{AC0CB632-01BC-473F-9656-FEA4B59B4136}"/>
    <cellStyle name="Normal 9 6 2 2 2 3" xfId="4225" xr:uid="{40E5F67A-CADB-42EC-A54B-0CFFF874864D}"/>
    <cellStyle name="Normal 9 6 2 2 2 3 2" xfId="5172" xr:uid="{3BE7DDDA-1F20-4765-814D-E3918CB1EC29}"/>
    <cellStyle name="Normal 9 6 2 2 2 4" xfId="4226" xr:uid="{CD6F44A7-EDC3-4917-931C-D5BFBC92B409}"/>
    <cellStyle name="Normal 9 6 2 2 2 4 2" xfId="5173" xr:uid="{A56DC75C-BDE4-4F01-8F05-DB4ADA8CCE7F}"/>
    <cellStyle name="Normal 9 6 2 2 2 5" xfId="5170" xr:uid="{0BC30737-FCFF-46B3-B355-27C9C2BC1EDA}"/>
    <cellStyle name="Normal 9 6 2 2 3" xfId="2472" xr:uid="{19E752AA-7123-407F-BBEC-5CE9E1E8DEEA}"/>
    <cellStyle name="Normal 9 6 2 2 3 2" xfId="4227" xr:uid="{E334A110-71D4-4AB2-9E28-048137D79100}"/>
    <cellStyle name="Normal 9 6 2 2 3 2 2" xfId="5175" xr:uid="{0E52C639-D4C0-4F61-9A73-4655670EBFDD}"/>
    <cellStyle name="Normal 9 6 2 2 3 3" xfId="4228" xr:uid="{3FE5BC20-A86E-4754-A8FC-3094ABEEA02B}"/>
    <cellStyle name="Normal 9 6 2 2 3 3 2" xfId="5176" xr:uid="{685823FF-9C94-4B12-8256-F548366E7E1F}"/>
    <cellStyle name="Normal 9 6 2 2 3 4" xfId="4229" xr:uid="{FE5DA96F-6F11-4270-8B6E-90E7DC926E28}"/>
    <cellStyle name="Normal 9 6 2 2 3 4 2" xfId="5177" xr:uid="{C0EDC5B8-E924-4D5B-808D-B61CFFCC9110}"/>
    <cellStyle name="Normal 9 6 2 2 3 5" xfId="5174" xr:uid="{E07D3AFE-D682-4892-AA02-504B79327A57}"/>
    <cellStyle name="Normal 9 6 2 2 4" xfId="4230" xr:uid="{E85C350F-4E7F-43AB-840D-30E1E1EAD899}"/>
    <cellStyle name="Normal 9 6 2 2 4 2" xfId="5178" xr:uid="{FFF76629-6506-4415-81FA-B5546BAC0956}"/>
    <cellStyle name="Normal 9 6 2 2 5" xfId="4231" xr:uid="{52AD3E66-254B-451A-B9D1-1D7C902E0916}"/>
    <cellStyle name="Normal 9 6 2 2 5 2" xfId="5179" xr:uid="{B3B4DA4E-2586-4587-9F22-35FA5231F4A4}"/>
    <cellStyle name="Normal 9 6 2 2 6" xfId="4232" xr:uid="{4BC0A89A-317C-447C-9B7F-03D86123046F}"/>
    <cellStyle name="Normal 9 6 2 2 6 2" xfId="5180" xr:uid="{6A3DDC0C-89D8-4446-9472-6DF438708EDB}"/>
    <cellStyle name="Normal 9 6 2 2 7" xfId="5169" xr:uid="{943D81EA-E882-4A49-8408-855FF53F7AF1}"/>
    <cellStyle name="Normal 9 6 2 3" xfId="887" xr:uid="{3BD8A062-0DD5-4A93-8DB8-1F66B0085C87}"/>
    <cellStyle name="Normal 9 6 2 3 2" xfId="2473" xr:uid="{A793E61D-51F3-4389-9E24-6887D4BF83F7}"/>
    <cellStyle name="Normal 9 6 2 3 2 2" xfId="4233" xr:uid="{718C296F-7F44-4E3A-9E30-0D8212F88587}"/>
    <cellStyle name="Normal 9 6 2 3 2 2 2" xfId="5183" xr:uid="{0F790EED-DF13-496E-AF19-6D41780DA897}"/>
    <cellStyle name="Normal 9 6 2 3 2 3" xfId="4234" xr:uid="{89940BA6-882E-4497-86A3-8EB58F453772}"/>
    <cellStyle name="Normal 9 6 2 3 2 3 2" xfId="5184" xr:uid="{46288E58-ADB8-4EC7-8B92-9EC66BD4187A}"/>
    <cellStyle name="Normal 9 6 2 3 2 4" xfId="4235" xr:uid="{0761CEEC-F822-441B-A3BA-91500EBDEFC4}"/>
    <cellStyle name="Normal 9 6 2 3 2 4 2" xfId="5185" xr:uid="{8BA2AE26-D354-4A17-9A0E-9E74DAC0837F}"/>
    <cellStyle name="Normal 9 6 2 3 2 5" xfId="5182" xr:uid="{057B3D9E-10DA-4D84-B961-4B7D7F801FFA}"/>
    <cellStyle name="Normal 9 6 2 3 3" xfId="4236" xr:uid="{8A9A23A1-952B-495A-8355-5CF3018F1FA3}"/>
    <cellStyle name="Normal 9 6 2 3 3 2" xfId="5186" xr:uid="{6A421775-83BD-442D-98A8-A4F3F3CD9A56}"/>
    <cellStyle name="Normal 9 6 2 3 4" xfId="4237" xr:uid="{458AEF77-3559-4059-934D-E45146F8F615}"/>
    <cellStyle name="Normal 9 6 2 3 4 2" xfId="5187" xr:uid="{F4BEBCBC-075F-430F-83A0-01BADB618C2D}"/>
    <cellStyle name="Normal 9 6 2 3 5" xfId="4238" xr:uid="{9B6FA467-C42F-4B4F-BC34-22A21267DC8D}"/>
    <cellStyle name="Normal 9 6 2 3 5 2" xfId="5188" xr:uid="{15B670EF-C364-417F-AC9C-3BED07AA6415}"/>
    <cellStyle name="Normal 9 6 2 3 6" xfId="5181" xr:uid="{33D44454-E285-4A4D-9232-09ED7FC98A7D}"/>
    <cellStyle name="Normal 9 6 2 4" xfId="2474" xr:uid="{A83FD013-2AC4-4849-A570-34975638BDF8}"/>
    <cellStyle name="Normal 9 6 2 4 2" xfId="4239" xr:uid="{DC03F7AD-F28B-44A5-9B4E-EA3DD02A1611}"/>
    <cellStyle name="Normal 9 6 2 4 2 2" xfId="5190" xr:uid="{7C12B106-1636-4453-AE63-26B9E230DC25}"/>
    <cellStyle name="Normal 9 6 2 4 3" xfId="4240" xr:uid="{01569C9F-51F6-4434-AB8A-886BAAE17151}"/>
    <cellStyle name="Normal 9 6 2 4 3 2" xfId="5191" xr:uid="{0C75759C-BB88-4C3C-8CF3-AD7BAA67451E}"/>
    <cellStyle name="Normal 9 6 2 4 4" xfId="4241" xr:uid="{AB670F92-4CFA-4A12-AB14-E6D1664C4EA8}"/>
    <cellStyle name="Normal 9 6 2 4 4 2" xfId="5192" xr:uid="{D5732B6E-5734-4919-8714-8955F572DB86}"/>
    <cellStyle name="Normal 9 6 2 4 5" xfId="5189" xr:uid="{D2FC088F-362F-401E-854E-70AAAC0E11C4}"/>
    <cellStyle name="Normal 9 6 2 5" xfId="4242" xr:uid="{79210360-21E2-478C-A80D-685EF47FE8DD}"/>
    <cellStyle name="Normal 9 6 2 5 2" xfId="4243" xr:uid="{29D6B6CF-7BE1-485E-B165-FDF2E854BA1B}"/>
    <cellStyle name="Normal 9 6 2 5 2 2" xfId="5194" xr:uid="{7B9B7F51-FF07-4D83-AD60-C253B9D7DBD1}"/>
    <cellStyle name="Normal 9 6 2 5 3" xfId="4244" xr:uid="{A4861B11-F7A5-481F-A1AC-D8FF7ADDE776}"/>
    <cellStyle name="Normal 9 6 2 5 3 2" xfId="5195" xr:uid="{ED8BE457-211C-4B1B-96EE-E5FE3A902907}"/>
    <cellStyle name="Normal 9 6 2 5 4" xfId="4245" xr:uid="{A485072E-338F-41D7-BCB9-D97346C4478F}"/>
    <cellStyle name="Normal 9 6 2 5 4 2" xfId="5196" xr:uid="{92C28156-E554-4E9D-A529-5F7159F1EE67}"/>
    <cellStyle name="Normal 9 6 2 5 5" xfId="5193" xr:uid="{0CD06DC2-5021-4215-920A-1EF43B9AA314}"/>
    <cellStyle name="Normal 9 6 2 6" xfId="4246" xr:uid="{405EDCFD-3E3C-42B0-BA7F-35CD26DE0592}"/>
    <cellStyle name="Normal 9 6 2 6 2" xfId="5197" xr:uid="{567FE157-8D23-4BB4-910D-FF96AA7579E2}"/>
    <cellStyle name="Normal 9 6 2 7" xfId="4247" xr:uid="{81298B60-9580-44BB-A727-15F73C428096}"/>
    <cellStyle name="Normal 9 6 2 7 2" xfId="5198" xr:uid="{70AE38AB-72DC-4855-8D5E-83A166476EDE}"/>
    <cellStyle name="Normal 9 6 2 8" xfId="4248" xr:uid="{DCE9F2AA-ACAE-4FE8-8ED6-A592DF933E8A}"/>
    <cellStyle name="Normal 9 6 2 8 2" xfId="5199" xr:uid="{CD9E9055-DB1E-4F3A-926E-E0B473B4BA08}"/>
    <cellStyle name="Normal 9 6 2 9" xfId="5168" xr:uid="{9FE256A9-DC02-4D6D-AF01-9F6A106B096B}"/>
    <cellStyle name="Normal 9 6 3" xfId="424" xr:uid="{83317803-2E8F-4EF0-BF5D-10E2AA9A4134}"/>
    <cellStyle name="Normal 9 6 3 2" xfId="888" xr:uid="{70FADA23-ED85-4085-A5DB-6CBFD122A6D4}"/>
    <cellStyle name="Normal 9 6 3 2 2" xfId="889" xr:uid="{C0AC482C-9896-4E0F-8E4A-2E0818B88A62}"/>
    <cellStyle name="Normal 9 6 3 2 2 2" xfId="5202" xr:uid="{88C8D72F-92D5-4EAF-80E6-DCC326E686CE}"/>
    <cellStyle name="Normal 9 6 3 2 3" xfId="4249" xr:uid="{7EF6E28E-4B36-4A97-B755-C7210BC30AD2}"/>
    <cellStyle name="Normal 9 6 3 2 3 2" xfId="5203" xr:uid="{918A10DE-7C2A-4CD8-9B51-61DE7541DDA4}"/>
    <cellStyle name="Normal 9 6 3 2 4" xfId="4250" xr:uid="{11F421D6-C762-4EC3-90D8-21AC2055D7CE}"/>
    <cellStyle name="Normal 9 6 3 2 4 2" xfId="5204" xr:uid="{68A22B08-A28A-4EEC-BCE4-481004B34D0C}"/>
    <cellStyle name="Normal 9 6 3 2 5" xfId="5201" xr:uid="{FA945A07-2EC4-43BB-ABA5-1AABE06FECD3}"/>
    <cellStyle name="Normal 9 6 3 3" xfId="890" xr:uid="{0270682D-B455-4555-A96A-02B4E3C285DA}"/>
    <cellStyle name="Normal 9 6 3 3 2" xfId="4251" xr:uid="{A176C930-7E29-49A4-A32F-32785A6D4A0C}"/>
    <cellStyle name="Normal 9 6 3 3 2 2" xfId="5206" xr:uid="{E1DB868D-C859-4A74-8747-A824B118BDD0}"/>
    <cellStyle name="Normal 9 6 3 3 3" xfId="4252" xr:uid="{0436FFD9-066F-4A76-9A9E-B22BDF6051BC}"/>
    <cellStyle name="Normal 9 6 3 3 3 2" xfId="5207" xr:uid="{867AE173-2DCF-4AD9-AC42-825E9211289E}"/>
    <cellStyle name="Normal 9 6 3 3 4" xfId="4253" xr:uid="{600F80EB-6E2F-4FE3-8321-0BF050832BDD}"/>
    <cellStyle name="Normal 9 6 3 3 4 2" xfId="5208" xr:uid="{ED5051AE-609C-4EB1-ACDB-A254E9C8E68B}"/>
    <cellStyle name="Normal 9 6 3 3 5" xfId="5205" xr:uid="{98E4931C-5C81-4922-95D3-5F041819A672}"/>
    <cellStyle name="Normal 9 6 3 4" xfId="4254" xr:uid="{B4F015BF-396B-41ED-857F-89962C8C268D}"/>
    <cellStyle name="Normal 9 6 3 4 2" xfId="5209" xr:uid="{58FDFD1F-B93F-4B09-9861-4AF368A17E4A}"/>
    <cellStyle name="Normal 9 6 3 5" xfId="4255" xr:uid="{62F44055-EBA2-4820-AFFC-B7B964BFA1C6}"/>
    <cellStyle name="Normal 9 6 3 5 2" xfId="5210" xr:uid="{9297F938-99EC-49F7-80A1-FE197119B13B}"/>
    <cellStyle name="Normal 9 6 3 6" xfId="4256" xr:uid="{82F8CE8B-F0B4-4B23-B8DE-85A93111EC28}"/>
    <cellStyle name="Normal 9 6 3 6 2" xfId="5211" xr:uid="{3213AC4C-FCC6-41EB-8F78-7DC91D5AE908}"/>
    <cellStyle name="Normal 9 6 3 7" xfId="5200" xr:uid="{F0466887-6430-4BB7-B728-5B136D3729EC}"/>
    <cellStyle name="Normal 9 6 4" xfId="425" xr:uid="{6ABDB6D0-7F6A-41E2-95AE-546BD87CBF9E}"/>
    <cellStyle name="Normal 9 6 4 2" xfId="891" xr:uid="{A33772C5-47B3-44A0-8DDA-94AB25C8B20A}"/>
    <cellStyle name="Normal 9 6 4 2 2" xfId="4257" xr:uid="{6B2DCB55-5E32-4BE2-996C-BF28EEFF3A23}"/>
    <cellStyle name="Normal 9 6 4 2 2 2" xfId="5214" xr:uid="{F61D9348-5C75-4B56-BAC1-B0812E7F18AD}"/>
    <cellStyle name="Normal 9 6 4 2 3" xfId="4258" xr:uid="{14A88C25-0477-4124-B688-18E558AF8B55}"/>
    <cellStyle name="Normal 9 6 4 2 3 2" xfId="5215" xr:uid="{8BAEBB3A-6410-4F32-9377-7573F9E4F079}"/>
    <cellStyle name="Normal 9 6 4 2 4" xfId="4259" xr:uid="{4915BE4C-2573-4358-A4F9-3B768B71FA33}"/>
    <cellStyle name="Normal 9 6 4 2 4 2" xfId="5216" xr:uid="{8A2A9243-458B-4554-9A83-084B31192055}"/>
    <cellStyle name="Normal 9 6 4 2 5" xfId="5213" xr:uid="{035E6DD9-092D-4266-8FC6-DB754D2BA7FD}"/>
    <cellStyle name="Normal 9 6 4 3" xfId="4260" xr:uid="{8CD02BD5-1561-4BDB-B051-C57DD3AA2EB4}"/>
    <cellStyle name="Normal 9 6 4 3 2" xfId="5217" xr:uid="{B748BEE0-A568-42FD-8489-EF731FD0C050}"/>
    <cellStyle name="Normal 9 6 4 4" xfId="4261" xr:uid="{3C1D8813-A244-44DF-804D-DCFF9C4C5140}"/>
    <cellStyle name="Normal 9 6 4 4 2" xfId="5218" xr:uid="{507D6660-2202-48EA-A289-EF88F3B70DB2}"/>
    <cellStyle name="Normal 9 6 4 5" xfId="4262" xr:uid="{E005F560-919C-478D-9E9B-661BFBCE7318}"/>
    <cellStyle name="Normal 9 6 4 5 2" xfId="5219" xr:uid="{6E9B9E76-F3CD-4946-9A48-51BDADD506A2}"/>
    <cellStyle name="Normal 9 6 4 6" xfId="5212" xr:uid="{E2D7226C-2BC5-4CAB-8B43-CFD624EC1077}"/>
    <cellStyle name="Normal 9 6 5" xfId="892" xr:uid="{01123A03-5313-44EA-AF49-B090A5DF39B9}"/>
    <cellStyle name="Normal 9 6 5 2" xfId="4263" xr:uid="{813F3E22-4B7F-4BC6-9C0F-25DC3F7BCB49}"/>
    <cellStyle name="Normal 9 6 5 2 2" xfId="5221" xr:uid="{1E8CD360-F344-4F09-A0C0-254EBE23D978}"/>
    <cellStyle name="Normal 9 6 5 3" xfId="4264" xr:uid="{3C6351DE-D149-4CAA-ADC8-49A3189AFF09}"/>
    <cellStyle name="Normal 9 6 5 3 2" xfId="5222" xr:uid="{1B37BE29-1FED-4641-AF95-42AC9D507B39}"/>
    <cellStyle name="Normal 9 6 5 4" xfId="4265" xr:uid="{2AA0AD2C-477D-480D-B82B-C54DED6CA6A6}"/>
    <cellStyle name="Normal 9 6 5 4 2" xfId="5223" xr:uid="{21C7568C-7B29-4AEB-BD67-FF482BA224A2}"/>
    <cellStyle name="Normal 9 6 5 5" xfId="5220" xr:uid="{30A1E216-1740-4403-8580-F250DF3AC274}"/>
    <cellStyle name="Normal 9 6 6" xfId="4266" xr:uid="{350EE21A-E30C-45AA-A88E-0DC4B12BE413}"/>
    <cellStyle name="Normal 9 6 6 2" xfId="4267" xr:uid="{C300A794-EE14-4029-9DAF-B3A000206D72}"/>
    <cellStyle name="Normal 9 6 6 2 2" xfId="5225" xr:uid="{5771EC8E-4369-42CC-A91A-F4F16707E369}"/>
    <cellStyle name="Normal 9 6 6 3" xfId="4268" xr:uid="{FF697708-E0BC-49C4-9F1F-6716FA7DCD50}"/>
    <cellStyle name="Normal 9 6 6 3 2" xfId="5226" xr:uid="{F32ABF36-A407-4112-87F9-72B1FA171505}"/>
    <cellStyle name="Normal 9 6 6 4" xfId="4269" xr:uid="{B30EFD04-14DB-41F4-86CB-70F8856E8309}"/>
    <cellStyle name="Normal 9 6 6 4 2" xfId="5227" xr:uid="{5ABC606F-5455-4B41-94B3-EB1A10C73CAA}"/>
    <cellStyle name="Normal 9 6 6 5" xfId="5224" xr:uid="{D5AA64D9-4625-4D43-AC69-89383DB68B80}"/>
    <cellStyle name="Normal 9 6 7" xfId="4270" xr:uid="{685DB00D-7B2F-440E-B155-41BF8A87A898}"/>
    <cellStyle name="Normal 9 6 7 2" xfId="5228" xr:uid="{8AAA309E-A0D3-4C99-82B2-02E10390E601}"/>
    <cellStyle name="Normal 9 6 8" xfId="4271" xr:uid="{5F203311-E597-4D03-A2ED-75BAE31707AC}"/>
    <cellStyle name="Normal 9 6 8 2" xfId="5229" xr:uid="{E6F4491E-667A-45FA-A142-DF36598E4109}"/>
    <cellStyle name="Normal 9 6 9" xfId="4272" xr:uid="{8A568AB6-D384-4B1B-A4B9-EB0320437C8E}"/>
    <cellStyle name="Normal 9 6 9 2" xfId="5230" xr:uid="{0DB407D8-4A24-4A04-9809-D160CF49A311}"/>
    <cellStyle name="Normal 9 7" xfId="182" xr:uid="{693D50BF-12B0-4489-934D-08A8A95D3AAE}"/>
    <cellStyle name="Normal 9 7 2" xfId="426" xr:uid="{50A99AE1-071D-4C7B-BE47-FF7EE225F9F7}"/>
    <cellStyle name="Normal 9 7 2 2" xfId="893" xr:uid="{8DF76AE5-CD56-416D-8BA8-EE11BE7D73AF}"/>
    <cellStyle name="Normal 9 7 2 2 2" xfId="2475" xr:uid="{C29E2962-DE7B-4454-8819-CDBC752A9B70}"/>
    <cellStyle name="Normal 9 7 2 2 2 2" xfId="2476" xr:uid="{7EE9B031-5EB7-49E4-AFA5-00EB21B25952}"/>
    <cellStyle name="Normal 9 7 2 2 2 2 2" xfId="5235" xr:uid="{5C9799D7-7791-4154-A9CC-A8824FCDBB3C}"/>
    <cellStyle name="Normal 9 7 2 2 2 3" xfId="5234" xr:uid="{79E9114D-4891-49AC-89B1-87AE6FA90688}"/>
    <cellStyle name="Normal 9 7 2 2 3" xfId="2477" xr:uid="{B6CC1D38-5D0D-4695-A8D7-1AA141C178E0}"/>
    <cellStyle name="Normal 9 7 2 2 3 2" xfId="5236" xr:uid="{CFD263F5-B388-45DD-92F8-5CE1EB0DEC4D}"/>
    <cellStyle name="Normal 9 7 2 2 4" xfId="4273" xr:uid="{B42F6D08-FB30-4180-B4AE-96A5C9E8F681}"/>
    <cellStyle name="Normal 9 7 2 2 4 2" xfId="5237" xr:uid="{55F25C81-2922-4B42-9E64-960538E30FB1}"/>
    <cellStyle name="Normal 9 7 2 2 5" xfId="5233" xr:uid="{89A364B6-9317-41C1-991B-C6D24BC7C3CE}"/>
    <cellStyle name="Normal 9 7 2 3" xfId="2478" xr:uid="{CB2CC1FA-8E15-46FA-8253-7FE28A219263}"/>
    <cellStyle name="Normal 9 7 2 3 2" xfId="2479" xr:uid="{45BD9F29-4408-4259-8F3B-BCB87279EF72}"/>
    <cellStyle name="Normal 9 7 2 3 2 2" xfId="5239" xr:uid="{4B21DC5C-BD8A-47CB-92CA-D05E61151B01}"/>
    <cellStyle name="Normal 9 7 2 3 3" xfId="4274" xr:uid="{DAD878FE-EC93-4853-9587-F97F2AA6743B}"/>
    <cellStyle name="Normal 9 7 2 3 3 2" xfId="5240" xr:uid="{F12900A4-18D7-4189-9A9E-E4BFD47D5CDA}"/>
    <cellStyle name="Normal 9 7 2 3 4" xfId="4275" xr:uid="{01C5C9C0-EC4D-47D2-BB4C-8932DFF1F530}"/>
    <cellStyle name="Normal 9 7 2 3 4 2" xfId="5241" xr:uid="{AFE5BF1D-306C-4F44-8B7A-920955F3C210}"/>
    <cellStyle name="Normal 9 7 2 3 5" xfId="5238" xr:uid="{B2BD62D2-0961-4833-AA68-34532C7F2467}"/>
    <cellStyle name="Normal 9 7 2 4" xfId="2480" xr:uid="{CA7BF791-7181-46C7-8C15-0B6AB684644C}"/>
    <cellStyle name="Normal 9 7 2 4 2" xfId="5242" xr:uid="{0A097038-70EA-4258-80FF-28C3B1F2DCB0}"/>
    <cellStyle name="Normal 9 7 2 5" xfId="4276" xr:uid="{EE8AB305-5D55-48EA-A046-92E2178DE12D}"/>
    <cellStyle name="Normal 9 7 2 5 2" xfId="5243" xr:uid="{CF8E7CCE-C2E1-4201-B46B-52DF929B2AE5}"/>
    <cellStyle name="Normal 9 7 2 6" xfId="4277" xr:uid="{449CB749-F32C-4829-BF06-B52F070E5010}"/>
    <cellStyle name="Normal 9 7 2 6 2" xfId="5244" xr:uid="{D6CFC75C-0AE7-4C7F-8889-C22F5F7A8CA9}"/>
    <cellStyle name="Normal 9 7 2 7" xfId="5232" xr:uid="{8207EA98-F9E8-4287-A588-2DD7207F276C}"/>
    <cellStyle name="Normal 9 7 3" xfId="894" xr:uid="{DB15E468-7420-4E97-B870-3078EF9FECBC}"/>
    <cellStyle name="Normal 9 7 3 2" xfId="2481" xr:uid="{D7D2C23F-BE97-444E-A8CC-22C510AFBB05}"/>
    <cellStyle name="Normal 9 7 3 2 2" xfId="2482" xr:uid="{6C2568F9-8B34-4F7D-92D6-8D615F0CB7F2}"/>
    <cellStyle name="Normal 9 7 3 2 2 2" xfId="5247" xr:uid="{506301C4-7739-48E5-B59A-6E87A8ACF326}"/>
    <cellStyle name="Normal 9 7 3 2 3" xfId="4278" xr:uid="{26D92431-BCAF-4930-9DE5-4B671A0DB52C}"/>
    <cellStyle name="Normal 9 7 3 2 3 2" xfId="5248" xr:uid="{374F6A9F-A8F5-43F7-BD92-DF522B3191EB}"/>
    <cellStyle name="Normal 9 7 3 2 4" xfId="4279" xr:uid="{6F2753F6-D513-41B3-8315-EB7664CC7D17}"/>
    <cellStyle name="Normal 9 7 3 2 4 2" xfId="5249" xr:uid="{A858071E-086B-465E-BEAB-86A66DE14CD4}"/>
    <cellStyle name="Normal 9 7 3 2 5" xfId="5246" xr:uid="{6BF4E45B-C6B3-4364-AB8C-DD60A3107E19}"/>
    <cellStyle name="Normal 9 7 3 3" xfId="2483" xr:uid="{1DA1A54D-2B9A-4F9F-9703-CDAD99C6DB58}"/>
    <cellStyle name="Normal 9 7 3 3 2" xfId="5250" xr:uid="{FAFEC258-4C26-416A-A036-E23E0FFF94A3}"/>
    <cellStyle name="Normal 9 7 3 4" xfId="4280" xr:uid="{CD45C983-304D-49E9-BF58-8D39F80DF955}"/>
    <cellStyle name="Normal 9 7 3 4 2" xfId="5251" xr:uid="{B15AC71A-B4C2-46A9-AED7-A34FB3E97570}"/>
    <cellStyle name="Normal 9 7 3 5" xfId="4281" xr:uid="{C9536232-703C-4B8F-B963-CF2EF8362B27}"/>
    <cellStyle name="Normal 9 7 3 5 2" xfId="5252" xr:uid="{C7D2922C-D9E7-4FC8-87C5-1924AD623BFD}"/>
    <cellStyle name="Normal 9 7 3 6" xfId="5245" xr:uid="{5C97323F-DC76-47E0-B173-05E5134BC920}"/>
    <cellStyle name="Normal 9 7 4" xfId="2484" xr:uid="{FF4B4023-A79F-4FA8-AA77-AF5F17D3641E}"/>
    <cellStyle name="Normal 9 7 4 2" xfId="2485" xr:uid="{438795DF-D70B-432D-A828-517A909DD124}"/>
    <cellStyle name="Normal 9 7 4 2 2" xfId="5254" xr:uid="{331D4F6B-909F-4BF4-B6F7-5F32CB94EC30}"/>
    <cellStyle name="Normal 9 7 4 3" xfId="4282" xr:uid="{449D996B-4EF8-416C-BC07-138D257D298A}"/>
    <cellStyle name="Normal 9 7 4 3 2" xfId="5255" xr:uid="{6B2EF458-1135-4D0A-BB2C-01BB7C325E98}"/>
    <cellStyle name="Normal 9 7 4 4" xfId="4283" xr:uid="{3C002E62-ED80-4922-84BF-F8AC026052C8}"/>
    <cellStyle name="Normal 9 7 4 4 2" xfId="5256" xr:uid="{36AF894F-A531-41E6-8BE6-7BAE0E68DEEF}"/>
    <cellStyle name="Normal 9 7 4 5" xfId="5253" xr:uid="{342CBAE8-F225-40CF-9AC6-73304DF9463B}"/>
    <cellStyle name="Normal 9 7 5" xfId="2486" xr:uid="{89DD599B-3810-4578-B157-480967867C3F}"/>
    <cellStyle name="Normal 9 7 5 2" xfId="4284" xr:uid="{019069EC-6732-480B-AFE6-0D28F3CA3824}"/>
    <cellStyle name="Normal 9 7 5 2 2" xfId="5258" xr:uid="{5DF9504A-C79E-4237-8E37-E401434F5A06}"/>
    <cellStyle name="Normal 9 7 5 3" xfId="4285" xr:uid="{84018470-FE3A-4413-82D0-76C8BF7B50EE}"/>
    <cellStyle name="Normal 9 7 5 3 2" xfId="5259" xr:uid="{DE1B1879-1DE2-47EB-A263-768F41C08596}"/>
    <cellStyle name="Normal 9 7 5 4" xfId="4286" xr:uid="{86E6710E-4616-4AC4-AE44-144A6000F784}"/>
    <cellStyle name="Normal 9 7 5 4 2" xfId="5260" xr:uid="{AFBE80ED-9118-45A3-B8D0-43E8445359E5}"/>
    <cellStyle name="Normal 9 7 5 5" xfId="5257" xr:uid="{4A083CED-A49B-4A8B-9F7E-FA9591C3F879}"/>
    <cellStyle name="Normal 9 7 6" xfId="4287" xr:uid="{40515149-9F94-458D-B93B-AE206D3E47EE}"/>
    <cellStyle name="Normal 9 7 6 2" xfId="5261" xr:uid="{00D600DE-C518-432D-B19D-82ABDDF721C2}"/>
    <cellStyle name="Normal 9 7 7" xfId="4288" xr:uid="{AFFADA9A-C4D9-41D6-B8F7-D45BFCA475E8}"/>
    <cellStyle name="Normal 9 7 7 2" xfId="5262" xr:uid="{140E82BF-5F63-4709-A935-384F0AEE2B9F}"/>
    <cellStyle name="Normal 9 7 8" xfId="4289" xr:uid="{D863CE74-60FC-4619-BE33-10B67A01331E}"/>
    <cellStyle name="Normal 9 7 8 2" xfId="5263" xr:uid="{23982DBC-3D4B-4045-994A-8026418F8E95}"/>
    <cellStyle name="Normal 9 7 9" xfId="5231" xr:uid="{0ED2D334-A112-4949-907E-087DAAFB856C}"/>
    <cellStyle name="Normal 9 8" xfId="427" xr:uid="{1B7F3407-739C-4A13-BEC4-953D242E3813}"/>
    <cellStyle name="Normal 9 8 2" xfId="895" xr:uid="{B002210A-5680-4E82-B6DE-7D205983D98D}"/>
    <cellStyle name="Normal 9 8 2 2" xfId="896" xr:uid="{7A4B42B0-938B-468D-9B33-92CD09F4B451}"/>
    <cellStyle name="Normal 9 8 2 2 2" xfId="2487" xr:uid="{FEC2CE4B-8D7E-4485-9A76-1429152494F9}"/>
    <cellStyle name="Normal 9 8 2 2 2 2" xfId="5267" xr:uid="{EDCDBA8C-4FAD-4DD9-9FAB-EBF6C43CA904}"/>
    <cellStyle name="Normal 9 8 2 2 3" xfId="4290" xr:uid="{4CB3043D-31D5-413A-8F89-829BC1D3C08A}"/>
    <cellStyle name="Normal 9 8 2 2 3 2" xfId="5268" xr:uid="{3E0A3F0C-B467-40A3-B247-6CAE0FC64DAA}"/>
    <cellStyle name="Normal 9 8 2 2 4" xfId="4291" xr:uid="{8AAEC102-E5A4-4547-9BDC-C7E2EEE23899}"/>
    <cellStyle name="Normal 9 8 2 2 4 2" xfId="5269" xr:uid="{C58B9F48-BBDE-464F-9766-6C80FB570A72}"/>
    <cellStyle name="Normal 9 8 2 2 5" xfId="5266" xr:uid="{E5B2A449-3C4B-454E-9C20-091A4CB1A13E}"/>
    <cellStyle name="Normal 9 8 2 3" xfId="2488" xr:uid="{DF0CB609-98D3-4527-8BC1-83C5FDE2290B}"/>
    <cellStyle name="Normal 9 8 2 3 2" xfId="5270" xr:uid="{313DD34A-01F0-4344-B23E-5585EE3649F2}"/>
    <cellStyle name="Normal 9 8 2 4" xfId="4292" xr:uid="{0C483C6B-7F56-46AF-96EC-333198ED3AE1}"/>
    <cellStyle name="Normal 9 8 2 4 2" xfId="5271" xr:uid="{A85BE18D-A662-4BE1-AB05-E72233A2D3EC}"/>
    <cellStyle name="Normal 9 8 2 5" xfId="4293" xr:uid="{DC1CEA0F-147F-46F0-9DA7-7527B499AEE4}"/>
    <cellStyle name="Normal 9 8 2 5 2" xfId="5272" xr:uid="{4A15789B-408A-4A4F-AB3B-17B2B71A460B}"/>
    <cellStyle name="Normal 9 8 2 6" xfId="5265" xr:uid="{DF5CE142-C52B-473A-98B6-2919FA821D65}"/>
    <cellStyle name="Normal 9 8 3" xfId="897" xr:uid="{06A3995D-A05D-4117-8EC5-2F99285A2473}"/>
    <cellStyle name="Normal 9 8 3 2" xfId="2489" xr:uid="{6E117331-19D2-4A3D-806E-272854545DE1}"/>
    <cellStyle name="Normal 9 8 3 2 2" xfId="5274" xr:uid="{207D9160-4F90-4C6A-8086-936BBDE9F19E}"/>
    <cellStyle name="Normal 9 8 3 3" xfId="4294" xr:uid="{262BE7E1-FEE6-4CF9-99FA-254AD324538E}"/>
    <cellStyle name="Normal 9 8 3 3 2" xfId="5275" xr:uid="{2948B9A4-C3DB-4320-8DD8-1638E0DC87C8}"/>
    <cellStyle name="Normal 9 8 3 4" xfId="4295" xr:uid="{D150E871-BFCB-46B1-B0D2-648263F0029D}"/>
    <cellStyle name="Normal 9 8 3 4 2" xfId="5276" xr:uid="{3E68EC92-FB9E-4E0B-8814-CB9844BA4216}"/>
    <cellStyle name="Normal 9 8 3 5" xfId="5273" xr:uid="{E96BF916-AE5F-4B6B-95D4-5472E8784263}"/>
    <cellStyle name="Normal 9 8 4" xfId="2490" xr:uid="{824A5B44-A384-4BA2-8F42-34F986725C45}"/>
    <cellStyle name="Normal 9 8 4 2" xfId="4296" xr:uid="{BF82ED1B-C1C3-4886-A770-63308210E98E}"/>
    <cellStyle name="Normal 9 8 4 2 2" xfId="5278" xr:uid="{F8C28245-039C-4251-A98B-25BFB487957A}"/>
    <cellStyle name="Normal 9 8 4 3" xfId="4297" xr:uid="{A6A09B83-C0F3-47A9-9182-6B44C7D90CEC}"/>
    <cellStyle name="Normal 9 8 4 3 2" xfId="5279" xr:uid="{8B8AA115-CEEE-4E11-ABE2-E395DE6A2E85}"/>
    <cellStyle name="Normal 9 8 4 4" xfId="4298" xr:uid="{8D590389-1A93-418A-920F-38EB7B695584}"/>
    <cellStyle name="Normal 9 8 4 4 2" xfId="5280" xr:uid="{2F12249C-EEB5-45D5-A832-77B7A8BD58AE}"/>
    <cellStyle name="Normal 9 8 4 5" xfId="5277" xr:uid="{CDB582B8-60E0-4DFB-8497-D61BE6FBB990}"/>
    <cellStyle name="Normal 9 8 5" xfId="4299" xr:uid="{5AC24DA6-435C-4AC1-B603-4B491AEFC8B5}"/>
    <cellStyle name="Normal 9 8 5 2" xfId="5281" xr:uid="{EF4C4965-E133-48C5-A3F1-3F11F4E9DFC8}"/>
    <cellStyle name="Normal 9 8 6" xfId="4300" xr:uid="{AFDD36CC-8F24-4978-8BF4-EF29E6AA093D}"/>
    <cellStyle name="Normal 9 8 6 2" xfId="5282" xr:uid="{FF408378-A9D9-4BA0-909A-BA0110644194}"/>
    <cellStyle name="Normal 9 8 7" xfId="4301" xr:uid="{5C4AC56D-D0F2-4ABB-9F40-3B889863A5C1}"/>
    <cellStyle name="Normal 9 8 7 2" xfId="5283" xr:uid="{83BA7215-13FA-4A19-A2F7-948E6D4BF87B}"/>
    <cellStyle name="Normal 9 8 8" xfId="5264" xr:uid="{EAA382BE-EEA7-4812-B194-5CA03BB02B0B}"/>
    <cellStyle name="Normal 9 9" xfId="428" xr:uid="{72BC0422-E0CF-477E-97BB-DB74D4721357}"/>
    <cellStyle name="Normal 9 9 2" xfId="898" xr:uid="{F437FE94-BF34-41E6-BB18-A9062D1283D6}"/>
    <cellStyle name="Normal 9 9 2 2" xfId="2491" xr:uid="{9446FDF3-0B63-445E-BEFB-E5B0ACB599BC}"/>
    <cellStyle name="Normal 9 9 2 2 2" xfId="5286" xr:uid="{756FBBBC-2CCD-4E9B-88E5-78447AD0B768}"/>
    <cellStyle name="Normal 9 9 2 3" xfId="4302" xr:uid="{B681EA73-5A29-405F-ACF5-7A70DE858F0B}"/>
    <cellStyle name="Normal 9 9 2 3 2" xfId="5287" xr:uid="{BB807DB0-0746-4C14-89B8-E88BCE6173FA}"/>
    <cellStyle name="Normal 9 9 2 4" xfId="4303" xr:uid="{0187A0C3-A98E-4A3A-BB90-05D829FF5C70}"/>
    <cellStyle name="Normal 9 9 2 4 2" xfId="5288" xr:uid="{8F11DA69-685A-4DCA-BB92-AE15FEA42467}"/>
    <cellStyle name="Normal 9 9 2 5" xfId="5285" xr:uid="{81CE1A7E-B93F-421D-8ED8-C0AB35C73224}"/>
    <cellStyle name="Normal 9 9 3" xfId="2492" xr:uid="{55C1134C-C54B-440D-8925-2A2305C0D2A6}"/>
    <cellStyle name="Normal 9 9 3 2" xfId="4304" xr:uid="{FEF1A34C-FAE3-4571-B7C2-0FE98A691068}"/>
    <cellStyle name="Normal 9 9 3 2 2" xfId="5290" xr:uid="{53453930-C273-4C4C-A455-691760D0F7F0}"/>
    <cellStyle name="Normal 9 9 3 3" xfId="4305" xr:uid="{6734F918-661B-431A-8D16-67DAD7FAC9B6}"/>
    <cellStyle name="Normal 9 9 3 3 2" xfId="5291" xr:uid="{526558C7-6AD2-49E1-91D8-F90A66B756F6}"/>
    <cellStyle name="Normal 9 9 3 4" xfId="4306" xr:uid="{33D54EEF-86DA-4BE9-8EBE-C728FBD29707}"/>
    <cellStyle name="Normal 9 9 3 4 2" xfId="5292" xr:uid="{136AF40C-FB36-4BA9-9439-B0552845CF92}"/>
    <cellStyle name="Normal 9 9 3 5" xfId="5289" xr:uid="{D35EC33F-CB13-40E4-93FA-47F060F4D2C1}"/>
    <cellStyle name="Normal 9 9 4" xfId="4307" xr:uid="{35884F15-5E60-47AB-8B50-54CA69841AEA}"/>
    <cellStyle name="Normal 9 9 4 2" xfId="5293" xr:uid="{97CB1690-B978-4046-B665-D79387FD5E7A}"/>
    <cellStyle name="Normal 9 9 5" xfId="4308" xr:uid="{93ED7736-0B78-48DB-86F7-E029BC6693A3}"/>
    <cellStyle name="Normal 9 9 5 2" xfId="5294" xr:uid="{07A440E0-4B8E-4E2E-B881-D02128FEBE7C}"/>
    <cellStyle name="Normal 9 9 6" xfId="4309" xr:uid="{833EEA2D-FC42-46CC-AD44-B2CE401381FA}"/>
    <cellStyle name="Normal 9 9 6 2" xfId="5295" xr:uid="{C00C230E-F4FA-44D1-8F21-D3B551A26B87}"/>
    <cellStyle name="Normal 9 9 7" xfId="5284" xr:uid="{236BD04D-4647-4707-B97E-45D260D63039}"/>
    <cellStyle name="Percent 2" xfId="183" xr:uid="{9EF84B03-3C41-495C-BE22-03B44F42CA16}"/>
    <cellStyle name="Percent 2 2" xfId="5296" xr:uid="{CF36E146-C586-47E3-8D06-86A94AD0E4DF}"/>
    <cellStyle name="Гиперссылка 2" xfId="4" xr:uid="{49BAA0F8-B3D3-41B5-87DD-435502328B29}"/>
    <cellStyle name="Гиперссылка 2 2" xfId="5297" xr:uid="{485DCDCB-8EC4-404B-B3FA-1B87C723AEA9}"/>
    <cellStyle name="Обычный 2" xfId="1" xr:uid="{A3CD5D5E-4502-4158-8112-08CDD679ACF5}"/>
    <cellStyle name="Обычный 2 2" xfId="5" xr:uid="{D19F253E-EE9B-4476-9D91-2EE3A6D7A3DC}"/>
    <cellStyle name="Обычный 2 2 2" xfId="5299" xr:uid="{FC7FC795-59AE-4630-981E-EB5BEC732B8C}"/>
    <cellStyle name="Обычный 2 3" xfId="5298" xr:uid="{5B3E91EF-D931-4988-B23B-7DAAF5D71788}"/>
    <cellStyle name="常规_Sheet1_1" xfId="4411" xr:uid="{991039D3-14E7-49ED-B85A-C44A26F0626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7"/>
  <sheetViews>
    <sheetView tabSelected="1" zoomScale="90" zoomScaleNormal="90" workbookViewId="0">
      <selection activeCell="H6" sqref="H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833</v>
      </c>
      <c r="C10" s="120"/>
      <c r="D10" s="120"/>
      <c r="E10" s="120"/>
      <c r="F10" s="115"/>
      <c r="G10" s="116"/>
      <c r="H10" s="116" t="s">
        <v>833</v>
      </c>
      <c r="I10" s="120"/>
      <c r="J10" s="143">
        <v>53227</v>
      </c>
      <c r="K10" s="115"/>
    </row>
    <row r="11" spans="1:11">
      <c r="A11" s="114"/>
      <c r="B11" s="114" t="s">
        <v>834</v>
      </c>
      <c r="C11" s="120"/>
      <c r="D11" s="120"/>
      <c r="E11" s="120"/>
      <c r="F11" s="115"/>
      <c r="G11" s="116"/>
      <c r="H11" s="116" t="s">
        <v>834</v>
      </c>
      <c r="I11" s="120"/>
      <c r="J11" s="144"/>
      <c r="K11" s="115"/>
    </row>
    <row r="12" spans="1:11">
      <c r="A12" s="114"/>
      <c r="B12" s="114" t="s">
        <v>835</v>
      </c>
      <c r="C12" s="120"/>
      <c r="D12" s="120"/>
      <c r="E12" s="120"/>
      <c r="F12" s="115"/>
      <c r="G12" s="116"/>
      <c r="H12" s="116" t="s">
        <v>836</v>
      </c>
      <c r="I12" s="120"/>
      <c r="J12" s="120"/>
      <c r="K12" s="115"/>
    </row>
    <row r="13" spans="1:11">
      <c r="A13" s="114"/>
      <c r="B13" s="114" t="s">
        <v>837</v>
      </c>
      <c r="C13" s="120"/>
      <c r="D13" s="120"/>
      <c r="E13" s="120"/>
      <c r="F13" s="115"/>
      <c r="G13" s="116"/>
      <c r="H13" s="116" t="s">
        <v>837</v>
      </c>
      <c r="I13" s="120"/>
      <c r="J13" s="99" t="s">
        <v>11</v>
      </c>
      <c r="K13" s="115"/>
    </row>
    <row r="14" spans="1:11" ht="15" customHeight="1">
      <c r="A14" s="114"/>
      <c r="B14" s="114" t="s">
        <v>838</v>
      </c>
      <c r="C14" s="120"/>
      <c r="D14" s="120"/>
      <c r="E14" s="120"/>
      <c r="F14" s="115"/>
      <c r="G14" s="116"/>
      <c r="H14" s="116" t="s">
        <v>838</v>
      </c>
      <c r="I14" s="120"/>
      <c r="J14" s="145">
        <v>45336</v>
      </c>
      <c r="K14" s="115"/>
    </row>
    <row r="15" spans="1:11" ht="15" customHeight="1">
      <c r="A15" s="114"/>
      <c r="B15" s="6" t="s">
        <v>152</v>
      </c>
      <c r="C15" s="7"/>
      <c r="D15" s="7"/>
      <c r="E15" s="7"/>
      <c r="F15" s="8"/>
      <c r="G15" s="116"/>
      <c r="H15" s="9" t="s">
        <v>152</v>
      </c>
      <c r="I15" s="120"/>
      <c r="J15" s="146"/>
      <c r="K15" s="115"/>
    </row>
    <row r="16" spans="1:11" ht="15" customHeight="1">
      <c r="A16" s="114"/>
      <c r="B16" s="120"/>
      <c r="C16" s="120"/>
      <c r="D16" s="120"/>
      <c r="E16" s="120"/>
      <c r="F16" s="120"/>
      <c r="G16" s="120"/>
      <c r="H16" s="120"/>
      <c r="I16" s="123" t="s">
        <v>142</v>
      </c>
      <c r="J16" s="129">
        <v>41689</v>
      </c>
      <c r="K16" s="115"/>
    </row>
    <row r="17" spans="1:11">
      <c r="A17" s="114"/>
      <c r="B17" s="120" t="s">
        <v>712</v>
      </c>
      <c r="C17" s="120"/>
      <c r="D17" s="120"/>
      <c r="E17" s="120"/>
      <c r="F17" s="120"/>
      <c r="G17" s="120"/>
      <c r="H17" s="120"/>
      <c r="I17" s="123" t="s">
        <v>143</v>
      </c>
      <c r="J17" s="129" t="s">
        <v>827</v>
      </c>
      <c r="K17" s="115"/>
    </row>
    <row r="18" spans="1:11" ht="18">
      <c r="A18" s="114"/>
      <c r="B18" s="120" t="s">
        <v>713</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7" t="s">
        <v>201</v>
      </c>
      <c r="G20" s="148"/>
      <c r="H20" s="100" t="s">
        <v>169</v>
      </c>
      <c r="I20" s="100" t="s">
        <v>202</v>
      </c>
      <c r="J20" s="100" t="s">
        <v>21</v>
      </c>
      <c r="K20" s="115"/>
    </row>
    <row r="21" spans="1:11">
      <c r="A21" s="114"/>
      <c r="B21" s="105"/>
      <c r="C21" s="105"/>
      <c r="D21" s="106"/>
      <c r="E21" s="106"/>
      <c r="F21" s="149"/>
      <c r="G21" s="150"/>
      <c r="H21" s="105" t="s">
        <v>141</v>
      </c>
      <c r="I21" s="105"/>
      <c r="J21" s="105"/>
      <c r="K21" s="115"/>
    </row>
    <row r="22" spans="1:11" ht="24">
      <c r="A22" s="114"/>
      <c r="B22" s="107">
        <v>4</v>
      </c>
      <c r="C22" s="10" t="s">
        <v>714</v>
      </c>
      <c r="D22" s="118" t="s">
        <v>714</v>
      </c>
      <c r="E22" s="118" t="s">
        <v>273</v>
      </c>
      <c r="F22" s="139"/>
      <c r="G22" s="140"/>
      <c r="H22" s="11" t="s">
        <v>821</v>
      </c>
      <c r="I22" s="14">
        <v>6.1</v>
      </c>
      <c r="J22" s="109">
        <f t="shared" ref="J22:J53" si="0">I22*B22</f>
        <v>24.4</v>
      </c>
      <c r="K22" s="115"/>
    </row>
    <row r="23" spans="1:11" ht="24">
      <c r="A23" s="114"/>
      <c r="B23" s="107">
        <v>4</v>
      </c>
      <c r="C23" s="10" t="s">
        <v>714</v>
      </c>
      <c r="D23" s="118" t="s">
        <v>714</v>
      </c>
      <c r="E23" s="118" t="s">
        <v>110</v>
      </c>
      <c r="F23" s="139"/>
      <c r="G23" s="140"/>
      <c r="H23" s="11" t="s">
        <v>821</v>
      </c>
      <c r="I23" s="14">
        <v>6.1</v>
      </c>
      <c r="J23" s="109">
        <f t="shared" si="0"/>
        <v>24.4</v>
      </c>
      <c r="K23" s="115"/>
    </row>
    <row r="24" spans="1:11" ht="24">
      <c r="A24" s="114"/>
      <c r="B24" s="107">
        <v>2</v>
      </c>
      <c r="C24" s="10" t="s">
        <v>715</v>
      </c>
      <c r="D24" s="118" t="s">
        <v>715</v>
      </c>
      <c r="E24" s="118" t="s">
        <v>716</v>
      </c>
      <c r="F24" s="139" t="s">
        <v>23</v>
      </c>
      <c r="G24" s="140"/>
      <c r="H24" s="11" t="s">
        <v>717</v>
      </c>
      <c r="I24" s="14">
        <v>6.82</v>
      </c>
      <c r="J24" s="109">
        <f t="shared" si="0"/>
        <v>13.64</v>
      </c>
      <c r="K24" s="115"/>
    </row>
    <row r="25" spans="1:11" ht="24">
      <c r="A25" s="114"/>
      <c r="B25" s="107">
        <v>2</v>
      </c>
      <c r="C25" s="10" t="s">
        <v>715</v>
      </c>
      <c r="D25" s="118" t="s">
        <v>715</v>
      </c>
      <c r="E25" s="118" t="s">
        <v>716</v>
      </c>
      <c r="F25" s="139" t="s">
        <v>25</v>
      </c>
      <c r="G25" s="140"/>
      <c r="H25" s="11" t="s">
        <v>717</v>
      </c>
      <c r="I25" s="14">
        <v>6.82</v>
      </c>
      <c r="J25" s="109">
        <f t="shared" si="0"/>
        <v>13.64</v>
      </c>
      <c r="K25" s="115"/>
    </row>
    <row r="26" spans="1:11" ht="24">
      <c r="A26" s="114"/>
      <c r="B26" s="107">
        <v>23</v>
      </c>
      <c r="C26" s="10" t="s">
        <v>715</v>
      </c>
      <c r="D26" s="118" t="s">
        <v>715</v>
      </c>
      <c r="E26" s="118" t="s">
        <v>716</v>
      </c>
      <c r="F26" s="139" t="s">
        <v>26</v>
      </c>
      <c r="G26" s="140"/>
      <c r="H26" s="11" t="s">
        <v>717</v>
      </c>
      <c r="I26" s="14">
        <v>6.82</v>
      </c>
      <c r="J26" s="109">
        <f t="shared" si="0"/>
        <v>156.86000000000001</v>
      </c>
      <c r="K26" s="115"/>
    </row>
    <row r="27" spans="1:11">
      <c r="A27" s="114"/>
      <c r="B27" s="107">
        <v>2</v>
      </c>
      <c r="C27" s="10" t="s">
        <v>718</v>
      </c>
      <c r="D27" s="118" t="s">
        <v>718</v>
      </c>
      <c r="E27" s="118" t="s">
        <v>23</v>
      </c>
      <c r="F27" s="139"/>
      <c r="G27" s="140"/>
      <c r="H27" s="11" t="s">
        <v>719</v>
      </c>
      <c r="I27" s="14">
        <v>8.26</v>
      </c>
      <c r="J27" s="109">
        <f t="shared" si="0"/>
        <v>16.52</v>
      </c>
      <c r="K27" s="115"/>
    </row>
    <row r="28" spans="1:11">
      <c r="A28" s="114"/>
      <c r="B28" s="107">
        <v>2</v>
      </c>
      <c r="C28" s="10" t="s">
        <v>718</v>
      </c>
      <c r="D28" s="118" t="s">
        <v>718</v>
      </c>
      <c r="E28" s="118" t="s">
        <v>25</v>
      </c>
      <c r="F28" s="139"/>
      <c r="G28" s="140"/>
      <c r="H28" s="11" t="s">
        <v>719</v>
      </c>
      <c r="I28" s="14">
        <v>8.26</v>
      </c>
      <c r="J28" s="109">
        <f t="shared" si="0"/>
        <v>16.52</v>
      </c>
      <c r="K28" s="115"/>
    </row>
    <row r="29" spans="1:11">
      <c r="A29" s="114"/>
      <c r="B29" s="107">
        <v>2</v>
      </c>
      <c r="C29" s="10" t="s">
        <v>718</v>
      </c>
      <c r="D29" s="118" t="s">
        <v>718</v>
      </c>
      <c r="E29" s="118" t="s">
        <v>26</v>
      </c>
      <c r="F29" s="139"/>
      <c r="G29" s="140"/>
      <c r="H29" s="11" t="s">
        <v>719</v>
      </c>
      <c r="I29" s="14">
        <v>8.26</v>
      </c>
      <c r="J29" s="109">
        <f t="shared" si="0"/>
        <v>16.52</v>
      </c>
      <c r="K29" s="115"/>
    </row>
    <row r="30" spans="1:11">
      <c r="A30" s="114"/>
      <c r="B30" s="107">
        <v>33</v>
      </c>
      <c r="C30" s="10" t="s">
        <v>720</v>
      </c>
      <c r="D30" s="118" t="s">
        <v>720</v>
      </c>
      <c r="E30" s="118" t="s">
        <v>23</v>
      </c>
      <c r="F30" s="139"/>
      <c r="G30" s="140"/>
      <c r="H30" s="11" t="s">
        <v>721</v>
      </c>
      <c r="I30" s="14">
        <v>14</v>
      </c>
      <c r="J30" s="109">
        <f t="shared" si="0"/>
        <v>462</v>
      </c>
      <c r="K30" s="115"/>
    </row>
    <row r="31" spans="1:11">
      <c r="A31" s="114"/>
      <c r="B31" s="107">
        <v>37</v>
      </c>
      <c r="C31" s="10" t="s">
        <v>720</v>
      </c>
      <c r="D31" s="118" t="s">
        <v>720</v>
      </c>
      <c r="E31" s="118" t="s">
        <v>25</v>
      </c>
      <c r="F31" s="139"/>
      <c r="G31" s="140"/>
      <c r="H31" s="11" t="s">
        <v>721</v>
      </c>
      <c r="I31" s="14">
        <v>14</v>
      </c>
      <c r="J31" s="109">
        <f t="shared" si="0"/>
        <v>518</v>
      </c>
      <c r="K31" s="115"/>
    </row>
    <row r="32" spans="1:11">
      <c r="A32" s="114"/>
      <c r="B32" s="107">
        <v>8</v>
      </c>
      <c r="C32" s="10" t="s">
        <v>720</v>
      </c>
      <c r="D32" s="118" t="s">
        <v>720</v>
      </c>
      <c r="E32" s="118" t="s">
        <v>26</v>
      </c>
      <c r="F32" s="139"/>
      <c r="G32" s="140"/>
      <c r="H32" s="11" t="s">
        <v>721</v>
      </c>
      <c r="I32" s="14">
        <v>14</v>
      </c>
      <c r="J32" s="109">
        <f t="shared" si="0"/>
        <v>112</v>
      </c>
      <c r="K32" s="115"/>
    </row>
    <row r="33" spans="1:11">
      <c r="A33" s="114"/>
      <c r="B33" s="107">
        <v>8</v>
      </c>
      <c r="C33" s="10" t="s">
        <v>720</v>
      </c>
      <c r="D33" s="118" t="s">
        <v>720</v>
      </c>
      <c r="E33" s="118" t="s">
        <v>90</v>
      </c>
      <c r="F33" s="139"/>
      <c r="G33" s="140"/>
      <c r="H33" s="11" t="s">
        <v>721</v>
      </c>
      <c r="I33" s="14">
        <v>14</v>
      </c>
      <c r="J33" s="109">
        <f t="shared" si="0"/>
        <v>112</v>
      </c>
      <c r="K33" s="115"/>
    </row>
    <row r="34" spans="1:11">
      <c r="A34" s="114"/>
      <c r="B34" s="107">
        <v>12</v>
      </c>
      <c r="C34" s="10" t="s">
        <v>720</v>
      </c>
      <c r="D34" s="118" t="s">
        <v>720</v>
      </c>
      <c r="E34" s="118" t="s">
        <v>27</v>
      </c>
      <c r="F34" s="139"/>
      <c r="G34" s="140"/>
      <c r="H34" s="11" t="s">
        <v>721</v>
      </c>
      <c r="I34" s="14">
        <v>14</v>
      </c>
      <c r="J34" s="109">
        <f t="shared" si="0"/>
        <v>168</v>
      </c>
      <c r="K34" s="115"/>
    </row>
    <row r="35" spans="1:11">
      <c r="A35" s="114"/>
      <c r="B35" s="107">
        <v>8</v>
      </c>
      <c r="C35" s="10" t="s">
        <v>720</v>
      </c>
      <c r="D35" s="118" t="s">
        <v>720</v>
      </c>
      <c r="E35" s="118" t="s">
        <v>28</v>
      </c>
      <c r="F35" s="139"/>
      <c r="G35" s="140"/>
      <c r="H35" s="11" t="s">
        <v>721</v>
      </c>
      <c r="I35" s="14">
        <v>14</v>
      </c>
      <c r="J35" s="109">
        <f t="shared" si="0"/>
        <v>112</v>
      </c>
      <c r="K35" s="115"/>
    </row>
    <row r="36" spans="1:11" ht="24">
      <c r="A36" s="114"/>
      <c r="B36" s="107">
        <v>2</v>
      </c>
      <c r="C36" s="10" t="s">
        <v>722</v>
      </c>
      <c r="D36" s="118" t="s">
        <v>722</v>
      </c>
      <c r="E36" s="118" t="s">
        <v>23</v>
      </c>
      <c r="F36" s="139"/>
      <c r="G36" s="140"/>
      <c r="H36" s="11" t="s">
        <v>723</v>
      </c>
      <c r="I36" s="14">
        <v>14</v>
      </c>
      <c r="J36" s="109">
        <f t="shared" si="0"/>
        <v>28</v>
      </c>
      <c r="K36" s="115"/>
    </row>
    <row r="37" spans="1:11" ht="24">
      <c r="A37" s="114"/>
      <c r="B37" s="107">
        <v>2</v>
      </c>
      <c r="C37" s="10" t="s">
        <v>722</v>
      </c>
      <c r="D37" s="118" t="s">
        <v>722</v>
      </c>
      <c r="E37" s="118" t="s">
        <v>25</v>
      </c>
      <c r="F37" s="139"/>
      <c r="G37" s="140"/>
      <c r="H37" s="11" t="s">
        <v>723</v>
      </c>
      <c r="I37" s="14">
        <v>14</v>
      </c>
      <c r="J37" s="109">
        <f t="shared" si="0"/>
        <v>28</v>
      </c>
      <c r="K37" s="115"/>
    </row>
    <row r="38" spans="1:11" ht="24">
      <c r="A38" s="114"/>
      <c r="B38" s="107">
        <v>2</v>
      </c>
      <c r="C38" s="10" t="s">
        <v>722</v>
      </c>
      <c r="D38" s="118" t="s">
        <v>722</v>
      </c>
      <c r="E38" s="118" t="s">
        <v>26</v>
      </c>
      <c r="F38" s="139"/>
      <c r="G38" s="140"/>
      <c r="H38" s="11" t="s">
        <v>723</v>
      </c>
      <c r="I38" s="14">
        <v>14</v>
      </c>
      <c r="J38" s="109">
        <f t="shared" si="0"/>
        <v>28</v>
      </c>
      <c r="K38" s="115"/>
    </row>
    <row r="39" spans="1:11">
      <c r="A39" s="114"/>
      <c r="B39" s="107">
        <v>6</v>
      </c>
      <c r="C39" s="10" t="s">
        <v>104</v>
      </c>
      <c r="D39" s="118" t="s">
        <v>104</v>
      </c>
      <c r="E39" s="118" t="s">
        <v>23</v>
      </c>
      <c r="F39" s="139"/>
      <c r="G39" s="140"/>
      <c r="H39" s="11" t="s">
        <v>724</v>
      </c>
      <c r="I39" s="14">
        <v>5.75</v>
      </c>
      <c r="J39" s="109">
        <f t="shared" si="0"/>
        <v>34.5</v>
      </c>
      <c r="K39" s="115"/>
    </row>
    <row r="40" spans="1:11">
      <c r="A40" s="114"/>
      <c r="B40" s="107">
        <v>18</v>
      </c>
      <c r="C40" s="10" t="s">
        <v>104</v>
      </c>
      <c r="D40" s="118" t="s">
        <v>104</v>
      </c>
      <c r="E40" s="118" t="s">
        <v>25</v>
      </c>
      <c r="F40" s="139"/>
      <c r="G40" s="140"/>
      <c r="H40" s="11" t="s">
        <v>724</v>
      </c>
      <c r="I40" s="14">
        <v>5.75</v>
      </c>
      <c r="J40" s="109">
        <f t="shared" si="0"/>
        <v>103.5</v>
      </c>
      <c r="K40" s="115"/>
    </row>
    <row r="41" spans="1:11">
      <c r="A41" s="114"/>
      <c r="B41" s="107">
        <v>22</v>
      </c>
      <c r="C41" s="10" t="s">
        <v>104</v>
      </c>
      <c r="D41" s="118" t="s">
        <v>104</v>
      </c>
      <c r="E41" s="118" t="s">
        <v>26</v>
      </c>
      <c r="F41" s="139"/>
      <c r="G41" s="140"/>
      <c r="H41" s="11" t="s">
        <v>724</v>
      </c>
      <c r="I41" s="14">
        <v>5.75</v>
      </c>
      <c r="J41" s="109">
        <f t="shared" si="0"/>
        <v>126.5</v>
      </c>
      <c r="K41" s="115"/>
    </row>
    <row r="42" spans="1:11" ht="24">
      <c r="A42" s="114"/>
      <c r="B42" s="107">
        <v>6</v>
      </c>
      <c r="C42" s="10" t="s">
        <v>725</v>
      </c>
      <c r="D42" s="118" t="s">
        <v>725</v>
      </c>
      <c r="E42" s="118" t="s">
        <v>37</v>
      </c>
      <c r="F42" s="139" t="s">
        <v>273</v>
      </c>
      <c r="G42" s="140"/>
      <c r="H42" s="11" t="s">
        <v>726</v>
      </c>
      <c r="I42" s="14">
        <v>26.57</v>
      </c>
      <c r="J42" s="109">
        <f t="shared" si="0"/>
        <v>159.42000000000002</v>
      </c>
      <c r="K42" s="115"/>
    </row>
    <row r="43" spans="1:11">
      <c r="A43" s="114"/>
      <c r="B43" s="107">
        <v>4</v>
      </c>
      <c r="C43" s="10" t="s">
        <v>727</v>
      </c>
      <c r="D43" s="118" t="s">
        <v>727</v>
      </c>
      <c r="E43" s="118" t="s">
        <v>23</v>
      </c>
      <c r="F43" s="139"/>
      <c r="G43" s="140"/>
      <c r="H43" s="11" t="s">
        <v>728</v>
      </c>
      <c r="I43" s="14">
        <v>7.18</v>
      </c>
      <c r="J43" s="109">
        <f t="shared" si="0"/>
        <v>28.72</v>
      </c>
      <c r="K43" s="115"/>
    </row>
    <row r="44" spans="1:11">
      <c r="A44" s="114"/>
      <c r="B44" s="107">
        <v>4</v>
      </c>
      <c r="C44" s="10" t="s">
        <v>727</v>
      </c>
      <c r="D44" s="118" t="s">
        <v>727</v>
      </c>
      <c r="E44" s="118" t="s">
        <v>25</v>
      </c>
      <c r="F44" s="139"/>
      <c r="G44" s="140"/>
      <c r="H44" s="11" t="s">
        <v>728</v>
      </c>
      <c r="I44" s="14">
        <v>7.18</v>
      </c>
      <c r="J44" s="109">
        <f t="shared" si="0"/>
        <v>28.72</v>
      </c>
      <c r="K44" s="115"/>
    </row>
    <row r="45" spans="1:11">
      <c r="A45" s="114"/>
      <c r="B45" s="107">
        <v>4</v>
      </c>
      <c r="C45" s="10" t="s">
        <v>727</v>
      </c>
      <c r="D45" s="118" t="s">
        <v>727</v>
      </c>
      <c r="E45" s="118" t="s">
        <v>26</v>
      </c>
      <c r="F45" s="139"/>
      <c r="G45" s="140"/>
      <c r="H45" s="11" t="s">
        <v>728</v>
      </c>
      <c r="I45" s="14">
        <v>7.18</v>
      </c>
      <c r="J45" s="109">
        <f t="shared" si="0"/>
        <v>28.72</v>
      </c>
      <c r="K45" s="115"/>
    </row>
    <row r="46" spans="1:11" ht="24">
      <c r="A46" s="114"/>
      <c r="B46" s="107">
        <v>6</v>
      </c>
      <c r="C46" s="10" t="s">
        <v>729</v>
      </c>
      <c r="D46" s="118" t="s">
        <v>729</v>
      </c>
      <c r="E46" s="118" t="s">
        <v>29</v>
      </c>
      <c r="F46" s="139"/>
      <c r="G46" s="140"/>
      <c r="H46" s="11" t="s">
        <v>730</v>
      </c>
      <c r="I46" s="14">
        <v>35.549999999999997</v>
      </c>
      <c r="J46" s="109">
        <f t="shared" si="0"/>
        <v>213.29999999999998</v>
      </c>
      <c r="K46" s="115"/>
    </row>
    <row r="47" spans="1:11" ht="24">
      <c r="A47" s="114"/>
      <c r="B47" s="107">
        <v>6</v>
      </c>
      <c r="C47" s="10" t="s">
        <v>729</v>
      </c>
      <c r="D47" s="118" t="s">
        <v>729</v>
      </c>
      <c r="E47" s="118" t="s">
        <v>48</v>
      </c>
      <c r="F47" s="139"/>
      <c r="G47" s="140"/>
      <c r="H47" s="11" t="s">
        <v>730</v>
      </c>
      <c r="I47" s="14">
        <v>35.549999999999997</v>
      </c>
      <c r="J47" s="109">
        <f t="shared" si="0"/>
        <v>213.29999999999998</v>
      </c>
      <c r="K47" s="115"/>
    </row>
    <row r="48" spans="1:11" ht="24">
      <c r="A48" s="114"/>
      <c r="B48" s="107">
        <v>2</v>
      </c>
      <c r="C48" s="10" t="s">
        <v>731</v>
      </c>
      <c r="D48" s="118" t="s">
        <v>731</v>
      </c>
      <c r="E48" s="118" t="s">
        <v>38</v>
      </c>
      <c r="F48" s="139" t="s">
        <v>273</v>
      </c>
      <c r="G48" s="140"/>
      <c r="H48" s="11" t="s">
        <v>732</v>
      </c>
      <c r="I48" s="14">
        <v>26.57</v>
      </c>
      <c r="J48" s="109">
        <f t="shared" si="0"/>
        <v>53.14</v>
      </c>
      <c r="K48" s="115"/>
    </row>
    <row r="49" spans="1:11" ht="24">
      <c r="A49" s="114"/>
      <c r="B49" s="107">
        <v>2</v>
      </c>
      <c r="C49" s="10" t="s">
        <v>731</v>
      </c>
      <c r="D49" s="118" t="s">
        <v>731</v>
      </c>
      <c r="E49" s="118" t="s">
        <v>39</v>
      </c>
      <c r="F49" s="139" t="s">
        <v>273</v>
      </c>
      <c r="G49" s="140"/>
      <c r="H49" s="11" t="s">
        <v>732</v>
      </c>
      <c r="I49" s="14">
        <v>26.57</v>
      </c>
      <c r="J49" s="109">
        <f t="shared" si="0"/>
        <v>53.14</v>
      </c>
      <c r="K49" s="115"/>
    </row>
    <row r="50" spans="1:11" ht="24">
      <c r="A50" s="114"/>
      <c r="B50" s="107">
        <v>6</v>
      </c>
      <c r="C50" s="10" t="s">
        <v>733</v>
      </c>
      <c r="D50" s="118" t="s">
        <v>733</v>
      </c>
      <c r="E50" s="118" t="s">
        <v>35</v>
      </c>
      <c r="F50" s="139" t="s">
        <v>273</v>
      </c>
      <c r="G50" s="140"/>
      <c r="H50" s="11" t="s">
        <v>734</v>
      </c>
      <c r="I50" s="14">
        <v>13.29</v>
      </c>
      <c r="J50" s="109">
        <f t="shared" si="0"/>
        <v>79.739999999999995</v>
      </c>
      <c r="K50" s="115"/>
    </row>
    <row r="51" spans="1:11" ht="24">
      <c r="A51" s="114"/>
      <c r="B51" s="107">
        <v>2</v>
      </c>
      <c r="C51" s="10" t="s">
        <v>733</v>
      </c>
      <c r="D51" s="118" t="s">
        <v>733</v>
      </c>
      <c r="E51" s="118" t="s">
        <v>35</v>
      </c>
      <c r="F51" s="139" t="s">
        <v>110</v>
      </c>
      <c r="G51" s="140"/>
      <c r="H51" s="11" t="s">
        <v>734</v>
      </c>
      <c r="I51" s="14">
        <v>13.29</v>
      </c>
      <c r="J51" s="109">
        <f t="shared" si="0"/>
        <v>26.58</v>
      </c>
      <c r="K51" s="115"/>
    </row>
    <row r="52" spans="1:11" ht="24">
      <c r="A52" s="114"/>
      <c r="B52" s="107">
        <v>2</v>
      </c>
      <c r="C52" s="10" t="s">
        <v>733</v>
      </c>
      <c r="D52" s="118" t="s">
        <v>733</v>
      </c>
      <c r="E52" s="118" t="s">
        <v>35</v>
      </c>
      <c r="F52" s="139" t="s">
        <v>673</v>
      </c>
      <c r="G52" s="140"/>
      <c r="H52" s="11" t="s">
        <v>734</v>
      </c>
      <c r="I52" s="14">
        <v>13.29</v>
      </c>
      <c r="J52" s="109">
        <f t="shared" si="0"/>
        <v>26.58</v>
      </c>
      <c r="K52" s="115"/>
    </row>
    <row r="53" spans="1:11" ht="24">
      <c r="A53" s="114"/>
      <c r="B53" s="107">
        <v>2</v>
      </c>
      <c r="C53" s="10" t="s">
        <v>733</v>
      </c>
      <c r="D53" s="118" t="s">
        <v>733</v>
      </c>
      <c r="E53" s="118" t="s">
        <v>35</v>
      </c>
      <c r="F53" s="139" t="s">
        <v>735</v>
      </c>
      <c r="G53" s="140"/>
      <c r="H53" s="11" t="s">
        <v>734</v>
      </c>
      <c r="I53" s="14">
        <v>13.29</v>
      </c>
      <c r="J53" s="109">
        <f t="shared" si="0"/>
        <v>26.58</v>
      </c>
      <c r="K53" s="115"/>
    </row>
    <row r="54" spans="1:11" ht="24">
      <c r="A54" s="114"/>
      <c r="B54" s="107">
        <v>2</v>
      </c>
      <c r="C54" s="10" t="s">
        <v>733</v>
      </c>
      <c r="D54" s="118" t="s">
        <v>733</v>
      </c>
      <c r="E54" s="118" t="s">
        <v>35</v>
      </c>
      <c r="F54" s="139" t="s">
        <v>736</v>
      </c>
      <c r="G54" s="140"/>
      <c r="H54" s="11" t="s">
        <v>734</v>
      </c>
      <c r="I54" s="14">
        <v>13.29</v>
      </c>
      <c r="J54" s="109">
        <f t="shared" ref="J54:J85" si="1">I54*B54</f>
        <v>26.58</v>
      </c>
      <c r="K54" s="115"/>
    </row>
    <row r="55" spans="1:11" ht="24">
      <c r="A55" s="114"/>
      <c r="B55" s="107">
        <v>2</v>
      </c>
      <c r="C55" s="10" t="s">
        <v>733</v>
      </c>
      <c r="D55" s="118" t="s">
        <v>733</v>
      </c>
      <c r="E55" s="118" t="s">
        <v>35</v>
      </c>
      <c r="F55" s="139" t="s">
        <v>737</v>
      </c>
      <c r="G55" s="140"/>
      <c r="H55" s="11" t="s">
        <v>734</v>
      </c>
      <c r="I55" s="14">
        <v>13.29</v>
      </c>
      <c r="J55" s="109">
        <f t="shared" si="1"/>
        <v>26.58</v>
      </c>
      <c r="K55" s="115"/>
    </row>
    <row r="56" spans="1:11" ht="24">
      <c r="A56" s="114"/>
      <c r="B56" s="107">
        <v>4</v>
      </c>
      <c r="C56" s="10" t="s">
        <v>738</v>
      </c>
      <c r="D56" s="118" t="s">
        <v>738</v>
      </c>
      <c r="E56" s="118" t="s">
        <v>48</v>
      </c>
      <c r="F56" s="139" t="s">
        <v>273</v>
      </c>
      <c r="G56" s="140"/>
      <c r="H56" s="11" t="s">
        <v>739</v>
      </c>
      <c r="I56" s="14">
        <v>24.78</v>
      </c>
      <c r="J56" s="109">
        <f t="shared" si="1"/>
        <v>99.12</v>
      </c>
      <c r="K56" s="115"/>
    </row>
    <row r="57" spans="1:11" ht="24">
      <c r="A57" s="114"/>
      <c r="B57" s="107">
        <v>4</v>
      </c>
      <c r="C57" s="10" t="s">
        <v>738</v>
      </c>
      <c r="D57" s="118" t="s">
        <v>738</v>
      </c>
      <c r="E57" s="118" t="s">
        <v>48</v>
      </c>
      <c r="F57" s="139" t="s">
        <v>271</v>
      </c>
      <c r="G57" s="140"/>
      <c r="H57" s="11" t="s">
        <v>739</v>
      </c>
      <c r="I57" s="14">
        <v>24.78</v>
      </c>
      <c r="J57" s="109">
        <f t="shared" si="1"/>
        <v>99.12</v>
      </c>
      <c r="K57" s="115"/>
    </row>
    <row r="58" spans="1:11" ht="24">
      <c r="A58" s="114"/>
      <c r="B58" s="107">
        <v>6</v>
      </c>
      <c r="C58" s="10" t="s">
        <v>740</v>
      </c>
      <c r="D58" s="118" t="s">
        <v>740</v>
      </c>
      <c r="E58" s="118" t="s">
        <v>25</v>
      </c>
      <c r="F58" s="139"/>
      <c r="G58" s="140"/>
      <c r="H58" s="11" t="s">
        <v>741</v>
      </c>
      <c r="I58" s="14">
        <v>6.82</v>
      </c>
      <c r="J58" s="109">
        <f t="shared" si="1"/>
        <v>40.92</v>
      </c>
      <c r="K58" s="115"/>
    </row>
    <row r="59" spans="1:11" ht="24">
      <c r="A59" s="114"/>
      <c r="B59" s="107">
        <v>6</v>
      </c>
      <c r="C59" s="10" t="s">
        <v>742</v>
      </c>
      <c r="D59" s="118" t="s">
        <v>742</v>
      </c>
      <c r="E59" s="118" t="s">
        <v>716</v>
      </c>
      <c r="F59" s="139" t="s">
        <v>23</v>
      </c>
      <c r="G59" s="140"/>
      <c r="H59" s="11" t="s">
        <v>743</v>
      </c>
      <c r="I59" s="14">
        <v>6.82</v>
      </c>
      <c r="J59" s="109">
        <f t="shared" si="1"/>
        <v>40.92</v>
      </c>
      <c r="K59" s="115"/>
    </row>
    <row r="60" spans="1:11" ht="24">
      <c r="A60" s="114"/>
      <c r="B60" s="107">
        <v>6</v>
      </c>
      <c r="C60" s="10" t="s">
        <v>742</v>
      </c>
      <c r="D60" s="118" t="s">
        <v>742</v>
      </c>
      <c r="E60" s="118" t="s">
        <v>716</v>
      </c>
      <c r="F60" s="139" t="s">
        <v>25</v>
      </c>
      <c r="G60" s="140"/>
      <c r="H60" s="11" t="s">
        <v>743</v>
      </c>
      <c r="I60" s="14">
        <v>6.82</v>
      </c>
      <c r="J60" s="109">
        <f t="shared" si="1"/>
        <v>40.92</v>
      </c>
      <c r="K60" s="115"/>
    </row>
    <row r="61" spans="1:11" ht="24">
      <c r="A61" s="114"/>
      <c r="B61" s="107">
        <v>6</v>
      </c>
      <c r="C61" s="10" t="s">
        <v>498</v>
      </c>
      <c r="D61" s="118" t="s">
        <v>498</v>
      </c>
      <c r="E61" s="118" t="s">
        <v>294</v>
      </c>
      <c r="F61" s="139" t="s">
        <v>269</v>
      </c>
      <c r="G61" s="140"/>
      <c r="H61" s="11" t="s">
        <v>500</v>
      </c>
      <c r="I61" s="14">
        <v>21.19</v>
      </c>
      <c r="J61" s="109">
        <f t="shared" si="1"/>
        <v>127.14000000000001</v>
      </c>
      <c r="K61" s="115"/>
    </row>
    <row r="62" spans="1:11" ht="24">
      <c r="A62" s="114"/>
      <c r="B62" s="107">
        <v>4</v>
      </c>
      <c r="C62" s="10" t="s">
        <v>498</v>
      </c>
      <c r="D62" s="118" t="s">
        <v>498</v>
      </c>
      <c r="E62" s="118" t="s">
        <v>314</v>
      </c>
      <c r="F62" s="139" t="s">
        <v>348</v>
      </c>
      <c r="G62" s="140"/>
      <c r="H62" s="11" t="s">
        <v>500</v>
      </c>
      <c r="I62" s="14">
        <v>21.19</v>
      </c>
      <c r="J62" s="109">
        <f t="shared" si="1"/>
        <v>84.76</v>
      </c>
      <c r="K62" s="115"/>
    </row>
    <row r="63" spans="1:11" ht="24">
      <c r="A63" s="114"/>
      <c r="B63" s="107">
        <v>2</v>
      </c>
      <c r="C63" s="10" t="s">
        <v>662</v>
      </c>
      <c r="D63" s="118" t="s">
        <v>662</v>
      </c>
      <c r="E63" s="118" t="s">
        <v>25</v>
      </c>
      <c r="F63" s="139" t="s">
        <v>107</v>
      </c>
      <c r="G63" s="140"/>
      <c r="H63" s="11" t="s">
        <v>744</v>
      </c>
      <c r="I63" s="14">
        <v>30.88</v>
      </c>
      <c r="J63" s="109">
        <f t="shared" si="1"/>
        <v>61.76</v>
      </c>
      <c r="K63" s="115"/>
    </row>
    <row r="64" spans="1:11" ht="24">
      <c r="A64" s="114"/>
      <c r="B64" s="107">
        <v>2</v>
      </c>
      <c r="C64" s="10" t="s">
        <v>662</v>
      </c>
      <c r="D64" s="118" t="s">
        <v>662</v>
      </c>
      <c r="E64" s="118" t="s">
        <v>25</v>
      </c>
      <c r="F64" s="139" t="s">
        <v>265</v>
      </c>
      <c r="G64" s="140"/>
      <c r="H64" s="11" t="s">
        <v>744</v>
      </c>
      <c r="I64" s="14">
        <v>30.88</v>
      </c>
      <c r="J64" s="109">
        <f t="shared" si="1"/>
        <v>61.76</v>
      </c>
      <c r="K64" s="115"/>
    </row>
    <row r="65" spans="1:11" ht="24">
      <c r="A65" s="114"/>
      <c r="B65" s="107">
        <v>2</v>
      </c>
      <c r="C65" s="10" t="s">
        <v>662</v>
      </c>
      <c r="D65" s="118" t="s">
        <v>662</v>
      </c>
      <c r="E65" s="118" t="s">
        <v>25</v>
      </c>
      <c r="F65" s="139" t="s">
        <v>270</v>
      </c>
      <c r="G65" s="140"/>
      <c r="H65" s="11" t="s">
        <v>744</v>
      </c>
      <c r="I65" s="14">
        <v>30.88</v>
      </c>
      <c r="J65" s="109">
        <f t="shared" si="1"/>
        <v>61.76</v>
      </c>
      <c r="K65" s="115"/>
    </row>
    <row r="66" spans="1:11" ht="24">
      <c r="A66" s="114"/>
      <c r="B66" s="107">
        <v>2</v>
      </c>
      <c r="C66" s="10" t="s">
        <v>662</v>
      </c>
      <c r="D66" s="118" t="s">
        <v>662</v>
      </c>
      <c r="E66" s="118" t="s">
        <v>25</v>
      </c>
      <c r="F66" s="139" t="s">
        <v>311</v>
      </c>
      <c r="G66" s="140"/>
      <c r="H66" s="11" t="s">
        <v>744</v>
      </c>
      <c r="I66" s="14">
        <v>30.88</v>
      </c>
      <c r="J66" s="109">
        <f t="shared" si="1"/>
        <v>61.76</v>
      </c>
      <c r="K66" s="115"/>
    </row>
    <row r="67" spans="1:11" ht="24">
      <c r="A67" s="114"/>
      <c r="B67" s="107">
        <v>2</v>
      </c>
      <c r="C67" s="10" t="s">
        <v>662</v>
      </c>
      <c r="D67" s="118" t="s">
        <v>662</v>
      </c>
      <c r="E67" s="118" t="s">
        <v>26</v>
      </c>
      <c r="F67" s="139" t="s">
        <v>107</v>
      </c>
      <c r="G67" s="140"/>
      <c r="H67" s="11" t="s">
        <v>744</v>
      </c>
      <c r="I67" s="14">
        <v>30.88</v>
      </c>
      <c r="J67" s="109">
        <f t="shared" si="1"/>
        <v>61.76</v>
      </c>
      <c r="K67" s="115"/>
    </row>
    <row r="68" spans="1:11" ht="24">
      <c r="A68" s="114"/>
      <c r="B68" s="107">
        <v>2</v>
      </c>
      <c r="C68" s="10" t="s">
        <v>662</v>
      </c>
      <c r="D68" s="118" t="s">
        <v>662</v>
      </c>
      <c r="E68" s="118" t="s">
        <v>26</v>
      </c>
      <c r="F68" s="139" t="s">
        <v>265</v>
      </c>
      <c r="G68" s="140"/>
      <c r="H68" s="11" t="s">
        <v>744</v>
      </c>
      <c r="I68" s="14">
        <v>30.88</v>
      </c>
      <c r="J68" s="109">
        <f t="shared" si="1"/>
        <v>61.76</v>
      </c>
      <c r="K68" s="115"/>
    </row>
    <row r="69" spans="1:11" ht="24">
      <c r="A69" s="114"/>
      <c r="B69" s="107">
        <v>2</v>
      </c>
      <c r="C69" s="10" t="s">
        <v>662</v>
      </c>
      <c r="D69" s="118" t="s">
        <v>662</v>
      </c>
      <c r="E69" s="118" t="s">
        <v>26</v>
      </c>
      <c r="F69" s="139" t="s">
        <v>270</v>
      </c>
      <c r="G69" s="140"/>
      <c r="H69" s="11" t="s">
        <v>744</v>
      </c>
      <c r="I69" s="14">
        <v>30.88</v>
      </c>
      <c r="J69" s="109">
        <f t="shared" si="1"/>
        <v>61.76</v>
      </c>
      <c r="K69" s="115"/>
    </row>
    <row r="70" spans="1:11" ht="24">
      <c r="A70" s="114"/>
      <c r="B70" s="107">
        <v>2</v>
      </c>
      <c r="C70" s="10" t="s">
        <v>662</v>
      </c>
      <c r="D70" s="118" t="s">
        <v>662</v>
      </c>
      <c r="E70" s="118" t="s">
        <v>26</v>
      </c>
      <c r="F70" s="139" t="s">
        <v>311</v>
      </c>
      <c r="G70" s="140"/>
      <c r="H70" s="11" t="s">
        <v>744</v>
      </c>
      <c r="I70" s="14">
        <v>30.88</v>
      </c>
      <c r="J70" s="109">
        <f t="shared" si="1"/>
        <v>61.76</v>
      </c>
      <c r="K70" s="115"/>
    </row>
    <row r="71" spans="1:11" ht="24">
      <c r="A71" s="114"/>
      <c r="B71" s="107">
        <v>3</v>
      </c>
      <c r="C71" s="10" t="s">
        <v>662</v>
      </c>
      <c r="D71" s="118" t="s">
        <v>662</v>
      </c>
      <c r="E71" s="118" t="s">
        <v>27</v>
      </c>
      <c r="F71" s="139" t="s">
        <v>107</v>
      </c>
      <c r="G71" s="140"/>
      <c r="H71" s="11" t="s">
        <v>744</v>
      </c>
      <c r="I71" s="14">
        <v>30.88</v>
      </c>
      <c r="J71" s="109">
        <f t="shared" si="1"/>
        <v>92.64</v>
      </c>
      <c r="K71" s="115"/>
    </row>
    <row r="72" spans="1:11" ht="24">
      <c r="A72" s="114"/>
      <c r="B72" s="107">
        <v>3</v>
      </c>
      <c r="C72" s="10" t="s">
        <v>662</v>
      </c>
      <c r="D72" s="118" t="s">
        <v>662</v>
      </c>
      <c r="E72" s="118" t="s">
        <v>27</v>
      </c>
      <c r="F72" s="139" t="s">
        <v>212</v>
      </c>
      <c r="G72" s="140"/>
      <c r="H72" s="11" t="s">
        <v>744</v>
      </c>
      <c r="I72" s="14">
        <v>30.88</v>
      </c>
      <c r="J72" s="109">
        <f t="shared" si="1"/>
        <v>92.64</v>
      </c>
      <c r="K72" s="115"/>
    </row>
    <row r="73" spans="1:11" ht="24">
      <c r="A73" s="114"/>
      <c r="B73" s="107">
        <v>3</v>
      </c>
      <c r="C73" s="10" t="s">
        <v>662</v>
      </c>
      <c r="D73" s="118" t="s">
        <v>662</v>
      </c>
      <c r="E73" s="118" t="s">
        <v>27</v>
      </c>
      <c r="F73" s="139" t="s">
        <v>310</v>
      </c>
      <c r="G73" s="140"/>
      <c r="H73" s="11" t="s">
        <v>744</v>
      </c>
      <c r="I73" s="14">
        <v>30.88</v>
      </c>
      <c r="J73" s="109">
        <f t="shared" si="1"/>
        <v>92.64</v>
      </c>
      <c r="K73" s="115"/>
    </row>
    <row r="74" spans="1:11" ht="24">
      <c r="A74" s="114"/>
      <c r="B74" s="107">
        <v>3</v>
      </c>
      <c r="C74" s="10" t="s">
        <v>662</v>
      </c>
      <c r="D74" s="118" t="s">
        <v>662</v>
      </c>
      <c r="E74" s="118" t="s">
        <v>27</v>
      </c>
      <c r="F74" s="139" t="s">
        <v>269</v>
      </c>
      <c r="G74" s="140"/>
      <c r="H74" s="11" t="s">
        <v>744</v>
      </c>
      <c r="I74" s="14">
        <v>30.88</v>
      </c>
      <c r="J74" s="109">
        <f t="shared" si="1"/>
        <v>92.64</v>
      </c>
      <c r="K74" s="115"/>
    </row>
    <row r="75" spans="1:11">
      <c r="A75" s="114"/>
      <c r="B75" s="107">
        <v>10</v>
      </c>
      <c r="C75" s="10" t="s">
        <v>745</v>
      </c>
      <c r="D75" s="118" t="s">
        <v>745</v>
      </c>
      <c r="E75" s="118" t="s">
        <v>23</v>
      </c>
      <c r="F75" s="139"/>
      <c r="G75" s="140"/>
      <c r="H75" s="11" t="s">
        <v>746</v>
      </c>
      <c r="I75" s="14">
        <v>6.82</v>
      </c>
      <c r="J75" s="109">
        <f t="shared" si="1"/>
        <v>68.2</v>
      </c>
      <c r="K75" s="115"/>
    </row>
    <row r="76" spans="1:11">
      <c r="A76" s="114"/>
      <c r="B76" s="107">
        <v>4</v>
      </c>
      <c r="C76" s="10" t="s">
        <v>747</v>
      </c>
      <c r="D76" s="118" t="s">
        <v>747</v>
      </c>
      <c r="E76" s="118" t="s">
        <v>23</v>
      </c>
      <c r="F76" s="139"/>
      <c r="G76" s="140"/>
      <c r="H76" s="11" t="s">
        <v>748</v>
      </c>
      <c r="I76" s="14">
        <v>10.41</v>
      </c>
      <c r="J76" s="109">
        <f t="shared" si="1"/>
        <v>41.64</v>
      </c>
      <c r="K76" s="115"/>
    </row>
    <row r="77" spans="1:11">
      <c r="A77" s="114"/>
      <c r="B77" s="107">
        <v>4</v>
      </c>
      <c r="C77" s="10" t="s">
        <v>747</v>
      </c>
      <c r="D77" s="118" t="s">
        <v>747</v>
      </c>
      <c r="E77" s="118" t="s">
        <v>25</v>
      </c>
      <c r="F77" s="139"/>
      <c r="G77" s="140"/>
      <c r="H77" s="11" t="s">
        <v>748</v>
      </c>
      <c r="I77" s="14">
        <v>10.41</v>
      </c>
      <c r="J77" s="109">
        <f t="shared" si="1"/>
        <v>41.64</v>
      </c>
      <c r="K77" s="115"/>
    </row>
    <row r="78" spans="1:11">
      <c r="A78" s="114"/>
      <c r="B78" s="107">
        <v>4</v>
      </c>
      <c r="C78" s="10" t="s">
        <v>747</v>
      </c>
      <c r="D78" s="118" t="s">
        <v>747</v>
      </c>
      <c r="E78" s="118" t="s">
        <v>26</v>
      </c>
      <c r="F78" s="139"/>
      <c r="G78" s="140"/>
      <c r="H78" s="11" t="s">
        <v>748</v>
      </c>
      <c r="I78" s="14">
        <v>10.41</v>
      </c>
      <c r="J78" s="109">
        <f t="shared" si="1"/>
        <v>41.64</v>
      </c>
      <c r="K78" s="115"/>
    </row>
    <row r="79" spans="1:11" ht="24">
      <c r="A79" s="114"/>
      <c r="B79" s="107">
        <v>6</v>
      </c>
      <c r="C79" s="10" t="s">
        <v>749</v>
      </c>
      <c r="D79" s="118" t="s">
        <v>749</v>
      </c>
      <c r="E79" s="118" t="s">
        <v>651</v>
      </c>
      <c r="F79" s="139"/>
      <c r="G79" s="140"/>
      <c r="H79" s="11" t="s">
        <v>750</v>
      </c>
      <c r="I79" s="14">
        <v>8.6199999999999992</v>
      </c>
      <c r="J79" s="109">
        <f t="shared" si="1"/>
        <v>51.72</v>
      </c>
      <c r="K79" s="115"/>
    </row>
    <row r="80" spans="1:11" ht="24">
      <c r="A80" s="114"/>
      <c r="B80" s="107">
        <v>6</v>
      </c>
      <c r="C80" s="10" t="s">
        <v>749</v>
      </c>
      <c r="D80" s="118" t="s">
        <v>749</v>
      </c>
      <c r="E80" s="118" t="s">
        <v>25</v>
      </c>
      <c r="F80" s="139"/>
      <c r="G80" s="140"/>
      <c r="H80" s="11" t="s">
        <v>750</v>
      </c>
      <c r="I80" s="14">
        <v>8.6199999999999992</v>
      </c>
      <c r="J80" s="109">
        <f t="shared" si="1"/>
        <v>51.72</v>
      </c>
      <c r="K80" s="115"/>
    </row>
    <row r="81" spans="1:11" ht="24">
      <c r="A81" s="114"/>
      <c r="B81" s="107">
        <v>6</v>
      </c>
      <c r="C81" s="10" t="s">
        <v>749</v>
      </c>
      <c r="D81" s="118" t="s">
        <v>749</v>
      </c>
      <c r="E81" s="118" t="s">
        <v>26</v>
      </c>
      <c r="F81" s="139"/>
      <c r="G81" s="140"/>
      <c r="H81" s="11" t="s">
        <v>750</v>
      </c>
      <c r="I81" s="14">
        <v>8.6199999999999992</v>
      </c>
      <c r="J81" s="109">
        <f t="shared" si="1"/>
        <v>51.72</v>
      </c>
      <c r="K81" s="115"/>
    </row>
    <row r="82" spans="1:11" ht="24">
      <c r="A82" s="114"/>
      <c r="B82" s="107">
        <v>4</v>
      </c>
      <c r="C82" s="10" t="s">
        <v>749</v>
      </c>
      <c r="D82" s="118" t="s">
        <v>749</v>
      </c>
      <c r="E82" s="118" t="s">
        <v>27</v>
      </c>
      <c r="F82" s="139"/>
      <c r="G82" s="140"/>
      <c r="H82" s="11" t="s">
        <v>750</v>
      </c>
      <c r="I82" s="14">
        <v>8.6199999999999992</v>
      </c>
      <c r="J82" s="109">
        <f t="shared" si="1"/>
        <v>34.479999999999997</v>
      </c>
      <c r="K82" s="115"/>
    </row>
    <row r="83" spans="1:11" ht="24">
      <c r="A83" s="114"/>
      <c r="B83" s="107">
        <v>2</v>
      </c>
      <c r="C83" s="10" t="s">
        <v>751</v>
      </c>
      <c r="D83" s="118" t="s">
        <v>751</v>
      </c>
      <c r="E83" s="118" t="s">
        <v>583</v>
      </c>
      <c r="F83" s="139"/>
      <c r="G83" s="140"/>
      <c r="H83" s="11" t="s">
        <v>822</v>
      </c>
      <c r="I83" s="14">
        <v>14</v>
      </c>
      <c r="J83" s="109">
        <f t="shared" si="1"/>
        <v>28</v>
      </c>
      <c r="K83" s="115"/>
    </row>
    <row r="84" spans="1:11" ht="24">
      <c r="A84" s="114"/>
      <c r="B84" s="107">
        <v>2</v>
      </c>
      <c r="C84" s="10" t="s">
        <v>751</v>
      </c>
      <c r="D84" s="118" t="s">
        <v>751</v>
      </c>
      <c r="E84" s="118" t="s">
        <v>484</v>
      </c>
      <c r="F84" s="139"/>
      <c r="G84" s="140"/>
      <c r="H84" s="11" t="s">
        <v>822</v>
      </c>
      <c r="I84" s="14">
        <v>14</v>
      </c>
      <c r="J84" s="109">
        <f t="shared" si="1"/>
        <v>28</v>
      </c>
      <c r="K84" s="115"/>
    </row>
    <row r="85" spans="1:11" ht="24">
      <c r="A85" s="114"/>
      <c r="B85" s="107">
        <v>2</v>
      </c>
      <c r="C85" s="10" t="s">
        <v>751</v>
      </c>
      <c r="D85" s="118" t="s">
        <v>751</v>
      </c>
      <c r="E85" s="118" t="s">
        <v>737</v>
      </c>
      <c r="F85" s="139"/>
      <c r="G85" s="140"/>
      <c r="H85" s="11" t="s">
        <v>822</v>
      </c>
      <c r="I85" s="14">
        <v>14</v>
      </c>
      <c r="J85" s="109">
        <f t="shared" si="1"/>
        <v>28</v>
      </c>
      <c r="K85" s="115"/>
    </row>
    <row r="86" spans="1:11" ht="24">
      <c r="A86" s="114"/>
      <c r="B86" s="107">
        <v>4</v>
      </c>
      <c r="C86" s="10" t="s">
        <v>752</v>
      </c>
      <c r="D86" s="118" t="s">
        <v>752</v>
      </c>
      <c r="E86" s="118" t="s">
        <v>26</v>
      </c>
      <c r="F86" s="139" t="s">
        <v>673</v>
      </c>
      <c r="G86" s="140"/>
      <c r="H86" s="11" t="s">
        <v>753</v>
      </c>
      <c r="I86" s="14">
        <v>44.89</v>
      </c>
      <c r="J86" s="109">
        <f t="shared" ref="J86:J117" si="2">I86*B86</f>
        <v>179.56</v>
      </c>
      <c r="K86" s="115"/>
    </row>
    <row r="87" spans="1:11">
      <c r="A87" s="114"/>
      <c r="B87" s="107">
        <v>4</v>
      </c>
      <c r="C87" s="10" t="s">
        <v>754</v>
      </c>
      <c r="D87" s="118" t="s">
        <v>754</v>
      </c>
      <c r="E87" s="118" t="s">
        <v>48</v>
      </c>
      <c r="F87" s="139" t="s">
        <v>110</v>
      </c>
      <c r="G87" s="140"/>
      <c r="H87" s="11" t="s">
        <v>755</v>
      </c>
      <c r="I87" s="14">
        <v>8.6199999999999992</v>
      </c>
      <c r="J87" s="109">
        <f t="shared" si="2"/>
        <v>34.479999999999997</v>
      </c>
      <c r="K87" s="115"/>
    </row>
    <row r="88" spans="1:11">
      <c r="A88" s="114"/>
      <c r="B88" s="107">
        <v>12</v>
      </c>
      <c r="C88" s="10" t="s">
        <v>656</v>
      </c>
      <c r="D88" s="118" t="s">
        <v>656</v>
      </c>
      <c r="E88" s="118" t="s">
        <v>651</v>
      </c>
      <c r="F88" s="139"/>
      <c r="G88" s="140"/>
      <c r="H88" s="11" t="s">
        <v>658</v>
      </c>
      <c r="I88" s="14">
        <v>6.1</v>
      </c>
      <c r="J88" s="109">
        <f t="shared" si="2"/>
        <v>73.199999999999989</v>
      </c>
      <c r="K88" s="115"/>
    </row>
    <row r="89" spans="1:11">
      <c r="A89" s="114"/>
      <c r="B89" s="107">
        <v>10</v>
      </c>
      <c r="C89" s="10" t="s">
        <v>656</v>
      </c>
      <c r="D89" s="118" t="s">
        <v>656</v>
      </c>
      <c r="E89" s="118" t="s">
        <v>29</v>
      </c>
      <c r="F89" s="139"/>
      <c r="G89" s="140"/>
      <c r="H89" s="11" t="s">
        <v>658</v>
      </c>
      <c r="I89" s="14">
        <v>6.1</v>
      </c>
      <c r="J89" s="109">
        <f t="shared" si="2"/>
        <v>61</v>
      </c>
      <c r="K89" s="115"/>
    </row>
    <row r="90" spans="1:11" ht="24">
      <c r="A90" s="114"/>
      <c r="B90" s="107">
        <v>2</v>
      </c>
      <c r="C90" s="10" t="s">
        <v>756</v>
      </c>
      <c r="D90" s="118" t="s">
        <v>817</v>
      </c>
      <c r="E90" s="118" t="s">
        <v>235</v>
      </c>
      <c r="F90" s="139" t="s">
        <v>107</v>
      </c>
      <c r="G90" s="140"/>
      <c r="H90" s="11" t="s">
        <v>757</v>
      </c>
      <c r="I90" s="14">
        <v>35.549999999999997</v>
      </c>
      <c r="J90" s="109">
        <f t="shared" si="2"/>
        <v>71.099999999999994</v>
      </c>
      <c r="K90" s="115"/>
    </row>
    <row r="91" spans="1:11" ht="24">
      <c r="A91" s="114"/>
      <c r="B91" s="107">
        <v>2</v>
      </c>
      <c r="C91" s="10" t="s">
        <v>756</v>
      </c>
      <c r="D91" s="118" t="s">
        <v>817</v>
      </c>
      <c r="E91" s="118" t="s">
        <v>235</v>
      </c>
      <c r="F91" s="139" t="s">
        <v>212</v>
      </c>
      <c r="G91" s="140"/>
      <c r="H91" s="11" t="s">
        <v>757</v>
      </c>
      <c r="I91" s="14">
        <v>35.549999999999997</v>
      </c>
      <c r="J91" s="109">
        <f t="shared" si="2"/>
        <v>71.099999999999994</v>
      </c>
      <c r="K91" s="115"/>
    </row>
    <row r="92" spans="1:11" ht="24">
      <c r="A92" s="114"/>
      <c r="B92" s="107">
        <v>2</v>
      </c>
      <c r="C92" s="10" t="s">
        <v>756</v>
      </c>
      <c r="D92" s="118" t="s">
        <v>817</v>
      </c>
      <c r="E92" s="118" t="s">
        <v>235</v>
      </c>
      <c r="F92" s="139" t="s">
        <v>310</v>
      </c>
      <c r="G92" s="140"/>
      <c r="H92" s="11" t="s">
        <v>757</v>
      </c>
      <c r="I92" s="14">
        <v>35.549999999999997</v>
      </c>
      <c r="J92" s="109">
        <f t="shared" si="2"/>
        <v>71.099999999999994</v>
      </c>
      <c r="K92" s="115"/>
    </row>
    <row r="93" spans="1:11" ht="24">
      <c r="A93" s="114"/>
      <c r="B93" s="107">
        <v>2</v>
      </c>
      <c r="C93" s="10" t="s">
        <v>756</v>
      </c>
      <c r="D93" s="118" t="s">
        <v>817</v>
      </c>
      <c r="E93" s="118" t="s">
        <v>235</v>
      </c>
      <c r="F93" s="139" t="s">
        <v>269</v>
      </c>
      <c r="G93" s="140"/>
      <c r="H93" s="11" t="s">
        <v>757</v>
      </c>
      <c r="I93" s="14">
        <v>35.549999999999997</v>
      </c>
      <c r="J93" s="109">
        <f t="shared" si="2"/>
        <v>71.099999999999994</v>
      </c>
      <c r="K93" s="115"/>
    </row>
    <row r="94" spans="1:11" ht="24">
      <c r="A94" s="114"/>
      <c r="B94" s="107">
        <v>2</v>
      </c>
      <c r="C94" s="10" t="s">
        <v>758</v>
      </c>
      <c r="D94" s="118" t="s">
        <v>818</v>
      </c>
      <c r="E94" s="118" t="s">
        <v>233</v>
      </c>
      <c r="F94" s="139" t="s">
        <v>107</v>
      </c>
      <c r="G94" s="140"/>
      <c r="H94" s="11" t="s">
        <v>759</v>
      </c>
      <c r="I94" s="14">
        <v>48.12</v>
      </c>
      <c r="J94" s="109">
        <f t="shared" si="2"/>
        <v>96.24</v>
      </c>
      <c r="K94" s="115"/>
    </row>
    <row r="95" spans="1:11" ht="24">
      <c r="A95" s="114"/>
      <c r="B95" s="107">
        <v>2</v>
      </c>
      <c r="C95" s="10" t="s">
        <v>758</v>
      </c>
      <c r="D95" s="118" t="s">
        <v>818</v>
      </c>
      <c r="E95" s="118" t="s">
        <v>234</v>
      </c>
      <c r="F95" s="139" t="s">
        <v>107</v>
      </c>
      <c r="G95" s="140"/>
      <c r="H95" s="11" t="s">
        <v>759</v>
      </c>
      <c r="I95" s="14">
        <v>48.12</v>
      </c>
      <c r="J95" s="109">
        <f t="shared" si="2"/>
        <v>96.24</v>
      </c>
      <c r="K95" s="115"/>
    </row>
    <row r="96" spans="1:11" ht="24">
      <c r="A96" s="114"/>
      <c r="B96" s="107">
        <v>2</v>
      </c>
      <c r="C96" s="10" t="s">
        <v>758</v>
      </c>
      <c r="D96" s="118" t="s">
        <v>818</v>
      </c>
      <c r="E96" s="118" t="s">
        <v>234</v>
      </c>
      <c r="F96" s="139" t="s">
        <v>267</v>
      </c>
      <c r="G96" s="140"/>
      <c r="H96" s="11" t="s">
        <v>759</v>
      </c>
      <c r="I96" s="14">
        <v>48.12</v>
      </c>
      <c r="J96" s="109">
        <f t="shared" si="2"/>
        <v>96.24</v>
      </c>
      <c r="K96" s="115"/>
    </row>
    <row r="97" spans="1:11" ht="24">
      <c r="A97" s="114"/>
      <c r="B97" s="107">
        <v>6</v>
      </c>
      <c r="C97" s="10" t="s">
        <v>760</v>
      </c>
      <c r="D97" s="118" t="s">
        <v>760</v>
      </c>
      <c r="E97" s="118" t="s">
        <v>23</v>
      </c>
      <c r="F97" s="139" t="s">
        <v>273</v>
      </c>
      <c r="G97" s="140"/>
      <c r="H97" s="11" t="s">
        <v>761</v>
      </c>
      <c r="I97" s="14">
        <v>10.41</v>
      </c>
      <c r="J97" s="109">
        <f t="shared" si="2"/>
        <v>62.46</v>
      </c>
      <c r="K97" s="115"/>
    </row>
    <row r="98" spans="1:11" ht="24">
      <c r="A98" s="114"/>
      <c r="B98" s="107">
        <v>6</v>
      </c>
      <c r="C98" s="10" t="s">
        <v>760</v>
      </c>
      <c r="D98" s="118" t="s">
        <v>760</v>
      </c>
      <c r="E98" s="118" t="s">
        <v>25</v>
      </c>
      <c r="F98" s="139" t="s">
        <v>273</v>
      </c>
      <c r="G98" s="140"/>
      <c r="H98" s="11" t="s">
        <v>761</v>
      </c>
      <c r="I98" s="14">
        <v>10.41</v>
      </c>
      <c r="J98" s="109">
        <f t="shared" si="2"/>
        <v>62.46</v>
      </c>
      <c r="K98" s="115"/>
    </row>
    <row r="99" spans="1:11">
      <c r="A99" s="114"/>
      <c r="B99" s="107">
        <v>9</v>
      </c>
      <c r="C99" s="10" t="s">
        <v>762</v>
      </c>
      <c r="D99" s="118" t="s">
        <v>762</v>
      </c>
      <c r="E99" s="118" t="s">
        <v>23</v>
      </c>
      <c r="F99" s="139" t="s">
        <v>110</v>
      </c>
      <c r="G99" s="140"/>
      <c r="H99" s="11" t="s">
        <v>763</v>
      </c>
      <c r="I99" s="14">
        <v>5.03</v>
      </c>
      <c r="J99" s="109">
        <f t="shared" si="2"/>
        <v>45.27</v>
      </c>
      <c r="K99" s="115"/>
    </row>
    <row r="100" spans="1:11" ht="24">
      <c r="A100" s="114"/>
      <c r="B100" s="107">
        <v>16</v>
      </c>
      <c r="C100" s="10" t="s">
        <v>764</v>
      </c>
      <c r="D100" s="118" t="s">
        <v>764</v>
      </c>
      <c r="E100" s="118" t="s">
        <v>25</v>
      </c>
      <c r="F100" s="139" t="s">
        <v>765</v>
      </c>
      <c r="G100" s="140"/>
      <c r="H100" s="11" t="s">
        <v>766</v>
      </c>
      <c r="I100" s="14">
        <v>35.549999999999997</v>
      </c>
      <c r="J100" s="109">
        <f t="shared" si="2"/>
        <v>568.79999999999995</v>
      </c>
      <c r="K100" s="115"/>
    </row>
    <row r="101" spans="1:11" ht="24">
      <c r="A101" s="114"/>
      <c r="B101" s="107">
        <v>9</v>
      </c>
      <c r="C101" s="10" t="s">
        <v>767</v>
      </c>
      <c r="D101" s="118" t="s">
        <v>819</v>
      </c>
      <c r="E101" s="118" t="s">
        <v>768</v>
      </c>
      <c r="F101" s="139" t="s">
        <v>27</v>
      </c>
      <c r="G101" s="140"/>
      <c r="H101" s="11" t="s">
        <v>769</v>
      </c>
      <c r="I101" s="14">
        <v>24.78</v>
      </c>
      <c r="J101" s="109">
        <f t="shared" si="2"/>
        <v>223.02</v>
      </c>
      <c r="K101" s="115"/>
    </row>
    <row r="102" spans="1:11" ht="24">
      <c r="A102" s="114"/>
      <c r="B102" s="107">
        <v>4</v>
      </c>
      <c r="C102" s="10" t="s">
        <v>770</v>
      </c>
      <c r="D102" s="118" t="s">
        <v>770</v>
      </c>
      <c r="E102" s="118" t="s">
        <v>294</v>
      </c>
      <c r="F102" s="139" t="s">
        <v>263</v>
      </c>
      <c r="G102" s="140"/>
      <c r="H102" s="11" t="s">
        <v>771</v>
      </c>
      <c r="I102" s="14">
        <v>21.54</v>
      </c>
      <c r="J102" s="109">
        <f t="shared" si="2"/>
        <v>86.16</v>
      </c>
      <c r="K102" s="115"/>
    </row>
    <row r="103" spans="1:11" ht="24">
      <c r="A103" s="114"/>
      <c r="B103" s="107">
        <v>4</v>
      </c>
      <c r="C103" s="10" t="s">
        <v>772</v>
      </c>
      <c r="D103" s="118" t="s">
        <v>772</v>
      </c>
      <c r="E103" s="118" t="s">
        <v>27</v>
      </c>
      <c r="F103" s="139"/>
      <c r="G103" s="140"/>
      <c r="H103" s="11" t="s">
        <v>773</v>
      </c>
      <c r="I103" s="14">
        <v>10.41</v>
      </c>
      <c r="J103" s="109">
        <f t="shared" si="2"/>
        <v>41.64</v>
      </c>
      <c r="K103" s="115"/>
    </row>
    <row r="104" spans="1:11" ht="24">
      <c r="A104" s="114"/>
      <c r="B104" s="107">
        <v>4</v>
      </c>
      <c r="C104" s="10" t="s">
        <v>600</v>
      </c>
      <c r="D104" s="118" t="s">
        <v>600</v>
      </c>
      <c r="E104" s="118" t="s">
        <v>23</v>
      </c>
      <c r="F104" s="139" t="s">
        <v>774</v>
      </c>
      <c r="G104" s="140"/>
      <c r="H104" s="11" t="s">
        <v>602</v>
      </c>
      <c r="I104" s="14">
        <v>24.78</v>
      </c>
      <c r="J104" s="109">
        <f t="shared" si="2"/>
        <v>99.12</v>
      </c>
      <c r="K104" s="115"/>
    </row>
    <row r="105" spans="1:11" ht="24">
      <c r="A105" s="114"/>
      <c r="B105" s="107">
        <v>4</v>
      </c>
      <c r="C105" s="10" t="s">
        <v>600</v>
      </c>
      <c r="D105" s="118" t="s">
        <v>600</v>
      </c>
      <c r="E105" s="118" t="s">
        <v>25</v>
      </c>
      <c r="F105" s="139" t="s">
        <v>774</v>
      </c>
      <c r="G105" s="140"/>
      <c r="H105" s="11" t="s">
        <v>602</v>
      </c>
      <c r="I105" s="14">
        <v>24.78</v>
      </c>
      <c r="J105" s="109">
        <f t="shared" si="2"/>
        <v>99.12</v>
      </c>
      <c r="K105" s="115"/>
    </row>
    <row r="106" spans="1:11" ht="24">
      <c r="A106" s="114"/>
      <c r="B106" s="107">
        <v>4</v>
      </c>
      <c r="C106" s="10" t="s">
        <v>600</v>
      </c>
      <c r="D106" s="118" t="s">
        <v>600</v>
      </c>
      <c r="E106" s="118" t="s">
        <v>26</v>
      </c>
      <c r="F106" s="139" t="s">
        <v>774</v>
      </c>
      <c r="G106" s="140"/>
      <c r="H106" s="11" t="s">
        <v>602</v>
      </c>
      <c r="I106" s="14">
        <v>24.78</v>
      </c>
      <c r="J106" s="109">
        <f t="shared" si="2"/>
        <v>99.12</v>
      </c>
      <c r="K106" s="115"/>
    </row>
    <row r="107" spans="1:11" ht="24">
      <c r="A107" s="114"/>
      <c r="B107" s="107">
        <v>2</v>
      </c>
      <c r="C107" s="10" t="s">
        <v>775</v>
      </c>
      <c r="D107" s="118" t="s">
        <v>775</v>
      </c>
      <c r="E107" s="118" t="s">
        <v>25</v>
      </c>
      <c r="F107" s="139" t="s">
        <v>107</v>
      </c>
      <c r="G107" s="140"/>
      <c r="H107" s="11" t="s">
        <v>237</v>
      </c>
      <c r="I107" s="14">
        <v>82.23</v>
      </c>
      <c r="J107" s="109">
        <f t="shared" si="2"/>
        <v>164.46</v>
      </c>
      <c r="K107" s="115"/>
    </row>
    <row r="108" spans="1:11" ht="24">
      <c r="A108" s="114"/>
      <c r="B108" s="107">
        <v>2</v>
      </c>
      <c r="C108" s="10" t="s">
        <v>775</v>
      </c>
      <c r="D108" s="118" t="s">
        <v>775</v>
      </c>
      <c r="E108" s="118" t="s">
        <v>25</v>
      </c>
      <c r="F108" s="139" t="s">
        <v>266</v>
      </c>
      <c r="G108" s="140"/>
      <c r="H108" s="11" t="s">
        <v>237</v>
      </c>
      <c r="I108" s="14">
        <v>82.23</v>
      </c>
      <c r="J108" s="109">
        <f t="shared" si="2"/>
        <v>164.46</v>
      </c>
      <c r="K108" s="115"/>
    </row>
    <row r="109" spans="1:11" ht="24">
      <c r="A109" s="114"/>
      <c r="B109" s="107">
        <v>2</v>
      </c>
      <c r="C109" s="10" t="s">
        <v>775</v>
      </c>
      <c r="D109" s="118" t="s">
        <v>775</v>
      </c>
      <c r="E109" s="118" t="s">
        <v>25</v>
      </c>
      <c r="F109" s="139" t="s">
        <v>267</v>
      </c>
      <c r="G109" s="140"/>
      <c r="H109" s="11" t="s">
        <v>237</v>
      </c>
      <c r="I109" s="14">
        <v>82.23</v>
      </c>
      <c r="J109" s="109">
        <f t="shared" si="2"/>
        <v>164.46</v>
      </c>
      <c r="K109" s="115"/>
    </row>
    <row r="110" spans="1:11" ht="24">
      <c r="A110" s="114"/>
      <c r="B110" s="107">
        <v>4</v>
      </c>
      <c r="C110" s="10" t="s">
        <v>775</v>
      </c>
      <c r="D110" s="118" t="s">
        <v>775</v>
      </c>
      <c r="E110" s="118" t="s">
        <v>28</v>
      </c>
      <c r="F110" s="139" t="s">
        <v>107</v>
      </c>
      <c r="G110" s="140"/>
      <c r="H110" s="11" t="s">
        <v>237</v>
      </c>
      <c r="I110" s="14">
        <v>82.23</v>
      </c>
      <c r="J110" s="109">
        <f t="shared" si="2"/>
        <v>328.92</v>
      </c>
      <c r="K110" s="115"/>
    </row>
    <row r="111" spans="1:11" ht="24">
      <c r="A111" s="114"/>
      <c r="B111" s="107">
        <v>2</v>
      </c>
      <c r="C111" s="10" t="s">
        <v>775</v>
      </c>
      <c r="D111" s="118" t="s">
        <v>775</v>
      </c>
      <c r="E111" s="118" t="s">
        <v>28</v>
      </c>
      <c r="F111" s="139" t="s">
        <v>263</v>
      </c>
      <c r="G111" s="140"/>
      <c r="H111" s="11" t="s">
        <v>237</v>
      </c>
      <c r="I111" s="14">
        <v>82.23</v>
      </c>
      <c r="J111" s="109">
        <f t="shared" si="2"/>
        <v>164.46</v>
      </c>
      <c r="K111" s="115"/>
    </row>
    <row r="112" spans="1:11" ht="24">
      <c r="A112" s="114"/>
      <c r="B112" s="107">
        <v>2</v>
      </c>
      <c r="C112" s="10" t="s">
        <v>775</v>
      </c>
      <c r="D112" s="118" t="s">
        <v>775</v>
      </c>
      <c r="E112" s="118" t="s">
        <v>28</v>
      </c>
      <c r="F112" s="139" t="s">
        <v>214</v>
      </c>
      <c r="G112" s="140"/>
      <c r="H112" s="11" t="s">
        <v>237</v>
      </c>
      <c r="I112" s="14">
        <v>82.23</v>
      </c>
      <c r="J112" s="109">
        <f t="shared" si="2"/>
        <v>164.46</v>
      </c>
      <c r="K112" s="115"/>
    </row>
    <row r="113" spans="1:11" ht="24">
      <c r="A113" s="114"/>
      <c r="B113" s="107">
        <v>2</v>
      </c>
      <c r="C113" s="10" t="s">
        <v>775</v>
      </c>
      <c r="D113" s="118" t="s">
        <v>775</v>
      </c>
      <c r="E113" s="118" t="s">
        <v>28</v>
      </c>
      <c r="F113" s="139" t="s">
        <v>266</v>
      </c>
      <c r="G113" s="140"/>
      <c r="H113" s="11" t="s">
        <v>237</v>
      </c>
      <c r="I113" s="14">
        <v>82.23</v>
      </c>
      <c r="J113" s="109">
        <f t="shared" si="2"/>
        <v>164.46</v>
      </c>
      <c r="K113" s="115"/>
    </row>
    <row r="114" spans="1:11" ht="24">
      <c r="A114" s="114"/>
      <c r="B114" s="107">
        <v>2</v>
      </c>
      <c r="C114" s="10" t="s">
        <v>775</v>
      </c>
      <c r="D114" s="118" t="s">
        <v>775</v>
      </c>
      <c r="E114" s="118" t="s">
        <v>28</v>
      </c>
      <c r="F114" s="139" t="s">
        <v>267</v>
      </c>
      <c r="G114" s="140"/>
      <c r="H114" s="11" t="s">
        <v>237</v>
      </c>
      <c r="I114" s="14">
        <v>82.23</v>
      </c>
      <c r="J114" s="109">
        <f t="shared" si="2"/>
        <v>164.46</v>
      </c>
      <c r="K114" s="115"/>
    </row>
    <row r="115" spans="1:11" ht="24">
      <c r="A115" s="114"/>
      <c r="B115" s="107">
        <v>3</v>
      </c>
      <c r="C115" s="10" t="s">
        <v>776</v>
      </c>
      <c r="D115" s="118" t="s">
        <v>776</v>
      </c>
      <c r="E115" s="118" t="s">
        <v>23</v>
      </c>
      <c r="F115" s="139" t="s">
        <v>263</v>
      </c>
      <c r="G115" s="140"/>
      <c r="H115" s="11" t="s">
        <v>777</v>
      </c>
      <c r="I115" s="14">
        <v>54.58</v>
      </c>
      <c r="J115" s="109">
        <f t="shared" si="2"/>
        <v>163.74</v>
      </c>
      <c r="K115" s="115"/>
    </row>
    <row r="116" spans="1:11" ht="24">
      <c r="A116" s="114"/>
      <c r="B116" s="107">
        <v>3</v>
      </c>
      <c r="C116" s="10" t="s">
        <v>776</v>
      </c>
      <c r="D116" s="118" t="s">
        <v>776</v>
      </c>
      <c r="E116" s="118" t="s">
        <v>25</v>
      </c>
      <c r="F116" s="139" t="s">
        <v>263</v>
      </c>
      <c r="G116" s="140"/>
      <c r="H116" s="11" t="s">
        <v>777</v>
      </c>
      <c r="I116" s="14">
        <v>54.58</v>
      </c>
      <c r="J116" s="109">
        <f t="shared" si="2"/>
        <v>163.74</v>
      </c>
      <c r="K116" s="115"/>
    </row>
    <row r="117" spans="1:11" ht="24">
      <c r="A117" s="114"/>
      <c r="B117" s="107">
        <v>3</v>
      </c>
      <c r="C117" s="10" t="s">
        <v>778</v>
      </c>
      <c r="D117" s="118" t="s">
        <v>778</v>
      </c>
      <c r="E117" s="118" t="s">
        <v>651</v>
      </c>
      <c r="F117" s="139"/>
      <c r="G117" s="140"/>
      <c r="H117" s="11" t="s">
        <v>779</v>
      </c>
      <c r="I117" s="14">
        <v>35.549999999999997</v>
      </c>
      <c r="J117" s="109">
        <f t="shared" si="2"/>
        <v>106.64999999999999</v>
      </c>
      <c r="K117" s="115"/>
    </row>
    <row r="118" spans="1:11" ht="24">
      <c r="A118" s="114"/>
      <c r="B118" s="107">
        <v>2</v>
      </c>
      <c r="C118" s="10" t="s">
        <v>780</v>
      </c>
      <c r="D118" s="118" t="s">
        <v>780</v>
      </c>
      <c r="E118" s="118" t="s">
        <v>27</v>
      </c>
      <c r="F118" s="139"/>
      <c r="G118" s="140"/>
      <c r="H118" s="11" t="s">
        <v>781</v>
      </c>
      <c r="I118" s="14">
        <v>70.02</v>
      </c>
      <c r="J118" s="109">
        <f t="shared" ref="J118:J145" si="3">I118*B118</f>
        <v>140.04</v>
      </c>
      <c r="K118" s="115"/>
    </row>
    <row r="119" spans="1:11" ht="24">
      <c r="A119" s="114"/>
      <c r="B119" s="107">
        <v>4</v>
      </c>
      <c r="C119" s="10" t="s">
        <v>782</v>
      </c>
      <c r="D119" s="118" t="s">
        <v>782</v>
      </c>
      <c r="E119" s="118" t="s">
        <v>37</v>
      </c>
      <c r="F119" s="139"/>
      <c r="G119" s="140"/>
      <c r="H119" s="11" t="s">
        <v>783</v>
      </c>
      <c r="I119" s="14">
        <v>52.78</v>
      </c>
      <c r="J119" s="109">
        <f t="shared" si="3"/>
        <v>211.12</v>
      </c>
      <c r="K119" s="115"/>
    </row>
    <row r="120" spans="1:11" ht="24">
      <c r="A120" s="114"/>
      <c r="B120" s="107">
        <v>3</v>
      </c>
      <c r="C120" s="10" t="s">
        <v>784</v>
      </c>
      <c r="D120" s="118" t="s">
        <v>784</v>
      </c>
      <c r="E120" s="118" t="s">
        <v>35</v>
      </c>
      <c r="F120" s="139" t="s">
        <v>107</v>
      </c>
      <c r="G120" s="140"/>
      <c r="H120" s="11" t="s">
        <v>785</v>
      </c>
      <c r="I120" s="14">
        <v>137.16999999999999</v>
      </c>
      <c r="J120" s="109">
        <f t="shared" si="3"/>
        <v>411.51</v>
      </c>
      <c r="K120" s="115"/>
    </row>
    <row r="121" spans="1:11" ht="24">
      <c r="A121" s="114"/>
      <c r="B121" s="107">
        <v>2</v>
      </c>
      <c r="C121" s="10" t="s">
        <v>784</v>
      </c>
      <c r="D121" s="118" t="s">
        <v>784</v>
      </c>
      <c r="E121" s="118" t="s">
        <v>35</v>
      </c>
      <c r="F121" s="139" t="s">
        <v>210</v>
      </c>
      <c r="G121" s="140"/>
      <c r="H121" s="11" t="s">
        <v>785</v>
      </c>
      <c r="I121" s="14">
        <v>137.16999999999999</v>
      </c>
      <c r="J121" s="109">
        <f t="shared" si="3"/>
        <v>274.33999999999997</v>
      </c>
      <c r="K121" s="115"/>
    </row>
    <row r="122" spans="1:11" ht="24">
      <c r="A122" s="114"/>
      <c r="B122" s="107">
        <v>2</v>
      </c>
      <c r="C122" s="10" t="s">
        <v>784</v>
      </c>
      <c r="D122" s="118" t="s">
        <v>784</v>
      </c>
      <c r="E122" s="118" t="s">
        <v>35</v>
      </c>
      <c r="F122" s="139" t="s">
        <v>265</v>
      </c>
      <c r="G122" s="140"/>
      <c r="H122" s="11" t="s">
        <v>785</v>
      </c>
      <c r="I122" s="14">
        <v>137.16999999999999</v>
      </c>
      <c r="J122" s="109">
        <f t="shared" si="3"/>
        <v>274.33999999999997</v>
      </c>
      <c r="K122" s="115"/>
    </row>
    <row r="123" spans="1:11">
      <c r="A123" s="114"/>
      <c r="B123" s="107">
        <v>4</v>
      </c>
      <c r="C123" s="10" t="s">
        <v>786</v>
      </c>
      <c r="D123" s="118" t="s">
        <v>786</v>
      </c>
      <c r="E123" s="118" t="s">
        <v>90</v>
      </c>
      <c r="F123" s="139"/>
      <c r="G123" s="140"/>
      <c r="H123" s="11" t="s">
        <v>787</v>
      </c>
      <c r="I123" s="14">
        <v>31.96</v>
      </c>
      <c r="J123" s="109">
        <f t="shared" si="3"/>
        <v>127.84</v>
      </c>
      <c r="K123" s="115"/>
    </row>
    <row r="124" spans="1:11" ht="24">
      <c r="A124" s="114"/>
      <c r="B124" s="107">
        <v>4</v>
      </c>
      <c r="C124" s="10" t="s">
        <v>788</v>
      </c>
      <c r="D124" s="118" t="s">
        <v>788</v>
      </c>
      <c r="E124" s="118" t="s">
        <v>25</v>
      </c>
      <c r="F124" s="139" t="s">
        <v>210</v>
      </c>
      <c r="G124" s="140"/>
      <c r="H124" s="11" t="s">
        <v>789</v>
      </c>
      <c r="I124" s="14">
        <v>53.5</v>
      </c>
      <c r="J124" s="109">
        <f t="shared" si="3"/>
        <v>214</v>
      </c>
      <c r="K124" s="115"/>
    </row>
    <row r="125" spans="1:11" ht="36">
      <c r="A125" s="114"/>
      <c r="B125" s="107">
        <v>2</v>
      </c>
      <c r="C125" s="10" t="s">
        <v>790</v>
      </c>
      <c r="D125" s="118" t="s">
        <v>790</v>
      </c>
      <c r="E125" s="118" t="s">
        <v>212</v>
      </c>
      <c r="F125" s="139"/>
      <c r="G125" s="140"/>
      <c r="H125" s="11" t="s">
        <v>823</v>
      </c>
      <c r="I125" s="14">
        <v>111.31</v>
      </c>
      <c r="J125" s="109">
        <f t="shared" si="3"/>
        <v>222.62</v>
      </c>
      <c r="K125" s="115"/>
    </row>
    <row r="126" spans="1:11" ht="24">
      <c r="A126" s="114"/>
      <c r="B126" s="107">
        <v>2</v>
      </c>
      <c r="C126" s="10" t="s">
        <v>791</v>
      </c>
      <c r="D126" s="118" t="s">
        <v>791</v>
      </c>
      <c r="E126" s="118" t="s">
        <v>28</v>
      </c>
      <c r="F126" s="139" t="s">
        <v>774</v>
      </c>
      <c r="G126" s="140"/>
      <c r="H126" s="11" t="s">
        <v>792</v>
      </c>
      <c r="I126" s="14">
        <v>68.94</v>
      </c>
      <c r="J126" s="109">
        <f t="shared" si="3"/>
        <v>137.88</v>
      </c>
      <c r="K126" s="115"/>
    </row>
    <row r="127" spans="1:11" ht="24">
      <c r="A127" s="114"/>
      <c r="B127" s="107">
        <v>3</v>
      </c>
      <c r="C127" s="10" t="s">
        <v>791</v>
      </c>
      <c r="D127" s="118" t="s">
        <v>791</v>
      </c>
      <c r="E127" s="118" t="s">
        <v>29</v>
      </c>
      <c r="F127" s="139" t="s">
        <v>273</v>
      </c>
      <c r="G127" s="140"/>
      <c r="H127" s="11" t="s">
        <v>792</v>
      </c>
      <c r="I127" s="14">
        <v>68.94</v>
      </c>
      <c r="J127" s="109">
        <f t="shared" si="3"/>
        <v>206.82</v>
      </c>
      <c r="K127" s="115"/>
    </row>
    <row r="128" spans="1:11" ht="24">
      <c r="A128" s="114"/>
      <c r="B128" s="107">
        <v>3</v>
      </c>
      <c r="C128" s="10" t="s">
        <v>793</v>
      </c>
      <c r="D128" s="118" t="s">
        <v>793</v>
      </c>
      <c r="E128" s="118" t="s">
        <v>29</v>
      </c>
      <c r="F128" s="139" t="s">
        <v>271</v>
      </c>
      <c r="G128" s="140"/>
      <c r="H128" s="11" t="s">
        <v>794</v>
      </c>
      <c r="I128" s="14">
        <v>58.89</v>
      </c>
      <c r="J128" s="109">
        <f t="shared" si="3"/>
        <v>176.67000000000002</v>
      </c>
      <c r="K128" s="115"/>
    </row>
    <row r="129" spans="1:11" ht="24">
      <c r="A129" s="114"/>
      <c r="B129" s="107">
        <v>2</v>
      </c>
      <c r="C129" s="10" t="s">
        <v>793</v>
      </c>
      <c r="D129" s="118" t="s">
        <v>793</v>
      </c>
      <c r="E129" s="118" t="s">
        <v>29</v>
      </c>
      <c r="F129" s="139" t="s">
        <v>774</v>
      </c>
      <c r="G129" s="140"/>
      <c r="H129" s="11" t="s">
        <v>794</v>
      </c>
      <c r="I129" s="14">
        <v>58.89</v>
      </c>
      <c r="J129" s="109">
        <f t="shared" si="3"/>
        <v>117.78</v>
      </c>
      <c r="K129" s="115"/>
    </row>
    <row r="130" spans="1:11" ht="36">
      <c r="A130" s="114"/>
      <c r="B130" s="107">
        <v>2</v>
      </c>
      <c r="C130" s="10" t="s">
        <v>795</v>
      </c>
      <c r="D130" s="118" t="s">
        <v>795</v>
      </c>
      <c r="E130" s="118" t="s">
        <v>210</v>
      </c>
      <c r="F130" s="139" t="s">
        <v>26</v>
      </c>
      <c r="G130" s="140"/>
      <c r="H130" s="11" t="s">
        <v>796</v>
      </c>
      <c r="I130" s="14">
        <v>167.69</v>
      </c>
      <c r="J130" s="109">
        <f t="shared" si="3"/>
        <v>335.38</v>
      </c>
      <c r="K130" s="115"/>
    </row>
    <row r="131" spans="1:11" ht="24">
      <c r="A131" s="114"/>
      <c r="B131" s="107">
        <v>2</v>
      </c>
      <c r="C131" s="10" t="s">
        <v>797</v>
      </c>
      <c r="D131" s="118" t="s">
        <v>797</v>
      </c>
      <c r="E131" s="118" t="s">
        <v>27</v>
      </c>
      <c r="F131" s="139" t="s">
        <v>673</v>
      </c>
      <c r="G131" s="140"/>
      <c r="H131" s="11" t="s">
        <v>798</v>
      </c>
      <c r="I131" s="14">
        <v>77.2</v>
      </c>
      <c r="J131" s="109">
        <f t="shared" si="3"/>
        <v>154.4</v>
      </c>
      <c r="K131" s="115"/>
    </row>
    <row r="132" spans="1:11" ht="24">
      <c r="A132" s="114"/>
      <c r="B132" s="107">
        <v>3</v>
      </c>
      <c r="C132" s="10" t="s">
        <v>799</v>
      </c>
      <c r="D132" s="118" t="s">
        <v>799</v>
      </c>
      <c r="E132" s="118" t="s">
        <v>26</v>
      </c>
      <c r="F132" s="139" t="s">
        <v>273</v>
      </c>
      <c r="G132" s="140"/>
      <c r="H132" s="11" t="s">
        <v>800</v>
      </c>
      <c r="I132" s="14">
        <v>55.66</v>
      </c>
      <c r="J132" s="109">
        <f t="shared" si="3"/>
        <v>166.98</v>
      </c>
      <c r="K132" s="115"/>
    </row>
    <row r="133" spans="1:11" ht="24">
      <c r="A133" s="114"/>
      <c r="B133" s="107">
        <v>2</v>
      </c>
      <c r="C133" s="10" t="s">
        <v>799</v>
      </c>
      <c r="D133" s="118" t="s">
        <v>799</v>
      </c>
      <c r="E133" s="118" t="s">
        <v>27</v>
      </c>
      <c r="F133" s="139" t="s">
        <v>774</v>
      </c>
      <c r="G133" s="140"/>
      <c r="H133" s="11" t="s">
        <v>800</v>
      </c>
      <c r="I133" s="14">
        <v>55.66</v>
      </c>
      <c r="J133" s="109">
        <f t="shared" si="3"/>
        <v>111.32</v>
      </c>
      <c r="K133" s="115"/>
    </row>
    <row r="134" spans="1:11" ht="24">
      <c r="A134" s="114"/>
      <c r="B134" s="107">
        <v>2</v>
      </c>
      <c r="C134" s="10" t="s">
        <v>801</v>
      </c>
      <c r="D134" s="118" t="s">
        <v>801</v>
      </c>
      <c r="E134" s="118" t="s">
        <v>26</v>
      </c>
      <c r="F134" s="139" t="s">
        <v>273</v>
      </c>
      <c r="G134" s="140"/>
      <c r="H134" s="11" t="s">
        <v>802</v>
      </c>
      <c r="I134" s="14">
        <v>58.89</v>
      </c>
      <c r="J134" s="109">
        <f t="shared" si="3"/>
        <v>117.78</v>
      </c>
      <c r="K134" s="115"/>
    </row>
    <row r="135" spans="1:11" ht="24">
      <c r="A135" s="114"/>
      <c r="B135" s="107">
        <v>2</v>
      </c>
      <c r="C135" s="10" t="s">
        <v>801</v>
      </c>
      <c r="D135" s="118" t="s">
        <v>801</v>
      </c>
      <c r="E135" s="118" t="s">
        <v>26</v>
      </c>
      <c r="F135" s="139" t="s">
        <v>735</v>
      </c>
      <c r="G135" s="140"/>
      <c r="H135" s="11" t="s">
        <v>802</v>
      </c>
      <c r="I135" s="14">
        <v>58.89</v>
      </c>
      <c r="J135" s="109">
        <f t="shared" si="3"/>
        <v>117.78</v>
      </c>
      <c r="K135" s="115"/>
    </row>
    <row r="136" spans="1:11" ht="24">
      <c r="A136" s="114"/>
      <c r="B136" s="107">
        <v>3</v>
      </c>
      <c r="C136" s="10" t="s">
        <v>801</v>
      </c>
      <c r="D136" s="118" t="s">
        <v>801</v>
      </c>
      <c r="E136" s="118" t="s">
        <v>26</v>
      </c>
      <c r="F136" s="139" t="s">
        <v>774</v>
      </c>
      <c r="G136" s="140"/>
      <c r="H136" s="11" t="s">
        <v>802</v>
      </c>
      <c r="I136" s="14">
        <v>58.89</v>
      </c>
      <c r="J136" s="109">
        <f t="shared" si="3"/>
        <v>176.67000000000002</v>
      </c>
      <c r="K136" s="115"/>
    </row>
    <row r="137" spans="1:11" ht="24">
      <c r="A137" s="114"/>
      <c r="B137" s="107">
        <v>2</v>
      </c>
      <c r="C137" s="10" t="s">
        <v>803</v>
      </c>
      <c r="D137" s="118" t="s">
        <v>803</v>
      </c>
      <c r="E137" s="118" t="s">
        <v>25</v>
      </c>
      <c r="F137" s="139" t="s">
        <v>673</v>
      </c>
      <c r="G137" s="140"/>
      <c r="H137" s="11" t="s">
        <v>804</v>
      </c>
      <c r="I137" s="14">
        <v>56.02</v>
      </c>
      <c r="J137" s="109">
        <f t="shared" si="3"/>
        <v>112.04</v>
      </c>
      <c r="K137" s="115"/>
    </row>
    <row r="138" spans="1:11" ht="24">
      <c r="A138" s="114"/>
      <c r="B138" s="107">
        <v>4</v>
      </c>
      <c r="C138" s="10" t="s">
        <v>805</v>
      </c>
      <c r="D138" s="118" t="s">
        <v>805</v>
      </c>
      <c r="E138" s="118" t="s">
        <v>37</v>
      </c>
      <c r="F138" s="139" t="s">
        <v>273</v>
      </c>
      <c r="G138" s="140"/>
      <c r="H138" s="11" t="s">
        <v>806</v>
      </c>
      <c r="I138" s="14">
        <v>60.68</v>
      </c>
      <c r="J138" s="109">
        <f t="shared" si="3"/>
        <v>242.72</v>
      </c>
      <c r="K138" s="115"/>
    </row>
    <row r="139" spans="1:11" ht="24">
      <c r="A139" s="114"/>
      <c r="B139" s="107">
        <v>2</v>
      </c>
      <c r="C139" s="10" t="s">
        <v>805</v>
      </c>
      <c r="D139" s="118" t="s">
        <v>805</v>
      </c>
      <c r="E139" s="118" t="s">
        <v>37</v>
      </c>
      <c r="F139" s="139" t="s">
        <v>735</v>
      </c>
      <c r="G139" s="140"/>
      <c r="H139" s="11" t="s">
        <v>806</v>
      </c>
      <c r="I139" s="14">
        <v>60.68</v>
      </c>
      <c r="J139" s="109">
        <f t="shared" si="3"/>
        <v>121.36</v>
      </c>
      <c r="K139" s="115"/>
    </row>
    <row r="140" spans="1:11" ht="24">
      <c r="A140" s="114"/>
      <c r="B140" s="107">
        <v>2</v>
      </c>
      <c r="C140" s="10" t="s">
        <v>807</v>
      </c>
      <c r="D140" s="118" t="s">
        <v>807</v>
      </c>
      <c r="E140" s="118" t="s">
        <v>37</v>
      </c>
      <c r="F140" s="139" t="s">
        <v>273</v>
      </c>
      <c r="G140" s="140"/>
      <c r="H140" s="11" t="s">
        <v>808</v>
      </c>
      <c r="I140" s="14">
        <v>68.94</v>
      </c>
      <c r="J140" s="109">
        <f t="shared" si="3"/>
        <v>137.88</v>
      </c>
      <c r="K140" s="115"/>
    </row>
    <row r="141" spans="1:11">
      <c r="A141" s="114"/>
      <c r="B141" s="107">
        <v>4</v>
      </c>
      <c r="C141" s="10" t="s">
        <v>809</v>
      </c>
      <c r="D141" s="118" t="s">
        <v>809</v>
      </c>
      <c r="E141" s="118" t="s">
        <v>23</v>
      </c>
      <c r="F141" s="139" t="s">
        <v>673</v>
      </c>
      <c r="G141" s="140"/>
      <c r="H141" s="11" t="s">
        <v>810</v>
      </c>
      <c r="I141" s="14">
        <v>52.78</v>
      </c>
      <c r="J141" s="109">
        <f t="shared" si="3"/>
        <v>211.12</v>
      </c>
      <c r="K141" s="115"/>
    </row>
    <row r="142" spans="1:11">
      <c r="A142" s="114"/>
      <c r="B142" s="107">
        <v>8</v>
      </c>
      <c r="C142" s="10" t="s">
        <v>809</v>
      </c>
      <c r="D142" s="118" t="s">
        <v>809</v>
      </c>
      <c r="E142" s="118" t="s">
        <v>25</v>
      </c>
      <c r="F142" s="139" t="s">
        <v>673</v>
      </c>
      <c r="G142" s="140"/>
      <c r="H142" s="11" t="s">
        <v>810</v>
      </c>
      <c r="I142" s="14">
        <v>52.78</v>
      </c>
      <c r="J142" s="109">
        <f t="shared" si="3"/>
        <v>422.24</v>
      </c>
      <c r="K142" s="115"/>
    </row>
    <row r="143" spans="1:11">
      <c r="A143" s="114"/>
      <c r="B143" s="107">
        <v>4</v>
      </c>
      <c r="C143" s="10" t="s">
        <v>811</v>
      </c>
      <c r="D143" s="118" t="s">
        <v>811</v>
      </c>
      <c r="E143" s="118" t="s">
        <v>23</v>
      </c>
      <c r="F143" s="139" t="s">
        <v>273</v>
      </c>
      <c r="G143" s="140"/>
      <c r="H143" s="11" t="s">
        <v>812</v>
      </c>
      <c r="I143" s="14">
        <v>55.66</v>
      </c>
      <c r="J143" s="109">
        <f t="shared" si="3"/>
        <v>222.64</v>
      </c>
      <c r="K143" s="115"/>
    </row>
    <row r="144" spans="1:11" ht="24">
      <c r="A144" s="114"/>
      <c r="B144" s="107">
        <v>1</v>
      </c>
      <c r="C144" s="10" t="s">
        <v>813</v>
      </c>
      <c r="D144" s="118" t="s">
        <v>813</v>
      </c>
      <c r="E144" s="118" t="s">
        <v>484</v>
      </c>
      <c r="F144" s="139"/>
      <c r="G144" s="140"/>
      <c r="H144" s="11" t="s">
        <v>814</v>
      </c>
      <c r="I144" s="14">
        <v>44.53</v>
      </c>
      <c r="J144" s="109">
        <f t="shared" si="3"/>
        <v>44.53</v>
      </c>
      <c r="K144" s="115"/>
    </row>
    <row r="145" spans="1:11" ht="24">
      <c r="A145" s="114"/>
      <c r="B145" s="108">
        <v>5</v>
      </c>
      <c r="C145" s="12" t="s">
        <v>815</v>
      </c>
      <c r="D145" s="119" t="s">
        <v>815</v>
      </c>
      <c r="E145" s="119" t="s">
        <v>50</v>
      </c>
      <c r="F145" s="141"/>
      <c r="G145" s="142"/>
      <c r="H145" s="13" t="s">
        <v>816</v>
      </c>
      <c r="I145" s="15">
        <v>67.150000000000006</v>
      </c>
      <c r="J145" s="110">
        <f t="shared" si="3"/>
        <v>335.75</v>
      </c>
      <c r="K145" s="115"/>
    </row>
    <row r="146" spans="1:11" ht="13.5" thickBot="1">
      <c r="A146" s="114"/>
      <c r="B146" s="126"/>
      <c r="C146" s="126"/>
      <c r="D146" s="126"/>
      <c r="E146" s="126"/>
      <c r="F146" s="126"/>
      <c r="G146" s="126"/>
      <c r="H146" s="126"/>
      <c r="I146" s="127" t="s">
        <v>255</v>
      </c>
      <c r="J146" s="128">
        <f>SUM(J22:J145)</f>
        <v>14738.750000000004</v>
      </c>
      <c r="K146" s="115"/>
    </row>
    <row r="147" spans="1:11">
      <c r="A147" s="114"/>
      <c r="B147" s="126"/>
      <c r="C147" s="134" t="s">
        <v>828</v>
      </c>
      <c r="D147" s="136"/>
      <c r="E147" s="136"/>
      <c r="F147" s="131"/>
      <c r="G147" s="137"/>
      <c r="H147" s="126"/>
      <c r="I147" s="127" t="s">
        <v>831</v>
      </c>
      <c r="J147" s="128">
        <f>J146*-0.4</f>
        <v>-5895.5000000000018</v>
      </c>
      <c r="K147" s="115"/>
    </row>
    <row r="148" spans="1:11" ht="13.5" outlineLevel="1" thickBot="1">
      <c r="A148" s="114"/>
      <c r="B148" s="126"/>
      <c r="C148" s="138" t="s">
        <v>829</v>
      </c>
      <c r="D148" s="135">
        <v>44637</v>
      </c>
      <c r="E148" s="130">
        <f>J14+90</f>
        <v>45426</v>
      </c>
      <c r="F148" s="132"/>
      <c r="G148" s="133"/>
      <c r="H148" s="126"/>
      <c r="I148" s="127" t="s">
        <v>830</v>
      </c>
      <c r="J148" s="128">
        <v>0</v>
      </c>
      <c r="K148" s="115"/>
    </row>
    <row r="149" spans="1:11">
      <c r="A149" s="114"/>
      <c r="B149" s="126"/>
      <c r="C149" s="126"/>
      <c r="D149" s="126"/>
      <c r="E149" s="126"/>
      <c r="F149" s="126"/>
      <c r="G149" s="126"/>
      <c r="H149" s="126"/>
      <c r="I149" s="127" t="s">
        <v>257</v>
      </c>
      <c r="J149" s="128">
        <f>SUM(J146:J148)</f>
        <v>8843.2500000000018</v>
      </c>
      <c r="K149" s="115"/>
    </row>
    <row r="150" spans="1:11">
      <c r="A150" s="6"/>
      <c r="B150" s="7"/>
      <c r="C150" s="7"/>
      <c r="D150" s="7"/>
      <c r="E150" s="7"/>
      <c r="F150" s="7"/>
      <c r="G150" s="7"/>
      <c r="H150" s="7" t="s">
        <v>832</v>
      </c>
      <c r="I150" s="7"/>
      <c r="J150" s="7"/>
      <c r="K150" s="8"/>
    </row>
    <row r="152" spans="1:11">
      <c r="H152" s="1" t="s">
        <v>824</v>
      </c>
      <c r="I152" s="91">
        <f>'Tax Invoice'!E14</f>
        <v>1</v>
      </c>
    </row>
    <row r="153" spans="1:11">
      <c r="H153" s="1" t="s">
        <v>705</v>
      </c>
      <c r="I153" s="91">
        <v>36.090000000000003</v>
      </c>
    </row>
    <row r="154" spans="1:11">
      <c r="H154" s="1" t="s">
        <v>825</v>
      </c>
      <c r="I154" s="91">
        <f>I156/I153</f>
        <v>408.3887503463564</v>
      </c>
    </row>
    <row r="155" spans="1:11">
      <c r="H155" s="1" t="s">
        <v>826</v>
      </c>
      <c r="I155" s="91">
        <f>I157/I153</f>
        <v>245.03325020781384</v>
      </c>
    </row>
    <row r="156" spans="1:11">
      <c r="H156" s="1" t="s">
        <v>706</v>
      </c>
      <c r="I156" s="91">
        <f>J146*I152</f>
        <v>14738.750000000004</v>
      </c>
    </row>
    <row r="157" spans="1:11">
      <c r="H157" s="1" t="s">
        <v>707</v>
      </c>
      <c r="I157" s="91">
        <f>J149*I152</f>
        <v>8843.2500000000018</v>
      </c>
    </row>
  </sheetData>
  <mergeCells count="128">
    <mergeCell ref="J10:J11"/>
    <mergeCell ref="J14:J15"/>
    <mergeCell ref="F20:G20"/>
    <mergeCell ref="F21:G21"/>
    <mergeCell ref="F22:G22"/>
    <mergeCell ref="F23:G23"/>
    <mergeCell ref="F24:G24"/>
    <mergeCell ref="F25:G25"/>
    <mergeCell ref="F26:G26"/>
    <mergeCell ref="F32:G32"/>
    <mergeCell ref="F33:G33"/>
    <mergeCell ref="F34:G34"/>
    <mergeCell ref="F35:G35"/>
    <mergeCell ref="F36:G36"/>
    <mergeCell ref="F27:G27"/>
    <mergeCell ref="F28:G28"/>
    <mergeCell ref="F29:G29"/>
    <mergeCell ref="F30:G30"/>
    <mergeCell ref="F31:G31"/>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37:G137"/>
    <mergeCell ref="F138:G138"/>
    <mergeCell ref="F139:G139"/>
    <mergeCell ref="F140:G140"/>
    <mergeCell ref="F141:G14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581</v>
      </c>
      <c r="O1" t="s">
        <v>144</v>
      </c>
      <c r="T1" t="s">
        <v>255</v>
      </c>
      <c r="U1">
        <v>14738.750000000004</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14738.750000000004</v>
      </c>
    </row>
    <row r="5" spans="1:21">
      <c r="A5" s="114"/>
      <c r="B5" s="121" t="s">
        <v>137</v>
      </c>
      <c r="C5" s="120"/>
      <c r="D5" s="120"/>
      <c r="E5" s="120"/>
      <c r="F5" s="120"/>
      <c r="G5" s="120"/>
      <c r="H5" s="120"/>
      <c r="I5" s="120"/>
      <c r="J5" s="115"/>
      <c r="S5" t="s">
        <v>820</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43"/>
      <c r="J10" s="115"/>
    </row>
    <row r="11" spans="1:21">
      <c r="A11" s="114"/>
      <c r="B11" s="114" t="s">
        <v>709</v>
      </c>
      <c r="C11" s="120"/>
      <c r="D11" s="120"/>
      <c r="E11" s="115"/>
      <c r="F11" s="116"/>
      <c r="G11" s="116" t="s">
        <v>709</v>
      </c>
      <c r="H11" s="120"/>
      <c r="I11" s="144"/>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152</v>
      </c>
      <c r="C14" s="120"/>
      <c r="D14" s="120"/>
      <c r="E14" s="115"/>
      <c r="F14" s="116"/>
      <c r="G14" s="116" t="s">
        <v>152</v>
      </c>
      <c r="H14" s="120"/>
      <c r="I14" s="145">
        <v>45334</v>
      </c>
      <c r="J14" s="115"/>
    </row>
    <row r="15" spans="1:21">
      <c r="A15" s="114"/>
      <c r="B15" s="6" t="s">
        <v>6</v>
      </c>
      <c r="C15" s="7"/>
      <c r="D15" s="7"/>
      <c r="E15" s="8"/>
      <c r="F15" s="116"/>
      <c r="G15" s="9" t="s">
        <v>6</v>
      </c>
      <c r="H15" s="120"/>
      <c r="I15" s="146"/>
      <c r="J15" s="115"/>
    </row>
    <row r="16" spans="1:21">
      <c r="A16" s="114"/>
      <c r="B16" s="120"/>
      <c r="C16" s="120"/>
      <c r="D16" s="120"/>
      <c r="E16" s="120"/>
      <c r="F16" s="120"/>
      <c r="G16" s="120"/>
      <c r="H16" s="123" t="s">
        <v>142</v>
      </c>
      <c r="I16" s="129">
        <v>41689</v>
      </c>
      <c r="J16" s="115"/>
    </row>
    <row r="17" spans="1:16">
      <c r="A17" s="114"/>
      <c r="B17" s="120" t="s">
        <v>712</v>
      </c>
      <c r="C17" s="120"/>
      <c r="D17" s="120"/>
      <c r="E17" s="120"/>
      <c r="F17" s="120"/>
      <c r="G17" s="120"/>
      <c r="H17" s="123" t="s">
        <v>143</v>
      </c>
      <c r="I17" s="129"/>
      <c r="J17" s="115"/>
    </row>
    <row r="18" spans="1:16" ht="18">
      <c r="A18" s="114"/>
      <c r="B18" s="120" t="s">
        <v>713</v>
      </c>
      <c r="C18" s="120"/>
      <c r="D18" s="120"/>
      <c r="E18" s="120"/>
      <c r="F18" s="120"/>
      <c r="G18" s="120"/>
      <c r="H18" s="122" t="s">
        <v>258</v>
      </c>
      <c r="I18" s="104" t="s">
        <v>276</v>
      </c>
      <c r="J18" s="115"/>
    </row>
    <row r="19" spans="1:16">
      <c r="A19" s="114"/>
      <c r="B19" s="120"/>
      <c r="C19" s="120"/>
      <c r="D19" s="120"/>
      <c r="E19" s="120"/>
      <c r="F19" s="120"/>
      <c r="G19" s="120"/>
      <c r="H19" s="120"/>
      <c r="I19" s="120"/>
      <c r="J19" s="115"/>
      <c r="P19">
        <v>45334</v>
      </c>
    </row>
    <row r="20" spans="1:16">
      <c r="A20" s="114"/>
      <c r="B20" s="100" t="s">
        <v>198</v>
      </c>
      <c r="C20" s="100" t="s">
        <v>199</v>
      </c>
      <c r="D20" s="117" t="s">
        <v>200</v>
      </c>
      <c r="E20" s="147" t="s">
        <v>201</v>
      </c>
      <c r="F20" s="148"/>
      <c r="G20" s="100" t="s">
        <v>169</v>
      </c>
      <c r="H20" s="100" t="s">
        <v>202</v>
      </c>
      <c r="I20" s="100" t="s">
        <v>21</v>
      </c>
      <c r="J20" s="115"/>
    </row>
    <row r="21" spans="1:16">
      <c r="A21" s="114"/>
      <c r="B21" s="105"/>
      <c r="C21" s="105"/>
      <c r="D21" s="106"/>
      <c r="E21" s="149"/>
      <c r="F21" s="150"/>
      <c r="G21" s="105" t="s">
        <v>141</v>
      </c>
      <c r="H21" s="105"/>
      <c r="I21" s="105"/>
      <c r="J21" s="115"/>
    </row>
    <row r="22" spans="1:16" ht="132">
      <c r="A22" s="114"/>
      <c r="B22" s="107">
        <v>4</v>
      </c>
      <c r="C22" s="10" t="s">
        <v>714</v>
      </c>
      <c r="D22" s="118" t="s">
        <v>273</v>
      </c>
      <c r="E22" s="139"/>
      <c r="F22" s="140"/>
      <c r="G22" s="11" t="s">
        <v>821</v>
      </c>
      <c r="H22" s="14">
        <v>6.1</v>
      </c>
      <c r="I22" s="109">
        <f t="shared" ref="I22:I53" si="0">H22*B22</f>
        <v>24.4</v>
      </c>
      <c r="J22" s="115"/>
    </row>
    <row r="23" spans="1:16" ht="132">
      <c r="A23" s="114"/>
      <c r="B23" s="107">
        <v>4</v>
      </c>
      <c r="C23" s="10" t="s">
        <v>714</v>
      </c>
      <c r="D23" s="118" t="s">
        <v>110</v>
      </c>
      <c r="E23" s="139"/>
      <c r="F23" s="140"/>
      <c r="G23" s="11" t="s">
        <v>821</v>
      </c>
      <c r="H23" s="14">
        <v>6.1</v>
      </c>
      <c r="I23" s="109">
        <f t="shared" si="0"/>
        <v>24.4</v>
      </c>
      <c r="J23" s="115"/>
    </row>
    <row r="24" spans="1:16" ht="132">
      <c r="A24" s="114"/>
      <c r="B24" s="107">
        <v>2</v>
      </c>
      <c r="C24" s="10" t="s">
        <v>715</v>
      </c>
      <c r="D24" s="118" t="s">
        <v>716</v>
      </c>
      <c r="E24" s="139" t="s">
        <v>23</v>
      </c>
      <c r="F24" s="140"/>
      <c r="G24" s="11" t="s">
        <v>717</v>
      </c>
      <c r="H24" s="14">
        <v>6.82</v>
      </c>
      <c r="I24" s="109">
        <f t="shared" si="0"/>
        <v>13.64</v>
      </c>
      <c r="J24" s="115"/>
    </row>
    <row r="25" spans="1:16" ht="132">
      <c r="A25" s="114"/>
      <c r="B25" s="107">
        <v>2</v>
      </c>
      <c r="C25" s="10" t="s">
        <v>715</v>
      </c>
      <c r="D25" s="118" t="s">
        <v>716</v>
      </c>
      <c r="E25" s="139" t="s">
        <v>25</v>
      </c>
      <c r="F25" s="140"/>
      <c r="G25" s="11" t="s">
        <v>717</v>
      </c>
      <c r="H25" s="14">
        <v>6.82</v>
      </c>
      <c r="I25" s="109">
        <f t="shared" si="0"/>
        <v>13.64</v>
      </c>
      <c r="J25" s="115"/>
    </row>
    <row r="26" spans="1:16" ht="132">
      <c r="A26" s="114"/>
      <c r="B26" s="107">
        <v>23</v>
      </c>
      <c r="C26" s="10" t="s">
        <v>715</v>
      </c>
      <c r="D26" s="118" t="s">
        <v>716</v>
      </c>
      <c r="E26" s="139" t="s">
        <v>26</v>
      </c>
      <c r="F26" s="140"/>
      <c r="G26" s="11" t="s">
        <v>717</v>
      </c>
      <c r="H26" s="14">
        <v>6.82</v>
      </c>
      <c r="I26" s="109">
        <f t="shared" si="0"/>
        <v>156.86000000000001</v>
      </c>
      <c r="J26" s="115"/>
    </row>
    <row r="27" spans="1:16" ht="108">
      <c r="A27" s="114"/>
      <c r="B27" s="107">
        <v>2</v>
      </c>
      <c r="C27" s="10" t="s">
        <v>718</v>
      </c>
      <c r="D27" s="118" t="s">
        <v>23</v>
      </c>
      <c r="E27" s="139"/>
      <c r="F27" s="140"/>
      <c r="G27" s="11" t="s">
        <v>719</v>
      </c>
      <c r="H27" s="14">
        <v>8.26</v>
      </c>
      <c r="I27" s="109">
        <f t="shared" si="0"/>
        <v>16.52</v>
      </c>
      <c r="J27" s="115"/>
    </row>
    <row r="28" spans="1:16" ht="108">
      <c r="A28" s="114"/>
      <c r="B28" s="107">
        <v>2</v>
      </c>
      <c r="C28" s="10" t="s">
        <v>718</v>
      </c>
      <c r="D28" s="118" t="s">
        <v>25</v>
      </c>
      <c r="E28" s="139"/>
      <c r="F28" s="140"/>
      <c r="G28" s="11" t="s">
        <v>719</v>
      </c>
      <c r="H28" s="14">
        <v>8.26</v>
      </c>
      <c r="I28" s="109">
        <f t="shared" si="0"/>
        <v>16.52</v>
      </c>
      <c r="J28" s="115"/>
    </row>
    <row r="29" spans="1:16" ht="108">
      <c r="A29" s="114"/>
      <c r="B29" s="107">
        <v>2</v>
      </c>
      <c r="C29" s="10" t="s">
        <v>718</v>
      </c>
      <c r="D29" s="118" t="s">
        <v>26</v>
      </c>
      <c r="E29" s="139"/>
      <c r="F29" s="140"/>
      <c r="G29" s="11" t="s">
        <v>719</v>
      </c>
      <c r="H29" s="14">
        <v>8.26</v>
      </c>
      <c r="I29" s="109">
        <f t="shared" si="0"/>
        <v>16.52</v>
      </c>
      <c r="J29" s="115"/>
    </row>
    <row r="30" spans="1:16" ht="84">
      <c r="A30" s="114"/>
      <c r="B30" s="107">
        <v>33</v>
      </c>
      <c r="C30" s="10" t="s">
        <v>720</v>
      </c>
      <c r="D30" s="118" t="s">
        <v>23</v>
      </c>
      <c r="E30" s="139"/>
      <c r="F30" s="140"/>
      <c r="G30" s="11" t="s">
        <v>721</v>
      </c>
      <c r="H30" s="14">
        <v>14</v>
      </c>
      <c r="I30" s="109">
        <f t="shared" si="0"/>
        <v>462</v>
      </c>
      <c r="J30" s="115"/>
    </row>
    <row r="31" spans="1:16" ht="84">
      <c r="A31" s="114"/>
      <c r="B31" s="107">
        <v>37</v>
      </c>
      <c r="C31" s="10" t="s">
        <v>720</v>
      </c>
      <c r="D31" s="118" t="s">
        <v>25</v>
      </c>
      <c r="E31" s="139"/>
      <c r="F31" s="140"/>
      <c r="G31" s="11" t="s">
        <v>721</v>
      </c>
      <c r="H31" s="14">
        <v>14</v>
      </c>
      <c r="I31" s="109">
        <f t="shared" si="0"/>
        <v>518</v>
      </c>
      <c r="J31" s="115"/>
    </row>
    <row r="32" spans="1:16" ht="84">
      <c r="A32" s="114"/>
      <c r="B32" s="107">
        <v>8</v>
      </c>
      <c r="C32" s="10" t="s">
        <v>720</v>
      </c>
      <c r="D32" s="118" t="s">
        <v>26</v>
      </c>
      <c r="E32" s="139"/>
      <c r="F32" s="140"/>
      <c r="G32" s="11" t="s">
        <v>721</v>
      </c>
      <c r="H32" s="14">
        <v>14</v>
      </c>
      <c r="I32" s="109">
        <f t="shared" si="0"/>
        <v>112</v>
      </c>
      <c r="J32" s="115"/>
    </row>
    <row r="33" spans="1:10" ht="84">
      <c r="A33" s="114"/>
      <c r="B33" s="107">
        <v>8</v>
      </c>
      <c r="C33" s="10" t="s">
        <v>720</v>
      </c>
      <c r="D33" s="118" t="s">
        <v>90</v>
      </c>
      <c r="E33" s="139"/>
      <c r="F33" s="140"/>
      <c r="G33" s="11" t="s">
        <v>721</v>
      </c>
      <c r="H33" s="14">
        <v>14</v>
      </c>
      <c r="I33" s="109">
        <f t="shared" si="0"/>
        <v>112</v>
      </c>
      <c r="J33" s="115"/>
    </row>
    <row r="34" spans="1:10" ht="84">
      <c r="A34" s="114"/>
      <c r="B34" s="107">
        <v>12</v>
      </c>
      <c r="C34" s="10" t="s">
        <v>720</v>
      </c>
      <c r="D34" s="118" t="s">
        <v>27</v>
      </c>
      <c r="E34" s="139"/>
      <c r="F34" s="140"/>
      <c r="G34" s="11" t="s">
        <v>721</v>
      </c>
      <c r="H34" s="14">
        <v>14</v>
      </c>
      <c r="I34" s="109">
        <f t="shared" si="0"/>
        <v>168</v>
      </c>
      <c r="J34" s="115"/>
    </row>
    <row r="35" spans="1:10" ht="84">
      <c r="A35" s="114"/>
      <c r="B35" s="107">
        <v>8</v>
      </c>
      <c r="C35" s="10" t="s">
        <v>720</v>
      </c>
      <c r="D35" s="118" t="s">
        <v>28</v>
      </c>
      <c r="E35" s="139"/>
      <c r="F35" s="140"/>
      <c r="G35" s="11" t="s">
        <v>721</v>
      </c>
      <c r="H35" s="14">
        <v>14</v>
      </c>
      <c r="I35" s="109">
        <f t="shared" si="0"/>
        <v>112</v>
      </c>
      <c r="J35" s="115"/>
    </row>
    <row r="36" spans="1:10" ht="120">
      <c r="A36" s="114"/>
      <c r="B36" s="107">
        <v>2</v>
      </c>
      <c r="C36" s="10" t="s">
        <v>722</v>
      </c>
      <c r="D36" s="118" t="s">
        <v>23</v>
      </c>
      <c r="E36" s="139"/>
      <c r="F36" s="140"/>
      <c r="G36" s="11" t="s">
        <v>723</v>
      </c>
      <c r="H36" s="14">
        <v>14</v>
      </c>
      <c r="I36" s="109">
        <f t="shared" si="0"/>
        <v>28</v>
      </c>
      <c r="J36" s="115"/>
    </row>
    <row r="37" spans="1:10" ht="120">
      <c r="A37" s="114"/>
      <c r="B37" s="107">
        <v>2</v>
      </c>
      <c r="C37" s="10" t="s">
        <v>722</v>
      </c>
      <c r="D37" s="118" t="s">
        <v>25</v>
      </c>
      <c r="E37" s="139"/>
      <c r="F37" s="140"/>
      <c r="G37" s="11" t="s">
        <v>723</v>
      </c>
      <c r="H37" s="14">
        <v>14</v>
      </c>
      <c r="I37" s="109">
        <f t="shared" si="0"/>
        <v>28</v>
      </c>
      <c r="J37" s="115"/>
    </row>
    <row r="38" spans="1:10" ht="120">
      <c r="A38" s="114"/>
      <c r="B38" s="107">
        <v>2</v>
      </c>
      <c r="C38" s="10" t="s">
        <v>722</v>
      </c>
      <c r="D38" s="118" t="s">
        <v>26</v>
      </c>
      <c r="E38" s="139"/>
      <c r="F38" s="140"/>
      <c r="G38" s="11" t="s">
        <v>723</v>
      </c>
      <c r="H38" s="14">
        <v>14</v>
      </c>
      <c r="I38" s="109">
        <f t="shared" si="0"/>
        <v>28</v>
      </c>
      <c r="J38" s="115"/>
    </row>
    <row r="39" spans="1:10" ht="108">
      <c r="A39" s="114"/>
      <c r="B39" s="107">
        <v>6</v>
      </c>
      <c r="C39" s="10" t="s">
        <v>104</v>
      </c>
      <c r="D39" s="118" t="s">
        <v>23</v>
      </c>
      <c r="E39" s="139"/>
      <c r="F39" s="140"/>
      <c r="G39" s="11" t="s">
        <v>724</v>
      </c>
      <c r="H39" s="14">
        <v>5.75</v>
      </c>
      <c r="I39" s="109">
        <f t="shared" si="0"/>
        <v>34.5</v>
      </c>
      <c r="J39" s="115"/>
    </row>
    <row r="40" spans="1:10" ht="108">
      <c r="A40" s="114"/>
      <c r="B40" s="107">
        <v>18</v>
      </c>
      <c r="C40" s="10" t="s">
        <v>104</v>
      </c>
      <c r="D40" s="118" t="s">
        <v>25</v>
      </c>
      <c r="E40" s="139"/>
      <c r="F40" s="140"/>
      <c r="G40" s="11" t="s">
        <v>724</v>
      </c>
      <c r="H40" s="14">
        <v>5.75</v>
      </c>
      <c r="I40" s="109">
        <f t="shared" si="0"/>
        <v>103.5</v>
      </c>
      <c r="J40" s="115"/>
    </row>
    <row r="41" spans="1:10" ht="108">
      <c r="A41" s="114"/>
      <c r="B41" s="107">
        <v>22</v>
      </c>
      <c r="C41" s="10" t="s">
        <v>104</v>
      </c>
      <c r="D41" s="118" t="s">
        <v>26</v>
      </c>
      <c r="E41" s="139"/>
      <c r="F41" s="140"/>
      <c r="G41" s="11" t="s">
        <v>724</v>
      </c>
      <c r="H41" s="14">
        <v>5.75</v>
      </c>
      <c r="I41" s="109">
        <f t="shared" si="0"/>
        <v>126.5</v>
      </c>
      <c r="J41" s="115"/>
    </row>
    <row r="42" spans="1:10" ht="120">
      <c r="A42" s="114"/>
      <c r="B42" s="107">
        <v>6</v>
      </c>
      <c r="C42" s="10" t="s">
        <v>725</v>
      </c>
      <c r="D42" s="118" t="s">
        <v>37</v>
      </c>
      <c r="E42" s="139" t="s">
        <v>273</v>
      </c>
      <c r="F42" s="140"/>
      <c r="G42" s="11" t="s">
        <v>726</v>
      </c>
      <c r="H42" s="14">
        <v>26.57</v>
      </c>
      <c r="I42" s="109">
        <f t="shared" si="0"/>
        <v>159.42000000000002</v>
      </c>
      <c r="J42" s="115"/>
    </row>
    <row r="43" spans="1:10" ht="96">
      <c r="A43" s="114"/>
      <c r="B43" s="107">
        <v>4</v>
      </c>
      <c r="C43" s="10" t="s">
        <v>727</v>
      </c>
      <c r="D43" s="118" t="s">
        <v>23</v>
      </c>
      <c r="E43" s="139"/>
      <c r="F43" s="140"/>
      <c r="G43" s="11" t="s">
        <v>728</v>
      </c>
      <c r="H43" s="14">
        <v>7.18</v>
      </c>
      <c r="I43" s="109">
        <f t="shared" si="0"/>
        <v>28.72</v>
      </c>
      <c r="J43" s="115"/>
    </row>
    <row r="44" spans="1:10" ht="96">
      <c r="A44" s="114"/>
      <c r="B44" s="107">
        <v>4</v>
      </c>
      <c r="C44" s="10" t="s">
        <v>727</v>
      </c>
      <c r="D44" s="118" t="s">
        <v>25</v>
      </c>
      <c r="E44" s="139"/>
      <c r="F44" s="140"/>
      <c r="G44" s="11" t="s">
        <v>728</v>
      </c>
      <c r="H44" s="14">
        <v>7.18</v>
      </c>
      <c r="I44" s="109">
        <f t="shared" si="0"/>
        <v>28.72</v>
      </c>
      <c r="J44" s="115"/>
    </row>
    <row r="45" spans="1:10" ht="96">
      <c r="A45" s="114"/>
      <c r="B45" s="107">
        <v>4</v>
      </c>
      <c r="C45" s="10" t="s">
        <v>727</v>
      </c>
      <c r="D45" s="118" t="s">
        <v>26</v>
      </c>
      <c r="E45" s="139"/>
      <c r="F45" s="140"/>
      <c r="G45" s="11" t="s">
        <v>728</v>
      </c>
      <c r="H45" s="14">
        <v>7.18</v>
      </c>
      <c r="I45" s="109">
        <f t="shared" si="0"/>
        <v>28.72</v>
      </c>
      <c r="J45" s="115"/>
    </row>
    <row r="46" spans="1:10" ht="132">
      <c r="A46" s="114"/>
      <c r="B46" s="107">
        <v>6</v>
      </c>
      <c r="C46" s="10" t="s">
        <v>729</v>
      </c>
      <c r="D46" s="118" t="s">
        <v>29</v>
      </c>
      <c r="E46" s="139"/>
      <c r="F46" s="140"/>
      <c r="G46" s="11" t="s">
        <v>730</v>
      </c>
      <c r="H46" s="14">
        <v>35.549999999999997</v>
      </c>
      <c r="I46" s="109">
        <f t="shared" si="0"/>
        <v>213.29999999999998</v>
      </c>
      <c r="J46" s="115"/>
    </row>
    <row r="47" spans="1:10" ht="132">
      <c r="A47" s="114"/>
      <c r="B47" s="107">
        <v>6</v>
      </c>
      <c r="C47" s="10" t="s">
        <v>729</v>
      </c>
      <c r="D47" s="118" t="s">
        <v>48</v>
      </c>
      <c r="E47" s="139"/>
      <c r="F47" s="140"/>
      <c r="G47" s="11" t="s">
        <v>730</v>
      </c>
      <c r="H47" s="14">
        <v>35.549999999999997</v>
      </c>
      <c r="I47" s="109">
        <f t="shared" si="0"/>
        <v>213.29999999999998</v>
      </c>
      <c r="J47" s="115"/>
    </row>
    <row r="48" spans="1:10" ht="144">
      <c r="A48" s="114"/>
      <c r="B48" s="107">
        <v>2</v>
      </c>
      <c r="C48" s="10" t="s">
        <v>731</v>
      </c>
      <c r="D48" s="118" t="s">
        <v>38</v>
      </c>
      <c r="E48" s="139" t="s">
        <v>273</v>
      </c>
      <c r="F48" s="140"/>
      <c r="G48" s="11" t="s">
        <v>732</v>
      </c>
      <c r="H48" s="14">
        <v>26.57</v>
      </c>
      <c r="I48" s="109">
        <f t="shared" si="0"/>
        <v>53.14</v>
      </c>
      <c r="J48" s="115"/>
    </row>
    <row r="49" spans="1:10" ht="144">
      <c r="A49" s="114"/>
      <c r="B49" s="107">
        <v>2</v>
      </c>
      <c r="C49" s="10" t="s">
        <v>731</v>
      </c>
      <c r="D49" s="118" t="s">
        <v>39</v>
      </c>
      <c r="E49" s="139" t="s">
        <v>273</v>
      </c>
      <c r="F49" s="140"/>
      <c r="G49" s="11" t="s">
        <v>732</v>
      </c>
      <c r="H49" s="14">
        <v>26.57</v>
      </c>
      <c r="I49" s="109">
        <f t="shared" si="0"/>
        <v>53.14</v>
      </c>
      <c r="J49" s="115"/>
    </row>
    <row r="50" spans="1:10" ht="132">
      <c r="A50" s="114"/>
      <c r="B50" s="107">
        <v>6</v>
      </c>
      <c r="C50" s="10" t="s">
        <v>733</v>
      </c>
      <c r="D50" s="118" t="s">
        <v>35</v>
      </c>
      <c r="E50" s="139" t="s">
        <v>273</v>
      </c>
      <c r="F50" s="140"/>
      <c r="G50" s="11" t="s">
        <v>734</v>
      </c>
      <c r="H50" s="14">
        <v>13.29</v>
      </c>
      <c r="I50" s="109">
        <f t="shared" si="0"/>
        <v>79.739999999999995</v>
      </c>
      <c r="J50" s="115"/>
    </row>
    <row r="51" spans="1:10" ht="132">
      <c r="A51" s="114"/>
      <c r="B51" s="107">
        <v>2</v>
      </c>
      <c r="C51" s="10" t="s">
        <v>733</v>
      </c>
      <c r="D51" s="118" t="s">
        <v>35</v>
      </c>
      <c r="E51" s="139" t="s">
        <v>110</v>
      </c>
      <c r="F51" s="140"/>
      <c r="G51" s="11" t="s">
        <v>734</v>
      </c>
      <c r="H51" s="14">
        <v>13.29</v>
      </c>
      <c r="I51" s="109">
        <f t="shared" si="0"/>
        <v>26.58</v>
      </c>
      <c r="J51" s="115"/>
    </row>
    <row r="52" spans="1:10" ht="132">
      <c r="A52" s="114"/>
      <c r="B52" s="107">
        <v>2</v>
      </c>
      <c r="C52" s="10" t="s">
        <v>733</v>
      </c>
      <c r="D52" s="118" t="s">
        <v>35</v>
      </c>
      <c r="E52" s="139" t="s">
        <v>673</v>
      </c>
      <c r="F52" s="140"/>
      <c r="G52" s="11" t="s">
        <v>734</v>
      </c>
      <c r="H52" s="14">
        <v>13.29</v>
      </c>
      <c r="I52" s="109">
        <f t="shared" si="0"/>
        <v>26.58</v>
      </c>
      <c r="J52" s="115"/>
    </row>
    <row r="53" spans="1:10" ht="132">
      <c r="A53" s="114"/>
      <c r="B53" s="107">
        <v>2</v>
      </c>
      <c r="C53" s="10" t="s">
        <v>733</v>
      </c>
      <c r="D53" s="118" t="s">
        <v>35</v>
      </c>
      <c r="E53" s="139" t="s">
        <v>735</v>
      </c>
      <c r="F53" s="140"/>
      <c r="G53" s="11" t="s">
        <v>734</v>
      </c>
      <c r="H53" s="14">
        <v>13.29</v>
      </c>
      <c r="I53" s="109">
        <f t="shared" si="0"/>
        <v>26.58</v>
      </c>
      <c r="J53" s="115"/>
    </row>
    <row r="54" spans="1:10" ht="132">
      <c r="A54" s="114"/>
      <c r="B54" s="107">
        <v>2</v>
      </c>
      <c r="C54" s="10" t="s">
        <v>733</v>
      </c>
      <c r="D54" s="118" t="s">
        <v>35</v>
      </c>
      <c r="E54" s="139" t="s">
        <v>736</v>
      </c>
      <c r="F54" s="140"/>
      <c r="G54" s="11" t="s">
        <v>734</v>
      </c>
      <c r="H54" s="14">
        <v>13.29</v>
      </c>
      <c r="I54" s="109">
        <f t="shared" ref="I54:I85" si="1">H54*B54</f>
        <v>26.58</v>
      </c>
      <c r="J54" s="115"/>
    </row>
    <row r="55" spans="1:10" ht="132">
      <c r="A55" s="114"/>
      <c r="B55" s="107">
        <v>2</v>
      </c>
      <c r="C55" s="10" t="s">
        <v>733</v>
      </c>
      <c r="D55" s="118" t="s">
        <v>35</v>
      </c>
      <c r="E55" s="139" t="s">
        <v>737</v>
      </c>
      <c r="F55" s="140"/>
      <c r="G55" s="11" t="s">
        <v>734</v>
      </c>
      <c r="H55" s="14">
        <v>13.29</v>
      </c>
      <c r="I55" s="109">
        <f t="shared" si="1"/>
        <v>26.58</v>
      </c>
      <c r="J55" s="115"/>
    </row>
    <row r="56" spans="1:10" ht="132">
      <c r="A56" s="114"/>
      <c r="B56" s="107">
        <v>4</v>
      </c>
      <c r="C56" s="10" t="s">
        <v>738</v>
      </c>
      <c r="D56" s="118" t="s">
        <v>48</v>
      </c>
      <c r="E56" s="139" t="s">
        <v>273</v>
      </c>
      <c r="F56" s="140"/>
      <c r="G56" s="11" t="s">
        <v>739</v>
      </c>
      <c r="H56" s="14">
        <v>24.78</v>
      </c>
      <c r="I56" s="109">
        <f t="shared" si="1"/>
        <v>99.12</v>
      </c>
      <c r="J56" s="115"/>
    </row>
    <row r="57" spans="1:10" ht="132">
      <c r="A57" s="114"/>
      <c r="B57" s="107">
        <v>4</v>
      </c>
      <c r="C57" s="10" t="s">
        <v>738</v>
      </c>
      <c r="D57" s="118" t="s">
        <v>48</v>
      </c>
      <c r="E57" s="139" t="s">
        <v>271</v>
      </c>
      <c r="F57" s="140"/>
      <c r="G57" s="11" t="s">
        <v>739</v>
      </c>
      <c r="H57" s="14">
        <v>24.78</v>
      </c>
      <c r="I57" s="109">
        <f t="shared" si="1"/>
        <v>99.12</v>
      </c>
      <c r="J57" s="115"/>
    </row>
    <row r="58" spans="1:10" ht="96">
      <c r="A58" s="114"/>
      <c r="B58" s="107">
        <v>6</v>
      </c>
      <c r="C58" s="10" t="s">
        <v>740</v>
      </c>
      <c r="D58" s="118" t="s">
        <v>25</v>
      </c>
      <c r="E58" s="139"/>
      <c r="F58" s="140"/>
      <c r="G58" s="11" t="s">
        <v>741</v>
      </c>
      <c r="H58" s="14">
        <v>6.82</v>
      </c>
      <c r="I58" s="109">
        <f t="shared" si="1"/>
        <v>40.92</v>
      </c>
      <c r="J58" s="115"/>
    </row>
    <row r="59" spans="1:10" ht="132">
      <c r="A59" s="114"/>
      <c r="B59" s="107">
        <v>6</v>
      </c>
      <c r="C59" s="10" t="s">
        <v>742</v>
      </c>
      <c r="D59" s="118" t="s">
        <v>716</v>
      </c>
      <c r="E59" s="139" t="s">
        <v>23</v>
      </c>
      <c r="F59" s="140"/>
      <c r="G59" s="11" t="s">
        <v>743</v>
      </c>
      <c r="H59" s="14">
        <v>6.82</v>
      </c>
      <c r="I59" s="109">
        <f t="shared" si="1"/>
        <v>40.92</v>
      </c>
      <c r="J59" s="115"/>
    </row>
    <row r="60" spans="1:10" ht="132">
      <c r="A60" s="114"/>
      <c r="B60" s="107">
        <v>6</v>
      </c>
      <c r="C60" s="10" t="s">
        <v>742</v>
      </c>
      <c r="D60" s="118" t="s">
        <v>716</v>
      </c>
      <c r="E60" s="139" t="s">
        <v>25</v>
      </c>
      <c r="F60" s="140"/>
      <c r="G60" s="11" t="s">
        <v>743</v>
      </c>
      <c r="H60" s="14">
        <v>6.82</v>
      </c>
      <c r="I60" s="109">
        <f t="shared" si="1"/>
        <v>40.92</v>
      </c>
      <c r="J60" s="115"/>
    </row>
    <row r="61" spans="1:10" ht="132">
      <c r="A61" s="114"/>
      <c r="B61" s="107">
        <v>6</v>
      </c>
      <c r="C61" s="10" t="s">
        <v>498</v>
      </c>
      <c r="D61" s="118" t="s">
        <v>294</v>
      </c>
      <c r="E61" s="139" t="s">
        <v>269</v>
      </c>
      <c r="F61" s="140"/>
      <c r="G61" s="11" t="s">
        <v>500</v>
      </c>
      <c r="H61" s="14">
        <v>21.19</v>
      </c>
      <c r="I61" s="109">
        <f t="shared" si="1"/>
        <v>127.14000000000001</v>
      </c>
      <c r="J61" s="115"/>
    </row>
    <row r="62" spans="1:10" ht="132">
      <c r="A62" s="114"/>
      <c r="B62" s="107">
        <v>4</v>
      </c>
      <c r="C62" s="10" t="s">
        <v>498</v>
      </c>
      <c r="D62" s="118" t="s">
        <v>314</v>
      </c>
      <c r="E62" s="139" t="s">
        <v>348</v>
      </c>
      <c r="F62" s="140"/>
      <c r="G62" s="11" t="s">
        <v>500</v>
      </c>
      <c r="H62" s="14">
        <v>21.19</v>
      </c>
      <c r="I62" s="109">
        <f t="shared" si="1"/>
        <v>84.76</v>
      </c>
      <c r="J62" s="115"/>
    </row>
    <row r="63" spans="1:10" ht="180">
      <c r="A63" s="114"/>
      <c r="B63" s="107">
        <v>2</v>
      </c>
      <c r="C63" s="10" t="s">
        <v>662</v>
      </c>
      <c r="D63" s="118" t="s">
        <v>25</v>
      </c>
      <c r="E63" s="139" t="s">
        <v>107</v>
      </c>
      <c r="F63" s="140"/>
      <c r="G63" s="11" t="s">
        <v>744</v>
      </c>
      <c r="H63" s="14">
        <v>30.88</v>
      </c>
      <c r="I63" s="109">
        <f t="shared" si="1"/>
        <v>61.76</v>
      </c>
      <c r="J63" s="115"/>
    </row>
    <row r="64" spans="1:10" ht="180">
      <c r="A64" s="114"/>
      <c r="B64" s="107">
        <v>2</v>
      </c>
      <c r="C64" s="10" t="s">
        <v>662</v>
      </c>
      <c r="D64" s="118" t="s">
        <v>25</v>
      </c>
      <c r="E64" s="139" t="s">
        <v>265</v>
      </c>
      <c r="F64" s="140"/>
      <c r="G64" s="11" t="s">
        <v>744</v>
      </c>
      <c r="H64" s="14">
        <v>30.88</v>
      </c>
      <c r="I64" s="109">
        <f t="shared" si="1"/>
        <v>61.76</v>
      </c>
      <c r="J64" s="115"/>
    </row>
    <row r="65" spans="1:10" ht="180">
      <c r="A65" s="114"/>
      <c r="B65" s="107">
        <v>2</v>
      </c>
      <c r="C65" s="10" t="s">
        <v>662</v>
      </c>
      <c r="D65" s="118" t="s">
        <v>25</v>
      </c>
      <c r="E65" s="139" t="s">
        <v>270</v>
      </c>
      <c r="F65" s="140"/>
      <c r="G65" s="11" t="s">
        <v>744</v>
      </c>
      <c r="H65" s="14">
        <v>30.88</v>
      </c>
      <c r="I65" s="109">
        <f t="shared" si="1"/>
        <v>61.76</v>
      </c>
      <c r="J65" s="115"/>
    </row>
    <row r="66" spans="1:10" ht="180">
      <c r="A66" s="114"/>
      <c r="B66" s="107">
        <v>2</v>
      </c>
      <c r="C66" s="10" t="s">
        <v>662</v>
      </c>
      <c r="D66" s="118" t="s">
        <v>25</v>
      </c>
      <c r="E66" s="139" t="s">
        <v>311</v>
      </c>
      <c r="F66" s="140"/>
      <c r="G66" s="11" t="s">
        <v>744</v>
      </c>
      <c r="H66" s="14">
        <v>30.88</v>
      </c>
      <c r="I66" s="109">
        <f t="shared" si="1"/>
        <v>61.76</v>
      </c>
      <c r="J66" s="115"/>
    </row>
    <row r="67" spans="1:10" ht="180">
      <c r="A67" s="114"/>
      <c r="B67" s="107">
        <v>2</v>
      </c>
      <c r="C67" s="10" t="s">
        <v>662</v>
      </c>
      <c r="D67" s="118" t="s">
        <v>26</v>
      </c>
      <c r="E67" s="139" t="s">
        <v>107</v>
      </c>
      <c r="F67" s="140"/>
      <c r="G67" s="11" t="s">
        <v>744</v>
      </c>
      <c r="H67" s="14">
        <v>30.88</v>
      </c>
      <c r="I67" s="109">
        <f t="shared" si="1"/>
        <v>61.76</v>
      </c>
      <c r="J67" s="115"/>
    </row>
    <row r="68" spans="1:10" ht="180">
      <c r="A68" s="114"/>
      <c r="B68" s="107">
        <v>2</v>
      </c>
      <c r="C68" s="10" t="s">
        <v>662</v>
      </c>
      <c r="D68" s="118" t="s">
        <v>26</v>
      </c>
      <c r="E68" s="139" t="s">
        <v>265</v>
      </c>
      <c r="F68" s="140"/>
      <c r="G68" s="11" t="s">
        <v>744</v>
      </c>
      <c r="H68" s="14">
        <v>30.88</v>
      </c>
      <c r="I68" s="109">
        <f t="shared" si="1"/>
        <v>61.76</v>
      </c>
      <c r="J68" s="115"/>
    </row>
    <row r="69" spans="1:10" ht="180">
      <c r="A69" s="114"/>
      <c r="B69" s="107">
        <v>2</v>
      </c>
      <c r="C69" s="10" t="s">
        <v>662</v>
      </c>
      <c r="D69" s="118" t="s">
        <v>26</v>
      </c>
      <c r="E69" s="139" t="s">
        <v>270</v>
      </c>
      <c r="F69" s="140"/>
      <c r="G69" s="11" t="s">
        <v>744</v>
      </c>
      <c r="H69" s="14">
        <v>30.88</v>
      </c>
      <c r="I69" s="109">
        <f t="shared" si="1"/>
        <v>61.76</v>
      </c>
      <c r="J69" s="115"/>
    </row>
    <row r="70" spans="1:10" ht="180">
      <c r="A70" s="114"/>
      <c r="B70" s="107">
        <v>2</v>
      </c>
      <c r="C70" s="10" t="s">
        <v>662</v>
      </c>
      <c r="D70" s="118" t="s">
        <v>26</v>
      </c>
      <c r="E70" s="139" t="s">
        <v>311</v>
      </c>
      <c r="F70" s="140"/>
      <c r="G70" s="11" t="s">
        <v>744</v>
      </c>
      <c r="H70" s="14">
        <v>30.88</v>
      </c>
      <c r="I70" s="109">
        <f t="shared" si="1"/>
        <v>61.76</v>
      </c>
      <c r="J70" s="115"/>
    </row>
    <row r="71" spans="1:10" ht="180">
      <c r="A71" s="114"/>
      <c r="B71" s="107">
        <v>3</v>
      </c>
      <c r="C71" s="10" t="s">
        <v>662</v>
      </c>
      <c r="D71" s="118" t="s">
        <v>27</v>
      </c>
      <c r="E71" s="139" t="s">
        <v>107</v>
      </c>
      <c r="F71" s="140"/>
      <c r="G71" s="11" t="s">
        <v>744</v>
      </c>
      <c r="H71" s="14">
        <v>30.88</v>
      </c>
      <c r="I71" s="109">
        <f t="shared" si="1"/>
        <v>92.64</v>
      </c>
      <c r="J71" s="115"/>
    </row>
    <row r="72" spans="1:10" ht="180">
      <c r="A72" s="114"/>
      <c r="B72" s="107">
        <v>3</v>
      </c>
      <c r="C72" s="10" t="s">
        <v>662</v>
      </c>
      <c r="D72" s="118" t="s">
        <v>27</v>
      </c>
      <c r="E72" s="139" t="s">
        <v>212</v>
      </c>
      <c r="F72" s="140"/>
      <c r="G72" s="11" t="s">
        <v>744</v>
      </c>
      <c r="H72" s="14">
        <v>30.88</v>
      </c>
      <c r="I72" s="109">
        <f t="shared" si="1"/>
        <v>92.64</v>
      </c>
      <c r="J72" s="115"/>
    </row>
    <row r="73" spans="1:10" ht="180">
      <c r="A73" s="114"/>
      <c r="B73" s="107">
        <v>3</v>
      </c>
      <c r="C73" s="10" t="s">
        <v>662</v>
      </c>
      <c r="D73" s="118" t="s">
        <v>27</v>
      </c>
      <c r="E73" s="139" t="s">
        <v>310</v>
      </c>
      <c r="F73" s="140"/>
      <c r="G73" s="11" t="s">
        <v>744</v>
      </c>
      <c r="H73" s="14">
        <v>30.88</v>
      </c>
      <c r="I73" s="109">
        <f t="shared" si="1"/>
        <v>92.64</v>
      </c>
      <c r="J73" s="115"/>
    </row>
    <row r="74" spans="1:10" ht="180">
      <c r="A74" s="114"/>
      <c r="B74" s="107">
        <v>3</v>
      </c>
      <c r="C74" s="10" t="s">
        <v>662</v>
      </c>
      <c r="D74" s="118" t="s">
        <v>27</v>
      </c>
      <c r="E74" s="139" t="s">
        <v>269</v>
      </c>
      <c r="F74" s="140"/>
      <c r="G74" s="11" t="s">
        <v>744</v>
      </c>
      <c r="H74" s="14">
        <v>30.88</v>
      </c>
      <c r="I74" s="109">
        <f t="shared" si="1"/>
        <v>92.64</v>
      </c>
      <c r="J74" s="115"/>
    </row>
    <row r="75" spans="1:10" ht="96">
      <c r="A75" s="114"/>
      <c r="B75" s="107">
        <v>10</v>
      </c>
      <c r="C75" s="10" t="s">
        <v>745</v>
      </c>
      <c r="D75" s="118" t="s">
        <v>23</v>
      </c>
      <c r="E75" s="139"/>
      <c r="F75" s="140"/>
      <c r="G75" s="11" t="s">
        <v>746</v>
      </c>
      <c r="H75" s="14">
        <v>6.82</v>
      </c>
      <c r="I75" s="109">
        <f t="shared" si="1"/>
        <v>68.2</v>
      </c>
      <c r="J75" s="115"/>
    </row>
    <row r="76" spans="1:10" ht="108">
      <c r="A76" s="114"/>
      <c r="B76" s="107">
        <v>4</v>
      </c>
      <c r="C76" s="10" t="s">
        <v>747</v>
      </c>
      <c r="D76" s="118" t="s">
        <v>23</v>
      </c>
      <c r="E76" s="139"/>
      <c r="F76" s="140"/>
      <c r="G76" s="11" t="s">
        <v>748</v>
      </c>
      <c r="H76" s="14">
        <v>10.41</v>
      </c>
      <c r="I76" s="109">
        <f t="shared" si="1"/>
        <v>41.64</v>
      </c>
      <c r="J76" s="115"/>
    </row>
    <row r="77" spans="1:10" ht="108">
      <c r="A77" s="114"/>
      <c r="B77" s="107">
        <v>4</v>
      </c>
      <c r="C77" s="10" t="s">
        <v>747</v>
      </c>
      <c r="D77" s="118" t="s">
        <v>25</v>
      </c>
      <c r="E77" s="139"/>
      <c r="F77" s="140"/>
      <c r="G77" s="11" t="s">
        <v>748</v>
      </c>
      <c r="H77" s="14">
        <v>10.41</v>
      </c>
      <c r="I77" s="109">
        <f t="shared" si="1"/>
        <v>41.64</v>
      </c>
      <c r="J77" s="115"/>
    </row>
    <row r="78" spans="1:10" ht="108">
      <c r="A78" s="114"/>
      <c r="B78" s="107">
        <v>4</v>
      </c>
      <c r="C78" s="10" t="s">
        <v>747</v>
      </c>
      <c r="D78" s="118" t="s">
        <v>26</v>
      </c>
      <c r="E78" s="139"/>
      <c r="F78" s="140"/>
      <c r="G78" s="11" t="s">
        <v>748</v>
      </c>
      <c r="H78" s="14">
        <v>10.41</v>
      </c>
      <c r="I78" s="109">
        <f t="shared" si="1"/>
        <v>41.64</v>
      </c>
      <c r="J78" s="115"/>
    </row>
    <row r="79" spans="1:10" ht="108">
      <c r="A79" s="114"/>
      <c r="B79" s="107">
        <v>6</v>
      </c>
      <c r="C79" s="10" t="s">
        <v>749</v>
      </c>
      <c r="D79" s="118" t="s">
        <v>651</v>
      </c>
      <c r="E79" s="139"/>
      <c r="F79" s="140"/>
      <c r="G79" s="11" t="s">
        <v>750</v>
      </c>
      <c r="H79" s="14">
        <v>8.6199999999999992</v>
      </c>
      <c r="I79" s="109">
        <f t="shared" si="1"/>
        <v>51.72</v>
      </c>
      <c r="J79" s="115"/>
    </row>
    <row r="80" spans="1:10" ht="108">
      <c r="A80" s="114"/>
      <c r="B80" s="107">
        <v>6</v>
      </c>
      <c r="C80" s="10" t="s">
        <v>749</v>
      </c>
      <c r="D80" s="118" t="s">
        <v>25</v>
      </c>
      <c r="E80" s="139"/>
      <c r="F80" s="140"/>
      <c r="G80" s="11" t="s">
        <v>750</v>
      </c>
      <c r="H80" s="14">
        <v>8.6199999999999992</v>
      </c>
      <c r="I80" s="109">
        <f t="shared" si="1"/>
        <v>51.72</v>
      </c>
      <c r="J80" s="115"/>
    </row>
    <row r="81" spans="1:10" ht="108">
      <c r="A81" s="114"/>
      <c r="B81" s="107">
        <v>6</v>
      </c>
      <c r="C81" s="10" t="s">
        <v>749</v>
      </c>
      <c r="D81" s="118" t="s">
        <v>26</v>
      </c>
      <c r="E81" s="139"/>
      <c r="F81" s="140"/>
      <c r="G81" s="11" t="s">
        <v>750</v>
      </c>
      <c r="H81" s="14">
        <v>8.6199999999999992</v>
      </c>
      <c r="I81" s="109">
        <f t="shared" si="1"/>
        <v>51.72</v>
      </c>
      <c r="J81" s="115"/>
    </row>
    <row r="82" spans="1:10" ht="108">
      <c r="A82" s="114"/>
      <c r="B82" s="107">
        <v>4</v>
      </c>
      <c r="C82" s="10" t="s">
        <v>749</v>
      </c>
      <c r="D82" s="118" t="s">
        <v>27</v>
      </c>
      <c r="E82" s="139"/>
      <c r="F82" s="140"/>
      <c r="G82" s="11" t="s">
        <v>750</v>
      </c>
      <c r="H82" s="14">
        <v>8.6199999999999992</v>
      </c>
      <c r="I82" s="109">
        <f t="shared" si="1"/>
        <v>34.479999999999997</v>
      </c>
      <c r="J82" s="115"/>
    </row>
    <row r="83" spans="1:10" ht="156">
      <c r="A83" s="114"/>
      <c r="B83" s="107">
        <v>2</v>
      </c>
      <c r="C83" s="10" t="s">
        <v>751</v>
      </c>
      <c r="D83" s="118" t="s">
        <v>583</v>
      </c>
      <c r="E83" s="139"/>
      <c r="F83" s="140"/>
      <c r="G83" s="11" t="s">
        <v>822</v>
      </c>
      <c r="H83" s="14">
        <v>14</v>
      </c>
      <c r="I83" s="109">
        <f t="shared" si="1"/>
        <v>28</v>
      </c>
      <c r="J83" s="115"/>
    </row>
    <row r="84" spans="1:10" ht="156">
      <c r="A84" s="114"/>
      <c r="B84" s="107">
        <v>2</v>
      </c>
      <c r="C84" s="10" t="s">
        <v>751</v>
      </c>
      <c r="D84" s="118" t="s">
        <v>484</v>
      </c>
      <c r="E84" s="139"/>
      <c r="F84" s="140"/>
      <c r="G84" s="11" t="s">
        <v>822</v>
      </c>
      <c r="H84" s="14">
        <v>14</v>
      </c>
      <c r="I84" s="109">
        <f t="shared" si="1"/>
        <v>28</v>
      </c>
      <c r="J84" s="115"/>
    </row>
    <row r="85" spans="1:10" ht="156">
      <c r="A85" s="114"/>
      <c r="B85" s="107">
        <v>2</v>
      </c>
      <c r="C85" s="10" t="s">
        <v>751</v>
      </c>
      <c r="D85" s="118" t="s">
        <v>737</v>
      </c>
      <c r="E85" s="139"/>
      <c r="F85" s="140"/>
      <c r="G85" s="11" t="s">
        <v>822</v>
      </c>
      <c r="H85" s="14">
        <v>14</v>
      </c>
      <c r="I85" s="109">
        <f t="shared" si="1"/>
        <v>28</v>
      </c>
      <c r="J85" s="115"/>
    </row>
    <row r="86" spans="1:10" ht="108">
      <c r="A86" s="114"/>
      <c r="B86" s="107">
        <v>4</v>
      </c>
      <c r="C86" s="10" t="s">
        <v>752</v>
      </c>
      <c r="D86" s="118" t="s">
        <v>26</v>
      </c>
      <c r="E86" s="139" t="s">
        <v>673</v>
      </c>
      <c r="F86" s="140"/>
      <c r="G86" s="11" t="s">
        <v>753</v>
      </c>
      <c r="H86" s="14">
        <v>44.89</v>
      </c>
      <c r="I86" s="109">
        <f t="shared" ref="I86:I117" si="2">H86*B86</f>
        <v>179.56</v>
      </c>
      <c r="J86" s="115"/>
    </row>
    <row r="87" spans="1:10" ht="96">
      <c r="A87" s="114"/>
      <c r="B87" s="107">
        <v>4</v>
      </c>
      <c r="C87" s="10" t="s">
        <v>754</v>
      </c>
      <c r="D87" s="118" t="s">
        <v>48</v>
      </c>
      <c r="E87" s="139" t="s">
        <v>110</v>
      </c>
      <c r="F87" s="140"/>
      <c r="G87" s="11" t="s">
        <v>755</v>
      </c>
      <c r="H87" s="14">
        <v>8.6199999999999992</v>
      </c>
      <c r="I87" s="109">
        <f t="shared" si="2"/>
        <v>34.479999999999997</v>
      </c>
      <c r="J87" s="115"/>
    </row>
    <row r="88" spans="1:10" ht="84">
      <c r="A88" s="114"/>
      <c r="B88" s="107">
        <v>12</v>
      </c>
      <c r="C88" s="10" t="s">
        <v>656</v>
      </c>
      <c r="D88" s="118" t="s">
        <v>651</v>
      </c>
      <c r="E88" s="139"/>
      <c r="F88" s="140"/>
      <c r="G88" s="11" t="s">
        <v>658</v>
      </c>
      <c r="H88" s="14">
        <v>6.1</v>
      </c>
      <c r="I88" s="109">
        <f t="shared" si="2"/>
        <v>73.199999999999989</v>
      </c>
      <c r="J88" s="115"/>
    </row>
    <row r="89" spans="1:10" ht="84">
      <c r="A89" s="114"/>
      <c r="B89" s="107">
        <v>10</v>
      </c>
      <c r="C89" s="10" t="s">
        <v>656</v>
      </c>
      <c r="D89" s="118" t="s">
        <v>29</v>
      </c>
      <c r="E89" s="139"/>
      <c r="F89" s="140"/>
      <c r="G89" s="11" t="s">
        <v>658</v>
      </c>
      <c r="H89" s="14">
        <v>6.1</v>
      </c>
      <c r="I89" s="109">
        <f t="shared" si="2"/>
        <v>61</v>
      </c>
      <c r="J89" s="115"/>
    </row>
    <row r="90" spans="1:10" ht="192">
      <c r="A90" s="114"/>
      <c r="B90" s="107">
        <v>2</v>
      </c>
      <c r="C90" s="10" t="s">
        <v>756</v>
      </c>
      <c r="D90" s="118" t="s">
        <v>235</v>
      </c>
      <c r="E90" s="139" t="s">
        <v>107</v>
      </c>
      <c r="F90" s="140"/>
      <c r="G90" s="11" t="s">
        <v>757</v>
      </c>
      <c r="H90" s="14">
        <v>35.549999999999997</v>
      </c>
      <c r="I90" s="109">
        <f t="shared" si="2"/>
        <v>71.099999999999994</v>
      </c>
      <c r="J90" s="115"/>
    </row>
    <row r="91" spans="1:10" ht="192">
      <c r="A91" s="114"/>
      <c r="B91" s="107">
        <v>2</v>
      </c>
      <c r="C91" s="10" t="s">
        <v>756</v>
      </c>
      <c r="D91" s="118" t="s">
        <v>235</v>
      </c>
      <c r="E91" s="139" t="s">
        <v>212</v>
      </c>
      <c r="F91" s="140"/>
      <c r="G91" s="11" t="s">
        <v>757</v>
      </c>
      <c r="H91" s="14">
        <v>35.549999999999997</v>
      </c>
      <c r="I91" s="109">
        <f t="shared" si="2"/>
        <v>71.099999999999994</v>
      </c>
      <c r="J91" s="115"/>
    </row>
    <row r="92" spans="1:10" ht="192">
      <c r="A92" s="114"/>
      <c r="B92" s="107">
        <v>2</v>
      </c>
      <c r="C92" s="10" t="s">
        <v>756</v>
      </c>
      <c r="D92" s="118" t="s">
        <v>235</v>
      </c>
      <c r="E92" s="139" t="s">
        <v>310</v>
      </c>
      <c r="F92" s="140"/>
      <c r="G92" s="11" t="s">
        <v>757</v>
      </c>
      <c r="H92" s="14">
        <v>35.549999999999997</v>
      </c>
      <c r="I92" s="109">
        <f t="shared" si="2"/>
        <v>71.099999999999994</v>
      </c>
      <c r="J92" s="115"/>
    </row>
    <row r="93" spans="1:10" ht="192">
      <c r="A93" s="114"/>
      <c r="B93" s="107">
        <v>2</v>
      </c>
      <c r="C93" s="10" t="s">
        <v>756</v>
      </c>
      <c r="D93" s="118" t="s">
        <v>235</v>
      </c>
      <c r="E93" s="139" t="s">
        <v>269</v>
      </c>
      <c r="F93" s="140"/>
      <c r="G93" s="11" t="s">
        <v>757</v>
      </c>
      <c r="H93" s="14">
        <v>35.549999999999997</v>
      </c>
      <c r="I93" s="109">
        <f t="shared" si="2"/>
        <v>71.099999999999994</v>
      </c>
      <c r="J93" s="115"/>
    </row>
    <row r="94" spans="1:10" ht="180">
      <c r="A94" s="114"/>
      <c r="B94" s="107">
        <v>2</v>
      </c>
      <c r="C94" s="10" t="s">
        <v>758</v>
      </c>
      <c r="D94" s="118" t="s">
        <v>233</v>
      </c>
      <c r="E94" s="139" t="s">
        <v>107</v>
      </c>
      <c r="F94" s="140"/>
      <c r="G94" s="11" t="s">
        <v>759</v>
      </c>
      <c r="H94" s="14">
        <v>48.12</v>
      </c>
      <c r="I94" s="109">
        <f t="shared" si="2"/>
        <v>96.24</v>
      </c>
      <c r="J94" s="115"/>
    </row>
    <row r="95" spans="1:10" ht="180">
      <c r="A95" s="114"/>
      <c r="B95" s="107">
        <v>2</v>
      </c>
      <c r="C95" s="10" t="s">
        <v>758</v>
      </c>
      <c r="D95" s="118" t="s">
        <v>234</v>
      </c>
      <c r="E95" s="139" t="s">
        <v>107</v>
      </c>
      <c r="F95" s="140"/>
      <c r="G95" s="11" t="s">
        <v>759</v>
      </c>
      <c r="H95" s="14">
        <v>48.12</v>
      </c>
      <c r="I95" s="109">
        <f t="shared" si="2"/>
        <v>96.24</v>
      </c>
      <c r="J95" s="115"/>
    </row>
    <row r="96" spans="1:10" ht="180">
      <c r="A96" s="114"/>
      <c r="B96" s="107">
        <v>2</v>
      </c>
      <c r="C96" s="10" t="s">
        <v>758</v>
      </c>
      <c r="D96" s="118" t="s">
        <v>234</v>
      </c>
      <c r="E96" s="139" t="s">
        <v>267</v>
      </c>
      <c r="F96" s="140"/>
      <c r="G96" s="11" t="s">
        <v>759</v>
      </c>
      <c r="H96" s="14">
        <v>48.12</v>
      </c>
      <c r="I96" s="109">
        <f t="shared" si="2"/>
        <v>96.24</v>
      </c>
      <c r="J96" s="115"/>
    </row>
    <row r="97" spans="1:10" ht="120">
      <c r="A97" s="114"/>
      <c r="B97" s="107">
        <v>6</v>
      </c>
      <c r="C97" s="10" t="s">
        <v>760</v>
      </c>
      <c r="D97" s="118" t="s">
        <v>23</v>
      </c>
      <c r="E97" s="139" t="s">
        <v>273</v>
      </c>
      <c r="F97" s="140"/>
      <c r="G97" s="11" t="s">
        <v>761</v>
      </c>
      <c r="H97" s="14">
        <v>10.41</v>
      </c>
      <c r="I97" s="109">
        <f t="shared" si="2"/>
        <v>62.46</v>
      </c>
      <c r="J97" s="115"/>
    </row>
    <row r="98" spans="1:10" ht="120">
      <c r="A98" s="114"/>
      <c r="B98" s="107">
        <v>6</v>
      </c>
      <c r="C98" s="10" t="s">
        <v>760</v>
      </c>
      <c r="D98" s="118" t="s">
        <v>25</v>
      </c>
      <c r="E98" s="139" t="s">
        <v>273</v>
      </c>
      <c r="F98" s="140"/>
      <c r="G98" s="11" t="s">
        <v>761</v>
      </c>
      <c r="H98" s="14">
        <v>10.41</v>
      </c>
      <c r="I98" s="109">
        <f t="shared" si="2"/>
        <v>62.46</v>
      </c>
      <c r="J98" s="115"/>
    </row>
    <row r="99" spans="1:10" ht="84">
      <c r="A99" s="114"/>
      <c r="B99" s="107">
        <v>9</v>
      </c>
      <c r="C99" s="10" t="s">
        <v>762</v>
      </c>
      <c r="D99" s="118" t="s">
        <v>23</v>
      </c>
      <c r="E99" s="139" t="s">
        <v>110</v>
      </c>
      <c r="F99" s="140"/>
      <c r="G99" s="11" t="s">
        <v>763</v>
      </c>
      <c r="H99" s="14">
        <v>5.03</v>
      </c>
      <c r="I99" s="109">
        <f t="shared" si="2"/>
        <v>45.27</v>
      </c>
      <c r="J99" s="115"/>
    </row>
    <row r="100" spans="1:10" ht="132">
      <c r="A100" s="114"/>
      <c r="B100" s="107">
        <v>16</v>
      </c>
      <c r="C100" s="10" t="s">
        <v>764</v>
      </c>
      <c r="D100" s="118" t="s">
        <v>25</v>
      </c>
      <c r="E100" s="139" t="s">
        <v>765</v>
      </c>
      <c r="F100" s="140"/>
      <c r="G100" s="11" t="s">
        <v>766</v>
      </c>
      <c r="H100" s="14">
        <v>35.549999999999997</v>
      </c>
      <c r="I100" s="109">
        <f t="shared" si="2"/>
        <v>568.79999999999995</v>
      </c>
      <c r="J100" s="115"/>
    </row>
    <row r="101" spans="1:10" ht="156">
      <c r="A101" s="114"/>
      <c r="B101" s="107">
        <v>9</v>
      </c>
      <c r="C101" s="10" t="s">
        <v>767</v>
      </c>
      <c r="D101" s="118" t="s">
        <v>768</v>
      </c>
      <c r="E101" s="139" t="s">
        <v>27</v>
      </c>
      <c r="F101" s="140"/>
      <c r="G101" s="11" t="s">
        <v>769</v>
      </c>
      <c r="H101" s="14">
        <v>24.78</v>
      </c>
      <c r="I101" s="109">
        <f t="shared" si="2"/>
        <v>223.02</v>
      </c>
      <c r="J101" s="115"/>
    </row>
    <row r="102" spans="1:10" ht="132">
      <c r="A102" s="114"/>
      <c r="B102" s="107">
        <v>4</v>
      </c>
      <c r="C102" s="10" t="s">
        <v>770</v>
      </c>
      <c r="D102" s="118" t="s">
        <v>294</v>
      </c>
      <c r="E102" s="139" t="s">
        <v>263</v>
      </c>
      <c r="F102" s="140"/>
      <c r="G102" s="11" t="s">
        <v>771</v>
      </c>
      <c r="H102" s="14">
        <v>21.54</v>
      </c>
      <c r="I102" s="109">
        <f t="shared" si="2"/>
        <v>86.16</v>
      </c>
      <c r="J102" s="115"/>
    </row>
    <row r="103" spans="1:10" ht="108">
      <c r="A103" s="114"/>
      <c r="B103" s="107">
        <v>4</v>
      </c>
      <c r="C103" s="10" t="s">
        <v>772</v>
      </c>
      <c r="D103" s="118" t="s">
        <v>27</v>
      </c>
      <c r="E103" s="139"/>
      <c r="F103" s="140"/>
      <c r="G103" s="11" t="s">
        <v>773</v>
      </c>
      <c r="H103" s="14">
        <v>10.41</v>
      </c>
      <c r="I103" s="109">
        <f t="shared" si="2"/>
        <v>41.64</v>
      </c>
      <c r="J103" s="115"/>
    </row>
    <row r="104" spans="1:10" ht="144">
      <c r="A104" s="114"/>
      <c r="B104" s="107">
        <v>4</v>
      </c>
      <c r="C104" s="10" t="s">
        <v>600</v>
      </c>
      <c r="D104" s="118" t="s">
        <v>23</v>
      </c>
      <c r="E104" s="139" t="s">
        <v>774</v>
      </c>
      <c r="F104" s="140"/>
      <c r="G104" s="11" t="s">
        <v>602</v>
      </c>
      <c r="H104" s="14">
        <v>24.78</v>
      </c>
      <c r="I104" s="109">
        <f t="shared" si="2"/>
        <v>99.12</v>
      </c>
      <c r="J104" s="115"/>
    </row>
    <row r="105" spans="1:10" ht="144">
      <c r="A105" s="114"/>
      <c r="B105" s="107">
        <v>4</v>
      </c>
      <c r="C105" s="10" t="s">
        <v>600</v>
      </c>
      <c r="D105" s="118" t="s">
        <v>25</v>
      </c>
      <c r="E105" s="139" t="s">
        <v>774</v>
      </c>
      <c r="F105" s="140"/>
      <c r="G105" s="11" t="s">
        <v>602</v>
      </c>
      <c r="H105" s="14">
        <v>24.78</v>
      </c>
      <c r="I105" s="109">
        <f t="shared" si="2"/>
        <v>99.12</v>
      </c>
      <c r="J105" s="115"/>
    </row>
    <row r="106" spans="1:10" ht="144">
      <c r="A106" s="114"/>
      <c r="B106" s="107">
        <v>4</v>
      </c>
      <c r="C106" s="10" t="s">
        <v>600</v>
      </c>
      <c r="D106" s="118" t="s">
        <v>26</v>
      </c>
      <c r="E106" s="139" t="s">
        <v>774</v>
      </c>
      <c r="F106" s="140"/>
      <c r="G106" s="11" t="s">
        <v>602</v>
      </c>
      <c r="H106" s="14">
        <v>24.78</v>
      </c>
      <c r="I106" s="109">
        <f t="shared" si="2"/>
        <v>99.12</v>
      </c>
      <c r="J106" s="115"/>
    </row>
    <row r="107" spans="1:10" ht="108">
      <c r="A107" s="114"/>
      <c r="B107" s="107">
        <v>2</v>
      </c>
      <c r="C107" s="10" t="s">
        <v>775</v>
      </c>
      <c r="D107" s="118" t="s">
        <v>25</v>
      </c>
      <c r="E107" s="139" t="s">
        <v>107</v>
      </c>
      <c r="F107" s="140"/>
      <c r="G107" s="11" t="s">
        <v>237</v>
      </c>
      <c r="H107" s="14">
        <v>82.23</v>
      </c>
      <c r="I107" s="109">
        <f t="shared" si="2"/>
        <v>164.46</v>
      </c>
      <c r="J107" s="115"/>
    </row>
    <row r="108" spans="1:10" ht="108">
      <c r="A108" s="114"/>
      <c r="B108" s="107">
        <v>2</v>
      </c>
      <c r="C108" s="10" t="s">
        <v>775</v>
      </c>
      <c r="D108" s="118" t="s">
        <v>25</v>
      </c>
      <c r="E108" s="139" t="s">
        <v>266</v>
      </c>
      <c r="F108" s="140"/>
      <c r="G108" s="11" t="s">
        <v>237</v>
      </c>
      <c r="H108" s="14">
        <v>82.23</v>
      </c>
      <c r="I108" s="109">
        <f t="shared" si="2"/>
        <v>164.46</v>
      </c>
      <c r="J108" s="115"/>
    </row>
    <row r="109" spans="1:10" ht="108">
      <c r="A109" s="114"/>
      <c r="B109" s="107">
        <v>2</v>
      </c>
      <c r="C109" s="10" t="s">
        <v>775</v>
      </c>
      <c r="D109" s="118" t="s">
        <v>25</v>
      </c>
      <c r="E109" s="139" t="s">
        <v>267</v>
      </c>
      <c r="F109" s="140"/>
      <c r="G109" s="11" t="s">
        <v>237</v>
      </c>
      <c r="H109" s="14">
        <v>82.23</v>
      </c>
      <c r="I109" s="109">
        <f t="shared" si="2"/>
        <v>164.46</v>
      </c>
      <c r="J109" s="115"/>
    </row>
    <row r="110" spans="1:10" ht="108">
      <c r="A110" s="114"/>
      <c r="B110" s="107">
        <v>4</v>
      </c>
      <c r="C110" s="10" t="s">
        <v>775</v>
      </c>
      <c r="D110" s="118" t="s">
        <v>28</v>
      </c>
      <c r="E110" s="139" t="s">
        <v>107</v>
      </c>
      <c r="F110" s="140"/>
      <c r="G110" s="11" t="s">
        <v>237</v>
      </c>
      <c r="H110" s="14">
        <v>82.23</v>
      </c>
      <c r="I110" s="109">
        <f t="shared" si="2"/>
        <v>328.92</v>
      </c>
      <c r="J110" s="115"/>
    </row>
    <row r="111" spans="1:10" ht="108">
      <c r="A111" s="114"/>
      <c r="B111" s="107">
        <v>2</v>
      </c>
      <c r="C111" s="10" t="s">
        <v>775</v>
      </c>
      <c r="D111" s="118" t="s">
        <v>28</v>
      </c>
      <c r="E111" s="139" t="s">
        <v>263</v>
      </c>
      <c r="F111" s="140"/>
      <c r="G111" s="11" t="s">
        <v>237</v>
      </c>
      <c r="H111" s="14">
        <v>82.23</v>
      </c>
      <c r="I111" s="109">
        <f t="shared" si="2"/>
        <v>164.46</v>
      </c>
      <c r="J111" s="115"/>
    </row>
    <row r="112" spans="1:10" ht="108">
      <c r="A112" s="114"/>
      <c r="B112" s="107">
        <v>2</v>
      </c>
      <c r="C112" s="10" t="s">
        <v>775</v>
      </c>
      <c r="D112" s="118" t="s">
        <v>28</v>
      </c>
      <c r="E112" s="139" t="s">
        <v>214</v>
      </c>
      <c r="F112" s="140"/>
      <c r="G112" s="11" t="s">
        <v>237</v>
      </c>
      <c r="H112" s="14">
        <v>82.23</v>
      </c>
      <c r="I112" s="109">
        <f t="shared" si="2"/>
        <v>164.46</v>
      </c>
      <c r="J112" s="115"/>
    </row>
    <row r="113" spans="1:10" ht="108">
      <c r="A113" s="114"/>
      <c r="B113" s="107">
        <v>2</v>
      </c>
      <c r="C113" s="10" t="s">
        <v>775</v>
      </c>
      <c r="D113" s="118" t="s">
        <v>28</v>
      </c>
      <c r="E113" s="139" t="s">
        <v>266</v>
      </c>
      <c r="F113" s="140"/>
      <c r="G113" s="11" t="s">
        <v>237</v>
      </c>
      <c r="H113" s="14">
        <v>82.23</v>
      </c>
      <c r="I113" s="109">
        <f t="shared" si="2"/>
        <v>164.46</v>
      </c>
      <c r="J113" s="115"/>
    </row>
    <row r="114" spans="1:10" ht="108">
      <c r="A114" s="114"/>
      <c r="B114" s="107">
        <v>2</v>
      </c>
      <c r="C114" s="10" t="s">
        <v>775</v>
      </c>
      <c r="D114" s="118" t="s">
        <v>28</v>
      </c>
      <c r="E114" s="139" t="s">
        <v>267</v>
      </c>
      <c r="F114" s="140"/>
      <c r="G114" s="11" t="s">
        <v>237</v>
      </c>
      <c r="H114" s="14">
        <v>82.23</v>
      </c>
      <c r="I114" s="109">
        <f t="shared" si="2"/>
        <v>164.46</v>
      </c>
      <c r="J114" s="115"/>
    </row>
    <row r="115" spans="1:10" ht="132">
      <c r="A115" s="114"/>
      <c r="B115" s="107">
        <v>3</v>
      </c>
      <c r="C115" s="10" t="s">
        <v>776</v>
      </c>
      <c r="D115" s="118" t="s">
        <v>23</v>
      </c>
      <c r="E115" s="139" t="s">
        <v>263</v>
      </c>
      <c r="F115" s="140"/>
      <c r="G115" s="11" t="s">
        <v>777</v>
      </c>
      <c r="H115" s="14">
        <v>54.58</v>
      </c>
      <c r="I115" s="109">
        <f t="shared" si="2"/>
        <v>163.74</v>
      </c>
      <c r="J115" s="115"/>
    </row>
    <row r="116" spans="1:10" ht="132">
      <c r="A116" s="114"/>
      <c r="B116" s="107">
        <v>3</v>
      </c>
      <c r="C116" s="10" t="s">
        <v>776</v>
      </c>
      <c r="D116" s="118" t="s">
        <v>25</v>
      </c>
      <c r="E116" s="139" t="s">
        <v>263</v>
      </c>
      <c r="F116" s="140"/>
      <c r="G116" s="11" t="s">
        <v>777</v>
      </c>
      <c r="H116" s="14">
        <v>54.58</v>
      </c>
      <c r="I116" s="109">
        <f t="shared" si="2"/>
        <v>163.74</v>
      </c>
      <c r="J116" s="115"/>
    </row>
    <row r="117" spans="1:10" ht="108">
      <c r="A117" s="114"/>
      <c r="B117" s="107">
        <v>3</v>
      </c>
      <c r="C117" s="10" t="s">
        <v>778</v>
      </c>
      <c r="D117" s="118" t="s">
        <v>651</v>
      </c>
      <c r="E117" s="139"/>
      <c r="F117" s="140"/>
      <c r="G117" s="11" t="s">
        <v>779</v>
      </c>
      <c r="H117" s="14">
        <v>35.549999999999997</v>
      </c>
      <c r="I117" s="109">
        <f t="shared" si="2"/>
        <v>106.64999999999999</v>
      </c>
      <c r="J117" s="115"/>
    </row>
    <row r="118" spans="1:10" ht="156">
      <c r="A118" s="114"/>
      <c r="B118" s="107">
        <v>2</v>
      </c>
      <c r="C118" s="10" t="s">
        <v>780</v>
      </c>
      <c r="D118" s="118" t="s">
        <v>27</v>
      </c>
      <c r="E118" s="139"/>
      <c r="F118" s="140"/>
      <c r="G118" s="11" t="s">
        <v>781</v>
      </c>
      <c r="H118" s="14">
        <v>70.02</v>
      </c>
      <c r="I118" s="109">
        <f t="shared" ref="I118:I145" si="3">H118*B118</f>
        <v>140.04</v>
      </c>
      <c r="J118" s="115"/>
    </row>
    <row r="119" spans="1:10" ht="108">
      <c r="A119" s="114"/>
      <c r="B119" s="107">
        <v>4</v>
      </c>
      <c r="C119" s="10" t="s">
        <v>782</v>
      </c>
      <c r="D119" s="118" t="s">
        <v>37</v>
      </c>
      <c r="E119" s="139"/>
      <c r="F119" s="140"/>
      <c r="G119" s="11" t="s">
        <v>783</v>
      </c>
      <c r="H119" s="14">
        <v>52.78</v>
      </c>
      <c r="I119" s="109">
        <f t="shared" si="3"/>
        <v>211.12</v>
      </c>
      <c r="J119" s="115"/>
    </row>
    <row r="120" spans="1:10" ht="180">
      <c r="A120" s="114"/>
      <c r="B120" s="107">
        <v>3</v>
      </c>
      <c r="C120" s="10" t="s">
        <v>784</v>
      </c>
      <c r="D120" s="118" t="s">
        <v>35</v>
      </c>
      <c r="E120" s="139" t="s">
        <v>107</v>
      </c>
      <c r="F120" s="140"/>
      <c r="G120" s="11" t="s">
        <v>785</v>
      </c>
      <c r="H120" s="14">
        <v>137.16999999999999</v>
      </c>
      <c r="I120" s="109">
        <f t="shared" si="3"/>
        <v>411.51</v>
      </c>
      <c r="J120" s="115"/>
    </row>
    <row r="121" spans="1:10" ht="180">
      <c r="A121" s="114"/>
      <c r="B121" s="107">
        <v>2</v>
      </c>
      <c r="C121" s="10" t="s">
        <v>784</v>
      </c>
      <c r="D121" s="118" t="s">
        <v>35</v>
      </c>
      <c r="E121" s="139" t="s">
        <v>210</v>
      </c>
      <c r="F121" s="140"/>
      <c r="G121" s="11" t="s">
        <v>785</v>
      </c>
      <c r="H121" s="14">
        <v>137.16999999999999</v>
      </c>
      <c r="I121" s="109">
        <f t="shared" si="3"/>
        <v>274.33999999999997</v>
      </c>
      <c r="J121" s="115"/>
    </row>
    <row r="122" spans="1:10" ht="180">
      <c r="A122" s="114"/>
      <c r="B122" s="107">
        <v>2</v>
      </c>
      <c r="C122" s="10" t="s">
        <v>784</v>
      </c>
      <c r="D122" s="118" t="s">
        <v>35</v>
      </c>
      <c r="E122" s="139" t="s">
        <v>265</v>
      </c>
      <c r="F122" s="140"/>
      <c r="G122" s="11" t="s">
        <v>785</v>
      </c>
      <c r="H122" s="14">
        <v>137.16999999999999</v>
      </c>
      <c r="I122" s="109">
        <f t="shared" si="3"/>
        <v>274.33999999999997</v>
      </c>
      <c r="J122" s="115"/>
    </row>
    <row r="123" spans="1:10" ht="96">
      <c r="A123" s="114"/>
      <c r="B123" s="107">
        <v>4</v>
      </c>
      <c r="C123" s="10" t="s">
        <v>786</v>
      </c>
      <c r="D123" s="118" t="s">
        <v>90</v>
      </c>
      <c r="E123" s="139"/>
      <c r="F123" s="140"/>
      <c r="G123" s="11" t="s">
        <v>787</v>
      </c>
      <c r="H123" s="14">
        <v>31.96</v>
      </c>
      <c r="I123" s="109">
        <f t="shared" si="3"/>
        <v>127.84</v>
      </c>
      <c r="J123" s="115"/>
    </row>
    <row r="124" spans="1:10" ht="156">
      <c r="A124" s="114"/>
      <c r="B124" s="107">
        <v>4</v>
      </c>
      <c r="C124" s="10" t="s">
        <v>788</v>
      </c>
      <c r="D124" s="118" t="s">
        <v>25</v>
      </c>
      <c r="E124" s="139" t="s">
        <v>210</v>
      </c>
      <c r="F124" s="140"/>
      <c r="G124" s="11" t="s">
        <v>789</v>
      </c>
      <c r="H124" s="14">
        <v>53.5</v>
      </c>
      <c r="I124" s="109">
        <f t="shared" si="3"/>
        <v>214</v>
      </c>
      <c r="J124" s="115"/>
    </row>
    <row r="125" spans="1:10" ht="228">
      <c r="A125" s="114"/>
      <c r="B125" s="107">
        <v>2</v>
      </c>
      <c r="C125" s="10" t="s">
        <v>790</v>
      </c>
      <c r="D125" s="118" t="s">
        <v>212</v>
      </c>
      <c r="E125" s="139"/>
      <c r="F125" s="140"/>
      <c r="G125" s="11" t="s">
        <v>823</v>
      </c>
      <c r="H125" s="14">
        <v>111.31</v>
      </c>
      <c r="I125" s="109">
        <f t="shared" si="3"/>
        <v>222.62</v>
      </c>
      <c r="J125" s="115"/>
    </row>
    <row r="126" spans="1:10" ht="120">
      <c r="A126" s="114"/>
      <c r="B126" s="107">
        <v>2</v>
      </c>
      <c r="C126" s="10" t="s">
        <v>791</v>
      </c>
      <c r="D126" s="118" t="s">
        <v>28</v>
      </c>
      <c r="E126" s="139" t="s">
        <v>774</v>
      </c>
      <c r="F126" s="140"/>
      <c r="G126" s="11" t="s">
        <v>792</v>
      </c>
      <c r="H126" s="14">
        <v>68.94</v>
      </c>
      <c r="I126" s="109">
        <f t="shared" si="3"/>
        <v>137.88</v>
      </c>
      <c r="J126" s="115"/>
    </row>
    <row r="127" spans="1:10" ht="120">
      <c r="A127" s="114"/>
      <c r="B127" s="107">
        <v>3</v>
      </c>
      <c r="C127" s="10" t="s">
        <v>791</v>
      </c>
      <c r="D127" s="118" t="s">
        <v>29</v>
      </c>
      <c r="E127" s="139" t="s">
        <v>273</v>
      </c>
      <c r="F127" s="140"/>
      <c r="G127" s="11" t="s">
        <v>792</v>
      </c>
      <c r="H127" s="14">
        <v>68.94</v>
      </c>
      <c r="I127" s="109">
        <f t="shared" si="3"/>
        <v>206.82</v>
      </c>
      <c r="J127" s="115"/>
    </row>
    <row r="128" spans="1:10" ht="120">
      <c r="A128" s="114"/>
      <c r="B128" s="107">
        <v>3</v>
      </c>
      <c r="C128" s="10" t="s">
        <v>793</v>
      </c>
      <c r="D128" s="118" t="s">
        <v>29</v>
      </c>
      <c r="E128" s="139" t="s">
        <v>271</v>
      </c>
      <c r="F128" s="140"/>
      <c r="G128" s="11" t="s">
        <v>794</v>
      </c>
      <c r="H128" s="14">
        <v>58.89</v>
      </c>
      <c r="I128" s="109">
        <f t="shared" si="3"/>
        <v>176.67000000000002</v>
      </c>
      <c r="J128" s="115"/>
    </row>
    <row r="129" spans="1:10" ht="120">
      <c r="A129" s="114"/>
      <c r="B129" s="107">
        <v>2</v>
      </c>
      <c r="C129" s="10" t="s">
        <v>793</v>
      </c>
      <c r="D129" s="118" t="s">
        <v>29</v>
      </c>
      <c r="E129" s="139" t="s">
        <v>774</v>
      </c>
      <c r="F129" s="140"/>
      <c r="G129" s="11" t="s">
        <v>794</v>
      </c>
      <c r="H129" s="14">
        <v>58.89</v>
      </c>
      <c r="I129" s="109">
        <f t="shared" si="3"/>
        <v>117.78</v>
      </c>
      <c r="J129" s="115"/>
    </row>
    <row r="130" spans="1:10" ht="216">
      <c r="A130" s="114"/>
      <c r="B130" s="107">
        <v>2</v>
      </c>
      <c r="C130" s="10" t="s">
        <v>795</v>
      </c>
      <c r="D130" s="118" t="s">
        <v>210</v>
      </c>
      <c r="E130" s="139" t="s">
        <v>26</v>
      </c>
      <c r="F130" s="140"/>
      <c r="G130" s="11" t="s">
        <v>796</v>
      </c>
      <c r="H130" s="14">
        <v>167.69</v>
      </c>
      <c r="I130" s="109">
        <f t="shared" si="3"/>
        <v>335.38</v>
      </c>
      <c r="J130" s="115"/>
    </row>
    <row r="131" spans="1:10" ht="132">
      <c r="A131" s="114"/>
      <c r="B131" s="107">
        <v>2</v>
      </c>
      <c r="C131" s="10" t="s">
        <v>797</v>
      </c>
      <c r="D131" s="118" t="s">
        <v>27</v>
      </c>
      <c r="E131" s="139" t="s">
        <v>673</v>
      </c>
      <c r="F131" s="140"/>
      <c r="G131" s="11" t="s">
        <v>798</v>
      </c>
      <c r="H131" s="14">
        <v>77.2</v>
      </c>
      <c r="I131" s="109">
        <f t="shared" si="3"/>
        <v>154.4</v>
      </c>
      <c r="J131" s="115"/>
    </row>
    <row r="132" spans="1:10" ht="108">
      <c r="A132" s="114"/>
      <c r="B132" s="107">
        <v>3</v>
      </c>
      <c r="C132" s="10" t="s">
        <v>799</v>
      </c>
      <c r="D132" s="118" t="s">
        <v>26</v>
      </c>
      <c r="E132" s="139" t="s">
        <v>273</v>
      </c>
      <c r="F132" s="140"/>
      <c r="G132" s="11" t="s">
        <v>800</v>
      </c>
      <c r="H132" s="14">
        <v>55.66</v>
      </c>
      <c r="I132" s="109">
        <f t="shared" si="3"/>
        <v>166.98</v>
      </c>
      <c r="J132" s="115"/>
    </row>
    <row r="133" spans="1:10" ht="108">
      <c r="A133" s="114"/>
      <c r="B133" s="107">
        <v>2</v>
      </c>
      <c r="C133" s="10" t="s">
        <v>799</v>
      </c>
      <c r="D133" s="118" t="s">
        <v>27</v>
      </c>
      <c r="E133" s="139" t="s">
        <v>774</v>
      </c>
      <c r="F133" s="140"/>
      <c r="G133" s="11" t="s">
        <v>800</v>
      </c>
      <c r="H133" s="14">
        <v>55.66</v>
      </c>
      <c r="I133" s="109">
        <f t="shared" si="3"/>
        <v>111.32</v>
      </c>
      <c r="J133" s="115"/>
    </row>
    <row r="134" spans="1:10" ht="108">
      <c r="A134" s="114"/>
      <c r="B134" s="107">
        <v>2</v>
      </c>
      <c r="C134" s="10" t="s">
        <v>801</v>
      </c>
      <c r="D134" s="118" t="s">
        <v>26</v>
      </c>
      <c r="E134" s="139" t="s">
        <v>273</v>
      </c>
      <c r="F134" s="140"/>
      <c r="G134" s="11" t="s">
        <v>802</v>
      </c>
      <c r="H134" s="14">
        <v>58.89</v>
      </c>
      <c r="I134" s="109">
        <f t="shared" si="3"/>
        <v>117.78</v>
      </c>
      <c r="J134" s="115"/>
    </row>
    <row r="135" spans="1:10" ht="108">
      <c r="A135" s="114"/>
      <c r="B135" s="107">
        <v>2</v>
      </c>
      <c r="C135" s="10" t="s">
        <v>801</v>
      </c>
      <c r="D135" s="118" t="s">
        <v>26</v>
      </c>
      <c r="E135" s="139" t="s">
        <v>735</v>
      </c>
      <c r="F135" s="140"/>
      <c r="G135" s="11" t="s">
        <v>802</v>
      </c>
      <c r="H135" s="14">
        <v>58.89</v>
      </c>
      <c r="I135" s="109">
        <f t="shared" si="3"/>
        <v>117.78</v>
      </c>
      <c r="J135" s="115"/>
    </row>
    <row r="136" spans="1:10" ht="108">
      <c r="A136" s="114"/>
      <c r="B136" s="107">
        <v>3</v>
      </c>
      <c r="C136" s="10" t="s">
        <v>801</v>
      </c>
      <c r="D136" s="118" t="s">
        <v>26</v>
      </c>
      <c r="E136" s="139" t="s">
        <v>774</v>
      </c>
      <c r="F136" s="140"/>
      <c r="G136" s="11" t="s">
        <v>802</v>
      </c>
      <c r="H136" s="14">
        <v>58.89</v>
      </c>
      <c r="I136" s="109">
        <f t="shared" si="3"/>
        <v>176.67000000000002</v>
      </c>
      <c r="J136" s="115"/>
    </row>
    <row r="137" spans="1:10" ht="120">
      <c r="A137" s="114"/>
      <c r="B137" s="107">
        <v>2</v>
      </c>
      <c r="C137" s="10" t="s">
        <v>803</v>
      </c>
      <c r="D137" s="118" t="s">
        <v>25</v>
      </c>
      <c r="E137" s="139" t="s">
        <v>673</v>
      </c>
      <c r="F137" s="140"/>
      <c r="G137" s="11" t="s">
        <v>804</v>
      </c>
      <c r="H137" s="14">
        <v>56.02</v>
      </c>
      <c r="I137" s="109">
        <f t="shared" si="3"/>
        <v>112.04</v>
      </c>
      <c r="J137" s="115"/>
    </row>
    <row r="138" spans="1:10" ht="120">
      <c r="A138" s="114"/>
      <c r="B138" s="107">
        <v>4</v>
      </c>
      <c r="C138" s="10" t="s">
        <v>805</v>
      </c>
      <c r="D138" s="118" t="s">
        <v>37</v>
      </c>
      <c r="E138" s="139" t="s">
        <v>273</v>
      </c>
      <c r="F138" s="140"/>
      <c r="G138" s="11" t="s">
        <v>806</v>
      </c>
      <c r="H138" s="14">
        <v>60.68</v>
      </c>
      <c r="I138" s="109">
        <f t="shared" si="3"/>
        <v>242.72</v>
      </c>
      <c r="J138" s="115"/>
    </row>
    <row r="139" spans="1:10" ht="120">
      <c r="A139" s="114"/>
      <c r="B139" s="107">
        <v>2</v>
      </c>
      <c r="C139" s="10" t="s">
        <v>805</v>
      </c>
      <c r="D139" s="118" t="s">
        <v>37</v>
      </c>
      <c r="E139" s="139" t="s">
        <v>735</v>
      </c>
      <c r="F139" s="140"/>
      <c r="G139" s="11" t="s">
        <v>806</v>
      </c>
      <c r="H139" s="14">
        <v>60.68</v>
      </c>
      <c r="I139" s="109">
        <f t="shared" si="3"/>
        <v>121.36</v>
      </c>
      <c r="J139" s="115"/>
    </row>
    <row r="140" spans="1:10" ht="120">
      <c r="A140" s="114"/>
      <c r="B140" s="107">
        <v>2</v>
      </c>
      <c r="C140" s="10" t="s">
        <v>807</v>
      </c>
      <c r="D140" s="118" t="s">
        <v>37</v>
      </c>
      <c r="E140" s="139" t="s">
        <v>273</v>
      </c>
      <c r="F140" s="140"/>
      <c r="G140" s="11" t="s">
        <v>808</v>
      </c>
      <c r="H140" s="14">
        <v>68.94</v>
      </c>
      <c r="I140" s="109">
        <f t="shared" si="3"/>
        <v>137.88</v>
      </c>
      <c r="J140" s="115"/>
    </row>
    <row r="141" spans="1:10" ht="96">
      <c r="A141" s="114"/>
      <c r="B141" s="107">
        <v>4</v>
      </c>
      <c r="C141" s="10" t="s">
        <v>809</v>
      </c>
      <c r="D141" s="118" t="s">
        <v>23</v>
      </c>
      <c r="E141" s="139" t="s">
        <v>673</v>
      </c>
      <c r="F141" s="140"/>
      <c r="G141" s="11" t="s">
        <v>810</v>
      </c>
      <c r="H141" s="14">
        <v>52.78</v>
      </c>
      <c r="I141" s="109">
        <f t="shared" si="3"/>
        <v>211.12</v>
      </c>
      <c r="J141" s="115"/>
    </row>
    <row r="142" spans="1:10" ht="96">
      <c r="A142" s="114"/>
      <c r="B142" s="107">
        <v>8</v>
      </c>
      <c r="C142" s="10" t="s">
        <v>809</v>
      </c>
      <c r="D142" s="118" t="s">
        <v>25</v>
      </c>
      <c r="E142" s="139" t="s">
        <v>673</v>
      </c>
      <c r="F142" s="140"/>
      <c r="G142" s="11" t="s">
        <v>810</v>
      </c>
      <c r="H142" s="14">
        <v>52.78</v>
      </c>
      <c r="I142" s="109">
        <f t="shared" si="3"/>
        <v>422.24</v>
      </c>
      <c r="J142" s="115"/>
    </row>
    <row r="143" spans="1:10" ht="108">
      <c r="A143" s="114"/>
      <c r="B143" s="107">
        <v>4</v>
      </c>
      <c r="C143" s="10" t="s">
        <v>811</v>
      </c>
      <c r="D143" s="118" t="s">
        <v>23</v>
      </c>
      <c r="E143" s="139" t="s">
        <v>273</v>
      </c>
      <c r="F143" s="140"/>
      <c r="G143" s="11" t="s">
        <v>812</v>
      </c>
      <c r="H143" s="14">
        <v>55.66</v>
      </c>
      <c r="I143" s="109">
        <f t="shared" si="3"/>
        <v>222.64</v>
      </c>
      <c r="J143" s="115"/>
    </row>
    <row r="144" spans="1:10" ht="96">
      <c r="A144" s="114"/>
      <c r="B144" s="107">
        <v>1</v>
      </c>
      <c r="C144" s="10" t="s">
        <v>813</v>
      </c>
      <c r="D144" s="118" t="s">
        <v>484</v>
      </c>
      <c r="E144" s="139"/>
      <c r="F144" s="140"/>
      <c r="G144" s="11" t="s">
        <v>814</v>
      </c>
      <c r="H144" s="14">
        <v>44.53</v>
      </c>
      <c r="I144" s="109">
        <f t="shared" si="3"/>
        <v>44.53</v>
      </c>
      <c r="J144" s="115"/>
    </row>
    <row r="145" spans="1:10" ht="120">
      <c r="A145" s="114"/>
      <c r="B145" s="108">
        <v>5</v>
      </c>
      <c r="C145" s="12" t="s">
        <v>815</v>
      </c>
      <c r="D145" s="119" t="s">
        <v>50</v>
      </c>
      <c r="E145" s="141"/>
      <c r="F145" s="142"/>
      <c r="G145" s="13" t="s">
        <v>816</v>
      </c>
      <c r="H145" s="15">
        <v>67.150000000000006</v>
      </c>
      <c r="I145" s="110">
        <f t="shared" si="3"/>
        <v>335.75</v>
      </c>
      <c r="J145" s="115"/>
    </row>
  </sheetData>
  <mergeCells count="128">
    <mergeCell ref="E23:F23"/>
    <mergeCell ref="E24:F24"/>
    <mergeCell ref="E25:F25"/>
    <mergeCell ref="E26:F26"/>
    <mergeCell ref="I10:I11"/>
    <mergeCell ref="I14:I15"/>
    <mergeCell ref="E20:F20"/>
    <mergeCell ref="E21:F21"/>
    <mergeCell ref="E22:F22"/>
    <mergeCell ref="E32:F32"/>
    <mergeCell ref="E33:F33"/>
    <mergeCell ref="E34:F34"/>
    <mergeCell ref="E35:F35"/>
    <mergeCell ref="E36:F36"/>
    <mergeCell ref="E27:F27"/>
    <mergeCell ref="E28:F28"/>
    <mergeCell ref="E29:F29"/>
    <mergeCell ref="E30:F30"/>
    <mergeCell ref="E31:F31"/>
    <mergeCell ref="E42:F42"/>
    <mergeCell ref="E43:F43"/>
    <mergeCell ref="E44:F44"/>
    <mergeCell ref="E45:F45"/>
    <mergeCell ref="E46:F46"/>
    <mergeCell ref="E37:F37"/>
    <mergeCell ref="E38:F38"/>
    <mergeCell ref="E39:F39"/>
    <mergeCell ref="E40:F40"/>
    <mergeCell ref="E41:F41"/>
    <mergeCell ref="E52:F52"/>
    <mergeCell ref="E53:F53"/>
    <mergeCell ref="E54:F54"/>
    <mergeCell ref="E55:F55"/>
    <mergeCell ref="E56:F56"/>
    <mergeCell ref="E47:F47"/>
    <mergeCell ref="E48:F48"/>
    <mergeCell ref="E49:F49"/>
    <mergeCell ref="E50:F50"/>
    <mergeCell ref="E51:F51"/>
    <mergeCell ref="E62:F62"/>
    <mergeCell ref="E63:F63"/>
    <mergeCell ref="E64:F64"/>
    <mergeCell ref="E65:F65"/>
    <mergeCell ref="E66:F66"/>
    <mergeCell ref="E57:F57"/>
    <mergeCell ref="E58:F58"/>
    <mergeCell ref="E59:F59"/>
    <mergeCell ref="E60:F60"/>
    <mergeCell ref="E61:F61"/>
    <mergeCell ref="E72:F72"/>
    <mergeCell ref="E73:F73"/>
    <mergeCell ref="E74:F74"/>
    <mergeCell ref="E75:F75"/>
    <mergeCell ref="E76:F76"/>
    <mergeCell ref="E67:F67"/>
    <mergeCell ref="E68:F68"/>
    <mergeCell ref="E69:F69"/>
    <mergeCell ref="E70:F70"/>
    <mergeCell ref="E71:F71"/>
    <mergeCell ref="E82:F82"/>
    <mergeCell ref="E83:F83"/>
    <mergeCell ref="E84:F84"/>
    <mergeCell ref="E85:F85"/>
    <mergeCell ref="E86:F86"/>
    <mergeCell ref="E77:F77"/>
    <mergeCell ref="E78:F78"/>
    <mergeCell ref="E79:F79"/>
    <mergeCell ref="E80:F80"/>
    <mergeCell ref="E81:F81"/>
    <mergeCell ref="E92:F92"/>
    <mergeCell ref="E93:F93"/>
    <mergeCell ref="E94:F94"/>
    <mergeCell ref="E95:F95"/>
    <mergeCell ref="E96:F96"/>
    <mergeCell ref="E87:F87"/>
    <mergeCell ref="E88:F88"/>
    <mergeCell ref="E89:F89"/>
    <mergeCell ref="E90:F90"/>
    <mergeCell ref="E91:F91"/>
    <mergeCell ref="E102:F102"/>
    <mergeCell ref="E103:F103"/>
    <mergeCell ref="E104:F104"/>
    <mergeCell ref="E105:F105"/>
    <mergeCell ref="E106:F106"/>
    <mergeCell ref="E97:F97"/>
    <mergeCell ref="E98:F98"/>
    <mergeCell ref="E99:F99"/>
    <mergeCell ref="E100:F100"/>
    <mergeCell ref="E101:F101"/>
    <mergeCell ref="E112:F112"/>
    <mergeCell ref="E113:F113"/>
    <mergeCell ref="E114:F114"/>
    <mergeCell ref="E115:F115"/>
    <mergeCell ref="E116:F116"/>
    <mergeCell ref="E107:F107"/>
    <mergeCell ref="E108:F108"/>
    <mergeCell ref="E109:F109"/>
    <mergeCell ref="E110:F110"/>
    <mergeCell ref="E111:F111"/>
    <mergeCell ref="E122:F122"/>
    <mergeCell ref="E123:F123"/>
    <mergeCell ref="E124:F124"/>
    <mergeCell ref="E125:F125"/>
    <mergeCell ref="E126:F126"/>
    <mergeCell ref="E117:F117"/>
    <mergeCell ref="E118:F118"/>
    <mergeCell ref="E119:F119"/>
    <mergeCell ref="E120:F120"/>
    <mergeCell ref="E121:F121"/>
    <mergeCell ref="E132:F132"/>
    <mergeCell ref="E133:F133"/>
    <mergeCell ref="E134:F134"/>
    <mergeCell ref="E135:F135"/>
    <mergeCell ref="E136:F136"/>
    <mergeCell ref="E127:F127"/>
    <mergeCell ref="E128:F128"/>
    <mergeCell ref="E129:F129"/>
    <mergeCell ref="E130:F130"/>
    <mergeCell ref="E131:F131"/>
    <mergeCell ref="E142:F142"/>
    <mergeCell ref="E143:F143"/>
    <mergeCell ref="E144:F144"/>
    <mergeCell ref="E145:F145"/>
    <mergeCell ref="E137:F137"/>
    <mergeCell ref="E138:F138"/>
    <mergeCell ref="E139:F139"/>
    <mergeCell ref="E140:F140"/>
    <mergeCell ref="E141:F1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7"/>
  <sheetViews>
    <sheetView topLeftCell="A124" zoomScale="90" zoomScaleNormal="90" workbookViewId="0">
      <selection activeCell="D22" sqref="D22:D145"/>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14738.750000000004</v>
      </c>
      <c r="O2" t="s">
        <v>182</v>
      </c>
    </row>
    <row r="3" spans="1:15" ht="12.75" customHeight="1">
      <c r="A3" s="114"/>
      <c r="B3" s="121" t="s">
        <v>135</v>
      </c>
      <c r="C3" s="120"/>
      <c r="D3" s="120"/>
      <c r="E3" s="120"/>
      <c r="F3" s="120"/>
      <c r="G3" s="120"/>
      <c r="H3" s="120"/>
      <c r="I3" s="120"/>
      <c r="J3" s="120"/>
      <c r="K3" s="120"/>
      <c r="L3" s="115"/>
      <c r="N3">
        <v>14738.750000000004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43">
        <f>IF(Invoice!J10&lt;&gt;"",Invoice!J10,"")</f>
        <v>53227</v>
      </c>
      <c r="L10" s="115"/>
    </row>
    <row r="11" spans="1:15" ht="12.75" customHeight="1">
      <c r="A11" s="114"/>
      <c r="B11" s="114" t="s">
        <v>709</v>
      </c>
      <c r="C11" s="120"/>
      <c r="D11" s="120"/>
      <c r="E11" s="120"/>
      <c r="F11" s="115"/>
      <c r="G11" s="116"/>
      <c r="H11" s="116" t="s">
        <v>709</v>
      </c>
      <c r="I11" s="120"/>
      <c r="J11" s="120"/>
      <c r="K11" s="144"/>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152</v>
      </c>
      <c r="C14" s="120"/>
      <c r="D14" s="120"/>
      <c r="E14" s="120"/>
      <c r="F14" s="115"/>
      <c r="G14" s="116"/>
      <c r="H14" s="116" t="s">
        <v>152</v>
      </c>
      <c r="I14" s="120"/>
      <c r="J14" s="120"/>
      <c r="K14" s="145">
        <f>Invoice!J14</f>
        <v>45336</v>
      </c>
      <c r="L14" s="115"/>
    </row>
    <row r="15" spans="1:15" ht="15" customHeight="1">
      <c r="A15" s="114"/>
      <c r="B15" s="6" t="s">
        <v>6</v>
      </c>
      <c r="C15" s="7"/>
      <c r="D15" s="7"/>
      <c r="E15" s="7"/>
      <c r="F15" s="8"/>
      <c r="G15" s="116"/>
      <c r="H15" s="9" t="s">
        <v>6</v>
      </c>
      <c r="I15" s="120"/>
      <c r="J15" s="120"/>
      <c r="K15" s="146"/>
      <c r="L15" s="115"/>
    </row>
    <row r="16" spans="1:15" ht="15" customHeight="1">
      <c r="A16" s="114"/>
      <c r="B16" s="120"/>
      <c r="C16" s="120"/>
      <c r="D16" s="120"/>
      <c r="E16" s="120"/>
      <c r="F16" s="120"/>
      <c r="G16" s="120"/>
      <c r="H16" s="120"/>
      <c r="I16" s="123" t="s">
        <v>142</v>
      </c>
      <c r="J16" s="123" t="s">
        <v>142</v>
      </c>
      <c r="K16" s="129">
        <v>41689</v>
      </c>
      <c r="L16" s="115"/>
    </row>
    <row r="17" spans="1:12" ht="12.75" customHeight="1">
      <c r="A17" s="114"/>
      <c r="B17" s="120" t="s">
        <v>712</v>
      </c>
      <c r="C17" s="120"/>
      <c r="D17" s="120"/>
      <c r="E17" s="120"/>
      <c r="F17" s="120"/>
      <c r="G17" s="120"/>
      <c r="H17" s="120"/>
      <c r="I17" s="123" t="s">
        <v>143</v>
      </c>
      <c r="J17" s="123" t="s">
        <v>143</v>
      </c>
      <c r="K17" s="129" t="str">
        <f>IF(Invoice!J17&lt;&gt;"",Invoice!J17,"")</f>
        <v>Sunny</v>
      </c>
      <c r="L17" s="115"/>
    </row>
    <row r="18" spans="1:12" ht="18" customHeight="1">
      <c r="A18" s="114"/>
      <c r="B18" s="120" t="s">
        <v>713</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7" t="s">
        <v>201</v>
      </c>
      <c r="G20" s="148"/>
      <c r="H20" s="100" t="s">
        <v>169</v>
      </c>
      <c r="I20" s="100" t="s">
        <v>202</v>
      </c>
      <c r="J20" s="100" t="s">
        <v>202</v>
      </c>
      <c r="K20" s="100" t="s">
        <v>21</v>
      </c>
      <c r="L20" s="115"/>
    </row>
    <row r="21" spans="1:12" ht="12.75" customHeight="1">
      <c r="A21" s="114"/>
      <c r="B21" s="105"/>
      <c r="C21" s="105"/>
      <c r="D21" s="105"/>
      <c r="E21" s="106"/>
      <c r="F21" s="149"/>
      <c r="G21" s="150"/>
      <c r="H21" s="105" t="s">
        <v>141</v>
      </c>
      <c r="I21" s="105"/>
      <c r="J21" s="105"/>
      <c r="K21" s="105"/>
      <c r="L21" s="115"/>
    </row>
    <row r="22" spans="1:12" ht="24" customHeight="1">
      <c r="A22" s="114"/>
      <c r="B22" s="107">
        <f>'Tax Invoice'!D18</f>
        <v>4</v>
      </c>
      <c r="C22" s="10" t="s">
        <v>714</v>
      </c>
      <c r="D22" s="10" t="s">
        <v>714</v>
      </c>
      <c r="E22" s="118" t="s">
        <v>273</v>
      </c>
      <c r="F22" s="139"/>
      <c r="G22" s="140"/>
      <c r="H22" s="11" t="s">
        <v>821</v>
      </c>
      <c r="I22" s="14">
        <f t="shared" ref="I22:I53" si="0">ROUNDUP(J22*$N$1,2)</f>
        <v>6.1</v>
      </c>
      <c r="J22" s="14">
        <v>6.1</v>
      </c>
      <c r="K22" s="109">
        <f t="shared" ref="K22:K53" si="1">I22*B22</f>
        <v>24.4</v>
      </c>
      <c r="L22" s="115"/>
    </row>
    <row r="23" spans="1:12" ht="24" customHeight="1">
      <c r="A23" s="114"/>
      <c r="B23" s="107">
        <f>'Tax Invoice'!D19</f>
        <v>4</v>
      </c>
      <c r="C23" s="10" t="s">
        <v>714</v>
      </c>
      <c r="D23" s="10" t="s">
        <v>714</v>
      </c>
      <c r="E23" s="118" t="s">
        <v>110</v>
      </c>
      <c r="F23" s="139"/>
      <c r="G23" s="140"/>
      <c r="H23" s="11" t="s">
        <v>821</v>
      </c>
      <c r="I23" s="14">
        <f t="shared" si="0"/>
        <v>6.1</v>
      </c>
      <c r="J23" s="14">
        <v>6.1</v>
      </c>
      <c r="K23" s="109">
        <f t="shared" si="1"/>
        <v>24.4</v>
      </c>
      <c r="L23" s="115"/>
    </row>
    <row r="24" spans="1:12" ht="24" customHeight="1">
      <c r="A24" s="114"/>
      <c r="B24" s="107">
        <f>'Tax Invoice'!D20</f>
        <v>2</v>
      </c>
      <c r="C24" s="10" t="s">
        <v>715</v>
      </c>
      <c r="D24" s="10" t="s">
        <v>715</v>
      </c>
      <c r="E24" s="118" t="s">
        <v>716</v>
      </c>
      <c r="F24" s="139" t="s">
        <v>23</v>
      </c>
      <c r="G24" s="140"/>
      <c r="H24" s="11" t="s">
        <v>717</v>
      </c>
      <c r="I24" s="14">
        <f t="shared" si="0"/>
        <v>6.82</v>
      </c>
      <c r="J24" s="14">
        <v>6.82</v>
      </c>
      <c r="K24" s="109">
        <f t="shared" si="1"/>
        <v>13.64</v>
      </c>
      <c r="L24" s="115"/>
    </row>
    <row r="25" spans="1:12" ht="24" customHeight="1">
      <c r="A25" s="114"/>
      <c r="B25" s="107">
        <f>'Tax Invoice'!D21</f>
        <v>2</v>
      </c>
      <c r="C25" s="10" t="s">
        <v>715</v>
      </c>
      <c r="D25" s="10" t="s">
        <v>715</v>
      </c>
      <c r="E25" s="118" t="s">
        <v>716</v>
      </c>
      <c r="F25" s="139" t="s">
        <v>25</v>
      </c>
      <c r="G25" s="140"/>
      <c r="H25" s="11" t="s">
        <v>717</v>
      </c>
      <c r="I25" s="14">
        <f t="shared" si="0"/>
        <v>6.82</v>
      </c>
      <c r="J25" s="14">
        <v>6.82</v>
      </c>
      <c r="K25" s="109">
        <f t="shared" si="1"/>
        <v>13.64</v>
      </c>
      <c r="L25" s="115"/>
    </row>
    <row r="26" spans="1:12" ht="24" customHeight="1">
      <c r="A26" s="114"/>
      <c r="B26" s="107">
        <f>'Tax Invoice'!D22</f>
        <v>23</v>
      </c>
      <c r="C26" s="10" t="s">
        <v>715</v>
      </c>
      <c r="D26" s="10" t="s">
        <v>715</v>
      </c>
      <c r="E26" s="118" t="s">
        <v>716</v>
      </c>
      <c r="F26" s="139" t="s">
        <v>26</v>
      </c>
      <c r="G26" s="140"/>
      <c r="H26" s="11" t="s">
        <v>717</v>
      </c>
      <c r="I26" s="14">
        <f t="shared" si="0"/>
        <v>6.82</v>
      </c>
      <c r="J26" s="14">
        <v>6.82</v>
      </c>
      <c r="K26" s="109">
        <f t="shared" si="1"/>
        <v>156.86000000000001</v>
      </c>
      <c r="L26" s="115"/>
    </row>
    <row r="27" spans="1:12" ht="12.75" customHeight="1">
      <c r="A27" s="114"/>
      <c r="B27" s="107">
        <f>'Tax Invoice'!D23</f>
        <v>2</v>
      </c>
      <c r="C27" s="10" t="s">
        <v>718</v>
      </c>
      <c r="D27" s="10" t="s">
        <v>718</v>
      </c>
      <c r="E27" s="118" t="s">
        <v>23</v>
      </c>
      <c r="F27" s="139"/>
      <c r="G27" s="140"/>
      <c r="H27" s="11" t="s">
        <v>719</v>
      </c>
      <c r="I27" s="14">
        <f t="shared" si="0"/>
        <v>8.26</v>
      </c>
      <c r="J27" s="14">
        <v>8.26</v>
      </c>
      <c r="K27" s="109">
        <f t="shared" si="1"/>
        <v>16.52</v>
      </c>
      <c r="L27" s="115"/>
    </row>
    <row r="28" spans="1:12" ht="12.75" customHeight="1">
      <c r="A28" s="114"/>
      <c r="B28" s="107">
        <f>'Tax Invoice'!D24</f>
        <v>2</v>
      </c>
      <c r="C28" s="10" t="s">
        <v>718</v>
      </c>
      <c r="D28" s="10" t="s">
        <v>718</v>
      </c>
      <c r="E28" s="118" t="s">
        <v>25</v>
      </c>
      <c r="F28" s="139"/>
      <c r="G28" s="140"/>
      <c r="H28" s="11" t="s">
        <v>719</v>
      </c>
      <c r="I28" s="14">
        <f t="shared" si="0"/>
        <v>8.26</v>
      </c>
      <c r="J28" s="14">
        <v>8.26</v>
      </c>
      <c r="K28" s="109">
        <f t="shared" si="1"/>
        <v>16.52</v>
      </c>
      <c r="L28" s="115"/>
    </row>
    <row r="29" spans="1:12" ht="12.75" customHeight="1">
      <c r="A29" s="114"/>
      <c r="B29" s="107">
        <f>'Tax Invoice'!D25</f>
        <v>2</v>
      </c>
      <c r="C29" s="10" t="s">
        <v>718</v>
      </c>
      <c r="D29" s="10" t="s">
        <v>718</v>
      </c>
      <c r="E29" s="118" t="s">
        <v>26</v>
      </c>
      <c r="F29" s="139"/>
      <c r="G29" s="140"/>
      <c r="H29" s="11" t="s">
        <v>719</v>
      </c>
      <c r="I29" s="14">
        <f t="shared" si="0"/>
        <v>8.26</v>
      </c>
      <c r="J29" s="14">
        <v>8.26</v>
      </c>
      <c r="K29" s="109">
        <f t="shared" si="1"/>
        <v>16.52</v>
      </c>
      <c r="L29" s="115"/>
    </row>
    <row r="30" spans="1:12" ht="12.75" customHeight="1">
      <c r="A30" s="114"/>
      <c r="B30" s="107">
        <f>'Tax Invoice'!D26</f>
        <v>33</v>
      </c>
      <c r="C30" s="10" t="s">
        <v>720</v>
      </c>
      <c r="D30" s="10" t="s">
        <v>720</v>
      </c>
      <c r="E30" s="118" t="s">
        <v>23</v>
      </c>
      <c r="F30" s="139"/>
      <c r="G30" s="140"/>
      <c r="H30" s="11" t="s">
        <v>721</v>
      </c>
      <c r="I30" s="14">
        <f t="shared" si="0"/>
        <v>14</v>
      </c>
      <c r="J30" s="14">
        <v>14</v>
      </c>
      <c r="K30" s="109">
        <f t="shared" si="1"/>
        <v>462</v>
      </c>
      <c r="L30" s="115"/>
    </row>
    <row r="31" spans="1:12" ht="12.75" customHeight="1">
      <c r="A31" s="114"/>
      <c r="B31" s="107">
        <f>'Tax Invoice'!D27</f>
        <v>37</v>
      </c>
      <c r="C31" s="10" t="s">
        <v>720</v>
      </c>
      <c r="D31" s="10" t="s">
        <v>720</v>
      </c>
      <c r="E31" s="118" t="s">
        <v>25</v>
      </c>
      <c r="F31" s="139"/>
      <c r="G31" s="140"/>
      <c r="H31" s="11" t="s">
        <v>721</v>
      </c>
      <c r="I31" s="14">
        <f t="shared" si="0"/>
        <v>14</v>
      </c>
      <c r="J31" s="14">
        <v>14</v>
      </c>
      <c r="K31" s="109">
        <f t="shared" si="1"/>
        <v>518</v>
      </c>
      <c r="L31" s="115"/>
    </row>
    <row r="32" spans="1:12" ht="12.75" customHeight="1">
      <c r="A32" s="114"/>
      <c r="B32" s="107">
        <f>'Tax Invoice'!D28</f>
        <v>8</v>
      </c>
      <c r="C32" s="10" t="s">
        <v>720</v>
      </c>
      <c r="D32" s="10" t="s">
        <v>720</v>
      </c>
      <c r="E32" s="118" t="s">
        <v>26</v>
      </c>
      <c r="F32" s="139"/>
      <c r="G32" s="140"/>
      <c r="H32" s="11" t="s">
        <v>721</v>
      </c>
      <c r="I32" s="14">
        <f t="shared" si="0"/>
        <v>14</v>
      </c>
      <c r="J32" s="14">
        <v>14</v>
      </c>
      <c r="K32" s="109">
        <f t="shared" si="1"/>
        <v>112</v>
      </c>
      <c r="L32" s="115"/>
    </row>
    <row r="33" spans="1:12" ht="12.75" customHeight="1">
      <c r="A33" s="114"/>
      <c r="B33" s="107">
        <f>'Tax Invoice'!D29</f>
        <v>8</v>
      </c>
      <c r="C33" s="10" t="s">
        <v>720</v>
      </c>
      <c r="D33" s="10" t="s">
        <v>720</v>
      </c>
      <c r="E33" s="118" t="s">
        <v>90</v>
      </c>
      <c r="F33" s="139"/>
      <c r="G33" s="140"/>
      <c r="H33" s="11" t="s">
        <v>721</v>
      </c>
      <c r="I33" s="14">
        <f t="shared" si="0"/>
        <v>14</v>
      </c>
      <c r="J33" s="14">
        <v>14</v>
      </c>
      <c r="K33" s="109">
        <f t="shared" si="1"/>
        <v>112</v>
      </c>
      <c r="L33" s="115"/>
    </row>
    <row r="34" spans="1:12" ht="12.75" customHeight="1">
      <c r="A34" s="114"/>
      <c r="B34" s="107">
        <f>'Tax Invoice'!D30</f>
        <v>12</v>
      </c>
      <c r="C34" s="10" t="s">
        <v>720</v>
      </c>
      <c r="D34" s="10" t="s">
        <v>720</v>
      </c>
      <c r="E34" s="118" t="s">
        <v>27</v>
      </c>
      <c r="F34" s="139"/>
      <c r="G34" s="140"/>
      <c r="H34" s="11" t="s">
        <v>721</v>
      </c>
      <c r="I34" s="14">
        <f t="shared" si="0"/>
        <v>14</v>
      </c>
      <c r="J34" s="14">
        <v>14</v>
      </c>
      <c r="K34" s="109">
        <f t="shared" si="1"/>
        <v>168</v>
      </c>
      <c r="L34" s="115"/>
    </row>
    <row r="35" spans="1:12" ht="12.75" customHeight="1">
      <c r="A35" s="114"/>
      <c r="B35" s="107">
        <f>'Tax Invoice'!D31</f>
        <v>8</v>
      </c>
      <c r="C35" s="10" t="s">
        <v>720</v>
      </c>
      <c r="D35" s="10" t="s">
        <v>720</v>
      </c>
      <c r="E35" s="118" t="s">
        <v>28</v>
      </c>
      <c r="F35" s="139"/>
      <c r="G35" s="140"/>
      <c r="H35" s="11" t="s">
        <v>721</v>
      </c>
      <c r="I35" s="14">
        <f t="shared" si="0"/>
        <v>14</v>
      </c>
      <c r="J35" s="14">
        <v>14</v>
      </c>
      <c r="K35" s="109">
        <f t="shared" si="1"/>
        <v>112</v>
      </c>
      <c r="L35" s="115"/>
    </row>
    <row r="36" spans="1:12" ht="24" customHeight="1">
      <c r="A36" s="114"/>
      <c r="B36" s="107">
        <f>'Tax Invoice'!D32</f>
        <v>2</v>
      </c>
      <c r="C36" s="10" t="s">
        <v>722</v>
      </c>
      <c r="D36" s="10" t="s">
        <v>722</v>
      </c>
      <c r="E36" s="118" t="s">
        <v>23</v>
      </c>
      <c r="F36" s="139"/>
      <c r="G36" s="140"/>
      <c r="H36" s="11" t="s">
        <v>723</v>
      </c>
      <c r="I36" s="14">
        <f t="shared" si="0"/>
        <v>14</v>
      </c>
      <c r="J36" s="14">
        <v>14</v>
      </c>
      <c r="K36" s="109">
        <f t="shared" si="1"/>
        <v>28</v>
      </c>
      <c r="L36" s="115"/>
    </row>
    <row r="37" spans="1:12" ht="24" customHeight="1">
      <c r="A37" s="114"/>
      <c r="B37" s="107">
        <f>'Tax Invoice'!D33</f>
        <v>2</v>
      </c>
      <c r="C37" s="10" t="s">
        <v>722</v>
      </c>
      <c r="D37" s="10" t="s">
        <v>722</v>
      </c>
      <c r="E37" s="118" t="s">
        <v>25</v>
      </c>
      <c r="F37" s="139"/>
      <c r="G37" s="140"/>
      <c r="H37" s="11" t="s">
        <v>723</v>
      </c>
      <c r="I37" s="14">
        <f t="shared" si="0"/>
        <v>14</v>
      </c>
      <c r="J37" s="14">
        <v>14</v>
      </c>
      <c r="K37" s="109">
        <f t="shared" si="1"/>
        <v>28</v>
      </c>
      <c r="L37" s="115"/>
    </row>
    <row r="38" spans="1:12" ht="24" customHeight="1">
      <c r="A38" s="114"/>
      <c r="B38" s="107">
        <f>'Tax Invoice'!D34</f>
        <v>2</v>
      </c>
      <c r="C38" s="10" t="s">
        <v>722</v>
      </c>
      <c r="D38" s="10" t="s">
        <v>722</v>
      </c>
      <c r="E38" s="118" t="s">
        <v>26</v>
      </c>
      <c r="F38" s="139"/>
      <c r="G38" s="140"/>
      <c r="H38" s="11" t="s">
        <v>723</v>
      </c>
      <c r="I38" s="14">
        <f t="shared" si="0"/>
        <v>14</v>
      </c>
      <c r="J38" s="14">
        <v>14</v>
      </c>
      <c r="K38" s="109">
        <f t="shared" si="1"/>
        <v>28</v>
      </c>
      <c r="L38" s="115"/>
    </row>
    <row r="39" spans="1:12" ht="12.75" customHeight="1">
      <c r="A39" s="114"/>
      <c r="B39" s="107">
        <f>'Tax Invoice'!D35</f>
        <v>6</v>
      </c>
      <c r="C39" s="10" t="s">
        <v>104</v>
      </c>
      <c r="D39" s="10" t="s">
        <v>104</v>
      </c>
      <c r="E39" s="118" t="s">
        <v>23</v>
      </c>
      <c r="F39" s="139"/>
      <c r="G39" s="140"/>
      <c r="H39" s="11" t="s">
        <v>724</v>
      </c>
      <c r="I39" s="14">
        <f t="shared" si="0"/>
        <v>5.75</v>
      </c>
      <c r="J39" s="14">
        <v>5.75</v>
      </c>
      <c r="K39" s="109">
        <f t="shared" si="1"/>
        <v>34.5</v>
      </c>
      <c r="L39" s="115"/>
    </row>
    <row r="40" spans="1:12" ht="12.75" customHeight="1">
      <c r="A40" s="114"/>
      <c r="B40" s="107">
        <f>'Tax Invoice'!D36</f>
        <v>18</v>
      </c>
      <c r="C40" s="10" t="s">
        <v>104</v>
      </c>
      <c r="D40" s="10" t="s">
        <v>104</v>
      </c>
      <c r="E40" s="118" t="s">
        <v>25</v>
      </c>
      <c r="F40" s="139"/>
      <c r="G40" s="140"/>
      <c r="H40" s="11" t="s">
        <v>724</v>
      </c>
      <c r="I40" s="14">
        <f t="shared" si="0"/>
        <v>5.75</v>
      </c>
      <c r="J40" s="14">
        <v>5.75</v>
      </c>
      <c r="K40" s="109">
        <f t="shared" si="1"/>
        <v>103.5</v>
      </c>
      <c r="L40" s="115"/>
    </row>
    <row r="41" spans="1:12" ht="12.75" customHeight="1">
      <c r="A41" s="114"/>
      <c r="B41" s="107">
        <f>'Tax Invoice'!D37</f>
        <v>22</v>
      </c>
      <c r="C41" s="10" t="s">
        <v>104</v>
      </c>
      <c r="D41" s="10" t="s">
        <v>104</v>
      </c>
      <c r="E41" s="118" t="s">
        <v>26</v>
      </c>
      <c r="F41" s="139"/>
      <c r="G41" s="140"/>
      <c r="H41" s="11" t="s">
        <v>724</v>
      </c>
      <c r="I41" s="14">
        <f t="shared" si="0"/>
        <v>5.75</v>
      </c>
      <c r="J41" s="14">
        <v>5.75</v>
      </c>
      <c r="K41" s="109">
        <f t="shared" si="1"/>
        <v>126.5</v>
      </c>
      <c r="L41" s="115"/>
    </row>
    <row r="42" spans="1:12" ht="24" customHeight="1">
      <c r="A42" s="114"/>
      <c r="B42" s="107">
        <f>'Tax Invoice'!D38</f>
        <v>6</v>
      </c>
      <c r="C42" s="10" t="s">
        <v>725</v>
      </c>
      <c r="D42" s="10" t="s">
        <v>725</v>
      </c>
      <c r="E42" s="118" t="s">
        <v>37</v>
      </c>
      <c r="F42" s="139" t="s">
        <v>273</v>
      </c>
      <c r="G42" s="140"/>
      <c r="H42" s="11" t="s">
        <v>726</v>
      </c>
      <c r="I42" s="14">
        <f t="shared" si="0"/>
        <v>26.57</v>
      </c>
      <c r="J42" s="14">
        <v>26.57</v>
      </c>
      <c r="K42" s="109">
        <f t="shared" si="1"/>
        <v>159.42000000000002</v>
      </c>
      <c r="L42" s="115"/>
    </row>
    <row r="43" spans="1:12" ht="12.75" customHeight="1">
      <c r="A43" s="114"/>
      <c r="B43" s="107">
        <f>'Tax Invoice'!D39</f>
        <v>4</v>
      </c>
      <c r="C43" s="10" t="s">
        <v>727</v>
      </c>
      <c r="D43" s="10" t="s">
        <v>727</v>
      </c>
      <c r="E43" s="118" t="s">
        <v>23</v>
      </c>
      <c r="F43" s="139"/>
      <c r="G43" s="140"/>
      <c r="H43" s="11" t="s">
        <v>728</v>
      </c>
      <c r="I43" s="14">
        <f t="shared" si="0"/>
        <v>7.18</v>
      </c>
      <c r="J43" s="14">
        <v>7.18</v>
      </c>
      <c r="K43" s="109">
        <f t="shared" si="1"/>
        <v>28.72</v>
      </c>
      <c r="L43" s="115"/>
    </row>
    <row r="44" spans="1:12" ht="12.75" customHeight="1">
      <c r="A44" s="114"/>
      <c r="B44" s="107">
        <f>'Tax Invoice'!D40</f>
        <v>4</v>
      </c>
      <c r="C44" s="10" t="s">
        <v>727</v>
      </c>
      <c r="D44" s="10" t="s">
        <v>727</v>
      </c>
      <c r="E44" s="118" t="s">
        <v>25</v>
      </c>
      <c r="F44" s="139"/>
      <c r="G44" s="140"/>
      <c r="H44" s="11" t="s">
        <v>728</v>
      </c>
      <c r="I44" s="14">
        <f t="shared" si="0"/>
        <v>7.18</v>
      </c>
      <c r="J44" s="14">
        <v>7.18</v>
      </c>
      <c r="K44" s="109">
        <f t="shared" si="1"/>
        <v>28.72</v>
      </c>
      <c r="L44" s="115"/>
    </row>
    <row r="45" spans="1:12" ht="12.75" customHeight="1">
      <c r="A45" s="114"/>
      <c r="B45" s="107">
        <f>'Tax Invoice'!D41</f>
        <v>4</v>
      </c>
      <c r="C45" s="10" t="s">
        <v>727</v>
      </c>
      <c r="D45" s="10" t="s">
        <v>727</v>
      </c>
      <c r="E45" s="118" t="s">
        <v>26</v>
      </c>
      <c r="F45" s="139"/>
      <c r="G45" s="140"/>
      <c r="H45" s="11" t="s">
        <v>728</v>
      </c>
      <c r="I45" s="14">
        <f t="shared" si="0"/>
        <v>7.18</v>
      </c>
      <c r="J45" s="14">
        <v>7.18</v>
      </c>
      <c r="K45" s="109">
        <f t="shared" si="1"/>
        <v>28.72</v>
      </c>
      <c r="L45" s="115"/>
    </row>
    <row r="46" spans="1:12" ht="24" customHeight="1">
      <c r="A46" s="114"/>
      <c r="B46" s="107">
        <f>'Tax Invoice'!D42</f>
        <v>6</v>
      </c>
      <c r="C46" s="10" t="s">
        <v>729</v>
      </c>
      <c r="D46" s="10" t="s">
        <v>729</v>
      </c>
      <c r="E46" s="118" t="s">
        <v>29</v>
      </c>
      <c r="F46" s="139"/>
      <c r="G46" s="140"/>
      <c r="H46" s="11" t="s">
        <v>730</v>
      </c>
      <c r="I46" s="14">
        <f t="shared" si="0"/>
        <v>35.549999999999997</v>
      </c>
      <c r="J46" s="14">
        <v>35.549999999999997</v>
      </c>
      <c r="K46" s="109">
        <f t="shared" si="1"/>
        <v>213.29999999999998</v>
      </c>
      <c r="L46" s="115"/>
    </row>
    <row r="47" spans="1:12" ht="24" customHeight="1">
      <c r="A47" s="114"/>
      <c r="B47" s="107">
        <f>'Tax Invoice'!D43</f>
        <v>6</v>
      </c>
      <c r="C47" s="10" t="s">
        <v>729</v>
      </c>
      <c r="D47" s="10" t="s">
        <v>729</v>
      </c>
      <c r="E47" s="118" t="s">
        <v>48</v>
      </c>
      <c r="F47" s="139"/>
      <c r="G47" s="140"/>
      <c r="H47" s="11" t="s">
        <v>730</v>
      </c>
      <c r="I47" s="14">
        <f t="shared" si="0"/>
        <v>35.549999999999997</v>
      </c>
      <c r="J47" s="14">
        <v>35.549999999999997</v>
      </c>
      <c r="K47" s="109">
        <f t="shared" si="1"/>
        <v>213.29999999999998</v>
      </c>
      <c r="L47" s="115"/>
    </row>
    <row r="48" spans="1:12" ht="24" customHeight="1">
      <c r="A48" s="114"/>
      <c r="B48" s="107">
        <f>'Tax Invoice'!D44</f>
        <v>2</v>
      </c>
      <c r="C48" s="10" t="s">
        <v>731</v>
      </c>
      <c r="D48" s="10" t="s">
        <v>731</v>
      </c>
      <c r="E48" s="118" t="s">
        <v>38</v>
      </c>
      <c r="F48" s="139" t="s">
        <v>273</v>
      </c>
      <c r="G48" s="140"/>
      <c r="H48" s="11" t="s">
        <v>732</v>
      </c>
      <c r="I48" s="14">
        <f t="shared" si="0"/>
        <v>26.57</v>
      </c>
      <c r="J48" s="14">
        <v>26.57</v>
      </c>
      <c r="K48" s="109">
        <f t="shared" si="1"/>
        <v>53.14</v>
      </c>
      <c r="L48" s="115"/>
    </row>
    <row r="49" spans="1:12" ht="24" customHeight="1">
      <c r="A49" s="114"/>
      <c r="B49" s="107">
        <f>'Tax Invoice'!D45</f>
        <v>2</v>
      </c>
      <c r="C49" s="10" t="s">
        <v>731</v>
      </c>
      <c r="D49" s="10" t="s">
        <v>731</v>
      </c>
      <c r="E49" s="118" t="s">
        <v>39</v>
      </c>
      <c r="F49" s="139" t="s">
        <v>273</v>
      </c>
      <c r="G49" s="140"/>
      <c r="H49" s="11" t="s">
        <v>732</v>
      </c>
      <c r="I49" s="14">
        <f t="shared" si="0"/>
        <v>26.57</v>
      </c>
      <c r="J49" s="14">
        <v>26.57</v>
      </c>
      <c r="K49" s="109">
        <f t="shared" si="1"/>
        <v>53.14</v>
      </c>
      <c r="L49" s="115"/>
    </row>
    <row r="50" spans="1:12" ht="24" customHeight="1">
      <c r="A50" s="114"/>
      <c r="B50" s="107">
        <f>'Tax Invoice'!D46</f>
        <v>6</v>
      </c>
      <c r="C50" s="10" t="s">
        <v>733</v>
      </c>
      <c r="D50" s="10" t="s">
        <v>733</v>
      </c>
      <c r="E50" s="118" t="s">
        <v>35</v>
      </c>
      <c r="F50" s="139" t="s">
        <v>273</v>
      </c>
      <c r="G50" s="140"/>
      <c r="H50" s="11" t="s">
        <v>734</v>
      </c>
      <c r="I50" s="14">
        <f t="shared" si="0"/>
        <v>13.29</v>
      </c>
      <c r="J50" s="14">
        <v>13.29</v>
      </c>
      <c r="K50" s="109">
        <f t="shared" si="1"/>
        <v>79.739999999999995</v>
      </c>
      <c r="L50" s="115"/>
    </row>
    <row r="51" spans="1:12" ht="24" customHeight="1">
      <c r="A51" s="114"/>
      <c r="B51" s="107">
        <f>'Tax Invoice'!D47</f>
        <v>2</v>
      </c>
      <c r="C51" s="10" t="s">
        <v>733</v>
      </c>
      <c r="D51" s="10" t="s">
        <v>733</v>
      </c>
      <c r="E51" s="118" t="s">
        <v>35</v>
      </c>
      <c r="F51" s="139" t="s">
        <v>110</v>
      </c>
      <c r="G51" s="140"/>
      <c r="H51" s="11" t="s">
        <v>734</v>
      </c>
      <c r="I51" s="14">
        <f t="shared" si="0"/>
        <v>13.29</v>
      </c>
      <c r="J51" s="14">
        <v>13.29</v>
      </c>
      <c r="K51" s="109">
        <f t="shared" si="1"/>
        <v>26.58</v>
      </c>
      <c r="L51" s="115"/>
    </row>
    <row r="52" spans="1:12" ht="24" customHeight="1">
      <c r="A52" s="114"/>
      <c r="B52" s="107">
        <f>'Tax Invoice'!D48</f>
        <v>2</v>
      </c>
      <c r="C52" s="10" t="s">
        <v>733</v>
      </c>
      <c r="D52" s="10" t="s">
        <v>733</v>
      </c>
      <c r="E52" s="118" t="s">
        <v>35</v>
      </c>
      <c r="F52" s="139" t="s">
        <v>673</v>
      </c>
      <c r="G52" s="140"/>
      <c r="H52" s="11" t="s">
        <v>734</v>
      </c>
      <c r="I52" s="14">
        <f t="shared" si="0"/>
        <v>13.29</v>
      </c>
      <c r="J52" s="14">
        <v>13.29</v>
      </c>
      <c r="K52" s="109">
        <f t="shared" si="1"/>
        <v>26.58</v>
      </c>
      <c r="L52" s="115"/>
    </row>
    <row r="53" spans="1:12" ht="24" customHeight="1">
      <c r="A53" s="114"/>
      <c r="B53" s="107">
        <f>'Tax Invoice'!D49</f>
        <v>2</v>
      </c>
      <c r="C53" s="10" t="s">
        <v>733</v>
      </c>
      <c r="D53" s="10" t="s">
        <v>733</v>
      </c>
      <c r="E53" s="118" t="s">
        <v>35</v>
      </c>
      <c r="F53" s="139" t="s">
        <v>735</v>
      </c>
      <c r="G53" s="140"/>
      <c r="H53" s="11" t="s">
        <v>734</v>
      </c>
      <c r="I53" s="14">
        <f t="shared" si="0"/>
        <v>13.29</v>
      </c>
      <c r="J53" s="14">
        <v>13.29</v>
      </c>
      <c r="K53" s="109">
        <f t="shared" si="1"/>
        <v>26.58</v>
      </c>
      <c r="L53" s="115"/>
    </row>
    <row r="54" spans="1:12" ht="24" customHeight="1">
      <c r="A54" s="114"/>
      <c r="B54" s="107">
        <f>'Tax Invoice'!D50</f>
        <v>2</v>
      </c>
      <c r="C54" s="10" t="s">
        <v>733</v>
      </c>
      <c r="D54" s="10" t="s">
        <v>733</v>
      </c>
      <c r="E54" s="118" t="s">
        <v>35</v>
      </c>
      <c r="F54" s="139" t="s">
        <v>736</v>
      </c>
      <c r="G54" s="140"/>
      <c r="H54" s="11" t="s">
        <v>734</v>
      </c>
      <c r="I54" s="14">
        <f t="shared" ref="I54:I85" si="2">ROUNDUP(J54*$N$1,2)</f>
        <v>13.29</v>
      </c>
      <c r="J54" s="14">
        <v>13.29</v>
      </c>
      <c r="K54" s="109">
        <f t="shared" ref="K54:K85" si="3">I54*B54</f>
        <v>26.58</v>
      </c>
      <c r="L54" s="115"/>
    </row>
    <row r="55" spans="1:12" ht="24" customHeight="1">
      <c r="A55" s="114"/>
      <c r="B55" s="107">
        <f>'Tax Invoice'!D51</f>
        <v>2</v>
      </c>
      <c r="C55" s="10" t="s">
        <v>733</v>
      </c>
      <c r="D55" s="10" t="s">
        <v>733</v>
      </c>
      <c r="E55" s="118" t="s">
        <v>35</v>
      </c>
      <c r="F55" s="139" t="s">
        <v>737</v>
      </c>
      <c r="G55" s="140"/>
      <c r="H55" s="11" t="s">
        <v>734</v>
      </c>
      <c r="I55" s="14">
        <f t="shared" si="2"/>
        <v>13.29</v>
      </c>
      <c r="J55" s="14">
        <v>13.29</v>
      </c>
      <c r="K55" s="109">
        <f t="shared" si="3"/>
        <v>26.58</v>
      </c>
      <c r="L55" s="115"/>
    </row>
    <row r="56" spans="1:12" ht="24" customHeight="1">
      <c r="A56" s="114"/>
      <c r="B56" s="107">
        <f>'Tax Invoice'!D52</f>
        <v>4</v>
      </c>
      <c r="C56" s="10" t="s">
        <v>738</v>
      </c>
      <c r="D56" s="10" t="s">
        <v>738</v>
      </c>
      <c r="E56" s="118" t="s">
        <v>48</v>
      </c>
      <c r="F56" s="139" t="s">
        <v>273</v>
      </c>
      <c r="G56" s="140"/>
      <c r="H56" s="11" t="s">
        <v>739</v>
      </c>
      <c r="I56" s="14">
        <f t="shared" si="2"/>
        <v>24.78</v>
      </c>
      <c r="J56" s="14">
        <v>24.78</v>
      </c>
      <c r="K56" s="109">
        <f t="shared" si="3"/>
        <v>99.12</v>
      </c>
      <c r="L56" s="115"/>
    </row>
    <row r="57" spans="1:12" ht="24" customHeight="1">
      <c r="A57" s="114"/>
      <c r="B57" s="107">
        <f>'Tax Invoice'!D53</f>
        <v>4</v>
      </c>
      <c r="C57" s="10" t="s">
        <v>738</v>
      </c>
      <c r="D57" s="10" t="s">
        <v>738</v>
      </c>
      <c r="E57" s="118" t="s">
        <v>48</v>
      </c>
      <c r="F57" s="139" t="s">
        <v>271</v>
      </c>
      <c r="G57" s="140"/>
      <c r="H57" s="11" t="s">
        <v>739</v>
      </c>
      <c r="I57" s="14">
        <f t="shared" si="2"/>
        <v>24.78</v>
      </c>
      <c r="J57" s="14">
        <v>24.78</v>
      </c>
      <c r="K57" s="109">
        <f t="shared" si="3"/>
        <v>99.12</v>
      </c>
      <c r="L57" s="115"/>
    </row>
    <row r="58" spans="1:12" ht="24" customHeight="1">
      <c r="A58" s="114"/>
      <c r="B58" s="107">
        <f>'Tax Invoice'!D54</f>
        <v>6</v>
      </c>
      <c r="C58" s="10" t="s">
        <v>740</v>
      </c>
      <c r="D58" s="10" t="s">
        <v>740</v>
      </c>
      <c r="E58" s="118" t="s">
        <v>25</v>
      </c>
      <c r="F58" s="139"/>
      <c r="G58" s="140"/>
      <c r="H58" s="11" t="s">
        <v>741</v>
      </c>
      <c r="I58" s="14">
        <f t="shared" si="2"/>
        <v>6.82</v>
      </c>
      <c r="J58" s="14">
        <v>6.82</v>
      </c>
      <c r="K58" s="109">
        <f t="shared" si="3"/>
        <v>40.92</v>
      </c>
      <c r="L58" s="115"/>
    </row>
    <row r="59" spans="1:12" ht="24" customHeight="1">
      <c r="A59" s="114"/>
      <c r="B59" s="107">
        <f>'Tax Invoice'!D55</f>
        <v>6</v>
      </c>
      <c r="C59" s="10" t="s">
        <v>742</v>
      </c>
      <c r="D59" s="10" t="s">
        <v>742</v>
      </c>
      <c r="E59" s="118" t="s">
        <v>716</v>
      </c>
      <c r="F59" s="139" t="s">
        <v>23</v>
      </c>
      <c r="G59" s="140"/>
      <c r="H59" s="11" t="s">
        <v>743</v>
      </c>
      <c r="I59" s="14">
        <f t="shared" si="2"/>
        <v>6.82</v>
      </c>
      <c r="J59" s="14">
        <v>6.82</v>
      </c>
      <c r="K59" s="109">
        <f t="shared" si="3"/>
        <v>40.92</v>
      </c>
      <c r="L59" s="115"/>
    </row>
    <row r="60" spans="1:12" ht="24" customHeight="1">
      <c r="A60" s="114"/>
      <c r="B60" s="107">
        <f>'Tax Invoice'!D56</f>
        <v>6</v>
      </c>
      <c r="C60" s="10" t="s">
        <v>742</v>
      </c>
      <c r="D60" s="10" t="s">
        <v>742</v>
      </c>
      <c r="E60" s="118" t="s">
        <v>716</v>
      </c>
      <c r="F60" s="139" t="s">
        <v>25</v>
      </c>
      <c r="G60" s="140"/>
      <c r="H60" s="11" t="s">
        <v>743</v>
      </c>
      <c r="I60" s="14">
        <f t="shared" si="2"/>
        <v>6.82</v>
      </c>
      <c r="J60" s="14">
        <v>6.82</v>
      </c>
      <c r="K60" s="109">
        <f t="shared" si="3"/>
        <v>40.92</v>
      </c>
      <c r="L60" s="115"/>
    </row>
    <row r="61" spans="1:12" ht="24" customHeight="1">
      <c r="A61" s="114"/>
      <c r="B61" s="107">
        <f>'Tax Invoice'!D57</f>
        <v>6</v>
      </c>
      <c r="C61" s="10" t="s">
        <v>498</v>
      </c>
      <c r="D61" s="10" t="s">
        <v>498</v>
      </c>
      <c r="E61" s="118" t="s">
        <v>294</v>
      </c>
      <c r="F61" s="139" t="s">
        <v>269</v>
      </c>
      <c r="G61" s="140"/>
      <c r="H61" s="11" t="s">
        <v>500</v>
      </c>
      <c r="I61" s="14">
        <f t="shared" si="2"/>
        <v>21.19</v>
      </c>
      <c r="J61" s="14">
        <v>21.19</v>
      </c>
      <c r="K61" s="109">
        <f t="shared" si="3"/>
        <v>127.14000000000001</v>
      </c>
      <c r="L61" s="115"/>
    </row>
    <row r="62" spans="1:12" ht="24" customHeight="1">
      <c r="A62" s="114"/>
      <c r="B62" s="107">
        <f>'Tax Invoice'!D58</f>
        <v>4</v>
      </c>
      <c r="C62" s="10" t="s">
        <v>498</v>
      </c>
      <c r="D62" s="10" t="s">
        <v>498</v>
      </c>
      <c r="E62" s="118" t="s">
        <v>314</v>
      </c>
      <c r="F62" s="139" t="s">
        <v>348</v>
      </c>
      <c r="G62" s="140"/>
      <c r="H62" s="11" t="s">
        <v>500</v>
      </c>
      <c r="I62" s="14">
        <f t="shared" si="2"/>
        <v>21.19</v>
      </c>
      <c r="J62" s="14">
        <v>21.19</v>
      </c>
      <c r="K62" s="109">
        <f t="shared" si="3"/>
        <v>84.76</v>
      </c>
      <c r="L62" s="115"/>
    </row>
    <row r="63" spans="1:12" ht="24" customHeight="1">
      <c r="A63" s="114"/>
      <c r="B63" s="107">
        <f>'Tax Invoice'!D59</f>
        <v>2</v>
      </c>
      <c r="C63" s="10" t="s">
        <v>662</v>
      </c>
      <c r="D63" s="10" t="s">
        <v>662</v>
      </c>
      <c r="E63" s="118" t="s">
        <v>25</v>
      </c>
      <c r="F63" s="139" t="s">
        <v>107</v>
      </c>
      <c r="G63" s="140"/>
      <c r="H63" s="11" t="s">
        <v>744</v>
      </c>
      <c r="I63" s="14">
        <f t="shared" si="2"/>
        <v>30.88</v>
      </c>
      <c r="J63" s="14">
        <v>30.88</v>
      </c>
      <c r="K63" s="109">
        <f t="shared" si="3"/>
        <v>61.76</v>
      </c>
      <c r="L63" s="115"/>
    </row>
    <row r="64" spans="1:12" ht="24" customHeight="1">
      <c r="A64" s="114"/>
      <c r="B64" s="107">
        <f>'Tax Invoice'!D60</f>
        <v>2</v>
      </c>
      <c r="C64" s="10" t="s">
        <v>662</v>
      </c>
      <c r="D64" s="10" t="s">
        <v>662</v>
      </c>
      <c r="E64" s="118" t="s">
        <v>25</v>
      </c>
      <c r="F64" s="139" t="s">
        <v>265</v>
      </c>
      <c r="G64" s="140"/>
      <c r="H64" s="11" t="s">
        <v>744</v>
      </c>
      <c r="I64" s="14">
        <f t="shared" si="2"/>
        <v>30.88</v>
      </c>
      <c r="J64" s="14">
        <v>30.88</v>
      </c>
      <c r="K64" s="109">
        <f t="shared" si="3"/>
        <v>61.76</v>
      </c>
      <c r="L64" s="115"/>
    </row>
    <row r="65" spans="1:12" ht="24" customHeight="1">
      <c r="A65" s="114"/>
      <c r="B65" s="107">
        <f>'Tax Invoice'!D61</f>
        <v>2</v>
      </c>
      <c r="C65" s="10" t="s">
        <v>662</v>
      </c>
      <c r="D65" s="10" t="s">
        <v>662</v>
      </c>
      <c r="E65" s="118" t="s">
        <v>25</v>
      </c>
      <c r="F65" s="139" t="s">
        <v>270</v>
      </c>
      <c r="G65" s="140"/>
      <c r="H65" s="11" t="s">
        <v>744</v>
      </c>
      <c r="I65" s="14">
        <f t="shared" si="2"/>
        <v>30.88</v>
      </c>
      <c r="J65" s="14">
        <v>30.88</v>
      </c>
      <c r="K65" s="109">
        <f t="shared" si="3"/>
        <v>61.76</v>
      </c>
      <c r="L65" s="115"/>
    </row>
    <row r="66" spans="1:12" ht="24" customHeight="1">
      <c r="A66" s="114"/>
      <c r="B66" s="107">
        <f>'Tax Invoice'!D62</f>
        <v>2</v>
      </c>
      <c r="C66" s="10" t="s">
        <v>662</v>
      </c>
      <c r="D66" s="10" t="s">
        <v>662</v>
      </c>
      <c r="E66" s="118" t="s">
        <v>25</v>
      </c>
      <c r="F66" s="139" t="s">
        <v>311</v>
      </c>
      <c r="G66" s="140"/>
      <c r="H66" s="11" t="s">
        <v>744</v>
      </c>
      <c r="I66" s="14">
        <f t="shared" si="2"/>
        <v>30.88</v>
      </c>
      <c r="J66" s="14">
        <v>30.88</v>
      </c>
      <c r="K66" s="109">
        <f t="shared" si="3"/>
        <v>61.76</v>
      </c>
      <c r="L66" s="115"/>
    </row>
    <row r="67" spans="1:12" ht="24" customHeight="1">
      <c r="A67" s="114"/>
      <c r="B67" s="107">
        <f>'Tax Invoice'!D63</f>
        <v>2</v>
      </c>
      <c r="C67" s="10" t="s">
        <v>662</v>
      </c>
      <c r="D67" s="10" t="s">
        <v>662</v>
      </c>
      <c r="E67" s="118" t="s">
        <v>26</v>
      </c>
      <c r="F67" s="139" t="s">
        <v>107</v>
      </c>
      <c r="G67" s="140"/>
      <c r="H67" s="11" t="s">
        <v>744</v>
      </c>
      <c r="I67" s="14">
        <f t="shared" si="2"/>
        <v>30.88</v>
      </c>
      <c r="J67" s="14">
        <v>30.88</v>
      </c>
      <c r="K67" s="109">
        <f t="shared" si="3"/>
        <v>61.76</v>
      </c>
      <c r="L67" s="115"/>
    </row>
    <row r="68" spans="1:12" ht="24" customHeight="1">
      <c r="A68" s="114"/>
      <c r="B68" s="107">
        <f>'Tax Invoice'!D64</f>
        <v>2</v>
      </c>
      <c r="C68" s="10" t="s">
        <v>662</v>
      </c>
      <c r="D68" s="10" t="s">
        <v>662</v>
      </c>
      <c r="E68" s="118" t="s">
        <v>26</v>
      </c>
      <c r="F68" s="139" t="s">
        <v>265</v>
      </c>
      <c r="G68" s="140"/>
      <c r="H68" s="11" t="s">
        <v>744</v>
      </c>
      <c r="I68" s="14">
        <f t="shared" si="2"/>
        <v>30.88</v>
      </c>
      <c r="J68" s="14">
        <v>30.88</v>
      </c>
      <c r="K68" s="109">
        <f t="shared" si="3"/>
        <v>61.76</v>
      </c>
      <c r="L68" s="115"/>
    </row>
    <row r="69" spans="1:12" ht="24" customHeight="1">
      <c r="A69" s="114"/>
      <c r="B69" s="107">
        <f>'Tax Invoice'!D65</f>
        <v>2</v>
      </c>
      <c r="C69" s="10" t="s">
        <v>662</v>
      </c>
      <c r="D69" s="10" t="s">
        <v>662</v>
      </c>
      <c r="E69" s="118" t="s">
        <v>26</v>
      </c>
      <c r="F69" s="139" t="s">
        <v>270</v>
      </c>
      <c r="G69" s="140"/>
      <c r="H69" s="11" t="s">
        <v>744</v>
      </c>
      <c r="I69" s="14">
        <f t="shared" si="2"/>
        <v>30.88</v>
      </c>
      <c r="J69" s="14">
        <v>30.88</v>
      </c>
      <c r="K69" s="109">
        <f t="shared" si="3"/>
        <v>61.76</v>
      </c>
      <c r="L69" s="115"/>
    </row>
    <row r="70" spans="1:12" ht="24" customHeight="1">
      <c r="A70" s="114"/>
      <c r="B70" s="107">
        <f>'Tax Invoice'!D66</f>
        <v>2</v>
      </c>
      <c r="C70" s="10" t="s">
        <v>662</v>
      </c>
      <c r="D70" s="10" t="s">
        <v>662</v>
      </c>
      <c r="E70" s="118" t="s">
        <v>26</v>
      </c>
      <c r="F70" s="139" t="s">
        <v>311</v>
      </c>
      <c r="G70" s="140"/>
      <c r="H70" s="11" t="s">
        <v>744</v>
      </c>
      <c r="I70" s="14">
        <f t="shared" si="2"/>
        <v>30.88</v>
      </c>
      <c r="J70" s="14">
        <v>30.88</v>
      </c>
      <c r="K70" s="109">
        <f t="shared" si="3"/>
        <v>61.76</v>
      </c>
      <c r="L70" s="115"/>
    </row>
    <row r="71" spans="1:12" ht="24" customHeight="1">
      <c r="A71" s="114"/>
      <c r="B71" s="107">
        <f>'Tax Invoice'!D67</f>
        <v>3</v>
      </c>
      <c r="C71" s="10" t="s">
        <v>662</v>
      </c>
      <c r="D71" s="10" t="s">
        <v>662</v>
      </c>
      <c r="E71" s="118" t="s">
        <v>27</v>
      </c>
      <c r="F71" s="139" t="s">
        <v>107</v>
      </c>
      <c r="G71" s="140"/>
      <c r="H71" s="11" t="s">
        <v>744</v>
      </c>
      <c r="I71" s="14">
        <f t="shared" si="2"/>
        <v>30.88</v>
      </c>
      <c r="J71" s="14">
        <v>30.88</v>
      </c>
      <c r="K71" s="109">
        <f t="shared" si="3"/>
        <v>92.64</v>
      </c>
      <c r="L71" s="115"/>
    </row>
    <row r="72" spans="1:12" ht="24" customHeight="1">
      <c r="A72" s="114"/>
      <c r="B72" s="107">
        <f>'Tax Invoice'!D68</f>
        <v>3</v>
      </c>
      <c r="C72" s="10" t="s">
        <v>662</v>
      </c>
      <c r="D72" s="10" t="s">
        <v>662</v>
      </c>
      <c r="E72" s="118" t="s">
        <v>27</v>
      </c>
      <c r="F72" s="139" t="s">
        <v>212</v>
      </c>
      <c r="G72" s="140"/>
      <c r="H72" s="11" t="s">
        <v>744</v>
      </c>
      <c r="I72" s="14">
        <f t="shared" si="2"/>
        <v>30.88</v>
      </c>
      <c r="J72" s="14">
        <v>30.88</v>
      </c>
      <c r="K72" s="109">
        <f t="shared" si="3"/>
        <v>92.64</v>
      </c>
      <c r="L72" s="115"/>
    </row>
    <row r="73" spans="1:12" ht="24" customHeight="1">
      <c r="A73" s="114"/>
      <c r="B73" s="107">
        <f>'Tax Invoice'!D69</f>
        <v>3</v>
      </c>
      <c r="C73" s="10" t="s">
        <v>662</v>
      </c>
      <c r="D73" s="10" t="s">
        <v>662</v>
      </c>
      <c r="E73" s="118" t="s">
        <v>27</v>
      </c>
      <c r="F73" s="139" t="s">
        <v>310</v>
      </c>
      <c r="G73" s="140"/>
      <c r="H73" s="11" t="s">
        <v>744</v>
      </c>
      <c r="I73" s="14">
        <f t="shared" si="2"/>
        <v>30.88</v>
      </c>
      <c r="J73" s="14">
        <v>30.88</v>
      </c>
      <c r="K73" s="109">
        <f t="shared" si="3"/>
        <v>92.64</v>
      </c>
      <c r="L73" s="115"/>
    </row>
    <row r="74" spans="1:12" ht="24" customHeight="1">
      <c r="A74" s="114"/>
      <c r="B74" s="107">
        <f>'Tax Invoice'!D70</f>
        <v>3</v>
      </c>
      <c r="C74" s="10" t="s">
        <v>662</v>
      </c>
      <c r="D74" s="10" t="s">
        <v>662</v>
      </c>
      <c r="E74" s="118" t="s">
        <v>27</v>
      </c>
      <c r="F74" s="139" t="s">
        <v>269</v>
      </c>
      <c r="G74" s="140"/>
      <c r="H74" s="11" t="s">
        <v>744</v>
      </c>
      <c r="I74" s="14">
        <f t="shared" si="2"/>
        <v>30.88</v>
      </c>
      <c r="J74" s="14">
        <v>30.88</v>
      </c>
      <c r="K74" s="109">
        <f t="shared" si="3"/>
        <v>92.64</v>
      </c>
      <c r="L74" s="115"/>
    </row>
    <row r="75" spans="1:12" ht="12.75" customHeight="1">
      <c r="A75" s="114"/>
      <c r="B75" s="107">
        <f>'Tax Invoice'!D71</f>
        <v>10</v>
      </c>
      <c r="C75" s="10" t="s">
        <v>745</v>
      </c>
      <c r="D75" s="10" t="s">
        <v>745</v>
      </c>
      <c r="E75" s="118" t="s">
        <v>23</v>
      </c>
      <c r="F75" s="139"/>
      <c r="G75" s="140"/>
      <c r="H75" s="11" t="s">
        <v>746</v>
      </c>
      <c r="I75" s="14">
        <f t="shared" si="2"/>
        <v>6.82</v>
      </c>
      <c r="J75" s="14">
        <v>6.82</v>
      </c>
      <c r="K75" s="109">
        <f t="shared" si="3"/>
        <v>68.2</v>
      </c>
      <c r="L75" s="115"/>
    </row>
    <row r="76" spans="1:12" ht="12.75" customHeight="1">
      <c r="A76" s="114"/>
      <c r="B76" s="107">
        <f>'Tax Invoice'!D72</f>
        <v>4</v>
      </c>
      <c r="C76" s="10" t="s">
        <v>747</v>
      </c>
      <c r="D76" s="10" t="s">
        <v>747</v>
      </c>
      <c r="E76" s="118" t="s">
        <v>23</v>
      </c>
      <c r="F76" s="139"/>
      <c r="G76" s="140"/>
      <c r="H76" s="11" t="s">
        <v>748</v>
      </c>
      <c r="I76" s="14">
        <f t="shared" si="2"/>
        <v>10.41</v>
      </c>
      <c r="J76" s="14">
        <v>10.41</v>
      </c>
      <c r="K76" s="109">
        <f t="shared" si="3"/>
        <v>41.64</v>
      </c>
      <c r="L76" s="115"/>
    </row>
    <row r="77" spans="1:12" ht="12.75" customHeight="1">
      <c r="A77" s="114"/>
      <c r="B77" s="107">
        <f>'Tax Invoice'!D73</f>
        <v>4</v>
      </c>
      <c r="C77" s="10" t="s">
        <v>747</v>
      </c>
      <c r="D77" s="10" t="s">
        <v>747</v>
      </c>
      <c r="E77" s="118" t="s">
        <v>25</v>
      </c>
      <c r="F77" s="139"/>
      <c r="G77" s="140"/>
      <c r="H77" s="11" t="s">
        <v>748</v>
      </c>
      <c r="I77" s="14">
        <f t="shared" si="2"/>
        <v>10.41</v>
      </c>
      <c r="J77" s="14">
        <v>10.41</v>
      </c>
      <c r="K77" s="109">
        <f t="shared" si="3"/>
        <v>41.64</v>
      </c>
      <c r="L77" s="115"/>
    </row>
    <row r="78" spans="1:12" ht="12.75" customHeight="1">
      <c r="A78" s="114"/>
      <c r="B78" s="107">
        <f>'Tax Invoice'!D74</f>
        <v>4</v>
      </c>
      <c r="C78" s="10" t="s">
        <v>747</v>
      </c>
      <c r="D78" s="10" t="s">
        <v>747</v>
      </c>
      <c r="E78" s="118" t="s">
        <v>26</v>
      </c>
      <c r="F78" s="139"/>
      <c r="G78" s="140"/>
      <c r="H78" s="11" t="s">
        <v>748</v>
      </c>
      <c r="I78" s="14">
        <f t="shared" si="2"/>
        <v>10.41</v>
      </c>
      <c r="J78" s="14">
        <v>10.41</v>
      </c>
      <c r="K78" s="109">
        <f t="shared" si="3"/>
        <v>41.64</v>
      </c>
      <c r="L78" s="115"/>
    </row>
    <row r="79" spans="1:12" ht="24" customHeight="1">
      <c r="A79" s="114"/>
      <c r="B79" s="107">
        <f>'Tax Invoice'!D75</f>
        <v>6</v>
      </c>
      <c r="C79" s="10" t="s">
        <v>749</v>
      </c>
      <c r="D79" s="10" t="s">
        <v>749</v>
      </c>
      <c r="E79" s="118" t="s">
        <v>651</v>
      </c>
      <c r="F79" s="139"/>
      <c r="G79" s="140"/>
      <c r="H79" s="11" t="s">
        <v>750</v>
      </c>
      <c r="I79" s="14">
        <f t="shared" si="2"/>
        <v>8.6199999999999992</v>
      </c>
      <c r="J79" s="14">
        <v>8.6199999999999992</v>
      </c>
      <c r="K79" s="109">
        <f t="shared" si="3"/>
        <v>51.72</v>
      </c>
      <c r="L79" s="115"/>
    </row>
    <row r="80" spans="1:12" ht="24" customHeight="1">
      <c r="A80" s="114"/>
      <c r="B80" s="107">
        <f>'Tax Invoice'!D76</f>
        <v>6</v>
      </c>
      <c r="C80" s="10" t="s">
        <v>749</v>
      </c>
      <c r="D80" s="10" t="s">
        <v>749</v>
      </c>
      <c r="E80" s="118" t="s">
        <v>25</v>
      </c>
      <c r="F80" s="139"/>
      <c r="G80" s="140"/>
      <c r="H80" s="11" t="s">
        <v>750</v>
      </c>
      <c r="I80" s="14">
        <f t="shared" si="2"/>
        <v>8.6199999999999992</v>
      </c>
      <c r="J80" s="14">
        <v>8.6199999999999992</v>
      </c>
      <c r="K80" s="109">
        <f t="shared" si="3"/>
        <v>51.72</v>
      </c>
      <c r="L80" s="115"/>
    </row>
    <row r="81" spans="1:12" ht="24" customHeight="1">
      <c r="A81" s="114"/>
      <c r="B81" s="107">
        <f>'Tax Invoice'!D77</f>
        <v>6</v>
      </c>
      <c r="C81" s="10" t="s">
        <v>749</v>
      </c>
      <c r="D81" s="10" t="s">
        <v>749</v>
      </c>
      <c r="E81" s="118" t="s">
        <v>26</v>
      </c>
      <c r="F81" s="139"/>
      <c r="G81" s="140"/>
      <c r="H81" s="11" t="s">
        <v>750</v>
      </c>
      <c r="I81" s="14">
        <f t="shared" si="2"/>
        <v>8.6199999999999992</v>
      </c>
      <c r="J81" s="14">
        <v>8.6199999999999992</v>
      </c>
      <c r="K81" s="109">
        <f t="shared" si="3"/>
        <v>51.72</v>
      </c>
      <c r="L81" s="115"/>
    </row>
    <row r="82" spans="1:12" ht="24" customHeight="1">
      <c r="A82" s="114"/>
      <c r="B82" s="107">
        <f>'Tax Invoice'!D78</f>
        <v>4</v>
      </c>
      <c r="C82" s="10" t="s">
        <v>749</v>
      </c>
      <c r="D82" s="10" t="s">
        <v>749</v>
      </c>
      <c r="E82" s="118" t="s">
        <v>27</v>
      </c>
      <c r="F82" s="139"/>
      <c r="G82" s="140"/>
      <c r="H82" s="11" t="s">
        <v>750</v>
      </c>
      <c r="I82" s="14">
        <f t="shared" si="2"/>
        <v>8.6199999999999992</v>
      </c>
      <c r="J82" s="14">
        <v>8.6199999999999992</v>
      </c>
      <c r="K82" s="109">
        <f t="shared" si="3"/>
        <v>34.479999999999997</v>
      </c>
      <c r="L82" s="115"/>
    </row>
    <row r="83" spans="1:12" ht="24" customHeight="1">
      <c r="A83" s="114"/>
      <c r="B83" s="107">
        <f>'Tax Invoice'!D79</f>
        <v>2</v>
      </c>
      <c r="C83" s="10" t="s">
        <v>751</v>
      </c>
      <c r="D83" s="10" t="s">
        <v>751</v>
      </c>
      <c r="E83" s="118" t="s">
        <v>583</v>
      </c>
      <c r="F83" s="139"/>
      <c r="G83" s="140"/>
      <c r="H83" s="11" t="s">
        <v>822</v>
      </c>
      <c r="I83" s="14">
        <f t="shared" si="2"/>
        <v>14</v>
      </c>
      <c r="J83" s="14">
        <v>14</v>
      </c>
      <c r="K83" s="109">
        <f t="shared" si="3"/>
        <v>28</v>
      </c>
      <c r="L83" s="115"/>
    </row>
    <row r="84" spans="1:12" ht="24" customHeight="1">
      <c r="A84" s="114"/>
      <c r="B84" s="107">
        <f>'Tax Invoice'!D80</f>
        <v>2</v>
      </c>
      <c r="C84" s="10" t="s">
        <v>751</v>
      </c>
      <c r="D84" s="10" t="s">
        <v>751</v>
      </c>
      <c r="E84" s="118" t="s">
        <v>484</v>
      </c>
      <c r="F84" s="139"/>
      <c r="G84" s="140"/>
      <c r="H84" s="11" t="s">
        <v>822</v>
      </c>
      <c r="I84" s="14">
        <f t="shared" si="2"/>
        <v>14</v>
      </c>
      <c r="J84" s="14">
        <v>14</v>
      </c>
      <c r="K84" s="109">
        <f t="shared" si="3"/>
        <v>28</v>
      </c>
      <c r="L84" s="115"/>
    </row>
    <row r="85" spans="1:12" ht="24" customHeight="1">
      <c r="A85" s="114"/>
      <c r="B85" s="107">
        <f>'Tax Invoice'!D81</f>
        <v>2</v>
      </c>
      <c r="C85" s="10" t="s">
        <v>751</v>
      </c>
      <c r="D85" s="10" t="s">
        <v>751</v>
      </c>
      <c r="E85" s="118" t="s">
        <v>737</v>
      </c>
      <c r="F85" s="139"/>
      <c r="G85" s="140"/>
      <c r="H85" s="11" t="s">
        <v>822</v>
      </c>
      <c r="I85" s="14">
        <f t="shared" si="2"/>
        <v>14</v>
      </c>
      <c r="J85" s="14">
        <v>14</v>
      </c>
      <c r="K85" s="109">
        <f t="shared" si="3"/>
        <v>28</v>
      </c>
      <c r="L85" s="115"/>
    </row>
    <row r="86" spans="1:12" ht="24" customHeight="1">
      <c r="A86" s="114"/>
      <c r="B86" s="107">
        <f>'Tax Invoice'!D82</f>
        <v>4</v>
      </c>
      <c r="C86" s="10" t="s">
        <v>752</v>
      </c>
      <c r="D86" s="10" t="s">
        <v>752</v>
      </c>
      <c r="E86" s="118" t="s">
        <v>26</v>
      </c>
      <c r="F86" s="139" t="s">
        <v>673</v>
      </c>
      <c r="G86" s="140"/>
      <c r="H86" s="11" t="s">
        <v>753</v>
      </c>
      <c r="I86" s="14">
        <f t="shared" ref="I86:I117" si="4">ROUNDUP(J86*$N$1,2)</f>
        <v>44.89</v>
      </c>
      <c r="J86" s="14">
        <v>44.89</v>
      </c>
      <c r="K86" s="109">
        <f t="shared" ref="K86:K117" si="5">I86*B86</f>
        <v>179.56</v>
      </c>
      <c r="L86" s="115"/>
    </row>
    <row r="87" spans="1:12" ht="12.75" customHeight="1">
      <c r="A87" s="114"/>
      <c r="B87" s="107">
        <f>'Tax Invoice'!D83</f>
        <v>4</v>
      </c>
      <c r="C87" s="10" t="s">
        <v>754</v>
      </c>
      <c r="D87" s="10" t="s">
        <v>754</v>
      </c>
      <c r="E87" s="118" t="s">
        <v>48</v>
      </c>
      <c r="F87" s="139" t="s">
        <v>110</v>
      </c>
      <c r="G87" s="140"/>
      <c r="H87" s="11" t="s">
        <v>755</v>
      </c>
      <c r="I87" s="14">
        <f t="shared" si="4"/>
        <v>8.6199999999999992</v>
      </c>
      <c r="J87" s="14">
        <v>8.6199999999999992</v>
      </c>
      <c r="K87" s="109">
        <f t="shared" si="5"/>
        <v>34.479999999999997</v>
      </c>
      <c r="L87" s="115"/>
    </row>
    <row r="88" spans="1:12" ht="12.75" customHeight="1">
      <c r="A88" s="114"/>
      <c r="B88" s="107">
        <f>'Tax Invoice'!D84</f>
        <v>12</v>
      </c>
      <c r="C88" s="10" t="s">
        <v>656</v>
      </c>
      <c r="D88" s="10" t="s">
        <v>656</v>
      </c>
      <c r="E88" s="118" t="s">
        <v>651</v>
      </c>
      <c r="F88" s="139"/>
      <c r="G88" s="140"/>
      <c r="H88" s="11" t="s">
        <v>658</v>
      </c>
      <c r="I88" s="14">
        <f t="shared" si="4"/>
        <v>6.1</v>
      </c>
      <c r="J88" s="14">
        <v>6.1</v>
      </c>
      <c r="K88" s="109">
        <f t="shared" si="5"/>
        <v>73.199999999999989</v>
      </c>
      <c r="L88" s="115"/>
    </row>
    <row r="89" spans="1:12" ht="12.75" customHeight="1">
      <c r="A89" s="114"/>
      <c r="B89" s="107">
        <f>'Tax Invoice'!D85</f>
        <v>10</v>
      </c>
      <c r="C89" s="10" t="s">
        <v>656</v>
      </c>
      <c r="D89" s="10" t="s">
        <v>656</v>
      </c>
      <c r="E89" s="118" t="s">
        <v>29</v>
      </c>
      <c r="F89" s="139"/>
      <c r="G89" s="140"/>
      <c r="H89" s="11" t="s">
        <v>658</v>
      </c>
      <c r="I89" s="14">
        <f t="shared" si="4"/>
        <v>6.1</v>
      </c>
      <c r="J89" s="14">
        <v>6.1</v>
      </c>
      <c r="K89" s="109">
        <f t="shared" si="5"/>
        <v>61</v>
      </c>
      <c r="L89" s="115"/>
    </row>
    <row r="90" spans="1:12" ht="24" customHeight="1">
      <c r="A90" s="114"/>
      <c r="B90" s="107">
        <f>'Tax Invoice'!D86</f>
        <v>2</v>
      </c>
      <c r="C90" s="10" t="s">
        <v>756</v>
      </c>
      <c r="D90" s="10" t="s">
        <v>817</v>
      </c>
      <c r="E90" s="118" t="s">
        <v>235</v>
      </c>
      <c r="F90" s="139" t="s">
        <v>107</v>
      </c>
      <c r="G90" s="140"/>
      <c r="H90" s="11" t="s">
        <v>757</v>
      </c>
      <c r="I90" s="14">
        <f t="shared" si="4"/>
        <v>35.549999999999997</v>
      </c>
      <c r="J90" s="14">
        <v>35.549999999999997</v>
      </c>
      <c r="K90" s="109">
        <f t="shared" si="5"/>
        <v>71.099999999999994</v>
      </c>
      <c r="L90" s="115"/>
    </row>
    <row r="91" spans="1:12" ht="24" customHeight="1">
      <c r="A91" s="114"/>
      <c r="B91" s="107">
        <f>'Tax Invoice'!D87</f>
        <v>2</v>
      </c>
      <c r="C91" s="10" t="s">
        <v>756</v>
      </c>
      <c r="D91" s="10" t="s">
        <v>817</v>
      </c>
      <c r="E91" s="118" t="s">
        <v>235</v>
      </c>
      <c r="F91" s="139" t="s">
        <v>212</v>
      </c>
      <c r="G91" s="140"/>
      <c r="H91" s="11" t="s">
        <v>757</v>
      </c>
      <c r="I91" s="14">
        <f t="shared" si="4"/>
        <v>35.549999999999997</v>
      </c>
      <c r="J91" s="14">
        <v>35.549999999999997</v>
      </c>
      <c r="K91" s="109">
        <f t="shared" si="5"/>
        <v>71.099999999999994</v>
      </c>
      <c r="L91" s="115"/>
    </row>
    <row r="92" spans="1:12" ht="24" customHeight="1">
      <c r="A92" s="114"/>
      <c r="B92" s="107">
        <f>'Tax Invoice'!D88</f>
        <v>2</v>
      </c>
      <c r="C92" s="10" t="s">
        <v>756</v>
      </c>
      <c r="D92" s="10" t="s">
        <v>817</v>
      </c>
      <c r="E92" s="118" t="s">
        <v>235</v>
      </c>
      <c r="F92" s="139" t="s">
        <v>310</v>
      </c>
      <c r="G92" s="140"/>
      <c r="H92" s="11" t="s">
        <v>757</v>
      </c>
      <c r="I92" s="14">
        <f t="shared" si="4"/>
        <v>35.549999999999997</v>
      </c>
      <c r="J92" s="14">
        <v>35.549999999999997</v>
      </c>
      <c r="K92" s="109">
        <f t="shared" si="5"/>
        <v>71.099999999999994</v>
      </c>
      <c r="L92" s="115"/>
    </row>
    <row r="93" spans="1:12" ht="24" customHeight="1">
      <c r="A93" s="114"/>
      <c r="B93" s="107">
        <f>'Tax Invoice'!D89</f>
        <v>2</v>
      </c>
      <c r="C93" s="10" t="s">
        <v>756</v>
      </c>
      <c r="D93" s="10" t="s">
        <v>817</v>
      </c>
      <c r="E93" s="118" t="s">
        <v>235</v>
      </c>
      <c r="F93" s="139" t="s">
        <v>269</v>
      </c>
      <c r="G93" s="140"/>
      <c r="H93" s="11" t="s">
        <v>757</v>
      </c>
      <c r="I93" s="14">
        <f t="shared" si="4"/>
        <v>35.549999999999997</v>
      </c>
      <c r="J93" s="14">
        <v>35.549999999999997</v>
      </c>
      <c r="K93" s="109">
        <f t="shared" si="5"/>
        <v>71.099999999999994</v>
      </c>
      <c r="L93" s="115"/>
    </row>
    <row r="94" spans="1:12" ht="24" customHeight="1">
      <c r="A94" s="114"/>
      <c r="B94" s="107">
        <f>'Tax Invoice'!D90</f>
        <v>2</v>
      </c>
      <c r="C94" s="10" t="s">
        <v>758</v>
      </c>
      <c r="D94" s="10" t="s">
        <v>818</v>
      </c>
      <c r="E94" s="118" t="s">
        <v>233</v>
      </c>
      <c r="F94" s="139" t="s">
        <v>107</v>
      </c>
      <c r="G94" s="140"/>
      <c r="H94" s="11" t="s">
        <v>759</v>
      </c>
      <c r="I94" s="14">
        <f t="shared" si="4"/>
        <v>48.12</v>
      </c>
      <c r="J94" s="14">
        <v>48.12</v>
      </c>
      <c r="K94" s="109">
        <f t="shared" si="5"/>
        <v>96.24</v>
      </c>
      <c r="L94" s="115"/>
    </row>
    <row r="95" spans="1:12" ht="24" customHeight="1">
      <c r="A95" s="114"/>
      <c r="B95" s="107">
        <f>'Tax Invoice'!D91</f>
        <v>2</v>
      </c>
      <c r="C95" s="10" t="s">
        <v>758</v>
      </c>
      <c r="D95" s="10" t="s">
        <v>818</v>
      </c>
      <c r="E95" s="118" t="s">
        <v>234</v>
      </c>
      <c r="F95" s="139" t="s">
        <v>107</v>
      </c>
      <c r="G95" s="140"/>
      <c r="H95" s="11" t="s">
        <v>759</v>
      </c>
      <c r="I95" s="14">
        <f t="shared" si="4"/>
        <v>48.12</v>
      </c>
      <c r="J95" s="14">
        <v>48.12</v>
      </c>
      <c r="K95" s="109">
        <f t="shared" si="5"/>
        <v>96.24</v>
      </c>
      <c r="L95" s="115"/>
    </row>
    <row r="96" spans="1:12" ht="24" customHeight="1">
      <c r="A96" s="114"/>
      <c r="B96" s="107">
        <f>'Tax Invoice'!D92</f>
        <v>2</v>
      </c>
      <c r="C96" s="10" t="s">
        <v>758</v>
      </c>
      <c r="D96" s="10" t="s">
        <v>818</v>
      </c>
      <c r="E96" s="118" t="s">
        <v>234</v>
      </c>
      <c r="F96" s="139" t="s">
        <v>267</v>
      </c>
      <c r="G96" s="140"/>
      <c r="H96" s="11" t="s">
        <v>759</v>
      </c>
      <c r="I96" s="14">
        <f t="shared" si="4"/>
        <v>48.12</v>
      </c>
      <c r="J96" s="14">
        <v>48.12</v>
      </c>
      <c r="K96" s="109">
        <f t="shared" si="5"/>
        <v>96.24</v>
      </c>
      <c r="L96" s="115"/>
    </row>
    <row r="97" spans="1:12" ht="24" customHeight="1">
      <c r="A97" s="114"/>
      <c r="B97" s="107">
        <f>'Tax Invoice'!D93</f>
        <v>6</v>
      </c>
      <c r="C97" s="10" t="s">
        <v>760</v>
      </c>
      <c r="D97" s="10" t="s">
        <v>760</v>
      </c>
      <c r="E97" s="118" t="s">
        <v>23</v>
      </c>
      <c r="F97" s="139" t="s">
        <v>273</v>
      </c>
      <c r="G97" s="140"/>
      <c r="H97" s="11" t="s">
        <v>761</v>
      </c>
      <c r="I97" s="14">
        <f t="shared" si="4"/>
        <v>10.41</v>
      </c>
      <c r="J97" s="14">
        <v>10.41</v>
      </c>
      <c r="K97" s="109">
        <f t="shared" si="5"/>
        <v>62.46</v>
      </c>
      <c r="L97" s="115"/>
    </row>
    <row r="98" spans="1:12" ht="24" customHeight="1">
      <c r="A98" s="114"/>
      <c r="B98" s="107">
        <f>'Tax Invoice'!D94</f>
        <v>6</v>
      </c>
      <c r="C98" s="10" t="s">
        <v>760</v>
      </c>
      <c r="D98" s="10" t="s">
        <v>760</v>
      </c>
      <c r="E98" s="118" t="s">
        <v>25</v>
      </c>
      <c r="F98" s="139" t="s">
        <v>273</v>
      </c>
      <c r="G98" s="140"/>
      <c r="H98" s="11" t="s">
        <v>761</v>
      </c>
      <c r="I98" s="14">
        <f t="shared" si="4"/>
        <v>10.41</v>
      </c>
      <c r="J98" s="14">
        <v>10.41</v>
      </c>
      <c r="K98" s="109">
        <f t="shared" si="5"/>
        <v>62.46</v>
      </c>
      <c r="L98" s="115"/>
    </row>
    <row r="99" spans="1:12" ht="12.75" customHeight="1">
      <c r="A99" s="114"/>
      <c r="B99" s="107">
        <f>'Tax Invoice'!D95</f>
        <v>9</v>
      </c>
      <c r="C99" s="10" t="s">
        <v>762</v>
      </c>
      <c r="D99" s="10" t="s">
        <v>762</v>
      </c>
      <c r="E99" s="118" t="s">
        <v>23</v>
      </c>
      <c r="F99" s="139" t="s">
        <v>110</v>
      </c>
      <c r="G99" s="140"/>
      <c r="H99" s="11" t="s">
        <v>763</v>
      </c>
      <c r="I99" s="14">
        <f t="shared" si="4"/>
        <v>5.03</v>
      </c>
      <c r="J99" s="14">
        <v>5.03</v>
      </c>
      <c r="K99" s="109">
        <f t="shared" si="5"/>
        <v>45.27</v>
      </c>
      <c r="L99" s="115"/>
    </row>
    <row r="100" spans="1:12" ht="24" customHeight="1">
      <c r="A100" s="114"/>
      <c r="B100" s="107">
        <f>'Tax Invoice'!D96</f>
        <v>16</v>
      </c>
      <c r="C100" s="10" t="s">
        <v>764</v>
      </c>
      <c r="D100" s="10" t="s">
        <v>764</v>
      </c>
      <c r="E100" s="118" t="s">
        <v>25</v>
      </c>
      <c r="F100" s="139" t="s">
        <v>765</v>
      </c>
      <c r="G100" s="140"/>
      <c r="H100" s="11" t="s">
        <v>766</v>
      </c>
      <c r="I100" s="14">
        <f t="shared" si="4"/>
        <v>35.549999999999997</v>
      </c>
      <c r="J100" s="14">
        <v>35.549999999999997</v>
      </c>
      <c r="K100" s="109">
        <f t="shared" si="5"/>
        <v>568.79999999999995</v>
      </c>
      <c r="L100" s="115"/>
    </row>
    <row r="101" spans="1:12" ht="24" customHeight="1">
      <c r="A101" s="114"/>
      <c r="B101" s="107">
        <f>'Tax Invoice'!D97</f>
        <v>9</v>
      </c>
      <c r="C101" s="10" t="s">
        <v>767</v>
      </c>
      <c r="D101" s="10" t="s">
        <v>819</v>
      </c>
      <c r="E101" s="118" t="s">
        <v>768</v>
      </c>
      <c r="F101" s="139" t="s">
        <v>27</v>
      </c>
      <c r="G101" s="140"/>
      <c r="H101" s="11" t="s">
        <v>769</v>
      </c>
      <c r="I101" s="14">
        <f t="shared" si="4"/>
        <v>24.78</v>
      </c>
      <c r="J101" s="14">
        <v>24.78</v>
      </c>
      <c r="K101" s="109">
        <f t="shared" si="5"/>
        <v>223.02</v>
      </c>
      <c r="L101" s="115"/>
    </row>
    <row r="102" spans="1:12" ht="24" customHeight="1">
      <c r="A102" s="114"/>
      <c r="B102" s="107">
        <f>'Tax Invoice'!D98</f>
        <v>4</v>
      </c>
      <c r="C102" s="10" t="s">
        <v>770</v>
      </c>
      <c r="D102" s="10" t="s">
        <v>770</v>
      </c>
      <c r="E102" s="118" t="s">
        <v>294</v>
      </c>
      <c r="F102" s="139" t="s">
        <v>263</v>
      </c>
      <c r="G102" s="140"/>
      <c r="H102" s="11" t="s">
        <v>771</v>
      </c>
      <c r="I102" s="14">
        <f t="shared" si="4"/>
        <v>21.54</v>
      </c>
      <c r="J102" s="14">
        <v>21.54</v>
      </c>
      <c r="K102" s="109">
        <f t="shared" si="5"/>
        <v>86.16</v>
      </c>
      <c r="L102" s="115"/>
    </row>
    <row r="103" spans="1:12" ht="24" customHeight="1">
      <c r="A103" s="114"/>
      <c r="B103" s="107">
        <f>'Tax Invoice'!D99</f>
        <v>4</v>
      </c>
      <c r="C103" s="10" t="s">
        <v>772</v>
      </c>
      <c r="D103" s="10" t="s">
        <v>772</v>
      </c>
      <c r="E103" s="118" t="s">
        <v>27</v>
      </c>
      <c r="F103" s="139"/>
      <c r="G103" s="140"/>
      <c r="H103" s="11" t="s">
        <v>773</v>
      </c>
      <c r="I103" s="14">
        <f t="shared" si="4"/>
        <v>10.41</v>
      </c>
      <c r="J103" s="14">
        <v>10.41</v>
      </c>
      <c r="K103" s="109">
        <f t="shared" si="5"/>
        <v>41.64</v>
      </c>
      <c r="L103" s="115"/>
    </row>
    <row r="104" spans="1:12" ht="24" customHeight="1">
      <c r="A104" s="114"/>
      <c r="B104" s="107">
        <f>'Tax Invoice'!D100</f>
        <v>4</v>
      </c>
      <c r="C104" s="10" t="s">
        <v>600</v>
      </c>
      <c r="D104" s="10" t="s">
        <v>600</v>
      </c>
      <c r="E104" s="118" t="s">
        <v>23</v>
      </c>
      <c r="F104" s="139" t="s">
        <v>774</v>
      </c>
      <c r="G104" s="140"/>
      <c r="H104" s="11" t="s">
        <v>602</v>
      </c>
      <c r="I104" s="14">
        <f t="shared" si="4"/>
        <v>24.78</v>
      </c>
      <c r="J104" s="14">
        <v>24.78</v>
      </c>
      <c r="K104" s="109">
        <f t="shared" si="5"/>
        <v>99.12</v>
      </c>
      <c r="L104" s="115"/>
    </row>
    <row r="105" spans="1:12" ht="24" customHeight="1">
      <c r="A105" s="114"/>
      <c r="B105" s="107">
        <f>'Tax Invoice'!D101</f>
        <v>4</v>
      </c>
      <c r="C105" s="10" t="s">
        <v>600</v>
      </c>
      <c r="D105" s="10" t="s">
        <v>600</v>
      </c>
      <c r="E105" s="118" t="s">
        <v>25</v>
      </c>
      <c r="F105" s="139" t="s">
        <v>774</v>
      </c>
      <c r="G105" s="140"/>
      <c r="H105" s="11" t="s">
        <v>602</v>
      </c>
      <c r="I105" s="14">
        <f t="shared" si="4"/>
        <v>24.78</v>
      </c>
      <c r="J105" s="14">
        <v>24.78</v>
      </c>
      <c r="K105" s="109">
        <f t="shared" si="5"/>
        <v>99.12</v>
      </c>
      <c r="L105" s="115"/>
    </row>
    <row r="106" spans="1:12" ht="24" customHeight="1">
      <c r="A106" s="114"/>
      <c r="B106" s="107">
        <f>'Tax Invoice'!D102</f>
        <v>4</v>
      </c>
      <c r="C106" s="10" t="s">
        <v>600</v>
      </c>
      <c r="D106" s="10" t="s">
        <v>600</v>
      </c>
      <c r="E106" s="118" t="s">
        <v>26</v>
      </c>
      <c r="F106" s="139" t="s">
        <v>774</v>
      </c>
      <c r="G106" s="140"/>
      <c r="H106" s="11" t="s">
        <v>602</v>
      </c>
      <c r="I106" s="14">
        <f t="shared" si="4"/>
        <v>24.78</v>
      </c>
      <c r="J106" s="14">
        <v>24.78</v>
      </c>
      <c r="K106" s="109">
        <f t="shared" si="5"/>
        <v>99.12</v>
      </c>
      <c r="L106" s="115"/>
    </row>
    <row r="107" spans="1:12" ht="24" customHeight="1">
      <c r="A107" s="114"/>
      <c r="B107" s="107">
        <f>'Tax Invoice'!D103</f>
        <v>2</v>
      </c>
      <c r="C107" s="10" t="s">
        <v>775</v>
      </c>
      <c r="D107" s="10" t="s">
        <v>775</v>
      </c>
      <c r="E107" s="118" t="s">
        <v>25</v>
      </c>
      <c r="F107" s="139" t="s">
        <v>107</v>
      </c>
      <c r="G107" s="140"/>
      <c r="H107" s="11" t="s">
        <v>237</v>
      </c>
      <c r="I107" s="14">
        <f t="shared" si="4"/>
        <v>82.23</v>
      </c>
      <c r="J107" s="14">
        <v>82.23</v>
      </c>
      <c r="K107" s="109">
        <f t="shared" si="5"/>
        <v>164.46</v>
      </c>
      <c r="L107" s="115"/>
    </row>
    <row r="108" spans="1:12" ht="24" customHeight="1">
      <c r="A108" s="114"/>
      <c r="B108" s="107">
        <f>'Tax Invoice'!D104</f>
        <v>2</v>
      </c>
      <c r="C108" s="10" t="s">
        <v>775</v>
      </c>
      <c r="D108" s="10" t="s">
        <v>775</v>
      </c>
      <c r="E108" s="118" t="s">
        <v>25</v>
      </c>
      <c r="F108" s="139" t="s">
        <v>266</v>
      </c>
      <c r="G108" s="140"/>
      <c r="H108" s="11" t="s">
        <v>237</v>
      </c>
      <c r="I108" s="14">
        <f t="shared" si="4"/>
        <v>82.23</v>
      </c>
      <c r="J108" s="14">
        <v>82.23</v>
      </c>
      <c r="K108" s="109">
        <f t="shared" si="5"/>
        <v>164.46</v>
      </c>
      <c r="L108" s="115"/>
    </row>
    <row r="109" spans="1:12" ht="24" customHeight="1">
      <c r="A109" s="114"/>
      <c r="B109" s="107">
        <f>'Tax Invoice'!D105</f>
        <v>2</v>
      </c>
      <c r="C109" s="10" t="s">
        <v>775</v>
      </c>
      <c r="D109" s="10" t="s">
        <v>775</v>
      </c>
      <c r="E109" s="118" t="s">
        <v>25</v>
      </c>
      <c r="F109" s="139" t="s">
        <v>267</v>
      </c>
      <c r="G109" s="140"/>
      <c r="H109" s="11" t="s">
        <v>237</v>
      </c>
      <c r="I109" s="14">
        <f t="shared" si="4"/>
        <v>82.23</v>
      </c>
      <c r="J109" s="14">
        <v>82.23</v>
      </c>
      <c r="K109" s="109">
        <f t="shared" si="5"/>
        <v>164.46</v>
      </c>
      <c r="L109" s="115"/>
    </row>
    <row r="110" spans="1:12" ht="24" customHeight="1">
      <c r="A110" s="114"/>
      <c r="B110" s="107">
        <f>'Tax Invoice'!D106</f>
        <v>4</v>
      </c>
      <c r="C110" s="10" t="s">
        <v>775</v>
      </c>
      <c r="D110" s="10" t="s">
        <v>775</v>
      </c>
      <c r="E110" s="118" t="s">
        <v>28</v>
      </c>
      <c r="F110" s="139" t="s">
        <v>107</v>
      </c>
      <c r="G110" s="140"/>
      <c r="H110" s="11" t="s">
        <v>237</v>
      </c>
      <c r="I110" s="14">
        <f t="shared" si="4"/>
        <v>82.23</v>
      </c>
      <c r="J110" s="14">
        <v>82.23</v>
      </c>
      <c r="K110" s="109">
        <f t="shared" si="5"/>
        <v>328.92</v>
      </c>
      <c r="L110" s="115"/>
    </row>
    <row r="111" spans="1:12" ht="24" customHeight="1">
      <c r="A111" s="114"/>
      <c r="B111" s="107">
        <f>'Tax Invoice'!D107</f>
        <v>2</v>
      </c>
      <c r="C111" s="10" t="s">
        <v>775</v>
      </c>
      <c r="D111" s="10" t="s">
        <v>775</v>
      </c>
      <c r="E111" s="118" t="s">
        <v>28</v>
      </c>
      <c r="F111" s="139" t="s">
        <v>263</v>
      </c>
      <c r="G111" s="140"/>
      <c r="H111" s="11" t="s">
        <v>237</v>
      </c>
      <c r="I111" s="14">
        <f t="shared" si="4"/>
        <v>82.23</v>
      </c>
      <c r="J111" s="14">
        <v>82.23</v>
      </c>
      <c r="K111" s="109">
        <f t="shared" si="5"/>
        <v>164.46</v>
      </c>
      <c r="L111" s="115"/>
    </row>
    <row r="112" spans="1:12" ht="24" customHeight="1">
      <c r="A112" s="114"/>
      <c r="B112" s="107">
        <f>'Tax Invoice'!D108</f>
        <v>2</v>
      </c>
      <c r="C112" s="10" t="s">
        <v>775</v>
      </c>
      <c r="D112" s="10" t="s">
        <v>775</v>
      </c>
      <c r="E112" s="118" t="s">
        <v>28</v>
      </c>
      <c r="F112" s="139" t="s">
        <v>214</v>
      </c>
      <c r="G112" s="140"/>
      <c r="H112" s="11" t="s">
        <v>237</v>
      </c>
      <c r="I112" s="14">
        <f t="shared" si="4"/>
        <v>82.23</v>
      </c>
      <c r="J112" s="14">
        <v>82.23</v>
      </c>
      <c r="K112" s="109">
        <f t="shared" si="5"/>
        <v>164.46</v>
      </c>
      <c r="L112" s="115"/>
    </row>
    <row r="113" spans="1:12" ht="24" customHeight="1">
      <c r="A113" s="114"/>
      <c r="B113" s="107">
        <f>'Tax Invoice'!D109</f>
        <v>2</v>
      </c>
      <c r="C113" s="10" t="s">
        <v>775</v>
      </c>
      <c r="D113" s="10" t="s">
        <v>775</v>
      </c>
      <c r="E113" s="118" t="s">
        <v>28</v>
      </c>
      <c r="F113" s="139" t="s">
        <v>266</v>
      </c>
      <c r="G113" s="140"/>
      <c r="H113" s="11" t="s">
        <v>237</v>
      </c>
      <c r="I113" s="14">
        <f t="shared" si="4"/>
        <v>82.23</v>
      </c>
      <c r="J113" s="14">
        <v>82.23</v>
      </c>
      <c r="K113" s="109">
        <f t="shared" si="5"/>
        <v>164.46</v>
      </c>
      <c r="L113" s="115"/>
    </row>
    <row r="114" spans="1:12" ht="24" customHeight="1">
      <c r="A114" s="114"/>
      <c r="B114" s="107">
        <f>'Tax Invoice'!D110</f>
        <v>2</v>
      </c>
      <c r="C114" s="10" t="s">
        <v>775</v>
      </c>
      <c r="D114" s="10" t="s">
        <v>775</v>
      </c>
      <c r="E114" s="118" t="s">
        <v>28</v>
      </c>
      <c r="F114" s="139" t="s">
        <v>267</v>
      </c>
      <c r="G114" s="140"/>
      <c r="H114" s="11" t="s">
        <v>237</v>
      </c>
      <c r="I114" s="14">
        <f t="shared" si="4"/>
        <v>82.23</v>
      </c>
      <c r="J114" s="14">
        <v>82.23</v>
      </c>
      <c r="K114" s="109">
        <f t="shared" si="5"/>
        <v>164.46</v>
      </c>
      <c r="L114" s="115"/>
    </row>
    <row r="115" spans="1:12" ht="24" customHeight="1">
      <c r="A115" s="114"/>
      <c r="B115" s="107">
        <f>'Tax Invoice'!D111</f>
        <v>3</v>
      </c>
      <c r="C115" s="10" t="s">
        <v>776</v>
      </c>
      <c r="D115" s="10" t="s">
        <v>776</v>
      </c>
      <c r="E115" s="118" t="s">
        <v>23</v>
      </c>
      <c r="F115" s="139" t="s">
        <v>263</v>
      </c>
      <c r="G115" s="140"/>
      <c r="H115" s="11" t="s">
        <v>777</v>
      </c>
      <c r="I115" s="14">
        <f t="shared" si="4"/>
        <v>54.58</v>
      </c>
      <c r="J115" s="14">
        <v>54.58</v>
      </c>
      <c r="K115" s="109">
        <f t="shared" si="5"/>
        <v>163.74</v>
      </c>
      <c r="L115" s="115"/>
    </row>
    <row r="116" spans="1:12" ht="24" customHeight="1">
      <c r="A116" s="114"/>
      <c r="B116" s="107">
        <f>'Tax Invoice'!D112</f>
        <v>3</v>
      </c>
      <c r="C116" s="10" t="s">
        <v>776</v>
      </c>
      <c r="D116" s="10" t="s">
        <v>776</v>
      </c>
      <c r="E116" s="118" t="s">
        <v>25</v>
      </c>
      <c r="F116" s="139" t="s">
        <v>263</v>
      </c>
      <c r="G116" s="140"/>
      <c r="H116" s="11" t="s">
        <v>777</v>
      </c>
      <c r="I116" s="14">
        <f t="shared" si="4"/>
        <v>54.58</v>
      </c>
      <c r="J116" s="14">
        <v>54.58</v>
      </c>
      <c r="K116" s="109">
        <f t="shared" si="5"/>
        <v>163.74</v>
      </c>
      <c r="L116" s="115"/>
    </row>
    <row r="117" spans="1:12" ht="24" customHeight="1">
      <c r="A117" s="114"/>
      <c r="B117" s="107">
        <f>'Tax Invoice'!D113</f>
        <v>3</v>
      </c>
      <c r="C117" s="10" t="s">
        <v>778</v>
      </c>
      <c r="D117" s="10" t="s">
        <v>778</v>
      </c>
      <c r="E117" s="118" t="s">
        <v>651</v>
      </c>
      <c r="F117" s="139"/>
      <c r="G117" s="140"/>
      <c r="H117" s="11" t="s">
        <v>779</v>
      </c>
      <c r="I117" s="14">
        <f t="shared" si="4"/>
        <v>35.549999999999997</v>
      </c>
      <c r="J117" s="14">
        <v>35.549999999999997</v>
      </c>
      <c r="K117" s="109">
        <f t="shared" si="5"/>
        <v>106.64999999999999</v>
      </c>
      <c r="L117" s="115"/>
    </row>
    <row r="118" spans="1:12" ht="24" customHeight="1">
      <c r="A118" s="114"/>
      <c r="B118" s="107">
        <f>'Tax Invoice'!D114</f>
        <v>2</v>
      </c>
      <c r="C118" s="10" t="s">
        <v>780</v>
      </c>
      <c r="D118" s="10" t="s">
        <v>780</v>
      </c>
      <c r="E118" s="118" t="s">
        <v>27</v>
      </c>
      <c r="F118" s="139"/>
      <c r="G118" s="140"/>
      <c r="H118" s="11" t="s">
        <v>781</v>
      </c>
      <c r="I118" s="14">
        <f t="shared" ref="I118:I145" si="6">ROUNDUP(J118*$N$1,2)</f>
        <v>70.02</v>
      </c>
      <c r="J118" s="14">
        <v>70.02</v>
      </c>
      <c r="K118" s="109">
        <f t="shared" ref="K118:K145" si="7">I118*B118</f>
        <v>140.04</v>
      </c>
      <c r="L118" s="115"/>
    </row>
    <row r="119" spans="1:12" ht="24" customHeight="1">
      <c r="A119" s="114"/>
      <c r="B119" s="107">
        <f>'Tax Invoice'!D115</f>
        <v>4</v>
      </c>
      <c r="C119" s="10" t="s">
        <v>782</v>
      </c>
      <c r="D119" s="10" t="s">
        <v>782</v>
      </c>
      <c r="E119" s="118" t="s">
        <v>37</v>
      </c>
      <c r="F119" s="139"/>
      <c r="G119" s="140"/>
      <c r="H119" s="11" t="s">
        <v>783</v>
      </c>
      <c r="I119" s="14">
        <f t="shared" si="6"/>
        <v>52.78</v>
      </c>
      <c r="J119" s="14">
        <v>52.78</v>
      </c>
      <c r="K119" s="109">
        <f t="shared" si="7"/>
        <v>211.12</v>
      </c>
      <c r="L119" s="115"/>
    </row>
    <row r="120" spans="1:12" ht="24" customHeight="1">
      <c r="A120" s="114"/>
      <c r="B120" s="107">
        <f>'Tax Invoice'!D116</f>
        <v>3</v>
      </c>
      <c r="C120" s="10" t="s">
        <v>784</v>
      </c>
      <c r="D120" s="10" t="s">
        <v>784</v>
      </c>
      <c r="E120" s="118" t="s">
        <v>35</v>
      </c>
      <c r="F120" s="139" t="s">
        <v>107</v>
      </c>
      <c r="G120" s="140"/>
      <c r="H120" s="11" t="s">
        <v>785</v>
      </c>
      <c r="I120" s="14">
        <f t="shared" si="6"/>
        <v>137.16999999999999</v>
      </c>
      <c r="J120" s="14">
        <v>137.16999999999999</v>
      </c>
      <c r="K120" s="109">
        <f t="shared" si="7"/>
        <v>411.51</v>
      </c>
      <c r="L120" s="115"/>
    </row>
    <row r="121" spans="1:12" ht="24" customHeight="1">
      <c r="A121" s="114"/>
      <c r="B121" s="107">
        <f>'Tax Invoice'!D117</f>
        <v>2</v>
      </c>
      <c r="C121" s="10" t="s">
        <v>784</v>
      </c>
      <c r="D121" s="10" t="s">
        <v>784</v>
      </c>
      <c r="E121" s="118" t="s">
        <v>35</v>
      </c>
      <c r="F121" s="139" t="s">
        <v>210</v>
      </c>
      <c r="G121" s="140"/>
      <c r="H121" s="11" t="s">
        <v>785</v>
      </c>
      <c r="I121" s="14">
        <f t="shared" si="6"/>
        <v>137.16999999999999</v>
      </c>
      <c r="J121" s="14">
        <v>137.16999999999999</v>
      </c>
      <c r="K121" s="109">
        <f t="shared" si="7"/>
        <v>274.33999999999997</v>
      </c>
      <c r="L121" s="115"/>
    </row>
    <row r="122" spans="1:12" ht="24" customHeight="1">
      <c r="A122" s="114"/>
      <c r="B122" s="107">
        <f>'Tax Invoice'!D118</f>
        <v>2</v>
      </c>
      <c r="C122" s="10" t="s">
        <v>784</v>
      </c>
      <c r="D122" s="10" t="s">
        <v>784</v>
      </c>
      <c r="E122" s="118" t="s">
        <v>35</v>
      </c>
      <c r="F122" s="139" t="s">
        <v>265</v>
      </c>
      <c r="G122" s="140"/>
      <c r="H122" s="11" t="s">
        <v>785</v>
      </c>
      <c r="I122" s="14">
        <f t="shared" si="6"/>
        <v>137.16999999999999</v>
      </c>
      <c r="J122" s="14">
        <v>137.16999999999999</v>
      </c>
      <c r="K122" s="109">
        <f t="shared" si="7"/>
        <v>274.33999999999997</v>
      </c>
      <c r="L122" s="115"/>
    </row>
    <row r="123" spans="1:12" ht="12.75" customHeight="1">
      <c r="A123" s="114"/>
      <c r="B123" s="107">
        <f>'Tax Invoice'!D119</f>
        <v>4</v>
      </c>
      <c r="C123" s="10" t="s">
        <v>786</v>
      </c>
      <c r="D123" s="10" t="s">
        <v>786</v>
      </c>
      <c r="E123" s="118" t="s">
        <v>90</v>
      </c>
      <c r="F123" s="139"/>
      <c r="G123" s="140"/>
      <c r="H123" s="11" t="s">
        <v>787</v>
      </c>
      <c r="I123" s="14">
        <f t="shared" si="6"/>
        <v>31.96</v>
      </c>
      <c r="J123" s="14">
        <v>31.96</v>
      </c>
      <c r="K123" s="109">
        <f t="shared" si="7"/>
        <v>127.84</v>
      </c>
      <c r="L123" s="115"/>
    </row>
    <row r="124" spans="1:12" ht="24" customHeight="1">
      <c r="A124" s="114"/>
      <c r="B124" s="107">
        <f>'Tax Invoice'!D120</f>
        <v>4</v>
      </c>
      <c r="C124" s="10" t="s">
        <v>788</v>
      </c>
      <c r="D124" s="10" t="s">
        <v>788</v>
      </c>
      <c r="E124" s="118" t="s">
        <v>25</v>
      </c>
      <c r="F124" s="139" t="s">
        <v>210</v>
      </c>
      <c r="G124" s="140"/>
      <c r="H124" s="11" t="s">
        <v>789</v>
      </c>
      <c r="I124" s="14">
        <f t="shared" si="6"/>
        <v>53.5</v>
      </c>
      <c r="J124" s="14">
        <v>53.5</v>
      </c>
      <c r="K124" s="109">
        <f t="shared" si="7"/>
        <v>214</v>
      </c>
      <c r="L124" s="115"/>
    </row>
    <row r="125" spans="1:12" ht="36" customHeight="1">
      <c r="A125" s="114"/>
      <c r="B125" s="107">
        <f>'Tax Invoice'!D121</f>
        <v>2</v>
      </c>
      <c r="C125" s="10" t="s">
        <v>790</v>
      </c>
      <c r="D125" s="10" t="s">
        <v>790</v>
      </c>
      <c r="E125" s="118" t="s">
        <v>212</v>
      </c>
      <c r="F125" s="139"/>
      <c r="G125" s="140"/>
      <c r="H125" s="11" t="s">
        <v>823</v>
      </c>
      <c r="I125" s="14">
        <f t="shared" si="6"/>
        <v>111.31</v>
      </c>
      <c r="J125" s="14">
        <v>111.31</v>
      </c>
      <c r="K125" s="109">
        <f t="shared" si="7"/>
        <v>222.62</v>
      </c>
      <c r="L125" s="115"/>
    </row>
    <row r="126" spans="1:12" ht="24" customHeight="1">
      <c r="A126" s="114"/>
      <c r="B126" s="107">
        <f>'Tax Invoice'!D122</f>
        <v>2</v>
      </c>
      <c r="C126" s="10" t="s">
        <v>791</v>
      </c>
      <c r="D126" s="10" t="s">
        <v>791</v>
      </c>
      <c r="E126" s="118" t="s">
        <v>28</v>
      </c>
      <c r="F126" s="139" t="s">
        <v>774</v>
      </c>
      <c r="G126" s="140"/>
      <c r="H126" s="11" t="s">
        <v>792</v>
      </c>
      <c r="I126" s="14">
        <f t="shared" si="6"/>
        <v>68.94</v>
      </c>
      <c r="J126" s="14">
        <v>68.94</v>
      </c>
      <c r="K126" s="109">
        <f t="shared" si="7"/>
        <v>137.88</v>
      </c>
      <c r="L126" s="115"/>
    </row>
    <row r="127" spans="1:12" ht="24" customHeight="1">
      <c r="A127" s="114"/>
      <c r="B127" s="107">
        <f>'Tax Invoice'!D123</f>
        <v>3</v>
      </c>
      <c r="C127" s="10" t="s">
        <v>791</v>
      </c>
      <c r="D127" s="10" t="s">
        <v>791</v>
      </c>
      <c r="E127" s="118" t="s">
        <v>29</v>
      </c>
      <c r="F127" s="139" t="s">
        <v>273</v>
      </c>
      <c r="G127" s="140"/>
      <c r="H127" s="11" t="s">
        <v>792</v>
      </c>
      <c r="I127" s="14">
        <f t="shared" si="6"/>
        <v>68.94</v>
      </c>
      <c r="J127" s="14">
        <v>68.94</v>
      </c>
      <c r="K127" s="109">
        <f t="shared" si="7"/>
        <v>206.82</v>
      </c>
      <c r="L127" s="115"/>
    </row>
    <row r="128" spans="1:12" ht="24" customHeight="1">
      <c r="A128" s="114"/>
      <c r="B128" s="107">
        <f>'Tax Invoice'!D124</f>
        <v>3</v>
      </c>
      <c r="C128" s="10" t="s">
        <v>793</v>
      </c>
      <c r="D128" s="10" t="s">
        <v>793</v>
      </c>
      <c r="E128" s="118" t="s">
        <v>29</v>
      </c>
      <c r="F128" s="139" t="s">
        <v>271</v>
      </c>
      <c r="G128" s="140"/>
      <c r="H128" s="11" t="s">
        <v>794</v>
      </c>
      <c r="I128" s="14">
        <f t="shared" si="6"/>
        <v>58.89</v>
      </c>
      <c r="J128" s="14">
        <v>58.89</v>
      </c>
      <c r="K128" s="109">
        <f t="shared" si="7"/>
        <v>176.67000000000002</v>
      </c>
      <c r="L128" s="115"/>
    </row>
    <row r="129" spans="1:12" ht="24" customHeight="1">
      <c r="A129" s="114"/>
      <c r="B129" s="107">
        <f>'Tax Invoice'!D125</f>
        <v>2</v>
      </c>
      <c r="C129" s="10" t="s">
        <v>793</v>
      </c>
      <c r="D129" s="10" t="s">
        <v>793</v>
      </c>
      <c r="E129" s="118" t="s">
        <v>29</v>
      </c>
      <c r="F129" s="139" t="s">
        <v>774</v>
      </c>
      <c r="G129" s="140"/>
      <c r="H129" s="11" t="s">
        <v>794</v>
      </c>
      <c r="I129" s="14">
        <f t="shared" si="6"/>
        <v>58.89</v>
      </c>
      <c r="J129" s="14">
        <v>58.89</v>
      </c>
      <c r="K129" s="109">
        <f t="shared" si="7"/>
        <v>117.78</v>
      </c>
      <c r="L129" s="115"/>
    </row>
    <row r="130" spans="1:12" ht="36" customHeight="1">
      <c r="A130" s="114"/>
      <c r="B130" s="107">
        <f>'Tax Invoice'!D126</f>
        <v>2</v>
      </c>
      <c r="C130" s="10" t="s">
        <v>795</v>
      </c>
      <c r="D130" s="10" t="s">
        <v>795</v>
      </c>
      <c r="E130" s="118" t="s">
        <v>210</v>
      </c>
      <c r="F130" s="139" t="s">
        <v>26</v>
      </c>
      <c r="G130" s="140"/>
      <c r="H130" s="11" t="s">
        <v>796</v>
      </c>
      <c r="I130" s="14">
        <f t="shared" si="6"/>
        <v>167.69</v>
      </c>
      <c r="J130" s="14">
        <v>167.69</v>
      </c>
      <c r="K130" s="109">
        <f t="shared" si="7"/>
        <v>335.38</v>
      </c>
      <c r="L130" s="115"/>
    </row>
    <row r="131" spans="1:12" ht="24" customHeight="1">
      <c r="A131" s="114"/>
      <c r="B131" s="107">
        <f>'Tax Invoice'!D127</f>
        <v>2</v>
      </c>
      <c r="C131" s="10" t="s">
        <v>797</v>
      </c>
      <c r="D131" s="10" t="s">
        <v>797</v>
      </c>
      <c r="E131" s="118" t="s">
        <v>27</v>
      </c>
      <c r="F131" s="139" t="s">
        <v>673</v>
      </c>
      <c r="G131" s="140"/>
      <c r="H131" s="11" t="s">
        <v>798</v>
      </c>
      <c r="I131" s="14">
        <f t="shared" si="6"/>
        <v>77.2</v>
      </c>
      <c r="J131" s="14">
        <v>77.2</v>
      </c>
      <c r="K131" s="109">
        <f t="shared" si="7"/>
        <v>154.4</v>
      </c>
      <c r="L131" s="115"/>
    </row>
    <row r="132" spans="1:12" ht="24" customHeight="1">
      <c r="A132" s="114"/>
      <c r="B132" s="107">
        <f>'Tax Invoice'!D128</f>
        <v>3</v>
      </c>
      <c r="C132" s="10" t="s">
        <v>799</v>
      </c>
      <c r="D132" s="10" t="s">
        <v>799</v>
      </c>
      <c r="E132" s="118" t="s">
        <v>26</v>
      </c>
      <c r="F132" s="139" t="s">
        <v>273</v>
      </c>
      <c r="G132" s="140"/>
      <c r="H132" s="11" t="s">
        <v>800</v>
      </c>
      <c r="I132" s="14">
        <f t="shared" si="6"/>
        <v>55.66</v>
      </c>
      <c r="J132" s="14">
        <v>55.66</v>
      </c>
      <c r="K132" s="109">
        <f t="shared" si="7"/>
        <v>166.98</v>
      </c>
      <c r="L132" s="115"/>
    </row>
    <row r="133" spans="1:12" ht="24" customHeight="1">
      <c r="A133" s="114"/>
      <c r="B133" s="107">
        <f>'Tax Invoice'!D129</f>
        <v>2</v>
      </c>
      <c r="C133" s="10" t="s">
        <v>799</v>
      </c>
      <c r="D133" s="10" t="s">
        <v>799</v>
      </c>
      <c r="E133" s="118" t="s">
        <v>27</v>
      </c>
      <c r="F133" s="139" t="s">
        <v>774</v>
      </c>
      <c r="G133" s="140"/>
      <c r="H133" s="11" t="s">
        <v>800</v>
      </c>
      <c r="I133" s="14">
        <f t="shared" si="6"/>
        <v>55.66</v>
      </c>
      <c r="J133" s="14">
        <v>55.66</v>
      </c>
      <c r="K133" s="109">
        <f t="shared" si="7"/>
        <v>111.32</v>
      </c>
      <c r="L133" s="115"/>
    </row>
    <row r="134" spans="1:12" ht="24" customHeight="1">
      <c r="A134" s="114"/>
      <c r="B134" s="107">
        <f>'Tax Invoice'!D130</f>
        <v>2</v>
      </c>
      <c r="C134" s="10" t="s">
        <v>801</v>
      </c>
      <c r="D134" s="10" t="s">
        <v>801</v>
      </c>
      <c r="E134" s="118" t="s">
        <v>26</v>
      </c>
      <c r="F134" s="139" t="s">
        <v>273</v>
      </c>
      <c r="G134" s="140"/>
      <c r="H134" s="11" t="s">
        <v>802</v>
      </c>
      <c r="I134" s="14">
        <f t="shared" si="6"/>
        <v>58.89</v>
      </c>
      <c r="J134" s="14">
        <v>58.89</v>
      </c>
      <c r="K134" s="109">
        <f t="shared" si="7"/>
        <v>117.78</v>
      </c>
      <c r="L134" s="115"/>
    </row>
    <row r="135" spans="1:12" ht="24" customHeight="1">
      <c r="A135" s="114"/>
      <c r="B135" s="107">
        <f>'Tax Invoice'!D131</f>
        <v>2</v>
      </c>
      <c r="C135" s="10" t="s">
        <v>801</v>
      </c>
      <c r="D135" s="10" t="s">
        <v>801</v>
      </c>
      <c r="E135" s="118" t="s">
        <v>26</v>
      </c>
      <c r="F135" s="139" t="s">
        <v>735</v>
      </c>
      <c r="G135" s="140"/>
      <c r="H135" s="11" t="s">
        <v>802</v>
      </c>
      <c r="I135" s="14">
        <f t="shared" si="6"/>
        <v>58.89</v>
      </c>
      <c r="J135" s="14">
        <v>58.89</v>
      </c>
      <c r="K135" s="109">
        <f t="shared" si="7"/>
        <v>117.78</v>
      </c>
      <c r="L135" s="115"/>
    </row>
    <row r="136" spans="1:12" ht="24" customHeight="1">
      <c r="A136" s="114"/>
      <c r="B136" s="107">
        <f>'Tax Invoice'!D132</f>
        <v>3</v>
      </c>
      <c r="C136" s="10" t="s">
        <v>801</v>
      </c>
      <c r="D136" s="10" t="s">
        <v>801</v>
      </c>
      <c r="E136" s="118" t="s">
        <v>26</v>
      </c>
      <c r="F136" s="139" t="s">
        <v>774</v>
      </c>
      <c r="G136" s="140"/>
      <c r="H136" s="11" t="s">
        <v>802</v>
      </c>
      <c r="I136" s="14">
        <f t="shared" si="6"/>
        <v>58.89</v>
      </c>
      <c r="J136" s="14">
        <v>58.89</v>
      </c>
      <c r="K136" s="109">
        <f t="shared" si="7"/>
        <v>176.67000000000002</v>
      </c>
      <c r="L136" s="115"/>
    </row>
    <row r="137" spans="1:12" ht="24" customHeight="1">
      <c r="A137" s="114"/>
      <c r="B137" s="107">
        <f>'Tax Invoice'!D133</f>
        <v>2</v>
      </c>
      <c r="C137" s="10" t="s">
        <v>803</v>
      </c>
      <c r="D137" s="10" t="s">
        <v>803</v>
      </c>
      <c r="E137" s="118" t="s">
        <v>25</v>
      </c>
      <c r="F137" s="139" t="s">
        <v>673</v>
      </c>
      <c r="G137" s="140"/>
      <c r="H137" s="11" t="s">
        <v>804</v>
      </c>
      <c r="I137" s="14">
        <f t="shared" si="6"/>
        <v>56.02</v>
      </c>
      <c r="J137" s="14">
        <v>56.02</v>
      </c>
      <c r="K137" s="109">
        <f t="shared" si="7"/>
        <v>112.04</v>
      </c>
      <c r="L137" s="115"/>
    </row>
    <row r="138" spans="1:12" ht="24" customHeight="1">
      <c r="A138" s="114"/>
      <c r="B138" s="107">
        <f>'Tax Invoice'!D134</f>
        <v>4</v>
      </c>
      <c r="C138" s="10" t="s">
        <v>805</v>
      </c>
      <c r="D138" s="10" t="s">
        <v>805</v>
      </c>
      <c r="E138" s="118" t="s">
        <v>37</v>
      </c>
      <c r="F138" s="139" t="s">
        <v>273</v>
      </c>
      <c r="G138" s="140"/>
      <c r="H138" s="11" t="s">
        <v>806</v>
      </c>
      <c r="I138" s="14">
        <f t="shared" si="6"/>
        <v>60.68</v>
      </c>
      <c r="J138" s="14">
        <v>60.68</v>
      </c>
      <c r="K138" s="109">
        <f t="shared" si="7"/>
        <v>242.72</v>
      </c>
      <c r="L138" s="115"/>
    </row>
    <row r="139" spans="1:12" ht="24" customHeight="1">
      <c r="A139" s="114"/>
      <c r="B139" s="107">
        <f>'Tax Invoice'!D135</f>
        <v>2</v>
      </c>
      <c r="C139" s="10" t="s">
        <v>805</v>
      </c>
      <c r="D139" s="10" t="s">
        <v>805</v>
      </c>
      <c r="E139" s="118" t="s">
        <v>37</v>
      </c>
      <c r="F139" s="139" t="s">
        <v>735</v>
      </c>
      <c r="G139" s="140"/>
      <c r="H139" s="11" t="s">
        <v>806</v>
      </c>
      <c r="I139" s="14">
        <f t="shared" si="6"/>
        <v>60.68</v>
      </c>
      <c r="J139" s="14">
        <v>60.68</v>
      </c>
      <c r="K139" s="109">
        <f t="shared" si="7"/>
        <v>121.36</v>
      </c>
      <c r="L139" s="115"/>
    </row>
    <row r="140" spans="1:12" ht="24" customHeight="1">
      <c r="A140" s="114"/>
      <c r="B140" s="107">
        <f>'Tax Invoice'!D136</f>
        <v>2</v>
      </c>
      <c r="C140" s="10" t="s">
        <v>807</v>
      </c>
      <c r="D140" s="10" t="s">
        <v>807</v>
      </c>
      <c r="E140" s="118" t="s">
        <v>37</v>
      </c>
      <c r="F140" s="139" t="s">
        <v>273</v>
      </c>
      <c r="G140" s="140"/>
      <c r="H140" s="11" t="s">
        <v>808</v>
      </c>
      <c r="I140" s="14">
        <f t="shared" si="6"/>
        <v>68.94</v>
      </c>
      <c r="J140" s="14">
        <v>68.94</v>
      </c>
      <c r="K140" s="109">
        <f t="shared" si="7"/>
        <v>137.88</v>
      </c>
      <c r="L140" s="115"/>
    </row>
    <row r="141" spans="1:12" ht="12.75" customHeight="1">
      <c r="A141" s="114"/>
      <c r="B141" s="107">
        <f>'Tax Invoice'!D137</f>
        <v>4</v>
      </c>
      <c r="C141" s="10" t="s">
        <v>809</v>
      </c>
      <c r="D141" s="10" t="s">
        <v>809</v>
      </c>
      <c r="E141" s="118" t="s">
        <v>23</v>
      </c>
      <c r="F141" s="139" t="s">
        <v>673</v>
      </c>
      <c r="G141" s="140"/>
      <c r="H141" s="11" t="s">
        <v>810</v>
      </c>
      <c r="I141" s="14">
        <f t="shared" si="6"/>
        <v>52.78</v>
      </c>
      <c r="J141" s="14">
        <v>52.78</v>
      </c>
      <c r="K141" s="109">
        <f t="shared" si="7"/>
        <v>211.12</v>
      </c>
      <c r="L141" s="115"/>
    </row>
    <row r="142" spans="1:12" ht="12.75" customHeight="1">
      <c r="A142" s="114"/>
      <c r="B142" s="107">
        <f>'Tax Invoice'!D138</f>
        <v>8</v>
      </c>
      <c r="C142" s="10" t="s">
        <v>809</v>
      </c>
      <c r="D142" s="10" t="s">
        <v>809</v>
      </c>
      <c r="E142" s="118" t="s">
        <v>25</v>
      </c>
      <c r="F142" s="139" t="s">
        <v>673</v>
      </c>
      <c r="G142" s="140"/>
      <c r="H142" s="11" t="s">
        <v>810</v>
      </c>
      <c r="I142" s="14">
        <f t="shared" si="6"/>
        <v>52.78</v>
      </c>
      <c r="J142" s="14">
        <v>52.78</v>
      </c>
      <c r="K142" s="109">
        <f t="shared" si="7"/>
        <v>422.24</v>
      </c>
      <c r="L142" s="115"/>
    </row>
    <row r="143" spans="1:12" ht="12.75" customHeight="1">
      <c r="A143" s="114"/>
      <c r="B143" s="107">
        <f>'Tax Invoice'!D139</f>
        <v>4</v>
      </c>
      <c r="C143" s="10" t="s">
        <v>811</v>
      </c>
      <c r="D143" s="10" t="s">
        <v>811</v>
      </c>
      <c r="E143" s="118" t="s">
        <v>23</v>
      </c>
      <c r="F143" s="139" t="s">
        <v>273</v>
      </c>
      <c r="G143" s="140"/>
      <c r="H143" s="11" t="s">
        <v>812</v>
      </c>
      <c r="I143" s="14">
        <f t="shared" si="6"/>
        <v>55.66</v>
      </c>
      <c r="J143" s="14">
        <v>55.66</v>
      </c>
      <c r="K143" s="109">
        <f t="shared" si="7"/>
        <v>222.64</v>
      </c>
      <c r="L143" s="115"/>
    </row>
    <row r="144" spans="1:12" ht="24" customHeight="1">
      <c r="A144" s="114"/>
      <c r="B144" s="107">
        <f>'Tax Invoice'!D140</f>
        <v>1</v>
      </c>
      <c r="C144" s="10" t="s">
        <v>813</v>
      </c>
      <c r="D144" s="10" t="s">
        <v>813</v>
      </c>
      <c r="E144" s="118" t="s">
        <v>484</v>
      </c>
      <c r="F144" s="139"/>
      <c r="G144" s="140"/>
      <c r="H144" s="11" t="s">
        <v>814</v>
      </c>
      <c r="I144" s="14">
        <f t="shared" si="6"/>
        <v>44.53</v>
      </c>
      <c r="J144" s="14">
        <v>44.53</v>
      </c>
      <c r="K144" s="109">
        <f t="shared" si="7"/>
        <v>44.53</v>
      </c>
      <c r="L144" s="115"/>
    </row>
    <row r="145" spans="1:12" ht="24" customHeight="1">
      <c r="A145" s="114"/>
      <c r="B145" s="108">
        <f>'Tax Invoice'!D141</f>
        <v>5</v>
      </c>
      <c r="C145" s="12" t="s">
        <v>815</v>
      </c>
      <c r="D145" s="12" t="s">
        <v>815</v>
      </c>
      <c r="E145" s="119" t="s">
        <v>50</v>
      </c>
      <c r="F145" s="141"/>
      <c r="G145" s="142"/>
      <c r="H145" s="13" t="s">
        <v>816</v>
      </c>
      <c r="I145" s="15">
        <f t="shared" si="6"/>
        <v>67.150000000000006</v>
      </c>
      <c r="J145" s="15">
        <v>67.150000000000006</v>
      </c>
      <c r="K145" s="110">
        <f t="shared" si="7"/>
        <v>335.75</v>
      </c>
      <c r="L145" s="115"/>
    </row>
    <row r="146" spans="1:12" ht="12.75" customHeight="1">
      <c r="A146" s="114"/>
      <c r="B146" s="126">
        <f>SUM(B22:B145)</f>
        <v>581</v>
      </c>
      <c r="C146" s="126" t="s">
        <v>144</v>
      </c>
      <c r="D146" s="126"/>
      <c r="E146" s="126"/>
      <c r="F146" s="126"/>
      <c r="G146" s="126"/>
      <c r="H146" s="126"/>
      <c r="I146" s="127" t="s">
        <v>255</v>
      </c>
      <c r="J146" s="127" t="s">
        <v>255</v>
      </c>
      <c r="K146" s="128">
        <f>SUM(K22:K145)</f>
        <v>14738.750000000004</v>
      </c>
      <c r="L146" s="115"/>
    </row>
    <row r="147" spans="1:12" ht="12.75" customHeight="1">
      <c r="A147" s="114"/>
      <c r="B147" s="126"/>
      <c r="C147" s="126"/>
      <c r="D147" s="126"/>
      <c r="E147" s="126"/>
      <c r="F147" s="126"/>
      <c r="G147" s="126"/>
      <c r="H147" s="126"/>
      <c r="I147" s="127" t="s">
        <v>184</v>
      </c>
      <c r="J147" s="127" t="s">
        <v>184</v>
      </c>
      <c r="K147" s="128">
        <f>Invoice!J147</f>
        <v>-5895.5000000000018</v>
      </c>
      <c r="L147" s="115"/>
    </row>
    <row r="148" spans="1:12" ht="12.75" customHeight="1" outlineLevel="1">
      <c r="A148" s="114"/>
      <c r="B148" s="126"/>
      <c r="C148" s="126"/>
      <c r="D148" s="126"/>
      <c r="E148" s="126"/>
      <c r="F148" s="126"/>
      <c r="G148" s="126"/>
      <c r="H148" s="126"/>
      <c r="I148" s="127" t="s">
        <v>185</v>
      </c>
      <c r="J148" s="127" t="s">
        <v>185</v>
      </c>
      <c r="K148" s="128">
        <f>Invoice!J148</f>
        <v>0</v>
      </c>
      <c r="L148" s="115"/>
    </row>
    <row r="149" spans="1:12" ht="12.75" customHeight="1">
      <c r="A149" s="114"/>
      <c r="B149" s="126"/>
      <c r="C149" s="126"/>
      <c r="D149" s="126"/>
      <c r="E149" s="126"/>
      <c r="F149" s="126"/>
      <c r="G149" s="126"/>
      <c r="H149" s="126"/>
      <c r="I149" s="127" t="s">
        <v>257</v>
      </c>
      <c r="J149" s="127" t="s">
        <v>257</v>
      </c>
      <c r="K149" s="128">
        <f>SUM(K146:K148)</f>
        <v>8843.2500000000018</v>
      </c>
      <c r="L149" s="115"/>
    </row>
    <row r="150" spans="1:12" ht="12.75" customHeight="1">
      <c r="A150" s="6"/>
      <c r="B150" s="7"/>
      <c r="C150" s="7"/>
      <c r="D150" s="7"/>
      <c r="E150" s="7"/>
      <c r="F150" s="7"/>
      <c r="G150" s="7"/>
      <c r="H150" s="7" t="s">
        <v>820</v>
      </c>
      <c r="I150" s="7"/>
      <c r="J150" s="7"/>
      <c r="K150" s="7"/>
      <c r="L150" s="8"/>
    </row>
    <row r="151" spans="1:12" ht="12.75" customHeight="1"/>
    <row r="152" spans="1:12" ht="12.75" customHeight="1"/>
    <row r="153" spans="1:12" ht="12.75" customHeight="1"/>
    <row r="154" spans="1:12" ht="12.75" customHeight="1"/>
    <row r="155" spans="1:12" ht="12.75" customHeight="1"/>
    <row r="156" spans="1:12" ht="12.75" customHeight="1"/>
    <row r="157" spans="1:12" ht="12.75" customHeight="1"/>
  </sheetData>
  <mergeCells count="128">
    <mergeCell ref="F28:G28"/>
    <mergeCell ref="F29:G29"/>
    <mergeCell ref="F30:G30"/>
    <mergeCell ref="F31:G31"/>
    <mergeCell ref="F32:G32"/>
    <mergeCell ref="K10:K11"/>
    <mergeCell ref="K14:K15"/>
    <mergeCell ref="F27:G27"/>
    <mergeCell ref="F24:G24"/>
    <mergeCell ref="F25:G25"/>
    <mergeCell ref="F23:G23"/>
    <mergeCell ref="F26:G26"/>
    <mergeCell ref="F20:G20"/>
    <mergeCell ref="F21:G21"/>
    <mergeCell ref="F22:G22"/>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28:G128"/>
    <mergeCell ref="F129:G129"/>
    <mergeCell ref="F130:G130"/>
    <mergeCell ref="F131:G131"/>
    <mergeCell ref="F132:G132"/>
    <mergeCell ref="F123:G123"/>
    <mergeCell ref="F124:G124"/>
    <mergeCell ref="F125:G125"/>
    <mergeCell ref="F126:G126"/>
    <mergeCell ref="F127:G127"/>
    <mergeCell ref="F143:G143"/>
    <mergeCell ref="F144:G144"/>
    <mergeCell ref="F145:G145"/>
    <mergeCell ref="F138:G138"/>
    <mergeCell ref="F139:G139"/>
    <mergeCell ref="F140:G140"/>
    <mergeCell ref="F141:G141"/>
    <mergeCell ref="F142:G142"/>
    <mergeCell ref="F133:G133"/>
    <mergeCell ref="F134:G134"/>
    <mergeCell ref="F135:G135"/>
    <mergeCell ref="F136:G136"/>
    <mergeCell ref="F137:G13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14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14738.750000000004</v>
      </c>
      <c r="O2" s="21" t="s">
        <v>259</v>
      </c>
    </row>
    <row r="3" spans="1:15" s="21" customFormat="1" ht="15" customHeight="1" thickBot="1">
      <c r="A3" s="22" t="s">
        <v>151</v>
      </c>
      <c r="G3" s="28">
        <f>Invoice!J14</f>
        <v>45336</v>
      </c>
      <c r="H3" s="29"/>
      <c r="N3" s="21">
        <v>14738.750000000004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95" t="s">
        <v>276</v>
      </c>
      <c r="L10" s="35" t="s">
        <v>276</v>
      </c>
      <c r="M10" s="21">
        <v>1</v>
      </c>
    </row>
    <row r="11" spans="1:15" s="21" customFormat="1" ht="15.75" thickBot="1">
      <c r="A11" s="41" t="str">
        <f>'Copy paste to Here'!G11</f>
        <v>Sam2 Kong2</v>
      </c>
      <c r="B11" s="42"/>
      <c r="C11" s="42"/>
      <c r="D11" s="42"/>
      <c r="F11" s="43" t="str">
        <f>'Copy paste to Here'!B11</f>
        <v>Sam2 Kong2</v>
      </c>
      <c r="G11" s="44"/>
      <c r="H11" s="45"/>
      <c r="K11" s="93" t="s">
        <v>158</v>
      </c>
      <c r="L11" s="46" t="s">
        <v>159</v>
      </c>
      <c r="M11" s="21">
        <f>VLOOKUP(G3,[1]Sheet1!$A$9:$I$7290,2,FALSE)</f>
        <v>35.97</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93" t="s">
        <v>160</v>
      </c>
      <c r="L12" s="46" t="s">
        <v>133</v>
      </c>
      <c r="M12" s="21">
        <f>VLOOKUP(G3,[1]Sheet1!$A$9:$I$7290,3,FALSE)</f>
        <v>38.32</v>
      </c>
    </row>
    <row r="13" spans="1:15" s="21" customFormat="1" ht="15.75" thickBot="1">
      <c r="A13" s="41" t="str">
        <f>'Copy paste to Here'!G13</f>
        <v>10500 Bang Rak</v>
      </c>
      <c r="B13" s="42"/>
      <c r="C13" s="42"/>
      <c r="D13" s="42"/>
      <c r="E13" s="111" t="s">
        <v>276</v>
      </c>
      <c r="F13" s="43" t="str">
        <f>'Copy paste to Here'!B13</f>
        <v>10500 Bang Rak</v>
      </c>
      <c r="G13" s="44"/>
      <c r="H13" s="45"/>
      <c r="K13" s="93" t="s">
        <v>161</v>
      </c>
      <c r="L13" s="46" t="s">
        <v>162</v>
      </c>
      <c r="M13" s="113">
        <f>VLOOKUP(G3,[1]Sheet1!$A$9:$I$7290,4,FALSE)</f>
        <v>45.04</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22.81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26.31</v>
      </c>
    </row>
    <row r="16" spans="1:15" s="21" customFormat="1" ht="13.7" customHeight="1" thickBot="1">
      <c r="A16" s="52"/>
      <c r="K16" s="94" t="s">
        <v>167</v>
      </c>
      <c r="L16" s="51" t="s">
        <v>168</v>
      </c>
      <c r="M16" s="21">
        <f>VLOOKUP(G3,[1]Sheet1!$A$9:$I$7290,7,FALSE)</f>
        <v>21.51</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Acrylic eyebrow banana, 16g (1.2mm) with two 3mm balls - length 5/16'' (8mm) &amp; Color: Black  &amp;  </v>
      </c>
      <c r="B18" s="57" t="str">
        <f>'Copy paste to Here'!C22</f>
        <v>ABNEVB</v>
      </c>
      <c r="C18" s="57" t="s">
        <v>714</v>
      </c>
      <c r="D18" s="58">
        <f>Invoice!B22</f>
        <v>4</v>
      </c>
      <c r="E18" s="59">
        <f>'Shipping Invoice'!J22*$N$1</f>
        <v>6.1</v>
      </c>
      <c r="F18" s="59">
        <f>D18*E18</f>
        <v>24.4</v>
      </c>
      <c r="G18" s="60">
        <f>E18*$E$14</f>
        <v>6.1</v>
      </c>
      <c r="H18" s="61">
        <f>D18*G18</f>
        <v>24.4</v>
      </c>
    </row>
    <row r="19" spans="1:13" s="62" customFormat="1" ht="24">
      <c r="A19" s="112" t="str">
        <f>IF((LEN('Copy paste to Here'!G23))&gt;5,((CONCATENATE('Copy paste to Here'!G23," &amp; ",'Copy paste to Here'!D23,"  &amp;  ",'Copy paste to Here'!E23))),"Empty Cell")</f>
        <v xml:space="preserve">Acrylic eyebrow banana, 16g (1.2mm) with two 3mm balls - length 5/16'' (8mm) &amp; Color: Clear  &amp;  </v>
      </c>
      <c r="B19" s="57" t="str">
        <f>'Copy paste to Here'!C23</f>
        <v>ABNEVB</v>
      </c>
      <c r="C19" s="57" t="s">
        <v>714</v>
      </c>
      <c r="D19" s="58">
        <f>Invoice!B23</f>
        <v>4</v>
      </c>
      <c r="E19" s="59">
        <f>'Shipping Invoice'!J23*$N$1</f>
        <v>6.1</v>
      </c>
      <c r="F19" s="59">
        <f t="shared" ref="F19:F82" si="0">D19*E19</f>
        <v>24.4</v>
      </c>
      <c r="G19" s="60">
        <f t="shared" ref="G19:G82" si="1">E19*$E$14</f>
        <v>6.1</v>
      </c>
      <c r="H19" s="63">
        <f t="shared" ref="H19:H82" si="2">D19*G19</f>
        <v>24.4</v>
      </c>
    </row>
    <row r="20" spans="1:13" s="62" customFormat="1" ht="24">
      <c r="A20" s="56" t="str">
        <f>IF((LEN('Copy paste to Here'!G24))&gt;5,((CONCATENATE('Copy paste to Here'!G24," &amp; ",'Copy paste to Here'!D24,"  &amp;  ",'Copy paste to Here'!E24))),"Empty Cell")</f>
        <v>PVD plated 316L steel eyebrow barbell, 18g (1mm) with two 3mm balls &amp; Color: High Polish  &amp;  Length: 6mm</v>
      </c>
      <c r="B20" s="57" t="str">
        <f>'Copy paste to Here'!C24</f>
        <v>BB18B3</v>
      </c>
      <c r="C20" s="57" t="s">
        <v>715</v>
      </c>
      <c r="D20" s="58">
        <f>Invoice!B24</f>
        <v>2</v>
      </c>
      <c r="E20" s="59">
        <f>'Shipping Invoice'!J24*$N$1</f>
        <v>6.82</v>
      </c>
      <c r="F20" s="59">
        <f t="shared" si="0"/>
        <v>13.64</v>
      </c>
      <c r="G20" s="60">
        <f t="shared" si="1"/>
        <v>6.82</v>
      </c>
      <c r="H20" s="63">
        <f t="shared" si="2"/>
        <v>13.64</v>
      </c>
    </row>
    <row r="21" spans="1:13" s="62" customFormat="1" ht="24">
      <c r="A21" s="56" t="str">
        <f>IF((LEN('Copy paste to Here'!G25))&gt;5,((CONCATENATE('Copy paste to Here'!G25," &amp; ",'Copy paste to Here'!D25,"  &amp;  ",'Copy paste to Here'!E25))),"Empty Cell")</f>
        <v>PVD plated 316L steel eyebrow barbell, 18g (1mm) with two 3mm balls &amp; Color: High Polish  &amp;  Length: 8mm</v>
      </c>
      <c r="B21" s="57" t="str">
        <f>'Copy paste to Here'!C25</f>
        <v>BB18B3</v>
      </c>
      <c r="C21" s="57" t="s">
        <v>715</v>
      </c>
      <c r="D21" s="58">
        <f>Invoice!B25</f>
        <v>2</v>
      </c>
      <c r="E21" s="59">
        <f>'Shipping Invoice'!J25*$N$1</f>
        <v>6.82</v>
      </c>
      <c r="F21" s="59">
        <f t="shared" si="0"/>
        <v>13.64</v>
      </c>
      <c r="G21" s="60">
        <f t="shared" si="1"/>
        <v>6.82</v>
      </c>
      <c r="H21" s="63">
        <f t="shared" si="2"/>
        <v>13.64</v>
      </c>
    </row>
    <row r="22" spans="1:13" s="62" customFormat="1" ht="24">
      <c r="A22" s="56" t="str">
        <f>IF((LEN('Copy paste to Here'!G26))&gt;5,((CONCATENATE('Copy paste to Here'!G26," &amp; ",'Copy paste to Here'!D26,"  &amp;  ",'Copy paste to Here'!E26))),"Empty Cell")</f>
        <v>PVD plated 316L steel eyebrow barbell, 18g (1mm) with two 3mm balls &amp; Color: High Polish  &amp;  Length: 10mm</v>
      </c>
      <c r="B22" s="57" t="str">
        <f>'Copy paste to Here'!C26</f>
        <v>BB18B3</v>
      </c>
      <c r="C22" s="57" t="s">
        <v>715</v>
      </c>
      <c r="D22" s="58">
        <f>Invoice!B26</f>
        <v>23</v>
      </c>
      <c r="E22" s="59">
        <f>'Shipping Invoice'!J26*$N$1</f>
        <v>6.82</v>
      </c>
      <c r="F22" s="59">
        <f t="shared" si="0"/>
        <v>156.86000000000001</v>
      </c>
      <c r="G22" s="60">
        <f t="shared" si="1"/>
        <v>6.82</v>
      </c>
      <c r="H22" s="63">
        <f t="shared" si="2"/>
        <v>156.86000000000001</v>
      </c>
    </row>
    <row r="23" spans="1:13" s="62" customFormat="1" ht="24">
      <c r="A23" s="56" t="str">
        <f>IF((LEN('Copy paste to Here'!G27))&gt;5,((CONCATENATE('Copy paste to Here'!G27," &amp; ",'Copy paste to Here'!D27,"  &amp;  ",'Copy paste to Here'!E27))),"Empty Cell")</f>
        <v xml:space="preserve">316L steel eyebrow barbell, 18g (1mm) with two 3mm cones &amp; Length: 6mm  &amp;  </v>
      </c>
      <c r="B23" s="57" t="str">
        <f>'Copy paste to Here'!C27</f>
        <v>BB18CN3</v>
      </c>
      <c r="C23" s="57" t="s">
        <v>718</v>
      </c>
      <c r="D23" s="58">
        <f>Invoice!B27</f>
        <v>2</v>
      </c>
      <c r="E23" s="59">
        <f>'Shipping Invoice'!J27*$N$1</f>
        <v>8.26</v>
      </c>
      <c r="F23" s="59">
        <f t="shared" si="0"/>
        <v>16.52</v>
      </c>
      <c r="G23" s="60">
        <f t="shared" si="1"/>
        <v>8.26</v>
      </c>
      <c r="H23" s="63">
        <f t="shared" si="2"/>
        <v>16.52</v>
      </c>
    </row>
    <row r="24" spans="1:13" s="62" customFormat="1" ht="24">
      <c r="A24" s="56" t="str">
        <f>IF((LEN('Copy paste to Here'!G28))&gt;5,((CONCATENATE('Copy paste to Here'!G28," &amp; ",'Copy paste to Here'!D28,"  &amp;  ",'Copy paste to Here'!E28))),"Empty Cell")</f>
        <v xml:space="preserve">316L steel eyebrow barbell, 18g (1mm) with two 3mm cones &amp; Length: 8mm  &amp;  </v>
      </c>
      <c r="B24" s="57" t="str">
        <f>'Copy paste to Here'!C28</f>
        <v>BB18CN3</v>
      </c>
      <c r="C24" s="57" t="s">
        <v>718</v>
      </c>
      <c r="D24" s="58">
        <f>Invoice!B28</f>
        <v>2</v>
      </c>
      <c r="E24" s="59">
        <f>'Shipping Invoice'!J28*$N$1</f>
        <v>8.26</v>
      </c>
      <c r="F24" s="59">
        <f t="shared" si="0"/>
        <v>16.52</v>
      </c>
      <c r="G24" s="60">
        <f t="shared" si="1"/>
        <v>8.26</v>
      </c>
      <c r="H24" s="63">
        <f t="shared" si="2"/>
        <v>16.52</v>
      </c>
    </row>
    <row r="25" spans="1:13" s="62" customFormat="1" ht="24">
      <c r="A25" s="56" t="str">
        <f>IF((LEN('Copy paste to Here'!G29))&gt;5,((CONCATENATE('Copy paste to Here'!G29," &amp; ",'Copy paste to Here'!D29,"  &amp;  ",'Copy paste to Here'!E29))),"Empty Cell")</f>
        <v xml:space="preserve">316L steel eyebrow barbell, 18g (1mm) with two 3mm cones &amp; Length: 10mm  &amp;  </v>
      </c>
      <c r="B25" s="57" t="str">
        <f>'Copy paste to Here'!C29</f>
        <v>BB18CN3</v>
      </c>
      <c r="C25" s="57" t="s">
        <v>718</v>
      </c>
      <c r="D25" s="58">
        <f>Invoice!B29</f>
        <v>2</v>
      </c>
      <c r="E25" s="59">
        <f>'Shipping Invoice'!J29*$N$1</f>
        <v>8.26</v>
      </c>
      <c r="F25" s="59">
        <f t="shared" si="0"/>
        <v>16.52</v>
      </c>
      <c r="G25" s="60">
        <f t="shared" si="1"/>
        <v>8.26</v>
      </c>
      <c r="H25" s="63">
        <f t="shared" si="2"/>
        <v>16.52</v>
      </c>
    </row>
    <row r="26" spans="1:13" s="62" customFormat="1" ht="24">
      <c r="A26" s="56" t="str">
        <f>IF((LEN('Copy paste to Here'!G30))&gt;5,((CONCATENATE('Copy paste to Here'!G30," &amp; ",'Copy paste to Here'!D30,"  &amp;  ",'Copy paste to Here'!E30))),"Empty Cell")</f>
        <v xml:space="preserve">316L steel barbell, 20g (0.8mm) with 3mm balls &amp; Length: 6mm  &amp;  </v>
      </c>
      <c r="B26" s="57" t="str">
        <f>'Copy paste to Here'!C30</f>
        <v>BB20</v>
      </c>
      <c r="C26" s="57" t="s">
        <v>720</v>
      </c>
      <c r="D26" s="58">
        <f>Invoice!B30</f>
        <v>33</v>
      </c>
      <c r="E26" s="59">
        <f>'Shipping Invoice'!J30*$N$1</f>
        <v>14</v>
      </c>
      <c r="F26" s="59">
        <f t="shared" si="0"/>
        <v>462</v>
      </c>
      <c r="G26" s="60">
        <f t="shared" si="1"/>
        <v>14</v>
      </c>
      <c r="H26" s="63">
        <f t="shared" si="2"/>
        <v>462</v>
      </c>
    </row>
    <row r="27" spans="1:13" s="62" customFormat="1" ht="24">
      <c r="A27" s="56" t="str">
        <f>IF((LEN('Copy paste to Here'!G31))&gt;5,((CONCATENATE('Copy paste to Here'!G31," &amp; ",'Copy paste to Here'!D31,"  &amp;  ",'Copy paste to Here'!E31))),"Empty Cell")</f>
        <v xml:space="preserve">316L steel barbell, 20g (0.8mm) with 3mm balls &amp; Length: 8mm  &amp;  </v>
      </c>
      <c r="B27" s="57" t="str">
        <f>'Copy paste to Here'!C31</f>
        <v>BB20</v>
      </c>
      <c r="C27" s="57" t="s">
        <v>720</v>
      </c>
      <c r="D27" s="58">
        <f>Invoice!B31</f>
        <v>37</v>
      </c>
      <c r="E27" s="59">
        <f>'Shipping Invoice'!J31*$N$1</f>
        <v>14</v>
      </c>
      <c r="F27" s="59">
        <f t="shared" si="0"/>
        <v>518</v>
      </c>
      <c r="G27" s="60">
        <f t="shared" si="1"/>
        <v>14</v>
      </c>
      <c r="H27" s="63">
        <f t="shared" si="2"/>
        <v>518</v>
      </c>
    </row>
    <row r="28" spans="1:13" s="62" customFormat="1" ht="24">
      <c r="A28" s="56" t="str">
        <f>IF((LEN('Copy paste to Here'!G32))&gt;5,((CONCATENATE('Copy paste to Here'!G32," &amp; ",'Copy paste to Here'!D32,"  &amp;  ",'Copy paste to Here'!E32))),"Empty Cell")</f>
        <v xml:space="preserve">316L steel barbell, 20g (0.8mm) with 3mm balls &amp; Length: 10mm  &amp;  </v>
      </c>
      <c r="B28" s="57" t="str">
        <f>'Copy paste to Here'!C32</f>
        <v>BB20</v>
      </c>
      <c r="C28" s="57" t="s">
        <v>720</v>
      </c>
      <c r="D28" s="58">
        <f>Invoice!B32</f>
        <v>8</v>
      </c>
      <c r="E28" s="59">
        <f>'Shipping Invoice'!J32*$N$1</f>
        <v>14</v>
      </c>
      <c r="F28" s="59">
        <f t="shared" si="0"/>
        <v>112</v>
      </c>
      <c r="G28" s="60">
        <f t="shared" si="1"/>
        <v>14</v>
      </c>
      <c r="H28" s="63">
        <f t="shared" si="2"/>
        <v>112</v>
      </c>
    </row>
    <row r="29" spans="1:13" s="62" customFormat="1" ht="24">
      <c r="A29" s="56" t="str">
        <f>IF((LEN('Copy paste to Here'!G33))&gt;5,((CONCATENATE('Copy paste to Here'!G33," &amp; ",'Copy paste to Here'!D33,"  &amp;  ",'Copy paste to Here'!E33))),"Empty Cell")</f>
        <v xml:space="preserve">316L steel barbell, 20g (0.8mm) with 3mm balls &amp; Length: 11mm  &amp;  </v>
      </c>
      <c r="B29" s="57" t="str">
        <f>'Copy paste to Here'!C33</f>
        <v>BB20</v>
      </c>
      <c r="C29" s="57" t="s">
        <v>720</v>
      </c>
      <c r="D29" s="58">
        <f>Invoice!B33</f>
        <v>8</v>
      </c>
      <c r="E29" s="59">
        <f>'Shipping Invoice'!J33*$N$1</f>
        <v>14</v>
      </c>
      <c r="F29" s="59">
        <f t="shared" si="0"/>
        <v>112</v>
      </c>
      <c r="G29" s="60">
        <f t="shared" si="1"/>
        <v>14</v>
      </c>
      <c r="H29" s="63">
        <f t="shared" si="2"/>
        <v>112</v>
      </c>
    </row>
    <row r="30" spans="1:13" s="62" customFormat="1" ht="24">
      <c r="A30" s="56" t="str">
        <f>IF((LEN('Copy paste to Here'!G34))&gt;5,((CONCATENATE('Copy paste to Here'!G34," &amp; ",'Copy paste to Here'!D34,"  &amp;  ",'Copy paste to Here'!E34))),"Empty Cell")</f>
        <v xml:space="preserve">316L steel barbell, 20g (0.8mm) with 3mm balls &amp; Length: 12mm  &amp;  </v>
      </c>
      <c r="B30" s="57" t="str">
        <f>'Copy paste to Here'!C34</f>
        <v>BB20</v>
      </c>
      <c r="C30" s="57" t="s">
        <v>720</v>
      </c>
      <c r="D30" s="58">
        <f>Invoice!B34</f>
        <v>12</v>
      </c>
      <c r="E30" s="59">
        <f>'Shipping Invoice'!J34*$N$1</f>
        <v>14</v>
      </c>
      <c r="F30" s="59">
        <f t="shared" si="0"/>
        <v>168</v>
      </c>
      <c r="G30" s="60">
        <f t="shared" si="1"/>
        <v>14</v>
      </c>
      <c r="H30" s="63">
        <f t="shared" si="2"/>
        <v>168</v>
      </c>
    </row>
    <row r="31" spans="1:13" s="62" customFormat="1" ht="24">
      <c r="A31" s="56" t="str">
        <f>IF((LEN('Copy paste to Here'!G35))&gt;5,((CONCATENATE('Copy paste to Here'!G35," &amp; ",'Copy paste to Here'!D35,"  &amp;  ",'Copy paste to Here'!E35))),"Empty Cell")</f>
        <v xml:space="preserve">316L steel barbell, 20g (0.8mm) with 3mm balls &amp; Length: 14mm  &amp;  </v>
      </c>
      <c r="B31" s="57" t="str">
        <f>'Copy paste to Here'!C35</f>
        <v>BB20</v>
      </c>
      <c r="C31" s="57" t="s">
        <v>720</v>
      </c>
      <c r="D31" s="58">
        <f>Invoice!B35</f>
        <v>8</v>
      </c>
      <c r="E31" s="59">
        <f>'Shipping Invoice'!J35*$N$1</f>
        <v>14</v>
      </c>
      <c r="F31" s="59">
        <f t="shared" si="0"/>
        <v>112</v>
      </c>
      <c r="G31" s="60">
        <f t="shared" si="1"/>
        <v>14</v>
      </c>
      <c r="H31" s="63">
        <f t="shared" si="2"/>
        <v>112</v>
      </c>
    </row>
    <row r="32" spans="1:13" s="62" customFormat="1" ht="24">
      <c r="A32" s="56" t="str">
        <f>IF((LEN('Copy paste to Here'!G36))&gt;5,((CONCATENATE('Copy paste to Here'!G36," &amp; ",'Copy paste to Here'!D36,"  &amp;  ",'Copy paste to Here'!E36))),"Empty Cell")</f>
        <v xml:space="preserve">316L steel eyebrow or helix barbell, 20g (0.8mm) with two 3mm cones &amp; Length: 6mm  &amp;  </v>
      </c>
      <c r="B32" s="57" t="str">
        <f>'Copy paste to Here'!C36</f>
        <v>BB20CN</v>
      </c>
      <c r="C32" s="57" t="s">
        <v>722</v>
      </c>
      <c r="D32" s="58">
        <f>Invoice!B36</f>
        <v>2</v>
      </c>
      <c r="E32" s="59">
        <f>'Shipping Invoice'!J36*$N$1</f>
        <v>14</v>
      </c>
      <c r="F32" s="59">
        <f t="shared" si="0"/>
        <v>28</v>
      </c>
      <c r="G32" s="60">
        <f t="shared" si="1"/>
        <v>14</v>
      </c>
      <c r="H32" s="63">
        <f t="shared" si="2"/>
        <v>28</v>
      </c>
    </row>
    <row r="33" spans="1:8" s="62" customFormat="1" ht="24">
      <c r="A33" s="56" t="str">
        <f>IF((LEN('Copy paste to Here'!G37))&gt;5,((CONCATENATE('Copy paste to Here'!G37," &amp; ",'Copy paste to Here'!D37,"  &amp;  ",'Copy paste to Here'!E37))),"Empty Cell")</f>
        <v xml:space="preserve">316L steel eyebrow or helix barbell, 20g (0.8mm) with two 3mm cones &amp; Length: 8mm  &amp;  </v>
      </c>
      <c r="B33" s="57" t="str">
        <f>'Copy paste to Here'!C37</f>
        <v>BB20CN</v>
      </c>
      <c r="C33" s="57" t="s">
        <v>722</v>
      </c>
      <c r="D33" s="58">
        <f>Invoice!B37</f>
        <v>2</v>
      </c>
      <c r="E33" s="59">
        <f>'Shipping Invoice'!J37*$N$1</f>
        <v>14</v>
      </c>
      <c r="F33" s="59">
        <f t="shared" si="0"/>
        <v>28</v>
      </c>
      <c r="G33" s="60">
        <f t="shared" si="1"/>
        <v>14</v>
      </c>
      <c r="H33" s="63">
        <f t="shared" si="2"/>
        <v>28</v>
      </c>
    </row>
    <row r="34" spans="1:8" s="62" customFormat="1" ht="24">
      <c r="A34" s="56" t="str">
        <f>IF((LEN('Copy paste to Here'!G38))&gt;5,((CONCATENATE('Copy paste to Here'!G38," &amp; ",'Copy paste to Here'!D38,"  &amp;  ",'Copy paste to Here'!E38))),"Empty Cell")</f>
        <v xml:space="preserve">316L steel eyebrow or helix barbell, 20g (0.8mm) with two 3mm cones &amp; Length: 10mm  &amp;  </v>
      </c>
      <c r="B34" s="57" t="str">
        <f>'Copy paste to Here'!C38</f>
        <v>BB20CN</v>
      </c>
      <c r="C34" s="57" t="s">
        <v>722</v>
      </c>
      <c r="D34" s="58">
        <f>Invoice!B38</f>
        <v>2</v>
      </c>
      <c r="E34" s="59">
        <f>'Shipping Invoice'!J38*$N$1</f>
        <v>14</v>
      </c>
      <c r="F34" s="59">
        <f t="shared" si="0"/>
        <v>28</v>
      </c>
      <c r="G34" s="60">
        <f t="shared" si="1"/>
        <v>14</v>
      </c>
      <c r="H34" s="63">
        <f t="shared" si="2"/>
        <v>28</v>
      </c>
    </row>
    <row r="35" spans="1:8" s="62" customFormat="1" ht="24">
      <c r="A35" s="56" t="str">
        <f>IF((LEN('Copy paste to Here'!G39))&gt;5,((CONCATENATE('Copy paste to Here'!G39," &amp; ",'Copy paste to Here'!D39,"  &amp;  ",'Copy paste to Here'!E39))),"Empty Cell")</f>
        <v xml:space="preserve">316L steel eyebrow barbell, 16g (1.2mm) with two 3mm balls &amp; Length: 6mm  &amp;  </v>
      </c>
      <c r="B35" s="57" t="str">
        <f>'Copy paste to Here'!C39</f>
        <v>BBEB</v>
      </c>
      <c r="C35" s="57" t="s">
        <v>104</v>
      </c>
      <c r="D35" s="58">
        <f>Invoice!B39</f>
        <v>6</v>
      </c>
      <c r="E35" s="59">
        <f>'Shipping Invoice'!J39*$N$1</f>
        <v>5.75</v>
      </c>
      <c r="F35" s="59">
        <f t="shared" si="0"/>
        <v>34.5</v>
      </c>
      <c r="G35" s="60">
        <f t="shared" si="1"/>
        <v>5.75</v>
      </c>
      <c r="H35" s="63">
        <f t="shared" si="2"/>
        <v>34.5</v>
      </c>
    </row>
    <row r="36" spans="1:8" s="62" customFormat="1" ht="24">
      <c r="A36" s="56" t="str">
        <f>IF((LEN('Copy paste to Here'!G40))&gt;5,((CONCATENATE('Copy paste to Here'!G40," &amp; ",'Copy paste to Here'!D40,"  &amp;  ",'Copy paste to Here'!E40))),"Empty Cell")</f>
        <v xml:space="preserve">316L steel eyebrow barbell, 16g (1.2mm) with two 3mm balls &amp; Length: 8mm  &amp;  </v>
      </c>
      <c r="B36" s="57" t="str">
        <f>'Copy paste to Here'!C40</f>
        <v>BBEB</v>
      </c>
      <c r="C36" s="57" t="s">
        <v>104</v>
      </c>
      <c r="D36" s="58">
        <f>Invoice!B40</f>
        <v>18</v>
      </c>
      <c r="E36" s="59">
        <f>'Shipping Invoice'!J40*$N$1</f>
        <v>5.75</v>
      </c>
      <c r="F36" s="59">
        <f t="shared" si="0"/>
        <v>103.5</v>
      </c>
      <c r="G36" s="60">
        <f t="shared" si="1"/>
        <v>5.75</v>
      </c>
      <c r="H36" s="63">
        <f t="shared" si="2"/>
        <v>103.5</v>
      </c>
    </row>
    <row r="37" spans="1:8" s="62" customFormat="1" ht="24">
      <c r="A37" s="56" t="str">
        <f>IF((LEN('Copy paste to Here'!G41))&gt;5,((CONCATENATE('Copy paste to Here'!G41," &amp; ",'Copy paste to Here'!D41,"  &amp;  ",'Copy paste to Here'!E41))),"Empty Cell")</f>
        <v xml:space="preserve">316L steel eyebrow barbell, 16g (1.2mm) with two 3mm balls &amp; Length: 10mm  &amp;  </v>
      </c>
      <c r="B37" s="57" t="str">
        <f>'Copy paste to Here'!C41</f>
        <v>BBEB</v>
      </c>
      <c r="C37" s="57" t="s">
        <v>104</v>
      </c>
      <c r="D37" s="58">
        <f>Invoice!B41</f>
        <v>22</v>
      </c>
      <c r="E37" s="59">
        <f>'Shipping Invoice'!J41*$N$1</f>
        <v>5.75</v>
      </c>
      <c r="F37" s="59">
        <f t="shared" si="0"/>
        <v>126.5</v>
      </c>
      <c r="G37" s="60">
        <f t="shared" si="1"/>
        <v>5.75</v>
      </c>
      <c r="H37" s="63">
        <f t="shared" si="2"/>
        <v>126.5</v>
      </c>
    </row>
    <row r="38" spans="1:8" s="62" customFormat="1" ht="24">
      <c r="A38" s="56" t="str">
        <f>IF((LEN('Copy paste to Here'!G42))&gt;5,((CONCATENATE('Copy paste to Here'!G42," &amp; ",'Copy paste to Here'!D42,"  &amp;  ",'Copy paste to Here'!E42))),"Empty Cell")</f>
        <v>Anodized 316L steel industrial barbell, 16g (1.2mm) with two 4mm cones &amp; Length: 38mm  &amp;  Color: Black</v>
      </c>
      <c r="B38" s="57" t="str">
        <f>'Copy paste to Here'!C42</f>
        <v>BBEITCN</v>
      </c>
      <c r="C38" s="57" t="s">
        <v>725</v>
      </c>
      <c r="D38" s="58">
        <f>Invoice!B42</f>
        <v>6</v>
      </c>
      <c r="E38" s="59">
        <f>'Shipping Invoice'!J42*$N$1</f>
        <v>26.57</v>
      </c>
      <c r="F38" s="59">
        <f t="shared" si="0"/>
        <v>159.42000000000002</v>
      </c>
      <c r="G38" s="60">
        <f t="shared" si="1"/>
        <v>26.57</v>
      </c>
      <c r="H38" s="63">
        <f t="shared" si="2"/>
        <v>159.42000000000002</v>
      </c>
    </row>
    <row r="39" spans="1:8" s="62" customFormat="1" ht="25.5">
      <c r="A39" s="56" t="str">
        <f>IF((LEN('Copy paste to Here'!G43))&gt;5,((CONCATENATE('Copy paste to Here'!G43," &amp; ",'Copy paste to Here'!D43,"  &amp;  ",'Copy paste to Here'!E43))),"Empty Cell")</f>
        <v xml:space="preserve">316L steel barbell, 14g (1.6mm) with two 4mm balls &amp; Length: 6mm  &amp;  </v>
      </c>
      <c r="B39" s="57" t="str">
        <f>'Copy paste to Here'!C43</f>
        <v>BBER20B</v>
      </c>
      <c r="C39" s="57" t="s">
        <v>727</v>
      </c>
      <c r="D39" s="58">
        <f>Invoice!B43</f>
        <v>4</v>
      </c>
      <c r="E39" s="59">
        <f>'Shipping Invoice'!J43*$N$1</f>
        <v>7.18</v>
      </c>
      <c r="F39" s="59">
        <f t="shared" si="0"/>
        <v>28.72</v>
      </c>
      <c r="G39" s="60">
        <f t="shared" si="1"/>
        <v>7.18</v>
      </c>
      <c r="H39" s="63">
        <f t="shared" si="2"/>
        <v>28.72</v>
      </c>
    </row>
    <row r="40" spans="1:8" s="62" customFormat="1" ht="25.5">
      <c r="A40" s="56" t="str">
        <f>IF((LEN('Copy paste to Here'!G44))&gt;5,((CONCATENATE('Copy paste to Here'!G44," &amp; ",'Copy paste to Here'!D44,"  &amp;  ",'Copy paste to Here'!E44))),"Empty Cell")</f>
        <v xml:space="preserve">316L steel barbell, 14g (1.6mm) with two 4mm balls &amp; Length: 8mm  &amp;  </v>
      </c>
      <c r="B40" s="57" t="str">
        <f>'Copy paste to Here'!C44</f>
        <v>BBER20B</v>
      </c>
      <c r="C40" s="57" t="s">
        <v>727</v>
      </c>
      <c r="D40" s="58">
        <f>Invoice!B44</f>
        <v>4</v>
      </c>
      <c r="E40" s="59">
        <f>'Shipping Invoice'!J44*$N$1</f>
        <v>7.18</v>
      </c>
      <c r="F40" s="59">
        <f t="shared" si="0"/>
        <v>28.72</v>
      </c>
      <c r="G40" s="60">
        <f t="shared" si="1"/>
        <v>7.18</v>
      </c>
      <c r="H40" s="63">
        <f t="shared" si="2"/>
        <v>28.72</v>
      </c>
    </row>
    <row r="41" spans="1:8" s="62" customFormat="1" ht="25.5">
      <c r="A41" s="56" t="str">
        <f>IF((LEN('Copy paste to Here'!G45))&gt;5,((CONCATENATE('Copy paste to Here'!G45," &amp; ",'Copy paste to Here'!D45,"  &amp;  ",'Copy paste to Here'!E45))),"Empty Cell")</f>
        <v xml:space="preserve">316L steel barbell, 14g (1.6mm) with two 4mm balls &amp; Length: 10mm  &amp;  </v>
      </c>
      <c r="B41" s="57" t="str">
        <f>'Copy paste to Here'!C45</f>
        <v>BBER20B</v>
      </c>
      <c r="C41" s="57" t="s">
        <v>727</v>
      </c>
      <c r="D41" s="58">
        <f>Invoice!B45</f>
        <v>4</v>
      </c>
      <c r="E41" s="59">
        <f>'Shipping Invoice'!J45*$N$1</f>
        <v>7.18</v>
      </c>
      <c r="F41" s="59">
        <f t="shared" si="0"/>
        <v>28.72</v>
      </c>
      <c r="G41" s="60">
        <f t="shared" si="1"/>
        <v>7.18</v>
      </c>
      <c r="H41" s="63">
        <f t="shared" si="2"/>
        <v>28.72</v>
      </c>
    </row>
    <row r="42" spans="1:8" s="62" customFormat="1" ht="24">
      <c r="A42" s="56" t="str">
        <f>IF((LEN('Copy paste to Here'!G46))&gt;5,((CONCATENATE('Copy paste to Here'!G46," &amp; ",'Copy paste to Here'!D46,"  &amp;  ",'Copy paste to Here'!E46))),"Empty Cell")</f>
        <v xml:space="preserve">Surgical steel tongue barbell, 14g (1.6mm) with two 6mm internally threaded balls &amp; Length: 16mm  &amp;  </v>
      </c>
      <c r="B42" s="57" t="str">
        <f>'Copy paste to Here'!C46</f>
        <v>BBGIN</v>
      </c>
      <c r="C42" s="57" t="s">
        <v>729</v>
      </c>
      <c r="D42" s="58">
        <f>Invoice!B46</f>
        <v>6</v>
      </c>
      <c r="E42" s="59">
        <f>'Shipping Invoice'!J46*$N$1</f>
        <v>35.549999999999997</v>
      </c>
      <c r="F42" s="59">
        <f t="shared" si="0"/>
        <v>213.29999999999998</v>
      </c>
      <c r="G42" s="60">
        <f t="shared" si="1"/>
        <v>35.549999999999997</v>
      </c>
      <c r="H42" s="63">
        <f t="shared" si="2"/>
        <v>213.29999999999998</v>
      </c>
    </row>
    <row r="43" spans="1:8" s="62" customFormat="1" ht="24">
      <c r="A43" s="56" t="str">
        <f>IF((LEN('Copy paste to Here'!G47))&gt;5,((CONCATENATE('Copy paste to Here'!G47," &amp; ",'Copy paste to Here'!D47,"  &amp;  ",'Copy paste to Here'!E47))),"Empty Cell")</f>
        <v xml:space="preserve">Surgical steel tongue barbell, 14g (1.6mm) with two 6mm internally threaded balls &amp; Length: 19mm  &amp;  </v>
      </c>
      <c r="B43" s="57" t="str">
        <f>'Copy paste to Here'!C47</f>
        <v>BBGIN</v>
      </c>
      <c r="C43" s="57" t="s">
        <v>729</v>
      </c>
      <c r="D43" s="58">
        <f>Invoice!B47</f>
        <v>6</v>
      </c>
      <c r="E43" s="59">
        <f>'Shipping Invoice'!J47*$N$1</f>
        <v>35.549999999999997</v>
      </c>
      <c r="F43" s="59">
        <f t="shared" si="0"/>
        <v>213.29999999999998</v>
      </c>
      <c r="G43" s="60">
        <f t="shared" si="1"/>
        <v>35.549999999999997</v>
      </c>
      <c r="H43" s="63">
        <f t="shared" si="2"/>
        <v>213.29999999999998</v>
      </c>
    </row>
    <row r="44" spans="1:8" s="62" customFormat="1" ht="24">
      <c r="A44" s="56" t="str">
        <f>IF((LEN('Copy paste to Here'!G48))&gt;5,((CONCATENATE('Copy paste to Here'!G48," &amp; ",'Copy paste to Here'!D48,"  &amp;  ",'Copy paste to Here'!E48))),"Empty Cell")</f>
        <v>Extra long PVD plated surgical steel industrial barbell, 14g (1.6mm) with two 5mm balls &amp; Length: 42mm  &amp;  Color: Black</v>
      </c>
      <c r="B44" s="57" t="str">
        <f>'Copy paste to Here'!C48</f>
        <v>BBITBXL</v>
      </c>
      <c r="C44" s="57" t="s">
        <v>731</v>
      </c>
      <c r="D44" s="58">
        <f>Invoice!B48</f>
        <v>2</v>
      </c>
      <c r="E44" s="59">
        <f>'Shipping Invoice'!J48*$N$1</f>
        <v>26.57</v>
      </c>
      <c r="F44" s="59">
        <f t="shared" si="0"/>
        <v>53.14</v>
      </c>
      <c r="G44" s="60">
        <f t="shared" si="1"/>
        <v>26.57</v>
      </c>
      <c r="H44" s="63">
        <f t="shared" si="2"/>
        <v>53.14</v>
      </c>
    </row>
    <row r="45" spans="1:8" s="62" customFormat="1" ht="24">
      <c r="A45" s="56" t="str">
        <f>IF((LEN('Copy paste to Here'!G49))&gt;5,((CONCATENATE('Copy paste to Here'!G49," &amp; ",'Copy paste to Here'!D49,"  &amp;  ",'Copy paste to Here'!E49))),"Empty Cell")</f>
        <v>Extra long PVD plated surgical steel industrial barbell, 14g (1.6mm) with two 5mm balls &amp; Length: 45mm  &amp;  Color: Black</v>
      </c>
      <c r="B45" s="57" t="str">
        <f>'Copy paste to Here'!C49</f>
        <v>BBITBXL</v>
      </c>
      <c r="C45" s="57" t="s">
        <v>731</v>
      </c>
      <c r="D45" s="58">
        <f>Invoice!B49</f>
        <v>2</v>
      </c>
      <c r="E45" s="59">
        <f>'Shipping Invoice'!J49*$N$1</f>
        <v>26.57</v>
      </c>
      <c r="F45" s="59">
        <f t="shared" si="0"/>
        <v>53.14</v>
      </c>
      <c r="G45" s="60">
        <f t="shared" si="1"/>
        <v>26.57</v>
      </c>
      <c r="H45" s="63">
        <f t="shared" si="2"/>
        <v>53.14</v>
      </c>
    </row>
    <row r="46" spans="1:8" s="62" customFormat="1" ht="24">
      <c r="A46" s="56" t="str">
        <f>IF((LEN('Copy paste to Here'!G50))&gt;5,((CONCATENATE('Copy paste to Here'!G50," &amp; ",'Copy paste to Here'!D50,"  &amp;  ",'Copy paste to Here'!E50))),"Empty Cell")</f>
        <v>316L surgical steel Industrial barbell, 14g (1.6mm) with two 4mm acrylic UV dice &amp; Length: 35mm  &amp;  Color: Black</v>
      </c>
      <c r="B46" s="57" t="str">
        <f>'Copy paste to Here'!C50</f>
        <v>BBIVD4</v>
      </c>
      <c r="C46" s="57" t="s">
        <v>733</v>
      </c>
      <c r="D46" s="58">
        <f>Invoice!B50</f>
        <v>6</v>
      </c>
      <c r="E46" s="59">
        <f>'Shipping Invoice'!J50*$N$1</f>
        <v>13.29</v>
      </c>
      <c r="F46" s="59">
        <f t="shared" si="0"/>
        <v>79.739999999999995</v>
      </c>
      <c r="G46" s="60">
        <f t="shared" si="1"/>
        <v>13.29</v>
      </c>
      <c r="H46" s="63">
        <f t="shared" si="2"/>
        <v>79.739999999999995</v>
      </c>
    </row>
    <row r="47" spans="1:8" s="62" customFormat="1" ht="24">
      <c r="A47" s="56" t="str">
        <f>IF((LEN('Copy paste to Here'!G51))&gt;5,((CONCATENATE('Copy paste to Here'!G51," &amp; ",'Copy paste to Here'!D51,"  &amp;  ",'Copy paste to Here'!E51))),"Empty Cell")</f>
        <v>316L surgical steel Industrial barbell, 14g (1.6mm) with two 4mm acrylic UV dice &amp; Length: 35mm  &amp;  Color: Clear</v>
      </c>
      <c r="B47" s="57" t="str">
        <f>'Copy paste to Here'!C51</f>
        <v>BBIVD4</v>
      </c>
      <c r="C47" s="57" t="s">
        <v>733</v>
      </c>
      <c r="D47" s="58">
        <f>Invoice!B51</f>
        <v>2</v>
      </c>
      <c r="E47" s="59">
        <f>'Shipping Invoice'!J51*$N$1</f>
        <v>13.29</v>
      </c>
      <c r="F47" s="59">
        <f t="shared" si="0"/>
        <v>26.58</v>
      </c>
      <c r="G47" s="60">
        <f t="shared" si="1"/>
        <v>13.29</v>
      </c>
      <c r="H47" s="63">
        <f t="shared" si="2"/>
        <v>26.58</v>
      </c>
    </row>
    <row r="48" spans="1:8" s="62" customFormat="1" ht="24">
      <c r="A48" s="56" t="str">
        <f>IF((LEN('Copy paste to Here'!G52))&gt;5,((CONCATENATE('Copy paste to Here'!G52," &amp; ",'Copy paste to Here'!D52,"  &amp;  ",'Copy paste to Here'!E52))),"Empty Cell")</f>
        <v>316L surgical steel Industrial barbell, 14g (1.6mm) with two 4mm acrylic UV dice &amp; Length: 35mm  &amp;  Color: Blue</v>
      </c>
      <c r="B48" s="57" t="str">
        <f>'Copy paste to Here'!C52</f>
        <v>BBIVD4</v>
      </c>
      <c r="C48" s="57" t="s">
        <v>733</v>
      </c>
      <c r="D48" s="58">
        <f>Invoice!B52</f>
        <v>2</v>
      </c>
      <c r="E48" s="59">
        <f>'Shipping Invoice'!J52*$N$1</f>
        <v>13.29</v>
      </c>
      <c r="F48" s="59">
        <f t="shared" si="0"/>
        <v>26.58</v>
      </c>
      <c r="G48" s="60">
        <f t="shared" si="1"/>
        <v>13.29</v>
      </c>
      <c r="H48" s="63">
        <f t="shared" si="2"/>
        <v>26.58</v>
      </c>
    </row>
    <row r="49" spans="1:8" s="62" customFormat="1" ht="24">
      <c r="A49" s="56" t="str">
        <f>IF((LEN('Copy paste to Here'!G53))&gt;5,((CONCATENATE('Copy paste to Here'!G53," &amp; ",'Copy paste to Here'!D53,"  &amp;  ",'Copy paste to Here'!E53))),"Empty Cell")</f>
        <v>316L surgical steel Industrial barbell, 14g (1.6mm) with two 4mm acrylic UV dice &amp; Length: 35mm  &amp;  Color: Green</v>
      </c>
      <c r="B49" s="57" t="str">
        <f>'Copy paste to Here'!C53</f>
        <v>BBIVD4</v>
      </c>
      <c r="C49" s="57" t="s">
        <v>733</v>
      </c>
      <c r="D49" s="58">
        <f>Invoice!B53</f>
        <v>2</v>
      </c>
      <c r="E49" s="59">
        <f>'Shipping Invoice'!J53*$N$1</f>
        <v>13.29</v>
      </c>
      <c r="F49" s="59">
        <f t="shared" si="0"/>
        <v>26.58</v>
      </c>
      <c r="G49" s="60">
        <f t="shared" si="1"/>
        <v>13.29</v>
      </c>
      <c r="H49" s="63">
        <f t="shared" si="2"/>
        <v>26.58</v>
      </c>
    </row>
    <row r="50" spans="1:8" s="62" customFormat="1" ht="24">
      <c r="A50" s="56" t="str">
        <f>IF((LEN('Copy paste to Here'!G54))&gt;5,((CONCATENATE('Copy paste to Here'!G54," &amp; ",'Copy paste to Here'!D54,"  &amp;  ",'Copy paste to Here'!E54))),"Empty Cell")</f>
        <v>316L surgical steel Industrial barbell, 14g (1.6mm) with two 4mm acrylic UV dice &amp; Length: 35mm  &amp;  Color: Pink</v>
      </c>
      <c r="B50" s="57" t="str">
        <f>'Copy paste to Here'!C54</f>
        <v>BBIVD4</v>
      </c>
      <c r="C50" s="57" t="s">
        <v>733</v>
      </c>
      <c r="D50" s="58">
        <f>Invoice!B54</f>
        <v>2</v>
      </c>
      <c r="E50" s="59">
        <f>'Shipping Invoice'!J54*$N$1</f>
        <v>13.29</v>
      </c>
      <c r="F50" s="59">
        <f t="shared" si="0"/>
        <v>26.58</v>
      </c>
      <c r="G50" s="60">
        <f t="shared" si="1"/>
        <v>13.29</v>
      </c>
      <c r="H50" s="63">
        <f t="shared" si="2"/>
        <v>26.58</v>
      </c>
    </row>
    <row r="51" spans="1:8" s="62" customFormat="1" ht="24">
      <c r="A51" s="56" t="str">
        <f>IF((LEN('Copy paste to Here'!G55))&gt;5,((CONCATENATE('Copy paste to Here'!G55," &amp; ",'Copy paste to Here'!D55,"  &amp;  ",'Copy paste to Here'!E55))),"Empty Cell")</f>
        <v>316L surgical steel Industrial barbell, 14g (1.6mm) with two 4mm acrylic UV dice &amp; Length: 35mm  &amp;  Color: Red</v>
      </c>
      <c r="B51" s="57" t="str">
        <f>'Copy paste to Here'!C55</f>
        <v>BBIVD4</v>
      </c>
      <c r="C51" s="57" t="s">
        <v>733</v>
      </c>
      <c r="D51" s="58">
        <f>Invoice!B55</f>
        <v>2</v>
      </c>
      <c r="E51" s="59">
        <f>'Shipping Invoice'!J55*$N$1</f>
        <v>13.29</v>
      </c>
      <c r="F51" s="59">
        <f t="shared" si="0"/>
        <v>26.58</v>
      </c>
      <c r="G51" s="60">
        <f t="shared" si="1"/>
        <v>13.29</v>
      </c>
      <c r="H51" s="63">
        <f t="shared" si="2"/>
        <v>26.58</v>
      </c>
    </row>
    <row r="52" spans="1:8" s="62" customFormat="1" ht="24">
      <c r="A52" s="56" t="str">
        <f>IF((LEN('Copy paste to Here'!G56))&gt;5,((CONCATENATE('Copy paste to Here'!G56," &amp; ",'Copy paste to Here'!D56,"  &amp;  ",'Copy paste to Here'!E56))),"Empty Cell")</f>
        <v>Anodized surgical steel nipple or tongue barbell, 14g (1.6mm) with two 5mm balls &amp; Length: 19mm  &amp;  Color: Black</v>
      </c>
      <c r="B52" s="57" t="str">
        <f>'Copy paste to Here'!C56</f>
        <v>BBTB5</v>
      </c>
      <c r="C52" s="57" t="s">
        <v>738</v>
      </c>
      <c r="D52" s="58">
        <f>Invoice!B56</f>
        <v>4</v>
      </c>
      <c r="E52" s="59">
        <f>'Shipping Invoice'!J56*$N$1</f>
        <v>24.78</v>
      </c>
      <c r="F52" s="59">
        <f t="shared" si="0"/>
        <v>99.12</v>
      </c>
      <c r="G52" s="60">
        <f t="shared" si="1"/>
        <v>24.78</v>
      </c>
      <c r="H52" s="63">
        <f t="shared" si="2"/>
        <v>99.12</v>
      </c>
    </row>
    <row r="53" spans="1:8" s="62" customFormat="1" ht="24">
      <c r="A53" s="56" t="str">
        <f>IF((LEN('Copy paste to Here'!G57))&gt;5,((CONCATENATE('Copy paste to Here'!G57," &amp; ",'Copy paste to Here'!D57,"  &amp;  ",'Copy paste to Here'!E57))),"Empty Cell")</f>
        <v>Anodized surgical steel nipple or tongue barbell, 14g (1.6mm) with two 5mm balls &amp; Length: 19mm  &amp;  Color: Rainbow</v>
      </c>
      <c r="B53" s="57" t="str">
        <f>'Copy paste to Here'!C57</f>
        <v>BBTB5</v>
      </c>
      <c r="C53" s="57" t="s">
        <v>738</v>
      </c>
      <c r="D53" s="58">
        <f>Invoice!B57</f>
        <v>4</v>
      </c>
      <c r="E53" s="59">
        <f>'Shipping Invoice'!J57*$N$1</f>
        <v>24.78</v>
      </c>
      <c r="F53" s="59">
        <f t="shared" si="0"/>
        <v>99.12</v>
      </c>
      <c r="G53" s="60">
        <f t="shared" si="1"/>
        <v>24.78</v>
      </c>
      <c r="H53" s="63">
        <f t="shared" si="2"/>
        <v>99.12</v>
      </c>
    </row>
    <row r="54" spans="1:8" s="62" customFormat="1" ht="24">
      <c r="A54" s="56" t="str">
        <f>IF((LEN('Copy paste to Here'!G58))&gt;5,((CONCATENATE('Copy paste to Here'!G58," &amp; ",'Copy paste to Here'!D58,"  &amp;  ",'Copy paste to Here'!E58))),"Empty Cell")</f>
        <v xml:space="preserve">316L Surgical steel ball closure ring, 14g (1.6mm) with a 4mm ball &amp; Length: 8mm  &amp;  </v>
      </c>
      <c r="B54" s="57" t="str">
        <f>'Copy paste to Here'!C58</f>
        <v>BCR14</v>
      </c>
      <c r="C54" s="57" t="s">
        <v>740</v>
      </c>
      <c r="D54" s="58">
        <f>Invoice!B58</f>
        <v>6</v>
      </c>
      <c r="E54" s="59">
        <f>'Shipping Invoice'!J58*$N$1</f>
        <v>6.82</v>
      </c>
      <c r="F54" s="59">
        <f t="shared" si="0"/>
        <v>40.92</v>
      </c>
      <c r="G54" s="60">
        <f t="shared" si="1"/>
        <v>6.82</v>
      </c>
      <c r="H54" s="63">
        <f t="shared" si="2"/>
        <v>40.92</v>
      </c>
    </row>
    <row r="55" spans="1:8" s="62" customFormat="1" ht="24">
      <c r="A55" s="56" t="str">
        <f>IF((LEN('Copy paste to Here'!G59))&gt;5,((CONCATENATE('Copy paste to Here'!G59," &amp; ",'Copy paste to Here'!D59,"  &amp;  ",'Copy paste to Here'!E59))),"Empty Cell")</f>
        <v>PVD plated 316L steel eyebrow banana, 18g (1mm) with two 3mm balls &amp; Color: High Polish  &amp;  Length: 6mm</v>
      </c>
      <c r="B55" s="57" t="str">
        <f>'Copy paste to Here'!C59</f>
        <v>BN18B3</v>
      </c>
      <c r="C55" s="57" t="s">
        <v>742</v>
      </c>
      <c r="D55" s="58">
        <f>Invoice!B59</f>
        <v>6</v>
      </c>
      <c r="E55" s="59">
        <f>'Shipping Invoice'!J59*$N$1</f>
        <v>6.82</v>
      </c>
      <c r="F55" s="59">
        <f t="shared" si="0"/>
        <v>40.92</v>
      </c>
      <c r="G55" s="60">
        <f t="shared" si="1"/>
        <v>6.82</v>
      </c>
      <c r="H55" s="63">
        <f t="shared" si="2"/>
        <v>40.92</v>
      </c>
    </row>
    <row r="56" spans="1:8" s="62" customFormat="1" ht="24">
      <c r="A56" s="56" t="str">
        <f>IF((LEN('Copy paste to Here'!G60))&gt;5,((CONCATENATE('Copy paste to Here'!G60," &amp; ",'Copy paste to Here'!D60,"  &amp;  ",'Copy paste to Here'!E60))),"Empty Cell")</f>
        <v>PVD plated 316L steel eyebrow banana, 18g (1mm) with two 3mm balls &amp; Color: High Polish  &amp;  Length: 8mm</v>
      </c>
      <c r="B56" s="57" t="str">
        <f>'Copy paste to Here'!C60</f>
        <v>BN18B3</v>
      </c>
      <c r="C56" s="57" t="s">
        <v>742</v>
      </c>
      <c r="D56" s="58">
        <f>Invoice!B60</f>
        <v>6</v>
      </c>
      <c r="E56" s="59">
        <f>'Shipping Invoice'!J60*$N$1</f>
        <v>6.82</v>
      </c>
      <c r="F56" s="59">
        <f t="shared" si="0"/>
        <v>40.92</v>
      </c>
      <c r="G56" s="60">
        <f t="shared" si="1"/>
        <v>6.82</v>
      </c>
      <c r="H56" s="63">
        <f t="shared" si="2"/>
        <v>40.92</v>
      </c>
    </row>
    <row r="57" spans="1:8" s="62" customFormat="1" ht="24">
      <c r="A57" s="56" t="str">
        <f>IF((LEN('Copy paste to Here'!G61))&gt;5,((CONCATENATE('Copy paste to Here'!G61," &amp; ",'Copy paste to Here'!D61,"  &amp;  ",'Copy paste to Here'!E61))),"Empty Cell")</f>
        <v>Surgical steel eyebrow banana, 18g (1mm) with two 3mm bezel set jewel balls &amp; Size: 8mm  &amp;  Crystal Color: Light Siam</v>
      </c>
      <c r="B57" s="57" t="str">
        <f>'Copy paste to Here'!C61</f>
        <v>BN18JB3</v>
      </c>
      <c r="C57" s="57" t="s">
        <v>498</v>
      </c>
      <c r="D57" s="58">
        <f>Invoice!B61</f>
        <v>6</v>
      </c>
      <c r="E57" s="59">
        <f>'Shipping Invoice'!J61*$N$1</f>
        <v>21.19</v>
      </c>
      <c r="F57" s="59">
        <f t="shared" si="0"/>
        <v>127.14000000000001</v>
      </c>
      <c r="G57" s="60">
        <f t="shared" si="1"/>
        <v>21.19</v>
      </c>
      <c r="H57" s="63">
        <f t="shared" si="2"/>
        <v>127.14000000000001</v>
      </c>
    </row>
    <row r="58" spans="1:8" s="62" customFormat="1" ht="24">
      <c r="A58" s="56" t="str">
        <f>IF((LEN('Copy paste to Here'!G62))&gt;5,((CONCATENATE('Copy paste to Here'!G62," &amp; ",'Copy paste to Here'!D62,"  &amp;  ",'Copy paste to Here'!E62))),"Empty Cell")</f>
        <v>Surgical steel eyebrow banana, 18g (1mm) with two 3mm bezel set jewel balls &amp; Size: 10mm  &amp;  Cz Color: Rose</v>
      </c>
      <c r="B58" s="57" t="str">
        <f>'Copy paste to Here'!C62</f>
        <v>BN18JB3</v>
      </c>
      <c r="C58" s="57" t="s">
        <v>498</v>
      </c>
      <c r="D58" s="58">
        <f>Invoice!B62</f>
        <v>4</v>
      </c>
      <c r="E58" s="59">
        <f>'Shipping Invoice'!J62*$N$1</f>
        <v>21.19</v>
      </c>
      <c r="F58" s="59">
        <f t="shared" si="0"/>
        <v>84.76</v>
      </c>
      <c r="G58" s="60">
        <f t="shared" si="1"/>
        <v>21.19</v>
      </c>
      <c r="H58" s="63">
        <f t="shared" si="2"/>
        <v>84.76</v>
      </c>
    </row>
    <row r="59" spans="1:8" s="62" customFormat="1" ht="36">
      <c r="A59" s="56" t="str">
        <f>IF((LEN('Copy paste to Here'!G63))&gt;5,((CONCATENATE('Copy paste to Here'!G63," &amp; ",'Copy paste to Here'!D63,"  &amp;  ",'Copy paste to Here'!E63))),"Empty Cell")</f>
        <v>316L steel belly banana, 14g (1.6m) with a 8mm and a 5mm bezel set jewel ball using original Czech Preciosa crystals. &amp; Length: 8mm  &amp;  Crystal Color: Clear</v>
      </c>
      <c r="B59" s="57" t="str">
        <f>'Copy paste to Here'!C63</f>
        <v>BN2CG</v>
      </c>
      <c r="C59" s="57" t="s">
        <v>662</v>
      </c>
      <c r="D59" s="58">
        <f>Invoice!B63</f>
        <v>2</v>
      </c>
      <c r="E59" s="59">
        <f>'Shipping Invoice'!J63*$N$1</f>
        <v>30.88</v>
      </c>
      <c r="F59" s="59">
        <f t="shared" si="0"/>
        <v>61.76</v>
      </c>
      <c r="G59" s="60">
        <f t="shared" si="1"/>
        <v>30.88</v>
      </c>
      <c r="H59" s="63">
        <f t="shared" si="2"/>
        <v>61.76</v>
      </c>
    </row>
    <row r="60" spans="1:8" s="62" customFormat="1" ht="36">
      <c r="A60" s="56" t="str">
        <f>IF((LEN('Copy paste to Here'!G64))&gt;5,((CONCATENATE('Copy paste to Here'!G64," &amp; ",'Copy paste to Here'!D64,"  &amp;  ",'Copy paste to Here'!E64))),"Empty Cell")</f>
        <v>316L steel belly banana, 14g (1.6m) with a 8mm and a 5mm bezel set jewel ball using original Czech Preciosa crystals. &amp; Length: 8mm  &amp;  Crystal Color: Blue Zircon</v>
      </c>
      <c r="B60" s="57" t="str">
        <f>'Copy paste to Here'!C64</f>
        <v>BN2CG</v>
      </c>
      <c r="C60" s="57" t="s">
        <v>662</v>
      </c>
      <c r="D60" s="58">
        <f>Invoice!B64</f>
        <v>2</v>
      </c>
      <c r="E60" s="59">
        <f>'Shipping Invoice'!J64*$N$1</f>
        <v>30.88</v>
      </c>
      <c r="F60" s="59">
        <f t="shared" si="0"/>
        <v>61.76</v>
      </c>
      <c r="G60" s="60">
        <f t="shared" si="1"/>
        <v>30.88</v>
      </c>
      <c r="H60" s="63">
        <f t="shared" si="2"/>
        <v>61.76</v>
      </c>
    </row>
    <row r="61" spans="1:8" s="62" customFormat="1" ht="36">
      <c r="A61" s="56" t="str">
        <f>IF((LEN('Copy paste to Here'!G65))&gt;5,((CONCATENATE('Copy paste to Here'!G65," &amp; ",'Copy paste to Here'!D65,"  &amp;  ",'Copy paste to Here'!E65))),"Empty Cell")</f>
        <v>316L steel belly banana, 14g (1.6m) with a 8mm and a 5mm bezel set jewel ball using original Czech Preciosa crystals. &amp; Length: 8mm  &amp;  Crystal Color: Emerald</v>
      </c>
      <c r="B61" s="57" t="str">
        <f>'Copy paste to Here'!C65</f>
        <v>BN2CG</v>
      </c>
      <c r="C61" s="57" t="s">
        <v>662</v>
      </c>
      <c r="D61" s="58">
        <f>Invoice!B65</f>
        <v>2</v>
      </c>
      <c r="E61" s="59">
        <f>'Shipping Invoice'!J65*$N$1</f>
        <v>30.88</v>
      </c>
      <c r="F61" s="59">
        <f t="shared" si="0"/>
        <v>61.76</v>
      </c>
      <c r="G61" s="60">
        <f t="shared" si="1"/>
        <v>30.88</v>
      </c>
      <c r="H61" s="63">
        <f t="shared" si="2"/>
        <v>61.76</v>
      </c>
    </row>
    <row r="62" spans="1:8" s="62" customFormat="1" ht="36">
      <c r="A62" s="56" t="str">
        <f>IF((LEN('Copy paste to Here'!G66))&gt;5,((CONCATENATE('Copy paste to Here'!G66," &amp; ",'Copy paste to Here'!D66,"  &amp;  ",'Copy paste to Here'!E66))),"Empty Cell")</f>
        <v>316L steel belly banana, 14g (1.6m) with a 8mm and a 5mm bezel set jewel ball using original Czech Preciosa crystals. &amp; Length: 8mm  &amp;  Crystal Color: Peridot</v>
      </c>
      <c r="B62" s="57" t="str">
        <f>'Copy paste to Here'!C66</f>
        <v>BN2CG</v>
      </c>
      <c r="C62" s="57" t="s">
        <v>662</v>
      </c>
      <c r="D62" s="58">
        <f>Invoice!B66</f>
        <v>2</v>
      </c>
      <c r="E62" s="59">
        <f>'Shipping Invoice'!J66*$N$1</f>
        <v>30.88</v>
      </c>
      <c r="F62" s="59">
        <f t="shared" si="0"/>
        <v>61.76</v>
      </c>
      <c r="G62" s="60">
        <f t="shared" si="1"/>
        <v>30.88</v>
      </c>
      <c r="H62" s="63">
        <f t="shared" si="2"/>
        <v>61.76</v>
      </c>
    </row>
    <row r="63" spans="1:8" s="62" customFormat="1" ht="36">
      <c r="A63" s="56" t="str">
        <f>IF((LEN('Copy paste to Here'!G67))&gt;5,((CONCATENATE('Copy paste to Here'!G67," &amp; ",'Copy paste to Here'!D67,"  &amp;  ",'Copy paste to Here'!E67))),"Empty Cell")</f>
        <v>316L steel belly banana, 14g (1.6m) with a 8mm and a 5mm bezel set jewel ball using original Czech Preciosa crystals. &amp; Length: 10mm  &amp;  Crystal Color: Clear</v>
      </c>
      <c r="B63" s="57" t="str">
        <f>'Copy paste to Here'!C67</f>
        <v>BN2CG</v>
      </c>
      <c r="C63" s="57" t="s">
        <v>662</v>
      </c>
      <c r="D63" s="58">
        <f>Invoice!B67</f>
        <v>2</v>
      </c>
      <c r="E63" s="59">
        <f>'Shipping Invoice'!J67*$N$1</f>
        <v>30.88</v>
      </c>
      <c r="F63" s="59">
        <f t="shared" si="0"/>
        <v>61.76</v>
      </c>
      <c r="G63" s="60">
        <f t="shared" si="1"/>
        <v>30.88</v>
      </c>
      <c r="H63" s="63">
        <f t="shared" si="2"/>
        <v>61.76</v>
      </c>
    </row>
    <row r="64" spans="1:8" s="62" customFormat="1" ht="36">
      <c r="A64" s="56" t="str">
        <f>IF((LEN('Copy paste to Here'!G68))&gt;5,((CONCATENATE('Copy paste to Here'!G68," &amp; ",'Copy paste to Here'!D68,"  &amp;  ",'Copy paste to Here'!E68))),"Empty Cell")</f>
        <v>316L steel belly banana, 14g (1.6m) with a 8mm and a 5mm bezel set jewel ball using original Czech Preciosa crystals. &amp; Length: 10mm  &amp;  Crystal Color: Blue Zircon</v>
      </c>
      <c r="B64" s="57" t="str">
        <f>'Copy paste to Here'!C68</f>
        <v>BN2CG</v>
      </c>
      <c r="C64" s="57" t="s">
        <v>662</v>
      </c>
      <c r="D64" s="58">
        <f>Invoice!B68</f>
        <v>2</v>
      </c>
      <c r="E64" s="59">
        <f>'Shipping Invoice'!J68*$N$1</f>
        <v>30.88</v>
      </c>
      <c r="F64" s="59">
        <f t="shared" si="0"/>
        <v>61.76</v>
      </c>
      <c r="G64" s="60">
        <f t="shared" si="1"/>
        <v>30.88</v>
      </c>
      <c r="H64" s="63">
        <f t="shared" si="2"/>
        <v>61.76</v>
      </c>
    </row>
    <row r="65" spans="1:8" s="62" customFormat="1" ht="36">
      <c r="A65" s="56" t="str">
        <f>IF((LEN('Copy paste to Here'!G69))&gt;5,((CONCATENATE('Copy paste to Here'!G69," &amp; ",'Copy paste to Here'!D69,"  &amp;  ",'Copy paste to Here'!E69))),"Empty Cell")</f>
        <v>316L steel belly banana, 14g (1.6m) with a 8mm and a 5mm bezel set jewel ball using original Czech Preciosa crystals. &amp; Length: 10mm  &amp;  Crystal Color: Emerald</v>
      </c>
      <c r="B65" s="57" t="str">
        <f>'Copy paste to Here'!C69</f>
        <v>BN2CG</v>
      </c>
      <c r="C65" s="57" t="s">
        <v>662</v>
      </c>
      <c r="D65" s="58">
        <f>Invoice!B69</f>
        <v>2</v>
      </c>
      <c r="E65" s="59">
        <f>'Shipping Invoice'!J69*$N$1</f>
        <v>30.88</v>
      </c>
      <c r="F65" s="59">
        <f t="shared" si="0"/>
        <v>61.76</v>
      </c>
      <c r="G65" s="60">
        <f t="shared" si="1"/>
        <v>30.88</v>
      </c>
      <c r="H65" s="63">
        <f t="shared" si="2"/>
        <v>61.76</v>
      </c>
    </row>
    <row r="66" spans="1:8" s="62" customFormat="1" ht="36">
      <c r="A66" s="56" t="str">
        <f>IF((LEN('Copy paste to Here'!G70))&gt;5,((CONCATENATE('Copy paste to Here'!G70," &amp; ",'Copy paste to Here'!D70,"  &amp;  ",'Copy paste to Here'!E70))),"Empty Cell")</f>
        <v>316L steel belly banana, 14g (1.6m) with a 8mm and a 5mm bezel set jewel ball using original Czech Preciosa crystals. &amp; Length: 10mm  &amp;  Crystal Color: Peridot</v>
      </c>
      <c r="B66" s="57" t="str">
        <f>'Copy paste to Here'!C70</f>
        <v>BN2CG</v>
      </c>
      <c r="C66" s="57" t="s">
        <v>662</v>
      </c>
      <c r="D66" s="58">
        <f>Invoice!B70</f>
        <v>2</v>
      </c>
      <c r="E66" s="59">
        <f>'Shipping Invoice'!J70*$N$1</f>
        <v>30.88</v>
      </c>
      <c r="F66" s="59">
        <f t="shared" si="0"/>
        <v>61.76</v>
      </c>
      <c r="G66" s="60">
        <f t="shared" si="1"/>
        <v>30.88</v>
      </c>
      <c r="H66" s="63">
        <f t="shared" si="2"/>
        <v>61.76</v>
      </c>
    </row>
    <row r="67" spans="1:8" s="62" customFormat="1" ht="36">
      <c r="A67" s="56" t="str">
        <f>IF((LEN('Copy paste to Here'!G71))&gt;5,((CONCATENATE('Copy paste to Here'!G71," &amp; ",'Copy paste to Here'!D71,"  &amp;  ",'Copy paste to Here'!E71))),"Empty Cell")</f>
        <v>316L steel belly banana, 14g (1.6m) with a 8mm and a 5mm bezel set jewel ball using original Czech Preciosa crystals. &amp; Length: 12mm  &amp;  Crystal Color: Clear</v>
      </c>
      <c r="B67" s="57" t="str">
        <f>'Copy paste to Here'!C71</f>
        <v>BN2CG</v>
      </c>
      <c r="C67" s="57" t="s">
        <v>662</v>
      </c>
      <c r="D67" s="58">
        <f>Invoice!B71</f>
        <v>3</v>
      </c>
      <c r="E67" s="59">
        <f>'Shipping Invoice'!J71*$N$1</f>
        <v>30.88</v>
      </c>
      <c r="F67" s="59">
        <f t="shared" si="0"/>
        <v>92.64</v>
      </c>
      <c r="G67" s="60">
        <f t="shared" si="1"/>
        <v>30.88</v>
      </c>
      <c r="H67" s="63">
        <f t="shared" si="2"/>
        <v>92.64</v>
      </c>
    </row>
    <row r="68" spans="1:8" s="62" customFormat="1" ht="36">
      <c r="A68" s="56" t="str">
        <f>IF((LEN('Copy paste to Here'!G72))&gt;5,((CONCATENATE('Copy paste to Here'!G72," &amp; ",'Copy paste to Here'!D72,"  &amp;  ",'Copy paste to Here'!E72))),"Empty Cell")</f>
        <v>316L steel belly banana, 14g (1.6m) with a 8mm and a 5mm bezel set jewel ball using original Czech Preciosa crystals. &amp; Length: 12mm  &amp;  Crystal Color: Rose</v>
      </c>
      <c r="B68" s="57" t="str">
        <f>'Copy paste to Here'!C72</f>
        <v>BN2CG</v>
      </c>
      <c r="C68" s="57" t="s">
        <v>662</v>
      </c>
      <c r="D68" s="58">
        <f>Invoice!B72</f>
        <v>3</v>
      </c>
      <c r="E68" s="59">
        <f>'Shipping Invoice'!J72*$N$1</f>
        <v>30.88</v>
      </c>
      <c r="F68" s="59">
        <f t="shared" si="0"/>
        <v>92.64</v>
      </c>
      <c r="G68" s="60">
        <f t="shared" si="1"/>
        <v>30.88</v>
      </c>
      <c r="H68" s="63">
        <f t="shared" si="2"/>
        <v>92.64</v>
      </c>
    </row>
    <row r="69" spans="1:8" s="62" customFormat="1" ht="36">
      <c r="A69" s="56" t="str">
        <f>IF((LEN('Copy paste to Here'!G73))&gt;5,((CONCATENATE('Copy paste to Here'!G73," &amp; ",'Copy paste to Here'!D73,"  &amp;  ",'Copy paste to Here'!E73))),"Empty Cell")</f>
        <v>316L steel belly banana, 14g (1.6m) with a 8mm and a 5mm bezel set jewel ball using original Czech Preciosa crystals. &amp; Length: 12mm  &amp;  Crystal Color: Fuchsia</v>
      </c>
      <c r="B69" s="57" t="str">
        <f>'Copy paste to Here'!C73</f>
        <v>BN2CG</v>
      </c>
      <c r="C69" s="57" t="s">
        <v>662</v>
      </c>
      <c r="D69" s="58">
        <f>Invoice!B73</f>
        <v>3</v>
      </c>
      <c r="E69" s="59">
        <f>'Shipping Invoice'!J73*$N$1</f>
        <v>30.88</v>
      </c>
      <c r="F69" s="59">
        <f t="shared" si="0"/>
        <v>92.64</v>
      </c>
      <c r="G69" s="60">
        <f t="shared" si="1"/>
        <v>30.88</v>
      </c>
      <c r="H69" s="63">
        <f t="shared" si="2"/>
        <v>92.64</v>
      </c>
    </row>
    <row r="70" spans="1:8" s="62" customFormat="1" ht="36">
      <c r="A70" s="56" t="str">
        <f>IF((LEN('Copy paste to Here'!G74))&gt;5,((CONCATENATE('Copy paste to Here'!G74," &amp; ",'Copy paste to Here'!D74,"  &amp;  ",'Copy paste to Here'!E74))),"Empty Cell")</f>
        <v>316L steel belly banana, 14g (1.6m) with a 8mm and a 5mm bezel set jewel ball using original Czech Preciosa crystals. &amp; Length: 12mm  &amp;  Crystal Color: Light Siam</v>
      </c>
      <c r="B70" s="57" t="str">
        <f>'Copy paste to Here'!C74</f>
        <v>BN2CG</v>
      </c>
      <c r="C70" s="57" t="s">
        <v>662</v>
      </c>
      <c r="D70" s="58">
        <f>Invoice!B74</f>
        <v>3</v>
      </c>
      <c r="E70" s="59">
        <f>'Shipping Invoice'!J74*$N$1</f>
        <v>30.88</v>
      </c>
      <c r="F70" s="59">
        <f t="shared" si="0"/>
        <v>92.64</v>
      </c>
      <c r="G70" s="60">
        <f t="shared" si="1"/>
        <v>30.88</v>
      </c>
      <c r="H70" s="63">
        <f t="shared" si="2"/>
        <v>92.64</v>
      </c>
    </row>
    <row r="71" spans="1:8" s="62" customFormat="1" ht="24">
      <c r="A71" s="56" t="str">
        <f>IF((LEN('Copy paste to Here'!G75))&gt;5,((CONCATENATE('Copy paste to Here'!G75," &amp; ",'Copy paste to Here'!D75,"  &amp;  ",'Copy paste to Here'!E75))),"Empty Cell")</f>
        <v xml:space="preserve">Surgical steel banana, 14g (1.6mm) with two 4mm balls &amp; Length: 6mm  &amp;  </v>
      </c>
      <c r="B71" s="57" t="str">
        <f>'Copy paste to Here'!C75</f>
        <v>BNB4</v>
      </c>
      <c r="C71" s="57" t="s">
        <v>745</v>
      </c>
      <c r="D71" s="58">
        <f>Invoice!B75</f>
        <v>10</v>
      </c>
      <c r="E71" s="59">
        <f>'Shipping Invoice'!J75*$N$1</f>
        <v>6.82</v>
      </c>
      <c r="F71" s="59">
        <f t="shared" si="0"/>
        <v>68.2</v>
      </c>
      <c r="G71" s="60">
        <f t="shared" si="1"/>
        <v>6.82</v>
      </c>
      <c r="H71" s="63">
        <f t="shared" si="2"/>
        <v>68.2</v>
      </c>
    </row>
    <row r="72" spans="1:8" s="62" customFormat="1" ht="24">
      <c r="A72" s="56" t="str">
        <f>IF((LEN('Copy paste to Here'!G76))&gt;5,((CONCATENATE('Copy paste to Here'!G76," &amp; ",'Copy paste to Here'!D76,"  &amp;  ",'Copy paste to Here'!E76))),"Empty Cell")</f>
        <v xml:space="preserve">Surgical steel circular barbell, 18g (1mm) with two 3mm balls &amp; Length: 6mm  &amp;  </v>
      </c>
      <c r="B72" s="57" t="str">
        <f>'Copy paste to Here'!C76</f>
        <v>CB18B3</v>
      </c>
      <c r="C72" s="57" t="s">
        <v>747</v>
      </c>
      <c r="D72" s="58">
        <f>Invoice!B76</f>
        <v>4</v>
      </c>
      <c r="E72" s="59">
        <f>'Shipping Invoice'!J76*$N$1</f>
        <v>10.41</v>
      </c>
      <c r="F72" s="59">
        <f t="shared" si="0"/>
        <v>41.64</v>
      </c>
      <c r="G72" s="60">
        <f t="shared" si="1"/>
        <v>10.41</v>
      </c>
      <c r="H72" s="63">
        <f t="shared" si="2"/>
        <v>41.64</v>
      </c>
    </row>
    <row r="73" spans="1:8" s="62" customFormat="1" ht="24">
      <c r="A73" s="56" t="str">
        <f>IF((LEN('Copy paste to Here'!G77))&gt;5,((CONCATENATE('Copy paste to Here'!G77," &amp; ",'Copy paste to Here'!D77,"  &amp;  ",'Copy paste to Here'!E77))),"Empty Cell")</f>
        <v xml:space="preserve">Surgical steel circular barbell, 18g (1mm) with two 3mm balls &amp; Length: 8mm  &amp;  </v>
      </c>
      <c r="B73" s="57" t="str">
        <f>'Copy paste to Here'!C77</f>
        <v>CB18B3</v>
      </c>
      <c r="C73" s="57" t="s">
        <v>747</v>
      </c>
      <c r="D73" s="58">
        <f>Invoice!B77</f>
        <v>4</v>
      </c>
      <c r="E73" s="59">
        <f>'Shipping Invoice'!J77*$N$1</f>
        <v>10.41</v>
      </c>
      <c r="F73" s="59">
        <f t="shared" si="0"/>
        <v>41.64</v>
      </c>
      <c r="G73" s="60">
        <f t="shared" si="1"/>
        <v>10.41</v>
      </c>
      <c r="H73" s="63">
        <f t="shared" si="2"/>
        <v>41.64</v>
      </c>
    </row>
    <row r="74" spans="1:8" s="62" customFormat="1" ht="24">
      <c r="A74" s="56" t="str">
        <f>IF((LEN('Copy paste to Here'!G78))&gt;5,((CONCATENATE('Copy paste to Here'!G78," &amp; ",'Copy paste to Here'!D78,"  &amp;  ",'Copy paste to Here'!E78))),"Empty Cell")</f>
        <v xml:space="preserve">Surgical steel circular barbell, 18g (1mm) with two 3mm balls &amp; Length: 10mm  &amp;  </v>
      </c>
      <c r="B74" s="57" t="str">
        <f>'Copy paste to Here'!C78</f>
        <v>CB18B3</v>
      </c>
      <c r="C74" s="57" t="s">
        <v>747</v>
      </c>
      <c r="D74" s="58">
        <f>Invoice!B78</f>
        <v>4</v>
      </c>
      <c r="E74" s="59">
        <f>'Shipping Invoice'!J78*$N$1</f>
        <v>10.41</v>
      </c>
      <c r="F74" s="59">
        <f t="shared" si="0"/>
        <v>41.64</v>
      </c>
      <c r="G74" s="60">
        <f t="shared" si="1"/>
        <v>10.41</v>
      </c>
      <c r="H74" s="63">
        <f t="shared" si="2"/>
        <v>41.64</v>
      </c>
    </row>
    <row r="75" spans="1:8" s="62" customFormat="1" ht="24">
      <c r="A75" s="56" t="str">
        <f>IF((LEN('Copy paste to Here'!G79))&gt;5,((CONCATENATE('Copy paste to Here'!G79," &amp; ",'Copy paste to Here'!D79,"  &amp;  ",'Copy paste to Here'!E79))),"Empty Cell")</f>
        <v xml:space="preserve">Surgical steel circular barbell, 16g (1.2mm) with two 3mm balls &amp; Length: 7mm  &amp;  </v>
      </c>
      <c r="B75" s="57" t="str">
        <f>'Copy paste to Here'!C79</f>
        <v>CBEB</v>
      </c>
      <c r="C75" s="57" t="s">
        <v>749</v>
      </c>
      <c r="D75" s="58">
        <f>Invoice!B79</f>
        <v>6</v>
      </c>
      <c r="E75" s="59">
        <f>'Shipping Invoice'!J79*$N$1</f>
        <v>8.6199999999999992</v>
      </c>
      <c r="F75" s="59">
        <f t="shared" si="0"/>
        <v>51.72</v>
      </c>
      <c r="G75" s="60">
        <f t="shared" si="1"/>
        <v>8.6199999999999992</v>
      </c>
      <c r="H75" s="63">
        <f t="shared" si="2"/>
        <v>51.72</v>
      </c>
    </row>
    <row r="76" spans="1:8" s="62" customFormat="1" ht="24">
      <c r="A76" s="56" t="str">
        <f>IF((LEN('Copy paste to Here'!G80))&gt;5,((CONCATENATE('Copy paste to Here'!G80," &amp; ",'Copy paste to Here'!D80,"  &amp;  ",'Copy paste to Here'!E80))),"Empty Cell")</f>
        <v xml:space="preserve">Surgical steel circular barbell, 16g (1.2mm) with two 3mm balls &amp; Length: 8mm  &amp;  </v>
      </c>
      <c r="B76" s="57" t="str">
        <f>'Copy paste to Here'!C80</f>
        <v>CBEB</v>
      </c>
      <c r="C76" s="57" t="s">
        <v>749</v>
      </c>
      <c r="D76" s="58">
        <f>Invoice!B80</f>
        <v>6</v>
      </c>
      <c r="E76" s="59">
        <f>'Shipping Invoice'!J80*$N$1</f>
        <v>8.6199999999999992</v>
      </c>
      <c r="F76" s="59">
        <f t="shared" si="0"/>
        <v>51.72</v>
      </c>
      <c r="G76" s="60">
        <f t="shared" si="1"/>
        <v>8.6199999999999992</v>
      </c>
      <c r="H76" s="63">
        <f t="shared" si="2"/>
        <v>51.72</v>
      </c>
    </row>
    <row r="77" spans="1:8" s="62" customFormat="1" ht="24">
      <c r="A77" s="56" t="str">
        <f>IF((LEN('Copy paste to Here'!G81))&gt;5,((CONCATENATE('Copy paste to Here'!G81," &amp; ",'Copy paste to Here'!D81,"  &amp;  ",'Copy paste to Here'!E81))),"Empty Cell")</f>
        <v xml:space="preserve">Surgical steel circular barbell, 16g (1.2mm) with two 3mm balls &amp; Length: 10mm  &amp;  </v>
      </c>
      <c r="B77" s="57" t="str">
        <f>'Copy paste to Here'!C81</f>
        <v>CBEB</v>
      </c>
      <c r="C77" s="57" t="s">
        <v>749</v>
      </c>
      <c r="D77" s="58">
        <f>Invoice!B81</f>
        <v>6</v>
      </c>
      <c r="E77" s="59">
        <f>'Shipping Invoice'!J81*$N$1</f>
        <v>8.6199999999999992</v>
      </c>
      <c r="F77" s="59">
        <f t="shared" si="0"/>
        <v>51.72</v>
      </c>
      <c r="G77" s="60">
        <f t="shared" si="1"/>
        <v>8.6199999999999992</v>
      </c>
      <c r="H77" s="63">
        <f t="shared" si="2"/>
        <v>51.72</v>
      </c>
    </row>
    <row r="78" spans="1:8" s="62" customFormat="1" ht="24">
      <c r="A78" s="56" t="str">
        <f>IF((LEN('Copy paste to Here'!G82))&gt;5,((CONCATENATE('Copy paste to Here'!G82," &amp; ",'Copy paste to Here'!D82,"  &amp;  ",'Copy paste to Here'!E82))),"Empty Cell")</f>
        <v xml:space="preserve">Surgical steel circular barbell, 16g (1.2mm) with two 3mm balls &amp; Length: 12mm  &amp;  </v>
      </c>
      <c r="B78" s="57" t="str">
        <f>'Copy paste to Here'!C82</f>
        <v>CBEB</v>
      </c>
      <c r="C78" s="57" t="s">
        <v>749</v>
      </c>
      <c r="D78" s="58">
        <f>Invoice!B82</f>
        <v>4</v>
      </c>
      <c r="E78" s="59">
        <f>'Shipping Invoice'!J82*$N$1</f>
        <v>8.6199999999999992</v>
      </c>
      <c r="F78" s="59">
        <f t="shared" si="0"/>
        <v>34.479999999999997</v>
      </c>
      <c r="G78" s="60">
        <f t="shared" si="1"/>
        <v>8.6199999999999992</v>
      </c>
      <c r="H78" s="63">
        <f t="shared" si="2"/>
        <v>34.479999999999997</v>
      </c>
    </row>
    <row r="79" spans="1:8" s="62" customFormat="1" ht="24">
      <c r="A79" s="56" t="str">
        <f>IF((LEN('Copy paste to Here'!G83))&gt;5,((CONCATENATE('Copy paste to Here'!G83," &amp; ",'Copy paste to Here'!D83,"  &amp;  ",'Copy paste to Here'!E83))),"Empty Cell")</f>
        <v xml:space="preserve">Surgical steel circular barbells, 16g (1.2mm) with two 3mm acrylic UV dice - length 5/16'' (8mm) &amp; Color: White  &amp;  </v>
      </c>
      <c r="B79" s="57" t="str">
        <f>'Copy paste to Here'!C83</f>
        <v>CBEUVDI</v>
      </c>
      <c r="C79" s="57" t="s">
        <v>751</v>
      </c>
      <c r="D79" s="58">
        <f>Invoice!B83</f>
        <v>2</v>
      </c>
      <c r="E79" s="59">
        <f>'Shipping Invoice'!J83*$N$1</f>
        <v>14</v>
      </c>
      <c r="F79" s="59">
        <f t="shared" si="0"/>
        <v>28</v>
      </c>
      <c r="G79" s="60">
        <f t="shared" si="1"/>
        <v>14</v>
      </c>
      <c r="H79" s="63">
        <f t="shared" si="2"/>
        <v>28</v>
      </c>
    </row>
    <row r="80" spans="1:8" s="62" customFormat="1" ht="24">
      <c r="A80" s="56" t="str">
        <f>IF((LEN('Copy paste to Here'!G84))&gt;5,((CONCATENATE('Copy paste to Here'!G84," &amp; ",'Copy paste to Here'!D84,"  &amp;  ",'Copy paste to Here'!E84))),"Empty Cell")</f>
        <v xml:space="preserve">Surgical steel circular barbells, 16g (1.2mm) with two 3mm acrylic UV dice - length 5/16'' (8mm) &amp; Color: Light blue  &amp;  </v>
      </c>
      <c r="B80" s="57" t="str">
        <f>'Copy paste to Here'!C84</f>
        <v>CBEUVDI</v>
      </c>
      <c r="C80" s="57" t="s">
        <v>751</v>
      </c>
      <c r="D80" s="58">
        <f>Invoice!B84</f>
        <v>2</v>
      </c>
      <c r="E80" s="59">
        <f>'Shipping Invoice'!J84*$N$1</f>
        <v>14</v>
      </c>
      <c r="F80" s="59">
        <f t="shared" si="0"/>
        <v>28</v>
      </c>
      <c r="G80" s="60">
        <f t="shared" si="1"/>
        <v>14</v>
      </c>
      <c r="H80" s="63">
        <f t="shared" si="2"/>
        <v>28</v>
      </c>
    </row>
    <row r="81" spans="1:8" s="62" customFormat="1" ht="24">
      <c r="A81" s="56" t="str">
        <f>IF((LEN('Copy paste to Here'!G85))&gt;5,((CONCATENATE('Copy paste to Here'!G85," &amp; ",'Copy paste to Here'!D85,"  &amp;  ",'Copy paste to Here'!E85))),"Empty Cell")</f>
        <v xml:space="preserve">Surgical steel circular barbells, 16g (1.2mm) with two 3mm acrylic UV dice - length 5/16'' (8mm) &amp; Color: Red  &amp;  </v>
      </c>
      <c r="B81" s="57" t="str">
        <f>'Copy paste to Here'!C85</f>
        <v>CBEUVDI</v>
      </c>
      <c r="C81" s="57" t="s">
        <v>751</v>
      </c>
      <c r="D81" s="58">
        <f>Invoice!B85</f>
        <v>2</v>
      </c>
      <c r="E81" s="59">
        <f>'Shipping Invoice'!J85*$N$1</f>
        <v>14</v>
      </c>
      <c r="F81" s="59">
        <f t="shared" si="0"/>
        <v>28</v>
      </c>
      <c r="G81" s="60">
        <f t="shared" si="1"/>
        <v>14</v>
      </c>
      <c r="H81" s="63">
        <f t="shared" si="2"/>
        <v>28</v>
      </c>
    </row>
    <row r="82" spans="1:8" s="62" customFormat="1" ht="24">
      <c r="A82" s="56" t="str">
        <f>IF((LEN('Copy paste to Here'!G86))&gt;5,((CONCATENATE('Copy paste to Here'!G86," &amp; ",'Copy paste to Here'!D86,"  &amp;  ",'Copy paste to Here'!E86))),"Empty Cell")</f>
        <v>Anodized surgical steel circular barbell, 14g (1.6mm) with two 4mm dice &amp; Length: 10mm  &amp;  Color: Blue</v>
      </c>
      <c r="B82" s="57" t="str">
        <f>'Copy paste to Here'!C86</f>
        <v>CBTDI</v>
      </c>
      <c r="C82" s="57" t="s">
        <v>752</v>
      </c>
      <c r="D82" s="58">
        <f>Invoice!B86</f>
        <v>4</v>
      </c>
      <c r="E82" s="59">
        <f>'Shipping Invoice'!J86*$N$1</f>
        <v>44.89</v>
      </c>
      <c r="F82" s="59">
        <f t="shared" si="0"/>
        <v>179.56</v>
      </c>
      <c r="G82" s="60">
        <f t="shared" si="1"/>
        <v>44.89</v>
      </c>
      <c r="H82" s="63">
        <f t="shared" si="2"/>
        <v>179.56</v>
      </c>
    </row>
    <row r="83" spans="1:8" s="62" customFormat="1" ht="24">
      <c r="A83" s="56" t="str">
        <f>IF((LEN('Copy paste to Here'!G87))&gt;5,((CONCATENATE('Copy paste to Here'!G87," &amp; ",'Copy paste to Here'!D87,"  &amp;  ",'Copy paste to Here'!E87))),"Empty Cell")</f>
        <v>Bioflex tongue barbell, 14g (1.6mm) with two 6mm balls &amp; Length: 19mm  &amp;  Color: Clear</v>
      </c>
      <c r="B83" s="57" t="str">
        <f>'Copy paste to Here'!C87</f>
        <v>FBBUV6</v>
      </c>
      <c r="C83" s="57" t="s">
        <v>754</v>
      </c>
      <c r="D83" s="58">
        <f>Invoice!B87</f>
        <v>4</v>
      </c>
      <c r="E83" s="59">
        <f>'Shipping Invoice'!J87*$N$1</f>
        <v>8.6199999999999992</v>
      </c>
      <c r="F83" s="59">
        <f t="shared" ref="F83:F146" si="3">D83*E83</f>
        <v>34.479999999999997</v>
      </c>
      <c r="G83" s="60">
        <f t="shared" ref="G83:G146" si="4">E83*$E$14</f>
        <v>8.6199999999999992</v>
      </c>
      <c r="H83" s="63">
        <f t="shared" ref="H83:H146" si="5">D83*G83</f>
        <v>34.479999999999997</v>
      </c>
    </row>
    <row r="84" spans="1:8" s="62" customFormat="1" ht="24">
      <c r="A84" s="56" t="str">
        <f>IF((LEN('Copy paste to Here'!G88))&gt;5,((CONCATENATE('Copy paste to Here'!G88," &amp; ",'Copy paste to Here'!D88,"  &amp;  ",'Copy paste to Here'!E88))),"Empty Cell")</f>
        <v xml:space="preserve">Surgical steel labret, 16g (1.2mm) with a 3mm ball &amp; Length: 7mm  &amp;  </v>
      </c>
      <c r="B84" s="57" t="str">
        <f>'Copy paste to Here'!C88</f>
        <v>LBB3</v>
      </c>
      <c r="C84" s="57" t="s">
        <v>656</v>
      </c>
      <c r="D84" s="58">
        <f>Invoice!B88</f>
        <v>12</v>
      </c>
      <c r="E84" s="59">
        <f>'Shipping Invoice'!J88*$N$1</f>
        <v>6.1</v>
      </c>
      <c r="F84" s="59">
        <f t="shared" si="3"/>
        <v>73.199999999999989</v>
      </c>
      <c r="G84" s="60">
        <f t="shared" si="4"/>
        <v>6.1</v>
      </c>
      <c r="H84" s="63">
        <f t="shared" si="5"/>
        <v>73.199999999999989</v>
      </c>
    </row>
    <row r="85" spans="1:8" s="62" customFormat="1" ht="24">
      <c r="A85" s="56" t="str">
        <f>IF((LEN('Copy paste to Here'!G89))&gt;5,((CONCATENATE('Copy paste to Here'!G89," &amp; ",'Copy paste to Here'!D89,"  &amp;  ",'Copy paste to Here'!E89))),"Empty Cell")</f>
        <v xml:space="preserve">Surgical steel labret, 16g (1.2mm) with a 3mm ball &amp; Length: 16mm  &amp;  </v>
      </c>
      <c r="B85" s="57" t="str">
        <f>'Copy paste to Here'!C89</f>
        <v>LBB3</v>
      </c>
      <c r="C85" s="57" t="s">
        <v>656</v>
      </c>
      <c r="D85" s="58">
        <f>Invoice!B89</f>
        <v>10</v>
      </c>
      <c r="E85" s="59">
        <f>'Shipping Invoice'!J89*$N$1</f>
        <v>6.1</v>
      </c>
      <c r="F85" s="59">
        <f t="shared" si="3"/>
        <v>61</v>
      </c>
      <c r="G85" s="60">
        <f t="shared" si="4"/>
        <v>6.1</v>
      </c>
      <c r="H85" s="63">
        <f t="shared" si="5"/>
        <v>61</v>
      </c>
    </row>
    <row r="86" spans="1:8" s="62" customFormat="1" ht="36">
      <c r="A86" s="56" t="str">
        <f>IF((LEN('Copy paste to Here'!G90))&gt;5,((CONCATENATE('Copy paste to Here'!G90," &amp; ",'Copy paste to Here'!D90,"  &amp;  ",'Copy paste to Here'!E90))),"Empty Cell")</f>
        <v>Surgical steel internally threaded labret, 16g (1.2mm) with crystal flat head sized 3mm to 5mm for triple tragus piercings &amp; Length: 10mm with 4mm top part  &amp;  Crystal Color: Clear</v>
      </c>
      <c r="B86" s="57" t="str">
        <f>'Copy paste to Here'!C90</f>
        <v>LBIFB</v>
      </c>
      <c r="C86" s="57" t="s">
        <v>817</v>
      </c>
      <c r="D86" s="58">
        <f>Invoice!B90</f>
        <v>2</v>
      </c>
      <c r="E86" s="59">
        <f>'Shipping Invoice'!J90*$N$1</f>
        <v>35.549999999999997</v>
      </c>
      <c r="F86" s="59">
        <f t="shared" si="3"/>
        <v>71.099999999999994</v>
      </c>
      <c r="G86" s="60">
        <f t="shared" si="4"/>
        <v>35.549999999999997</v>
      </c>
      <c r="H86" s="63">
        <f t="shared" si="5"/>
        <v>71.099999999999994</v>
      </c>
    </row>
    <row r="87" spans="1:8" s="62" customFormat="1" ht="36">
      <c r="A87" s="56" t="str">
        <f>IF((LEN('Copy paste to Here'!G91))&gt;5,((CONCATENATE('Copy paste to Here'!G91," &amp; ",'Copy paste to Here'!D91,"  &amp;  ",'Copy paste to Here'!E91))),"Empty Cell")</f>
        <v>Surgical steel internally threaded labret, 16g (1.2mm) with crystal flat head sized 3mm to 5mm for triple tragus piercings &amp; Length: 10mm with 4mm top part  &amp;  Crystal Color: Rose</v>
      </c>
      <c r="B87" s="57" t="str">
        <f>'Copy paste to Here'!C91</f>
        <v>LBIFB</v>
      </c>
      <c r="C87" s="57" t="s">
        <v>817</v>
      </c>
      <c r="D87" s="58">
        <f>Invoice!B91</f>
        <v>2</v>
      </c>
      <c r="E87" s="59">
        <f>'Shipping Invoice'!J91*$N$1</f>
        <v>35.549999999999997</v>
      </c>
      <c r="F87" s="59">
        <f t="shared" si="3"/>
        <v>71.099999999999994</v>
      </c>
      <c r="G87" s="60">
        <f t="shared" si="4"/>
        <v>35.549999999999997</v>
      </c>
      <c r="H87" s="63">
        <f t="shared" si="5"/>
        <v>71.099999999999994</v>
      </c>
    </row>
    <row r="88" spans="1:8" s="62" customFormat="1" ht="36">
      <c r="A88" s="56" t="str">
        <f>IF((LEN('Copy paste to Here'!G92))&gt;5,((CONCATENATE('Copy paste to Here'!G92," &amp; ",'Copy paste to Here'!D92,"  &amp;  ",'Copy paste to Here'!E92))),"Empty Cell")</f>
        <v>Surgical steel internally threaded labret, 16g (1.2mm) with crystal flat head sized 3mm to 5mm for triple tragus piercings &amp; Length: 10mm with 4mm top part  &amp;  Crystal Color: Fuchsia</v>
      </c>
      <c r="B88" s="57" t="str">
        <f>'Copy paste to Here'!C92</f>
        <v>LBIFB</v>
      </c>
      <c r="C88" s="57" t="s">
        <v>817</v>
      </c>
      <c r="D88" s="58">
        <f>Invoice!B92</f>
        <v>2</v>
      </c>
      <c r="E88" s="59">
        <f>'Shipping Invoice'!J92*$N$1</f>
        <v>35.549999999999997</v>
      </c>
      <c r="F88" s="59">
        <f t="shared" si="3"/>
        <v>71.099999999999994</v>
      </c>
      <c r="G88" s="60">
        <f t="shared" si="4"/>
        <v>35.549999999999997</v>
      </c>
      <c r="H88" s="63">
        <f t="shared" si="5"/>
        <v>71.099999999999994</v>
      </c>
    </row>
    <row r="89" spans="1:8" s="62" customFormat="1" ht="36">
      <c r="A89" s="56" t="str">
        <f>IF((LEN('Copy paste to Here'!G93))&gt;5,((CONCATENATE('Copy paste to Here'!G93," &amp; ",'Copy paste to Here'!D93,"  &amp;  ",'Copy paste to Here'!E93))),"Empty Cell")</f>
        <v>Surgical steel internally threaded labret, 16g (1.2mm) with crystal flat head sized 3mm to 5mm for triple tragus piercings &amp; Length: 10mm with 4mm top part  &amp;  Crystal Color: Light Siam</v>
      </c>
      <c r="B89" s="57" t="str">
        <f>'Copy paste to Here'!C93</f>
        <v>LBIFB</v>
      </c>
      <c r="C89" s="57" t="s">
        <v>817</v>
      </c>
      <c r="D89" s="58">
        <f>Invoice!B93</f>
        <v>2</v>
      </c>
      <c r="E89" s="59">
        <f>'Shipping Invoice'!J93*$N$1</f>
        <v>35.549999999999997</v>
      </c>
      <c r="F89" s="59">
        <f t="shared" si="3"/>
        <v>71.099999999999994</v>
      </c>
      <c r="G89" s="60">
        <f t="shared" si="4"/>
        <v>35.549999999999997</v>
      </c>
      <c r="H89" s="63">
        <f t="shared" si="5"/>
        <v>71.099999999999994</v>
      </c>
    </row>
    <row r="90" spans="1:8" s="62" customFormat="1" ht="36">
      <c r="A90" s="56" t="str">
        <f>IF((LEN('Copy paste to Here'!G94))&gt;5,((CONCATENATE('Copy paste to Here'!G94," &amp; ",'Copy paste to Here'!D94,"  &amp;  ",'Copy paste to Here'!E94))),"Empty Cell")</f>
        <v>Surgical steel internally threaded labret, 16g (1.2mm) with flat top part with ferido glued multi crystals and resin cover &amp; Length: 6mm with 4mm top part  &amp;  Crystal Color: Clear</v>
      </c>
      <c r="B90" s="57" t="str">
        <f>'Copy paste to Here'!C94</f>
        <v>LBIFRC</v>
      </c>
      <c r="C90" s="57" t="s">
        <v>818</v>
      </c>
      <c r="D90" s="58">
        <f>Invoice!B94</f>
        <v>2</v>
      </c>
      <c r="E90" s="59">
        <f>'Shipping Invoice'!J94*$N$1</f>
        <v>48.12</v>
      </c>
      <c r="F90" s="59">
        <f t="shared" si="3"/>
        <v>96.24</v>
      </c>
      <c r="G90" s="60">
        <f t="shared" si="4"/>
        <v>48.12</v>
      </c>
      <c r="H90" s="63">
        <f t="shared" si="5"/>
        <v>96.24</v>
      </c>
    </row>
    <row r="91" spans="1:8" s="62" customFormat="1" ht="36">
      <c r="A91" s="56" t="str">
        <f>IF((LEN('Copy paste to Here'!G95))&gt;5,((CONCATENATE('Copy paste to Here'!G95," &amp; ",'Copy paste to Here'!D95,"  &amp;  ",'Copy paste to Here'!E95))),"Empty Cell")</f>
        <v>Surgical steel internally threaded labret, 16g (1.2mm) with flat top part with ferido glued multi crystals and resin cover &amp; Length: 8mm with 4mm top part  &amp;  Crystal Color: Clear</v>
      </c>
      <c r="B91" s="57" t="str">
        <f>'Copy paste to Here'!C95</f>
        <v>LBIFRC</v>
      </c>
      <c r="C91" s="57" t="s">
        <v>818</v>
      </c>
      <c r="D91" s="58">
        <f>Invoice!B95</f>
        <v>2</v>
      </c>
      <c r="E91" s="59">
        <f>'Shipping Invoice'!J95*$N$1</f>
        <v>48.12</v>
      </c>
      <c r="F91" s="59">
        <f t="shared" si="3"/>
        <v>96.24</v>
      </c>
      <c r="G91" s="60">
        <f t="shared" si="4"/>
        <v>48.12</v>
      </c>
      <c r="H91" s="63">
        <f t="shared" si="5"/>
        <v>96.24</v>
      </c>
    </row>
    <row r="92" spans="1:8" s="62" customFormat="1" ht="36">
      <c r="A92" s="56" t="str">
        <f>IF((LEN('Copy paste to Here'!G96))&gt;5,((CONCATENATE('Copy paste to Here'!G96," &amp; ",'Copy paste to Here'!D96,"  &amp;  ",'Copy paste to Here'!E96))),"Empty Cell")</f>
        <v>Surgical steel internally threaded labret, 16g (1.2mm) with flat top part with ferido glued multi crystals and resin cover &amp; Length: 8mm with 4mm top part  &amp;  Crystal Color: Amethyst</v>
      </c>
      <c r="B92" s="57" t="str">
        <f>'Copy paste to Here'!C96</f>
        <v>LBIFRC</v>
      </c>
      <c r="C92" s="57" t="s">
        <v>818</v>
      </c>
      <c r="D92" s="58">
        <f>Invoice!B96</f>
        <v>2</v>
      </c>
      <c r="E92" s="59">
        <f>'Shipping Invoice'!J96*$N$1</f>
        <v>48.12</v>
      </c>
      <c r="F92" s="59">
        <f t="shared" si="3"/>
        <v>96.24</v>
      </c>
      <c r="G92" s="60">
        <f t="shared" si="4"/>
        <v>48.12</v>
      </c>
      <c r="H92" s="63">
        <f t="shared" si="5"/>
        <v>96.24</v>
      </c>
    </row>
    <row r="93" spans="1:8" s="62" customFormat="1" ht="25.5">
      <c r="A93" s="56" t="str">
        <f>IF((LEN('Copy paste to Here'!G97))&gt;5,((CONCATENATE('Copy paste to Here'!G97," &amp; ",'Copy paste to Here'!D97,"  &amp;  ",'Copy paste to Here'!E97))),"Empty Cell")</f>
        <v>Clear bio flexible labret, 16g (1.2mm) with a push in 2.5mm solid color acrylic ball &amp; Length: 6mm  &amp;  Color: Black</v>
      </c>
      <c r="B93" s="57" t="str">
        <f>'Copy paste to Here'!C97</f>
        <v>LBISAB25</v>
      </c>
      <c r="C93" s="57" t="s">
        <v>760</v>
      </c>
      <c r="D93" s="58">
        <f>Invoice!B97</f>
        <v>6</v>
      </c>
      <c r="E93" s="59">
        <f>'Shipping Invoice'!J97*$N$1</f>
        <v>10.41</v>
      </c>
      <c r="F93" s="59">
        <f t="shared" si="3"/>
        <v>62.46</v>
      </c>
      <c r="G93" s="60">
        <f t="shared" si="4"/>
        <v>10.41</v>
      </c>
      <c r="H93" s="63">
        <f t="shared" si="5"/>
        <v>62.46</v>
      </c>
    </row>
    <row r="94" spans="1:8" s="62" customFormat="1" ht="25.5">
      <c r="A94" s="56" t="str">
        <f>IF((LEN('Copy paste to Here'!G98))&gt;5,((CONCATENATE('Copy paste to Here'!G98," &amp; ",'Copy paste to Here'!D98,"  &amp;  ",'Copy paste to Here'!E98))),"Empty Cell")</f>
        <v>Clear bio flexible labret, 16g (1.2mm) with a push in 2.5mm solid color acrylic ball &amp; Length: 8mm  &amp;  Color: Black</v>
      </c>
      <c r="B94" s="57" t="str">
        <f>'Copy paste to Here'!C98</f>
        <v>LBISAB25</v>
      </c>
      <c r="C94" s="57" t="s">
        <v>760</v>
      </c>
      <c r="D94" s="58">
        <f>Invoice!B98</f>
        <v>6</v>
      </c>
      <c r="E94" s="59">
        <f>'Shipping Invoice'!J98*$N$1</f>
        <v>10.41</v>
      </c>
      <c r="F94" s="59">
        <f t="shared" si="3"/>
        <v>62.46</v>
      </c>
      <c r="G94" s="60">
        <f t="shared" si="4"/>
        <v>10.41</v>
      </c>
      <c r="H94" s="63">
        <f t="shared" si="5"/>
        <v>62.46</v>
      </c>
    </row>
    <row r="95" spans="1:8" s="62" customFormat="1" ht="24">
      <c r="A95" s="56" t="str">
        <f>IF((LEN('Copy paste to Here'!G99))&gt;5,((CONCATENATE('Copy paste to Here'!G99," &amp; ",'Copy paste to Here'!D99,"  &amp;  ",'Copy paste to Here'!E99))),"Empty Cell")</f>
        <v>14g Flexible acrylic labret retainer with push in disc &amp; Length: 6mm  &amp;  Color: Clear</v>
      </c>
      <c r="B95" s="57" t="str">
        <f>'Copy paste to Here'!C99</f>
        <v>LBRT14</v>
      </c>
      <c r="C95" s="57" t="s">
        <v>762</v>
      </c>
      <c r="D95" s="58">
        <f>Invoice!B99</f>
        <v>9</v>
      </c>
      <c r="E95" s="59">
        <f>'Shipping Invoice'!J99*$N$1</f>
        <v>5.03</v>
      </c>
      <c r="F95" s="59">
        <f t="shared" si="3"/>
        <v>45.27</v>
      </c>
      <c r="G95" s="60">
        <f t="shared" si="4"/>
        <v>5.03</v>
      </c>
      <c r="H95" s="63">
        <f t="shared" si="5"/>
        <v>45.27</v>
      </c>
    </row>
    <row r="96" spans="1:8" s="62" customFormat="1" ht="36">
      <c r="A96" s="56" t="str">
        <f>IF((LEN('Copy paste to Here'!G100))&gt;5,((CONCATENATE('Copy paste to Here'!G100," &amp; ",'Copy paste to Here'!D100,"  &amp;  ",'Copy paste to Here'!E100))),"Empty Cell")</f>
        <v>Anodized 316L steel labret, 16g (1.2mm) with an internally threaded 2.5mm crystal top &amp; Length: 8mm  &amp;  Crystal Color: Light Siam / Black Anodized</v>
      </c>
      <c r="B96" s="57" t="str">
        <f>'Copy paste to Here'!C100</f>
        <v>LBTC25</v>
      </c>
      <c r="C96" s="57" t="s">
        <v>764</v>
      </c>
      <c r="D96" s="58">
        <f>Invoice!B100</f>
        <v>16</v>
      </c>
      <c r="E96" s="59">
        <f>'Shipping Invoice'!J100*$N$1</f>
        <v>35.549999999999997</v>
      </c>
      <c r="F96" s="59">
        <f t="shared" si="3"/>
        <v>568.79999999999995</v>
      </c>
      <c r="G96" s="60">
        <f t="shared" si="4"/>
        <v>35.549999999999997</v>
      </c>
      <c r="H96" s="63">
        <f t="shared" si="5"/>
        <v>568.79999999999995</v>
      </c>
    </row>
    <row r="97" spans="1:8" s="62" customFormat="1" ht="36">
      <c r="A97" s="56" t="str">
        <f>IF((LEN('Copy paste to Here'!G101))&gt;5,((CONCATENATE('Copy paste to Here'!G101," &amp; ",'Copy paste to Here'!D101,"  &amp;  ",'Copy paste to Here'!E101))),"Empty Cell")</f>
        <v>Black PVD plated 316L steel septum retainer in a simple inverted U shape with outward pointing ends &amp; Gauge: 2.5mm  &amp;  Length: 12mm</v>
      </c>
      <c r="B97" s="57" t="str">
        <f>'Copy paste to Here'!C101</f>
        <v>SEPTB</v>
      </c>
      <c r="C97" s="57" t="s">
        <v>819</v>
      </c>
      <c r="D97" s="58">
        <f>Invoice!B101</f>
        <v>9</v>
      </c>
      <c r="E97" s="59">
        <f>'Shipping Invoice'!J101*$N$1</f>
        <v>24.78</v>
      </c>
      <c r="F97" s="59">
        <f t="shared" si="3"/>
        <v>223.02</v>
      </c>
      <c r="G97" s="60">
        <f t="shared" si="4"/>
        <v>24.78</v>
      </c>
      <c r="H97" s="63">
        <f t="shared" si="5"/>
        <v>223.02</v>
      </c>
    </row>
    <row r="98" spans="1:8" s="62" customFormat="1" ht="24">
      <c r="A98" s="56" t="str">
        <f>IF((LEN('Copy paste to Here'!G102))&gt;5,((CONCATENATE('Copy paste to Here'!G102," &amp; ",'Copy paste to Here'!D102,"  &amp;  ",'Copy paste to Here'!E102))),"Empty Cell")</f>
        <v>Surgical steel eyebrow spiral, 18g (1mm) with two 3mm bezel set jewel balls &amp; Size: 8mm  &amp;  Crystal Color: Sapphire</v>
      </c>
      <c r="B98" s="57" t="str">
        <f>'Copy paste to Here'!C102</f>
        <v>SP18JB3</v>
      </c>
      <c r="C98" s="57" t="s">
        <v>770</v>
      </c>
      <c r="D98" s="58">
        <f>Invoice!B102</f>
        <v>4</v>
      </c>
      <c r="E98" s="59">
        <f>'Shipping Invoice'!J102*$N$1</f>
        <v>21.54</v>
      </c>
      <c r="F98" s="59">
        <f t="shared" si="3"/>
        <v>86.16</v>
      </c>
      <c r="G98" s="60">
        <f t="shared" si="4"/>
        <v>21.54</v>
      </c>
      <c r="H98" s="63">
        <f t="shared" si="5"/>
        <v>86.16</v>
      </c>
    </row>
    <row r="99" spans="1:8" s="62" customFormat="1" ht="24">
      <c r="A99" s="56" t="str">
        <f>IF((LEN('Copy paste to Here'!G103))&gt;5,((CONCATENATE('Copy paste to Here'!G103," &amp; ",'Copy paste to Here'!D103,"  &amp;  ",'Copy paste to Here'!E103))),"Empty Cell")</f>
        <v xml:space="preserve">Surgical steel eyebrow spiral, 16g (1.2mm) with two 3mm balls &amp; Length: 12mm  &amp;  </v>
      </c>
      <c r="B99" s="57" t="str">
        <f>'Copy paste to Here'!C103</f>
        <v>SPEB</v>
      </c>
      <c r="C99" s="57" t="s">
        <v>772</v>
      </c>
      <c r="D99" s="58">
        <f>Invoice!B103</f>
        <v>4</v>
      </c>
      <c r="E99" s="59">
        <f>'Shipping Invoice'!J103*$N$1</f>
        <v>10.41</v>
      </c>
      <c r="F99" s="59">
        <f t="shared" si="3"/>
        <v>41.64</v>
      </c>
      <c r="G99" s="60">
        <f t="shared" si="4"/>
        <v>10.41</v>
      </c>
      <c r="H99" s="63">
        <f t="shared" si="5"/>
        <v>41.64</v>
      </c>
    </row>
    <row r="100" spans="1:8" s="62" customFormat="1" ht="24">
      <c r="A100" s="56" t="str">
        <f>IF((LEN('Copy paste to Here'!G104))&gt;5,((CONCATENATE('Copy paste to Here'!G104," &amp; ",'Copy paste to Here'!D104,"  &amp;  ",'Copy paste to Here'!E104))),"Empty Cell")</f>
        <v>Premium PVD plated surgical steel eyebrow spiral, 16g (1.2mm) with two 3mm balls &amp; Length: 6mm  &amp;  Color: Purple</v>
      </c>
      <c r="B100" s="57" t="str">
        <f>'Copy paste to Here'!C104</f>
        <v>SPETB</v>
      </c>
      <c r="C100" s="57" t="s">
        <v>600</v>
      </c>
      <c r="D100" s="58">
        <f>Invoice!B104</f>
        <v>4</v>
      </c>
      <c r="E100" s="59">
        <f>'Shipping Invoice'!J104*$N$1</f>
        <v>24.78</v>
      </c>
      <c r="F100" s="59">
        <f t="shared" si="3"/>
        <v>99.12</v>
      </c>
      <c r="G100" s="60">
        <f t="shared" si="4"/>
        <v>24.78</v>
      </c>
      <c r="H100" s="63">
        <f t="shared" si="5"/>
        <v>99.12</v>
      </c>
    </row>
    <row r="101" spans="1:8" s="62" customFormat="1" ht="24">
      <c r="A101" s="56" t="str">
        <f>IF((LEN('Copy paste to Here'!G105))&gt;5,((CONCATENATE('Copy paste to Here'!G105," &amp; ",'Copy paste to Here'!D105,"  &amp;  ",'Copy paste to Here'!E105))),"Empty Cell")</f>
        <v>Premium PVD plated surgical steel eyebrow spiral, 16g (1.2mm) with two 3mm balls &amp; Length: 8mm  &amp;  Color: Purple</v>
      </c>
      <c r="B101" s="57" t="str">
        <f>'Copy paste to Here'!C105</f>
        <v>SPETB</v>
      </c>
      <c r="C101" s="57" t="s">
        <v>600</v>
      </c>
      <c r="D101" s="58">
        <f>Invoice!B105</f>
        <v>4</v>
      </c>
      <c r="E101" s="59">
        <f>'Shipping Invoice'!J105*$N$1</f>
        <v>24.78</v>
      </c>
      <c r="F101" s="59">
        <f t="shared" si="3"/>
        <v>99.12</v>
      </c>
      <c r="G101" s="60">
        <f t="shared" si="4"/>
        <v>24.78</v>
      </c>
      <c r="H101" s="63">
        <f t="shared" si="5"/>
        <v>99.12</v>
      </c>
    </row>
    <row r="102" spans="1:8" s="62" customFormat="1" ht="24">
      <c r="A102" s="56" t="str">
        <f>IF((LEN('Copy paste to Here'!G106))&gt;5,((CONCATENATE('Copy paste to Here'!G106," &amp; ",'Copy paste to Here'!D106,"  &amp;  ",'Copy paste to Here'!E106))),"Empty Cell")</f>
        <v>Premium PVD plated surgical steel eyebrow spiral, 16g (1.2mm) with two 3mm balls &amp; Length: 10mm  &amp;  Color: Purple</v>
      </c>
      <c r="B102" s="57" t="str">
        <f>'Copy paste to Here'!C106</f>
        <v>SPETB</v>
      </c>
      <c r="C102" s="57" t="s">
        <v>600</v>
      </c>
      <c r="D102" s="58">
        <f>Invoice!B106</f>
        <v>4</v>
      </c>
      <c r="E102" s="59">
        <f>'Shipping Invoice'!J106*$N$1</f>
        <v>24.78</v>
      </c>
      <c r="F102" s="59">
        <f t="shared" si="3"/>
        <v>99.12</v>
      </c>
      <c r="G102" s="60">
        <f t="shared" si="4"/>
        <v>24.78</v>
      </c>
      <c r="H102" s="63">
        <f t="shared" si="5"/>
        <v>99.12</v>
      </c>
    </row>
    <row r="103" spans="1:8" s="62" customFormat="1" ht="24">
      <c r="A103" s="56" t="str">
        <f>IF((LEN('Copy paste to Here'!G107))&gt;5,((CONCATENATE('Copy paste to Here'!G107," &amp; ",'Copy paste to Here'!D107,"  &amp;  ",'Copy paste to Here'!E107))),"Empty Cell")</f>
        <v>Titanium G23 belly banana, 14g (1.6mm) with 8mm &amp; 5mm bezel set jewel ball &amp; Length: 8mm  &amp;  Crystal Color: Clear</v>
      </c>
      <c r="B103" s="57" t="str">
        <f>'Copy paste to Here'!C107</f>
        <v>UBN2CG</v>
      </c>
      <c r="C103" s="57" t="s">
        <v>775</v>
      </c>
      <c r="D103" s="58">
        <f>Invoice!B107</f>
        <v>2</v>
      </c>
      <c r="E103" s="59">
        <f>'Shipping Invoice'!J107*$N$1</f>
        <v>82.23</v>
      </c>
      <c r="F103" s="59">
        <f t="shared" si="3"/>
        <v>164.46</v>
      </c>
      <c r="G103" s="60">
        <f t="shared" si="4"/>
        <v>82.23</v>
      </c>
      <c r="H103" s="63">
        <f t="shared" si="5"/>
        <v>164.46</v>
      </c>
    </row>
    <row r="104" spans="1:8" s="62" customFormat="1" ht="24">
      <c r="A104" s="56" t="str">
        <f>IF((LEN('Copy paste to Here'!G108))&gt;5,((CONCATENATE('Copy paste to Here'!G108," &amp; ",'Copy paste to Here'!D108,"  &amp;  ",'Copy paste to Here'!E108))),"Empty Cell")</f>
        <v>Titanium G23 belly banana, 14g (1.6mm) with 8mm &amp; 5mm bezel set jewel ball &amp; Length: 8mm  &amp;  Crystal Color: Light Amethyst</v>
      </c>
      <c r="B104" s="57" t="str">
        <f>'Copy paste to Here'!C108</f>
        <v>UBN2CG</v>
      </c>
      <c r="C104" s="57" t="s">
        <v>775</v>
      </c>
      <c r="D104" s="58">
        <f>Invoice!B108</f>
        <v>2</v>
      </c>
      <c r="E104" s="59">
        <f>'Shipping Invoice'!J108*$N$1</f>
        <v>82.23</v>
      </c>
      <c r="F104" s="59">
        <f t="shared" si="3"/>
        <v>164.46</v>
      </c>
      <c r="G104" s="60">
        <f t="shared" si="4"/>
        <v>82.23</v>
      </c>
      <c r="H104" s="63">
        <f t="shared" si="5"/>
        <v>164.46</v>
      </c>
    </row>
    <row r="105" spans="1:8" s="62" customFormat="1" ht="24">
      <c r="A105" s="56" t="str">
        <f>IF((LEN('Copy paste to Here'!G109))&gt;5,((CONCATENATE('Copy paste to Here'!G109," &amp; ",'Copy paste to Here'!D109,"  &amp;  ",'Copy paste to Here'!E109))),"Empty Cell")</f>
        <v>Titanium G23 belly banana, 14g (1.6mm) with 8mm &amp; 5mm bezel set jewel ball &amp; Length: 8mm  &amp;  Crystal Color: Amethyst</v>
      </c>
      <c r="B105" s="57" t="str">
        <f>'Copy paste to Here'!C109</f>
        <v>UBN2CG</v>
      </c>
      <c r="C105" s="57" t="s">
        <v>775</v>
      </c>
      <c r="D105" s="58">
        <f>Invoice!B109</f>
        <v>2</v>
      </c>
      <c r="E105" s="59">
        <f>'Shipping Invoice'!J109*$N$1</f>
        <v>82.23</v>
      </c>
      <c r="F105" s="59">
        <f t="shared" si="3"/>
        <v>164.46</v>
      </c>
      <c r="G105" s="60">
        <f t="shared" si="4"/>
        <v>82.23</v>
      </c>
      <c r="H105" s="63">
        <f t="shared" si="5"/>
        <v>164.46</v>
      </c>
    </row>
    <row r="106" spans="1:8" s="62" customFormat="1" ht="24">
      <c r="A106" s="56" t="str">
        <f>IF((LEN('Copy paste to Here'!G110))&gt;5,((CONCATENATE('Copy paste to Here'!G110," &amp; ",'Copy paste to Here'!D110,"  &amp;  ",'Copy paste to Here'!E110))),"Empty Cell")</f>
        <v>Titanium G23 belly banana, 14g (1.6mm) with 8mm &amp; 5mm bezel set jewel ball &amp; Length: 14mm  &amp;  Crystal Color: Clear</v>
      </c>
      <c r="B106" s="57" t="str">
        <f>'Copy paste to Here'!C110</f>
        <v>UBN2CG</v>
      </c>
      <c r="C106" s="57" t="s">
        <v>775</v>
      </c>
      <c r="D106" s="58">
        <f>Invoice!B110</f>
        <v>4</v>
      </c>
      <c r="E106" s="59">
        <f>'Shipping Invoice'!J110*$N$1</f>
        <v>82.23</v>
      </c>
      <c r="F106" s="59">
        <f t="shared" si="3"/>
        <v>328.92</v>
      </c>
      <c r="G106" s="60">
        <f t="shared" si="4"/>
        <v>82.23</v>
      </c>
      <c r="H106" s="63">
        <f t="shared" si="5"/>
        <v>328.92</v>
      </c>
    </row>
    <row r="107" spans="1:8" s="62" customFormat="1" ht="24">
      <c r="A107" s="56" t="str">
        <f>IF((LEN('Copy paste to Here'!G111))&gt;5,((CONCATENATE('Copy paste to Here'!G111," &amp; ",'Copy paste to Here'!D111,"  &amp;  ",'Copy paste to Here'!E111))),"Empty Cell")</f>
        <v>Titanium G23 belly banana, 14g (1.6mm) with 8mm &amp; 5mm bezel set jewel ball &amp; Length: 14mm  &amp;  Crystal Color: Sapphire</v>
      </c>
      <c r="B107" s="57" t="str">
        <f>'Copy paste to Here'!C111</f>
        <v>UBN2CG</v>
      </c>
      <c r="C107" s="57" t="s">
        <v>775</v>
      </c>
      <c r="D107" s="58">
        <f>Invoice!B111</f>
        <v>2</v>
      </c>
      <c r="E107" s="59">
        <f>'Shipping Invoice'!J111*$N$1</f>
        <v>82.23</v>
      </c>
      <c r="F107" s="59">
        <f t="shared" si="3"/>
        <v>164.46</v>
      </c>
      <c r="G107" s="60">
        <f t="shared" si="4"/>
        <v>82.23</v>
      </c>
      <c r="H107" s="63">
        <f t="shared" si="5"/>
        <v>164.46</v>
      </c>
    </row>
    <row r="108" spans="1:8" s="62" customFormat="1" ht="24">
      <c r="A108" s="56" t="str">
        <f>IF((LEN('Copy paste to Here'!G112))&gt;5,((CONCATENATE('Copy paste to Here'!G112," &amp; ",'Copy paste to Here'!D112,"  &amp;  ",'Copy paste to Here'!E112))),"Empty Cell")</f>
        <v>Titanium G23 belly banana, 14g (1.6mm) with 8mm &amp; 5mm bezel set jewel ball &amp; Length: 14mm  &amp;  Crystal Color: Aquamarine</v>
      </c>
      <c r="B108" s="57" t="str">
        <f>'Copy paste to Here'!C112</f>
        <v>UBN2CG</v>
      </c>
      <c r="C108" s="57" t="s">
        <v>775</v>
      </c>
      <c r="D108" s="58">
        <f>Invoice!B112</f>
        <v>2</v>
      </c>
      <c r="E108" s="59">
        <f>'Shipping Invoice'!J112*$N$1</f>
        <v>82.23</v>
      </c>
      <c r="F108" s="59">
        <f t="shared" si="3"/>
        <v>164.46</v>
      </c>
      <c r="G108" s="60">
        <f t="shared" si="4"/>
        <v>82.23</v>
      </c>
      <c r="H108" s="63">
        <f t="shared" si="5"/>
        <v>164.46</v>
      </c>
    </row>
    <row r="109" spans="1:8" s="62" customFormat="1" ht="24">
      <c r="A109" s="56" t="str">
        <f>IF((LEN('Copy paste to Here'!G113))&gt;5,((CONCATENATE('Copy paste to Here'!G113," &amp; ",'Copy paste to Here'!D113,"  &amp;  ",'Copy paste to Here'!E113))),"Empty Cell")</f>
        <v>Titanium G23 belly banana, 14g (1.6mm) with 8mm &amp; 5mm bezel set jewel ball &amp; Length: 14mm  &amp;  Crystal Color: Light Amethyst</v>
      </c>
      <c r="B109" s="57" t="str">
        <f>'Copy paste to Here'!C113</f>
        <v>UBN2CG</v>
      </c>
      <c r="C109" s="57" t="s">
        <v>775</v>
      </c>
      <c r="D109" s="58">
        <f>Invoice!B113</f>
        <v>2</v>
      </c>
      <c r="E109" s="59">
        <f>'Shipping Invoice'!J113*$N$1</f>
        <v>82.23</v>
      </c>
      <c r="F109" s="59">
        <f t="shared" si="3"/>
        <v>164.46</v>
      </c>
      <c r="G109" s="60">
        <f t="shared" si="4"/>
        <v>82.23</v>
      </c>
      <c r="H109" s="63">
        <f t="shared" si="5"/>
        <v>164.46</v>
      </c>
    </row>
    <row r="110" spans="1:8" s="62" customFormat="1" ht="24">
      <c r="A110" s="56" t="str">
        <f>IF((LEN('Copy paste to Here'!G114))&gt;5,((CONCATENATE('Copy paste to Here'!G114," &amp; ",'Copy paste to Here'!D114,"  &amp;  ",'Copy paste to Here'!E114))),"Empty Cell")</f>
        <v>Titanium G23 belly banana, 14g (1.6mm) with 8mm &amp; 5mm bezel set jewel ball &amp; Length: 14mm  &amp;  Crystal Color: Amethyst</v>
      </c>
      <c r="B110" s="57" t="str">
        <f>'Copy paste to Here'!C114</f>
        <v>UBN2CG</v>
      </c>
      <c r="C110" s="57" t="s">
        <v>775</v>
      </c>
      <c r="D110" s="58">
        <f>Invoice!B114</f>
        <v>2</v>
      </c>
      <c r="E110" s="59">
        <f>'Shipping Invoice'!J114*$N$1</f>
        <v>82.23</v>
      </c>
      <c r="F110" s="59">
        <f t="shared" si="3"/>
        <v>164.46</v>
      </c>
      <c r="G110" s="60">
        <f t="shared" si="4"/>
        <v>82.23</v>
      </c>
      <c r="H110" s="63">
        <f t="shared" si="5"/>
        <v>164.46</v>
      </c>
    </row>
    <row r="111" spans="1:8" s="62" customFormat="1" ht="24">
      <c r="A111" s="56" t="str">
        <f>IF((LEN('Copy paste to Here'!G115))&gt;5,((CONCATENATE('Copy paste to Here'!G115," &amp; ",'Copy paste to Here'!D115,"  &amp;  ",'Copy paste to Here'!E115))),"Empty Cell")</f>
        <v>High polished titanium G23 banana, 1.2mm (16g) with two 3mm bezel set jewel balls &amp; Length: 6mm  &amp;  Crystal Color: Sapphire</v>
      </c>
      <c r="B111" s="57" t="str">
        <f>'Copy paste to Here'!C115</f>
        <v>UBNE2C</v>
      </c>
      <c r="C111" s="57" t="s">
        <v>776</v>
      </c>
      <c r="D111" s="58">
        <f>Invoice!B115</f>
        <v>3</v>
      </c>
      <c r="E111" s="59">
        <f>'Shipping Invoice'!J115*$N$1</f>
        <v>54.58</v>
      </c>
      <c r="F111" s="59">
        <f t="shared" si="3"/>
        <v>163.74</v>
      </c>
      <c r="G111" s="60">
        <f t="shared" si="4"/>
        <v>54.58</v>
      </c>
      <c r="H111" s="63">
        <f t="shared" si="5"/>
        <v>163.74</v>
      </c>
    </row>
    <row r="112" spans="1:8" s="62" customFormat="1" ht="24">
      <c r="A112" s="56" t="str">
        <f>IF((LEN('Copy paste to Here'!G116))&gt;5,((CONCATENATE('Copy paste to Here'!G116," &amp; ",'Copy paste to Here'!D116,"  &amp;  ",'Copy paste to Here'!E116))),"Empty Cell")</f>
        <v>High polished titanium G23 banana, 1.2mm (16g) with two 3mm bezel set jewel balls &amp; Length: 8mm  &amp;  Crystal Color: Sapphire</v>
      </c>
      <c r="B112" s="57" t="str">
        <f>'Copy paste to Here'!C116</f>
        <v>UBNE2C</v>
      </c>
      <c r="C112" s="57" t="s">
        <v>776</v>
      </c>
      <c r="D112" s="58">
        <f>Invoice!B116</f>
        <v>3</v>
      </c>
      <c r="E112" s="59">
        <f>'Shipping Invoice'!J116*$N$1</f>
        <v>54.58</v>
      </c>
      <c r="F112" s="59">
        <f t="shared" si="3"/>
        <v>163.74</v>
      </c>
      <c r="G112" s="60">
        <f t="shared" si="4"/>
        <v>54.58</v>
      </c>
      <c r="H112" s="63">
        <f t="shared" si="5"/>
        <v>163.74</v>
      </c>
    </row>
    <row r="113" spans="1:8" s="62" customFormat="1" ht="24">
      <c r="A113" s="56" t="str">
        <f>IF((LEN('Copy paste to Here'!G117))&gt;5,((CONCATENATE('Copy paste to Here'!G117," &amp; ",'Copy paste to Here'!D117,"  &amp;  ",'Copy paste to Here'!E117))),"Empty Cell")</f>
        <v xml:space="preserve">Titanium G23 eyebrow banana, 16g (1.2mm) with two 3mm balls &amp; Length: 7mm  &amp;  </v>
      </c>
      <c r="B113" s="57" t="str">
        <f>'Copy paste to Here'!C117</f>
        <v>UBNEB</v>
      </c>
      <c r="C113" s="57" t="s">
        <v>778</v>
      </c>
      <c r="D113" s="58">
        <f>Invoice!B117</f>
        <v>3</v>
      </c>
      <c r="E113" s="59">
        <f>'Shipping Invoice'!J117*$N$1</f>
        <v>35.549999999999997</v>
      </c>
      <c r="F113" s="59">
        <f t="shared" si="3"/>
        <v>106.64999999999999</v>
      </c>
      <c r="G113" s="60">
        <f t="shared" si="4"/>
        <v>35.549999999999997</v>
      </c>
      <c r="H113" s="63">
        <f t="shared" si="5"/>
        <v>106.64999999999999</v>
      </c>
    </row>
    <row r="114" spans="1:8" s="62" customFormat="1" ht="24">
      <c r="A114" s="56" t="str">
        <f>IF((LEN('Copy paste to Here'!G118))&gt;5,((CONCATENATE('Copy paste to Here'!G118," &amp; ",'Copy paste to Here'!D118,"  &amp;  ",'Copy paste to Here'!E118))),"Empty Cell")</f>
        <v xml:space="preserve">Titanium G23 belly banana, 14g (1.6mm) with an upper 5mm and a lower 8mm plain titanium ball &amp; Length: 12mm  &amp;  </v>
      </c>
      <c r="B114" s="57" t="str">
        <f>'Copy paste to Here'!C118</f>
        <v>UBNG</v>
      </c>
      <c r="C114" s="57" t="s">
        <v>780</v>
      </c>
      <c r="D114" s="58">
        <f>Invoice!B118</f>
        <v>2</v>
      </c>
      <c r="E114" s="59">
        <f>'Shipping Invoice'!J118*$N$1</f>
        <v>70.02</v>
      </c>
      <c r="F114" s="59">
        <f t="shared" si="3"/>
        <v>140.04</v>
      </c>
      <c r="G114" s="60">
        <f t="shared" si="4"/>
        <v>70.02</v>
      </c>
      <c r="H114" s="63">
        <f t="shared" si="5"/>
        <v>140.04</v>
      </c>
    </row>
    <row r="115" spans="1:8" s="62" customFormat="1" ht="24">
      <c r="A115" s="56" t="str">
        <f>IF((LEN('Copy paste to Here'!G119))&gt;5,((CONCATENATE('Copy paste to Here'!G119," &amp; ",'Copy paste to Here'!D119,"  &amp;  ",'Copy paste to Here'!E119))),"Empty Cell")</f>
        <v xml:space="preserve">Titanium G23 industrial barbell, 14g (1.6mm) with two 5mm balls &amp; Length: 38mm  &amp;  </v>
      </c>
      <c r="B115" s="57" t="str">
        <f>'Copy paste to Here'!C119</f>
        <v>UINDB</v>
      </c>
      <c r="C115" s="57" t="s">
        <v>782</v>
      </c>
      <c r="D115" s="58">
        <f>Invoice!B119</f>
        <v>4</v>
      </c>
      <c r="E115" s="59">
        <f>'Shipping Invoice'!J119*$N$1</f>
        <v>52.78</v>
      </c>
      <c r="F115" s="59">
        <f t="shared" si="3"/>
        <v>211.12</v>
      </c>
      <c r="G115" s="60">
        <f t="shared" si="4"/>
        <v>52.78</v>
      </c>
      <c r="H115" s="63">
        <f t="shared" si="5"/>
        <v>211.12</v>
      </c>
    </row>
    <row r="116" spans="1:8" s="62" customFormat="1" ht="36">
      <c r="A116" s="56" t="str">
        <f>IF((LEN('Copy paste to Here'!G120))&gt;5,((CONCATENATE('Copy paste to Here'!G120," &amp; ",'Copy paste to Here'!D120,"  &amp;  ",'Copy paste to Here'!E120))),"Empty Cell")</f>
        <v>Titanium G23 Industrial barbell, 14g (1.6mm) with two 5mm ferido glued multi-crystal balls with resin cover &amp; Length: 35mm  &amp;  Crystal Color: Clear</v>
      </c>
      <c r="B116" s="57" t="str">
        <f>'Copy paste to Here'!C120</f>
        <v>UINFR5</v>
      </c>
      <c r="C116" s="57" t="s">
        <v>784</v>
      </c>
      <c r="D116" s="58">
        <f>Invoice!B120</f>
        <v>3</v>
      </c>
      <c r="E116" s="59">
        <f>'Shipping Invoice'!J120*$N$1</f>
        <v>137.16999999999999</v>
      </c>
      <c r="F116" s="59">
        <f t="shared" si="3"/>
        <v>411.51</v>
      </c>
      <c r="G116" s="60">
        <f t="shared" si="4"/>
        <v>137.16999999999999</v>
      </c>
      <c r="H116" s="63">
        <f t="shared" si="5"/>
        <v>411.51</v>
      </c>
    </row>
    <row r="117" spans="1:8" s="62" customFormat="1" ht="36">
      <c r="A117" s="56" t="str">
        <f>IF((LEN('Copy paste to Here'!G121))&gt;5,((CONCATENATE('Copy paste to Here'!G121," &amp; ",'Copy paste to Here'!D121,"  &amp;  ",'Copy paste to Here'!E121))),"Empty Cell")</f>
        <v>Titanium G23 Industrial barbell, 14g (1.6mm) with two 5mm ferido glued multi-crystal balls with resin cover &amp; Length: 35mm  &amp;  Crystal Color: AB</v>
      </c>
      <c r="B117" s="57" t="str">
        <f>'Copy paste to Here'!C121</f>
        <v>UINFR5</v>
      </c>
      <c r="C117" s="57" t="s">
        <v>784</v>
      </c>
      <c r="D117" s="58">
        <f>Invoice!B121</f>
        <v>2</v>
      </c>
      <c r="E117" s="59">
        <f>'Shipping Invoice'!J121*$N$1</f>
        <v>137.16999999999999</v>
      </c>
      <c r="F117" s="59">
        <f t="shared" si="3"/>
        <v>274.33999999999997</v>
      </c>
      <c r="G117" s="60">
        <f t="shared" si="4"/>
        <v>137.16999999999999</v>
      </c>
      <c r="H117" s="63">
        <f t="shared" si="5"/>
        <v>274.33999999999997</v>
      </c>
    </row>
    <row r="118" spans="1:8" s="62" customFormat="1" ht="36">
      <c r="A118" s="56" t="str">
        <f>IF((LEN('Copy paste to Here'!G122))&gt;5,((CONCATENATE('Copy paste to Here'!G122," &amp; ",'Copy paste to Here'!D122,"  &amp;  ",'Copy paste to Here'!E122))),"Empty Cell")</f>
        <v>Titanium G23 Industrial barbell, 14g (1.6mm) with two 5mm ferido glued multi-crystal balls with resin cover &amp; Length: 35mm  &amp;  Crystal Color: Blue Zircon</v>
      </c>
      <c r="B118" s="57" t="str">
        <f>'Copy paste to Here'!C122</f>
        <v>UINFR5</v>
      </c>
      <c r="C118" s="57" t="s">
        <v>784</v>
      </c>
      <c r="D118" s="58">
        <f>Invoice!B122</f>
        <v>2</v>
      </c>
      <c r="E118" s="59">
        <f>'Shipping Invoice'!J122*$N$1</f>
        <v>137.16999999999999</v>
      </c>
      <c r="F118" s="59">
        <f t="shared" si="3"/>
        <v>274.33999999999997</v>
      </c>
      <c r="G118" s="60">
        <f t="shared" si="4"/>
        <v>137.16999999999999</v>
      </c>
      <c r="H118" s="63">
        <f t="shared" si="5"/>
        <v>274.33999999999997</v>
      </c>
    </row>
    <row r="119" spans="1:8" s="62" customFormat="1" ht="24">
      <c r="A119" s="56" t="str">
        <f>IF((LEN('Copy paste to Here'!G123))&gt;5,((CONCATENATE('Copy paste to Here'!G123," &amp; ",'Copy paste to Here'!D123,"  &amp;  ",'Copy paste to Here'!E123))),"Empty Cell")</f>
        <v xml:space="preserve">Titanium G23 labret, 16g (1.2mm) with a 3mm cone &amp; Length: 11mm  &amp;  </v>
      </c>
      <c r="B119" s="57" t="str">
        <f>'Copy paste to Here'!C123</f>
        <v>ULBCN3</v>
      </c>
      <c r="C119" s="57" t="s">
        <v>786</v>
      </c>
      <c r="D119" s="58">
        <f>Invoice!B123</f>
        <v>4</v>
      </c>
      <c r="E119" s="59">
        <f>'Shipping Invoice'!J123*$N$1</f>
        <v>31.96</v>
      </c>
      <c r="F119" s="59">
        <f t="shared" si="3"/>
        <v>127.84</v>
      </c>
      <c r="G119" s="60">
        <f t="shared" si="4"/>
        <v>31.96</v>
      </c>
      <c r="H119" s="63">
        <f t="shared" si="5"/>
        <v>127.84</v>
      </c>
    </row>
    <row r="120" spans="1:8" s="62" customFormat="1" ht="36">
      <c r="A120" s="56" t="str">
        <f>IF((LEN('Copy paste to Here'!G124))&gt;5,((CONCATENATE('Copy paste to Here'!G124," &amp; ",'Copy paste to Here'!D124,"  &amp;  ",'Copy paste to Here'!E124))),"Empty Cell")</f>
        <v>Titanium G23 internally threaded labret, 16g (1.2mm) with a 2.2mm flat head with a bezel set crystal &amp; Length: 8mm  &amp;  Crystal Color: AB</v>
      </c>
      <c r="B120" s="57" t="str">
        <f>'Copy paste to Here'!C124</f>
        <v>ULBICS</v>
      </c>
      <c r="C120" s="57" t="s">
        <v>788</v>
      </c>
      <c r="D120" s="58">
        <f>Invoice!B124</f>
        <v>4</v>
      </c>
      <c r="E120" s="59">
        <f>'Shipping Invoice'!J124*$N$1</f>
        <v>53.5</v>
      </c>
      <c r="F120" s="59">
        <f t="shared" si="3"/>
        <v>214</v>
      </c>
      <c r="G120" s="60">
        <f t="shared" si="4"/>
        <v>53.5</v>
      </c>
      <c r="H120" s="63">
        <f t="shared" si="5"/>
        <v>214</v>
      </c>
    </row>
    <row r="121" spans="1:8" s="62" customFormat="1" ht="36">
      <c r="A121" s="56" t="str">
        <f>IF((LEN('Copy paste to Here'!G125))&gt;5,((CONCATENATE('Copy paste to Here'!G125," &amp; ",'Copy paste to Here'!D125,"  &amp;  ",'Copy paste to Here'!E125))),"Empty Cell")</f>
        <v xml:space="preserve">Anodized titanium G23 tongue barbell, 14g (1.6mm) with a 5mm ferido glued multi-crystal ball with resin cover - length 5/8'' (16mm) &amp; Crystal Color: Rose  &amp;  </v>
      </c>
      <c r="B121" s="57" t="str">
        <f>'Copy paste to Here'!C125</f>
        <v>UTBBFR5</v>
      </c>
      <c r="C121" s="57" t="s">
        <v>790</v>
      </c>
      <c r="D121" s="58">
        <f>Invoice!B125</f>
        <v>2</v>
      </c>
      <c r="E121" s="59">
        <f>'Shipping Invoice'!J125*$N$1</f>
        <v>111.31</v>
      </c>
      <c r="F121" s="59">
        <f t="shared" si="3"/>
        <v>222.62</v>
      </c>
      <c r="G121" s="60">
        <f t="shared" si="4"/>
        <v>111.31</v>
      </c>
      <c r="H121" s="63">
        <f t="shared" si="5"/>
        <v>222.62</v>
      </c>
    </row>
    <row r="122" spans="1:8" s="62" customFormat="1" ht="24">
      <c r="A122" s="56" t="str">
        <f>IF((LEN('Copy paste to Here'!G126))&gt;5,((CONCATENATE('Copy paste to Here'!G126," &amp; ",'Copy paste to Here'!D126,"  &amp;  ",'Copy paste to Here'!E126))),"Empty Cell")</f>
        <v>Anodized titanium G23 tongue barbell, 14g (1.6mm) with two 6mm balls &amp; Length: 14mm  &amp;  Color: Purple</v>
      </c>
      <c r="B122" s="57" t="str">
        <f>'Copy paste to Here'!C126</f>
        <v>UTBBG</v>
      </c>
      <c r="C122" s="57" t="s">
        <v>791</v>
      </c>
      <c r="D122" s="58">
        <f>Invoice!B126</f>
        <v>2</v>
      </c>
      <c r="E122" s="59">
        <f>'Shipping Invoice'!J126*$N$1</f>
        <v>68.94</v>
      </c>
      <c r="F122" s="59">
        <f t="shared" si="3"/>
        <v>137.88</v>
      </c>
      <c r="G122" s="60">
        <f t="shared" si="4"/>
        <v>68.94</v>
      </c>
      <c r="H122" s="63">
        <f t="shared" si="5"/>
        <v>137.88</v>
      </c>
    </row>
    <row r="123" spans="1:8" s="62" customFormat="1" ht="24">
      <c r="A123" s="56" t="str">
        <f>IF((LEN('Copy paste to Here'!G127))&gt;5,((CONCATENATE('Copy paste to Here'!G127," &amp; ",'Copy paste to Here'!D127,"  &amp;  ",'Copy paste to Here'!E127))),"Empty Cell")</f>
        <v>Anodized titanium G23 tongue barbell, 14g (1.6mm) with two 6mm balls &amp; Length: 16mm  &amp;  Color: Black</v>
      </c>
      <c r="B123" s="57" t="str">
        <f>'Copy paste to Here'!C127</f>
        <v>UTBBG</v>
      </c>
      <c r="C123" s="57" t="s">
        <v>791</v>
      </c>
      <c r="D123" s="58">
        <f>Invoice!B127</f>
        <v>3</v>
      </c>
      <c r="E123" s="59">
        <f>'Shipping Invoice'!J127*$N$1</f>
        <v>68.94</v>
      </c>
      <c r="F123" s="59">
        <f t="shared" si="3"/>
        <v>206.82</v>
      </c>
      <c r="G123" s="60">
        <f t="shared" si="4"/>
        <v>68.94</v>
      </c>
      <c r="H123" s="63">
        <f t="shared" si="5"/>
        <v>206.82</v>
      </c>
    </row>
    <row r="124" spans="1:8" s="62" customFormat="1" ht="24">
      <c r="A124" s="56" t="str">
        <f>IF((LEN('Copy paste to Here'!G128))&gt;5,((CONCATENATE('Copy paste to Here'!G128," &amp; ",'Copy paste to Here'!D128,"  &amp;  ",'Copy paste to Here'!E128))),"Empty Cell")</f>
        <v>Anodized titanium G23 tongue barbell, 14g (1.6mm) with two 5mm balls &amp; Length: 16mm  &amp;  Color: Rainbow</v>
      </c>
      <c r="B124" s="57" t="str">
        <f>'Copy paste to Here'!C128</f>
        <v>UTBBS</v>
      </c>
      <c r="C124" s="57" t="s">
        <v>793</v>
      </c>
      <c r="D124" s="58">
        <f>Invoice!B128</f>
        <v>3</v>
      </c>
      <c r="E124" s="59">
        <f>'Shipping Invoice'!J128*$N$1</f>
        <v>58.89</v>
      </c>
      <c r="F124" s="59">
        <f t="shared" si="3"/>
        <v>176.67000000000002</v>
      </c>
      <c r="G124" s="60">
        <f t="shared" si="4"/>
        <v>58.89</v>
      </c>
      <c r="H124" s="63">
        <f t="shared" si="5"/>
        <v>176.67000000000002</v>
      </c>
    </row>
    <row r="125" spans="1:8" s="62" customFormat="1" ht="24">
      <c r="A125" s="56" t="str">
        <f>IF((LEN('Copy paste to Here'!G129))&gt;5,((CONCATENATE('Copy paste to Here'!G129," &amp; ",'Copy paste to Here'!D129,"  &amp;  ",'Copy paste to Here'!E129))),"Empty Cell")</f>
        <v>Anodized titanium G23 tongue barbell, 14g (1.6mm) with two 5mm balls &amp; Length: 16mm  &amp;  Color: Purple</v>
      </c>
      <c r="B125" s="57" t="str">
        <f>'Copy paste to Here'!C129</f>
        <v>UTBBS</v>
      </c>
      <c r="C125" s="57" t="s">
        <v>793</v>
      </c>
      <c r="D125" s="58">
        <f>Invoice!B129</f>
        <v>2</v>
      </c>
      <c r="E125" s="59">
        <f>'Shipping Invoice'!J129*$N$1</f>
        <v>58.89</v>
      </c>
      <c r="F125" s="59">
        <f t="shared" si="3"/>
        <v>117.78</v>
      </c>
      <c r="G125" s="60">
        <f t="shared" si="4"/>
        <v>58.89</v>
      </c>
      <c r="H125" s="63">
        <f t="shared" si="5"/>
        <v>117.78</v>
      </c>
    </row>
    <row r="126" spans="1:8" s="62" customFormat="1" ht="36">
      <c r="A126" s="56" t="str">
        <f>IF((LEN('Copy paste to Here'!G130))&gt;5,((CONCATENATE('Copy paste to Here'!G130," &amp; ",'Copy paste to Here'!D130,"  &amp;  ",'Copy paste to Here'!E130))),"Empty Cell")</f>
        <v>Anodized titanium G23 belly banana, 1.6mm (14g) with a 5mm top titanium ball and 8mm multi-crystal ferido glued lower ball with resin cover &amp; Crystal Color: AB  &amp;  Length: 10mm</v>
      </c>
      <c r="B126" s="57" t="str">
        <f>'Copy paste to Here'!C130</f>
        <v>UTBNFR8</v>
      </c>
      <c r="C126" s="57" t="s">
        <v>795</v>
      </c>
      <c r="D126" s="58">
        <f>Invoice!B130</f>
        <v>2</v>
      </c>
      <c r="E126" s="59">
        <f>'Shipping Invoice'!J130*$N$1</f>
        <v>167.69</v>
      </c>
      <c r="F126" s="59">
        <f t="shared" si="3"/>
        <v>335.38</v>
      </c>
      <c r="G126" s="60">
        <f t="shared" si="4"/>
        <v>167.69</v>
      </c>
      <c r="H126" s="63">
        <f t="shared" si="5"/>
        <v>335.38</v>
      </c>
    </row>
    <row r="127" spans="1:8" s="62" customFormat="1" ht="24">
      <c r="A127" s="56" t="str">
        <f>IF((LEN('Copy paste to Here'!G131))&gt;5,((CONCATENATE('Copy paste to Here'!G131," &amp; ",'Copy paste to Here'!D131,"  &amp;  ",'Copy paste to Here'!E131))),"Empty Cell")</f>
        <v>Anodized titanium G23 belly banana, 14g (1.6mm) with an upper 5mm and a lower 8mm ball &amp; Length: 12mm  &amp;  Color: Blue</v>
      </c>
      <c r="B127" s="57" t="str">
        <f>'Copy paste to Here'!C131</f>
        <v>UTBNG</v>
      </c>
      <c r="C127" s="57" t="s">
        <v>797</v>
      </c>
      <c r="D127" s="58">
        <f>Invoice!B131</f>
        <v>2</v>
      </c>
      <c r="E127" s="59">
        <f>'Shipping Invoice'!J131*$N$1</f>
        <v>77.2</v>
      </c>
      <c r="F127" s="59">
        <f t="shared" si="3"/>
        <v>154.4</v>
      </c>
      <c r="G127" s="60">
        <f t="shared" si="4"/>
        <v>77.2</v>
      </c>
      <c r="H127" s="63">
        <f t="shared" si="5"/>
        <v>154.4</v>
      </c>
    </row>
    <row r="128" spans="1:8" s="62" customFormat="1" ht="24">
      <c r="A128" s="56" t="str">
        <f>IF((LEN('Copy paste to Here'!G132))&gt;5,((CONCATENATE('Copy paste to Here'!G132," &amp; ",'Copy paste to Here'!D132,"  &amp;  ",'Copy paste to Here'!E132))),"Empty Cell")</f>
        <v>Anodized titanium G23 circular barbell, 14g (1.6mm) with 5mm balls &amp; Length: 10mm  &amp;  Color: Black</v>
      </c>
      <c r="B128" s="57" t="str">
        <f>'Copy paste to Here'!C132</f>
        <v>UTCBB5</v>
      </c>
      <c r="C128" s="57" t="s">
        <v>799</v>
      </c>
      <c r="D128" s="58">
        <f>Invoice!B132</f>
        <v>3</v>
      </c>
      <c r="E128" s="59">
        <f>'Shipping Invoice'!J132*$N$1</f>
        <v>55.66</v>
      </c>
      <c r="F128" s="59">
        <f t="shared" si="3"/>
        <v>166.98</v>
      </c>
      <c r="G128" s="60">
        <f t="shared" si="4"/>
        <v>55.66</v>
      </c>
      <c r="H128" s="63">
        <f t="shared" si="5"/>
        <v>166.98</v>
      </c>
    </row>
    <row r="129" spans="1:8" s="62" customFormat="1" ht="24">
      <c r="A129" s="56" t="str">
        <f>IF((LEN('Copy paste to Here'!G133))&gt;5,((CONCATENATE('Copy paste to Here'!G133," &amp; ",'Copy paste to Here'!D133,"  &amp;  ",'Copy paste to Here'!E133))),"Empty Cell")</f>
        <v>Anodized titanium G23 circular barbell, 14g (1.6mm) with 5mm balls &amp; Length: 12mm  &amp;  Color: Purple</v>
      </c>
      <c r="B129" s="57" t="str">
        <f>'Copy paste to Here'!C133</f>
        <v>UTCBB5</v>
      </c>
      <c r="C129" s="57" t="s">
        <v>799</v>
      </c>
      <c r="D129" s="58">
        <f>Invoice!B133</f>
        <v>2</v>
      </c>
      <c r="E129" s="59">
        <f>'Shipping Invoice'!J133*$N$1</f>
        <v>55.66</v>
      </c>
      <c r="F129" s="59">
        <f t="shared" si="3"/>
        <v>111.32</v>
      </c>
      <c r="G129" s="60">
        <f t="shared" si="4"/>
        <v>55.66</v>
      </c>
      <c r="H129" s="63">
        <f t="shared" si="5"/>
        <v>111.32</v>
      </c>
    </row>
    <row r="130" spans="1:8" s="62" customFormat="1" ht="25.5">
      <c r="A130" s="56" t="str">
        <f>IF((LEN('Copy paste to Here'!G134))&gt;5,((CONCATENATE('Copy paste to Here'!G134," &amp; ",'Copy paste to Here'!D134,"  &amp;  ",'Copy paste to Here'!E134))),"Empty Cell")</f>
        <v>Anodized titanium G23 circular barbell, 14g (1.6mm) with 5mm cones &amp; Length: 10mm  &amp;  Color: Black</v>
      </c>
      <c r="B130" s="57" t="str">
        <f>'Copy paste to Here'!C134</f>
        <v>UTCBCN5</v>
      </c>
      <c r="C130" s="57" t="s">
        <v>801</v>
      </c>
      <c r="D130" s="58">
        <f>Invoice!B134</f>
        <v>2</v>
      </c>
      <c r="E130" s="59">
        <f>'Shipping Invoice'!J134*$N$1</f>
        <v>58.89</v>
      </c>
      <c r="F130" s="59">
        <f t="shared" si="3"/>
        <v>117.78</v>
      </c>
      <c r="G130" s="60">
        <f t="shared" si="4"/>
        <v>58.89</v>
      </c>
      <c r="H130" s="63">
        <f t="shared" si="5"/>
        <v>117.78</v>
      </c>
    </row>
    <row r="131" spans="1:8" s="62" customFormat="1" ht="25.5">
      <c r="A131" s="56" t="str">
        <f>IF((LEN('Copy paste to Here'!G135))&gt;5,((CONCATENATE('Copy paste to Here'!G135," &amp; ",'Copy paste to Here'!D135,"  &amp;  ",'Copy paste to Here'!E135))),"Empty Cell")</f>
        <v>Anodized titanium G23 circular barbell, 14g (1.6mm) with 5mm cones &amp; Length: 10mm  &amp;  Color: Green</v>
      </c>
      <c r="B131" s="57" t="str">
        <f>'Copy paste to Here'!C135</f>
        <v>UTCBCN5</v>
      </c>
      <c r="C131" s="57" t="s">
        <v>801</v>
      </c>
      <c r="D131" s="58">
        <f>Invoice!B135</f>
        <v>2</v>
      </c>
      <c r="E131" s="59">
        <f>'Shipping Invoice'!J135*$N$1</f>
        <v>58.89</v>
      </c>
      <c r="F131" s="59">
        <f t="shared" si="3"/>
        <v>117.78</v>
      </c>
      <c r="G131" s="60">
        <f t="shared" si="4"/>
        <v>58.89</v>
      </c>
      <c r="H131" s="63">
        <f t="shared" si="5"/>
        <v>117.78</v>
      </c>
    </row>
    <row r="132" spans="1:8" s="62" customFormat="1" ht="25.5">
      <c r="A132" s="56" t="str">
        <f>IF((LEN('Copy paste to Here'!G136))&gt;5,((CONCATENATE('Copy paste to Here'!G136," &amp; ",'Copy paste to Here'!D136,"  &amp;  ",'Copy paste to Here'!E136))),"Empty Cell")</f>
        <v>Anodized titanium G23 circular barbell, 14g (1.6mm) with 5mm cones &amp; Length: 10mm  &amp;  Color: Purple</v>
      </c>
      <c r="B132" s="57" t="str">
        <f>'Copy paste to Here'!C136</f>
        <v>UTCBCN5</v>
      </c>
      <c r="C132" s="57" t="s">
        <v>801</v>
      </c>
      <c r="D132" s="58">
        <f>Invoice!B136</f>
        <v>3</v>
      </c>
      <c r="E132" s="59">
        <f>'Shipping Invoice'!J136*$N$1</f>
        <v>58.89</v>
      </c>
      <c r="F132" s="59">
        <f t="shared" si="3"/>
        <v>176.67000000000002</v>
      </c>
      <c r="G132" s="60">
        <f t="shared" si="4"/>
        <v>58.89</v>
      </c>
      <c r="H132" s="63">
        <f t="shared" si="5"/>
        <v>176.67000000000002</v>
      </c>
    </row>
    <row r="133" spans="1:8" s="62" customFormat="1" ht="25.5">
      <c r="A133" s="56" t="str">
        <f>IF((LEN('Copy paste to Here'!G137))&gt;5,((CONCATENATE('Copy paste to Here'!G137," &amp; ",'Copy paste to Here'!D137,"  &amp;  ",'Copy paste to Here'!E137))),"Empty Cell")</f>
        <v>Anodized titanium G23 circular eyebrow barbell, 16g (1.2mm) with 3mm cones &amp; Length: 8mm  &amp;  Color: Blue</v>
      </c>
      <c r="B133" s="57" t="str">
        <f>'Copy paste to Here'!C137</f>
        <v>UTCBECN</v>
      </c>
      <c r="C133" s="57" t="s">
        <v>803</v>
      </c>
      <c r="D133" s="58">
        <f>Invoice!B137</f>
        <v>2</v>
      </c>
      <c r="E133" s="59">
        <f>'Shipping Invoice'!J137*$N$1</f>
        <v>56.02</v>
      </c>
      <c r="F133" s="59">
        <f t="shared" si="3"/>
        <v>112.04</v>
      </c>
      <c r="G133" s="60">
        <f t="shared" si="4"/>
        <v>56.02</v>
      </c>
      <c r="H133" s="63">
        <f t="shared" si="5"/>
        <v>112.04</v>
      </c>
    </row>
    <row r="134" spans="1:8" s="62" customFormat="1" ht="24">
      <c r="A134" s="56" t="str">
        <f>IF((LEN('Copy paste to Here'!G138))&gt;5,((CONCATENATE('Copy paste to Here'!G138," &amp; ",'Copy paste to Here'!D138,"  &amp;  ",'Copy paste to Here'!E138))),"Empty Cell")</f>
        <v>Anodized titanium G23 industrial barbell, 14g (1.6mm) with two 5mm balls &amp; Length: 38mm  &amp;  Color: Black</v>
      </c>
      <c r="B134" s="57" t="str">
        <f>'Copy paste to Here'!C138</f>
        <v>UTINB</v>
      </c>
      <c r="C134" s="57" t="s">
        <v>805</v>
      </c>
      <c r="D134" s="58">
        <f>Invoice!B138</f>
        <v>4</v>
      </c>
      <c r="E134" s="59">
        <f>'Shipping Invoice'!J138*$N$1</f>
        <v>60.68</v>
      </c>
      <c r="F134" s="59">
        <f t="shared" si="3"/>
        <v>242.72</v>
      </c>
      <c r="G134" s="60">
        <f t="shared" si="4"/>
        <v>60.68</v>
      </c>
      <c r="H134" s="63">
        <f t="shared" si="5"/>
        <v>242.72</v>
      </c>
    </row>
    <row r="135" spans="1:8" s="62" customFormat="1" ht="24">
      <c r="A135" s="56" t="str">
        <f>IF((LEN('Copy paste to Here'!G139))&gt;5,((CONCATENATE('Copy paste to Here'!G139," &amp; ",'Copy paste to Here'!D139,"  &amp;  ",'Copy paste to Here'!E139))),"Empty Cell")</f>
        <v>Anodized titanium G23 industrial barbell, 14g (1.6mm) with two 5mm balls &amp; Length: 38mm  &amp;  Color: Green</v>
      </c>
      <c r="B135" s="57" t="str">
        <f>'Copy paste to Here'!C139</f>
        <v>UTINB</v>
      </c>
      <c r="C135" s="57" t="s">
        <v>805</v>
      </c>
      <c r="D135" s="58">
        <f>Invoice!B139</f>
        <v>2</v>
      </c>
      <c r="E135" s="59">
        <f>'Shipping Invoice'!J139*$N$1</f>
        <v>60.68</v>
      </c>
      <c r="F135" s="59">
        <f t="shared" si="3"/>
        <v>121.36</v>
      </c>
      <c r="G135" s="60">
        <f t="shared" si="4"/>
        <v>60.68</v>
      </c>
      <c r="H135" s="63">
        <f t="shared" si="5"/>
        <v>121.36</v>
      </c>
    </row>
    <row r="136" spans="1:8" s="62" customFormat="1" ht="24">
      <c r="A136" s="56" t="str">
        <f>IF((LEN('Copy paste to Here'!G140))&gt;5,((CONCATENATE('Copy paste to Here'!G140," &amp; ",'Copy paste to Here'!D140,"  &amp;  ",'Copy paste to Here'!E140))),"Empty Cell")</f>
        <v>Anodized titanium G23 industrial barbell, 14g (1.6mm) with two 5mm cones &amp; Length: 38mm  &amp;  Color: Black</v>
      </c>
      <c r="B136" s="57" t="str">
        <f>'Copy paste to Here'!C140</f>
        <v>UTINCN</v>
      </c>
      <c r="C136" s="57" t="s">
        <v>807</v>
      </c>
      <c r="D136" s="58">
        <f>Invoice!B140</f>
        <v>2</v>
      </c>
      <c r="E136" s="59">
        <f>'Shipping Invoice'!J140*$N$1</f>
        <v>68.94</v>
      </c>
      <c r="F136" s="59">
        <f t="shared" si="3"/>
        <v>137.88</v>
      </c>
      <c r="G136" s="60">
        <f t="shared" si="4"/>
        <v>68.94</v>
      </c>
      <c r="H136" s="63">
        <f t="shared" si="5"/>
        <v>137.88</v>
      </c>
    </row>
    <row r="137" spans="1:8" s="62" customFormat="1" ht="24">
      <c r="A137" s="56" t="str">
        <f>IF((LEN('Copy paste to Here'!G141))&gt;5,((CONCATENATE('Copy paste to Here'!G141," &amp; ",'Copy paste to Here'!D141,"  &amp;  ",'Copy paste to Here'!E141))),"Empty Cell")</f>
        <v>Anodized titanium G23 labret, 16g (1.2mm) with a 3mm ball &amp; Length: 6mm  &amp;  Color: Blue</v>
      </c>
      <c r="B137" s="57" t="str">
        <f>'Copy paste to Here'!C141</f>
        <v>UTLBB3</v>
      </c>
      <c r="C137" s="57" t="s">
        <v>809</v>
      </c>
      <c r="D137" s="58">
        <f>Invoice!B141</f>
        <v>4</v>
      </c>
      <c r="E137" s="59">
        <f>'Shipping Invoice'!J141*$N$1</f>
        <v>52.78</v>
      </c>
      <c r="F137" s="59">
        <f t="shared" si="3"/>
        <v>211.12</v>
      </c>
      <c r="G137" s="60">
        <f t="shared" si="4"/>
        <v>52.78</v>
      </c>
      <c r="H137" s="63">
        <f t="shared" si="5"/>
        <v>211.12</v>
      </c>
    </row>
    <row r="138" spans="1:8" s="62" customFormat="1" ht="24">
      <c r="A138" s="56" t="str">
        <f>IF((LEN('Copy paste to Here'!G142))&gt;5,((CONCATENATE('Copy paste to Here'!G142," &amp; ",'Copy paste to Here'!D142,"  &amp;  ",'Copy paste to Here'!E142))),"Empty Cell")</f>
        <v>Anodized titanium G23 labret, 16g (1.2mm) with a 3mm ball &amp; Length: 8mm  &amp;  Color: Blue</v>
      </c>
      <c r="B138" s="57" t="str">
        <f>'Copy paste to Here'!C142</f>
        <v>UTLBB3</v>
      </c>
      <c r="C138" s="57" t="s">
        <v>809</v>
      </c>
      <c r="D138" s="58">
        <f>Invoice!B142</f>
        <v>8</v>
      </c>
      <c r="E138" s="59">
        <f>'Shipping Invoice'!J142*$N$1</f>
        <v>52.78</v>
      </c>
      <c r="F138" s="59">
        <f t="shared" si="3"/>
        <v>422.24</v>
      </c>
      <c r="G138" s="60">
        <f t="shared" si="4"/>
        <v>52.78</v>
      </c>
      <c r="H138" s="63">
        <f t="shared" si="5"/>
        <v>422.24</v>
      </c>
    </row>
    <row r="139" spans="1:8" s="62" customFormat="1" ht="24">
      <c r="A139" s="56" t="str">
        <f>IF((LEN('Copy paste to Here'!G143))&gt;5,((CONCATENATE('Copy paste to Here'!G143," &amp; ",'Copy paste to Here'!D143,"  &amp;  ",'Copy paste to Here'!E143))),"Empty Cell")</f>
        <v>Anodized titanium G23 labret, 16g (1.2mm) with a 3mm cone &amp; Length: 6mm  &amp;  Color: Black</v>
      </c>
      <c r="B139" s="57" t="str">
        <f>'Copy paste to Here'!C143</f>
        <v>UTLBCN3</v>
      </c>
      <c r="C139" s="57" t="s">
        <v>811</v>
      </c>
      <c r="D139" s="58">
        <f>Invoice!B143</f>
        <v>4</v>
      </c>
      <c r="E139" s="59">
        <f>'Shipping Invoice'!J143*$N$1</f>
        <v>55.66</v>
      </c>
      <c r="F139" s="59">
        <f t="shared" si="3"/>
        <v>222.64</v>
      </c>
      <c r="G139" s="60">
        <f t="shared" si="4"/>
        <v>55.66</v>
      </c>
      <c r="H139" s="63">
        <f t="shared" si="5"/>
        <v>222.64</v>
      </c>
    </row>
    <row r="140" spans="1:8" s="62" customFormat="1" ht="24">
      <c r="A140" s="56" t="str">
        <f>IF((LEN('Copy paste to Here'!G144))&gt;5,((CONCATENATE('Copy paste to Here'!G144," &amp; ",'Copy paste to Here'!D144,"  &amp;  ",'Copy paste to Here'!E144))),"Empty Cell")</f>
        <v xml:space="preserve">Set of 10 pcs. of 3mm acrylic UV dice with 16g (1.2mm) threading &amp; Color: Light blue  &amp;  </v>
      </c>
      <c r="B140" s="57" t="str">
        <f>'Copy paste to Here'!C144</f>
        <v>XUVDI3</v>
      </c>
      <c r="C140" s="57" t="s">
        <v>813</v>
      </c>
      <c r="D140" s="58">
        <f>Invoice!B144</f>
        <v>1</v>
      </c>
      <c r="E140" s="59">
        <f>'Shipping Invoice'!J144*$N$1</f>
        <v>44.53</v>
      </c>
      <c r="F140" s="59">
        <f t="shared" si="3"/>
        <v>44.53</v>
      </c>
      <c r="G140" s="60">
        <f t="shared" si="4"/>
        <v>44.53</v>
      </c>
      <c r="H140" s="63">
        <f t="shared" si="5"/>
        <v>44.53</v>
      </c>
    </row>
    <row r="141" spans="1:8" s="62" customFormat="1" ht="24">
      <c r="A141" s="56" t="str">
        <f>IF((LEN('Copy paste to Here'!G145))&gt;5,((CONCATENATE('Copy paste to Here'!G145," &amp; ",'Copy paste to Here'!D145,"  &amp;  ",'Copy paste to Here'!E145))),"Empty Cell")</f>
        <v xml:space="preserve">EO gas sterilized piercing: Titanium G23 barbell, 14g (1.6mm) with 5mm balls &amp; Length: 22mm  &amp;  </v>
      </c>
      <c r="B141" s="57" t="str">
        <f>'Copy paste to Here'!C145</f>
        <v>ZUBBBS</v>
      </c>
      <c r="C141" s="57" t="s">
        <v>815</v>
      </c>
      <c r="D141" s="58">
        <f>Invoice!B145</f>
        <v>5</v>
      </c>
      <c r="E141" s="59">
        <f>'Shipping Invoice'!J145*$N$1</f>
        <v>67.150000000000006</v>
      </c>
      <c r="F141" s="59">
        <f t="shared" si="3"/>
        <v>335.75</v>
      </c>
      <c r="G141" s="60">
        <f t="shared" si="4"/>
        <v>67.150000000000006</v>
      </c>
      <c r="H141" s="63">
        <f t="shared" si="5"/>
        <v>335.75</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14738.750000000004</v>
      </c>
      <c r="G1000" s="60"/>
      <c r="H1000" s="61">
        <f t="shared" ref="H1000:H1007" si="49">F1000*$E$14</f>
        <v>14738.750000000004</v>
      </c>
    </row>
    <row r="1001" spans="1:8" s="62" customFormat="1">
      <c r="A1001" s="56" t="str">
        <f>'[2]Copy paste to Here'!T2</f>
        <v>SHIPPING HANDLING</v>
      </c>
      <c r="B1001" s="75"/>
      <c r="C1001" s="75"/>
      <c r="D1001" s="76"/>
      <c r="E1001" s="67"/>
      <c r="F1001" s="59">
        <f>Invoice!J147</f>
        <v>-5895.5000000000018</v>
      </c>
      <c r="G1001" s="60"/>
      <c r="H1001" s="61">
        <f t="shared" si="49"/>
        <v>-5895.5000000000018</v>
      </c>
    </row>
    <row r="1002" spans="1:8" s="62" customFormat="1" outlineLevel="1">
      <c r="A1002" s="56" t="str">
        <f>'[2]Copy paste to Here'!T3</f>
        <v>DISCOUNT</v>
      </c>
      <c r="B1002" s="75"/>
      <c r="C1002" s="75"/>
      <c r="D1002" s="76"/>
      <c r="E1002" s="67"/>
      <c r="F1002" s="59">
        <f>Invoice!J148</f>
        <v>0</v>
      </c>
      <c r="G1002" s="60"/>
      <c r="H1002" s="61">
        <f t="shared" si="49"/>
        <v>0</v>
      </c>
    </row>
    <row r="1003" spans="1:8" s="62" customFormat="1">
      <c r="A1003" s="56" t="str">
        <f>'[2]Copy paste to Here'!T4</f>
        <v>Total:</v>
      </c>
      <c r="B1003" s="75"/>
      <c r="C1003" s="75"/>
      <c r="D1003" s="76"/>
      <c r="E1003" s="67"/>
      <c r="F1003" s="59">
        <f>SUM(F1000:F1002)</f>
        <v>8843.2500000000018</v>
      </c>
      <c r="G1003" s="60"/>
      <c r="H1003" s="61">
        <f t="shared" si="49"/>
        <v>8843.2500000000018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14738.750000000004</v>
      </c>
    </row>
    <row r="1010" spans="1:8" s="21" customFormat="1">
      <c r="A1010" s="22"/>
      <c r="E1010" s="21" t="s">
        <v>177</v>
      </c>
      <c r="H1010" s="84">
        <f>(SUMIF($A$1000:$A$1008,"Total:",$H$1000:$H$1008))</f>
        <v>8843.2500000000018</v>
      </c>
    </row>
    <row r="1011" spans="1:8" s="21" customFormat="1">
      <c r="E1011" s="21" t="s">
        <v>178</v>
      </c>
      <c r="H1011" s="85">
        <f>H1013-H1012</f>
        <v>8264.7199999999993</v>
      </c>
    </row>
    <row r="1012" spans="1:8" s="21" customFormat="1">
      <c r="E1012" s="21" t="s">
        <v>179</v>
      </c>
      <c r="H1012" s="85">
        <f>ROUND((H1013*7)/107,2)</f>
        <v>578.53</v>
      </c>
    </row>
    <row r="1013" spans="1:8" s="21" customFormat="1">
      <c r="E1013" s="22" t="s">
        <v>180</v>
      </c>
      <c r="H1013" s="86">
        <f>ROUND((SUMIF($A$1000:$A$1008,"Total:",$H$1000:$H$1008)),2)</f>
        <v>8843.25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4"/>
  <sheetViews>
    <sheetView workbookViewId="0">
      <selection activeCell="A5" sqref="A5"/>
    </sheetView>
  </sheetViews>
  <sheetFormatPr defaultRowHeight="15"/>
  <sheetData>
    <row r="1" spans="1:1">
      <c r="A1" s="2" t="s">
        <v>714</v>
      </c>
    </row>
    <row r="2" spans="1:1">
      <c r="A2" s="2" t="s">
        <v>714</v>
      </c>
    </row>
    <row r="3" spans="1:1">
      <c r="A3" s="2" t="s">
        <v>715</v>
      </c>
    </row>
    <row r="4" spans="1:1">
      <c r="A4" s="2" t="s">
        <v>715</v>
      </c>
    </row>
    <row r="5" spans="1:1">
      <c r="A5" s="2" t="s">
        <v>715</v>
      </c>
    </row>
    <row r="6" spans="1:1">
      <c r="A6" s="2" t="s">
        <v>718</v>
      </c>
    </row>
    <row r="7" spans="1:1">
      <c r="A7" s="2" t="s">
        <v>718</v>
      </c>
    </row>
    <row r="8" spans="1:1">
      <c r="A8" s="2" t="s">
        <v>718</v>
      </c>
    </row>
    <row r="9" spans="1:1">
      <c r="A9" s="2" t="s">
        <v>720</v>
      </c>
    </row>
    <row r="10" spans="1:1">
      <c r="A10" s="2" t="s">
        <v>720</v>
      </c>
    </row>
    <row r="11" spans="1:1">
      <c r="A11" s="2" t="s">
        <v>720</v>
      </c>
    </row>
    <row r="12" spans="1:1">
      <c r="A12" s="2" t="s">
        <v>720</v>
      </c>
    </row>
    <row r="13" spans="1:1">
      <c r="A13" s="2" t="s">
        <v>720</v>
      </c>
    </row>
    <row r="14" spans="1:1">
      <c r="A14" s="2" t="s">
        <v>720</v>
      </c>
    </row>
    <row r="15" spans="1:1">
      <c r="A15" s="2" t="s">
        <v>722</v>
      </c>
    </row>
    <row r="16" spans="1:1">
      <c r="A16" s="2" t="s">
        <v>722</v>
      </c>
    </row>
    <row r="17" spans="1:1">
      <c r="A17" s="2" t="s">
        <v>722</v>
      </c>
    </row>
    <row r="18" spans="1:1">
      <c r="A18" s="2" t="s">
        <v>104</v>
      </c>
    </row>
    <row r="19" spans="1:1">
      <c r="A19" s="2" t="s">
        <v>104</v>
      </c>
    </row>
    <row r="20" spans="1:1">
      <c r="A20" s="2" t="s">
        <v>104</v>
      </c>
    </row>
    <row r="21" spans="1:1">
      <c r="A21" s="2" t="s">
        <v>725</v>
      </c>
    </row>
    <row r="22" spans="1:1">
      <c r="A22" s="2" t="s">
        <v>727</v>
      </c>
    </row>
    <row r="23" spans="1:1">
      <c r="A23" s="2" t="s">
        <v>727</v>
      </c>
    </row>
    <row r="24" spans="1:1">
      <c r="A24" s="2" t="s">
        <v>727</v>
      </c>
    </row>
    <row r="25" spans="1:1">
      <c r="A25" s="2" t="s">
        <v>729</v>
      </c>
    </row>
    <row r="26" spans="1:1">
      <c r="A26" s="2" t="s">
        <v>729</v>
      </c>
    </row>
    <row r="27" spans="1:1">
      <c r="A27" s="2" t="s">
        <v>731</v>
      </c>
    </row>
    <row r="28" spans="1:1">
      <c r="A28" s="2" t="s">
        <v>731</v>
      </c>
    </row>
    <row r="29" spans="1:1">
      <c r="A29" s="2" t="s">
        <v>733</v>
      </c>
    </row>
    <row r="30" spans="1:1">
      <c r="A30" s="2" t="s">
        <v>733</v>
      </c>
    </row>
    <row r="31" spans="1:1">
      <c r="A31" s="2" t="s">
        <v>733</v>
      </c>
    </row>
    <row r="32" spans="1:1">
      <c r="A32" s="2" t="s">
        <v>733</v>
      </c>
    </row>
    <row r="33" spans="1:1">
      <c r="A33" s="2" t="s">
        <v>733</v>
      </c>
    </row>
    <row r="34" spans="1:1">
      <c r="A34" s="2" t="s">
        <v>733</v>
      </c>
    </row>
    <row r="35" spans="1:1">
      <c r="A35" s="2" t="s">
        <v>738</v>
      </c>
    </row>
    <row r="36" spans="1:1">
      <c r="A36" s="2" t="s">
        <v>738</v>
      </c>
    </row>
    <row r="37" spans="1:1">
      <c r="A37" s="2" t="s">
        <v>740</v>
      </c>
    </row>
    <row r="38" spans="1:1">
      <c r="A38" s="2" t="s">
        <v>742</v>
      </c>
    </row>
    <row r="39" spans="1:1">
      <c r="A39" s="2" t="s">
        <v>742</v>
      </c>
    </row>
    <row r="40" spans="1:1">
      <c r="A40" s="2" t="s">
        <v>498</v>
      </c>
    </row>
    <row r="41" spans="1:1">
      <c r="A41" s="2" t="s">
        <v>498</v>
      </c>
    </row>
    <row r="42" spans="1:1">
      <c r="A42" s="2" t="s">
        <v>662</v>
      </c>
    </row>
    <row r="43" spans="1:1">
      <c r="A43" s="2" t="s">
        <v>662</v>
      </c>
    </row>
    <row r="44" spans="1:1">
      <c r="A44" s="2" t="s">
        <v>662</v>
      </c>
    </row>
    <row r="45" spans="1:1">
      <c r="A45" s="2" t="s">
        <v>662</v>
      </c>
    </row>
    <row r="46" spans="1:1">
      <c r="A46" s="2" t="s">
        <v>662</v>
      </c>
    </row>
    <row r="47" spans="1:1">
      <c r="A47" s="2" t="s">
        <v>662</v>
      </c>
    </row>
    <row r="48" spans="1:1">
      <c r="A48" s="2" t="s">
        <v>662</v>
      </c>
    </row>
    <row r="49" spans="1:1">
      <c r="A49" s="2" t="s">
        <v>662</v>
      </c>
    </row>
    <row r="50" spans="1:1">
      <c r="A50" s="2" t="s">
        <v>662</v>
      </c>
    </row>
    <row r="51" spans="1:1">
      <c r="A51" s="2" t="s">
        <v>662</v>
      </c>
    </row>
    <row r="52" spans="1:1">
      <c r="A52" s="2" t="s">
        <v>662</v>
      </c>
    </row>
    <row r="53" spans="1:1">
      <c r="A53" s="2" t="s">
        <v>662</v>
      </c>
    </row>
    <row r="54" spans="1:1">
      <c r="A54" s="2" t="s">
        <v>745</v>
      </c>
    </row>
    <row r="55" spans="1:1">
      <c r="A55" s="2" t="s">
        <v>747</v>
      </c>
    </row>
    <row r="56" spans="1:1">
      <c r="A56" s="2" t="s">
        <v>747</v>
      </c>
    </row>
    <row r="57" spans="1:1">
      <c r="A57" s="2" t="s">
        <v>747</v>
      </c>
    </row>
    <row r="58" spans="1:1">
      <c r="A58" s="2" t="s">
        <v>749</v>
      </c>
    </row>
    <row r="59" spans="1:1">
      <c r="A59" s="2" t="s">
        <v>749</v>
      </c>
    </row>
    <row r="60" spans="1:1">
      <c r="A60" s="2" t="s">
        <v>749</v>
      </c>
    </row>
    <row r="61" spans="1:1">
      <c r="A61" s="2" t="s">
        <v>749</v>
      </c>
    </row>
    <row r="62" spans="1:1">
      <c r="A62" s="2" t="s">
        <v>751</v>
      </c>
    </row>
    <row r="63" spans="1:1">
      <c r="A63" s="2" t="s">
        <v>751</v>
      </c>
    </row>
    <row r="64" spans="1:1">
      <c r="A64" s="2" t="s">
        <v>751</v>
      </c>
    </row>
    <row r="65" spans="1:1">
      <c r="A65" s="2" t="s">
        <v>752</v>
      </c>
    </row>
    <row r="66" spans="1:1">
      <c r="A66" s="2" t="s">
        <v>754</v>
      </c>
    </row>
    <row r="67" spans="1:1">
      <c r="A67" s="2" t="s">
        <v>656</v>
      </c>
    </row>
    <row r="68" spans="1:1">
      <c r="A68" s="2" t="s">
        <v>656</v>
      </c>
    </row>
    <row r="69" spans="1:1">
      <c r="A69" s="2" t="s">
        <v>817</v>
      </c>
    </row>
    <row r="70" spans="1:1">
      <c r="A70" s="2" t="s">
        <v>817</v>
      </c>
    </row>
    <row r="71" spans="1:1">
      <c r="A71" s="2" t="s">
        <v>817</v>
      </c>
    </row>
    <row r="72" spans="1:1">
      <c r="A72" s="2" t="s">
        <v>817</v>
      </c>
    </row>
    <row r="73" spans="1:1">
      <c r="A73" s="2" t="s">
        <v>818</v>
      </c>
    </row>
    <row r="74" spans="1:1">
      <c r="A74" s="2" t="s">
        <v>818</v>
      </c>
    </row>
    <row r="75" spans="1:1">
      <c r="A75" s="2" t="s">
        <v>818</v>
      </c>
    </row>
    <row r="76" spans="1:1">
      <c r="A76" s="2" t="s">
        <v>760</v>
      </c>
    </row>
    <row r="77" spans="1:1">
      <c r="A77" s="2" t="s">
        <v>760</v>
      </c>
    </row>
    <row r="78" spans="1:1">
      <c r="A78" s="2" t="s">
        <v>762</v>
      </c>
    </row>
    <row r="79" spans="1:1">
      <c r="A79" s="2" t="s">
        <v>764</v>
      </c>
    </row>
    <row r="80" spans="1:1">
      <c r="A80" s="2" t="s">
        <v>819</v>
      </c>
    </row>
    <row r="81" spans="1:1">
      <c r="A81" s="2" t="s">
        <v>770</v>
      </c>
    </row>
    <row r="82" spans="1:1">
      <c r="A82" s="2" t="s">
        <v>772</v>
      </c>
    </row>
    <row r="83" spans="1:1">
      <c r="A83" s="2" t="s">
        <v>600</v>
      </c>
    </row>
    <row r="84" spans="1:1">
      <c r="A84" s="2" t="s">
        <v>600</v>
      </c>
    </row>
    <row r="85" spans="1:1">
      <c r="A85" s="2" t="s">
        <v>600</v>
      </c>
    </row>
    <row r="86" spans="1:1">
      <c r="A86" s="2" t="s">
        <v>775</v>
      </c>
    </row>
    <row r="87" spans="1:1">
      <c r="A87" s="2" t="s">
        <v>775</v>
      </c>
    </row>
    <row r="88" spans="1:1">
      <c r="A88" s="2" t="s">
        <v>775</v>
      </c>
    </row>
    <row r="89" spans="1:1">
      <c r="A89" s="2" t="s">
        <v>775</v>
      </c>
    </row>
    <row r="90" spans="1:1">
      <c r="A90" s="2" t="s">
        <v>775</v>
      </c>
    </row>
    <row r="91" spans="1:1">
      <c r="A91" s="2" t="s">
        <v>775</v>
      </c>
    </row>
    <row r="92" spans="1:1">
      <c r="A92" s="2" t="s">
        <v>775</v>
      </c>
    </row>
    <row r="93" spans="1:1">
      <c r="A93" s="2" t="s">
        <v>775</v>
      </c>
    </row>
    <row r="94" spans="1:1">
      <c r="A94" s="2" t="s">
        <v>776</v>
      </c>
    </row>
    <row r="95" spans="1:1">
      <c r="A95" s="2" t="s">
        <v>776</v>
      </c>
    </row>
    <row r="96" spans="1:1">
      <c r="A96" s="2" t="s">
        <v>778</v>
      </c>
    </row>
    <row r="97" spans="1:1">
      <c r="A97" s="2" t="s">
        <v>780</v>
      </c>
    </row>
    <row r="98" spans="1:1">
      <c r="A98" s="2" t="s">
        <v>782</v>
      </c>
    </row>
    <row r="99" spans="1:1">
      <c r="A99" s="2" t="s">
        <v>784</v>
      </c>
    </row>
    <row r="100" spans="1:1">
      <c r="A100" s="2" t="s">
        <v>784</v>
      </c>
    </row>
    <row r="101" spans="1:1">
      <c r="A101" s="2" t="s">
        <v>784</v>
      </c>
    </row>
    <row r="102" spans="1:1">
      <c r="A102" s="2" t="s">
        <v>786</v>
      </c>
    </row>
    <row r="103" spans="1:1">
      <c r="A103" s="2" t="s">
        <v>788</v>
      </c>
    </row>
    <row r="104" spans="1:1">
      <c r="A104" s="2" t="s">
        <v>790</v>
      </c>
    </row>
    <row r="105" spans="1:1">
      <c r="A105" s="2" t="s">
        <v>791</v>
      </c>
    </row>
    <row r="106" spans="1:1">
      <c r="A106" s="2" t="s">
        <v>791</v>
      </c>
    </row>
    <row r="107" spans="1:1">
      <c r="A107" s="2" t="s">
        <v>793</v>
      </c>
    </row>
    <row r="108" spans="1:1">
      <c r="A108" s="2" t="s">
        <v>793</v>
      </c>
    </row>
    <row r="109" spans="1:1">
      <c r="A109" s="2" t="s">
        <v>795</v>
      </c>
    </row>
    <row r="110" spans="1:1">
      <c r="A110" s="2" t="s">
        <v>797</v>
      </c>
    </row>
    <row r="111" spans="1:1">
      <c r="A111" s="2" t="s">
        <v>799</v>
      </c>
    </row>
    <row r="112" spans="1:1">
      <c r="A112" s="2" t="s">
        <v>799</v>
      </c>
    </row>
    <row r="113" spans="1:1">
      <c r="A113" s="2" t="s">
        <v>801</v>
      </c>
    </row>
    <row r="114" spans="1:1">
      <c r="A114" s="2" t="s">
        <v>801</v>
      </c>
    </row>
    <row r="115" spans="1:1">
      <c r="A115" s="2" t="s">
        <v>801</v>
      </c>
    </row>
    <row r="116" spans="1:1">
      <c r="A116" s="2" t="s">
        <v>803</v>
      </c>
    </row>
    <row r="117" spans="1:1">
      <c r="A117" s="2" t="s">
        <v>805</v>
      </c>
    </row>
    <row r="118" spans="1:1">
      <c r="A118" s="2" t="s">
        <v>805</v>
      </c>
    </row>
    <row r="119" spans="1:1">
      <c r="A119" s="2" t="s">
        <v>807</v>
      </c>
    </row>
    <row r="120" spans="1:1">
      <c r="A120" s="2" t="s">
        <v>809</v>
      </c>
    </row>
    <row r="121" spans="1:1">
      <c r="A121" s="2" t="s">
        <v>809</v>
      </c>
    </row>
    <row r="122" spans="1:1">
      <c r="A122" s="2" t="s">
        <v>811</v>
      </c>
    </row>
    <row r="123" spans="1:1">
      <c r="A123" s="2" t="s">
        <v>813</v>
      </c>
    </row>
    <row r="124" spans="1:1">
      <c r="A124" s="2" t="s">
        <v>815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2024-05-21T05:59:19Z</cp:lastPrinted>
  <dcterms:created xsi:type="dcterms:W3CDTF">2009-06-02T18:56:54Z</dcterms:created>
  <dcterms:modified xsi:type="dcterms:W3CDTF">2024-05-21T07:09:13Z</dcterms:modified>
</cp:coreProperties>
</file>