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2EE73801-9071-412C-950E-2FF0FBF80206}" xr6:coauthVersionLast="47" xr6:coauthVersionMax="47" xr10:uidLastSave="{00000000-0000-0000-0000-000000000000}"/>
  <bookViews>
    <workbookView xWindow="-120" yWindow="-120" windowWidth="29040" windowHeight="15840" xr2:uid="{00000000-000D-0000-FFFF-FFFF00000000}"/>
  </bookViews>
  <sheets>
    <sheet name="Invoice" sheetId="2" r:id="rId1"/>
    <sheet name="Copy paste to Here" sheetId="5" state="hidden" r:id="rId2"/>
    <sheet name="Shipping Invoice" sheetId="7" state="hidden"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Invoice!$A$1:$K$90</definedName>
    <definedName name="_xlnm.Print_Area" localSheetId="2">'Shipping Invoice'!$A$1:$L$83</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J82" i="2"/>
  <c r="J80" i="2"/>
  <c r="K81" i="7" l="1"/>
  <c r="K80" i="7"/>
  <c r="K14" i="7"/>
  <c r="K17" i="7"/>
  <c r="K10" i="7"/>
  <c r="B78" i="7"/>
  <c r="I78" i="7"/>
  <c r="B77" i="7"/>
  <c r="I76" i="7"/>
  <c r="I75" i="7"/>
  <c r="B74" i="7"/>
  <c r="I74" i="7"/>
  <c r="I73" i="7"/>
  <c r="B71" i="7"/>
  <c r="I71" i="7"/>
  <c r="I69" i="7"/>
  <c r="I68" i="7"/>
  <c r="B67" i="7"/>
  <c r="I67" i="7"/>
  <c r="I66" i="7"/>
  <c r="I64" i="7"/>
  <c r="I63" i="7"/>
  <c r="I61" i="7"/>
  <c r="I60" i="7"/>
  <c r="I58" i="7"/>
  <c r="I57" i="7"/>
  <c r="I55" i="7"/>
  <c r="I54" i="7"/>
  <c r="I52" i="7"/>
  <c r="I51" i="7"/>
  <c r="B50" i="7"/>
  <c r="I50" i="7"/>
  <c r="K50" i="7" s="1"/>
  <c r="I48" i="7"/>
  <c r="B47" i="7"/>
  <c r="I46" i="7"/>
  <c r="I45" i="7"/>
  <c r="B44" i="7"/>
  <c r="I44" i="7"/>
  <c r="B43" i="7"/>
  <c r="I42" i="7"/>
  <c r="B41" i="7"/>
  <c r="I40" i="7"/>
  <c r="I39" i="7"/>
  <c r="I37" i="7"/>
  <c r="I36" i="7"/>
  <c r="I34" i="7"/>
  <c r="I33" i="7"/>
  <c r="B32" i="7"/>
  <c r="I32" i="7"/>
  <c r="K32" i="7" s="1"/>
  <c r="I30" i="7"/>
  <c r="B29" i="7"/>
  <c r="I28" i="7"/>
  <c r="I27" i="7"/>
  <c r="B26" i="7"/>
  <c r="I26" i="7"/>
  <c r="B25" i="7"/>
  <c r="I24" i="7"/>
  <c r="B23" i="7"/>
  <c r="I23" i="7"/>
  <c r="K23" i="7" s="1"/>
  <c r="I22" i="7"/>
  <c r="N1" i="7"/>
  <c r="I77" i="7" s="1"/>
  <c r="N1" i="6"/>
  <c r="E73" i="6" s="1"/>
  <c r="F1002" i="6"/>
  <c r="F1001" i="6"/>
  <c r="D74" i="6"/>
  <c r="D73" i="6"/>
  <c r="D72" i="6"/>
  <c r="B76" i="7" s="1"/>
  <c r="D71" i="6"/>
  <c r="B75" i="7" s="1"/>
  <c r="K75" i="7" s="1"/>
  <c r="D70" i="6"/>
  <c r="D69" i="6"/>
  <c r="B73" i="7" s="1"/>
  <c r="D68" i="6"/>
  <c r="B72" i="7" s="1"/>
  <c r="D67" i="6"/>
  <c r="D66" i="6"/>
  <c r="B70" i="7" s="1"/>
  <c r="D65" i="6"/>
  <c r="B69" i="7" s="1"/>
  <c r="K69" i="7" s="1"/>
  <c r="D64" i="6"/>
  <c r="B68" i="7" s="1"/>
  <c r="K68" i="7" s="1"/>
  <c r="D63" i="6"/>
  <c r="D62" i="6"/>
  <c r="B66" i="7" s="1"/>
  <c r="D61" i="6"/>
  <c r="B65" i="7" s="1"/>
  <c r="D60" i="6"/>
  <c r="B64" i="7" s="1"/>
  <c r="D59" i="6"/>
  <c r="B63" i="7" s="1"/>
  <c r="K63" i="7" s="1"/>
  <c r="D58" i="6"/>
  <c r="B62" i="7" s="1"/>
  <c r="D57" i="6"/>
  <c r="B61" i="7" s="1"/>
  <c r="D56" i="6"/>
  <c r="B60" i="7" s="1"/>
  <c r="D55" i="6"/>
  <c r="B59" i="7" s="1"/>
  <c r="D54" i="6"/>
  <c r="B58" i="7" s="1"/>
  <c r="D53" i="6"/>
  <c r="B57" i="7" s="1"/>
  <c r="K57" i="7" s="1"/>
  <c r="D52" i="6"/>
  <c r="B56" i="7" s="1"/>
  <c r="D51" i="6"/>
  <c r="B55" i="7" s="1"/>
  <c r="D50" i="6"/>
  <c r="B54" i="7" s="1"/>
  <c r="D49" i="6"/>
  <c r="B53" i="7" s="1"/>
  <c r="D48" i="6"/>
  <c r="B52" i="7" s="1"/>
  <c r="D47" i="6"/>
  <c r="B51" i="7" s="1"/>
  <c r="K51" i="7" s="1"/>
  <c r="D46" i="6"/>
  <c r="D45" i="6"/>
  <c r="B49" i="7" s="1"/>
  <c r="D44" i="6"/>
  <c r="B48" i="7" s="1"/>
  <c r="K48" i="7" s="1"/>
  <c r="D43" i="6"/>
  <c r="D42" i="6"/>
  <c r="B46" i="7" s="1"/>
  <c r="D41" i="6"/>
  <c r="B45" i="7" s="1"/>
  <c r="K45" i="7" s="1"/>
  <c r="D40" i="6"/>
  <c r="D39" i="6"/>
  <c r="D38" i="6"/>
  <c r="B42" i="7" s="1"/>
  <c r="D37" i="6"/>
  <c r="D36" i="6"/>
  <c r="B40" i="7" s="1"/>
  <c r="D35" i="6"/>
  <c r="B39" i="7" s="1"/>
  <c r="D34" i="6"/>
  <c r="B38" i="7" s="1"/>
  <c r="D33" i="6"/>
  <c r="B37" i="7" s="1"/>
  <c r="D32" i="6"/>
  <c r="B36" i="7" s="1"/>
  <c r="D31" i="6"/>
  <c r="B35" i="7" s="1"/>
  <c r="D30" i="6"/>
  <c r="B34" i="7" s="1"/>
  <c r="D29" i="6"/>
  <c r="B33" i="7" s="1"/>
  <c r="K33" i="7" s="1"/>
  <c r="D28" i="6"/>
  <c r="D27" i="6"/>
  <c r="B31" i="7" s="1"/>
  <c r="D26" i="6"/>
  <c r="B30" i="7" s="1"/>
  <c r="K30" i="7" s="1"/>
  <c r="D25" i="6"/>
  <c r="D24" i="6"/>
  <c r="B28" i="7" s="1"/>
  <c r="D23" i="6"/>
  <c r="B27" i="7" s="1"/>
  <c r="K27" i="7" s="1"/>
  <c r="D22" i="6"/>
  <c r="D21" i="6"/>
  <c r="D20" i="6"/>
  <c r="B24" i="7" s="1"/>
  <c r="D19" i="6"/>
  <c r="D18" i="6"/>
  <c r="B22" i="7" s="1"/>
  <c r="G3" i="6"/>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79" i="2" s="1"/>
  <c r="J23" i="2"/>
  <c r="J22" i="2"/>
  <c r="A1007" i="6"/>
  <c r="A1006" i="6"/>
  <c r="A1005" i="6"/>
  <c r="F1004" i="6"/>
  <c r="A1004" i="6"/>
  <c r="A1003" i="6"/>
  <c r="A1002" i="6"/>
  <c r="A1001" i="6"/>
  <c r="K43" i="7" l="1"/>
  <c r="K77" i="7"/>
  <c r="K24" i="7"/>
  <c r="K36" i="7"/>
  <c r="K42" i="7"/>
  <c r="K54" i="7"/>
  <c r="K60" i="7"/>
  <c r="K66" i="7"/>
  <c r="K31" i="7"/>
  <c r="K37" i="7"/>
  <c r="K49" i="7"/>
  <c r="K55" i="7"/>
  <c r="K61" i="7"/>
  <c r="K73" i="7"/>
  <c r="K26" i="7"/>
  <c r="I31" i="7"/>
  <c r="I35" i="7"/>
  <c r="K35" i="7" s="1"/>
  <c r="I41" i="7"/>
  <c r="K44" i="7"/>
  <c r="I49" i="7"/>
  <c r="I53" i="7"/>
  <c r="K53" i="7" s="1"/>
  <c r="I59" i="7"/>
  <c r="K59" i="7" s="1"/>
  <c r="I65" i="7"/>
  <c r="K65" i="7" s="1"/>
  <c r="I70" i="7"/>
  <c r="K74" i="7"/>
  <c r="K78" i="7"/>
  <c r="K41" i="7"/>
  <c r="K39" i="7"/>
  <c r="K71" i="7"/>
  <c r="K22" i="7"/>
  <c r="K28" i="7"/>
  <c r="K34" i="7"/>
  <c r="K40" i="7"/>
  <c r="K46" i="7"/>
  <c r="K52" i="7"/>
  <c r="K58" i="7"/>
  <c r="K64" i="7"/>
  <c r="K70" i="7"/>
  <c r="K76" i="7"/>
  <c r="I25" i="7"/>
  <c r="K25" i="7" s="1"/>
  <c r="I29" i="7"/>
  <c r="K29" i="7" s="1"/>
  <c r="I38" i="7"/>
  <c r="K38" i="7" s="1"/>
  <c r="I43" i="7"/>
  <c r="I47" i="7"/>
  <c r="K47" i="7" s="1"/>
  <c r="I56" i="7"/>
  <c r="K56" i="7" s="1"/>
  <c r="I62" i="7"/>
  <c r="K62" i="7" s="1"/>
  <c r="K67" i="7"/>
  <c r="I72" i="7"/>
  <c r="K72" i="7" s="1"/>
  <c r="E26" i="6"/>
  <c r="E56" i="6"/>
  <c r="E21" i="6"/>
  <c r="E27" i="6"/>
  <c r="E33" i="6"/>
  <c r="E39" i="6"/>
  <c r="E45" i="6"/>
  <c r="E51" i="6"/>
  <c r="E57" i="6"/>
  <c r="E63" i="6"/>
  <c r="E69" i="6"/>
  <c r="E20" i="6"/>
  <c r="E38" i="6"/>
  <c r="E68" i="6"/>
  <c r="E22" i="6"/>
  <c r="E28" i="6"/>
  <c r="E34" i="6"/>
  <c r="E40" i="6"/>
  <c r="E46" i="6"/>
  <c r="E52" i="6"/>
  <c r="E58" i="6"/>
  <c r="E64" i="6"/>
  <c r="E70" i="6"/>
  <c r="E50" i="6"/>
  <c r="E23" i="6"/>
  <c r="E29" i="6"/>
  <c r="E35" i="6"/>
  <c r="E41" i="6"/>
  <c r="E47" i="6"/>
  <c r="E53" i="6"/>
  <c r="E59" i="6"/>
  <c r="E65" i="6"/>
  <c r="E71" i="6"/>
  <c r="E32" i="6"/>
  <c r="E44" i="6"/>
  <c r="E74" i="6"/>
  <c r="E18" i="6"/>
  <c r="E24" i="6"/>
  <c r="E30" i="6"/>
  <c r="E36" i="6"/>
  <c r="E42" i="6"/>
  <c r="E48" i="6"/>
  <c r="E54" i="6"/>
  <c r="E60" i="6"/>
  <c r="E66" i="6"/>
  <c r="E72" i="6"/>
  <c r="E62" i="6"/>
  <c r="E19" i="6"/>
  <c r="E25" i="6"/>
  <c r="E31" i="6"/>
  <c r="E37" i="6"/>
  <c r="E43" i="6"/>
  <c r="E49" i="6"/>
  <c r="E55" i="6"/>
  <c r="E61" i="6"/>
  <c r="E67" i="6"/>
  <c r="B79" i="7"/>
  <c r="M11" i="6"/>
  <c r="K79" i="7" l="1"/>
  <c r="K82"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85" i="2" s="1"/>
  <c r="I89" i="2" l="1"/>
  <c r="I87" i="2" s="1"/>
  <c r="I90" i="2"/>
  <c r="I88"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<sst xmlns="http://schemas.openxmlformats.org/spreadsheetml/2006/main" count="2678" uniqueCount="815">
  <si>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</si>
  <si>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</si>
  <si>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</si>
  <si>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</si>
  <si>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</si>
  <si>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</si>
  <si>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</si>
  <si>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</si>
  <si>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</si>
  <si>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</si>
  <si>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</si>
  <si>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</si>
  <si>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</si>
  <si>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</si>
  <si>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</si>
  <si>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</si>
  <si>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</si>
  <si>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</si>
  <si>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</si>
  <si>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</si>
  <si>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</si>
  <si>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</si>
  <si>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</si>
  <si>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</si>
  <si>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</si>
  <si>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</si>
  <si>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</si>
  <si>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</si>
  <si>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</si>
  <si>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</si>
  <si>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</si>
  <si>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</si>
  <si>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</si>
  <si>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</si>
  <si>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</si>
  <si>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</si>
  <si>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</si>
  <si>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</si>
  <si>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</si>
  <si>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</si>
  <si>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</si>
  <si>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</si>
  <si>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</si>
  <si>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</si>
  <si>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</si>
  <si>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</si>
  <si>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</si>
  <si>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</si>
  <si>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</si>
  <si>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</si>
  <si>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</si>
  <si>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</si>
  <si>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</si>
  <si>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</si>
  <si>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</si>
  <si>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</si>
  <si>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</si>
  <si>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</si>
  <si>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</si>
  <si>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</si>
  <si>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</si>
  <si>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</si>
  <si>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</si>
  <si>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</si>
  <si>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</si>
  <si>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</si>
  <si>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</si>
  <si>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</si>
  <si>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</si>
  <si>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</si>
  <si>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</si>
  <si>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</si>
  <si>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</si>
  <si>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</si>
  <si>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</si>
  <si>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</si>
  <si>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</si>
  <si>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</si>
  <si>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</si>
  <si>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</si>
  <si>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</si>
  <si>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</si>
  <si>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</si>
  <si>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</si>
  <si>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</si>
  <si>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</si>
  <si>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</si>
  <si>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</si>
  <si>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</si>
  <si>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</si>
  <si>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</si>
  <si>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</si>
  <si>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</si>
  <si>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</si>
  <si>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</si>
  <si>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</si>
  <si>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</si>
  <si>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</si>
  <si>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</si>
  <si>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</si>
  <si>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</si>
  <si>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</si>
  <si>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</si>
  <si>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</si>
  <si>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</si>
  <si>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</si>
  <si>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</si>
  <si>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</si>
  <si>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</si>
  <si>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</si>
  <si>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</si>
  <si>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</si>
  <si>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</si>
  <si>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</si>
  <si>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</si>
  <si>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</si>
  <si>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</si>
  <si>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</si>
  <si>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</si>
  <si>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</si>
  <si>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</si>
  <si>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</si>
  <si>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</si>
  <si>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</si>
  <si>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</si>
  <si>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</si>
  <si>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</si>
  <si>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</si>
  <si>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</si>
  <si>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</si>
  <si>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</si>
  <si>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</si>
  <si>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</si>
  <si>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</si>
  <si>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</si>
  <si>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</si>
  <si>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</si>
  <si>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</si>
  <si>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</si>
  <si>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</si>
  <si>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</si>
  <si>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</si>
  <si>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</si>
  <si>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</si>
  <si>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</si>
  <si>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</si>
  <si>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</si>
  <si>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</si>
  <si>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</si>
  <si>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</si>
  <si>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</si>
  <si>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</si>
  <si>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</si>
  <si>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</si>
  <si>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</si>
  <si>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</si>
  <si>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</si>
  <si>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</si>
  <si>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</si>
  <si>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</si>
  <si>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</si>
  <si>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</si>
  <si>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</si>
  <si>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</si>
  <si>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</si>
  <si>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</si>
  <si>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</si>
  <si>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</si>
  <si>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</si>
  <si>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</si>
  <si>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</si>
  <si>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</si>
  <si>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</si>
  <si>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</si>
  <si>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</si>
  <si>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</si>
  <si>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</si>
  <si>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</si>
  <si>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</si>
  <si>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</si>
  <si>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</si>
  <si>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</si>
  <si>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</si>
  <si>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</si>
  <si>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</si>
  <si>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</si>
  <si>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</si>
  <si>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</si>
  <si>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</si>
  <si>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</si>
  <si>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</si>
  <si>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</si>
  <si>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</si>
  <si>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</si>
  <si>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</si>
  <si>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</si>
  <si>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</si>
  <si>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</si>
  <si>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</si>
  <si>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</si>
  <si>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</si>
  <si>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</si>
  <si>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</si>
  <si>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</si>
  <si>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</si>
  <si>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</si>
  <si>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</si>
  <si>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</si>
  <si>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</si>
  <si>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</si>
  <si>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</si>
  <si>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</si>
  <si>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</si>
  <si>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</si>
  <si>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</si>
  <si>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</si>
  <si>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</si>
  <si>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</si>
  <si>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</si>
  <si>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</si>
  <si>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</si>
  <si>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</si>
  <si>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</si>
  <si>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</si>
  <si>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</si>
  <si>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</si>
  <si>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</si>
  <si>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</si>
  <si>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</si>
  <si>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</si>
  <si>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</si>
  <si>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</si>
  <si>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</si>
  <si>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</si>
  <si>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</si>
  <si>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</si>
  <si>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</si>
  <si>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</si>
  <si>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</si>
  <si>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</si>
  <si>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</si>
  <si>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</si>
  <si>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</si>
  <si>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</si>
  <si>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</si>
  <si>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</si>
  <si>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</si>
  <si>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</si>
  <si>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</si>
  <si>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</si>
  <si>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</si>
  <si>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</si>
  <si>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</si>
  <si>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</si>
  <si>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</si>
  <si>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</si>
  <si>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</si>
  <si>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</si>
  <si>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</si>
  <si>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</si>
  <si>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</si>
  <si>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</si>
  <si>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</si>
  <si>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</si>
  <si>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</si>
  <si>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</si>
  <si>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</si>
  <si>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</si>
  <si>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</si>
  <si>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</si>
  <si>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</si>
  <si>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</si>
  <si>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</si>
  <si>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</si>
  <si>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</si>
  <si>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</si>
  <si>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</si>
  <si>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</si>
  <si>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</si>
  <si>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</si>
  <si>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</si>
  <si>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</si>
  <si>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</si>
  <si>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</si>
  <si>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</si>
  <si>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</si>
  <si>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</si>
  <si>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</si>
  <si>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</si>
  <si>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</si>
  <si>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</si>
  <si>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</si>
  <si>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</si>
  <si>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</si>
  <si>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</si>
  <si>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</si>
  <si>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</si>
  <si>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</si>
  <si>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</si>
  <si>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</si>
  <si>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</si>
  <si>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</si>
  <si>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</si>
  <si>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</si>
  <si>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</si>
  <si>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</si>
  <si>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</si>
  <si>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</si>
  <si>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</si>
  <si>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</si>
  <si>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</si>
  <si>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</si>
  <si>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</si>
  <si>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</si>
  <si>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</si>
  <si>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</si>
  <si>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</si>
  <si>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</si>
  <si>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</si>
  <si>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</si>
  <si>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</si>
  <si>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</si>
  <si>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</si>
  <si>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</si>
  <si>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</si>
  <si>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</si>
  <si>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</si>
  <si>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</si>
  <si>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</si>
  <si>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</si>
  <si>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</si>
  <si>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</si>
  <si>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</si>
  <si>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</si>
  <si>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</si>
  <si>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</si>
  <si>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</si>
  <si>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</si>
  <si>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</si>
  <si>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</si>
  <si>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</si>
  <si>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</si>
  <si>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</si>
  <si>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</si>
  <si>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</si>
  <si>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</si>
  <si>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</si>
  <si>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</si>
  <si>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</si>
  <si>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</si>
  <si>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</si>
  <si>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</si>
  <si>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</si>
  <si>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</si>
  <si>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</si>
  <si>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</si>
  <si>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</si>
  <si>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</si>
  <si>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</si>
  <si>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</si>
  <si>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</si>
  <si>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</si>
  <si>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</si>
  <si>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</si>
  <si>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</si>
  <si>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</si>
  <si>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</si>
  <si>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</si>
  <si>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</si>
  <si>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</si>
  <si>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</si>
  <si>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</si>
  <si>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</si>
  <si>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</si>
  <si>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</si>
  <si>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</si>
  <si>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</si>
  <si>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</si>
  <si>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</si>
  <si>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</si>
  <si>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</si>
  <si>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</si>
  <si>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</si>
  <si>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</si>
  <si>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</si>
  <si>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</si>
  <si>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</si>
  <si>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</si>
  <si>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</si>
  <si>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</si>
  <si>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</si>
  <si>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</si>
  <si>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</si>
  <si>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</si>
  <si>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</si>
  <si>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</si>
  <si>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</si>
  <si>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</si>
  <si>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</si>
  <si>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</si>
  <si>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</si>
  <si>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</si>
  <si>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</si>
  <si>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</si>
  <si>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</si>
  <si>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</si>
  <si>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</si>
  <si>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</si>
  <si>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</si>
  <si>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</si>
  <si>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</si>
  <si>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</si>
  <si>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</si>
  <si>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</si>
  <si>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</si>
  <si>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</si>
  <si>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</si>
  <si>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</si>
  <si>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</si>
  <si>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</si>
  <si>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</si>
  <si>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</si>
  <si>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</si>
  <si>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</si>
  <si>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</si>
  <si>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</si>
  <si>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</si>
  <si>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</si>
  <si>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</si>
  <si>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</si>
  <si>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</si>
  <si>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</si>
  <si>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</si>
  <si>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</si>
  <si>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</si>
  <si>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</si>
  <si>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</si>
  <si>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</si>
  <si>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</si>
  <si>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</si>
  <si>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</si>
  <si>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</si>
  <si>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</si>
  <si>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</si>
  <si>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</si>
  <si>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</si>
  <si>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</si>
  <si>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</si>
  <si>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</si>
  <si>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</si>
  <si>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</si>
  <si>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</si>
  <si>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</si>
  <si>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</si>
  <si>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</si>
  <si>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</si>
  <si>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</si>
  <si>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</si>
  <si>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</si>
  <si>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</si>
  <si>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</si>
  <si>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</si>
  <si>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</si>
  <si>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</si>
  <si>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</si>
  <si>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</si>
  <si>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</si>
  <si>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</si>
  <si>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</si>
  <si>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</si>
  <si>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</si>
  <si>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</si>
  <si>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</si>
  <si>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</si>
  <si>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</si>
  <si>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</si>
  <si>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</si>
  <si>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</si>
  <si>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</si>
  <si>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</si>
  <si>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</si>
  <si>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</si>
  <si>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</si>
  <si>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</si>
  <si>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</si>
  <si>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</si>
  <si>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</si>
  <si>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</si>
  <si>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</si>
  <si>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</si>
  <si>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</si>
  <si>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</si>
  <si>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</si>
  <si>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</si>
  <si>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</si>
  <si>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</si>
  <si>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</si>
  <si>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</si>
  <si>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</si>
  <si>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</si>
  <si>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</si>
  <si>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</si>
  <si>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</si>
  <si>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</si>
  <si>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</si>
  <si>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</si>
  <si>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</si>
  <si>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</si>
  <si>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</si>
  <si>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</si>
  <si>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</si>
  <si>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</si>
  <si>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</si>
  <si>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</si>
  <si>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</si>
  <si>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</si>
  <si>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</si>
  <si>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</si>
  <si>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</si>
  <si>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</si>
  <si>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</si>
  <si>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</si>
  <si>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</si>
  <si>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</si>
  <si>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</si>
  <si>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</si>
  <si>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</si>
  <si>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</si>
  <si>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</si>
  <si>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</si>
  <si>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</si>
  <si>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</si>
  <si>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</si>
  <si>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</si>
  <si>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</si>
  <si>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</si>
  <si>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</si>
  <si>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</si>
  <si>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</si>
  <si>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</si>
  <si>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</si>
  <si>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</si>
  <si>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</si>
  <si>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</si>
  <si>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</si>
  <si>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</si>
  <si>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</si>
  <si>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</si>
  <si>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</si>
  <si>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</si>
  <si>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</si>
  <si>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</si>
  <si>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</si>
  <si>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</si>
  <si>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</si>
  <si>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</si>
  <si>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</si>
  <si>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</si>
  <si>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</si>
  <si>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</si>
  <si>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</si>
  <si>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</si>
  <si>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</si>
  <si>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</si>
  <si>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</si>
  <si>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</si>
  <si>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</si>
  <si>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</si>
  <si>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</si>
  <si>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</si>
  <si>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</si>
  <si>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</si>
  <si>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</si>
  <si>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</si>
  <si>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</si>
  <si>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</si>
  <si>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</si>
  <si>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</si>
  <si>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</si>
  <si>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</si>
  <si>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</si>
  <si>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</si>
  <si>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</si>
  <si>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</si>
  <si>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</si>
  <si>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</si>
  <si>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</si>
  <si>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</si>
  <si>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</si>
  <si>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</si>
  <si>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</si>
  <si>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</si>
  <si>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</si>
  <si>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</si>
  <si>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</si>
  <si>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</si>
  <si>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</si>
  <si>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</si>
  <si>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</si>
  <si>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</si>
  <si>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</si>
  <si>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</si>
  <si>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</si>
  <si>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</si>
  <si>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</si>
  <si>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</si>
  <si>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</si>
  <si>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</si>
  <si>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</si>
  <si>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</si>
  <si>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</si>
  <si>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</si>
  <si>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</si>
  <si>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</si>
  <si>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</si>
  <si>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</si>
  <si>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</si>
  <si>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</si>
  <si>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</si>
  <si>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</si>
  <si>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</si>
  <si>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</si>
  <si>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</si>
  <si>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</si>
  <si>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</si>
  <si>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</si>
  <si>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</si>
  <si>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</si>
  <si>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</si>
  <si>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</si>
  <si>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</si>
  <si>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</si>
  <si>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</si>
  <si>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</si>
  <si>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</si>
  <si>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</si>
  <si>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</si>
  <si>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</si>
  <si>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</si>
  <si>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</si>
  <si>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</si>
  <si>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</si>
  <si>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</si>
  <si>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</si>
  <si>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</si>
  <si>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</si>
  <si>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</si>
  <si>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</si>
  <si>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</si>
  <si>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</si>
  <si>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</si>
  <si>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</si>
  <si>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</si>
  <si>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</si>
  <si>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</si>
  <si>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</si>
  <si>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</si>
  <si>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</si>
  <si>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</si>
  <si>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</si>
  <si>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</si>
  <si>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</si>
  <si>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</si>
  <si>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</si>
  <si>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</si>
  <si>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</si>
  <si>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</si>
  <si>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</si>
  <si>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</si>
  <si>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</si>
  <si>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</si>
  <si>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</si>
  <si>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</si>
  <si>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</si>
  <si>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</si>
  <si>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</si>
  <si>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</si>
  <si>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</si>
  <si>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</si>
  <si>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</si>
  <si>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</si>
  <si>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</si>
  <si>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</si>
  <si>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</si>
  <si>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</si>
  <si>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</si>
  <si>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</si>
  <si>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</si>
  <si>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</si>
  <si>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</si>
  <si>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</si>
  <si>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</si>
  <si>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</si>
  <si>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</si>
  <si>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</si>
  <si>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</si>
  <si>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</si>
  <si>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</si>
  <si>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</si>
  <si>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</si>
  <si>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</si>
  <si>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</si>
  <si>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</si>
  <si>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</si>
  <si>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</si>
  <si>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</si>
  <si>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</si>
  <si>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</si>
  <si>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jssourcings</t>
  </si>
  <si>
    <t>Sam4 Kong4</t>
  </si>
  <si>
    <t>Bang Rak 152 Chartered Square Building</t>
  </si>
  <si>
    <t>10500 Bangkok</t>
  </si>
  <si>
    <t>Tel: +66 0967325866</t>
  </si>
  <si>
    <t>Email: jssourcings4@gmail.com</t>
  </si>
  <si>
    <t>ANBBC25</t>
  </si>
  <si>
    <t>Bio - Flex nose bone, 20g (0.8mm) with a 2.5mm round top with bezel set SwarovskiⓇ crystal</t>
  </si>
  <si>
    <t>BB18B3</t>
  </si>
  <si>
    <t>Color: High Polish</t>
  </si>
  <si>
    <t>PVD plated 316L steel eyebrow barbell, 18g (1mm) with two 3mm balls</t>
  </si>
  <si>
    <t>BBC</t>
  </si>
  <si>
    <t>316L steel tongue barbell, 14g (1.6mm) with a 6mm bezel set jewel ball on the top and a lower 6mm plain steel ball</t>
  </si>
  <si>
    <t>BBETCN</t>
  </si>
  <si>
    <t>Anodized surgical steel eyebrow or helix barbell, 16g (1.2mm) with two 3mm cones</t>
  </si>
  <si>
    <t>316L steel Industrial barbell, 14g (1.6mm) with two 5mm balls</t>
  </si>
  <si>
    <t>BCRTG</t>
  </si>
  <si>
    <t>Anodized ball closure ring, 14g (1.6mm) with a 6mm ball</t>
  </si>
  <si>
    <t>316L steel belly banana, 14g (1.6m) with a 8mm and a 5mm bezel set jewel ball using original Czech Preciosa crystals.</t>
  </si>
  <si>
    <t>BNEBIN</t>
  </si>
  <si>
    <t>Surgical steel eyebrow banana, 16g (1.2mm) with two internally threaded 3mm balls</t>
  </si>
  <si>
    <t>BNETTB</t>
  </si>
  <si>
    <t>Rose gold PVD plated surgical steel eyebrow banana, 16g (1.2mm) with two 3mm balls</t>
  </si>
  <si>
    <t>CB18B3</t>
  </si>
  <si>
    <t>Surgical steel circular barbell, 18g (1mm) with two 3mm balls</t>
  </si>
  <si>
    <t>CBETTB</t>
  </si>
  <si>
    <t>Rose gold PVD plated surgical steel circular barbell, 16g (1.2mm) with two 3mm balls</t>
  </si>
  <si>
    <t>CBT18B3</t>
  </si>
  <si>
    <t>PVD plated surgical steel circular barbell 18g (1mm) with two 3mm balls</t>
  </si>
  <si>
    <t>CBT20B</t>
  </si>
  <si>
    <t>PVD plated surgical steel circular barbell 20g (0.8mm) with two 3mm balls</t>
  </si>
  <si>
    <t>DPG</t>
  </si>
  <si>
    <t>Gauge: 12mm</t>
  </si>
  <si>
    <t>EBRT</t>
  </si>
  <si>
    <t>FBNEVB</t>
  </si>
  <si>
    <t>Bioflex eyebrow banana, 16g (1.2mm) with two 3mm balls</t>
  </si>
  <si>
    <t>FBNEVCN</t>
  </si>
  <si>
    <t>Bioflex eyebrow banana, 16g (1.2mm) with two 3mm cones</t>
  </si>
  <si>
    <t>FBNUV</t>
  </si>
  <si>
    <t>Bioflex belly banana, 14g (1.6mm) with 5 and 8mm ball</t>
  </si>
  <si>
    <t>FTSI</t>
  </si>
  <si>
    <t>Gauge: 16mm</t>
  </si>
  <si>
    <t>Silicone double flared flesh tunnel</t>
  </si>
  <si>
    <t>IPVRD</t>
  </si>
  <si>
    <t>Color: Green</t>
  </si>
  <si>
    <t>Acrylic fake plug without rubber O-rings</t>
  </si>
  <si>
    <t>LBIB</t>
  </si>
  <si>
    <t>Bio flexible labret, 16g (1.2mm) with a 3mm push in steel ball</t>
  </si>
  <si>
    <t>LBISACN3</t>
  </si>
  <si>
    <t>Clear bio flexible labret, 16g (1.2mm) with a push in 3mm solid color acrylic cone</t>
  </si>
  <si>
    <t>LBTB3</t>
  </si>
  <si>
    <t>Premium PVD plated surgical steel labret, 16g (1.2mm) with a 3mm ball</t>
  </si>
  <si>
    <t>NBRTD</t>
  </si>
  <si>
    <t>Gauge: 0.8mm</t>
  </si>
  <si>
    <t>Clear acrylic flexible nose bone retainer, 22g (0.6mm) and 20g (0.8mm) with 2mm flat disk shaped top</t>
  </si>
  <si>
    <t>NSRTD</t>
  </si>
  <si>
    <t>Clear acrylic flexible nose stud retainer, 20g (0.8mm) with 2mm flat disk shaped top</t>
  </si>
  <si>
    <t>SEGHT14</t>
  </si>
  <si>
    <t>PVD plated surgical steel hinged segment ring, 14g (1.6mm)</t>
  </si>
  <si>
    <t>SEPA</t>
  </si>
  <si>
    <t>316L Surgical steel septum retainer in a simple inverted U shape</t>
  </si>
  <si>
    <t>SPETB4</t>
  </si>
  <si>
    <t>Anodized surgical steel eyebrow spiral, 16g (1.2mm) with two 4mm balls</t>
  </si>
  <si>
    <t>UCBEB</t>
  </si>
  <si>
    <t>Titanium G23 circular barbell, 16g (1.2mm) with two 3mm balls</t>
  </si>
  <si>
    <t>XABN16G</t>
  </si>
  <si>
    <t>Pack of 10 pcs. of bioflex banana posts with external threading, 16g (1.2mm)</t>
  </si>
  <si>
    <t>XAJB3</t>
  </si>
  <si>
    <t>Pack of 10 pcs. of 3mm Bio-Flex balls with bezel set crystal with 1.2mm threading (16g)</t>
  </si>
  <si>
    <t>XALB16G</t>
  </si>
  <si>
    <t>Pack of 10 pcs. of Flexible acrylic labret with external threading, 16g (1.2mm)</t>
  </si>
  <si>
    <t>XBAL3</t>
  </si>
  <si>
    <t>Pack of 10 pcs. of 3mm high polished surgical steel balls with 1.2mm threading (16g)</t>
  </si>
  <si>
    <t>XCON3</t>
  </si>
  <si>
    <t>Pack of 10 pcs. of 3mm high polished surgical steel cones with threading 1.2mm (16g)</t>
  </si>
  <si>
    <t>XJB3</t>
  </si>
  <si>
    <t>Pack of 10 pcs. of 3mm high polished surgical steel balls with bezel set crystal and with 1.2mm (16g) threading</t>
  </si>
  <si>
    <t>XSAB3</t>
  </si>
  <si>
    <t>Set of 10 pcs. of 3mm acrylic ball in solid colors with 16g (1.2mm) threading</t>
  </si>
  <si>
    <t>XSAB4</t>
  </si>
  <si>
    <t>Set of 10 pcs. of 4mm acrylic ball in solid colors with 14g (1.6mm) threading</t>
  </si>
  <si>
    <t>XSACN3</t>
  </si>
  <si>
    <t>Set of 10 pcs. of 3mm solid color acrylic cones with 16g (1.2mm) threading</t>
  </si>
  <si>
    <t>Color: Pink</t>
  </si>
  <si>
    <t>XSACN4</t>
  </si>
  <si>
    <t>Set of 10 pcs. of 4mm solid color acrylic cones with 14g (1.6mm) threading</t>
  </si>
  <si>
    <t>XUVB4</t>
  </si>
  <si>
    <t>Set of 10 pcs. of 4mm acrylic UV balls with 14g (1.6mm) threading</t>
  </si>
  <si>
    <t>XUVCN3</t>
  </si>
  <si>
    <t>Set of 10 pcs. of 3mm acrylic UV cones with 16g (1.2mm) threading</t>
  </si>
  <si>
    <t>BBINDX14A</t>
  </si>
  <si>
    <t>DPG1/2</t>
  </si>
  <si>
    <t>FTSI5/8</t>
  </si>
  <si>
    <t>SEPA16</t>
  </si>
  <si>
    <t>Nine Thousand Four Hundred Forty Six and 83 cents THB</t>
  </si>
  <si>
    <t>High polished surgical steel double flared flesh tunnel - size 12g to 2'' (2mm - 52mm)</t>
  </si>
  <si>
    <t>Bio flexible eyebrow retainer, 16g (1.2mm) - length 1/4'' to 1/2'' (6mm to 12mm)</t>
  </si>
  <si>
    <t>Exchange Rate THB-THB</t>
  </si>
  <si>
    <t>Total Order USD</t>
  </si>
  <si>
    <t>Total Invoice USD</t>
  </si>
  <si>
    <t>Sunny</t>
  </si>
  <si>
    <t>JS Sourcings</t>
  </si>
  <si>
    <t>40% Discount as per Platinum Membership:</t>
  </si>
  <si>
    <t>Pick up at the Shop:</t>
  </si>
  <si>
    <t>Five Thousand two Hundred Thirty Nine and 11 cents THB</t>
  </si>
  <si>
    <t xml:space="preserve">Credit 90 Days from the day order is picked up. </t>
  </si>
  <si>
    <t>Due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</si>
</sst>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dd\-mmm\-yyyy"/>
    <numFmt numFmtId="167" formatCode="_-* #,##0.00_-;\-* #,##0.00_-;_-* &quot;-&quot;??_-;_-@_-"/>
    <numFmt numFmtId="168" formatCode="[$-409]dd\-mmm\-yy;@"/>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u/>
      <sz val="11"/>
      <color theme="10"/>
      <name val="Calibri"/>
      <family val="2"/>
      <scheme val="minor"/>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7">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3" fillId="0" borderId="0">
      <alignment vertical="center"/>
    </xf>
    <xf numFmtId="0" fontId="5" fillId="0" borderId="0"/>
    <xf numFmtId="0" fontId="23"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22" fillId="0" borderId="0" applyNumberFormat="0" applyFont="0" applyFill="0" applyBorder="0" applyAlignment="0" applyProtection="0"/>
    <xf numFmtId="0" fontId="5" fillId="0" borderId="0"/>
    <xf numFmtId="0" fontId="23" fillId="0" borderId="0">
      <alignment vertical="center"/>
    </xf>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1" fillId="0" borderId="0"/>
    <xf numFmtId="0" fontId="5" fillId="0" borderId="0" applyNumberFormat="0" applyFill="0" applyBorder="0" applyAlignment="0" applyProtection="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3" fillId="0" borderId="0">
      <alignment vertical="center"/>
    </xf>
    <xf numFmtId="0" fontId="28" fillId="0" borderId="0"/>
    <xf numFmtId="0" fontId="5" fillId="0" borderId="0" applyNumberFormat="0" applyFill="0" applyBorder="0" applyAlignment="0" applyProtection="0"/>
    <xf numFmtId="0" fontId="5" fillId="0" borderId="0"/>
    <xf numFmtId="0" fontId="2" fillId="0" borderId="0"/>
    <xf numFmtId="0" fontId="27"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7" fontId="2" fillId="0" borderId="0" applyFont="0" applyFill="0" applyBorder="0" applyAlignment="0" applyProtection="0"/>
    <xf numFmtId="0" fontId="5" fillId="0" borderId="0"/>
    <xf numFmtId="167"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1" fillId="0" borderId="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2" fillId="0" borderId="0" applyFont="0" applyFill="0" applyBorder="0" applyAlignment="0" applyProtection="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1" fillId="0" borderId="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 fillId="0" borderId="0"/>
    <xf numFmtId="0" fontId="2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2" fillId="0" borderId="0" applyFont="0" applyFill="0" applyBorder="0" applyAlignment="0" applyProtection="0"/>
    <xf numFmtId="43"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31"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xf numFmtId="0" fontId="2" fillId="0" borderId="0"/>
    <xf numFmtId="0" fontId="2" fillId="0" borderId="0"/>
    <xf numFmtId="0" fontId="5" fillId="0" borderId="0" applyNumberFormat="0" applyFill="0" applyBorder="0" applyAlignment="0" applyProtection="0"/>
    <xf numFmtId="0" fontId="5" fillId="0" borderId="0"/>
    <xf numFmtId="0" fontId="2" fillId="0" borderId="0"/>
    <xf numFmtId="0" fontId="5" fillId="0" borderId="0"/>
    <xf numFmtId="167" fontId="2" fillId="0" borderId="0" applyFont="0" applyFill="0" applyBorder="0" applyAlignment="0" applyProtection="0"/>
    <xf numFmtId="167" fontId="2" fillId="0" borderId="0" applyFont="0" applyFill="0" applyBorder="0" applyAlignment="0" applyProtection="0"/>
    <xf numFmtId="0" fontId="5" fillId="0" borderId="0" applyNumberFormat="0" applyFill="0" applyBorder="0" applyAlignment="0" applyProtection="0"/>
    <xf numFmtId="0" fontId="5" fillId="0" borderId="0"/>
    <xf numFmtId="0" fontId="11" fillId="0" borderId="0" applyNumberFormat="0" applyFill="0" applyBorder="0" applyAlignment="0" applyProtection="0">
      <alignment vertical="top"/>
      <protection locked="0"/>
    </xf>
    <xf numFmtId="0" fontId="5" fillId="0" borderId="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1" fillId="0" borderId="0" applyNumberFormat="0" applyFill="0" applyBorder="0" applyAlignment="0" applyProtection="0"/>
    <xf numFmtId="0" fontId="2" fillId="0" borderId="0"/>
    <xf numFmtId="0" fontId="5" fillId="0" borderId="0"/>
    <xf numFmtId="0" fontId="5" fillId="0" borderId="0"/>
    <xf numFmtId="0" fontId="2" fillId="0" borderId="0"/>
  </cellStyleXfs>
  <cellXfs count="152">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4"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 fillId="2" borderId="21" xfId="0" applyFont="1" applyFill="1" applyBorder="1"/>
    <xf numFmtId="168" fontId="32" fillId="2" borderId="7" xfId="95" applyNumberFormat="1" applyFont="1" applyFill="1" applyBorder="1" applyAlignment="1">
      <alignment horizontal="center" vertical="center"/>
    </xf>
    <xf numFmtId="1" fontId="1" fillId="2" borderId="2" xfId="0" applyNumberFormat="1" applyFont="1" applyFill="1" applyBorder="1"/>
    <xf numFmtId="1" fontId="1" fillId="2" borderId="7" xfId="0" applyNumberFormat="1" applyFont="1" applyFill="1" applyBorder="1"/>
    <xf numFmtId="1" fontId="1" fillId="2" borderId="8" xfId="0" applyNumberFormat="1" applyFont="1" applyFill="1" applyBorder="1"/>
    <xf numFmtId="1" fontId="18" fillId="2" borderId="1" xfId="95" applyNumberFormat="1" applyFont="1" applyFill="1" applyBorder="1"/>
    <xf numFmtId="165" fontId="32" fillId="2" borderId="7" xfId="95" applyNumberFormat="1" applyFont="1" applyFill="1" applyBorder="1" applyAlignment="1">
      <alignment horizontal="center"/>
    </xf>
    <xf numFmtId="1" fontId="18" fillId="2" borderId="2" xfId="95" applyNumberFormat="1" applyFont="1" applyFill="1" applyBorder="1"/>
    <xf numFmtId="1" fontId="1" fillId="2" borderId="3" xfId="0" applyNumberFormat="1" applyFont="1" applyFill="1" applyBorder="1"/>
    <xf numFmtId="1" fontId="18" fillId="2" borderId="6" xfId="95" applyNumberFormat="1" applyFont="1" applyFill="1" applyBorder="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6"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67">
    <cellStyle name="Comma 2" xfId="7" xr:uid="{E2C303D4-B734-4A61-95B7-1F5FFE0ADF00}"/>
    <cellStyle name="Comma 2 2" xfId="4430" xr:uid="{0E4F5A9A-5B63-40AA-B6C5-AB3AB4CB717A}"/>
    <cellStyle name="Comma 2 2 2" xfId="4755" xr:uid="{71811746-04AB-4A45-A68C-2FF966B75328}"/>
    <cellStyle name="Comma 2 2 2 2" xfId="5326" xr:uid="{26BED159-5ECF-4020-BB70-97F428FC3D2C}"/>
    <cellStyle name="Comma 2 2 3" xfId="4591" xr:uid="{D2194761-7F85-4692-9265-87EA030AB44F}"/>
    <cellStyle name="Comma 2 2 4" xfId="5352" xr:uid="{E04687EB-D030-4865-A96A-B1F20A3645BD}"/>
    <cellStyle name="Comma 3" xfId="4318" xr:uid="{C2CEA5E6-EC7D-48AE-8DB4-66F999B2E81A}"/>
    <cellStyle name="Comma 3 2" xfId="4432" xr:uid="{AC6CAB74-BFAD-4AD7-905F-75EF99C22D84}"/>
    <cellStyle name="Comma 3 2 2" xfId="4756" xr:uid="{70A77AEC-1B04-4E88-B6B6-755FADEEB5C1}"/>
    <cellStyle name="Comma 3 2 2 2" xfId="5327" xr:uid="{DA2A1413-BCBF-464C-B43D-F0161584600C}"/>
    <cellStyle name="Comma 3 2 3" xfId="5325" xr:uid="{7B111D7F-B95B-4ED7-8302-E3CDA94F398C}"/>
    <cellStyle name="Comma 3 2 4" xfId="5353" xr:uid="{33F37CDA-EFED-4629-A983-14D52E13B528}"/>
    <cellStyle name="Currency 10" xfId="8" xr:uid="{5FF4AED4-C312-404A-80AA-98C2EA481EC0}"/>
    <cellStyle name="Currency 10 2" xfId="9" xr:uid="{32419B53-011A-4382-AA85-56B789C748D4}"/>
    <cellStyle name="Currency 10 2 2" xfId="203" xr:uid="{345BE4BA-2A18-41D3-9792-1D1D0363173D}"/>
    <cellStyle name="Currency 10 2 2 2" xfId="4616" xr:uid="{93CD96BF-CE32-4E33-AD37-D630D35B21A7}"/>
    <cellStyle name="Currency 10 2 3" xfId="4511" xr:uid="{1D85788F-BD2F-4E31-AFC5-8BFA20530909}"/>
    <cellStyle name="Currency 10 3" xfId="10" xr:uid="{596786E5-599D-462C-AEB4-196D839770F3}"/>
    <cellStyle name="Currency 10 3 2" xfId="204" xr:uid="{3ABBADAC-917A-4566-ABF6-57A0CACA6DCB}"/>
    <cellStyle name="Currency 10 3 2 2" xfId="4617" xr:uid="{18D710CE-DAC2-44FC-BE0C-6FE680BE41BC}"/>
    <cellStyle name="Currency 10 3 3" xfId="4512" xr:uid="{A88B6E83-43CA-4F3A-958A-7FEAB5EC8905}"/>
    <cellStyle name="Currency 10 4" xfId="205" xr:uid="{AA4FC618-2BCA-446F-AF53-C2B1A6D2EE3C}"/>
    <cellStyle name="Currency 10 4 2" xfId="4618" xr:uid="{9B9085E3-2EA0-42BC-885D-CD6261C69A63}"/>
    <cellStyle name="Currency 10 5" xfId="4437" xr:uid="{597DA666-0C61-4B85-8980-0A61D44CC168}"/>
    <cellStyle name="Currency 10 6" xfId="4510" xr:uid="{2552C19F-D674-45B9-AA48-7834BFFF0941}"/>
    <cellStyle name="Currency 11" xfId="11" xr:uid="{778D1BC8-E9BA-4EB2-B2FB-1735ACD325C3}"/>
    <cellStyle name="Currency 11 2" xfId="12" xr:uid="{87B09A22-6D32-43BF-8A4C-F1080421AE47}"/>
    <cellStyle name="Currency 11 2 2" xfId="206" xr:uid="{CD0E6D78-40A5-40F9-867D-0A6ABFBAD40F}"/>
    <cellStyle name="Currency 11 2 2 2" xfId="4619" xr:uid="{D3AC07CD-DB81-4E3D-8036-85B777B453D2}"/>
    <cellStyle name="Currency 11 2 3" xfId="4514" xr:uid="{348174B6-D3E2-4DAE-90B1-FFCB979E4E46}"/>
    <cellStyle name="Currency 11 3" xfId="13" xr:uid="{4817A3A5-3326-4AD1-8AE5-D7D1085A5555}"/>
    <cellStyle name="Currency 11 3 2" xfId="207" xr:uid="{F4BD1885-7B35-4451-BBAF-79386C702C79}"/>
    <cellStyle name="Currency 11 3 2 2" xfId="4620" xr:uid="{00DE34C5-E7D5-47AE-8A8E-3E0A494FD41C}"/>
    <cellStyle name="Currency 11 3 3" xfId="4515" xr:uid="{2417DA44-5647-4354-A799-339DA6C8FE2F}"/>
    <cellStyle name="Currency 11 4" xfId="208" xr:uid="{371363AB-E535-48B1-A02A-C70739842064}"/>
    <cellStyle name="Currency 11 4 2" xfId="4621" xr:uid="{DA513712-566E-4B1A-8D11-6D3A44714CC7}"/>
    <cellStyle name="Currency 11 5" xfId="4319" xr:uid="{616624D8-08F7-4CE3-A92E-7A9F8CF56418}"/>
    <cellStyle name="Currency 11 5 2" xfId="4438" xr:uid="{731D71CC-9A2C-4805-B140-A5F41BA35E6C}"/>
    <cellStyle name="Currency 11 5 3" xfId="4720" xr:uid="{088871A1-65E1-47CD-A582-41430D671C7B}"/>
    <cellStyle name="Currency 11 5 3 2" xfId="5315" xr:uid="{8003BEC4-5552-48A2-9A28-8A0B93D7B542}"/>
    <cellStyle name="Currency 11 5 3 3" xfId="4757" xr:uid="{8CF42C43-C2B0-41F6-99D6-B219FBC09D57}"/>
    <cellStyle name="Currency 11 5 4" xfId="4697" xr:uid="{4ABED607-D427-4C53-9F37-BEDF7CBFD0D5}"/>
    <cellStyle name="Currency 11 6" xfId="4513" xr:uid="{53221BF4-E1B0-498B-A695-A1907DBC3F6D}"/>
    <cellStyle name="Currency 12" xfId="14" xr:uid="{5CCA27DD-8084-4A22-916F-661A4E338D46}"/>
    <cellStyle name="Currency 12 2" xfId="15" xr:uid="{F88D5099-59B2-4A49-B3E9-07D98375B432}"/>
    <cellStyle name="Currency 12 2 2" xfId="209" xr:uid="{C1DC6159-9024-4E80-BE31-8E53FDE25A79}"/>
    <cellStyle name="Currency 12 2 2 2" xfId="4622" xr:uid="{E3EB8A8E-CFB7-4210-8DC1-2183525E0061}"/>
    <cellStyle name="Currency 12 2 3" xfId="4517" xr:uid="{943610B9-3230-4A42-AD9C-AC797F5E773E}"/>
    <cellStyle name="Currency 12 3" xfId="210" xr:uid="{92820C20-7D2A-4688-99D1-FAE02435DCB9}"/>
    <cellStyle name="Currency 12 3 2" xfId="4623" xr:uid="{DEAE52F0-DA44-4723-A846-130ADFD403F8}"/>
    <cellStyle name="Currency 12 4" xfId="4516" xr:uid="{38A5F0F3-FB79-4BA1-9A68-9D6BF7CEF4D6}"/>
    <cellStyle name="Currency 13" xfId="16" xr:uid="{89753C6F-38E5-45D7-B356-07C7F12427EB}"/>
    <cellStyle name="Currency 13 2" xfId="4321" xr:uid="{6A5402F1-D677-4331-977A-BFBDC65D1B5E}"/>
    <cellStyle name="Currency 13 3" xfId="4322" xr:uid="{E4598A06-00EA-4CD7-BB96-C05AEB1E3987}"/>
    <cellStyle name="Currency 13 3 2" xfId="4759" xr:uid="{37AD89D6-C0E5-49E6-AD6A-C06DD94465D1}"/>
    <cellStyle name="Currency 13 4" xfId="4320" xr:uid="{AD5B9D1E-BF89-44BA-BF08-B0E4AF785519}"/>
    <cellStyle name="Currency 13 5" xfId="4758" xr:uid="{6E038A93-DC1A-4AD8-BC36-583F5969EA69}"/>
    <cellStyle name="Currency 14" xfId="17" xr:uid="{B737D8E1-E67E-427B-B0CD-D78BBBACDE61}"/>
    <cellStyle name="Currency 14 2" xfId="211" xr:uid="{693AFDD3-AE88-4541-9886-7A423CD7FD3F}"/>
    <cellStyle name="Currency 14 2 2" xfId="4624" xr:uid="{4CBDC7A1-1EBC-4FCB-A21F-8562BB34B377}"/>
    <cellStyle name="Currency 14 3" xfId="4518" xr:uid="{589C8B62-B5BD-4A0A-9788-BF6A1A27C422}"/>
    <cellStyle name="Currency 15" xfId="4414" xr:uid="{C97F7298-502A-4F49-A5CC-58D11A40EB44}"/>
    <cellStyle name="Currency 15 2" xfId="5358" xr:uid="{13124892-625E-477C-8A32-E6F2BF193E36}"/>
    <cellStyle name="Currency 17" xfId="4323" xr:uid="{3D62A2FA-4012-4064-B07F-52DEE9F5A70B}"/>
    <cellStyle name="Currency 2" xfId="18" xr:uid="{E86020DA-7FDD-4C8B-B89C-D31FFDE3FE15}"/>
    <cellStyle name="Currency 2 2" xfId="19" xr:uid="{21607687-8470-4925-9BD4-B739F0893453}"/>
    <cellStyle name="Currency 2 2 2" xfId="20" xr:uid="{A41B3816-3231-4C8D-AFF1-C08D926DDE7E}"/>
    <cellStyle name="Currency 2 2 2 2" xfId="21" xr:uid="{62AC9571-2382-4B75-AF4A-F330D909CB19}"/>
    <cellStyle name="Currency 2 2 2 2 2" xfId="4760" xr:uid="{88498C5F-808F-433C-8787-3CF85ADA8821}"/>
    <cellStyle name="Currency 2 2 2 3" xfId="22" xr:uid="{C327002E-2879-4FD0-AC2C-64EA15F6B51E}"/>
    <cellStyle name="Currency 2 2 2 3 2" xfId="212" xr:uid="{566BC22E-E585-4C4F-866F-76E496673D05}"/>
    <cellStyle name="Currency 2 2 2 3 2 2" xfId="4625" xr:uid="{956BE5CA-7120-4202-8167-4ADDD3606E0C}"/>
    <cellStyle name="Currency 2 2 2 3 3" xfId="4521" xr:uid="{BF49660C-8AA0-4B2E-8CC1-DDF5F75846ED}"/>
    <cellStyle name="Currency 2 2 2 4" xfId="213" xr:uid="{FFAC7BD0-9875-4D82-838B-751219C897D6}"/>
    <cellStyle name="Currency 2 2 2 4 2" xfId="4626" xr:uid="{F47F547D-F2C3-4AC9-946B-2FF4B8FBA173}"/>
    <cellStyle name="Currency 2 2 2 5" xfId="4520" xr:uid="{08652D76-48DD-4E0F-B059-5B3CACDECA42}"/>
    <cellStyle name="Currency 2 2 3" xfId="214" xr:uid="{95B44FC7-237D-43A5-909D-93A3C82F971F}"/>
    <cellStyle name="Currency 2 2 3 2" xfId="4627" xr:uid="{D1C6A528-2584-4232-9F20-1898C91AC3F1}"/>
    <cellStyle name="Currency 2 2 4" xfId="4519" xr:uid="{82629013-D71C-4A3E-8F3A-781A49118B73}"/>
    <cellStyle name="Currency 2 3" xfId="23" xr:uid="{60A55A82-D8E7-4072-AE34-F53032BDE5F6}"/>
    <cellStyle name="Currency 2 3 2" xfId="215" xr:uid="{A906F6C1-34B5-4066-BEE9-BD8765837659}"/>
    <cellStyle name="Currency 2 3 2 2" xfId="4628" xr:uid="{38612C2E-4B44-4FB3-AEA5-849BE0A3381C}"/>
    <cellStyle name="Currency 2 3 3" xfId="4522" xr:uid="{764E656C-800A-4065-A49F-5F5F29DD727B}"/>
    <cellStyle name="Currency 2 4" xfId="216" xr:uid="{BC8B1D22-4C9F-41D6-A6AD-EF48C8D2B410}"/>
    <cellStyle name="Currency 2 4 2" xfId="217" xr:uid="{4CE3C688-F8B4-4BE5-B441-A1B51780B85F}"/>
    <cellStyle name="Currency 2 5" xfId="218" xr:uid="{2BD795B1-CB72-4340-86F9-8FCB137EF2F1}"/>
    <cellStyle name="Currency 2 5 2" xfId="219" xr:uid="{7FDC941D-5643-4EA2-B2AC-D3C251B7C061}"/>
    <cellStyle name="Currency 2 6" xfId="220" xr:uid="{6BCAC777-0C0C-450B-B377-B756B223348C}"/>
    <cellStyle name="Currency 3" xfId="24" xr:uid="{1AACC807-CCBB-401D-9E14-BA2F25083465}"/>
    <cellStyle name="Currency 3 2" xfId="25" xr:uid="{3ABE48A8-9AE8-4952-B95B-CCFCF0F712A6}"/>
    <cellStyle name="Currency 3 2 2" xfId="221" xr:uid="{3834BF73-FBD5-442B-BBE8-5A63A98B6E98}"/>
    <cellStyle name="Currency 3 2 2 2" xfId="4629" xr:uid="{8ECE17E4-61DE-488C-A7C4-C3AF0A950B24}"/>
    <cellStyle name="Currency 3 2 3" xfId="4524" xr:uid="{B3848084-942D-4A7A-BD94-B88E3E7A9007}"/>
    <cellStyle name="Currency 3 3" xfId="26" xr:uid="{38DC45B5-B9A5-432A-9FB4-6C274B80BE87}"/>
    <cellStyle name="Currency 3 3 2" xfId="222" xr:uid="{40219E6D-AA3A-4A3A-B53C-AAC8C66F2D5C}"/>
    <cellStyle name="Currency 3 3 2 2" xfId="4630" xr:uid="{1D390580-B664-4014-978F-92C6E2B1D6EB}"/>
    <cellStyle name="Currency 3 3 3" xfId="4525" xr:uid="{967A46F2-5876-4A8C-A7DF-CB6F586E4454}"/>
    <cellStyle name="Currency 3 4" xfId="27" xr:uid="{222C5FED-E8CF-42C7-9931-8FD32CDF18A8}"/>
    <cellStyle name="Currency 3 4 2" xfId="223" xr:uid="{D207AE03-BAAA-46A8-93C2-08D7778B1645}"/>
    <cellStyle name="Currency 3 4 2 2" xfId="4631" xr:uid="{0C2C0E15-3500-4861-BDD7-D8F65D7D2D08}"/>
    <cellStyle name="Currency 3 4 3" xfId="4526" xr:uid="{3529FAFE-9DD5-4FD3-A84B-43E259920F27}"/>
    <cellStyle name="Currency 3 5" xfId="224" xr:uid="{5DF3BFDA-53FA-4851-80CA-DF332E02C513}"/>
    <cellStyle name="Currency 3 5 2" xfId="4632" xr:uid="{10549A6E-DD6C-46A4-B829-9B59000A6657}"/>
    <cellStyle name="Currency 3 6" xfId="4523" xr:uid="{F6D974A8-FC8A-4583-BD4F-E954B31881C1}"/>
    <cellStyle name="Currency 4" xfId="28" xr:uid="{3E6C055A-859F-46D9-B9BD-E4026D3C865C}"/>
    <cellStyle name="Currency 4 2" xfId="29" xr:uid="{0DECF6C8-9F58-4D82-B94E-D73C7120C465}"/>
    <cellStyle name="Currency 4 2 2" xfId="225" xr:uid="{6B188ADE-3612-4092-A13C-1C3CEE9B3EFB}"/>
    <cellStyle name="Currency 4 2 2 2" xfId="4633" xr:uid="{231E6A9A-B29E-4C4F-8AD5-B2F4AC9C7F12}"/>
    <cellStyle name="Currency 4 2 3" xfId="4528" xr:uid="{0E237E9F-922B-48C1-8E6F-A5BEE6945C26}"/>
    <cellStyle name="Currency 4 3" xfId="30" xr:uid="{0DF792B6-D733-4B86-9031-5C4E0BA53132}"/>
    <cellStyle name="Currency 4 3 2" xfId="226" xr:uid="{864982C7-59C4-4E18-AFB7-861F034A9839}"/>
    <cellStyle name="Currency 4 3 2 2" xfId="4634" xr:uid="{0585779C-1915-440C-A32E-DA83F8330C70}"/>
    <cellStyle name="Currency 4 3 3" xfId="4529" xr:uid="{47715E69-354E-47D2-93AE-4BB40EB70D6F}"/>
    <cellStyle name="Currency 4 4" xfId="227" xr:uid="{7DDB8771-86FB-4E12-9A55-DCF10B509294}"/>
    <cellStyle name="Currency 4 4 2" xfId="4635" xr:uid="{DE9CDCBC-07EF-47C4-9F8C-33F37613BDEC}"/>
    <cellStyle name="Currency 4 5" xfId="4324" xr:uid="{EF1B459A-1363-4BAF-9D45-B6AE07136169}"/>
    <cellStyle name="Currency 4 5 2" xfId="4439" xr:uid="{D8D9D0A1-D0CE-4127-998D-55B3F38B0D2C}"/>
    <cellStyle name="Currency 4 5 3" xfId="4721" xr:uid="{BE98E9CD-B91D-4C29-9791-82C35640B5E0}"/>
    <cellStyle name="Currency 4 5 3 2" xfId="5316" xr:uid="{D999782F-E72A-4BF7-B396-73311AB59066}"/>
    <cellStyle name="Currency 4 5 3 3" xfId="4761" xr:uid="{1911E049-BAB0-404B-B56B-BDF29D9A1947}"/>
    <cellStyle name="Currency 4 5 4" xfId="4698" xr:uid="{39571183-463C-4F7A-9B9C-37CDFDA2F90A}"/>
    <cellStyle name="Currency 4 6" xfId="4527" xr:uid="{04A1CDB5-22A2-49A7-99B2-412FD0E5595E}"/>
    <cellStyle name="Currency 5" xfId="31" xr:uid="{157A294B-CB8E-416E-AA4E-98B4541897E2}"/>
    <cellStyle name="Currency 5 2" xfId="32" xr:uid="{7288362D-5317-41DC-BFE5-F52D3222961B}"/>
    <cellStyle name="Currency 5 2 2" xfId="228" xr:uid="{AAF9A560-574C-4539-802F-FC189E38BC85}"/>
    <cellStyle name="Currency 5 2 2 2" xfId="4636" xr:uid="{B95559A6-B295-4B3F-8026-C78F7366D656}"/>
    <cellStyle name="Currency 5 2 3" xfId="4530" xr:uid="{2BA93ECC-846C-4FA8-9158-F05BA9CE0937}"/>
    <cellStyle name="Currency 5 3" xfId="4325" xr:uid="{A902F055-8B84-4956-809D-7DF9C35264B8}"/>
    <cellStyle name="Currency 5 3 2" xfId="4440" xr:uid="{96E9AAC4-44E4-467D-9D05-5CBACE2F1228}"/>
    <cellStyle name="Currency 5 3 2 2" xfId="5306" xr:uid="{2EA21A6C-9847-471A-93C9-45749EEA098D}"/>
    <cellStyle name="Currency 5 3 2 3" xfId="4763" xr:uid="{196D90A1-9A43-44D6-8BCE-34E396774E45}"/>
    <cellStyle name="Currency 5 4" xfId="4762" xr:uid="{6BE553FE-EE1C-4150-8884-0E495FEE5F59}"/>
    <cellStyle name="Currency 6" xfId="33" xr:uid="{763701F6-63C7-4786-8387-234FD32195EE}"/>
    <cellStyle name="Currency 6 2" xfId="229" xr:uid="{D020A867-8BF7-4F24-A41E-D8AF2052AFE1}"/>
    <cellStyle name="Currency 6 2 2" xfId="4637" xr:uid="{87C62A80-E2DE-49E7-9545-685BFE7C7827}"/>
    <cellStyle name="Currency 6 3" xfId="4326" xr:uid="{D2DC9DCB-92D0-4D8A-85F8-DC9FABCCB60A}"/>
    <cellStyle name="Currency 6 3 2" xfId="4441" xr:uid="{E1BDF07D-0A60-4B12-AD0C-7AD840903BC2}"/>
    <cellStyle name="Currency 6 3 3" xfId="4722" xr:uid="{948B3EB9-DE7F-462C-AF29-38A8C2D3D937}"/>
    <cellStyle name="Currency 6 3 3 2" xfId="5317" xr:uid="{D37DAC2A-0D98-408E-8D40-C3B2D47A2182}"/>
    <cellStyle name="Currency 6 3 3 3" xfId="4764" xr:uid="{5BC53298-A028-468A-9470-C04F4725ECA0}"/>
    <cellStyle name="Currency 6 3 4" xfId="4699" xr:uid="{0DE59974-708B-4BC7-A67B-82EE536558DA}"/>
    <cellStyle name="Currency 6 4" xfId="4531" xr:uid="{0D02138C-F30A-4A95-8CF5-826C04B0089A}"/>
    <cellStyle name="Currency 7" xfId="34" xr:uid="{0FC5F407-868A-41F4-B193-AEB8E236D830}"/>
    <cellStyle name="Currency 7 2" xfId="35" xr:uid="{76A9B753-2FB3-4DCB-81B4-B0AF91D14E5F}"/>
    <cellStyle name="Currency 7 2 2" xfId="250" xr:uid="{2BE4811C-139A-4126-AD2A-DFC9FB1E123E}"/>
    <cellStyle name="Currency 7 2 2 2" xfId="4638" xr:uid="{297E597A-BD57-4F7C-AEB8-513614260918}"/>
    <cellStyle name="Currency 7 2 3" xfId="4533" xr:uid="{99BEC090-B4E8-49A5-AE42-08B55E542B66}"/>
    <cellStyle name="Currency 7 3" xfId="230" xr:uid="{9CFDAD04-2278-4545-8A14-CD176E38A365}"/>
    <cellStyle name="Currency 7 3 2" xfId="4639" xr:uid="{1D3BA22E-5F0E-400E-AAF1-C7FDD49836E7}"/>
    <cellStyle name="Currency 7 4" xfId="4442" xr:uid="{5119D6A7-55A7-453F-A923-C7C13BC1F60E}"/>
    <cellStyle name="Currency 7 5" xfId="4532" xr:uid="{6327208A-A7DB-4212-A536-A42823C2BEBB}"/>
    <cellStyle name="Currency 8" xfId="36" xr:uid="{0BF941B7-7191-4403-AEA5-91D1CA7DCBA7}"/>
    <cellStyle name="Currency 8 2" xfId="37" xr:uid="{FF8CF2C9-C574-4028-A6C8-737E6CFFFDAB}"/>
    <cellStyle name="Currency 8 2 2" xfId="231" xr:uid="{AEE2DA58-C307-4FED-9A67-BCE32F76221E}"/>
    <cellStyle name="Currency 8 2 2 2" xfId="4640" xr:uid="{10B73409-97DA-4BCA-BD91-E20BBEC58FC2}"/>
    <cellStyle name="Currency 8 2 3" xfId="4535" xr:uid="{A5DDB837-BAB3-4D44-88D5-E7F0BD097064}"/>
    <cellStyle name="Currency 8 3" xfId="38" xr:uid="{F3568A72-E3ED-49AD-8850-EB9B753154C6}"/>
    <cellStyle name="Currency 8 3 2" xfId="232" xr:uid="{68156C7C-53BD-4005-8036-A90F7EDFC0D5}"/>
    <cellStyle name="Currency 8 3 2 2" xfId="4641" xr:uid="{33F5CBC7-C98E-4969-8BA2-72E90D8CC1B5}"/>
    <cellStyle name="Currency 8 3 3" xfId="4536" xr:uid="{7BEB7C30-B37B-42F8-A7FA-5694EB0198AF}"/>
    <cellStyle name="Currency 8 4" xfId="39" xr:uid="{C67DAD60-58BE-4786-9644-36A912242A23}"/>
    <cellStyle name="Currency 8 4 2" xfId="233" xr:uid="{402C1BE3-B09A-4FE5-905D-F603A354A630}"/>
    <cellStyle name="Currency 8 4 2 2" xfId="4642" xr:uid="{E15D92D8-9086-41A9-8B0A-E566535EC768}"/>
    <cellStyle name="Currency 8 4 3" xfId="4537" xr:uid="{2C385910-0392-423C-89FF-151D04DF0326}"/>
    <cellStyle name="Currency 8 5" xfId="234" xr:uid="{0ED7E42B-2ED1-4707-BBCE-6998953F9800}"/>
    <cellStyle name="Currency 8 5 2" xfId="4643" xr:uid="{59B55B87-3CDB-4B23-B644-0080EEC0FC6D}"/>
    <cellStyle name="Currency 8 6" xfId="4443" xr:uid="{8E55BCF5-4962-4CEF-B11E-3B2D26827E36}"/>
    <cellStyle name="Currency 8 7" xfId="4534" xr:uid="{002623CC-E5F2-4D0F-A05E-05FB0F02C9FB}"/>
    <cellStyle name="Currency 9" xfId="40" xr:uid="{DFDE0B4F-7231-4244-8BFD-192D84D3428A}"/>
    <cellStyle name="Currency 9 2" xfId="41" xr:uid="{2C3B568C-825B-439E-BDDA-41AD1D612D29}"/>
    <cellStyle name="Currency 9 2 2" xfId="235" xr:uid="{F41507A9-53C6-42D4-88B2-8E7CCF010B61}"/>
    <cellStyle name="Currency 9 2 2 2" xfId="4644" xr:uid="{43A93FB6-ECFB-4EB7-A878-CB2EA39E76D2}"/>
    <cellStyle name="Currency 9 2 3" xfId="4539" xr:uid="{729E5E1B-9F87-49F5-BF46-93323CF37E7A}"/>
    <cellStyle name="Currency 9 3" xfId="42" xr:uid="{6F311EDA-0026-4B1E-B1DC-F52A8E0AA449}"/>
    <cellStyle name="Currency 9 3 2" xfId="236" xr:uid="{47C8942B-D750-4503-ADD1-E37388ED54FA}"/>
    <cellStyle name="Currency 9 3 2 2" xfId="4645" xr:uid="{51BB18A8-DE1C-4642-87C7-1B61C5616C1B}"/>
    <cellStyle name="Currency 9 3 3" xfId="4540" xr:uid="{1E4DC60E-31A4-4C7A-AE03-0FEB665F8F69}"/>
    <cellStyle name="Currency 9 4" xfId="237" xr:uid="{F04DD82A-4FD1-4BD0-B0AC-043E976DB196}"/>
    <cellStyle name="Currency 9 4 2" xfId="4646" xr:uid="{FABC03D0-3451-4626-82C6-FBCBA5F6437D}"/>
    <cellStyle name="Currency 9 5" xfId="4327" xr:uid="{3F7E25A0-3950-40F1-A1C4-5DE5A78F0223}"/>
    <cellStyle name="Currency 9 5 2" xfId="4444" xr:uid="{B61E32E3-55EF-4649-868B-B65D9E5D8A8E}"/>
    <cellStyle name="Currency 9 5 3" xfId="4723" xr:uid="{5C94AE7C-C4A6-4B8B-A9DE-93DB6FF2C0AC}"/>
    <cellStyle name="Currency 9 5 4" xfId="4700" xr:uid="{9E963666-8E9C-44CF-BC32-491459E00AE8}"/>
    <cellStyle name="Currency 9 6" xfId="4538" xr:uid="{84E4066E-98A2-463B-B418-B97B399A4C54}"/>
    <cellStyle name="Hyperlink 2" xfId="6" xr:uid="{6CFFD761-E1C4-4FFC-9C82-FDD569F38491}"/>
    <cellStyle name="Hyperlink 2 2" xfId="5362" xr:uid="{54714DBB-A3DE-4ED7-94A0-7A5234EA548D}"/>
    <cellStyle name="Hyperlink 3" xfId="202" xr:uid="{FCD3AD1F-F1E3-453D-A7FB-341A2C909858}"/>
    <cellStyle name="Hyperlink 3 2" xfId="4415" xr:uid="{D357F25C-594B-4B88-81E2-7CB2B8D8DA05}"/>
    <cellStyle name="Hyperlink 3 3" xfId="4328" xr:uid="{0456BB13-CAEB-4E13-89DF-05F96E1D2CAE}"/>
    <cellStyle name="Hyperlink 4" xfId="4329" xr:uid="{D6706DF8-4645-4F71-B1D1-722A4F244B38}"/>
    <cellStyle name="Hyperlink 4 2" xfId="5356" xr:uid="{779C4A5D-975B-4CE1-83A3-5ECA2CAEE6D9}"/>
    <cellStyle name="Normal" xfId="0" builtinId="0"/>
    <cellStyle name="Normal 10" xfId="43" xr:uid="{6F3DC828-20F2-446F-A778-3D81EDC7F08D}"/>
    <cellStyle name="Normal 10 10" xfId="903" xr:uid="{B1D18506-9DFF-4E01-886F-EA51AA2F1F99}"/>
    <cellStyle name="Normal 10 10 2" xfId="2508" xr:uid="{AAC32655-BE16-428B-94F2-8F2FF7BEFA60}"/>
    <cellStyle name="Normal 10 10 2 2" xfId="4331" xr:uid="{7181DDC5-890C-451E-897F-0B523A51C53D}"/>
    <cellStyle name="Normal 10 10 2 3" xfId="4675" xr:uid="{C151D182-624B-42C2-9E76-F8CD95261B01}"/>
    <cellStyle name="Normal 10 10 3" xfId="2509" xr:uid="{9B3E973B-7A26-4B31-A8F4-08C38F228320}"/>
    <cellStyle name="Normal 10 10 4" xfId="2510" xr:uid="{2DB21F1C-6A49-4765-9056-587EBEE01AB6}"/>
    <cellStyle name="Normal 10 11" xfId="2511" xr:uid="{0591C380-0294-45F2-BFEC-912D34F71498}"/>
    <cellStyle name="Normal 10 11 2" xfId="2512" xr:uid="{C9E12A67-A152-47D8-935A-DD21263EA5F3}"/>
    <cellStyle name="Normal 10 11 3" xfId="2513" xr:uid="{B0279FE3-5E6D-4310-B3DC-837AC0BD6189}"/>
    <cellStyle name="Normal 10 11 4" xfId="2514" xr:uid="{DC52108F-96E1-4770-AAB8-5D69F2F9F211}"/>
    <cellStyle name="Normal 10 12" xfId="2515" xr:uid="{A0DE0C6F-14E0-443A-A86A-12899F1432E5}"/>
    <cellStyle name="Normal 10 12 2" xfId="2516" xr:uid="{7A0E3355-B9CA-4AD2-ABC8-364F729E0C5B}"/>
    <cellStyle name="Normal 10 13" xfId="2517" xr:uid="{223A2ACC-E1A8-4176-9C63-3F3F62285C7C}"/>
    <cellStyle name="Normal 10 14" xfId="2518" xr:uid="{DB04C20E-DB4B-402C-AD14-DE9CD09A461D}"/>
    <cellStyle name="Normal 10 15" xfId="2519" xr:uid="{A76AA896-CA67-4B3E-9A80-43982F60DE78}"/>
    <cellStyle name="Normal 10 2" xfId="71" xr:uid="{C301FF92-A462-4CDD-82BD-D928A8351549}"/>
    <cellStyle name="Normal 10 2 10" xfId="2520" xr:uid="{A49EA557-44E3-4F1E-8C51-FB4086310A2D}"/>
    <cellStyle name="Normal 10 2 11" xfId="2521" xr:uid="{CE350D80-1E92-46DC-AD53-DB072D52D7D5}"/>
    <cellStyle name="Normal 10 2 2" xfId="72" xr:uid="{EB30C2E4-AEDE-49C9-B6F8-80B8CDCFA55B}"/>
    <cellStyle name="Normal 10 2 2 2" xfId="73" xr:uid="{78F7A9A9-2D7E-4182-A077-34C175A20ADB}"/>
    <cellStyle name="Normal 10 2 2 2 2" xfId="238" xr:uid="{2692E1B3-0137-4923-8376-C506656FE6EA}"/>
    <cellStyle name="Normal 10 2 2 2 2 2" xfId="454" xr:uid="{D747345E-E28D-47B8-BC42-DB2A53C7F8AE}"/>
    <cellStyle name="Normal 10 2 2 2 2 2 2" xfId="455" xr:uid="{C2715CCD-761E-40F1-BB8E-C8D62D0BF06B}"/>
    <cellStyle name="Normal 10 2 2 2 2 2 2 2" xfId="904" xr:uid="{0034822D-80B3-4BE5-A226-AA6D2E563D46}"/>
    <cellStyle name="Normal 10 2 2 2 2 2 2 2 2" xfId="905" xr:uid="{3A408CA8-062D-46C8-963E-FCB18380D6D3}"/>
    <cellStyle name="Normal 10 2 2 2 2 2 2 3" xfId="906" xr:uid="{CA7F445E-9876-43E1-A7A5-255A1575AE99}"/>
    <cellStyle name="Normal 10 2 2 2 2 2 3" xfId="907" xr:uid="{86737E32-F190-406F-86E1-B6253BB6DAED}"/>
    <cellStyle name="Normal 10 2 2 2 2 2 3 2" xfId="908" xr:uid="{D6E983D2-8DC1-4B93-A579-16084FA8F343}"/>
    <cellStyle name="Normal 10 2 2 2 2 2 4" xfId="909" xr:uid="{FB577F7C-001F-4E94-B905-4F21ACDC52CA}"/>
    <cellStyle name="Normal 10 2 2 2 2 3" xfId="456" xr:uid="{D121D729-362F-46FB-ABD4-CBECE67A005B}"/>
    <cellStyle name="Normal 10 2 2 2 2 3 2" xfId="910" xr:uid="{B65120E8-D83C-41B5-9846-A401AD65A284}"/>
    <cellStyle name="Normal 10 2 2 2 2 3 2 2" xfId="911" xr:uid="{860DD88E-5485-417E-B5B0-CA521735DF51}"/>
    <cellStyle name="Normal 10 2 2 2 2 3 3" xfId="912" xr:uid="{AAD7AC77-483F-45CB-A2B9-B683C09A3EF4}"/>
    <cellStyle name="Normal 10 2 2 2 2 3 4" xfId="2522" xr:uid="{01A6234F-71F8-4A1F-804C-DE897FD1D9E1}"/>
    <cellStyle name="Normal 10 2 2 2 2 4" xfId="913" xr:uid="{74BF72D0-706D-4B0E-B1B6-6C896328B8B6}"/>
    <cellStyle name="Normal 10 2 2 2 2 4 2" xfId="914" xr:uid="{1763A30B-8E26-4C8A-A906-6DB11F6611F3}"/>
    <cellStyle name="Normal 10 2 2 2 2 5" xfId="915" xr:uid="{617CE6C3-39A7-4E13-AD2C-A8741AD5927E}"/>
    <cellStyle name="Normal 10 2 2 2 2 6" xfId="2523" xr:uid="{7F6006E2-A03B-4AA0-9312-9D8B392EF508}"/>
    <cellStyle name="Normal 10 2 2 2 3" xfId="239" xr:uid="{08EEEA78-91A0-4A24-A02B-1772B88D1666}"/>
    <cellStyle name="Normal 10 2 2 2 3 2" xfId="457" xr:uid="{2CE47318-D2B5-47ED-94BA-32079BE6C9EB}"/>
    <cellStyle name="Normal 10 2 2 2 3 2 2" xfId="458" xr:uid="{3B9D005C-6F50-4904-BE30-69EAE4C86CC9}"/>
    <cellStyle name="Normal 10 2 2 2 3 2 2 2" xfId="916" xr:uid="{B7EEADA1-C317-49AA-915E-D661600B6CF7}"/>
    <cellStyle name="Normal 10 2 2 2 3 2 2 2 2" xfId="917" xr:uid="{C888FDFC-7970-42FA-83C6-9C491CC17C7E}"/>
    <cellStyle name="Normal 10 2 2 2 3 2 2 3" xfId="918" xr:uid="{9D890614-D0DD-49CA-B841-C734C5B18534}"/>
    <cellStyle name="Normal 10 2 2 2 3 2 3" xfId="919" xr:uid="{45117AD1-AF36-4A23-9E12-6BA0B8F5044A}"/>
    <cellStyle name="Normal 10 2 2 2 3 2 3 2" xfId="920" xr:uid="{76683577-ED5E-497B-9E91-DBF79EBB28A2}"/>
    <cellStyle name="Normal 10 2 2 2 3 2 4" xfId="921" xr:uid="{1FF9A864-AEF3-46EA-9F5D-3214CE2DEE40}"/>
    <cellStyle name="Normal 10 2 2 2 3 3" xfId="459" xr:uid="{E7CA47C5-3510-4B61-AA33-3B8D41394D40}"/>
    <cellStyle name="Normal 10 2 2 2 3 3 2" xfId="922" xr:uid="{25C67B77-C91F-4176-8AA9-F5A03BAE9187}"/>
    <cellStyle name="Normal 10 2 2 2 3 3 2 2" xfId="923" xr:uid="{DFAC2A35-9981-4826-B574-36334D8F0591}"/>
    <cellStyle name="Normal 10 2 2 2 3 3 3" xfId="924" xr:uid="{20C329DD-300A-4D5A-8490-7CDB1EA1C9C6}"/>
    <cellStyle name="Normal 10 2 2 2 3 4" xfId="925" xr:uid="{FAFE20E7-43E4-4D1E-BE2D-3B3C101671C9}"/>
    <cellStyle name="Normal 10 2 2 2 3 4 2" xfId="926" xr:uid="{EEE71023-25AA-4D8C-8355-2B0132ED54CA}"/>
    <cellStyle name="Normal 10 2 2 2 3 5" xfId="927" xr:uid="{4D8345D5-9DAB-4416-8A06-06C84FE9CAFC}"/>
    <cellStyle name="Normal 10 2 2 2 4" xfId="460" xr:uid="{6E787AE2-8CFC-4C98-A45E-3857F5F77217}"/>
    <cellStyle name="Normal 10 2 2 2 4 2" xfId="461" xr:uid="{F412CFF7-2269-40D9-B6AF-BE9C8B6A1C09}"/>
    <cellStyle name="Normal 10 2 2 2 4 2 2" xfId="928" xr:uid="{0DEDF806-4FEB-44FD-A794-B606E108425C}"/>
    <cellStyle name="Normal 10 2 2 2 4 2 2 2" xfId="929" xr:uid="{D9807183-140A-4E56-A176-A56A3273B331}"/>
    <cellStyle name="Normal 10 2 2 2 4 2 3" xfId="930" xr:uid="{300EE0C2-F492-4ED6-9977-7ABFE03DE564}"/>
    <cellStyle name="Normal 10 2 2 2 4 3" xfId="931" xr:uid="{5ACDF341-614E-49E4-A4A0-EC5F8DCC5CAA}"/>
    <cellStyle name="Normal 10 2 2 2 4 3 2" xfId="932" xr:uid="{8978A3CB-2A5C-4564-A619-477E04A0D2BD}"/>
    <cellStyle name="Normal 10 2 2 2 4 4" xfId="933" xr:uid="{92C55704-1494-4C72-B777-364D8766589C}"/>
    <cellStyle name="Normal 10 2 2 2 5" xfId="462" xr:uid="{842DE2AF-4D63-4D4B-AEEE-A3B2EB722800}"/>
    <cellStyle name="Normal 10 2 2 2 5 2" xfId="934" xr:uid="{9879EEB0-DC24-4777-B613-847802F35E44}"/>
    <cellStyle name="Normal 10 2 2 2 5 2 2" xfId="935" xr:uid="{85409F15-E6A0-4B9F-983A-22D36A88FD06}"/>
    <cellStyle name="Normal 10 2 2 2 5 3" xfId="936" xr:uid="{55F3B41E-383C-4BF3-8D4A-A0235CAC441B}"/>
    <cellStyle name="Normal 10 2 2 2 5 4" xfId="2524" xr:uid="{7C803A45-50CC-4EBB-8B6F-C3DEA5135C99}"/>
    <cellStyle name="Normal 10 2 2 2 6" xfId="937" xr:uid="{3989D328-51B5-42C9-B5DC-EF88783680BA}"/>
    <cellStyle name="Normal 10 2 2 2 6 2" xfId="938" xr:uid="{96471D3E-3732-4EF4-BF6D-DCD00F4238EB}"/>
    <cellStyle name="Normal 10 2 2 2 7" xfId="939" xr:uid="{93614107-C7D2-4252-902A-DC32AEEA387E}"/>
    <cellStyle name="Normal 10 2 2 2 8" xfId="2525" xr:uid="{1030B726-D864-4615-9843-5B237DE3B9C4}"/>
    <cellStyle name="Normal 10 2 2 3" xfId="240" xr:uid="{E2E624D2-FF93-4396-AA6B-72701D7D2E6D}"/>
    <cellStyle name="Normal 10 2 2 3 2" xfId="463" xr:uid="{556440FA-D57B-47D3-835E-07E44918E085}"/>
    <cellStyle name="Normal 10 2 2 3 2 2" xfId="464" xr:uid="{06276418-B439-4808-B351-1CC285A469FF}"/>
    <cellStyle name="Normal 10 2 2 3 2 2 2" xfId="940" xr:uid="{6E44B139-AAA4-4B57-8434-29CED46FE4FB}"/>
    <cellStyle name="Normal 10 2 2 3 2 2 2 2" xfId="941" xr:uid="{2A62E723-0744-4C7A-ADC1-89EB6891A9E8}"/>
    <cellStyle name="Normal 10 2 2 3 2 2 3" xfId="942" xr:uid="{3606E848-2CF8-4649-8ECD-88EB612AFF2C}"/>
    <cellStyle name="Normal 10 2 2 3 2 3" xfId="943" xr:uid="{796048E6-4E31-41AD-9322-CB72AED6340F}"/>
    <cellStyle name="Normal 10 2 2 3 2 3 2" xfId="944" xr:uid="{624B0F03-1829-4B99-A72D-8B298BA20140}"/>
    <cellStyle name="Normal 10 2 2 3 2 4" xfId="945" xr:uid="{928752E6-B72B-4351-8E96-B5A4D1D5BD2A}"/>
    <cellStyle name="Normal 10 2 2 3 3" xfId="465" xr:uid="{C4D0045A-07DD-4168-86E0-A462C4BE814E}"/>
    <cellStyle name="Normal 10 2 2 3 3 2" xfId="946" xr:uid="{5013C814-944D-44B5-8EED-9124C8B92C88}"/>
    <cellStyle name="Normal 10 2 2 3 3 2 2" xfId="947" xr:uid="{305E7578-0711-48E8-BB74-D85C0A3FCEC0}"/>
    <cellStyle name="Normal 10 2 2 3 3 3" xfId="948" xr:uid="{D6797592-EBEE-4C67-A7DF-846695207EDC}"/>
    <cellStyle name="Normal 10 2 2 3 3 4" xfId="2526" xr:uid="{0994A1EA-B0C7-46EC-97D2-7C6E3CF5F17F}"/>
    <cellStyle name="Normal 10 2 2 3 4" xfId="949" xr:uid="{3B117136-FD7B-410E-B25F-E8A329F2650B}"/>
    <cellStyle name="Normal 10 2 2 3 4 2" xfId="950" xr:uid="{9EB6D387-76E2-43D9-9F26-EDD34CDE226D}"/>
    <cellStyle name="Normal 10 2 2 3 5" xfId="951" xr:uid="{52770470-46F9-44ED-857F-10CF613D3D02}"/>
    <cellStyle name="Normal 10 2 2 3 6" xfId="2527" xr:uid="{20A72DEE-B8A9-450C-9EE5-25084587C6BB}"/>
    <cellStyle name="Normal 10 2 2 4" xfId="241" xr:uid="{D90D07BD-B4E5-4B22-A9CC-2CCD8B77C0F5}"/>
    <cellStyle name="Normal 10 2 2 4 2" xfId="466" xr:uid="{85A21914-4F48-40EB-B3D9-CAD242987E00}"/>
    <cellStyle name="Normal 10 2 2 4 2 2" xfId="467" xr:uid="{CCE85B5B-C054-4E7E-8747-1B5C3F9FDC8B}"/>
    <cellStyle name="Normal 10 2 2 4 2 2 2" xfId="952" xr:uid="{FD65072A-EF64-4657-8F24-FFD4B2AEE07A}"/>
    <cellStyle name="Normal 10 2 2 4 2 2 2 2" xfId="953" xr:uid="{C71E007A-F902-4BEF-8D60-70A4062C9408}"/>
    <cellStyle name="Normal 10 2 2 4 2 2 3" xfId="954" xr:uid="{F3A3BDE2-EC79-402E-9220-7B08CCE4C960}"/>
    <cellStyle name="Normal 10 2 2 4 2 3" xfId="955" xr:uid="{065826C9-1CEA-44BD-A897-3C7DA7AB17B1}"/>
    <cellStyle name="Normal 10 2 2 4 2 3 2" xfId="956" xr:uid="{2E204CD1-73E1-49E9-B86D-3A0D7718B168}"/>
    <cellStyle name="Normal 10 2 2 4 2 4" xfId="957" xr:uid="{9099477A-08FB-4AF5-BC93-7E0AFD59F393}"/>
    <cellStyle name="Normal 10 2 2 4 3" xfId="468" xr:uid="{8D1A6CC9-2148-4D73-8034-0C904ABF974B}"/>
    <cellStyle name="Normal 10 2 2 4 3 2" xfId="958" xr:uid="{05B5FF82-ADAD-409F-9550-B50A65545C58}"/>
    <cellStyle name="Normal 10 2 2 4 3 2 2" xfId="959" xr:uid="{CC7AECB2-4A41-4D17-96B0-1B3B11B851EC}"/>
    <cellStyle name="Normal 10 2 2 4 3 3" xfId="960" xr:uid="{B7EFC8D9-6639-4A5E-8275-F86E4FBB0A14}"/>
    <cellStyle name="Normal 10 2 2 4 4" xfId="961" xr:uid="{B79344C3-4095-449A-83AB-1AF95C529773}"/>
    <cellStyle name="Normal 10 2 2 4 4 2" xfId="962" xr:uid="{DD65EB28-1607-4E05-BF75-8FAC99CBF8E6}"/>
    <cellStyle name="Normal 10 2 2 4 5" xfId="963" xr:uid="{EA1A8112-4FAC-4762-B722-13BEBFDDC624}"/>
    <cellStyle name="Normal 10 2 2 5" xfId="242" xr:uid="{CA585432-1A7B-448D-8AFB-5A5A09387E69}"/>
    <cellStyle name="Normal 10 2 2 5 2" xfId="469" xr:uid="{7607C0CF-B785-4C30-9CCF-3A982BB9BC33}"/>
    <cellStyle name="Normal 10 2 2 5 2 2" xfId="964" xr:uid="{0259578F-E9BC-410A-9200-45166B4A7B6B}"/>
    <cellStyle name="Normal 10 2 2 5 2 2 2" xfId="965" xr:uid="{53487291-B150-4D2E-BF37-870014DB826E}"/>
    <cellStyle name="Normal 10 2 2 5 2 3" xfId="966" xr:uid="{3D1455BB-5E8B-43D5-BAAE-7FDE524EDFE6}"/>
    <cellStyle name="Normal 10 2 2 5 3" xfId="967" xr:uid="{E38B6C79-39CC-428A-9FDF-E120753E8CA7}"/>
    <cellStyle name="Normal 10 2 2 5 3 2" xfId="968" xr:uid="{5F4AC387-5DDE-4451-907E-DA05AB0AB77E}"/>
    <cellStyle name="Normal 10 2 2 5 4" xfId="969" xr:uid="{BA909379-7B11-4CFA-9934-B46640896593}"/>
    <cellStyle name="Normal 10 2 2 6" xfId="470" xr:uid="{3A766C37-85A5-4339-95D9-A2BB098E7D9F}"/>
    <cellStyle name="Normal 10 2 2 6 2" xfId="970" xr:uid="{F78950F6-D302-48A3-BC4F-D13F6A12612D}"/>
    <cellStyle name="Normal 10 2 2 6 2 2" xfId="971" xr:uid="{2308A6D3-6D72-4096-B311-5973BBBA6168}"/>
    <cellStyle name="Normal 10 2 2 6 2 3" xfId="4333" xr:uid="{062EC4FE-41F6-4E47-AC32-4007325131CA}"/>
    <cellStyle name="Normal 10 2 2 6 3" xfId="972" xr:uid="{5D84243F-CA9D-48C1-87EB-7FE44183F167}"/>
    <cellStyle name="Normal 10 2 2 6 4" xfId="2528" xr:uid="{776942B1-0358-4E61-ADD0-DF0CA96741E0}"/>
    <cellStyle name="Normal 10 2 2 6 4 2" xfId="4564" xr:uid="{800E03E0-136C-4F19-9DCC-6B64C126E584}"/>
    <cellStyle name="Normal 10 2 2 6 4 3" xfId="4676" xr:uid="{CA8A825A-36B5-4FE3-8F69-ED9EC40C8745}"/>
    <cellStyle name="Normal 10 2 2 6 4 4" xfId="4602" xr:uid="{EF167C5F-D9A5-439B-BFF8-00A0D9F3B7B0}"/>
    <cellStyle name="Normal 10 2 2 7" xfId="973" xr:uid="{CE993362-53E3-4102-A953-5C270F717C18}"/>
    <cellStyle name="Normal 10 2 2 7 2" xfId="974" xr:uid="{D1A88061-E1B5-4E25-81AA-6A6D128591C1}"/>
    <cellStyle name="Normal 10 2 2 8" xfId="975" xr:uid="{D9636847-8519-42EC-8AAD-9360CF4DE4B8}"/>
    <cellStyle name="Normal 10 2 2 9" xfId="2529" xr:uid="{3B067AE5-BB7E-4EBA-BFA8-2C1C452486D6}"/>
    <cellStyle name="Normal 10 2 3" xfId="74" xr:uid="{A53CA0B9-7848-4959-9447-39CA84A343DC}"/>
    <cellStyle name="Normal 10 2 3 2" xfId="75" xr:uid="{9AC06AC3-1FFF-4ACE-A551-CC21B3184A1B}"/>
    <cellStyle name="Normal 10 2 3 2 2" xfId="471" xr:uid="{BC6D69EC-2E73-49F7-9A24-DACCD37547CF}"/>
    <cellStyle name="Normal 10 2 3 2 2 2" xfId="472" xr:uid="{123500E2-9E52-4938-9C08-CFF453ED8E00}"/>
    <cellStyle name="Normal 10 2 3 2 2 2 2" xfId="976" xr:uid="{50EA2DD8-4171-482A-B106-4876291BCDBD}"/>
    <cellStyle name="Normal 10 2 3 2 2 2 2 2" xfId="977" xr:uid="{59CAFF15-4ADA-40C2-A727-117DC7FBD8B9}"/>
    <cellStyle name="Normal 10 2 3 2 2 2 3" xfId="978" xr:uid="{8F4E3EA7-BDBD-4D36-A5B3-FC736CABDBBF}"/>
    <cellStyle name="Normal 10 2 3 2 2 3" xfId="979" xr:uid="{DD84322F-EF6B-49B2-AA5F-3EAA40818657}"/>
    <cellStyle name="Normal 10 2 3 2 2 3 2" xfId="980" xr:uid="{A372165F-87F5-4532-B9BF-45276D0390D1}"/>
    <cellStyle name="Normal 10 2 3 2 2 4" xfId="981" xr:uid="{3A1D3113-CFF5-4569-B988-4B98190B21D6}"/>
    <cellStyle name="Normal 10 2 3 2 3" xfId="473" xr:uid="{E0474B88-D509-4A0D-B7B0-6AD9251D519F}"/>
    <cellStyle name="Normal 10 2 3 2 3 2" xfId="982" xr:uid="{B8227AE4-6657-47CF-90EB-3CDF809E7B8E}"/>
    <cellStyle name="Normal 10 2 3 2 3 2 2" xfId="983" xr:uid="{DC30580C-3E82-49B5-A150-00E2344FB970}"/>
    <cellStyle name="Normal 10 2 3 2 3 3" xfId="984" xr:uid="{AB92D3FF-94C6-4963-A29B-5AEA44B74BF7}"/>
    <cellStyle name="Normal 10 2 3 2 3 4" xfId="2530" xr:uid="{8AB76A23-6CCD-499B-A705-9D5EE20B87AE}"/>
    <cellStyle name="Normal 10 2 3 2 4" xfId="985" xr:uid="{7E180D23-EE9E-41B0-9406-DE0BBE4AF759}"/>
    <cellStyle name="Normal 10 2 3 2 4 2" xfId="986" xr:uid="{D12758A4-279D-4153-A2F0-035997E1D240}"/>
    <cellStyle name="Normal 10 2 3 2 5" xfId="987" xr:uid="{945E70E7-264D-4ECF-B014-71BB9E7C6C98}"/>
    <cellStyle name="Normal 10 2 3 2 6" xfId="2531" xr:uid="{D69A2CD9-B67F-4CFA-8203-6CDFC8997DA2}"/>
    <cellStyle name="Normal 10 2 3 3" xfId="243" xr:uid="{2593EB34-C623-4907-9065-661EBAD01B06}"/>
    <cellStyle name="Normal 10 2 3 3 2" xfId="474" xr:uid="{8A0D6510-C4DA-4D50-907B-B7C5114B2291}"/>
    <cellStyle name="Normal 10 2 3 3 2 2" xfId="475" xr:uid="{69212EB7-1B53-4236-82AC-DB29F28D95C8}"/>
    <cellStyle name="Normal 10 2 3 3 2 2 2" xfId="988" xr:uid="{83924781-6071-4FFC-95FD-BD9DAFC0F92F}"/>
    <cellStyle name="Normal 10 2 3 3 2 2 2 2" xfId="989" xr:uid="{2856E211-7DE5-4C72-A488-D75E53D7202B}"/>
    <cellStyle name="Normal 10 2 3 3 2 2 3" xfId="990" xr:uid="{45AC9559-16D8-4EE1-9907-CEBA405796B6}"/>
    <cellStyle name="Normal 10 2 3 3 2 3" xfId="991" xr:uid="{1BEEA492-71BF-4A6D-8A71-5254A1115BFD}"/>
    <cellStyle name="Normal 10 2 3 3 2 3 2" xfId="992" xr:uid="{2A7A7782-B82A-477C-97F2-58D939E54806}"/>
    <cellStyle name="Normal 10 2 3 3 2 4" xfId="993" xr:uid="{E9335DC1-4A8A-49F7-A80A-386FE175E145}"/>
    <cellStyle name="Normal 10 2 3 3 3" xfId="476" xr:uid="{BBDD067B-2898-4EA3-B94C-486741FFE59C}"/>
    <cellStyle name="Normal 10 2 3 3 3 2" xfId="994" xr:uid="{AA9684E5-5DAA-47B7-A62E-D91A6EAAAD1D}"/>
    <cellStyle name="Normal 10 2 3 3 3 2 2" xfId="995" xr:uid="{0619A982-7855-44A7-BA40-61D787C85E8D}"/>
    <cellStyle name="Normal 10 2 3 3 3 3" xfId="996" xr:uid="{CD65B74B-633B-472F-9C41-8F86F1E002C6}"/>
    <cellStyle name="Normal 10 2 3 3 4" xfId="997" xr:uid="{18CEFBDE-3CB7-4B4E-9B92-3E4CD3DA185E}"/>
    <cellStyle name="Normal 10 2 3 3 4 2" xfId="998" xr:uid="{21779009-A95A-4B7A-92D0-D2FCF98766CA}"/>
    <cellStyle name="Normal 10 2 3 3 5" xfId="999" xr:uid="{AF753929-20D4-429D-969D-0144C12F01DC}"/>
    <cellStyle name="Normal 10 2 3 4" xfId="244" xr:uid="{582BEF76-D10A-4BDD-AFCC-DA9858CA6488}"/>
    <cellStyle name="Normal 10 2 3 4 2" xfId="477" xr:uid="{92C7117B-4DAB-4B4C-8A26-2C6120B2B609}"/>
    <cellStyle name="Normal 10 2 3 4 2 2" xfId="1000" xr:uid="{703EFBD4-8D58-4CDB-8BBC-987BF583892B}"/>
    <cellStyle name="Normal 10 2 3 4 2 2 2" xfId="1001" xr:uid="{70D250E4-A26D-4C7C-ADBF-EC9480D9177A}"/>
    <cellStyle name="Normal 10 2 3 4 2 3" xfId="1002" xr:uid="{CD47322D-8770-4B43-8568-44A7D567B833}"/>
    <cellStyle name="Normal 10 2 3 4 3" xfId="1003" xr:uid="{20D05E89-3A0F-4A23-B854-804F31D588E6}"/>
    <cellStyle name="Normal 10 2 3 4 3 2" xfId="1004" xr:uid="{5E344155-C774-4CCB-A6E3-5C394B73823F}"/>
    <cellStyle name="Normal 10 2 3 4 4" xfId="1005" xr:uid="{F323B0DB-D000-401D-B003-064FAD0828A8}"/>
    <cellStyle name="Normal 10 2 3 5" xfId="478" xr:uid="{5FE359AB-9B77-4C94-A972-CB3B7E5FD9F3}"/>
    <cellStyle name="Normal 10 2 3 5 2" xfId="1006" xr:uid="{0F37C364-566A-44AC-A34F-483DAC3D928A}"/>
    <cellStyle name="Normal 10 2 3 5 2 2" xfId="1007" xr:uid="{FB0E3E94-94FB-414F-92A6-FBD39E63E4A4}"/>
    <cellStyle name="Normal 10 2 3 5 2 3" xfId="4334" xr:uid="{E02EF1B6-4670-4625-BFD2-68AA95FFAD5F}"/>
    <cellStyle name="Normal 10 2 3 5 3" xfId="1008" xr:uid="{3987130C-9DF0-48EA-8D52-1D9C3D38FEA3}"/>
    <cellStyle name="Normal 10 2 3 5 4" xfId="2532" xr:uid="{74E4836B-3F65-486D-8DE5-D27C65ABF2DA}"/>
    <cellStyle name="Normal 10 2 3 5 4 2" xfId="4565" xr:uid="{67773EB2-C898-4D7B-9DCF-FB2ED4485EBD}"/>
    <cellStyle name="Normal 10 2 3 5 4 3" xfId="4677" xr:uid="{445FEF3F-5DFB-4DFC-9228-C79E816CCD6D}"/>
    <cellStyle name="Normal 10 2 3 5 4 4" xfId="4603" xr:uid="{12E01750-9E61-4C26-990C-4CCDA5960727}"/>
    <cellStyle name="Normal 10 2 3 6" xfId="1009" xr:uid="{8A918665-496E-4EE2-8E9C-411372EF2107}"/>
    <cellStyle name="Normal 10 2 3 6 2" xfId="1010" xr:uid="{B1098955-0EB4-46F4-9263-EE51FD9288AA}"/>
    <cellStyle name="Normal 10 2 3 7" xfId="1011" xr:uid="{99E642FD-DE89-4CEE-8F71-445973A09945}"/>
    <cellStyle name="Normal 10 2 3 8" xfId="2533" xr:uid="{8103E343-47B4-4AAF-B051-023E0461274B}"/>
    <cellStyle name="Normal 10 2 4" xfId="76" xr:uid="{48065291-20E9-450A-B669-4B940AA385E0}"/>
    <cellStyle name="Normal 10 2 4 2" xfId="429" xr:uid="{13268739-6653-4D32-8842-60D2D1EA939C}"/>
    <cellStyle name="Normal 10 2 4 2 2" xfId="479" xr:uid="{368755A7-F5C4-461D-9CAD-D2E6A04EFAAC}"/>
    <cellStyle name="Normal 10 2 4 2 2 2" xfId="1012" xr:uid="{2DC14B9F-ADAA-45C8-ACFA-25605D640B2B}"/>
    <cellStyle name="Normal 10 2 4 2 2 2 2" xfId="1013" xr:uid="{ADB0AFB8-4E45-4F15-8476-E875455A080A}"/>
    <cellStyle name="Normal 10 2 4 2 2 3" xfId="1014" xr:uid="{3A482E3A-8CBC-4231-99D2-9C849884AD42}"/>
    <cellStyle name="Normal 10 2 4 2 2 4" xfId="2534" xr:uid="{73FF49AD-FC43-4840-83CA-F7C748F829DA}"/>
    <cellStyle name="Normal 10 2 4 2 3" xfId="1015" xr:uid="{1A72D568-5F64-47B9-9149-EC8BABE7D0FC}"/>
    <cellStyle name="Normal 10 2 4 2 3 2" xfId="1016" xr:uid="{A3BB4D11-0F40-4354-9D56-CBE8DCB25CE1}"/>
    <cellStyle name="Normal 10 2 4 2 4" xfId="1017" xr:uid="{2F7D34C8-1F1C-43F0-89B9-314ECBC6AA30}"/>
    <cellStyle name="Normal 10 2 4 2 5" xfId="2535" xr:uid="{557C16AB-EDA3-4718-A16F-26B4C0671EAE}"/>
    <cellStyle name="Normal 10 2 4 3" xfId="480" xr:uid="{2B0DA9FF-6EFA-481D-A677-3688F3E57A34}"/>
    <cellStyle name="Normal 10 2 4 3 2" xfId="1018" xr:uid="{F061571B-9256-45FD-89E1-9FCF017F796A}"/>
    <cellStyle name="Normal 10 2 4 3 2 2" xfId="1019" xr:uid="{EE92B903-DB0D-4248-94D7-1EC6D3FBEB99}"/>
    <cellStyle name="Normal 10 2 4 3 3" xfId="1020" xr:uid="{6CCA954A-13DE-41FE-BCBF-D9C0D7015E3E}"/>
    <cellStyle name="Normal 10 2 4 3 4" xfId="2536" xr:uid="{CE4191A2-B442-4CAD-8CB0-4FEDEAB5D8E4}"/>
    <cellStyle name="Normal 10 2 4 4" xfId="1021" xr:uid="{5A623045-00EF-467E-ADF5-9FEEBB372EA4}"/>
    <cellStyle name="Normal 10 2 4 4 2" xfId="1022" xr:uid="{6B52AA83-9E0E-4F11-A14F-F3F709A17612}"/>
    <cellStyle name="Normal 10 2 4 4 3" xfId="2537" xr:uid="{45C8A8E1-CA82-4753-AC0F-4944B209460B}"/>
    <cellStyle name="Normal 10 2 4 4 4" xfId="2538" xr:uid="{C0AF15C3-DD6E-400E-B425-1144931DF31C}"/>
    <cellStyle name="Normal 10 2 4 5" xfId="1023" xr:uid="{9F75B40C-7845-4A28-B606-2DE0873E0C31}"/>
    <cellStyle name="Normal 10 2 4 6" xfId="2539" xr:uid="{647D84B1-C97B-491B-8078-F2E27550C1AE}"/>
    <cellStyle name="Normal 10 2 4 7" xfId="2540" xr:uid="{5D9A2C31-EC73-4193-A7F7-02BEE0FF7A74}"/>
    <cellStyle name="Normal 10 2 5" xfId="245" xr:uid="{F1DB9BC8-5ECC-42B9-916E-0D2ACE89784F}"/>
    <cellStyle name="Normal 10 2 5 2" xfId="481" xr:uid="{D629AD59-FD45-4A1E-90CE-6C13B71F861A}"/>
    <cellStyle name="Normal 10 2 5 2 2" xfId="482" xr:uid="{9BD8DA33-9080-43D2-A181-DFA7785EC0E1}"/>
    <cellStyle name="Normal 10 2 5 2 2 2" xfId="1024" xr:uid="{85933984-BFD2-4780-A6A4-3D64E767220F}"/>
    <cellStyle name="Normal 10 2 5 2 2 2 2" xfId="1025" xr:uid="{9D98B754-CF5F-4943-9940-4FD3CD7A857B}"/>
    <cellStyle name="Normal 10 2 5 2 2 3" xfId="1026" xr:uid="{A0744D7B-BAB3-43CA-B5CF-DA36E53E4764}"/>
    <cellStyle name="Normal 10 2 5 2 3" xfId="1027" xr:uid="{6C8806D3-FC1B-4314-8C4C-6F7232C631A1}"/>
    <cellStyle name="Normal 10 2 5 2 3 2" xfId="1028" xr:uid="{0434C177-D79B-48D6-88CE-143FD0215BBB}"/>
    <cellStyle name="Normal 10 2 5 2 4" xfId="1029" xr:uid="{AEA9DC70-9B69-4E7F-8353-07575D4AD937}"/>
    <cellStyle name="Normal 10 2 5 3" xfId="483" xr:uid="{F46E4092-AD18-468A-9385-8158D1B7E12B}"/>
    <cellStyle name="Normal 10 2 5 3 2" xfId="1030" xr:uid="{96A21414-2E9E-477B-9969-4EFBE68EA527}"/>
    <cellStyle name="Normal 10 2 5 3 2 2" xfId="1031" xr:uid="{5DA12182-40D2-4F11-B0FC-3A2D9E9AAE24}"/>
    <cellStyle name="Normal 10 2 5 3 3" xfId="1032" xr:uid="{DFEE39E8-EBB2-4267-8B17-B73BACF3D63F}"/>
    <cellStyle name="Normal 10 2 5 3 4" xfId="2541" xr:uid="{94D68773-F420-461C-893B-3935AE91E4C3}"/>
    <cellStyle name="Normal 10 2 5 4" xfId="1033" xr:uid="{D9068590-5B24-4C7D-A25D-AEAC4546052C}"/>
    <cellStyle name="Normal 10 2 5 4 2" xfId="1034" xr:uid="{65C1FA6D-F0F5-4EBF-9FF5-5F69929B36D8}"/>
    <cellStyle name="Normal 10 2 5 5" xfId="1035" xr:uid="{5F53D77D-FDF5-4974-9A37-1373E1FDCD51}"/>
    <cellStyle name="Normal 10 2 5 6" xfId="2542" xr:uid="{51663135-DDE8-4AF4-8DE9-4143DD5FC91C}"/>
    <cellStyle name="Normal 10 2 6" xfId="246" xr:uid="{87910EF8-3491-488F-893B-E4FD078C88CB}"/>
    <cellStyle name="Normal 10 2 6 2" xfId="484" xr:uid="{84A13520-FE27-4A02-BE52-39160A44FF56}"/>
    <cellStyle name="Normal 10 2 6 2 2" xfId="1036" xr:uid="{CF41E678-8326-471F-A4BF-17E8DA503B27}"/>
    <cellStyle name="Normal 10 2 6 2 2 2" xfId="1037" xr:uid="{264AECE6-C98D-4E96-8A89-E822EF2ACC0D}"/>
    <cellStyle name="Normal 10 2 6 2 3" xfId="1038" xr:uid="{D8EF0BF7-7C25-461E-918E-3DF2A30469D2}"/>
    <cellStyle name="Normal 10 2 6 2 4" xfId="2543" xr:uid="{3DB0C749-4F0C-417D-AD55-90ADB760A4F8}"/>
    <cellStyle name="Normal 10 2 6 3" xfId="1039" xr:uid="{B95A5386-1DA1-4CBD-8273-12E6E9FE65B9}"/>
    <cellStyle name="Normal 10 2 6 3 2" xfId="1040" xr:uid="{C7A01A54-BA15-400D-BEBC-C60691F3CF29}"/>
    <cellStyle name="Normal 10 2 6 4" xfId="1041" xr:uid="{A14131B3-6EA1-4602-BD34-95AFC47FBEE3}"/>
    <cellStyle name="Normal 10 2 6 5" xfId="2544" xr:uid="{C1461F97-A0E0-41A5-AA8D-270F683C70A0}"/>
    <cellStyle name="Normal 10 2 7" xfId="485" xr:uid="{7A19DC4A-6A4F-4408-9D6D-FC788F219251}"/>
    <cellStyle name="Normal 10 2 7 2" xfId="1042" xr:uid="{DBDF4F15-12F3-458D-8D34-FE62385D59F3}"/>
    <cellStyle name="Normal 10 2 7 2 2" xfId="1043" xr:uid="{3F18FD70-0C8E-4100-931E-D5B97E515018}"/>
    <cellStyle name="Normal 10 2 7 2 3" xfId="4332" xr:uid="{E2C55AE4-81B2-4232-880E-7135746E5CD7}"/>
    <cellStyle name="Normal 10 2 7 3" xfId="1044" xr:uid="{A531C236-4880-4127-B277-F37450313FFC}"/>
    <cellStyle name="Normal 10 2 7 4" xfId="2545" xr:uid="{286CB330-084F-4949-8319-03ED11486A35}"/>
    <cellStyle name="Normal 10 2 7 4 2" xfId="4563" xr:uid="{B9784DFB-4783-49F9-8F56-584CAF1C872D}"/>
    <cellStyle name="Normal 10 2 7 4 3" xfId="4678" xr:uid="{B1FC5D4A-0274-4290-8205-03863FB25527}"/>
    <cellStyle name="Normal 10 2 7 4 4" xfId="4601" xr:uid="{37FAB7F8-01A2-4B13-BD97-3540BEEB10A6}"/>
    <cellStyle name="Normal 10 2 8" xfId="1045" xr:uid="{0E7F58F0-8721-423F-98D0-CA459FC58F5B}"/>
    <cellStyle name="Normal 10 2 8 2" xfId="1046" xr:uid="{40A84435-B582-41E4-84D8-DF5D23495C5C}"/>
    <cellStyle name="Normal 10 2 8 3" xfId="2546" xr:uid="{15857264-E56B-4307-8397-7D207C28F913}"/>
    <cellStyle name="Normal 10 2 8 4" xfId="2547" xr:uid="{D6585FF1-9358-42A4-BA04-2C934BBF5D6F}"/>
    <cellStyle name="Normal 10 2 9" xfId="1047" xr:uid="{8B7457D4-99C8-4832-83A4-4D4456C263F7}"/>
    <cellStyle name="Normal 10 3" xfId="77" xr:uid="{71FE85A8-3A86-4872-B3FA-6EDADD7000C6}"/>
    <cellStyle name="Normal 10 3 10" xfId="2548" xr:uid="{26276F4A-8DDF-4289-9A61-468405CDF539}"/>
    <cellStyle name="Normal 10 3 11" xfId="2549" xr:uid="{A65003B5-CB30-4939-A982-F1A8243E9393}"/>
    <cellStyle name="Normal 10 3 2" xfId="78" xr:uid="{2AA9A832-27C2-4E94-ABE2-EBAB3C0FD859}"/>
    <cellStyle name="Normal 10 3 2 2" xfId="79" xr:uid="{BA46B91A-4DB1-460A-B58B-378E305ACC22}"/>
    <cellStyle name="Normal 10 3 2 2 2" xfId="247" xr:uid="{6AECCDE3-9F2B-4BB2-ADCF-770BADC28967}"/>
    <cellStyle name="Normal 10 3 2 2 2 2" xfId="486" xr:uid="{00403F77-C6E1-4BC1-839C-045C607CDA97}"/>
    <cellStyle name="Normal 10 3 2 2 2 2 2" xfId="1048" xr:uid="{FF085673-F499-4859-8988-39B5F4331E64}"/>
    <cellStyle name="Normal 10 3 2 2 2 2 2 2" xfId="1049" xr:uid="{50B704C8-95C8-406D-A7C6-E9F50A35B056}"/>
    <cellStyle name="Normal 10 3 2 2 2 2 3" xfId="1050" xr:uid="{E51C39C5-043E-4E6C-89A1-7858AEC131BB}"/>
    <cellStyle name="Normal 10 3 2 2 2 2 4" xfId="2550" xr:uid="{887936EF-2944-409D-B701-02014166CDB6}"/>
    <cellStyle name="Normal 10 3 2 2 2 3" xfId="1051" xr:uid="{B62BA2CE-81A0-4871-A30C-847B1620CFD6}"/>
    <cellStyle name="Normal 10 3 2 2 2 3 2" xfId="1052" xr:uid="{580F9B71-3734-473C-9995-4D49D070278B}"/>
    <cellStyle name="Normal 10 3 2 2 2 3 3" xfId="2551" xr:uid="{150626B8-6CAD-4912-A0E9-BE8C47E34EC4}"/>
    <cellStyle name="Normal 10 3 2 2 2 3 4" xfId="2552" xr:uid="{DE0343C5-6A00-4192-B7B3-88C0588228F5}"/>
    <cellStyle name="Normal 10 3 2 2 2 4" xfId="1053" xr:uid="{E696ED81-EC2E-4B74-A54C-55D60BE03D47}"/>
    <cellStyle name="Normal 10 3 2 2 2 5" xfId="2553" xr:uid="{476D6B4A-6698-4A5E-8167-05DFCAD5217C}"/>
    <cellStyle name="Normal 10 3 2 2 2 6" xfId="2554" xr:uid="{792782E5-76E3-4D99-8D9C-A912BE948666}"/>
    <cellStyle name="Normal 10 3 2 2 3" xfId="487" xr:uid="{0474237A-FC02-4738-A08A-25A1251B49B1}"/>
    <cellStyle name="Normal 10 3 2 2 3 2" xfId="1054" xr:uid="{7AD3AC03-520A-478C-A1E1-2971E837F1D6}"/>
    <cellStyle name="Normal 10 3 2 2 3 2 2" xfId="1055" xr:uid="{A67336FF-B077-49CE-A2A4-2D5D6BA621AF}"/>
    <cellStyle name="Normal 10 3 2 2 3 2 3" xfId="2555" xr:uid="{780CA703-F750-422A-B081-C9CDCF547596}"/>
    <cellStyle name="Normal 10 3 2 2 3 2 4" xfId="2556" xr:uid="{F5930319-9B49-49F7-AC6C-139134149C9F}"/>
    <cellStyle name="Normal 10 3 2 2 3 3" xfId="1056" xr:uid="{75755224-1C6C-4048-A76B-2659834AA569}"/>
    <cellStyle name="Normal 10 3 2 2 3 4" xfId="2557" xr:uid="{5C6314B6-08A2-4989-A423-CF74E4262009}"/>
    <cellStyle name="Normal 10 3 2 2 3 5" xfId="2558" xr:uid="{782657AE-4C5A-4DF9-9E33-7E2252463DEB}"/>
    <cellStyle name="Normal 10 3 2 2 4" xfId="1057" xr:uid="{FA9716C1-5CE3-44D2-A2CA-ACA32E52816C}"/>
    <cellStyle name="Normal 10 3 2 2 4 2" xfId="1058" xr:uid="{C1A91E09-74E4-48B4-B09A-78DCA2BA3FAD}"/>
    <cellStyle name="Normal 10 3 2 2 4 3" xfId="2559" xr:uid="{35A51B99-BE13-4859-8C2E-FBCF970254CF}"/>
    <cellStyle name="Normal 10 3 2 2 4 4" xfId="2560" xr:uid="{745C9D8E-268D-4DE2-AD52-750490DABCC7}"/>
    <cellStyle name="Normal 10 3 2 2 5" xfId="1059" xr:uid="{82B0BD73-A84D-425D-8FE3-BF93979DDFAB}"/>
    <cellStyle name="Normal 10 3 2 2 5 2" xfId="2561" xr:uid="{1FC60D31-36EB-4701-83C1-9B661C1BC47B}"/>
    <cellStyle name="Normal 10 3 2 2 5 3" xfId="2562" xr:uid="{C5F268A8-32BF-467E-9A34-B5A3C5C122E5}"/>
    <cellStyle name="Normal 10 3 2 2 5 4" xfId="2563" xr:uid="{4FEC8D8F-072E-4A94-AF5C-A16D2C869E92}"/>
    <cellStyle name="Normal 10 3 2 2 6" xfId="2564" xr:uid="{C195E0A7-1294-4947-A3B3-9B9DCBFE0F35}"/>
    <cellStyle name="Normal 10 3 2 2 7" xfId="2565" xr:uid="{C492435B-44C6-4DCC-AD86-CB398D22E25A}"/>
    <cellStyle name="Normal 10 3 2 2 8" xfId="2566" xr:uid="{942AE736-1B16-411D-9CF7-112EC6E1796C}"/>
    <cellStyle name="Normal 10 3 2 3" xfId="248" xr:uid="{CA480C3F-4D1B-4405-9ECA-8DA1DF2350DC}"/>
    <cellStyle name="Normal 10 3 2 3 2" xfId="488" xr:uid="{7D0BBC01-4A1F-4A6E-95A5-5E6FC2BF43DC}"/>
    <cellStyle name="Normal 10 3 2 3 2 2" xfId="489" xr:uid="{F5CAAA78-C1AC-4F3F-91B4-AFB2255FABE8}"/>
    <cellStyle name="Normal 10 3 2 3 2 2 2" xfId="1060" xr:uid="{C3F8E612-650E-482C-B6C3-D3D10EC78723}"/>
    <cellStyle name="Normal 10 3 2 3 2 2 2 2" xfId="1061" xr:uid="{769243AF-FD40-474D-8C8C-7D2B56CE3883}"/>
    <cellStyle name="Normal 10 3 2 3 2 2 3" xfId="1062" xr:uid="{680418E9-9D2E-4556-8C9C-0340E2AEBC0A}"/>
    <cellStyle name="Normal 10 3 2 3 2 3" xfId="1063" xr:uid="{A2407195-EE24-47E7-B2D9-88DFACE27B1F}"/>
    <cellStyle name="Normal 10 3 2 3 2 3 2" xfId="1064" xr:uid="{E165B078-3499-4A1D-A626-2AFDBC02D481}"/>
    <cellStyle name="Normal 10 3 2 3 2 4" xfId="1065" xr:uid="{0635034A-15F1-489F-9A03-D9969B3CCB6E}"/>
    <cellStyle name="Normal 10 3 2 3 3" xfId="490" xr:uid="{67C5C9C8-39E7-4E6A-8165-FDBB01CEFADD}"/>
    <cellStyle name="Normal 10 3 2 3 3 2" xfId="1066" xr:uid="{FCD8FBB9-5C2B-44BD-B422-E1A8981DCE6A}"/>
    <cellStyle name="Normal 10 3 2 3 3 2 2" xfId="1067" xr:uid="{358E1300-1A17-42E9-AEA3-3DD146ADF769}"/>
    <cellStyle name="Normal 10 3 2 3 3 3" xfId="1068" xr:uid="{7011D8D1-82F9-4969-AFD4-33584C7A601D}"/>
    <cellStyle name="Normal 10 3 2 3 3 4" xfId="2567" xr:uid="{22AB5007-C25C-4FEF-9FF9-67722C31E858}"/>
    <cellStyle name="Normal 10 3 2 3 4" xfId="1069" xr:uid="{79303BFE-E402-425A-8DF7-B49EC99A83A4}"/>
    <cellStyle name="Normal 10 3 2 3 4 2" xfId="1070" xr:uid="{C3D522A0-CBD3-40F2-BF3F-CE125070BB83}"/>
    <cellStyle name="Normal 10 3 2 3 5" xfId="1071" xr:uid="{217476F7-262A-446D-AE3C-A504EEDE7F8D}"/>
    <cellStyle name="Normal 10 3 2 3 6" xfId="2568" xr:uid="{898F4E41-4FF6-487E-AD92-02314E39988D}"/>
    <cellStyle name="Normal 10 3 2 4" xfId="249" xr:uid="{C6D38821-A2E5-43B0-9D8C-C275A6833BB9}"/>
    <cellStyle name="Normal 10 3 2 4 2" xfId="491" xr:uid="{DA76DB49-409C-4B21-91B7-A790B6698B0A}"/>
    <cellStyle name="Normal 10 3 2 4 2 2" xfId="1072" xr:uid="{58C82CCC-81A9-4462-BD73-BBC8874DA0E4}"/>
    <cellStyle name="Normal 10 3 2 4 2 2 2" xfId="1073" xr:uid="{E93B95FC-2E7A-4388-9537-26841664E4C4}"/>
    <cellStyle name="Normal 10 3 2 4 2 3" xfId="1074" xr:uid="{0AAC07DC-9A71-4682-8F25-1562A6C9BA6D}"/>
    <cellStyle name="Normal 10 3 2 4 2 4" xfId="2569" xr:uid="{BF570FF5-6C70-4E20-BB6D-902E1AF8E598}"/>
    <cellStyle name="Normal 10 3 2 4 3" xfId="1075" xr:uid="{72C53581-0D18-4232-8F41-05E2C343A985}"/>
    <cellStyle name="Normal 10 3 2 4 3 2" xfId="1076" xr:uid="{1335F37D-88C3-4589-B78E-9E46F9A4D67E}"/>
    <cellStyle name="Normal 10 3 2 4 4" xfId="1077" xr:uid="{BEE1C03D-B482-4408-81A4-E399695E65CC}"/>
    <cellStyle name="Normal 10 3 2 4 5" xfId="2570" xr:uid="{F091B42B-C5A9-4202-94B2-24807E16D9D0}"/>
    <cellStyle name="Normal 10 3 2 5" xfId="251" xr:uid="{33A797C0-4FBB-431B-8AD2-B10802D2A0C1}"/>
    <cellStyle name="Normal 10 3 2 5 2" xfId="1078" xr:uid="{6F96CEB2-80B6-4E05-95DE-94A5AB236FEE}"/>
    <cellStyle name="Normal 10 3 2 5 2 2" xfId="1079" xr:uid="{0E96E384-5795-4974-9C99-B8DBEED7F0A6}"/>
    <cellStyle name="Normal 10 3 2 5 3" xfId="1080" xr:uid="{075F5AE9-60A7-45FF-B20F-332954490B2E}"/>
    <cellStyle name="Normal 10 3 2 5 4" xfId="2571" xr:uid="{A2D48BE0-7EB9-45E4-9909-6184044264DE}"/>
    <cellStyle name="Normal 10 3 2 6" xfId="1081" xr:uid="{692566FB-7839-43A5-A633-079A83277B6C}"/>
    <cellStyle name="Normal 10 3 2 6 2" xfId="1082" xr:uid="{C37C39E0-6BDC-4504-BA64-8F34C649A3E1}"/>
    <cellStyle name="Normal 10 3 2 6 3" xfId="2572" xr:uid="{CA9F0A71-7298-40CE-8F89-0BAA14A0D15E}"/>
    <cellStyle name="Normal 10 3 2 6 4" xfId="2573" xr:uid="{6FF08DA5-6051-4DA3-B7BC-BF62C0E41D34}"/>
    <cellStyle name="Normal 10 3 2 7" xfId="1083" xr:uid="{17AD98B0-B81D-41F2-B618-E98F9489BB1C}"/>
    <cellStyle name="Normal 10 3 2 8" xfId="2574" xr:uid="{BDE7F471-73AF-4765-B8F0-1B5B904BBBB6}"/>
    <cellStyle name="Normal 10 3 2 9" xfId="2575" xr:uid="{7EB8089E-D343-452A-8A6D-E68BF2C35012}"/>
    <cellStyle name="Normal 10 3 3" xfId="80" xr:uid="{434C5880-D4BC-456C-BAB9-A1FED748E60C}"/>
    <cellStyle name="Normal 10 3 3 2" xfId="81" xr:uid="{AC5C174A-8A85-43DF-BAF7-27193D3D709B}"/>
    <cellStyle name="Normal 10 3 3 2 2" xfId="492" xr:uid="{832CAE00-CA44-44E1-8769-7F2011C9E547}"/>
    <cellStyle name="Normal 10 3 3 2 2 2" xfId="1084" xr:uid="{CA3C139F-3A50-40EF-975D-14B78302B6C7}"/>
    <cellStyle name="Normal 10 3 3 2 2 2 2" xfId="1085" xr:uid="{81034FAF-4493-4827-930A-FA33FFC91887}"/>
    <cellStyle name="Normal 10 3 3 2 2 2 2 2" xfId="4445" xr:uid="{7FC3967A-E4BD-43C5-AF8B-D08AA19F8600}"/>
    <cellStyle name="Normal 10 3 3 2 2 2 3" xfId="4446" xr:uid="{654BA9F5-8CF4-48FC-BAD2-C4EF103AF70D}"/>
    <cellStyle name="Normal 10 3 3 2 2 3" xfId="1086" xr:uid="{4A4CED00-C77E-4F1B-ADAD-4D872C516679}"/>
    <cellStyle name="Normal 10 3 3 2 2 3 2" xfId="4447" xr:uid="{26093D36-86FC-4743-AE05-C4C9F7A89900}"/>
    <cellStyle name="Normal 10 3 3 2 2 4" xfId="2576" xr:uid="{C6135F9C-EB9E-4730-BDF7-17D45F128829}"/>
    <cellStyle name="Normal 10 3 3 2 3" xfId="1087" xr:uid="{26859C15-A5AE-44D2-8963-F2B5FB986502}"/>
    <cellStyle name="Normal 10 3 3 2 3 2" xfId="1088" xr:uid="{1E43D764-BCA3-4F71-AE12-29CE671958E3}"/>
    <cellStyle name="Normal 10 3 3 2 3 2 2" xfId="4448" xr:uid="{7291D659-F701-46B5-B745-AD09E1B381AE}"/>
    <cellStyle name="Normal 10 3 3 2 3 3" xfId="2577" xr:uid="{315C308A-9F3F-4A49-9155-D47EDEC68A2C}"/>
    <cellStyle name="Normal 10 3 3 2 3 4" xfId="2578" xr:uid="{6AB31A1F-F53A-4B3E-8883-137D220469C0}"/>
    <cellStyle name="Normal 10 3 3 2 4" xfId="1089" xr:uid="{31E412AC-E33D-4728-BDBB-A4F165D0A264}"/>
    <cellStyle name="Normal 10 3 3 2 4 2" xfId="4449" xr:uid="{16E7CCE3-9ED5-482F-BAF7-DAD23C2EF5CD}"/>
    <cellStyle name="Normal 10 3 3 2 5" xfId="2579" xr:uid="{19ABEDF0-B8FC-4B99-838C-78BA708AEFD6}"/>
    <cellStyle name="Normal 10 3 3 2 6" xfId="2580" xr:uid="{7D28B6A2-A51B-49BD-B23E-821620B99A85}"/>
    <cellStyle name="Normal 10 3 3 3" xfId="252" xr:uid="{D75FCB0B-8A1B-4B03-B391-FA9160E869DD}"/>
    <cellStyle name="Normal 10 3 3 3 2" xfId="1090" xr:uid="{A40138A2-6346-40C1-9E31-337535498A0F}"/>
    <cellStyle name="Normal 10 3 3 3 2 2" xfId="1091" xr:uid="{E7CAA9D0-BB4D-48AD-BE14-5CD95BC31778}"/>
    <cellStyle name="Normal 10 3 3 3 2 2 2" xfId="4450" xr:uid="{D117B679-7BAB-495A-938A-2F68DB960E94}"/>
    <cellStyle name="Normal 10 3 3 3 2 3" xfId="2581" xr:uid="{2FE7927C-6C64-4074-BB79-814BCCF80D7F}"/>
    <cellStyle name="Normal 10 3 3 3 2 4" xfId="2582" xr:uid="{E806A730-FA58-4831-89F2-D35ED18AE1EA}"/>
    <cellStyle name="Normal 10 3 3 3 3" xfId="1092" xr:uid="{05407A39-8342-437B-A6E0-E81D28F67C2C}"/>
    <cellStyle name="Normal 10 3 3 3 3 2" xfId="4451" xr:uid="{6A2522E0-9239-4A6A-98AC-D6AD8C71F776}"/>
    <cellStyle name="Normal 10 3 3 3 4" xfId="2583" xr:uid="{E36CDEE2-AD5D-4A0F-B434-DC5075C126C8}"/>
    <cellStyle name="Normal 10 3 3 3 5" xfId="2584" xr:uid="{BACFA381-AC25-4004-9FA2-91A0A417E718}"/>
    <cellStyle name="Normal 10 3 3 4" xfId="1093" xr:uid="{D14ACE33-488C-4BCB-B102-17ED7724C866}"/>
    <cellStyle name="Normal 10 3 3 4 2" xfId="1094" xr:uid="{3F0B25E1-4EA1-4D15-BDDA-854C16BAA726}"/>
    <cellStyle name="Normal 10 3 3 4 2 2" xfId="4452" xr:uid="{2DE44F39-F0A9-4FF8-91F7-D3C7A4F4A87C}"/>
    <cellStyle name="Normal 10 3 3 4 3" xfId="2585" xr:uid="{3D1BF8FD-77FC-48B3-B064-B7F3A4BE8186}"/>
    <cellStyle name="Normal 10 3 3 4 4" xfId="2586" xr:uid="{EAC7066C-7B05-4B46-B51A-504E7FF5A83E}"/>
    <cellStyle name="Normal 10 3 3 5" xfId="1095" xr:uid="{80E82919-1C05-4D72-B3E8-EC45918A67BB}"/>
    <cellStyle name="Normal 10 3 3 5 2" xfId="2587" xr:uid="{816FADF4-3C52-4AFA-8CCF-C1B92E79F996}"/>
    <cellStyle name="Normal 10 3 3 5 3" xfId="2588" xr:uid="{3E383F71-38D3-41AF-A433-17804FA1E2B7}"/>
    <cellStyle name="Normal 10 3 3 5 4" xfId="2589" xr:uid="{29B10D39-6481-4258-8E28-757AA2AAEE98}"/>
    <cellStyle name="Normal 10 3 3 6" xfId="2590" xr:uid="{6DCBAA6E-9C5F-45DB-8B00-ACCE56AD0632}"/>
    <cellStyle name="Normal 10 3 3 7" xfId="2591" xr:uid="{AA704576-4568-472A-9794-F196B235EFFE}"/>
    <cellStyle name="Normal 10 3 3 8" xfId="2592" xr:uid="{671895C8-DA8D-430E-A90B-5878B4026BBA}"/>
    <cellStyle name="Normal 10 3 4" xfId="82" xr:uid="{527C9151-C1E1-4B09-B56D-CAD25DC41E14}"/>
    <cellStyle name="Normal 10 3 4 2" xfId="493" xr:uid="{F89EDD59-D401-40CD-BE1A-093400204CF5}"/>
    <cellStyle name="Normal 10 3 4 2 2" xfId="494" xr:uid="{AC18B82D-58B3-4DD3-B589-E4B19D5D6DBF}"/>
    <cellStyle name="Normal 10 3 4 2 2 2" xfId="1096" xr:uid="{65D4F577-7D3E-4733-8832-B8BBB684A93A}"/>
    <cellStyle name="Normal 10 3 4 2 2 2 2" xfId="1097" xr:uid="{DD21F653-97F7-4E3D-A759-31B5389A2EE8}"/>
    <cellStyle name="Normal 10 3 4 2 2 3" xfId="1098" xr:uid="{1AA46639-EF75-4AC1-9B51-A59981AB66BC}"/>
    <cellStyle name="Normal 10 3 4 2 2 4" xfId="2593" xr:uid="{B493426E-A127-463D-AD01-F11A14E42EB6}"/>
    <cellStyle name="Normal 10 3 4 2 3" xfId="1099" xr:uid="{9358C3AE-03E8-4847-A7B8-D81DDB651262}"/>
    <cellStyle name="Normal 10 3 4 2 3 2" xfId="1100" xr:uid="{EF4AA8E5-9910-4FB3-98B1-D380DD29614E}"/>
    <cellStyle name="Normal 10 3 4 2 4" xfId="1101" xr:uid="{598523E4-F96E-4705-90A6-28F349862DAC}"/>
    <cellStyle name="Normal 10 3 4 2 5" xfId="2594" xr:uid="{30753731-80FC-4B09-94AA-21ED237E703D}"/>
    <cellStyle name="Normal 10 3 4 3" xfId="495" xr:uid="{C770A523-89AA-4E26-8380-02420BA1B3E1}"/>
    <cellStyle name="Normal 10 3 4 3 2" xfId="1102" xr:uid="{20B5D106-BCFB-47C2-BBEC-B511C1005C6D}"/>
    <cellStyle name="Normal 10 3 4 3 2 2" xfId="1103" xr:uid="{BAAB70E1-F991-45A2-85B6-858AFCC39A29}"/>
    <cellStyle name="Normal 10 3 4 3 3" xfId="1104" xr:uid="{54A6F78A-191A-442D-8CF3-230CFA08B7B0}"/>
    <cellStyle name="Normal 10 3 4 3 4" xfId="2595" xr:uid="{B157A012-F063-4966-BF8F-1C58A8D71D40}"/>
    <cellStyle name="Normal 10 3 4 4" xfId="1105" xr:uid="{A5826DBB-549A-46DF-BA8D-0617DF56455F}"/>
    <cellStyle name="Normal 10 3 4 4 2" xfId="1106" xr:uid="{9D0A8CBA-3349-4144-84C5-C2A279187CD5}"/>
    <cellStyle name="Normal 10 3 4 4 3" xfId="2596" xr:uid="{99265452-C10A-45F0-8883-75BE13BE5F27}"/>
    <cellStyle name="Normal 10 3 4 4 4" xfId="2597" xr:uid="{65E9A32A-3DE1-4CD0-B1CB-382DEB45691F}"/>
    <cellStyle name="Normal 10 3 4 5" xfId="1107" xr:uid="{94E9929D-5C70-4833-8670-A116448CED69}"/>
    <cellStyle name="Normal 10 3 4 6" xfId="2598" xr:uid="{67D50766-8FB5-46B6-A4AE-39CA6F675307}"/>
    <cellStyle name="Normal 10 3 4 7" xfId="2599" xr:uid="{99A20609-059E-4B51-9A0B-7ECFEDF7DAD9}"/>
    <cellStyle name="Normal 10 3 5" xfId="253" xr:uid="{842849AE-967B-47F2-8FD7-EF47957ED305}"/>
    <cellStyle name="Normal 10 3 5 2" xfId="496" xr:uid="{0538DBA6-90F6-4F4B-BF7B-E24B88A9D6D4}"/>
    <cellStyle name="Normal 10 3 5 2 2" xfId="1108" xr:uid="{9854E79B-D0B3-43C1-AD24-E1C2F40FE633}"/>
    <cellStyle name="Normal 10 3 5 2 2 2" xfId="1109" xr:uid="{5A84C861-9406-4C0E-BB04-F46F1FB4A7F3}"/>
    <cellStyle name="Normal 10 3 5 2 3" xfId="1110" xr:uid="{6E8A0BBB-B219-4299-A2EC-C9090DAB84A4}"/>
    <cellStyle name="Normal 10 3 5 2 4" xfId="2600" xr:uid="{333B294F-6C19-49EA-B118-C5631168421A}"/>
    <cellStyle name="Normal 10 3 5 3" xfId="1111" xr:uid="{803BA790-2548-465F-A163-8AA6837227D6}"/>
    <cellStyle name="Normal 10 3 5 3 2" xfId="1112" xr:uid="{AFB0FBED-AA4E-4FEB-92A3-00E6A4FDD5EA}"/>
    <cellStyle name="Normal 10 3 5 3 3" xfId="2601" xr:uid="{DF5182FC-1C42-4D6B-86C6-7071C6EE035E}"/>
    <cellStyle name="Normal 10 3 5 3 4" xfId="2602" xr:uid="{A09E90EC-96C0-4870-AEE7-D625FD174122}"/>
    <cellStyle name="Normal 10 3 5 4" xfId="1113" xr:uid="{5AF52B17-4D2D-4664-8FF1-95D4693605A6}"/>
    <cellStyle name="Normal 10 3 5 5" xfId="2603" xr:uid="{1B4AD67C-F881-4598-9C48-B2E01A6F2CB0}"/>
    <cellStyle name="Normal 10 3 5 6" xfId="2604" xr:uid="{B3C01670-8F89-4703-9CAF-DF509CBE92C7}"/>
    <cellStyle name="Normal 10 3 6" xfId="254" xr:uid="{52AB07CE-E7CA-46F7-B026-DA9F1AA15C38}"/>
    <cellStyle name="Normal 10 3 6 2" xfId="1114" xr:uid="{C2E4AD6C-1882-4A3D-8F2E-286BF3C44337}"/>
    <cellStyle name="Normal 10 3 6 2 2" xfId="1115" xr:uid="{A334F0DE-EABD-4E8E-AC14-E20217F55B7D}"/>
    <cellStyle name="Normal 10 3 6 2 3" xfId="2605" xr:uid="{AF8490BB-65A7-4994-8068-BB2217CFEBD0}"/>
    <cellStyle name="Normal 10 3 6 2 4" xfId="2606" xr:uid="{1B4E73B8-28E8-4789-9EA8-DF9A63E5ADC9}"/>
    <cellStyle name="Normal 10 3 6 3" xfId="1116" xr:uid="{A71A1DDA-919A-4029-B7D0-5BCC57D40308}"/>
    <cellStyle name="Normal 10 3 6 4" xfId="2607" xr:uid="{B943AEE9-0EEF-4D5B-83D5-B3138E1451AE}"/>
    <cellStyle name="Normal 10 3 6 5" xfId="2608" xr:uid="{8F2945E4-8483-4044-843F-7E8ACE058660}"/>
    <cellStyle name="Normal 10 3 7" xfId="1117" xr:uid="{5F35C56D-8CB6-4303-ADA6-B54A34AA2BA7}"/>
    <cellStyle name="Normal 10 3 7 2" xfId="1118" xr:uid="{35A6C65B-6844-4514-9EF3-51CC7ADADFE9}"/>
    <cellStyle name="Normal 10 3 7 3" xfId="2609" xr:uid="{CACBD26F-EDF2-47A1-86DA-DAA9BD307E1A}"/>
    <cellStyle name="Normal 10 3 7 4" xfId="2610" xr:uid="{00FFDCC4-9DA9-406E-8F66-F4F1C90FD516}"/>
    <cellStyle name="Normal 10 3 8" xfId="1119" xr:uid="{403B7C3F-892E-40BA-BCE7-7B95988397D9}"/>
    <cellStyle name="Normal 10 3 8 2" xfId="2611" xr:uid="{551386FF-DF28-4B8F-80CC-055513BC30F6}"/>
    <cellStyle name="Normal 10 3 8 3" xfId="2612" xr:uid="{76FC182D-E8EF-4093-8FB5-2D70CF2E2EAF}"/>
    <cellStyle name="Normal 10 3 8 4" xfId="2613" xr:uid="{AFC7DCF5-3791-43D1-868E-CFF72692F6BD}"/>
    <cellStyle name="Normal 10 3 9" xfId="2614" xr:uid="{97A828C1-244D-4CCA-8D21-E96224978282}"/>
    <cellStyle name="Normal 10 4" xfId="83" xr:uid="{D1DD0675-CCA0-45BD-A911-A06D10F805FD}"/>
    <cellStyle name="Normal 10 4 10" xfId="2615" xr:uid="{5A88E525-D950-444E-8C17-D5934F950984}"/>
    <cellStyle name="Normal 10 4 11" xfId="2616" xr:uid="{E9AAAC85-A31C-47C2-AE89-EC39721E544E}"/>
    <cellStyle name="Normal 10 4 2" xfId="84" xr:uid="{104D868D-59E4-4401-9AB9-6473677CA311}"/>
    <cellStyle name="Normal 10 4 2 2" xfId="255" xr:uid="{317A6EF0-FB56-4BCB-A6A5-3CD69144EEC6}"/>
    <cellStyle name="Normal 10 4 2 2 2" xfId="497" xr:uid="{9C19FCF5-D801-4F2F-A876-BFC251D6F61D}"/>
    <cellStyle name="Normal 10 4 2 2 2 2" xfId="498" xr:uid="{6E1BB32F-2DF8-4220-AA13-9207BBE6CCEF}"/>
    <cellStyle name="Normal 10 4 2 2 2 2 2" xfId="1120" xr:uid="{D2985028-8AF5-470B-BF27-3D545E0DB9B5}"/>
    <cellStyle name="Normal 10 4 2 2 2 2 3" xfId="2617" xr:uid="{B55DF891-ABEB-4CCB-A7C7-5F8215C65972}"/>
    <cellStyle name="Normal 10 4 2 2 2 2 4" xfId="2618" xr:uid="{E787DD75-1A34-4243-9067-4BB85AE950A1}"/>
    <cellStyle name="Normal 10 4 2 2 2 3" xfId="1121" xr:uid="{C5CBF2A6-1D3B-445D-9462-270DC53CAC4F}"/>
    <cellStyle name="Normal 10 4 2 2 2 3 2" xfId="2619" xr:uid="{11667F63-9B46-4B59-8055-A3695415D993}"/>
    <cellStyle name="Normal 10 4 2 2 2 3 3" xfId="2620" xr:uid="{9A09D0D4-0AC6-40FC-83C5-B8ECEA05258A}"/>
    <cellStyle name="Normal 10 4 2 2 2 3 4" xfId="2621" xr:uid="{587146F2-FA52-47FD-883D-C35A2143FE51}"/>
    <cellStyle name="Normal 10 4 2 2 2 4" xfId="2622" xr:uid="{627BE91E-C1E7-492B-A060-2168E0ACA91E}"/>
    <cellStyle name="Normal 10 4 2 2 2 5" xfId="2623" xr:uid="{08ECBB18-6633-4863-B8B0-43E355BB71D5}"/>
    <cellStyle name="Normal 10 4 2 2 2 6" xfId="2624" xr:uid="{1BA435A7-8402-42CC-BD8F-ABDA83999996}"/>
    <cellStyle name="Normal 10 4 2 2 3" xfId="499" xr:uid="{9188EB86-E77C-47F5-8495-45BE3ACA9743}"/>
    <cellStyle name="Normal 10 4 2 2 3 2" xfId="1122" xr:uid="{D7CD8728-28E1-4A5C-B618-51D32B39C05E}"/>
    <cellStyle name="Normal 10 4 2 2 3 2 2" xfId="2625" xr:uid="{7FE3C48D-51A1-454A-8A44-EA93B7A9EC82}"/>
    <cellStyle name="Normal 10 4 2 2 3 2 3" xfId="2626" xr:uid="{F927D5F5-85B6-4FE5-B8C9-BC1776D490E0}"/>
    <cellStyle name="Normal 10 4 2 2 3 2 4" xfId="2627" xr:uid="{73E57441-905C-4558-B852-955F529AE52D}"/>
    <cellStyle name="Normal 10 4 2 2 3 3" xfId="2628" xr:uid="{59416472-D86C-4DDF-BE2D-8E3CECA45494}"/>
    <cellStyle name="Normal 10 4 2 2 3 4" xfId="2629" xr:uid="{1362D914-7900-4E74-9240-5DF23D791185}"/>
    <cellStyle name="Normal 10 4 2 2 3 5" xfId="2630" xr:uid="{7A575F7E-EA2F-4FC6-925C-6067F275D0C4}"/>
    <cellStyle name="Normal 10 4 2 2 4" xfId="1123" xr:uid="{E8F67C91-CF43-4F08-9135-EAEEC295B39F}"/>
    <cellStyle name="Normal 10 4 2 2 4 2" xfId="2631" xr:uid="{A5CF0894-F1E5-4380-9846-C65FA65160B4}"/>
    <cellStyle name="Normal 10 4 2 2 4 3" xfId="2632" xr:uid="{F7698800-61C1-4C3E-B556-47AB786C6638}"/>
    <cellStyle name="Normal 10 4 2 2 4 4" xfId="2633" xr:uid="{BCA1AF5F-6CC7-4CF3-AE2F-CBE880C2F21C}"/>
    <cellStyle name="Normal 10 4 2 2 5" xfId="2634" xr:uid="{196CEB66-F42F-4E4A-9021-84B30CFAFC9B}"/>
    <cellStyle name="Normal 10 4 2 2 5 2" xfId="2635" xr:uid="{20A9D613-D6CE-413C-B7B2-0AFD8B47874E}"/>
    <cellStyle name="Normal 10 4 2 2 5 3" xfId="2636" xr:uid="{82E5E0D9-B034-44A8-94DE-81B8C562EC98}"/>
    <cellStyle name="Normal 10 4 2 2 5 4" xfId="2637" xr:uid="{F42AF0D1-82A0-487D-8F05-CF2038E4D065}"/>
    <cellStyle name="Normal 10 4 2 2 6" xfId="2638" xr:uid="{50A5CF20-A001-4229-A087-CBCB8E40F91C}"/>
    <cellStyle name="Normal 10 4 2 2 7" xfId="2639" xr:uid="{7321F055-F644-4DF3-BE7C-6CF422262ABC}"/>
    <cellStyle name="Normal 10 4 2 2 8" xfId="2640" xr:uid="{45461E48-F11A-4500-9E13-644EB41A480D}"/>
    <cellStyle name="Normal 10 4 2 3" xfId="500" xr:uid="{9F3AB33A-A2ED-42A7-AC24-F159585CC673}"/>
    <cellStyle name="Normal 10 4 2 3 2" xfId="501" xr:uid="{C3EF0ADA-6ED9-4061-94BD-C86111106F80}"/>
    <cellStyle name="Normal 10 4 2 3 2 2" xfId="502" xr:uid="{B4DDD843-B67C-4428-AD53-0CA3F3A749E0}"/>
    <cellStyle name="Normal 10 4 2 3 2 3" xfId="2641" xr:uid="{3034B5A6-2E1F-4207-AF9A-4F0F4E4AC150}"/>
    <cellStyle name="Normal 10 4 2 3 2 4" xfId="2642" xr:uid="{1384BD5F-9099-40D7-9FBB-1FBE1A2BE77F}"/>
    <cellStyle name="Normal 10 4 2 3 3" xfId="503" xr:uid="{FFB15524-B0FD-49EB-A9C0-5EDE98EAD7D3}"/>
    <cellStyle name="Normal 10 4 2 3 3 2" xfId="2643" xr:uid="{3F0B6011-6BFF-41A5-9E60-2D4F7F570CF7}"/>
    <cellStyle name="Normal 10 4 2 3 3 3" xfId="2644" xr:uid="{BC230B2A-517E-4CB8-BB4D-306F41B0FB40}"/>
    <cellStyle name="Normal 10 4 2 3 3 4" xfId="2645" xr:uid="{5CA29FAB-1A3F-4DF7-B2E4-6E128F46FDB6}"/>
    <cellStyle name="Normal 10 4 2 3 4" xfId="2646" xr:uid="{D6B9EE1B-7C9B-4CE7-9F81-F8C80E0A418A}"/>
    <cellStyle name="Normal 10 4 2 3 5" xfId="2647" xr:uid="{7AB3FB3C-A855-43F9-BF92-2F323C411F6E}"/>
    <cellStyle name="Normal 10 4 2 3 6" xfId="2648" xr:uid="{E563B108-D697-4472-866D-07DC66A83C52}"/>
    <cellStyle name="Normal 10 4 2 4" xfId="504" xr:uid="{6FE79D8D-E055-49A5-8961-6091425A4AFC}"/>
    <cellStyle name="Normal 10 4 2 4 2" xfId="505" xr:uid="{C370C022-59D8-43EE-98A4-544880C930C0}"/>
    <cellStyle name="Normal 10 4 2 4 2 2" xfId="2649" xr:uid="{BC26ABCF-4814-41EA-AAAC-74FA848C4085}"/>
    <cellStyle name="Normal 10 4 2 4 2 3" xfId="2650" xr:uid="{D91DF930-A567-48B2-AC63-E70A6AA37ECA}"/>
    <cellStyle name="Normal 10 4 2 4 2 4" xfId="2651" xr:uid="{462E7008-5425-44BB-883B-FDA476BDDEF4}"/>
    <cellStyle name="Normal 10 4 2 4 3" xfId="2652" xr:uid="{BDC53902-F9EC-449D-9658-47AB693BAE74}"/>
    <cellStyle name="Normal 10 4 2 4 4" xfId="2653" xr:uid="{9CF18134-39FC-42E3-87AF-B9BF9060A466}"/>
    <cellStyle name="Normal 10 4 2 4 5" xfId="2654" xr:uid="{73A8E389-467F-4FE7-AF8B-7756C8FA87BD}"/>
    <cellStyle name="Normal 10 4 2 5" xfId="506" xr:uid="{C9CEBD55-52E1-425C-B6C1-3883DE38426B}"/>
    <cellStyle name="Normal 10 4 2 5 2" xfId="2655" xr:uid="{587215C1-0873-42CA-84F4-822A3CC3D533}"/>
    <cellStyle name="Normal 10 4 2 5 3" xfId="2656" xr:uid="{74EDDDF5-EEEB-45C6-8CE0-41E8ED91344E}"/>
    <cellStyle name="Normal 10 4 2 5 4" xfId="2657" xr:uid="{BCA92AAF-BEB0-4A86-B8F8-F63F988E71AD}"/>
    <cellStyle name="Normal 10 4 2 6" xfId="2658" xr:uid="{1B75B86D-BA02-4FAA-8AD9-23DCC755CD6D}"/>
    <cellStyle name="Normal 10 4 2 6 2" xfId="2659" xr:uid="{DCA0D82A-0D6B-4D08-9830-8FA2A7A814AA}"/>
    <cellStyle name="Normal 10 4 2 6 3" xfId="2660" xr:uid="{4DD0EA3D-5A70-4F1D-B6D2-50C76554035D}"/>
    <cellStyle name="Normal 10 4 2 6 4" xfId="2661" xr:uid="{4B63BA5A-112B-42E1-9636-384591544C3C}"/>
    <cellStyle name="Normal 10 4 2 7" xfId="2662" xr:uid="{9E42205A-D3E0-453E-8F74-FD6507EC1E94}"/>
    <cellStyle name="Normal 10 4 2 8" xfId="2663" xr:uid="{E452B960-5ACC-41F8-A5D2-B3057CFB315A}"/>
    <cellStyle name="Normal 10 4 2 9" xfId="2664" xr:uid="{8A4641BC-3C5B-463F-B13E-4389D92D076D}"/>
    <cellStyle name="Normal 10 4 3" xfId="256" xr:uid="{6FE13416-3C87-48D0-93E0-DEAC1D011F72}"/>
    <cellStyle name="Normal 10 4 3 2" xfId="507" xr:uid="{09666BA5-DA5F-47BD-A1AA-B1EE08F8EEC9}"/>
    <cellStyle name="Normal 10 4 3 2 2" xfId="508" xr:uid="{F1487CFE-5CA5-473B-9395-FB4DD1C34A37}"/>
    <cellStyle name="Normal 10 4 3 2 2 2" xfId="1124" xr:uid="{5051E225-9C66-4BE0-94DF-524D2C31858C}"/>
    <cellStyle name="Normal 10 4 3 2 2 2 2" xfId="1125" xr:uid="{E5C3383F-2059-4304-A973-57F389B6D1D9}"/>
    <cellStyle name="Normal 10 4 3 2 2 3" xfId="1126" xr:uid="{3D35EDA1-A622-4AE2-911E-859C410EE2AF}"/>
    <cellStyle name="Normal 10 4 3 2 2 4" xfId="2665" xr:uid="{F5C074B3-7C05-4D3F-A94D-8DB211DFC161}"/>
    <cellStyle name="Normal 10 4 3 2 3" xfId="1127" xr:uid="{DBB74750-5259-4572-9932-3E91AE821337}"/>
    <cellStyle name="Normal 10 4 3 2 3 2" xfId="1128" xr:uid="{4F30DCCD-881E-4D33-9E35-E127F8C5FFC0}"/>
    <cellStyle name="Normal 10 4 3 2 3 3" xfId="2666" xr:uid="{8060CA59-1283-4224-A8F3-0D1CBF6796DB}"/>
    <cellStyle name="Normal 10 4 3 2 3 4" xfId="2667" xr:uid="{D07E246E-4130-40D2-A9EB-08C725E11A3A}"/>
    <cellStyle name="Normal 10 4 3 2 4" xfId="1129" xr:uid="{BDA3F412-1C76-48E4-8DC1-A888931A9C5F}"/>
    <cellStyle name="Normal 10 4 3 2 5" xfId="2668" xr:uid="{1A712FF8-E8A9-4825-8426-B1F8DDB5C8F1}"/>
    <cellStyle name="Normal 10 4 3 2 6" xfId="2669" xr:uid="{0661BDDB-03E3-49FE-A36F-9CE551CDDB81}"/>
    <cellStyle name="Normal 10 4 3 3" xfId="509" xr:uid="{CA57E896-D616-4A1D-949E-2112C33DFF6B}"/>
    <cellStyle name="Normal 10 4 3 3 2" xfId="1130" xr:uid="{774ADE13-FEA3-4329-A949-C194326D89B4}"/>
    <cellStyle name="Normal 10 4 3 3 2 2" xfId="1131" xr:uid="{69772C6F-EC82-412F-8D40-CF98E5A9BD7C}"/>
    <cellStyle name="Normal 10 4 3 3 2 3" xfId="2670" xr:uid="{BA97DCE1-883C-40FE-84DB-BFD44E07F2C4}"/>
    <cellStyle name="Normal 10 4 3 3 2 4" xfId="2671" xr:uid="{25AFE5DA-6DAE-41D9-8BCE-C8BC7FEA6B57}"/>
    <cellStyle name="Normal 10 4 3 3 3" xfId="1132" xr:uid="{5671DB1A-1E2A-4465-83E8-C0F92A3E78CD}"/>
    <cellStyle name="Normal 10 4 3 3 4" xfId="2672" xr:uid="{9C2177CA-78AE-4A55-BFBE-AF043F0572DF}"/>
    <cellStyle name="Normal 10 4 3 3 5" xfId="2673" xr:uid="{52F9C441-3648-4F25-B0C4-DB6824A14AD7}"/>
    <cellStyle name="Normal 10 4 3 4" xfId="1133" xr:uid="{C2AF8045-144B-4706-9028-DDC3E8DFA33D}"/>
    <cellStyle name="Normal 10 4 3 4 2" xfId="1134" xr:uid="{522E2D8F-34F9-40A7-B735-6A45B00EEC98}"/>
    <cellStyle name="Normal 10 4 3 4 3" xfId="2674" xr:uid="{F396257D-266A-48E2-B9CE-ED2B597996A9}"/>
    <cellStyle name="Normal 10 4 3 4 4" xfId="2675" xr:uid="{DCC09195-0B26-4028-BA51-371CDC5D3072}"/>
    <cellStyle name="Normal 10 4 3 5" xfId="1135" xr:uid="{B357C054-9137-470C-89FD-92AD0886C9D2}"/>
    <cellStyle name="Normal 10 4 3 5 2" xfId="2676" xr:uid="{D0F91340-058F-4249-98DD-152025FA7B84}"/>
    <cellStyle name="Normal 10 4 3 5 3" xfId="2677" xr:uid="{71BD8734-F1B4-49FE-9910-CDEB618F1063}"/>
    <cellStyle name="Normal 10 4 3 5 4" xfId="2678" xr:uid="{6A1791B7-B57C-437F-AD4F-70B217ACF182}"/>
    <cellStyle name="Normal 10 4 3 6" xfId="2679" xr:uid="{4F95BB1D-C43A-4D67-B725-292A9861E479}"/>
    <cellStyle name="Normal 10 4 3 7" xfId="2680" xr:uid="{46F5B984-4A85-439F-B645-1073EC183EDC}"/>
    <cellStyle name="Normal 10 4 3 8" xfId="2681" xr:uid="{9CBD1120-D999-40D3-A21B-B0B9F77E79F2}"/>
    <cellStyle name="Normal 10 4 4" xfId="257" xr:uid="{C63DF903-F882-41AC-A008-FFA2FA884EB4}"/>
    <cellStyle name="Normal 10 4 4 2" xfId="510" xr:uid="{22912BFE-9781-4B6E-8C2B-85DCD99EDFBE}"/>
    <cellStyle name="Normal 10 4 4 2 2" xfId="511" xr:uid="{65E9ED32-A708-42B9-AA10-2FA241229CAC}"/>
    <cellStyle name="Normal 10 4 4 2 2 2" xfId="1136" xr:uid="{E57B57F2-4BFC-422F-86CD-0EA004811021}"/>
    <cellStyle name="Normal 10 4 4 2 2 3" xfId="2682" xr:uid="{066A2720-2569-49D7-9AFB-8EC116859DD1}"/>
    <cellStyle name="Normal 10 4 4 2 2 4" xfId="2683" xr:uid="{CB094C0F-17C1-42A8-A8A0-26F1688599D8}"/>
    <cellStyle name="Normal 10 4 4 2 3" xfId="1137" xr:uid="{E9F676B2-6F3B-4A10-AEC2-05F45F8563A2}"/>
    <cellStyle name="Normal 10 4 4 2 4" xfId="2684" xr:uid="{CC8DD08C-B1DF-4FA9-87DB-804F0AFF6DC5}"/>
    <cellStyle name="Normal 10 4 4 2 5" xfId="2685" xr:uid="{18CA33FC-A7F5-4C10-84DA-F584D718F282}"/>
    <cellStyle name="Normal 10 4 4 3" xfId="512" xr:uid="{B19D0024-5204-4C59-9876-77B4129D75F4}"/>
    <cellStyle name="Normal 10 4 4 3 2" xfId="1138" xr:uid="{C473E4A5-B3EA-4E8C-86C5-3956B5437397}"/>
    <cellStyle name="Normal 10 4 4 3 3" xfId="2686" xr:uid="{76611C16-ECBD-4F0A-9011-633749C44B92}"/>
    <cellStyle name="Normal 10 4 4 3 4" xfId="2687" xr:uid="{F92AABC1-AC61-436F-B8CF-D7C363C26739}"/>
    <cellStyle name="Normal 10 4 4 4" xfId="1139" xr:uid="{10237794-06E5-4180-B80D-A4F595DDF6B8}"/>
    <cellStyle name="Normal 10 4 4 4 2" xfId="2688" xr:uid="{4152478A-5E3E-4037-B236-9C01BD266AFA}"/>
    <cellStyle name="Normal 10 4 4 4 3" xfId="2689" xr:uid="{12AE00F2-10FC-49DE-BEB7-1266361ADC2D}"/>
    <cellStyle name="Normal 10 4 4 4 4" xfId="2690" xr:uid="{0A3E9351-F51B-4CB9-B741-7C360B4D5736}"/>
    <cellStyle name="Normal 10 4 4 5" xfId="2691" xr:uid="{FC31CC58-6707-4905-A6D4-A7CAF4D7727B}"/>
    <cellStyle name="Normal 10 4 4 6" xfId="2692" xr:uid="{B97AF2B8-AF65-40FB-9010-61776666EDB7}"/>
    <cellStyle name="Normal 10 4 4 7" xfId="2693" xr:uid="{E1792A6E-3E39-44F1-85D2-EFD146178D80}"/>
    <cellStyle name="Normal 10 4 5" xfId="258" xr:uid="{DD341E15-5468-43B7-A811-E9827BBF2BEE}"/>
    <cellStyle name="Normal 10 4 5 2" xfId="513" xr:uid="{3EB9ECAA-4000-40EF-84BE-055F814FA838}"/>
    <cellStyle name="Normal 10 4 5 2 2" xfId="1140" xr:uid="{C9089A60-C313-4E89-B29B-94CBA22349E6}"/>
    <cellStyle name="Normal 10 4 5 2 3" xfId="2694" xr:uid="{546411A2-CFCC-435C-977C-75EF717BB733}"/>
    <cellStyle name="Normal 10 4 5 2 4" xfId="2695" xr:uid="{E36F69D1-B237-4461-BED3-9EAA26C19240}"/>
    <cellStyle name="Normal 10 4 5 3" xfId="1141" xr:uid="{9C176A75-DCDA-4FB4-81D6-7761914FBC97}"/>
    <cellStyle name="Normal 10 4 5 3 2" xfId="2696" xr:uid="{A5DB31BA-3C9C-400E-A00D-69CBA82A2866}"/>
    <cellStyle name="Normal 10 4 5 3 3" xfId="2697" xr:uid="{EC03F3A5-E0AC-4E8B-8B74-BF1F11D9BFE5}"/>
    <cellStyle name="Normal 10 4 5 3 4" xfId="2698" xr:uid="{4DB561F8-5856-4C6A-9A93-B92D636F36D7}"/>
    <cellStyle name="Normal 10 4 5 4" xfId="2699" xr:uid="{7E54D2B3-9652-46FE-AC12-9F56E2ACC681}"/>
    <cellStyle name="Normal 10 4 5 5" xfId="2700" xr:uid="{C38BB213-B119-4588-8380-D8B5B5510708}"/>
    <cellStyle name="Normal 10 4 5 6" xfId="2701" xr:uid="{347C810F-DC94-4284-95CB-18525C680BC6}"/>
    <cellStyle name="Normal 10 4 6" xfId="514" xr:uid="{69056837-A33B-4329-AF6F-7C5438094C6A}"/>
    <cellStyle name="Normal 10 4 6 2" xfId="1142" xr:uid="{768FF06B-F771-4AFD-A595-01F39D3922D1}"/>
    <cellStyle name="Normal 10 4 6 2 2" xfId="2702" xr:uid="{EBE3544E-C756-4488-9AD1-27B633CBAFAB}"/>
    <cellStyle name="Normal 10 4 6 2 3" xfId="2703" xr:uid="{45A7C794-6B09-484C-B4A8-CCB82DD51F45}"/>
    <cellStyle name="Normal 10 4 6 2 4" xfId="2704" xr:uid="{21591539-296B-4BB7-B51E-CAC9BD855865}"/>
    <cellStyle name="Normal 10 4 6 3" xfId="2705" xr:uid="{6E89D278-6A9C-4253-819D-50F66724D97C}"/>
    <cellStyle name="Normal 10 4 6 4" xfId="2706" xr:uid="{6AD54430-0019-43E6-9F80-1E8FD1D73394}"/>
    <cellStyle name="Normal 10 4 6 5" xfId="2707" xr:uid="{E09C82CC-B708-4C64-ACC9-490F10C60686}"/>
    <cellStyle name="Normal 10 4 7" xfId="1143" xr:uid="{6F0C949B-A575-4417-8773-64056C36678D}"/>
    <cellStyle name="Normal 10 4 7 2" xfId="2708" xr:uid="{510C495A-3B2E-4A20-AF6E-C59B824C9D67}"/>
    <cellStyle name="Normal 10 4 7 3" xfId="2709" xr:uid="{17C0F9A4-BAA8-4C42-B34A-A99C192A5A8D}"/>
    <cellStyle name="Normal 10 4 7 4" xfId="2710" xr:uid="{84063827-34B7-4304-BF86-89F91278ECFD}"/>
    <cellStyle name="Normal 10 4 8" xfId="2711" xr:uid="{36947101-5558-4091-B782-FB269DA3946E}"/>
    <cellStyle name="Normal 10 4 8 2" xfId="2712" xr:uid="{C2C9E624-0F13-4860-890F-E67EC80CF9E2}"/>
    <cellStyle name="Normal 10 4 8 3" xfId="2713" xr:uid="{3686621B-1486-4A72-8F35-9B86548BE733}"/>
    <cellStyle name="Normal 10 4 8 4" xfId="2714" xr:uid="{4C28CA20-20E1-4F04-B11F-6ED2A2652E08}"/>
    <cellStyle name="Normal 10 4 9" xfId="2715" xr:uid="{8255E5AE-1537-4C23-8B74-DC9DA84960CA}"/>
    <cellStyle name="Normal 10 5" xfId="85" xr:uid="{E4C32569-BA55-4E6F-8B77-918B15627FFE}"/>
    <cellStyle name="Normal 10 5 2" xfId="86" xr:uid="{7E97CEF2-6997-4E8B-8612-C850E589C30D}"/>
    <cellStyle name="Normal 10 5 2 2" xfId="259" xr:uid="{E115D1FE-DB16-4BE7-AC3F-D4BC5CC8BCE5}"/>
    <cellStyle name="Normal 10 5 2 2 2" xfId="515" xr:uid="{E0C70A46-15D2-4696-9BEB-D4CB0577189A}"/>
    <cellStyle name="Normal 10 5 2 2 2 2" xfId="1144" xr:uid="{102A0461-6B88-4959-BB08-88B6967EA419}"/>
    <cellStyle name="Normal 10 5 2 2 2 3" xfId="2716" xr:uid="{21BAA7E0-8D20-45C3-BCE1-959666FEF958}"/>
    <cellStyle name="Normal 10 5 2 2 2 4" xfId="2717" xr:uid="{AE267199-0637-49A6-9040-C1F26EA4D4E3}"/>
    <cellStyle name="Normal 10 5 2 2 3" xfId="1145" xr:uid="{DE445FBF-3517-4BBA-80A9-B8DE65C9D8FF}"/>
    <cellStyle name="Normal 10 5 2 2 3 2" xfId="2718" xr:uid="{9FFD4DA3-B49B-4180-A57F-BD77FF9FB489}"/>
    <cellStyle name="Normal 10 5 2 2 3 3" xfId="2719" xr:uid="{723AD014-3693-4307-B3BD-68F688CC328A}"/>
    <cellStyle name="Normal 10 5 2 2 3 4" xfId="2720" xr:uid="{2C2B939F-D165-4E2B-B7B6-DF93896638BF}"/>
    <cellStyle name="Normal 10 5 2 2 4" xfId="2721" xr:uid="{AF1A03EA-9FA1-4E45-A4EB-6E1D5BECBAE0}"/>
    <cellStyle name="Normal 10 5 2 2 5" xfId="2722" xr:uid="{6F23036F-6E12-47DC-9479-E02A1B711474}"/>
    <cellStyle name="Normal 10 5 2 2 6" xfId="2723" xr:uid="{C1102699-439F-4428-857D-C569AAD57563}"/>
    <cellStyle name="Normal 10 5 2 3" xfId="516" xr:uid="{B148E09A-B521-4896-AAA6-3A97EB16A630}"/>
    <cellStyle name="Normal 10 5 2 3 2" xfId="1146" xr:uid="{4DDB4C8B-C8BB-4DD7-AB52-39C1B8F26276}"/>
    <cellStyle name="Normal 10 5 2 3 2 2" xfId="2724" xr:uid="{4E5EF3A8-377F-4CDE-917D-21CFD70D4614}"/>
    <cellStyle name="Normal 10 5 2 3 2 3" xfId="2725" xr:uid="{821D65B3-407F-4768-A5E5-630298A410F4}"/>
    <cellStyle name="Normal 10 5 2 3 2 4" xfId="2726" xr:uid="{9327FB42-74A8-4822-90F7-59230CB4DEA6}"/>
    <cellStyle name="Normal 10 5 2 3 3" xfId="2727" xr:uid="{2FBA79FD-55F4-4C5E-824A-D389422EC1ED}"/>
    <cellStyle name="Normal 10 5 2 3 4" xfId="2728" xr:uid="{90F3F790-81D1-4F82-9C0C-710D4BD3BF70}"/>
    <cellStyle name="Normal 10 5 2 3 5" xfId="2729" xr:uid="{22274D7E-E532-4D45-ABFD-B52F84A2A2CB}"/>
    <cellStyle name="Normal 10 5 2 4" xfId="1147" xr:uid="{815745F3-BFB7-4994-8DA5-C6F9FF31DF72}"/>
    <cellStyle name="Normal 10 5 2 4 2" xfId="2730" xr:uid="{21AE335E-C3F3-42A5-9AF8-0626E0B80A21}"/>
    <cellStyle name="Normal 10 5 2 4 3" xfId="2731" xr:uid="{2607CAD1-AD73-43F1-9464-510C66DF9736}"/>
    <cellStyle name="Normal 10 5 2 4 4" xfId="2732" xr:uid="{7ADD9662-D297-4847-9DB9-E204C5C1309C}"/>
    <cellStyle name="Normal 10 5 2 5" xfId="2733" xr:uid="{06B28472-1AAC-44F3-BDC5-CF286AB6B8B1}"/>
    <cellStyle name="Normal 10 5 2 5 2" xfId="2734" xr:uid="{5ECC61CB-33D7-4A5E-97E6-333362FAFEED}"/>
    <cellStyle name="Normal 10 5 2 5 3" xfId="2735" xr:uid="{E38CCEB1-AC38-477B-8AD1-CDE81FE9CC10}"/>
    <cellStyle name="Normal 10 5 2 5 4" xfId="2736" xr:uid="{C27857CF-F170-49B1-91FA-F0172CF8142F}"/>
    <cellStyle name="Normal 10 5 2 6" xfId="2737" xr:uid="{24CF1BEA-C146-4AE4-B0D0-6DCAEC6B081D}"/>
    <cellStyle name="Normal 10 5 2 7" xfId="2738" xr:uid="{84AFA24E-7572-435A-B3AF-1AF17E8FD6D2}"/>
    <cellStyle name="Normal 10 5 2 8" xfId="2739" xr:uid="{8AFAF247-F698-403B-9E63-9742E644FA09}"/>
    <cellStyle name="Normal 10 5 3" xfId="260" xr:uid="{39520297-2537-4941-8172-BBF3E27550FE}"/>
    <cellStyle name="Normal 10 5 3 2" xfId="517" xr:uid="{2EF32494-0137-40BE-B69D-19EF87F28DDB}"/>
    <cellStyle name="Normal 10 5 3 2 2" xfId="518" xr:uid="{0D15D96F-1D7D-474C-BBD5-15A76AD64A7B}"/>
    <cellStyle name="Normal 10 5 3 2 3" xfId="2740" xr:uid="{2700FFC9-6CFE-4AF9-AB24-A455B60AEFFA}"/>
    <cellStyle name="Normal 10 5 3 2 4" xfId="2741" xr:uid="{5B55861D-0DD6-4815-BBF4-5739F3D136DA}"/>
    <cellStyle name="Normal 10 5 3 3" xfId="519" xr:uid="{81E48B53-AF0F-4C54-8B4F-2CF0C7321D0D}"/>
    <cellStyle name="Normal 10 5 3 3 2" xfId="2742" xr:uid="{4D40C4C5-5FBB-43A8-8019-4ADC211C7646}"/>
    <cellStyle name="Normal 10 5 3 3 3" xfId="2743" xr:uid="{83C123B3-2A7F-461F-970E-10903368A62C}"/>
    <cellStyle name="Normal 10 5 3 3 4" xfId="2744" xr:uid="{8FCA36B5-4202-4910-8CCF-9C277D869C82}"/>
    <cellStyle name="Normal 10 5 3 4" xfId="2745" xr:uid="{58C5D67D-3C94-415C-B8AC-AC285DA64AD8}"/>
    <cellStyle name="Normal 10 5 3 5" xfId="2746" xr:uid="{30BA5275-A395-45D0-9397-CC8293084DD1}"/>
    <cellStyle name="Normal 10 5 3 6" xfId="2747" xr:uid="{0460FFD2-FD59-405B-853C-F72847B3A9AF}"/>
    <cellStyle name="Normal 10 5 4" xfId="261" xr:uid="{773D7622-39E2-4B74-B65A-108F3DC92E7B}"/>
    <cellStyle name="Normal 10 5 4 2" xfId="520" xr:uid="{C30868CB-5A66-47E4-B762-C14040904A73}"/>
    <cellStyle name="Normal 10 5 4 2 2" xfId="2748" xr:uid="{9A5F1B45-19F3-4361-BE00-CB57755A3248}"/>
    <cellStyle name="Normal 10 5 4 2 3" xfId="2749" xr:uid="{4531E7F4-D3CF-4F35-8D9D-9E71D49A4683}"/>
    <cellStyle name="Normal 10 5 4 2 4" xfId="2750" xr:uid="{14AF4772-D91B-4ACC-95F1-A2B2305E4E6B}"/>
    <cellStyle name="Normal 10 5 4 3" xfId="2751" xr:uid="{E9AD9234-57DD-42BF-B63A-953864CCAB1A}"/>
    <cellStyle name="Normal 10 5 4 4" xfId="2752" xr:uid="{0C23C395-6B1A-4F1D-9D25-7F179BCDAC45}"/>
    <cellStyle name="Normal 10 5 4 5" xfId="2753" xr:uid="{0D5E5686-BB85-4458-9A84-47F9E9C06E12}"/>
    <cellStyle name="Normal 10 5 5" xfId="521" xr:uid="{3DDB5102-5559-48CB-B7F9-0693585C0B93}"/>
    <cellStyle name="Normal 10 5 5 2" xfId="2754" xr:uid="{40616228-9AC5-4417-8051-8D93D0E6A811}"/>
    <cellStyle name="Normal 10 5 5 3" xfId="2755" xr:uid="{658D4902-BCAF-4C0A-888D-2093A455DE27}"/>
    <cellStyle name="Normal 10 5 5 4" xfId="2756" xr:uid="{2706E1A6-B6A7-4346-9CEA-FE888C1E9E86}"/>
    <cellStyle name="Normal 10 5 6" xfId="2757" xr:uid="{240823B1-41BF-48B4-8A66-B8DAE8FB9333}"/>
    <cellStyle name="Normal 10 5 6 2" xfId="2758" xr:uid="{D685DB46-F9C5-46B0-9BC1-EAFC5DB7FEEC}"/>
    <cellStyle name="Normal 10 5 6 3" xfId="2759" xr:uid="{F17DD942-6B3B-4C3C-98A1-525D8745E651}"/>
    <cellStyle name="Normal 10 5 6 4" xfId="2760" xr:uid="{CD479398-42CD-4A77-B4C9-76707D2FE0D6}"/>
    <cellStyle name="Normal 10 5 7" xfId="2761" xr:uid="{CB0DC7E7-814D-4D45-B491-B59BDF0E413C}"/>
    <cellStyle name="Normal 10 5 8" xfId="2762" xr:uid="{F811797E-7CD5-4485-A47C-A1CE5934865E}"/>
    <cellStyle name="Normal 10 5 9" xfId="2763" xr:uid="{1DBFBB71-973E-43E6-BE69-727DDE04F699}"/>
    <cellStyle name="Normal 10 6" xfId="87" xr:uid="{964805A2-F75A-41A1-9E32-A9D4BEDC6C39}"/>
    <cellStyle name="Normal 10 6 2" xfId="262" xr:uid="{13BADBFF-5EE6-485A-AD3C-EBB28B7C98D8}"/>
    <cellStyle name="Normal 10 6 2 2" xfId="522" xr:uid="{9227F6A9-A7C3-44A3-BED6-22205FB95ECB}"/>
    <cellStyle name="Normal 10 6 2 2 2" xfId="1148" xr:uid="{BC7E48E8-E8D2-42DE-BC4E-743493F52250}"/>
    <cellStyle name="Normal 10 6 2 2 2 2" xfId="1149" xr:uid="{AC7925F5-E832-491B-8EAC-91F0B8364112}"/>
    <cellStyle name="Normal 10 6 2 2 3" xfId="1150" xr:uid="{750ABEE7-7270-4826-A52F-6AE20FF7EBE6}"/>
    <cellStyle name="Normal 10 6 2 2 4" xfId="2764" xr:uid="{9A939823-64AE-488F-97B7-BA71C3158260}"/>
    <cellStyle name="Normal 10 6 2 3" xfId="1151" xr:uid="{D00E3F90-BC1F-4D0B-95EE-0B434BE08AA3}"/>
    <cellStyle name="Normal 10 6 2 3 2" xfId="1152" xr:uid="{55385846-0165-428C-B8C2-C68CC0789841}"/>
    <cellStyle name="Normal 10 6 2 3 3" xfId="2765" xr:uid="{CE96B1E7-62FD-4FEA-A02F-70C832C0D119}"/>
    <cellStyle name="Normal 10 6 2 3 4" xfId="2766" xr:uid="{7AA790B6-2C4C-40CC-A1F4-3A29751F6E49}"/>
    <cellStyle name="Normal 10 6 2 4" xfId="1153" xr:uid="{92D77DBD-8855-4CBD-8D6C-0F4ABA67E433}"/>
    <cellStyle name="Normal 10 6 2 5" xfId="2767" xr:uid="{9F5C25B4-6AD7-437A-9169-149BC9491304}"/>
    <cellStyle name="Normal 10 6 2 6" xfId="2768" xr:uid="{528312D9-5BFE-4230-B940-0D6990CF0798}"/>
    <cellStyle name="Normal 10 6 3" xfId="523" xr:uid="{8E8647DE-7C3D-484E-9C3E-724A36BBF951}"/>
    <cellStyle name="Normal 10 6 3 2" xfId="1154" xr:uid="{50797B31-0DB4-49E7-ABD4-AECC93A05E72}"/>
    <cellStyle name="Normal 10 6 3 2 2" xfId="1155" xr:uid="{C2691E83-93F4-4D15-AAE9-BD86CCC7BBEE}"/>
    <cellStyle name="Normal 10 6 3 2 3" xfId="2769" xr:uid="{AA8A4587-F9A1-406C-84E0-97144061F29F}"/>
    <cellStyle name="Normal 10 6 3 2 4" xfId="2770" xr:uid="{DED641C7-8CA1-4A7A-B3D4-8DD8125C2EAF}"/>
    <cellStyle name="Normal 10 6 3 3" xfId="1156" xr:uid="{4B48785F-721D-4B46-8934-C8B79A9E2FB6}"/>
    <cellStyle name="Normal 10 6 3 4" xfId="2771" xr:uid="{3CDDE5D8-B465-423D-A654-15885E0D017E}"/>
    <cellStyle name="Normal 10 6 3 5" xfId="2772" xr:uid="{BD057741-B109-4F1F-BD09-1164C43512C7}"/>
    <cellStyle name="Normal 10 6 4" xfId="1157" xr:uid="{D201EBC5-9AFD-4D7F-B7E9-88E5D67C9FB1}"/>
    <cellStyle name="Normal 10 6 4 2" xfId="1158" xr:uid="{FCC724B4-FF08-4608-AB61-B53A23B0007D}"/>
    <cellStyle name="Normal 10 6 4 3" xfId="2773" xr:uid="{D8811DDA-81B4-40C9-AFDF-6C7CCE776137}"/>
    <cellStyle name="Normal 10 6 4 4" xfId="2774" xr:uid="{C4B18D1D-51AA-443B-A822-C4902C0030D9}"/>
    <cellStyle name="Normal 10 6 5" xfId="1159" xr:uid="{74A7E328-6AF2-422F-9455-FF8341AA9665}"/>
    <cellStyle name="Normal 10 6 5 2" xfId="2775" xr:uid="{9E779142-D2E3-4DE4-9974-FFCB7876003F}"/>
    <cellStyle name="Normal 10 6 5 3" xfId="2776" xr:uid="{8E54C263-3C14-4055-83F6-BA3CE825B6B3}"/>
    <cellStyle name="Normal 10 6 5 4" xfId="2777" xr:uid="{CA526EAE-00AC-487B-BB3F-EE4E900AEB6A}"/>
    <cellStyle name="Normal 10 6 6" xfId="2778" xr:uid="{CC3A7A7D-55C6-4D0E-98B2-488A23113F9A}"/>
    <cellStyle name="Normal 10 6 7" xfId="2779" xr:uid="{30BEBD58-CF01-4C70-9F93-628754BDA598}"/>
    <cellStyle name="Normal 10 6 8" xfId="2780" xr:uid="{E2CAF846-3352-47BE-8C8B-A2EF23125632}"/>
    <cellStyle name="Normal 10 7" xfId="263" xr:uid="{F3B30D84-5316-4AF6-8104-E0D24D259EF4}"/>
    <cellStyle name="Normal 10 7 2" xfId="524" xr:uid="{8CFD36EE-A78D-4325-BA71-FC5FA400BFFE}"/>
    <cellStyle name="Normal 10 7 2 2" xfId="525" xr:uid="{B81EDED8-195C-4DDB-8757-0A29959468AC}"/>
    <cellStyle name="Normal 10 7 2 2 2" xfId="1160" xr:uid="{CF2FE1CC-FC0B-471B-875A-CD5E58344EBB}"/>
    <cellStyle name="Normal 10 7 2 2 3" xfId="2781" xr:uid="{E6E51B7E-EC38-42CD-A0D1-D1A5CB6782BE}"/>
    <cellStyle name="Normal 10 7 2 2 4" xfId="2782" xr:uid="{54011A4B-9042-437A-B658-57490F609D8C}"/>
    <cellStyle name="Normal 10 7 2 3" xfId="1161" xr:uid="{2A4E3C19-5050-45DD-980B-BBE90F0A0145}"/>
    <cellStyle name="Normal 10 7 2 4" xfId="2783" xr:uid="{4D825EFD-24FF-4AF0-9724-00554F45077C}"/>
    <cellStyle name="Normal 10 7 2 5" xfId="2784" xr:uid="{35383E58-154C-4805-819E-936E2F80818F}"/>
    <cellStyle name="Normal 10 7 3" xfId="526" xr:uid="{87E15AF4-6509-4883-8C30-3E079C168DEE}"/>
    <cellStyle name="Normal 10 7 3 2" xfId="1162" xr:uid="{F6A13B1E-63F6-48A7-B821-2638B882945D}"/>
    <cellStyle name="Normal 10 7 3 3" xfId="2785" xr:uid="{AC90F3D8-2D14-4D77-95A4-3FEA3381C12A}"/>
    <cellStyle name="Normal 10 7 3 4" xfId="2786" xr:uid="{7304BDFD-BD4A-4526-9562-8CBA4C73B63B}"/>
    <cellStyle name="Normal 10 7 4" xfId="1163" xr:uid="{C63A8E9F-ABB1-4265-965A-17BDB6F5F72D}"/>
    <cellStyle name="Normal 10 7 4 2" xfId="2787" xr:uid="{D48B7B9B-49CC-468F-9600-CC342D42AACB}"/>
    <cellStyle name="Normal 10 7 4 3" xfId="2788" xr:uid="{CF9E24D3-91E1-446A-8A88-570773C15277}"/>
    <cellStyle name="Normal 10 7 4 4" xfId="2789" xr:uid="{B1A895EC-684D-4A1B-AC68-A837F57FED4A}"/>
    <cellStyle name="Normal 10 7 5" xfId="2790" xr:uid="{04D48B71-BCD1-44D6-9D26-68CEA79A11D0}"/>
    <cellStyle name="Normal 10 7 6" xfId="2791" xr:uid="{30A5CB4B-D30C-4A47-990F-3D3627EDE8BA}"/>
    <cellStyle name="Normal 10 7 7" xfId="2792" xr:uid="{42179CD8-7AC7-4255-B156-D40F116832E0}"/>
    <cellStyle name="Normal 10 8" xfId="264" xr:uid="{1B307068-A4CA-47A4-9787-CF979E629A41}"/>
    <cellStyle name="Normal 10 8 2" xfId="527" xr:uid="{FC706713-1D3B-4EFF-9D48-49147413F078}"/>
    <cellStyle name="Normal 10 8 2 2" xfId="1164" xr:uid="{4D16D754-0066-4F6E-A4E5-0DE5E8616C73}"/>
    <cellStyle name="Normal 10 8 2 3" xfId="2793" xr:uid="{B67157EF-01C8-4D08-BAB3-7DF5E3BC87ED}"/>
    <cellStyle name="Normal 10 8 2 4" xfId="2794" xr:uid="{FE459876-2C2C-4E1F-85D3-9960EED4C86A}"/>
    <cellStyle name="Normal 10 8 3" xfId="1165" xr:uid="{D81138F2-7530-415F-B863-19A1C61A0785}"/>
    <cellStyle name="Normal 10 8 3 2" xfId="2795" xr:uid="{BCA021BE-2670-40F9-8A67-A4A64E1CAD88}"/>
    <cellStyle name="Normal 10 8 3 3" xfId="2796" xr:uid="{124C3C84-9C25-4D71-ABC1-B213E1535C57}"/>
    <cellStyle name="Normal 10 8 3 4" xfId="2797" xr:uid="{AE1FDE72-3267-4BCA-BBD2-5DE43EF519F1}"/>
    <cellStyle name="Normal 10 8 4" xfId="2798" xr:uid="{447FDA63-C4DC-4523-B43A-B94FC1DEC94A}"/>
    <cellStyle name="Normal 10 8 5" xfId="2799" xr:uid="{D0BC8803-6145-49A2-A72A-7724A2814BF5}"/>
    <cellStyle name="Normal 10 8 6" xfId="2800" xr:uid="{F8315468-8BA8-4038-99F4-0B0CE7C866AC}"/>
    <cellStyle name="Normal 10 9" xfId="265" xr:uid="{CA2D5120-5A6F-44EA-B325-8F47D37959AA}"/>
    <cellStyle name="Normal 10 9 2" xfId="1166" xr:uid="{8E1CBE80-F68C-41BB-9C45-B1216753B4B1}"/>
    <cellStyle name="Normal 10 9 2 2" xfId="2801" xr:uid="{EA69CCBB-9EF4-47C1-808B-6543F1036F0A}"/>
    <cellStyle name="Normal 10 9 2 2 2" xfId="4330" xr:uid="{2964FFA4-1F7F-4B27-9918-C879FF25D01D}"/>
    <cellStyle name="Normal 10 9 2 2 3" xfId="4679" xr:uid="{8C58F3A5-D651-4405-AECA-A35BA9DBE428}"/>
    <cellStyle name="Normal 10 9 2 3" xfId="2802" xr:uid="{ED463B99-BAE2-441E-9C50-3A4F665F833A}"/>
    <cellStyle name="Normal 10 9 2 4" xfId="2803" xr:uid="{7786A647-B517-4404-87C8-4A8F4BD2F148}"/>
    <cellStyle name="Normal 10 9 3" xfId="2804" xr:uid="{30B521F9-BB38-4A7F-9A97-30747A82E8D2}"/>
    <cellStyle name="Normal 10 9 3 2" xfId="5339" xr:uid="{56817ABE-4223-4F54-ABA9-53F6BFFE8D4C}"/>
    <cellStyle name="Normal 10 9 4" xfId="2805" xr:uid="{AEFB4067-6C19-4E26-A91B-D3CC66FD73C5}"/>
    <cellStyle name="Normal 10 9 4 2" xfId="4562" xr:uid="{651C4081-A54A-4B48-8CF6-C8A5DC02457D}"/>
    <cellStyle name="Normal 10 9 4 3" xfId="4680" xr:uid="{94456A9B-A70A-47C3-B678-5DCFE417682F}"/>
    <cellStyle name="Normal 10 9 4 4" xfId="4600" xr:uid="{55674150-3F2E-472C-BEF3-EB8B9D31B1C9}"/>
    <cellStyle name="Normal 10 9 5" xfId="2806" xr:uid="{48AF2795-6270-4D21-A41B-32980EBAA51B}"/>
    <cellStyle name="Normal 11" xfId="44" xr:uid="{8F2FF2D2-4D08-4D25-8EBA-1E50321A7AED}"/>
    <cellStyle name="Normal 11 2" xfId="266" xr:uid="{C499D181-527D-4FD7-868E-3947C34840D5}"/>
    <cellStyle name="Normal 11 2 2" xfId="4647" xr:uid="{20DF8FEC-C8A3-4327-81F6-AAAD20495E45}"/>
    <cellStyle name="Normal 11 3" xfId="4335" xr:uid="{3C5C69A5-A334-4765-AEB7-B16AA130BB02}"/>
    <cellStyle name="Normal 11 3 2" xfId="4541" xr:uid="{0D046888-F089-472A-A688-17D4303A055F}"/>
    <cellStyle name="Normal 11 3 3" xfId="4724" xr:uid="{6141F9B9-FA7F-4E0C-B57F-C54F4179FF48}"/>
    <cellStyle name="Normal 11 3 4" xfId="4701" xr:uid="{A8071A4C-ED94-4CF0-9267-F9F7D8FF3786}"/>
    <cellStyle name="Normal 12" xfId="45" xr:uid="{014573F7-1EDC-4EC4-AE3A-5E77C9D03ECB}"/>
    <cellStyle name="Normal 12 2" xfId="267" xr:uid="{C4B52568-2EAB-4946-8ADE-ACAD007A16A9}"/>
    <cellStyle name="Normal 12 2 2" xfId="4648" xr:uid="{6ED374B2-AFC1-49B8-94B1-2943221D6233}"/>
    <cellStyle name="Normal 12 3" xfId="4542" xr:uid="{AB7A64CE-E037-4420-BCCC-2ECA404474C3}"/>
    <cellStyle name="Normal 13" xfId="46" xr:uid="{88F93649-2C60-484A-BFE8-2D8A2A4AF326}"/>
    <cellStyle name="Normal 13 2" xfId="47" xr:uid="{840428D7-FC55-4144-899C-CC63AEE42B29}"/>
    <cellStyle name="Normal 13 2 2" xfId="268" xr:uid="{6DFACA2E-466E-4B4E-8824-EAEAAA91E659}"/>
    <cellStyle name="Normal 13 2 2 2" xfId="4649" xr:uid="{50CD11A8-AAA1-4332-B74D-2B8402F3D9E5}"/>
    <cellStyle name="Normal 13 2 3" xfId="4337" xr:uid="{84AAC0EF-F37D-46CE-9ADC-228F1792CFFA}"/>
    <cellStyle name="Normal 13 2 3 2" xfId="4543" xr:uid="{17977AD2-BD05-46FD-A3DB-3F9314F94113}"/>
    <cellStyle name="Normal 13 2 3 3" xfId="4725" xr:uid="{EAC2D1EC-6617-43B1-9ED0-530E2D643E49}"/>
    <cellStyle name="Normal 13 2 3 4" xfId="4702" xr:uid="{2D9D5779-5F7D-45A5-BF75-3F4BA213B813}"/>
    <cellStyle name="Normal 13 3" xfId="269" xr:uid="{BADE8271-8E13-4138-A95F-E118009CBDCE}"/>
    <cellStyle name="Normal 13 3 2" xfId="4421" xr:uid="{FDEF334B-5DF2-427C-8DA7-0A754CFCC1DA}"/>
    <cellStyle name="Normal 13 3 3" xfId="4338" xr:uid="{BC90F572-79FD-4B02-897F-D2B1DB46E0A3}"/>
    <cellStyle name="Normal 13 3 4" xfId="4566" xr:uid="{0E469335-27FC-42A9-AE9F-446172606F8D}"/>
    <cellStyle name="Normal 13 3 5" xfId="4726" xr:uid="{4DCB682B-6EEA-4A64-A0A8-0826BEF76544}"/>
    <cellStyle name="Normal 13 4" xfId="4339" xr:uid="{1DB8DDAC-3C9B-428C-9592-609E3DC035D0}"/>
    <cellStyle name="Normal 13 5" xfId="4336" xr:uid="{B04092A9-525F-4296-9224-36FA495910CF}"/>
    <cellStyle name="Normal 14" xfId="48" xr:uid="{A7C0C105-E90B-4E75-9B26-6AFB701975FC}"/>
    <cellStyle name="Normal 14 18" xfId="4341" xr:uid="{A9AAC3A9-E97C-47C4-8E07-26086DD7F006}"/>
    <cellStyle name="Normal 14 2" xfId="270" xr:uid="{E809134A-93B4-472B-A7B1-A9BB16F20E4F}"/>
    <cellStyle name="Normal 14 2 2" xfId="430" xr:uid="{BC7CD2AF-8529-4CB7-8676-985EAFF341BB}"/>
    <cellStyle name="Normal 14 2 2 2" xfId="431" xr:uid="{2D22A703-9FA0-4A46-BB26-71D9CE17EC78}"/>
    <cellStyle name="Normal 14 2 3" xfId="432" xr:uid="{B489EB84-FA4E-437E-8ADF-65C8929C1D1A}"/>
    <cellStyle name="Normal 14 3" xfId="433" xr:uid="{D2C414EB-9021-4747-9578-824A2FA6D2CB}"/>
    <cellStyle name="Normal 14 3 2" xfId="4650" xr:uid="{4240F882-4249-4C9E-A8EE-2CF18265FC0F}"/>
    <cellStyle name="Normal 14 4" xfId="4340" xr:uid="{D8ED40FE-807D-47AA-BD23-3884BB238563}"/>
    <cellStyle name="Normal 14 4 2" xfId="4544" xr:uid="{DC3921EB-F77F-4A24-8B50-55AFBD95E763}"/>
    <cellStyle name="Normal 14 4 3" xfId="4727" xr:uid="{AEED975F-4609-45EC-8261-AE6C6BCC9D60}"/>
    <cellStyle name="Normal 14 4 4" xfId="4703" xr:uid="{883DE667-E2F3-44AC-8AE8-16E9C21E77CC}"/>
    <cellStyle name="Normal 15" xfId="88" xr:uid="{02E822C1-0ACB-48DF-816B-1AF178D8ECD7}"/>
    <cellStyle name="Normal 15 2" xfId="89" xr:uid="{2BD59E3D-D853-41E8-8496-9B6211A3B644}"/>
    <cellStyle name="Normal 15 2 2" xfId="271" xr:uid="{8E94A14A-395E-4005-B9F6-9F7D9D839980}"/>
    <cellStyle name="Normal 15 2 2 2" xfId="4453" xr:uid="{6948FAB4-5A89-4589-98CC-7ED3F989D25A}"/>
    <cellStyle name="Normal 15 2 3" xfId="4546" xr:uid="{6B389381-42F2-4066-8248-4641CFFE5258}"/>
    <cellStyle name="Normal 15 3" xfId="272" xr:uid="{A8DB5C01-BE3A-4CF0-86DE-FF90B3303C58}"/>
    <cellStyle name="Normal 15 3 2" xfId="4422" xr:uid="{DBF0D8C9-D5AE-40F9-9A85-3E12098A5B9B}"/>
    <cellStyle name="Normal 15 3 3" xfId="4343" xr:uid="{878F8025-A804-4826-8530-31A85F775C55}"/>
    <cellStyle name="Normal 15 3 4" xfId="4567" xr:uid="{6696C65F-F40E-4F63-8F79-CAFDE5305A7E}"/>
    <cellStyle name="Normal 15 3 5" xfId="4729" xr:uid="{EAC15FE9-EE3A-4C14-93B6-EFF64BD5DF6C}"/>
    <cellStyle name="Normal 15 4" xfId="4342" xr:uid="{D9491D31-6596-43E9-8303-3B917F8D44CE}"/>
    <cellStyle name="Normal 15 4 2" xfId="4545" xr:uid="{9AEA8422-661E-4BA2-8138-D74C74AE9D2B}"/>
    <cellStyle name="Normal 15 4 3" xfId="4728" xr:uid="{A8EBDAFB-254E-45A5-B92B-3678945E2671}"/>
    <cellStyle name="Normal 15 4 4" xfId="4704" xr:uid="{1D4CA50B-E2D0-4C6A-A4D8-2E529E11DC98}"/>
    <cellStyle name="Normal 16" xfId="90" xr:uid="{1F5F3BF0-EBCE-4BF2-8F71-4B248A8AE082}"/>
    <cellStyle name="Normal 16 2" xfId="273" xr:uid="{5DE6496A-E1FC-4008-9F3A-C0037864EDA0}"/>
    <cellStyle name="Normal 16 2 2" xfId="4423" xr:uid="{F6D0BDB0-3985-42E6-827B-B6268EBB26D3}"/>
    <cellStyle name="Normal 16 2 3" xfId="4344" xr:uid="{300172D1-BD7A-461C-BF5C-EABB9F857648}"/>
    <cellStyle name="Normal 16 2 4" xfId="4568" xr:uid="{0CEFF0F3-254C-4553-90AC-D5E20CD2FB6B}"/>
    <cellStyle name="Normal 16 2 5" xfId="4730" xr:uid="{BE8C0C40-EA4B-43D7-B031-39D350E9541E}"/>
    <cellStyle name="Normal 16 3" xfId="274" xr:uid="{C8440B42-6699-4316-85B3-79DE6C499A07}"/>
    <cellStyle name="Normal 17" xfId="91" xr:uid="{23E2F300-8CC9-4FA2-9497-A54F0C965363}"/>
    <cellStyle name="Normal 17 2" xfId="275" xr:uid="{36614E09-89DE-4A23-8D6E-941BCE82C375}"/>
    <cellStyle name="Normal 17 2 2" xfId="4424" xr:uid="{3D2451FD-BB35-4B4A-9CD0-CE4F441B5982}"/>
    <cellStyle name="Normal 17 2 3" xfId="4346" xr:uid="{AF6CFCAD-4F1C-4904-A794-7818167FB9AB}"/>
    <cellStyle name="Normal 17 2 4" xfId="4569" xr:uid="{6FEA1F43-24B8-4695-B3A4-B2BE4DE88C54}"/>
    <cellStyle name="Normal 17 2 5" xfId="4731" xr:uid="{6F17A879-2F70-4BEB-A0F9-D2AA435C0790}"/>
    <cellStyle name="Normal 17 3" xfId="4347" xr:uid="{D1CC497E-F8EE-47BC-9925-CF194096C075}"/>
    <cellStyle name="Normal 17 4" xfId="4345" xr:uid="{A249CD76-51E5-4139-8789-6C5295B1E9C5}"/>
    <cellStyle name="Normal 18" xfId="92" xr:uid="{1FDB25A4-BA36-4ED0-B445-6FDD7BD24D00}"/>
    <cellStyle name="Normal 18 2" xfId="276" xr:uid="{67A5D078-8B6A-4D0A-A922-7B8D4B863281}"/>
    <cellStyle name="Normal 18 2 2" xfId="4454" xr:uid="{9B7213FB-E11E-4422-AE77-DF84C2141305}"/>
    <cellStyle name="Normal 18 3" xfId="4348" xr:uid="{40B86D8D-A408-4D9A-B0CA-10E2EC3F89A0}"/>
    <cellStyle name="Normal 18 3 2" xfId="4547" xr:uid="{9214096D-B027-4373-9AE6-26EF24300BD4}"/>
    <cellStyle name="Normal 18 3 3" xfId="4732" xr:uid="{2C16B680-73A3-4199-945F-9764B6CD7186}"/>
    <cellStyle name="Normal 18 3 4" xfId="4705" xr:uid="{7D0572E3-525B-4663-9850-36665A02088A}"/>
    <cellStyle name="Normal 19" xfId="93" xr:uid="{60D28BE6-DB16-4C87-9501-59B227EDC384}"/>
    <cellStyle name="Normal 19 2" xfId="94" xr:uid="{D3E5B52C-BF74-44B1-86B7-3A4708F399C9}"/>
    <cellStyle name="Normal 19 2 2" xfId="277" xr:uid="{DCB607FD-C07C-4FF2-8B1E-18556B3735CE}"/>
    <cellStyle name="Normal 19 2 2 2" xfId="4651" xr:uid="{9BEBA2E3-D273-4954-AAD5-BC0E2F8E77A3}"/>
    <cellStyle name="Normal 19 2 3" xfId="4549" xr:uid="{34F45A40-8CF4-4133-9735-FF664E697B57}"/>
    <cellStyle name="Normal 19 3" xfId="278" xr:uid="{9F23E040-DED8-4FD8-AFB7-81315F51F7F6}"/>
    <cellStyle name="Normal 19 3 2" xfId="4652" xr:uid="{C9A80DC8-7078-4718-B116-CAD994457A50}"/>
    <cellStyle name="Normal 19 4" xfId="4548" xr:uid="{A09E3A74-B5A5-4DF5-8ECC-61964C90C14C}"/>
    <cellStyle name="Normal 2" xfId="3" xr:uid="{0035700C-F3A5-4A6F-B63A-5CE25669DEE2}"/>
    <cellStyle name="Normal 2 2" xfId="49" xr:uid="{0042A2E8-BB66-40B9-96D8-1E4E237FEBCF}"/>
    <cellStyle name="Normal 2 2 2" xfId="50" xr:uid="{2F29EB83-74BC-44F1-A6A3-7C925FFF26B2}"/>
    <cellStyle name="Normal 2 2 2 2" xfId="279" xr:uid="{3D820DFB-D3F3-4339-95A7-0E9ACD063333}"/>
    <cellStyle name="Normal 2 2 2 2 2" xfId="4655" xr:uid="{E2884643-5F48-416B-832D-3949BB8295EE}"/>
    <cellStyle name="Normal 2 2 2 3" xfId="4551" xr:uid="{3E294A04-9EA3-4734-95AC-BD1E50B61123}"/>
    <cellStyle name="Normal 2 2 3" xfId="280" xr:uid="{24D81C3B-34BB-4F90-B950-6E0A44BA1DB5}"/>
    <cellStyle name="Normal 2 2 3 2" xfId="4455" xr:uid="{15969CBF-C117-4AC2-89BE-3BDE36D9476D}"/>
    <cellStyle name="Normal 2 2 3 2 2" xfId="4585" xr:uid="{24725642-1608-47BA-96FF-E0B456057BCB}"/>
    <cellStyle name="Normal 2 2 3 2 2 2" xfId="4656" xr:uid="{4EE53378-9F46-4069-AA01-DE1F77DDF396}"/>
    <cellStyle name="Normal 2 2 3 2 2 3" xfId="5354" xr:uid="{50860F6B-ABB9-414C-8C0D-882A75BC1466}"/>
    <cellStyle name="Normal 2 2 3 2 3" xfId="4750" xr:uid="{73452FE8-CA1D-4C2F-8D29-5EA0C5E2073A}"/>
    <cellStyle name="Normal 2 2 3 2 4" xfId="5305" xr:uid="{8154E9DC-3FEE-47CA-A344-DF92ABF812F9}"/>
    <cellStyle name="Normal 2 2 3 3" xfId="4435" xr:uid="{EA4EB260-7ECF-4591-8E5A-CB00D6B7693C}"/>
    <cellStyle name="Normal 2 2 3 4" xfId="4706" xr:uid="{FCE90664-9701-4298-BD96-3330E04121AC}"/>
    <cellStyle name="Normal 2 2 3 5" xfId="4695" xr:uid="{B82EC7A8-E70F-441B-ACF8-381B021C84CA}"/>
    <cellStyle name="Normal 2 2 4" xfId="4349" xr:uid="{BEDFA61E-24E4-4CA3-B5F0-5E1931EB4CAB}"/>
    <cellStyle name="Normal 2 2 4 2" xfId="4550" xr:uid="{9DA49AE3-E726-447B-B9DA-08FBB1188BBC}"/>
    <cellStyle name="Normal 2 2 4 3" xfId="4733" xr:uid="{600E6DCF-F948-4B32-B09F-50A25AE29A30}"/>
    <cellStyle name="Normal 2 2 4 4" xfId="4707" xr:uid="{A9E274DF-20F9-4C94-BC39-E2BEA686FA9C}"/>
    <cellStyle name="Normal 2 2 5" xfId="4654" xr:uid="{8CFEB889-4760-4498-8875-C7E930A38459}"/>
    <cellStyle name="Normal 2 2 6" xfId="4753" xr:uid="{02908A3F-D600-40FF-9669-3922B9A9E489}"/>
    <cellStyle name="Normal 2 3" xfId="51" xr:uid="{96BBA28E-BFA8-48C5-9D0A-C6184819ECAB}"/>
    <cellStyle name="Normal 2 3 2" xfId="52" xr:uid="{25F79B51-6BC2-4ABA-8263-8E14282CE992}"/>
    <cellStyle name="Normal 2 3 2 2" xfId="281" xr:uid="{D390CF39-BD2B-430D-A572-E7E9D488EA84}"/>
    <cellStyle name="Normal 2 3 2 2 2" xfId="4657" xr:uid="{F9D832EA-0F1C-4B19-8756-17294575EBAB}"/>
    <cellStyle name="Normal 2 3 2 3" xfId="4351" xr:uid="{558CC6F0-DA6D-40C6-B647-DCE71CF6FD70}"/>
    <cellStyle name="Normal 2 3 2 3 2" xfId="4553" xr:uid="{2F8EDBC0-DB56-424F-B1C6-16ECD98E385B}"/>
    <cellStyle name="Normal 2 3 2 3 3" xfId="4735" xr:uid="{2307D073-80E5-4D0A-B24E-1B55EF38F7DE}"/>
    <cellStyle name="Normal 2 3 2 3 4" xfId="4708" xr:uid="{6863B0FC-161C-4498-88F3-F5A2CA5736B2}"/>
    <cellStyle name="Normal 2 3 3" xfId="53" xr:uid="{7B942849-06AC-4601-A67C-7D730090F8B3}"/>
    <cellStyle name="Normal 2 3 4" xfId="95" xr:uid="{E2AB3BD5-ADE8-4E0E-904A-11F98D46DC10}"/>
    <cellStyle name="Normal 2 3 5" xfId="185" xr:uid="{BCE64D7C-92F2-4960-B192-A7F219480C38}"/>
    <cellStyle name="Normal 2 3 5 2" xfId="4658" xr:uid="{46E99C22-793D-4137-AD23-C5D0A1ECB5D2}"/>
    <cellStyle name="Normal 2 3 6" xfId="4350" xr:uid="{CEA30665-E97D-46C4-B294-F8F63C3D608D}"/>
    <cellStyle name="Normal 2 3 6 2" xfId="4552" xr:uid="{70724848-CC09-4DC4-93F2-5877C91C66D8}"/>
    <cellStyle name="Normal 2 3 6 3" xfId="4734" xr:uid="{5DA982B9-E729-4D31-A61E-2E9262DCD147}"/>
    <cellStyle name="Normal 2 3 6 4" xfId="4709" xr:uid="{1EEA9FDA-B1F9-4A3E-A261-D9193C978D55}"/>
    <cellStyle name="Normal 2 3 7" xfId="5318" xr:uid="{97E70BE2-A782-4BB7-9524-7D93CB2C6B78}"/>
    <cellStyle name="Normal 2 4" xfId="54" xr:uid="{44D99DC0-47AF-4A72-AEC2-E8DD5D55C2A6}"/>
    <cellStyle name="Normal 2 4 2" xfId="55" xr:uid="{8A19B929-4FAC-44B8-9A00-9AB75E43FD25}"/>
    <cellStyle name="Normal 2 4 3" xfId="282" xr:uid="{3ADC11E3-3901-4F8F-8050-6F3CF7BB7F00}"/>
    <cellStyle name="Normal 2 4 3 2" xfId="4659" xr:uid="{9F573457-F29C-483C-81C7-60EA5463B72A}"/>
    <cellStyle name="Normal 2 4 3 3" xfId="4673" xr:uid="{E4718082-191D-4FAA-BAF9-647B1A9A9CDC}"/>
    <cellStyle name="Normal 2 4 4" xfId="4554" xr:uid="{01D06201-C164-43A9-9132-CBD0BDFB1804}"/>
    <cellStyle name="Normal 2 4 5" xfId="4754" xr:uid="{A26FCA63-587B-4CCF-B912-F84C37097765}"/>
    <cellStyle name="Normal 2 4 6" xfId="4752" xr:uid="{3D85833E-0506-4489-ADED-DA87B09009C5}"/>
    <cellStyle name="Normal 2 5" xfId="184" xr:uid="{99F50953-0845-4FB0-B6C4-7448A2805736}"/>
    <cellStyle name="Normal 2 5 2" xfId="284" xr:uid="{85D4611F-021C-4C11-A94C-D777EDE5B70E}"/>
    <cellStyle name="Normal 2 5 2 2" xfId="2505" xr:uid="{55FAC9EF-CC8F-4CC8-8771-F463B1E36C03}"/>
    <cellStyle name="Normal 2 5 3" xfId="283" xr:uid="{2057F9E4-D442-4945-A222-073B65D60A59}"/>
    <cellStyle name="Normal 2 5 3 2" xfId="4586" xr:uid="{BE16D74D-E7DC-4C88-99D2-F576767C552F}"/>
    <cellStyle name="Normal 2 5 3 3" xfId="4746" xr:uid="{2E5C97AE-6863-4373-8ECA-552F7562AC81}"/>
    <cellStyle name="Normal 2 5 3 4" xfId="5302" xr:uid="{69936F0E-FCCA-4E57-A5D2-2C2DFCAD1BFA}"/>
    <cellStyle name="Normal 2 5 3 4 2" xfId="5348" xr:uid="{06403D21-6793-40D0-8C2A-3459968F1BC3}"/>
    <cellStyle name="Normal 2 5 4" xfId="4660" xr:uid="{E0747633-BC13-42C4-B46B-DB0AC992888A}"/>
    <cellStyle name="Normal 2 5 5" xfId="4615" xr:uid="{B6ADF828-B5B4-47E8-950B-009BA6930E86}"/>
    <cellStyle name="Normal 2 5 6" xfId="4614" xr:uid="{2D7E738A-1806-408B-844B-626D11C8A12F}"/>
    <cellStyle name="Normal 2 5 7" xfId="4749" xr:uid="{397EB091-7661-4CD1-9D62-EFE59793EF97}"/>
    <cellStyle name="Normal 2 5 8" xfId="4719" xr:uid="{75B673CB-7581-46A5-AFA8-37132707251E}"/>
    <cellStyle name="Normal 2 6" xfId="285" xr:uid="{C8B3221F-49A0-4517-8D19-37D8F9024B3F}"/>
    <cellStyle name="Normal 2 6 2" xfId="286" xr:uid="{29B916B9-7B7F-4C77-98F5-4FAF0888093A}"/>
    <cellStyle name="Normal 2 6 3" xfId="452" xr:uid="{D0BB5253-4775-4C38-96CB-026C53BD033D}"/>
    <cellStyle name="Normal 2 6 3 2" xfId="5335" xr:uid="{7E21FDC6-52BF-45E2-9B0B-B0BE5E06F822}"/>
    <cellStyle name="Normal 2 6 4" xfId="4661" xr:uid="{FD20DBDD-1B79-4E2C-9C65-0D44AA4F7F43}"/>
    <cellStyle name="Normal 2 6 5" xfId="4612" xr:uid="{0DE48BA1-9DBB-4DD3-86C4-90DD1858AD55}"/>
    <cellStyle name="Normal 2 6 5 2" xfId="4710" xr:uid="{B15FE613-0F10-4D3D-BB16-9D1B2A8C64DD}"/>
    <cellStyle name="Normal 2 6 6" xfId="4598" xr:uid="{B081342F-1260-496D-B11F-480EDA9FD9FB}"/>
    <cellStyle name="Normal 2 6 7" xfId="5322" xr:uid="{E34464B4-B323-480B-868C-273FC35BF595}"/>
    <cellStyle name="Normal 2 6 8" xfId="5331" xr:uid="{C22CA9E6-22CD-4F76-85EB-AE60E53F3548}"/>
    <cellStyle name="Normal 2 7" xfId="287" xr:uid="{29ABFC83-0958-4598-98A1-DB2B51B6194F}"/>
    <cellStyle name="Normal 2 7 2" xfId="4456" xr:uid="{4E255382-01FD-4FAC-8C98-EDCF63001F6F}"/>
    <cellStyle name="Normal 2 7 3" xfId="4662" xr:uid="{961861CD-FF51-4FA1-B770-57EE59547161}"/>
    <cellStyle name="Normal 2 7 4" xfId="5303" xr:uid="{B28FDA9C-8BD7-4009-8B6B-1BD41295F118}"/>
    <cellStyle name="Normal 2 8" xfId="4508" xr:uid="{7E482FF9-9825-425C-B57B-55BCAD8A036A}"/>
    <cellStyle name="Normal 2 9" xfId="4653" xr:uid="{3FE12B2C-20DF-42A9-B489-EE3510FD4272}"/>
    <cellStyle name="Normal 20" xfId="434" xr:uid="{8E6C8769-839A-47F7-AEFC-9416D9049B97}"/>
    <cellStyle name="Normal 20 2" xfId="435" xr:uid="{4A850C2B-4CED-4309-BC84-64D71B7DC012}"/>
    <cellStyle name="Normal 20 2 2" xfId="436" xr:uid="{2AF39E0A-25AE-4654-8246-26494D0085D6}"/>
    <cellStyle name="Normal 20 2 2 2" xfId="4425" xr:uid="{E4CE2ED4-2D1A-4DD0-AC19-C18E5BB23BC3}"/>
    <cellStyle name="Normal 20 2 2 3" xfId="4417" xr:uid="{893E83F1-5835-4247-A3C7-7B7A7A783620}"/>
    <cellStyle name="Normal 20 2 2 4" xfId="4582" xr:uid="{C6D556FC-70B6-41B0-AAB3-FC04A8CCD854}"/>
    <cellStyle name="Normal 20 2 2 5" xfId="4744" xr:uid="{33AD87A1-EFC0-440D-8061-39DABD710AF5}"/>
    <cellStyle name="Normal 20 2 3" xfId="4420" xr:uid="{A5217694-DD14-4FA9-803F-310A80C7BC2D}"/>
    <cellStyle name="Normal 20 2 4" xfId="4416" xr:uid="{9F87F02B-3187-4846-8CAE-A3F6787F9ED8}"/>
    <cellStyle name="Normal 20 2 5" xfId="4581" xr:uid="{497C4D46-91C3-492B-A94F-549FE1D83645}"/>
    <cellStyle name="Normal 20 2 6" xfId="4743" xr:uid="{56E0CA13-D9EA-4138-9B40-3B80E9BC7E13}"/>
    <cellStyle name="Normal 20 3" xfId="1167" xr:uid="{C75E3E3C-26F3-41E0-89F0-BDA21EF627DC}"/>
    <cellStyle name="Normal 20 3 2" xfId="4457" xr:uid="{53825E06-4467-4EE8-BABD-904FE117E954}"/>
    <cellStyle name="Normal 20 4" xfId="4352" xr:uid="{14D6D4B6-DD8D-4C83-B666-D82F855C8B28}"/>
    <cellStyle name="Normal 20 4 2" xfId="4555" xr:uid="{2AB80722-F77A-46B7-9802-69296A796412}"/>
    <cellStyle name="Normal 20 4 3" xfId="4736" xr:uid="{7A43E1EC-0C2A-4F2A-BE60-2045C1823255}"/>
    <cellStyle name="Normal 20 4 4" xfId="4711" xr:uid="{19DCF352-0406-4171-A56C-855FEBC8240C}"/>
    <cellStyle name="Normal 20 5" xfId="4433" xr:uid="{CE916511-EA6A-4FCB-8BBA-ECFF57BC999F}"/>
    <cellStyle name="Normal 20 5 2" xfId="5328" xr:uid="{E132C703-3DB5-4E04-B9B4-10770B36C41B}"/>
    <cellStyle name="Normal 20 6" xfId="4587" xr:uid="{887A7BB0-C049-4C93-9248-514706D20F37}"/>
    <cellStyle name="Normal 20 7" xfId="4696" xr:uid="{9CFC891C-13E5-47AF-9E3B-337B4895403A}"/>
    <cellStyle name="Normal 20 8" xfId="4717" xr:uid="{C22D079F-8786-439E-A2D5-F4999E7E3F15}"/>
    <cellStyle name="Normal 20 9" xfId="4716" xr:uid="{54A8A37B-CE04-4339-91B0-9B6F7DDAAC69}"/>
    <cellStyle name="Normal 21" xfId="437" xr:uid="{ACB54F00-9E75-4DF6-9C81-84AD008377B9}"/>
    <cellStyle name="Normal 21 2" xfId="438" xr:uid="{99198D22-7276-4399-B0EB-F260141DABFB}"/>
    <cellStyle name="Normal 21 2 2" xfId="439" xr:uid="{2A8A48D4-93AC-4ACB-B0D9-606E6706D5DE}"/>
    <cellStyle name="Normal 21 3" xfId="4353" xr:uid="{F26E3279-67DF-4CD8-A030-CCBF1C43872B}"/>
    <cellStyle name="Normal 21 3 2" xfId="4459" xr:uid="{28509FAF-F6C0-4CBE-9D00-8287105BA070}"/>
    <cellStyle name="Normal 21 3 2 2" xfId="5359" xr:uid="{6C34982E-AAF2-4715-9BAA-F01ABB3A8AC1}"/>
    <cellStyle name="Normal 21 3 3" xfId="4458" xr:uid="{8EE4B9A6-C0E8-4B55-A753-F3D24F6B270F}"/>
    <cellStyle name="Normal 21 4" xfId="4570" xr:uid="{FDB76EAA-E2BB-4C61-A9C9-DDD2802F0099}"/>
    <cellStyle name="Normal 21 4 2" xfId="5360" xr:uid="{D7A07CDC-0B0D-4B8F-B5C7-C73367FAC650}"/>
    <cellStyle name="Normal 21 5" xfId="4737" xr:uid="{F562526D-05A4-4BA6-81CA-C9F01C51A574}"/>
    <cellStyle name="Normal 22" xfId="440" xr:uid="{7A9CDBE0-7934-4C53-9F09-4AAFF1478B02}"/>
    <cellStyle name="Normal 22 2" xfId="441" xr:uid="{71504D45-4398-4CBF-BB8B-87B45D4E12A9}"/>
    <cellStyle name="Normal 22 3" xfId="4310" xr:uid="{DE4FCC7D-8911-4728-AE3E-1718BF01687E}"/>
    <cellStyle name="Normal 22 3 2" xfId="4354" xr:uid="{C2856FA6-C14A-4BFD-BC7C-B1B69088A5C2}"/>
    <cellStyle name="Normal 22 3 2 2" xfId="4461" xr:uid="{FD0325C9-4B24-488D-91A5-4CECA3DBB5B6}"/>
    <cellStyle name="Normal 22 3 3" xfId="4460" xr:uid="{A07E466B-FF8D-451D-83D2-26EFE213B6EF}"/>
    <cellStyle name="Normal 22 3 4" xfId="4691" xr:uid="{6A96E5B5-BCB6-4C51-A092-B3CBF079526B}"/>
    <cellStyle name="Normal 22 4" xfId="4313" xr:uid="{0D43385D-7056-413A-8FC9-F7A6EF90BEE9}"/>
    <cellStyle name="Normal 22 4 10" xfId="5357" xr:uid="{8EB500AD-3122-4037-9FCA-E9B4D07A7C58}"/>
    <cellStyle name="Normal 22 4 2" xfId="4431" xr:uid="{241ABD6B-D37B-4DF1-B05F-7BF2027FE108}"/>
    <cellStyle name="Normal 22 4 3" xfId="4571" xr:uid="{95DE128F-1264-459F-89E1-E796BF680D98}"/>
    <cellStyle name="Normal 22 4 3 2" xfId="4590" xr:uid="{2912DCC9-519C-481A-BC39-D04B76242DE2}"/>
    <cellStyle name="Normal 22 4 3 3" xfId="4748" xr:uid="{9DEEF437-E06A-4289-B91A-FE6A4ADD3ABC}"/>
    <cellStyle name="Normal 22 4 3 4" xfId="5338" xr:uid="{20750722-F013-4A9F-9889-AEBA78EBE032}"/>
    <cellStyle name="Normal 22 4 3 5" xfId="5334" xr:uid="{312F9CFB-9A95-481F-83A2-794EB86FD769}"/>
    <cellStyle name="Normal 22 4 4" xfId="4692" xr:uid="{A9C50CF6-CDDE-4C33-8145-C977316FB6DF}"/>
    <cellStyle name="Normal 22 4 5" xfId="4604" xr:uid="{30BC274D-D0F6-49D3-B8D5-35EB2B08934A}"/>
    <cellStyle name="Normal 22 4 6" xfId="4595" xr:uid="{F230AE0F-29B2-4B61-9A4D-DBB087B4AC93}"/>
    <cellStyle name="Normal 22 4 7" xfId="4594" xr:uid="{D059ABA8-CA69-4174-8F24-4D8D3ACA261A}"/>
    <cellStyle name="Normal 22 4 8" xfId="4593" xr:uid="{3FDB2058-B3D9-4635-BF50-DD0D8A08F60B}"/>
    <cellStyle name="Normal 22 4 9" xfId="4592" xr:uid="{CFFFCF46-46E3-4574-B8B2-9868B7F0E58D}"/>
    <cellStyle name="Normal 22 5" xfId="4738" xr:uid="{51ADDD4D-61DE-4DDE-A812-06436CD17FB4}"/>
    <cellStyle name="Normal 23" xfId="442" xr:uid="{FD3D1F68-371D-4E29-B72F-3EBDBD7F2A3E}"/>
    <cellStyle name="Normal 23 2" xfId="2500" xr:uid="{3F02C14F-A1DB-442A-A4F5-75359A562D8B}"/>
    <cellStyle name="Normal 23 2 2" xfId="4356" xr:uid="{DD0FEB5E-A1B2-4060-B64B-4CEF1D78FA6A}"/>
    <cellStyle name="Normal 23 2 2 2" xfId="4751" xr:uid="{F22008FC-CCA0-4103-B866-C42EF49CDE31}"/>
    <cellStyle name="Normal 23 2 2 3" xfId="4693" xr:uid="{624CD114-56F6-4BE6-A1FC-D3036F89ECB3}"/>
    <cellStyle name="Normal 23 2 2 4" xfId="4663" xr:uid="{3ADBA69C-FAEC-45F0-AE8B-F87BBE6EF5F5}"/>
    <cellStyle name="Normal 23 2 3" xfId="4605" xr:uid="{E323D83F-3C48-4347-9710-FB7BB49746D3}"/>
    <cellStyle name="Normal 23 2 4" xfId="4712" xr:uid="{113D298F-7D3B-459F-AB73-3531C4DBAB32}"/>
    <cellStyle name="Normal 23 3" xfId="4426" xr:uid="{6B79CC11-A367-43FE-80CE-661D149714C9}"/>
    <cellStyle name="Normal 23 4" xfId="4355" xr:uid="{8D7C59F2-9899-4F36-988A-AF12ED186902}"/>
    <cellStyle name="Normal 23 5" xfId="4572" xr:uid="{385C42BB-8922-4950-9AFF-A7C69C99FF9C}"/>
    <cellStyle name="Normal 23 6" xfId="4739" xr:uid="{014A947E-2D2B-44A9-B614-873EE9840CB8}"/>
    <cellStyle name="Normal 24" xfId="443" xr:uid="{411958A7-AD2E-4F17-AB6F-41D641B4BF5E}"/>
    <cellStyle name="Normal 24 2" xfId="444" xr:uid="{22E0FA66-04A2-4979-AE5F-00EE57FA42B8}"/>
    <cellStyle name="Normal 24 2 2" xfId="4428" xr:uid="{C9843A0A-B925-47AC-9E1A-C4CBAEE6D480}"/>
    <cellStyle name="Normal 24 2 3" xfId="4358" xr:uid="{B21CC440-9C28-4C38-895F-624297516D95}"/>
    <cellStyle name="Normal 24 2 4" xfId="4574" xr:uid="{D1D95411-A6A7-4D45-A4AB-CB064B889E38}"/>
    <cellStyle name="Normal 24 2 5" xfId="4741" xr:uid="{6C5A8623-F0DC-4A44-9F7F-F1E31EAB07E5}"/>
    <cellStyle name="Normal 24 3" xfId="4427" xr:uid="{7D3E94F5-F687-4577-A4B1-4084025A57E3}"/>
    <cellStyle name="Normal 24 4" xfId="4357" xr:uid="{7D7C24FD-9853-4ABA-B21C-C2B8C0706FE2}"/>
    <cellStyle name="Normal 24 5" xfId="4573" xr:uid="{4056EE1D-F033-405B-BD9D-45C4EC67634A}"/>
    <cellStyle name="Normal 24 6" xfId="4740" xr:uid="{41131DAC-B100-4E37-81C6-99A9CDBA5741}"/>
    <cellStyle name="Normal 25" xfId="451" xr:uid="{F2CF5BEE-D41C-4573-B754-4F8553FE33D4}"/>
    <cellStyle name="Normal 25 2" xfId="4360" xr:uid="{38C19743-49DC-415B-9F1C-CE6877C89744}"/>
    <cellStyle name="Normal 25 2 2" xfId="5337" xr:uid="{3A2717FD-101F-49AF-8302-F8FC994591AF}"/>
    <cellStyle name="Normal 25 3" xfId="4429" xr:uid="{3DADDD32-FAA3-49DF-BDAE-35A2F8E23A3B}"/>
    <cellStyle name="Normal 25 4" xfId="4359" xr:uid="{8CEEB501-135B-44E0-9C50-E6AA5594C555}"/>
    <cellStyle name="Normal 25 5" xfId="4575" xr:uid="{6C1C9EA6-D3A7-4E04-94C9-85F6ED92EB3E}"/>
    <cellStyle name="Normal 25 5 2" xfId="5365" xr:uid="{D18E60C6-17A1-4AB2-A53D-3F29DEB80442}"/>
    <cellStyle name="Normal 26" xfId="2498" xr:uid="{60C9CEEE-7457-49F6-8BA1-1C68EF773243}"/>
    <cellStyle name="Normal 26 2" xfId="2499" xr:uid="{2289BAAA-4972-435D-9A6C-2AEF89317E25}"/>
    <cellStyle name="Normal 26 2 2" xfId="4362" xr:uid="{154FE467-C033-4077-95E0-C582615AF9FA}"/>
    <cellStyle name="Normal 26 3" xfId="4361" xr:uid="{639F0931-D9A0-42C3-AA1A-0BA93F26F4F7}"/>
    <cellStyle name="Normal 26 3 2" xfId="4436" xr:uid="{CF7ADCE5-BBCA-409F-959B-B0B3E1AE6484}"/>
    <cellStyle name="Normal 27" xfId="2507" xr:uid="{1196C614-EE27-4C8C-B36E-B2926A8BEB3E}"/>
    <cellStyle name="Normal 27 2" xfId="4364" xr:uid="{D30B449F-626F-4E0A-BE0B-4E6D1AA2ED58}"/>
    <cellStyle name="Normal 27 3" xfId="4363" xr:uid="{DC0EDE90-1C55-41A1-8DDA-CD83A9B936CC}"/>
    <cellStyle name="Normal 27 4" xfId="4599" xr:uid="{84843F6D-B668-4FD5-9215-77F25D7D27D8}"/>
    <cellStyle name="Normal 27 5" xfId="5320" xr:uid="{094D6D12-40B1-4E77-9C93-52484D5E7F3E}"/>
    <cellStyle name="Normal 27 6" xfId="4589" xr:uid="{BDD6BDCA-FD1D-4933-AB56-8238475D027F}"/>
    <cellStyle name="Normal 27 7" xfId="5332" xr:uid="{94C99FAE-C14D-4492-A5CA-B49C95D4289D}"/>
    <cellStyle name="Normal 28" xfId="4365" xr:uid="{A835DF5E-3A75-4723-A917-10BD56D3D895}"/>
    <cellStyle name="Normal 28 2" xfId="4366" xr:uid="{4761A00E-DD2A-4464-987D-B60A2997F6F2}"/>
    <cellStyle name="Normal 28 3" xfId="4367" xr:uid="{258ACDF0-1061-432C-B174-16D4015226EC}"/>
    <cellStyle name="Normal 29" xfId="4368" xr:uid="{2E48D37E-3A54-4041-B3AD-E66267D819A4}"/>
    <cellStyle name="Normal 29 2" xfId="4369" xr:uid="{4F1D1F10-DD66-44BF-8263-43A07AEBCCC7}"/>
    <cellStyle name="Normal 3" xfId="2" xr:uid="{665067A7-73F8-4B7E-BFD2-7BB3B9468366}"/>
    <cellStyle name="Normal 3 2" xfId="56" xr:uid="{D050AF9E-AB14-4DC9-BECE-C7A7E27E759E}"/>
    <cellStyle name="Normal 3 2 2" xfId="57" xr:uid="{7F303AA1-9138-4BDC-8508-519837E2D372}"/>
    <cellStyle name="Normal 3 2 2 2" xfId="288" xr:uid="{03803C6F-5E52-4538-8451-C4AF483A8CA9}"/>
    <cellStyle name="Normal 3 2 2 2 2" xfId="4665" xr:uid="{4367D63B-240D-4778-AA71-F1CBC2087AEC}"/>
    <cellStyle name="Normal 3 2 2 3" xfId="4556" xr:uid="{6F235031-6B9F-4B6F-B637-A1256714144E}"/>
    <cellStyle name="Normal 3 2 3" xfId="58" xr:uid="{0ABE5FEF-40F3-44A5-8ECB-3C5ED8E6A431}"/>
    <cellStyle name="Normal 3 2 4" xfId="289" xr:uid="{075620E6-5E49-4EAE-9D87-B9A1A21087FE}"/>
    <cellStyle name="Normal 3 2 4 2" xfId="4666" xr:uid="{4E03D184-EFAE-45B5-ABFE-8FA57FD1E698}"/>
    <cellStyle name="Normal 3 2 5" xfId="2506" xr:uid="{7B5B98DF-EA37-48D1-9DC5-6E7801059E8B}"/>
    <cellStyle name="Normal 3 2 5 2" xfId="4509" xr:uid="{DB8B3574-174D-47F0-AC44-1072B1E08C5B}"/>
    <cellStyle name="Normal 3 2 5 3" xfId="5304" xr:uid="{1F6020C0-2FE3-4415-8B7B-59A320138C5C}"/>
    <cellStyle name="Normal 3 3" xfId="59" xr:uid="{0D1ABF9F-30DC-4C54-8D15-D2EBE9CC2226}"/>
    <cellStyle name="Normal 3 3 2" xfId="290" xr:uid="{3F2C0E1F-C382-432E-B0F7-145734EF3F1F}"/>
    <cellStyle name="Normal 3 3 2 2" xfId="4667" xr:uid="{5C49F093-DB9D-4AC7-8EAF-0AEB88F67398}"/>
    <cellStyle name="Normal 3 3 3" xfId="4557" xr:uid="{CE6927B8-0F19-4897-94D8-6FDE9DE9F054}"/>
    <cellStyle name="Normal 3 4" xfId="96" xr:uid="{CF5418C7-D584-4F23-90D6-FF4FDA0FB43C}"/>
    <cellStyle name="Normal 3 4 2" xfId="2502" xr:uid="{CD4427E2-9237-4FD0-9CF0-603EED1F9A18}"/>
    <cellStyle name="Normal 3 4 2 2" xfId="4668" xr:uid="{8B0B48A8-16B1-45F3-9E6D-560B20469257}"/>
    <cellStyle name="Normal 3 4 2 3" xfId="5366" xr:uid="{FA3AFFCF-8514-4682-931B-514A86CB4F2C}"/>
    <cellStyle name="Normal 3 4 3" xfId="5341" xr:uid="{76E450CA-5741-4D9A-AA10-F4F115A6089F}"/>
    <cellStyle name="Normal 3 5" xfId="2501" xr:uid="{73C728B5-17A9-4BC8-B8D9-67AB161F7EBD}"/>
    <cellStyle name="Normal 3 5 2" xfId="4669" xr:uid="{7E648C5A-A253-4AA2-95E0-A00E804ADD21}"/>
    <cellStyle name="Normal 3 5 3" xfId="4745" xr:uid="{3FCE97E1-712E-434A-BC98-32B4C0A9E908}"/>
    <cellStyle name="Normal 3 5 4" xfId="4713" xr:uid="{4EB5DE6C-4CF6-4B9E-B0BB-35A6578037D1}"/>
    <cellStyle name="Normal 3 6" xfId="4664" xr:uid="{7E375B0B-52F2-49E3-9460-761FDC66A6A7}"/>
    <cellStyle name="Normal 3 6 2" xfId="5336" xr:uid="{F6E86CB8-6D9A-4C23-967B-FCD2ECDD6779}"/>
    <cellStyle name="Normal 3 6 2 2" xfId="5333" xr:uid="{B8A2400A-3E45-4C4A-B4B4-076B5E88A755}"/>
    <cellStyle name="Normal 3 6 3" xfId="5344" xr:uid="{22B88866-AEB5-4C54-A827-407A0BE35CC8}"/>
    <cellStyle name="Normal 30" xfId="4370" xr:uid="{7B84F441-BDB4-4C8E-B73A-039BDF4DC274}"/>
    <cellStyle name="Normal 30 2" xfId="4371" xr:uid="{189B08F2-C0A7-4914-8A8F-B75D4FC09A97}"/>
    <cellStyle name="Normal 31" xfId="4372" xr:uid="{578A393D-AF35-4783-8B43-5568945F96E9}"/>
    <cellStyle name="Normal 31 2" xfId="4373" xr:uid="{D5FF8CAD-DFF4-4CF7-852E-E98D06D089E0}"/>
    <cellStyle name="Normal 32" xfId="4374" xr:uid="{13D3165B-C69A-49FF-A4BC-635C081D7A6C}"/>
    <cellStyle name="Normal 33" xfId="4375" xr:uid="{682B3D76-D8BF-4529-8761-549DAE0DA56F}"/>
    <cellStyle name="Normal 33 2" xfId="4376" xr:uid="{6092F248-CA42-4331-9B90-B12F1746F5CF}"/>
    <cellStyle name="Normal 34" xfId="4377" xr:uid="{876A7792-01A1-47D7-B0F6-5605C6B57567}"/>
    <cellStyle name="Normal 34 2" xfId="4378" xr:uid="{E7E31887-8062-4CA6-8AE0-177098DE4CDF}"/>
    <cellStyle name="Normal 35" xfId="4379" xr:uid="{69DA3F1D-D2AF-4A74-AC6F-0BFDDC0F578F}"/>
    <cellStyle name="Normal 35 2" xfId="4380" xr:uid="{44C59C64-D916-4511-AADD-E424F47788CE}"/>
    <cellStyle name="Normal 36" xfId="4381" xr:uid="{51ECC5C6-8CDC-4F6B-B431-5D06229AED97}"/>
    <cellStyle name="Normal 36 2" xfId="4382" xr:uid="{EF42022B-8166-48C8-A0A3-82F3ED881080}"/>
    <cellStyle name="Normal 37" xfId="4383" xr:uid="{0D90539E-6EC1-45D4-9D4E-C250223BC95F}"/>
    <cellStyle name="Normal 37 2" xfId="4384" xr:uid="{4A865505-726A-4B36-87F1-DED311B0647D}"/>
    <cellStyle name="Normal 38" xfId="4385" xr:uid="{F410F4D8-5CFD-407D-90F8-ED17B9516A8F}"/>
    <cellStyle name="Normal 38 2" xfId="4386" xr:uid="{3432D97F-0A59-4322-B332-243E4407AF14}"/>
    <cellStyle name="Normal 39" xfId="4387" xr:uid="{51540758-3263-44B0-8039-8CF9A528778C}"/>
    <cellStyle name="Normal 39 2" xfId="4388" xr:uid="{73AC071D-63AD-45BF-8F54-9457C9F51AE7}"/>
    <cellStyle name="Normal 39 2 2" xfId="4389" xr:uid="{2BC00125-6270-43B3-8B5E-1B7BDC3E5D98}"/>
    <cellStyle name="Normal 39 3" xfId="4390" xr:uid="{A3960BB5-9DD7-4ADB-BC93-5FAD46C7D80D}"/>
    <cellStyle name="Normal 4" xfId="60" xr:uid="{EEFE4120-8D51-4517-83EF-72CBEC0BF8F2}"/>
    <cellStyle name="Normal 4 2" xfId="97" xr:uid="{9F039B49-79AE-4DA9-8FCE-D5AAC92295D7}"/>
    <cellStyle name="Normal 4 2 2" xfId="98" xr:uid="{16FAE144-319E-4EF8-8873-6DEAE0006677}"/>
    <cellStyle name="Normal 4 2 2 2" xfId="445" xr:uid="{B6443263-A967-4346-8F78-4FB3E0A24A90}"/>
    <cellStyle name="Normal 4 2 2 3" xfId="2807" xr:uid="{CDE4F0C2-476D-454F-A624-92D1D30086AB}"/>
    <cellStyle name="Normal 4 2 2 4" xfId="2808" xr:uid="{334C925F-3B27-4BB9-9BF9-C9AE5F1715E6}"/>
    <cellStyle name="Normal 4 2 2 4 2" xfId="2809" xr:uid="{54DCB7C5-9B6D-4D32-A5B8-E442C3D68537}"/>
    <cellStyle name="Normal 4 2 2 4 3" xfId="2810" xr:uid="{CD7747E6-393E-4AE2-909C-F1A68AE49C30}"/>
    <cellStyle name="Normal 4 2 2 4 3 2" xfId="2811" xr:uid="{88B654D8-F771-4B85-9CD1-C6306286D8D5}"/>
    <cellStyle name="Normal 4 2 2 4 3 3" xfId="4312" xr:uid="{370FE50E-D7AE-47F7-9527-1D361CCB9BF4}"/>
    <cellStyle name="Normal 4 2 3" xfId="2493" xr:uid="{184D17C6-ADC9-4F41-9B24-D1A1C6C9C1D6}"/>
    <cellStyle name="Normal 4 2 3 2" xfId="2504" xr:uid="{0287F112-92A6-496D-8B20-3A534E00274F}"/>
    <cellStyle name="Normal 4 2 3 2 2" xfId="4462" xr:uid="{AC72F9B2-5FA3-496C-B659-64FD65091C4F}"/>
    <cellStyle name="Normal 4 2 3 2 3" xfId="5347" xr:uid="{8B24D07D-4011-49FC-B44A-A0E15A86F6FA}"/>
    <cellStyle name="Normal 4 2 3 3" xfId="4463" xr:uid="{77F1351D-D14E-4FD7-9639-F289A037DF69}"/>
    <cellStyle name="Normal 4 2 3 3 2" xfId="4464" xr:uid="{C7376447-1BFB-4C27-B132-DB4DFF261272}"/>
    <cellStyle name="Normal 4 2 3 4" xfId="4465" xr:uid="{ABC7888B-F89E-4965-9C5E-1EF9CCB73BAC}"/>
    <cellStyle name="Normal 4 2 3 5" xfId="4466" xr:uid="{A844097C-4D33-48B0-A634-FD239F9C5D18}"/>
    <cellStyle name="Normal 4 2 4" xfId="2494" xr:uid="{38AD0CAD-D4A2-470B-AB22-1F50450CB122}"/>
    <cellStyle name="Normal 4 2 4 2" xfId="4392" xr:uid="{3C848A57-E772-4C9C-8E1A-95B65A0CB7D2}"/>
    <cellStyle name="Normal 4 2 4 2 2" xfId="4467" xr:uid="{EEEB1651-4923-4AC4-8F3B-4D16B029AE15}"/>
    <cellStyle name="Normal 4 2 4 2 3" xfId="4694" xr:uid="{60A04F74-5F02-48C9-92DE-DCB0777F7491}"/>
    <cellStyle name="Normal 4 2 4 2 4" xfId="4613" xr:uid="{98C01263-D573-43F6-AE60-8192AAE7ACA2}"/>
    <cellStyle name="Normal 4 2 4 3" xfId="4576" xr:uid="{B07229D8-987D-4EB6-BAA0-27EA787555E1}"/>
    <cellStyle name="Normal 4 2 4 4" xfId="4714" xr:uid="{0CBDC163-3EC1-4C76-9BC1-128F03255589}"/>
    <cellStyle name="Normal 4 2 5" xfId="1168" xr:uid="{51932BA9-E890-4613-A3AE-096DB12D2404}"/>
    <cellStyle name="Normal 4 2 6" xfId="4558" xr:uid="{F1460B05-346A-4F5C-B387-6297FAFB9D13}"/>
    <cellStyle name="Normal 4 2 7" xfId="5351" xr:uid="{39E72A36-2D54-4AF5-AC90-DF7FFFB3C30D}"/>
    <cellStyle name="Normal 4 3" xfId="528" xr:uid="{5C84C5A9-3EF2-45E0-B0FD-B9A4C9C3395C}"/>
    <cellStyle name="Normal 4 3 2" xfId="1170" xr:uid="{54761F98-2519-4EE9-9248-C00A77771EDA}"/>
    <cellStyle name="Normal 4 3 2 2" xfId="1171" xr:uid="{113423CD-87CC-4C60-9B19-F8612909DDD0}"/>
    <cellStyle name="Normal 4 3 2 3" xfId="1172" xr:uid="{A17A580A-B4DD-437F-AC1A-6757F9769381}"/>
    <cellStyle name="Normal 4 3 3" xfId="1169" xr:uid="{60903D77-2160-4F18-B738-4CEE07291BB6}"/>
    <cellStyle name="Normal 4 3 3 2" xfId="4434" xr:uid="{B0C596B5-7815-4955-AE06-D5B220D16222}"/>
    <cellStyle name="Normal 4 3 4" xfId="2812" xr:uid="{527EAB34-76CF-47BE-AFDB-CA20A9F64FC5}"/>
    <cellStyle name="Normal 4 3 4 2" xfId="5363" xr:uid="{563D6116-3081-46EA-9BE7-996776A82846}"/>
    <cellStyle name="Normal 4 3 5" xfId="2813" xr:uid="{E1C0BA87-E41C-4B62-A1F1-7F586946DBC3}"/>
    <cellStyle name="Normal 4 3 5 2" xfId="2814" xr:uid="{FB315B8F-1940-44C7-971F-37F18CA8FF1F}"/>
    <cellStyle name="Normal 4 3 5 3" xfId="2815" xr:uid="{288BCD8F-C03F-4A36-BFB0-F8CE5DE21CB1}"/>
    <cellStyle name="Normal 4 3 5 3 2" xfId="2816" xr:uid="{360A0C22-5061-481C-9217-C42FE30AF620}"/>
    <cellStyle name="Normal 4 3 5 3 3" xfId="4311" xr:uid="{BB3BE900-04B0-4322-A7BF-2D89AF1B2B5F}"/>
    <cellStyle name="Normal 4 3 6" xfId="4314" xr:uid="{D99D12F8-9AD0-433D-A3D4-FB485C5085C2}"/>
    <cellStyle name="Normal 4 3 7" xfId="5346" xr:uid="{81B50564-1865-4FEB-B6B5-B0C066ABFF07}"/>
    <cellStyle name="Normal 4 4" xfId="453" xr:uid="{20268A27-5769-4B91-A9A1-D48B07498C4D}"/>
    <cellStyle name="Normal 4 4 2" xfId="2495" xr:uid="{1E1C7292-3400-422F-A255-7042BE02F4C5}"/>
    <cellStyle name="Normal 4 4 2 2" xfId="5355" xr:uid="{12D56F42-7653-4AC9-B6B6-3E71F59A1F5B}"/>
    <cellStyle name="Normal 4 4 3" xfId="2503" xr:uid="{07BA9958-C8F7-49D4-B07A-52E73CDF3D36}"/>
    <cellStyle name="Normal 4 4 3 2" xfId="4317" xr:uid="{83A43109-97DB-41F3-952E-33EABAA5DF71}"/>
    <cellStyle name="Normal 4 4 3 3" xfId="4316" xr:uid="{38B8472F-9C7A-4499-A348-0C4601EE7A1A}"/>
    <cellStyle name="Normal 4 4 4" xfId="4747" xr:uid="{2C88099B-4883-4737-B612-2719EDCAE662}"/>
    <cellStyle name="Normal 4 4 4 2" xfId="5364" xr:uid="{1629027D-1489-45D7-B17F-681DD00A1E71}"/>
    <cellStyle name="Normal 4 4 5" xfId="5345" xr:uid="{1332C30B-9266-4743-954F-0447F10CA0DB}"/>
    <cellStyle name="Normal 4 5" xfId="2496" xr:uid="{FAA6C631-D772-4F56-9101-18DAD2B1D8CE}"/>
    <cellStyle name="Normal 4 5 2" xfId="4391" xr:uid="{3A9E29D8-CC29-436D-874E-2525A9A3E412}"/>
    <cellStyle name="Normal 4 6" xfId="2497" xr:uid="{57F5B274-E759-4E14-B67A-7FD1A55AB21C}"/>
    <cellStyle name="Normal 4 7" xfId="900" xr:uid="{0E2145F9-30EF-4099-83C3-31E112606D45}"/>
    <cellStyle name="Normal 4 8" xfId="5350" xr:uid="{CBBB589B-478A-4CA6-B350-E015FB7E43E0}"/>
    <cellStyle name="Normal 40" xfId="4393" xr:uid="{1DAA6278-E7B0-46BD-A8F3-496FC9B5EEEA}"/>
    <cellStyle name="Normal 40 2" xfId="4394" xr:uid="{4439997D-1F11-4A0F-BB7A-AB330B476746}"/>
    <cellStyle name="Normal 40 2 2" xfId="4395" xr:uid="{42382D8D-906D-4ADE-9A92-87D4DAE76181}"/>
    <cellStyle name="Normal 40 3" xfId="4396" xr:uid="{919C3B28-81B2-4306-B7DE-4711FF006ADA}"/>
    <cellStyle name="Normal 41" xfId="4397" xr:uid="{BF89CE03-AA33-46B6-A25C-89F3422ECEE8}"/>
    <cellStyle name="Normal 41 2" xfId="4398" xr:uid="{72C94837-22D5-4C11-B1B4-05FA16DDBBEC}"/>
    <cellStyle name="Normal 42" xfId="4399" xr:uid="{3207323B-6897-4E9F-A97A-ED1F37B26F5A}"/>
    <cellStyle name="Normal 42 2" xfId="4400" xr:uid="{5EF2E3ED-028A-4280-B47B-CD8B3B2E19DC}"/>
    <cellStyle name="Normal 43" xfId="4401" xr:uid="{2B1C049A-6363-417E-BDE8-4A179F7EB929}"/>
    <cellStyle name="Normal 43 2" xfId="4402" xr:uid="{EF2ECCA8-7BB4-4AF6-9FC0-528F01807705}"/>
    <cellStyle name="Normal 44" xfId="4412" xr:uid="{577824C2-9C95-46F7-8B00-12369D274F28}"/>
    <cellStyle name="Normal 44 2" xfId="4413" xr:uid="{3EA22AF6-FCD6-4310-A58B-A08A8BCFC301}"/>
    <cellStyle name="Normal 45" xfId="4674" xr:uid="{A140E002-7737-46FC-80A6-FD655700BF52}"/>
    <cellStyle name="Normal 45 2" xfId="5324" xr:uid="{63A0D947-B4DA-4D77-9091-079B8C7B5AF9}"/>
    <cellStyle name="Normal 45 3" xfId="5323" xr:uid="{1139664F-F78C-43F9-BA13-4B6C4529E3D9}"/>
    <cellStyle name="Normal 5" xfId="61" xr:uid="{54070CA3-2199-4777-9FD4-B81CF738BE32}"/>
    <cellStyle name="Normal 5 10" xfId="291" xr:uid="{CF80D55B-CDA3-4CBF-8262-0BB5415CDA93}"/>
    <cellStyle name="Normal 5 10 2" xfId="529" xr:uid="{460207C1-9733-48E1-B382-3EFC11F00F17}"/>
    <cellStyle name="Normal 5 10 2 2" xfId="1173" xr:uid="{D7E13745-48B9-41C3-9F87-3EBE50CAB399}"/>
    <cellStyle name="Normal 5 10 2 3" xfId="2817" xr:uid="{6E663DFA-2581-4942-B7FA-03C6D2863DCC}"/>
    <cellStyle name="Normal 5 10 2 4" xfId="2818" xr:uid="{AE1D0F90-D8D7-45E3-BB00-97C913CD33C7}"/>
    <cellStyle name="Normal 5 10 3" xfId="1174" xr:uid="{9821AF41-E873-4261-ACC5-A3CFB3E151CD}"/>
    <cellStyle name="Normal 5 10 3 2" xfId="2819" xr:uid="{D967AA70-3964-47E5-BF73-24916F674E0B}"/>
    <cellStyle name="Normal 5 10 3 3" xfId="2820" xr:uid="{3B43220C-6687-421C-A747-3EF5916C5729}"/>
    <cellStyle name="Normal 5 10 3 4" xfId="2821" xr:uid="{F35409E7-182F-4CDC-92D5-68966D511F3E}"/>
    <cellStyle name="Normal 5 10 4" xfId="2822" xr:uid="{AADA501E-66A2-4695-A112-1730F45F1626}"/>
    <cellStyle name="Normal 5 10 5" xfId="2823" xr:uid="{2E766396-6ADB-4817-862F-EDF65E14E21F}"/>
    <cellStyle name="Normal 5 10 6" xfId="2824" xr:uid="{F6417DB5-797C-4D70-B013-CE5DD3FF128E}"/>
    <cellStyle name="Normal 5 11" xfId="292" xr:uid="{B77EE538-A989-4901-B1E4-A71CF9658012}"/>
    <cellStyle name="Normal 5 11 2" xfId="1175" xr:uid="{CD159B78-8B2E-4A6E-BFFB-066EDBDA8C46}"/>
    <cellStyle name="Normal 5 11 2 2" xfId="2825" xr:uid="{9D918CBB-6107-41D3-B8BD-DC10EFF67651}"/>
    <cellStyle name="Normal 5 11 2 2 2" xfId="4403" xr:uid="{7C4ED524-B8D4-457D-9D90-D1CC14C9BA0A}"/>
    <cellStyle name="Normal 5 11 2 2 3" xfId="4681" xr:uid="{C6F77106-9C15-44EF-BA4F-88A2E84A8D7C}"/>
    <cellStyle name="Normal 5 11 2 3" xfId="2826" xr:uid="{053265F6-1191-4199-B545-EA2FED57FE92}"/>
    <cellStyle name="Normal 5 11 2 4" xfId="2827" xr:uid="{543D6371-999D-4B25-87C1-7CA79EE36B30}"/>
    <cellStyle name="Normal 5 11 3" xfId="2828" xr:uid="{00F21CF9-F275-4452-A76A-1D1E33C45E85}"/>
    <cellStyle name="Normal 5 11 3 2" xfId="5340" xr:uid="{119CF8C9-DD69-4033-AC67-D9EA177CBFFD}"/>
    <cellStyle name="Normal 5 11 4" xfId="2829" xr:uid="{2CB59488-2CF6-4ED4-853C-7CF58829F7E7}"/>
    <cellStyle name="Normal 5 11 4 2" xfId="4577" xr:uid="{DD801472-5352-4AFB-B345-1E53881710B8}"/>
    <cellStyle name="Normal 5 11 4 3" xfId="4682" xr:uid="{F6FBB369-C458-4DF0-B91E-A0D15520FD98}"/>
    <cellStyle name="Normal 5 11 4 4" xfId="4606" xr:uid="{74B5EB29-0F83-4FF8-BAE6-C1B11A8405D4}"/>
    <cellStyle name="Normal 5 11 5" xfId="2830" xr:uid="{7E0F7817-06C3-4A80-9AF2-D548A3E28033}"/>
    <cellStyle name="Normal 5 12" xfId="1176" xr:uid="{B32DAD57-8F11-4C5E-AD9E-A2B1FD80180C}"/>
    <cellStyle name="Normal 5 12 2" xfId="2831" xr:uid="{9DB99BA0-1984-41C2-8601-7EBF2C8A7157}"/>
    <cellStyle name="Normal 5 12 3" xfId="2832" xr:uid="{4DE29826-E4E0-4E7A-97DB-E932E7B2482E}"/>
    <cellStyle name="Normal 5 12 4" xfId="2833" xr:uid="{1B3D2AC0-199D-4BE0-B8FA-426E629A6245}"/>
    <cellStyle name="Normal 5 13" xfId="901" xr:uid="{D9399580-5084-4242-AFFC-8B2E26CB6CC8}"/>
    <cellStyle name="Normal 5 13 2" xfId="2834" xr:uid="{03FBAFE8-C02E-41CA-B2FA-1C5034F64257}"/>
    <cellStyle name="Normal 5 13 3" xfId="2835" xr:uid="{EE20446C-677D-4557-99A2-97BA13EB8061}"/>
    <cellStyle name="Normal 5 13 4" xfId="2836" xr:uid="{80980FC5-4C06-4B98-A158-D364C65E05D0}"/>
    <cellStyle name="Normal 5 14" xfId="2837" xr:uid="{573D5FAF-2FAA-4682-B6B9-CD3C69C9983F}"/>
    <cellStyle name="Normal 5 14 2" xfId="2838" xr:uid="{90168EB5-A81C-4C3D-80D7-84197A741643}"/>
    <cellStyle name="Normal 5 15" xfId="2839" xr:uid="{B04DF09F-764A-4CC9-9B86-BC83CFE64359}"/>
    <cellStyle name="Normal 5 16" xfId="2840" xr:uid="{8D6F1D93-C65A-4C3D-B697-BEAD77F94DD4}"/>
    <cellStyle name="Normal 5 17" xfId="2841" xr:uid="{DB244670-C4E8-4398-9620-511973CF1B19}"/>
    <cellStyle name="Normal 5 18" xfId="5361" xr:uid="{0B7810A2-7BD0-48D4-B207-BBF6D6F2C1F1}"/>
    <cellStyle name="Normal 5 2" xfId="62" xr:uid="{D5FD49B5-911F-465D-BEC8-42703638B35C}"/>
    <cellStyle name="Normal 5 2 2" xfId="187" xr:uid="{F8DB4E09-482D-44EE-81BC-9391D79E2C13}"/>
    <cellStyle name="Normal 5 2 2 2" xfId="188" xr:uid="{3C8B78C8-E65F-4CA9-957E-FA90CE6BC29D}"/>
    <cellStyle name="Normal 5 2 2 2 2" xfId="189" xr:uid="{DC1C909D-F618-4BD8-A26B-373D3BEC9C55}"/>
    <cellStyle name="Normal 5 2 2 2 2 2" xfId="190" xr:uid="{8E2B311B-81CC-4344-9FC6-C62FC099569E}"/>
    <cellStyle name="Normal 5 2 2 2 3" xfId="191" xr:uid="{536A0B15-C271-476C-A222-7BA0C2F761DB}"/>
    <cellStyle name="Normal 5 2 2 2 4" xfId="4670" xr:uid="{3C0455A5-1A8C-47AE-B5DA-9F66DD43722D}"/>
    <cellStyle name="Normal 5 2 2 2 5" xfId="5300" xr:uid="{08C20F33-64AB-46DD-9271-3A4C15AAFC1E}"/>
    <cellStyle name="Normal 5 2 2 3" xfId="192" xr:uid="{DEBFA92D-BE2A-4300-A70B-7D3CC2A6EF38}"/>
    <cellStyle name="Normal 5 2 2 3 2" xfId="193" xr:uid="{D80799AD-8659-4542-B97E-B53EF74A224C}"/>
    <cellStyle name="Normal 5 2 2 4" xfId="194" xr:uid="{39D7B2BD-6BD7-4805-9BDC-A92FAC610FF2}"/>
    <cellStyle name="Normal 5 2 2 5" xfId="293" xr:uid="{751EFEED-4B59-45B7-AAB4-CEB6806D696D}"/>
    <cellStyle name="Normal 5 2 2 6" xfId="4596" xr:uid="{D83CBC9E-A6FC-4493-A058-6A8E37CE698F}"/>
    <cellStyle name="Normal 5 2 2 7" xfId="5329" xr:uid="{312131F7-7599-4A6F-8089-D2E7907CBBBA}"/>
    <cellStyle name="Normal 5 2 3" xfId="195" xr:uid="{F9C372AF-447F-4110-B020-EE97775F5928}"/>
    <cellStyle name="Normal 5 2 3 2" xfId="196" xr:uid="{357EF4CC-EA3D-4646-B950-096EDA318460}"/>
    <cellStyle name="Normal 5 2 3 2 2" xfId="197" xr:uid="{5D5B8EED-EA5D-4366-BB1D-713374007BF8}"/>
    <cellStyle name="Normal 5 2 3 2 3" xfId="4559" xr:uid="{2C98B9CD-27B3-4576-8030-39C15678C574}"/>
    <cellStyle name="Normal 5 2 3 2 4" xfId="5301" xr:uid="{714238EC-C489-4E3A-A291-0D4DC9144131}"/>
    <cellStyle name="Normal 5 2 3 3" xfId="198" xr:uid="{70A60050-9D9E-400F-BDDE-B717EC82B020}"/>
    <cellStyle name="Normal 5 2 3 3 2" xfId="4742" xr:uid="{79F872D4-0C4B-4D35-8F76-C6CBC2F4F832}"/>
    <cellStyle name="Normal 5 2 3 4" xfId="4404" xr:uid="{7A35AE10-961E-4619-AC76-CDE0E67F8AB6}"/>
    <cellStyle name="Normal 5 2 3 4 2" xfId="4715" xr:uid="{EAB8DE12-6051-44C3-8E3B-CCD12FFE7225}"/>
    <cellStyle name="Normal 5 2 3 5" xfId="4597" xr:uid="{B528C877-4176-4D22-9E61-5D20AC0DD814}"/>
    <cellStyle name="Normal 5 2 3 6" xfId="5321" xr:uid="{54B008E0-3830-4B00-922F-AA6452B92D06}"/>
    <cellStyle name="Normal 5 2 3 7" xfId="5330" xr:uid="{8145B30A-AAB8-4EBA-98A8-A74146BB658B}"/>
    <cellStyle name="Normal 5 2 4" xfId="199" xr:uid="{3BDBE01A-58B9-48EB-BDE8-65D3D288D479}"/>
    <cellStyle name="Normal 5 2 4 2" xfId="200" xr:uid="{D6077045-2029-4A1D-BA8B-6E7838E05D49}"/>
    <cellStyle name="Normal 5 2 5" xfId="201" xr:uid="{ACF38076-DD45-4FD9-BEB0-A372355C09F8}"/>
    <cellStyle name="Normal 5 2 6" xfId="186" xr:uid="{5C3D70D8-46F3-416E-A974-9C663E8CB682}"/>
    <cellStyle name="Normal 5 3" xfId="63" xr:uid="{7228B560-0CCA-48B2-AADB-BCFD58C540EF}"/>
    <cellStyle name="Normal 5 3 2" xfId="4406" xr:uid="{4BBECC27-14CD-43A7-B317-D79FBD38ED1D}"/>
    <cellStyle name="Normal 5 3 3" xfId="4405" xr:uid="{64ED3C49-F78A-47E1-9DA0-8328B3299961}"/>
    <cellStyle name="Normal 5 4" xfId="99" xr:uid="{4D4ADC5D-5E56-48CA-BAFB-111B306C0778}"/>
    <cellStyle name="Normal 5 4 10" xfId="2842" xr:uid="{0DB5BE4C-8ACE-4955-8660-3AEB56A6F5F2}"/>
    <cellStyle name="Normal 5 4 11" xfId="2843" xr:uid="{C6DB18B2-5361-46A5-862A-2071F1B8BB49}"/>
    <cellStyle name="Normal 5 4 2" xfId="100" xr:uid="{4C9313F8-D582-4E7F-B627-1F8F9A0D1B01}"/>
    <cellStyle name="Normal 5 4 2 2" xfId="101" xr:uid="{D5B232CF-5166-4FED-8477-42BE16088CEA}"/>
    <cellStyle name="Normal 5 4 2 2 2" xfId="294" xr:uid="{18B4EB92-45E9-4768-A353-EC67AADD5D96}"/>
    <cellStyle name="Normal 5 4 2 2 2 2" xfId="530" xr:uid="{A2D88AE9-4A32-4BDA-8E0F-C73FF9203C1E}"/>
    <cellStyle name="Normal 5 4 2 2 2 2 2" xfId="531" xr:uid="{81FF4A16-CABE-4343-BF24-F335E94E605E}"/>
    <cellStyle name="Normal 5 4 2 2 2 2 2 2" xfId="1177" xr:uid="{13804303-6877-4906-9A41-4CF8E0628A96}"/>
    <cellStyle name="Normal 5 4 2 2 2 2 2 2 2" xfId="1178" xr:uid="{A35C1C48-FF5C-498A-A554-5EC9E8D2B13C}"/>
    <cellStyle name="Normal 5 4 2 2 2 2 2 3" xfId="1179" xr:uid="{AAD937C2-E302-41E4-8A0D-29646CFDD1B7}"/>
    <cellStyle name="Normal 5 4 2 2 2 2 3" xfId="1180" xr:uid="{EC0E556C-3C1D-4278-BD15-1A95391F091B}"/>
    <cellStyle name="Normal 5 4 2 2 2 2 3 2" xfId="1181" xr:uid="{CDF72309-F0E8-4562-BD40-1E032F3AF6B2}"/>
    <cellStyle name="Normal 5 4 2 2 2 2 4" xfId="1182" xr:uid="{AE8DEF87-6FAC-4EEC-B40B-793B99BBD3DD}"/>
    <cellStyle name="Normal 5 4 2 2 2 3" xfId="532" xr:uid="{6F1F8A30-92F4-4B8B-88CC-A459C8F2C289}"/>
    <cellStyle name="Normal 5 4 2 2 2 3 2" xfId="1183" xr:uid="{A0F432B7-2393-4A7D-B4C0-6CE3D22C56BD}"/>
    <cellStyle name="Normal 5 4 2 2 2 3 2 2" xfId="1184" xr:uid="{4E53A93D-5D84-4E5F-8C60-D52851186F8A}"/>
    <cellStyle name="Normal 5 4 2 2 2 3 3" xfId="1185" xr:uid="{71799B58-5835-4F73-8DDA-78F8D6DD8F3D}"/>
    <cellStyle name="Normal 5 4 2 2 2 3 4" xfId="2844" xr:uid="{68FD26CC-E60C-4FDF-805E-B0F6E9C3B58B}"/>
    <cellStyle name="Normal 5 4 2 2 2 4" xfId="1186" xr:uid="{D4FA608D-DC67-4229-B33C-51488BAAF309}"/>
    <cellStyle name="Normal 5 4 2 2 2 4 2" xfId="1187" xr:uid="{1DFA4A46-2FD1-4601-938A-F33701A34A6C}"/>
    <cellStyle name="Normal 5 4 2 2 2 5" xfId="1188" xr:uid="{872832C9-EFB0-4101-A6FA-53FD8D3B096A}"/>
    <cellStyle name="Normal 5 4 2 2 2 6" xfId="2845" xr:uid="{A67D0FDD-B1E7-4414-B37B-6D679EEC1C09}"/>
    <cellStyle name="Normal 5 4 2 2 3" xfId="295" xr:uid="{D6A6D3C8-8BAB-4E19-ADC4-E84E9BC7954C}"/>
    <cellStyle name="Normal 5 4 2 2 3 2" xfId="533" xr:uid="{0EA1DAF8-38AE-4AC0-87ED-16DC4CE3F1D8}"/>
    <cellStyle name="Normal 5 4 2 2 3 2 2" xfId="534" xr:uid="{77FD93D9-D88B-4C70-955B-7FE8093ECFD9}"/>
    <cellStyle name="Normal 5 4 2 2 3 2 2 2" xfId="1189" xr:uid="{7439B8D4-62A4-4E56-8BF8-776B65D2A21F}"/>
    <cellStyle name="Normal 5 4 2 2 3 2 2 2 2" xfId="1190" xr:uid="{138FA418-9EF4-4DE6-B813-BD509FD4E70B}"/>
    <cellStyle name="Normal 5 4 2 2 3 2 2 3" xfId="1191" xr:uid="{089097FF-96E2-4591-9D61-ACA3E65CF594}"/>
    <cellStyle name="Normal 5 4 2 2 3 2 3" xfId="1192" xr:uid="{32D88C10-3AB3-4BC2-B399-B44AE26810FA}"/>
    <cellStyle name="Normal 5 4 2 2 3 2 3 2" xfId="1193" xr:uid="{83CE2D24-DBCF-40F6-86C8-E74F7622ABC6}"/>
    <cellStyle name="Normal 5 4 2 2 3 2 4" xfId="1194" xr:uid="{AA1EA6B5-20CC-49BC-9CF8-E68030252CF7}"/>
    <cellStyle name="Normal 5 4 2 2 3 3" xfId="535" xr:uid="{5FD27B8A-1DD7-4A91-9CBB-F7CC7E976909}"/>
    <cellStyle name="Normal 5 4 2 2 3 3 2" xfId="1195" xr:uid="{3097B572-D022-4FEC-BD70-30B2DD72EDC4}"/>
    <cellStyle name="Normal 5 4 2 2 3 3 2 2" xfId="1196" xr:uid="{0B3D1A31-7FD0-4207-90A7-B1D4BD68116E}"/>
    <cellStyle name="Normal 5 4 2 2 3 3 3" xfId="1197" xr:uid="{89302352-CD88-4AC3-AB9C-A4801BA63E68}"/>
    <cellStyle name="Normal 5 4 2 2 3 4" xfId="1198" xr:uid="{7C519BFD-A737-49C6-91E1-A5F1D129262D}"/>
    <cellStyle name="Normal 5 4 2 2 3 4 2" xfId="1199" xr:uid="{5882A827-3077-462A-9685-AFB5111083A9}"/>
    <cellStyle name="Normal 5 4 2 2 3 5" xfId="1200" xr:uid="{4FE00274-9301-4D90-B042-C2102326C07A}"/>
    <cellStyle name="Normal 5 4 2 2 4" xfId="536" xr:uid="{41D227D1-B35B-412A-929B-78C1657C4C62}"/>
    <cellStyle name="Normal 5 4 2 2 4 2" xfId="537" xr:uid="{423B5228-D512-461F-AEE7-B5970ADCE9BE}"/>
    <cellStyle name="Normal 5 4 2 2 4 2 2" xfId="1201" xr:uid="{677EA3F5-A24E-41E1-B4B4-3EC6DF1DDE08}"/>
    <cellStyle name="Normal 5 4 2 2 4 2 2 2" xfId="1202" xr:uid="{A3C2BC9D-1EF9-40FB-B1F6-15BD8AE7166A}"/>
    <cellStyle name="Normal 5 4 2 2 4 2 3" xfId="1203" xr:uid="{57DC6B3B-CF2A-4769-8140-72127CBC9107}"/>
    <cellStyle name="Normal 5 4 2 2 4 3" xfId="1204" xr:uid="{F11999B6-41DE-41C7-89D0-16D84C90100B}"/>
    <cellStyle name="Normal 5 4 2 2 4 3 2" xfId="1205" xr:uid="{11EC73E0-25BD-4982-9DF9-1559275E7966}"/>
    <cellStyle name="Normal 5 4 2 2 4 4" xfId="1206" xr:uid="{E1067F2D-A314-4911-9C87-7B711AC84C0D}"/>
    <cellStyle name="Normal 5 4 2 2 5" xfId="538" xr:uid="{1A39B1E7-5C52-47D6-A001-850B063FA16F}"/>
    <cellStyle name="Normal 5 4 2 2 5 2" xfId="1207" xr:uid="{AB80BEA9-6719-4C20-AFED-39D33AED94AA}"/>
    <cellStyle name="Normal 5 4 2 2 5 2 2" xfId="1208" xr:uid="{8C456331-CA49-4C99-B010-33B4A01B6F49}"/>
    <cellStyle name="Normal 5 4 2 2 5 3" xfId="1209" xr:uid="{FCCC6C90-B1D8-41EB-87E7-98A6F6C3C1B3}"/>
    <cellStyle name="Normal 5 4 2 2 5 4" xfId="2846" xr:uid="{1CB344B7-0006-4EDD-AEAF-156F8D237109}"/>
    <cellStyle name="Normal 5 4 2 2 6" xfId="1210" xr:uid="{C3F8F0FD-4010-4FF0-974F-A7CC89C5E215}"/>
    <cellStyle name="Normal 5 4 2 2 6 2" xfId="1211" xr:uid="{AB943779-DBEA-4077-98E9-6225A10A0A15}"/>
    <cellStyle name="Normal 5 4 2 2 7" xfId="1212" xr:uid="{9CB2E62D-CF4E-47ED-A995-C9330254275B}"/>
    <cellStyle name="Normal 5 4 2 2 8" xfId="2847" xr:uid="{B6F200ED-A5C4-4FE2-98FA-56B0E340214B}"/>
    <cellStyle name="Normal 5 4 2 3" xfId="296" xr:uid="{7B48C5C3-9580-4C46-9333-40269051906D}"/>
    <cellStyle name="Normal 5 4 2 3 2" xfId="539" xr:uid="{5B9FAC5D-F9F7-48AD-8C1E-ED785B19E0AE}"/>
    <cellStyle name="Normal 5 4 2 3 2 2" xfId="540" xr:uid="{A3538615-EA56-4E9D-9E84-9FAAC3FB76C1}"/>
    <cellStyle name="Normal 5 4 2 3 2 2 2" xfId="1213" xr:uid="{F62603B0-B413-4611-93BF-8D6853479B87}"/>
    <cellStyle name="Normal 5 4 2 3 2 2 2 2" xfId="1214" xr:uid="{8F41FB62-39D1-4D16-9893-921C6E586384}"/>
    <cellStyle name="Normal 5 4 2 3 2 2 3" xfId="1215" xr:uid="{F5C894D8-7B2C-48D4-917E-1241BCEDC0DE}"/>
    <cellStyle name="Normal 5 4 2 3 2 3" xfId="1216" xr:uid="{CEA0F1F1-CEB5-4D89-9874-3DF6C40B5376}"/>
    <cellStyle name="Normal 5 4 2 3 2 3 2" xfId="1217" xr:uid="{77476B53-A07E-42C7-B283-DC5A6DE49958}"/>
    <cellStyle name="Normal 5 4 2 3 2 4" xfId="1218" xr:uid="{4492A744-E774-4D57-A51A-996C2A145634}"/>
    <cellStyle name="Normal 5 4 2 3 3" xfId="541" xr:uid="{DF841436-709A-4C57-9E5B-9789CC4EAE05}"/>
    <cellStyle name="Normal 5 4 2 3 3 2" xfId="1219" xr:uid="{8C6A05AD-849E-4ABF-A839-2A041E85DD9E}"/>
    <cellStyle name="Normal 5 4 2 3 3 2 2" xfId="1220" xr:uid="{22B5C374-DAC0-48C5-BC46-FD06AD6CC61C}"/>
    <cellStyle name="Normal 5 4 2 3 3 3" xfId="1221" xr:uid="{18D178D8-1B41-4F5B-821D-962F0189ACDF}"/>
    <cellStyle name="Normal 5 4 2 3 3 4" xfId="2848" xr:uid="{9DCBAB25-CBFD-4D3B-AFA7-5505C82D9ADA}"/>
    <cellStyle name="Normal 5 4 2 3 4" xfId="1222" xr:uid="{DD60F1B6-1D56-4A6C-B66B-02101045FE31}"/>
    <cellStyle name="Normal 5 4 2 3 4 2" xfId="1223" xr:uid="{9E4D9958-90B8-4BD5-8AAA-9116736933E6}"/>
    <cellStyle name="Normal 5 4 2 3 5" xfId="1224" xr:uid="{470AA2BE-92B3-4BCA-8E6B-D89086255B1B}"/>
    <cellStyle name="Normal 5 4 2 3 6" xfId="2849" xr:uid="{C9F08670-351E-44DC-9912-F55539317065}"/>
    <cellStyle name="Normal 5 4 2 4" xfId="297" xr:uid="{E6081D2C-3141-4D6C-AC0D-5A309EC64313}"/>
    <cellStyle name="Normal 5 4 2 4 2" xfId="542" xr:uid="{0FF1777E-827E-4D52-83BE-654702AA92B3}"/>
    <cellStyle name="Normal 5 4 2 4 2 2" xfId="543" xr:uid="{1A7A3D39-91C1-46E6-BE2E-EB385B90F1A9}"/>
    <cellStyle name="Normal 5 4 2 4 2 2 2" xfId="1225" xr:uid="{14B9AD22-B6AB-43C4-9509-DF62B1DCC9A8}"/>
    <cellStyle name="Normal 5 4 2 4 2 2 2 2" xfId="1226" xr:uid="{9F5B1BFF-F441-4514-A231-DF108BA4F16D}"/>
    <cellStyle name="Normal 5 4 2 4 2 2 3" xfId="1227" xr:uid="{B349A32C-BA22-47BA-BD4C-B206F4D0414C}"/>
    <cellStyle name="Normal 5 4 2 4 2 3" xfId="1228" xr:uid="{1583F8D8-E432-47CC-88D4-FA41B0917BDD}"/>
    <cellStyle name="Normal 5 4 2 4 2 3 2" xfId="1229" xr:uid="{F34F2500-57FB-4916-8C5D-C3E911B385BA}"/>
    <cellStyle name="Normal 5 4 2 4 2 4" xfId="1230" xr:uid="{C9DB6C50-7F48-47AC-98C2-9BDB799BC6B7}"/>
    <cellStyle name="Normal 5 4 2 4 3" xfId="544" xr:uid="{3DD15BFA-32BB-4F14-B3E4-163E0C07A4DD}"/>
    <cellStyle name="Normal 5 4 2 4 3 2" xfId="1231" xr:uid="{46BF0E11-8DAB-44E8-8D88-C627718D1810}"/>
    <cellStyle name="Normal 5 4 2 4 3 2 2" xfId="1232" xr:uid="{32C6B6A4-7C90-4B41-A283-F92F83A52633}"/>
    <cellStyle name="Normal 5 4 2 4 3 3" xfId="1233" xr:uid="{9C8D201D-1DB3-4047-9CBF-086183DEDB76}"/>
    <cellStyle name="Normal 5 4 2 4 4" xfId="1234" xr:uid="{7942FB0A-1B7B-4DE7-BBA2-A108A8916D67}"/>
    <cellStyle name="Normal 5 4 2 4 4 2" xfId="1235" xr:uid="{DEB509DC-F84A-4F71-8D03-28640D8F9D55}"/>
    <cellStyle name="Normal 5 4 2 4 5" xfId="1236" xr:uid="{996EA81B-94DE-43C2-ACEC-97A6D4C959D2}"/>
    <cellStyle name="Normal 5 4 2 5" xfId="298" xr:uid="{8AA1CCBF-A899-428E-B6FD-EBCD2ED18B50}"/>
    <cellStyle name="Normal 5 4 2 5 2" xfId="545" xr:uid="{718363CE-D873-420F-AA52-8E9285C89F8E}"/>
    <cellStyle name="Normal 5 4 2 5 2 2" xfId="1237" xr:uid="{05A0DC7C-E0A7-4B92-B765-D8BB7DF2A630}"/>
    <cellStyle name="Normal 5 4 2 5 2 2 2" xfId="1238" xr:uid="{24DECBB5-620A-44DE-9C44-0476A938FD93}"/>
    <cellStyle name="Normal 5 4 2 5 2 3" xfId="1239" xr:uid="{D118969E-EBFC-49E5-8242-BF4D6A68062C}"/>
    <cellStyle name="Normal 5 4 2 5 3" xfId="1240" xr:uid="{8F134FCF-447E-41A9-9D03-AD3EF2C07557}"/>
    <cellStyle name="Normal 5 4 2 5 3 2" xfId="1241" xr:uid="{51DC099D-7CA6-4893-9438-2820D142EBA2}"/>
    <cellStyle name="Normal 5 4 2 5 4" xfId="1242" xr:uid="{5D1A7AA6-FEAB-4B71-A540-18DF10E00C18}"/>
    <cellStyle name="Normal 5 4 2 6" xfId="546" xr:uid="{18988D52-B1B4-4792-851A-7F099633E274}"/>
    <cellStyle name="Normal 5 4 2 6 2" xfId="1243" xr:uid="{ABC99950-8628-4E30-A0B6-63B127AA9DDF}"/>
    <cellStyle name="Normal 5 4 2 6 2 2" xfId="1244" xr:uid="{E9F9A4BE-6000-4B15-9ACB-89AB9FA8D723}"/>
    <cellStyle name="Normal 5 4 2 6 2 3" xfId="4419" xr:uid="{9C0E5B5E-2AC6-45EA-85EE-9E7847BA60AD}"/>
    <cellStyle name="Normal 5 4 2 6 3" xfId="1245" xr:uid="{061C7888-F4CB-4337-92E0-1132407502ED}"/>
    <cellStyle name="Normal 5 4 2 6 4" xfId="2850" xr:uid="{7BE9F76A-C627-42D3-A118-5A92D62B075F}"/>
    <cellStyle name="Normal 5 4 2 6 4 2" xfId="4584" xr:uid="{B70AE924-804D-46BE-9A79-608215E87DC8}"/>
    <cellStyle name="Normal 5 4 2 6 4 3" xfId="4683" xr:uid="{CF842A4D-3F91-4ECA-8376-A580CCA56B41}"/>
    <cellStyle name="Normal 5 4 2 6 4 4" xfId="4611" xr:uid="{B7624840-9911-4879-9F06-1E95CCF9878E}"/>
    <cellStyle name="Normal 5 4 2 7" xfId="1246" xr:uid="{06707ED0-5551-4459-A191-456E948C2B97}"/>
    <cellStyle name="Normal 5 4 2 7 2" xfId="1247" xr:uid="{2D5DB1DB-7820-4B7F-B924-2E1DEF56C6BE}"/>
    <cellStyle name="Normal 5 4 2 8" xfId="1248" xr:uid="{3335B3FB-D648-42B1-8759-FC77AD3CE645}"/>
    <cellStyle name="Normal 5 4 2 9" xfId="2851" xr:uid="{2618A43B-BCF9-48A4-AFDC-7AE40DFFE158}"/>
    <cellStyle name="Normal 5 4 3" xfId="102" xr:uid="{6E0C199D-0AA5-4FBD-81CA-F73069D9F7F2}"/>
    <cellStyle name="Normal 5 4 3 2" xfId="103" xr:uid="{BA756693-38E5-4083-A572-9D9879165FBB}"/>
    <cellStyle name="Normal 5 4 3 2 2" xfId="547" xr:uid="{25C077AF-90D8-431E-A0F4-AA17563BC518}"/>
    <cellStyle name="Normal 5 4 3 2 2 2" xfId="548" xr:uid="{1B4CBA31-34D4-4B68-9F4E-E28613A40E95}"/>
    <cellStyle name="Normal 5 4 3 2 2 2 2" xfId="1249" xr:uid="{340B21FC-12E5-46A7-A9AD-C5D0EC398C26}"/>
    <cellStyle name="Normal 5 4 3 2 2 2 2 2" xfId="1250" xr:uid="{272459CE-E0BF-4D6A-A34A-147C3FBF65F4}"/>
    <cellStyle name="Normal 5 4 3 2 2 2 3" xfId="1251" xr:uid="{D67572C0-2991-43C1-BEF6-BD7F561721CA}"/>
    <cellStyle name="Normal 5 4 3 2 2 3" xfId="1252" xr:uid="{B95B147C-1803-4E2D-9E78-CBF1800EC15E}"/>
    <cellStyle name="Normal 5 4 3 2 2 3 2" xfId="1253" xr:uid="{0DC3D800-5B77-477E-A9F9-31DEF1A65AA1}"/>
    <cellStyle name="Normal 5 4 3 2 2 4" xfId="1254" xr:uid="{40DEB47D-DB55-4FA9-9FC4-FF1131463CE7}"/>
    <cellStyle name="Normal 5 4 3 2 3" xfId="549" xr:uid="{CB65A0B2-BBE0-4C0B-8871-CBF54A9C14CC}"/>
    <cellStyle name="Normal 5 4 3 2 3 2" xfId="1255" xr:uid="{F9AE60B6-1884-4765-BDA7-C4405D92C407}"/>
    <cellStyle name="Normal 5 4 3 2 3 2 2" xfId="1256" xr:uid="{272EF4EF-4D24-4E1B-BFFE-4592ED1A9671}"/>
    <cellStyle name="Normal 5 4 3 2 3 3" xfId="1257" xr:uid="{6D23FD25-49FC-4CFA-A241-A0CCC4A1FAC0}"/>
    <cellStyle name="Normal 5 4 3 2 3 4" xfId="2852" xr:uid="{7CC5FC5B-3D42-4000-BF19-CC498C56C0C2}"/>
    <cellStyle name="Normal 5 4 3 2 4" xfId="1258" xr:uid="{91660632-CD15-4DBA-ACEA-A03B09E5BFAC}"/>
    <cellStyle name="Normal 5 4 3 2 4 2" xfId="1259" xr:uid="{65745F0C-557D-4994-A961-F01829416A26}"/>
    <cellStyle name="Normal 5 4 3 2 5" xfId="1260" xr:uid="{7F1BE1C0-BC88-403A-9288-053C759C6A8F}"/>
    <cellStyle name="Normal 5 4 3 2 6" xfId="2853" xr:uid="{2EC0EC14-4A0B-4D15-9C6E-0108AAF058A2}"/>
    <cellStyle name="Normal 5 4 3 3" xfId="299" xr:uid="{EE43CC17-D922-40B0-B1F3-A0553431B625}"/>
    <cellStyle name="Normal 5 4 3 3 2" xfId="550" xr:uid="{A1C2BDB6-EEDE-45BD-ACBE-DF1784F4B4E7}"/>
    <cellStyle name="Normal 5 4 3 3 2 2" xfId="551" xr:uid="{FA70AD2E-45E0-4644-89FF-B71209306B0C}"/>
    <cellStyle name="Normal 5 4 3 3 2 2 2" xfId="1261" xr:uid="{5356CA72-9BBF-4EB0-92C5-9C091A344029}"/>
    <cellStyle name="Normal 5 4 3 3 2 2 2 2" xfId="1262" xr:uid="{3605DF09-8F3E-44FC-9B0D-27814309E655}"/>
    <cellStyle name="Normal 5 4 3 3 2 2 3" xfId="1263" xr:uid="{20393B0C-ADB0-4F68-B888-5156CFD9FF6A}"/>
    <cellStyle name="Normal 5 4 3 3 2 3" xfId="1264" xr:uid="{F2B10C4A-3C5B-45FC-80EC-43F00FCA43AD}"/>
    <cellStyle name="Normal 5 4 3 3 2 3 2" xfId="1265" xr:uid="{E0CE37F3-9AB7-48F7-8C5B-E5FDE2A41406}"/>
    <cellStyle name="Normal 5 4 3 3 2 4" xfId="1266" xr:uid="{B4A0DD16-D827-44F9-B9C2-D0C36EC3C3AF}"/>
    <cellStyle name="Normal 5 4 3 3 3" xfId="552" xr:uid="{8A0C4B3E-6701-49A0-BEA8-0A24EC4E3729}"/>
    <cellStyle name="Normal 5 4 3 3 3 2" xfId="1267" xr:uid="{8F8D8089-C84F-454D-9DE3-9176DE3F7D06}"/>
    <cellStyle name="Normal 5 4 3 3 3 2 2" xfId="1268" xr:uid="{5C45FB01-40A5-4610-9914-7E348125F466}"/>
    <cellStyle name="Normal 5 4 3 3 3 3" xfId="1269" xr:uid="{FF9955C5-BA1A-4C33-B7D1-137400B01E6E}"/>
    <cellStyle name="Normal 5 4 3 3 4" xfId="1270" xr:uid="{75665FDD-9EC1-4BC5-BDA6-2B94AA37263D}"/>
    <cellStyle name="Normal 5 4 3 3 4 2" xfId="1271" xr:uid="{A62BBF16-23EC-4CB2-85FA-9561BB3B272F}"/>
    <cellStyle name="Normal 5 4 3 3 5" xfId="1272" xr:uid="{8ADC6E46-33CB-4109-90F8-BFE02A196D4C}"/>
    <cellStyle name="Normal 5 4 3 4" xfId="300" xr:uid="{E192C6C3-46BE-4895-BCEC-E39D1EFAE9A6}"/>
    <cellStyle name="Normal 5 4 3 4 2" xfId="553" xr:uid="{6F31E853-7763-4C2B-A8E1-D2FF31C134D4}"/>
    <cellStyle name="Normal 5 4 3 4 2 2" xfId="1273" xr:uid="{875AE06E-B569-4582-8ABC-BC7B4C296EE0}"/>
    <cellStyle name="Normal 5 4 3 4 2 2 2" xfId="1274" xr:uid="{E61DC530-DE1E-42DA-BA0D-67D54E6DEB67}"/>
    <cellStyle name="Normal 5 4 3 4 2 3" xfId="1275" xr:uid="{85F0D129-C72C-4E79-8123-D16A85D9DD66}"/>
    <cellStyle name="Normal 5 4 3 4 3" xfId="1276" xr:uid="{151701EF-41FB-42F8-BFEE-48226B5DA06D}"/>
    <cellStyle name="Normal 5 4 3 4 3 2" xfId="1277" xr:uid="{1F04FE9A-F342-4992-8410-EF92E7DEFFB5}"/>
    <cellStyle name="Normal 5 4 3 4 4" xfId="1278" xr:uid="{5C58AFC0-3CD4-4E54-8729-D1F4F9234A85}"/>
    <cellStyle name="Normal 5 4 3 5" xfId="554" xr:uid="{E7BAB786-3B4E-4740-9AB9-6B1C04E6FD26}"/>
    <cellStyle name="Normal 5 4 3 5 2" xfId="1279" xr:uid="{92B0906C-DB3A-4249-96AC-2E4C2D9C1B75}"/>
    <cellStyle name="Normal 5 4 3 5 2 2" xfId="1280" xr:uid="{1F9BA21E-278C-4435-92F1-A43B723C3929}"/>
    <cellStyle name="Normal 5 4 3 5 3" xfId="1281" xr:uid="{2C2A193E-A769-4D50-82BD-9E28EB18C9EC}"/>
    <cellStyle name="Normal 5 4 3 5 4" xfId="2854" xr:uid="{C38003A8-4B7B-4898-B5F8-F597680D4448}"/>
    <cellStyle name="Normal 5 4 3 6" xfId="1282" xr:uid="{4305152D-DF08-4946-A003-711B6B78F115}"/>
    <cellStyle name="Normal 5 4 3 6 2" xfId="1283" xr:uid="{7F0B296A-432A-49D5-8BED-CC0CDC01F4BA}"/>
    <cellStyle name="Normal 5 4 3 7" xfId="1284" xr:uid="{1099C3C9-515B-4C0E-98AC-657E1B70171B}"/>
    <cellStyle name="Normal 5 4 3 8" xfId="2855" xr:uid="{060D2CEB-4073-4446-AEED-9C3D5EA20FE5}"/>
    <cellStyle name="Normal 5 4 4" xfId="104" xr:uid="{8CBB92BA-3151-4DC4-8A3F-79BA4E06DDED}"/>
    <cellStyle name="Normal 5 4 4 2" xfId="446" xr:uid="{4E7F68CC-AEFE-4230-8C4F-6A9F8C8172FB}"/>
    <cellStyle name="Normal 5 4 4 2 2" xfId="555" xr:uid="{7677DA63-2D70-46E9-8CB9-7BB825B483FE}"/>
    <cellStyle name="Normal 5 4 4 2 2 2" xfId="1285" xr:uid="{E02D79DB-9AA5-4BFC-896C-AD48C784F08E}"/>
    <cellStyle name="Normal 5 4 4 2 2 2 2" xfId="1286" xr:uid="{8C95FD8B-5DFB-427A-8BFD-35CB5AB6DEA7}"/>
    <cellStyle name="Normal 5 4 4 2 2 3" xfId="1287" xr:uid="{384DAA82-EE64-40B4-83DE-0ED1E4A4652A}"/>
    <cellStyle name="Normal 5 4 4 2 2 4" xfId="2856" xr:uid="{822C21FB-078F-4BA9-8C70-17F9BD35DDA8}"/>
    <cellStyle name="Normal 5 4 4 2 3" xfId="1288" xr:uid="{7EB71AE3-B01D-4BB9-B4D8-279CD2D4871F}"/>
    <cellStyle name="Normal 5 4 4 2 3 2" xfId="1289" xr:uid="{ECC2F593-3132-42B9-B3A6-841E342A94AC}"/>
    <cellStyle name="Normal 5 4 4 2 4" xfId="1290" xr:uid="{5F81C8B5-4818-4E95-9ED8-DF3D2082DAE0}"/>
    <cellStyle name="Normal 5 4 4 2 5" xfId="2857" xr:uid="{EFC7D08A-571D-42DF-8841-96F4DE998FA6}"/>
    <cellStyle name="Normal 5 4 4 3" xfId="556" xr:uid="{80DF5E06-729F-4A39-B13D-925158AEB9C7}"/>
    <cellStyle name="Normal 5 4 4 3 2" xfId="1291" xr:uid="{7C83BC7A-153C-4F2D-95AE-324E11406E1A}"/>
    <cellStyle name="Normal 5 4 4 3 2 2" xfId="1292" xr:uid="{2897A433-5C29-4B7F-B7CF-14C3E9329F84}"/>
    <cellStyle name="Normal 5 4 4 3 3" xfId="1293" xr:uid="{4266BCAF-80E5-4226-BFF1-2D3E183CD6BF}"/>
    <cellStyle name="Normal 5 4 4 3 4" xfId="2858" xr:uid="{FFD2F08B-837A-489C-BEF3-B1553120A2CC}"/>
    <cellStyle name="Normal 5 4 4 4" xfId="1294" xr:uid="{CE971286-4CDF-4038-A1AC-A25B1C35C074}"/>
    <cellStyle name="Normal 5 4 4 4 2" xfId="1295" xr:uid="{CAB7F946-FAE2-461F-A86D-626E7ADF30A2}"/>
    <cellStyle name="Normal 5 4 4 4 3" xfId="2859" xr:uid="{548A382C-EF7B-41A5-A0BB-857C2ADA5B35}"/>
    <cellStyle name="Normal 5 4 4 4 4" xfId="2860" xr:uid="{7CE2380C-53AF-408D-B2F9-9B44BE13AD23}"/>
    <cellStyle name="Normal 5 4 4 5" xfId="1296" xr:uid="{D9201CF2-0054-49FF-B4AD-EA1A6D17F9B5}"/>
    <cellStyle name="Normal 5 4 4 6" xfId="2861" xr:uid="{AE1CBC05-96E6-47D6-8C58-9E2F665A6397}"/>
    <cellStyle name="Normal 5 4 4 7" xfId="2862" xr:uid="{161F4E12-3F98-42E9-A892-790CF1CBEB1E}"/>
    <cellStyle name="Normal 5 4 5" xfId="301" xr:uid="{C0C4111B-EA57-44FA-97FB-7CE1B539B26D}"/>
    <cellStyle name="Normal 5 4 5 2" xfId="557" xr:uid="{1A368FAE-C704-4E55-AAE4-F7497C04A29F}"/>
    <cellStyle name="Normal 5 4 5 2 2" xfId="558" xr:uid="{13335B0D-CFB3-459D-9C66-9026E0AD787F}"/>
    <cellStyle name="Normal 5 4 5 2 2 2" xfId="1297" xr:uid="{1F338877-C095-4CF1-9D9A-79C0A35DC85C}"/>
    <cellStyle name="Normal 5 4 5 2 2 2 2" xfId="1298" xr:uid="{8A31F6A2-D50E-4A05-862E-B4D2F753BD13}"/>
    <cellStyle name="Normal 5 4 5 2 2 3" xfId="1299" xr:uid="{2B7C667B-7845-4A0D-8E47-89A5BE91E282}"/>
    <cellStyle name="Normal 5 4 5 2 3" xfId="1300" xr:uid="{5421C8AC-E9C6-4370-80E4-E7F6543A5189}"/>
    <cellStyle name="Normal 5 4 5 2 3 2" xfId="1301" xr:uid="{D0968940-5346-4E94-AB7D-927FBAB67AE3}"/>
    <cellStyle name="Normal 5 4 5 2 4" xfId="1302" xr:uid="{C5C0A6EC-2F95-44A3-97E0-25A42F1B8D10}"/>
    <cellStyle name="Normal 5 4 5 3" xfId="559" xr:uid="{00991CEB-B8CC-4D80-A105-CEE3ECD09749}"/>
    <cellStyle name="Normal 5 4 5 3 2" xfId="1303" xr:uid="{D00D3720-EBDA-47C4-BC5C-A1D70F7ACE26}"/>
    <cellStyle name="Normal 5 4 5 3 2 2" xfId="1304" xr:uid="{AC0F92C0-D62E-43C9-A04D-8131A8B25723}"/>
    <cellStyle name="Normal 5 4 5 3 3" xfId="1305" xr:uid="{D78CDF70-4906-4BFF-9C56-ACCE0528AE28}"/>
    <cellStyle name="Normal 5 4 5 3 4" xfId="2863" xr:uid="{1709F2F6-AAD6-4B00-BDC0-74420D9C106A}"/>
    <cellStyle name="Normal 5 4 5 4" xfId="1306" xr:uid="{5E92F8EE-6924-4658-97B8-278EFBF6B235}"/>
    <cellStyle name="Normal 5 4 5 4 2" xfId="1307" xr:uid="{8F97A549-0A03-4944-A260-BCF6568C197F}"/>
    <cellStyle name="Normal 5 4 5 5" xfId="1308" xr:uid="{B386A640-86BB-48BC-90E2-AC119F77204C}"/>
    <cellStyle name="Normal 5 4 5 6" xfId="2864" xr:uid="{4CD3761C-27D0-4EE4-8873-B054EF155B92}"/>
    <cellStyle name="Normal 5 4 6" xfId="302" xr:uid="{E2AD9584-399C-458D-8B3D-F8368A70EF08}"/>
    <cellStyle name="Normal 5 4 6 2" xfId="560" xr:uid="{9371ED46-0E29-402E-8F28-8E6B95AA9DA6}"/>
    <cellStyle name="Normal 5 4 6 2 2" xfId="1309" xr:uid="{ECA0613B-DEE7-41C6-B380-D22AD09EF07B}"/>
    <cellStyle name="Normal 5 4 6 2 2 2" xfId="1310" xr:uid="{AE43294A-A10A-4ADC-9769-3B77BF7892C1}"/>
    <cellStyle name="Normal 5 4 6 2 3" xfId="1311" xr:uid="{8868C3B6-6BB7-4901-8F31-663E642479DA}"/>
    <cellStyle name="Normal 5 4 6 2 4" xfId="2865" xr:uid="{790C70D6-CEB1-4FD6-945E-C362403AF3E2}"/>
    <cellStyle name="Normal 5 4 6 3" xfId="1312" xr:uid="{277F3353-257D-48D2-94CA-9FF2BF0A4E7A}"/>
    <cellStyle name="Normal 5 4 6 3 2" xfId="1313" xr:uid="{1D37CD3C-D58A-4FC1-8570-A4ACC92686F6}"/>
    <cellStyle name="Normal 5 4 6 4" xfId="1314" xr:uid="{8CA58846-639A-43B6-9700-85B73C434506}"/>
    <cellStyle name="Normal 5 4 6 5" xfId="2866" xr:uid="{18A63962-6C93-4FFE-B11E-13D9BDA66D07}"/>
    <cellStyle name="Normal 5 4 7" xfId="561" xr:uid="{81A372E4-76B4-4919-9E85-5290B86E1EB2}"/>
    <cellStyle name="Normal 5 4 7 2" xfId="1315" xr:uid="{0C55557D-1E30-49DC-9378-2E36A23714C2}"/>
    <cellStyle name="Normal 5 4 7 2 2" xfId="1316" xr:uid="{6DAF8382-878C-406B-A63C-0A5BB4500E5B}"/>
    <cellStyle name="Normal 5 4 7 2 3" xfId="4418" xr:uid="{FFC56D57-2D9F-4F6F-B331-C89A5BDC3A2A}"/>
    <cellStyle name="Normal 5 4 7 3" xfId="1317" xr:uid="{070EAF75-F651-405C-9759-F0A3BF2A9B27}"/>
    <cellStyle name="Normal 5 4 7 4" xfId="2867" xr:uid="{07D767B2-56D6-4053-B9DD-BE28491A9639}"/>
    <cellStyle name="Normal 5 4 7 4 2" xfId="4583" xr:uid="{13989B17-0321-4C7F-87B9-BB0D2AB04389}"/>
    <cellStyle name="Normal 5 4 7 4 3" xfId="4684" xr:uid="{FC01EEDA-1764-40A2-9D44-D78040AECAF9}"/>
    <cellStyle name="Normal 5 4 7 4 4" xfId="4610" xr:uid="{DD642DD1-E463-465A-89C5-83AACAD58D62}"/>
    <cellStyle name="Normal 5 4 8" xfId="1318" xr:uid="{5EF3FCF0-3BA7-4F3B-9056-B0A194F045A6}"/>
    <cellStyle name="Normal 5 4 8 2" xfId="1319" xr:uid="{D0E455A4-76F9-45A6-AFF1-4B258662D795}"/>
    <cellStyle name="Normal 5 4 8 3" xfId="2868" xr:uid="{BB042265-E408-4200-A25B-18ED391BF590}"/>
    <cellStyle name="Normal 5 4 8 4" xfId="2869" xr:uid="{0F298EB7-6F7D-4156-A075-BACC42A72040}"/>
    <cellStyle name="Normal 5 4 9" xfId="1320" xr:uid="{E8F8C0C6-B581-4D63-9C80-5B352E48B396}"/>
    <cellStyle name="Normal 5 5" xfId="105" xr:uid="{54C7C5EE-7362-4D11-AFFE-199107FA10E1}"/>
    <cellStyle name="Normal 5 5 10" xfId="2870" xr:uid="{F126B8DC-913C-4AA7-A06C-B5F0B85E23D2}"/>
    <cellStyle name="Normal 5 5 11" xfId="2871" xr:uid="{1BB5900A-BE26-4FDC-9641-505C521909DB}"/>
    <cellStyle name="Normal 5 5 2" xfId="106" xr:uid="{5E8CB20B-7691-437C-A098-D1D90559EE12}"/>
    <cellStyle name="Normal 5 5 2 2" xfId="107" xr:uid="{822FBD10-948B-4473-A1F3-8B1DC47534D6}"/>
    <cellStyle name="Normal 5 5 2 2 2" xfId="303" xr:uid="{602CE020-E80F-4526-BCA7-79459C88C8BD}"/>
    <cellStyle name="Normal 5 5 2 2 2 2" xfId="562" xr:uid="{6E5C468A-22C7-4C54-885F-959CBA787099}"/>
    <cellStyle name="Normal 5 5 2 2 2 2 2" xfId="1321" xr:uid="{2C4558C6-329D-4782-A659-995AE4EA52DB}"/>
    <cellStyle name="Normal 5 5 2 2 2 2 2 2" xfId="1322" xr:uid="{51B560A1-347A-451A-8F39-3065CE0BEA0F}"/>
    <cellStyle name="Normal 5 5 2 2 2 2 3" xfId="1323" xr:uid="{2EBCDC9C-0714-44F2-86D3-503DDD02C800}"/>
    <cellStyle name="Normal 5 5 2 2 2 2 4" xfId="2872" xr:uid="{19E77C20-C6C5-4FF9-8F8F-71562667E538}"/>
    <cellStyle name="Normal 5 5 2 2 2 3" xfId="1324" xr:uid="{5307AD4C-F886-4EAC-BF95-91FB53648133}"/>
    <cellStyle name="Normal 5 5 2 2 2 3 2" xfId="1325" xr:uid="{D35CCBC1-A029-4C8B-8419-82333C3F9183}"/>
    <cellStyle name="Normal 5 5 2 2 2 3 3" xfId="2873" xr:uid="{9A2E0BA3-FF5A-4861-B4AE-10C1846831EC}"/>
    <cellStyle name="Normal 5 5 2 2 2 3 4" xfId="2874" xr:uid="{B57AFCA0-782A-400C-9613-4BDDE2F2BB0E}"/>
    <cellStyle name="Normal 5 5 2 2 2 4" xfId="1326" xr:uid="{2B6B6AC2-4167-4184-8F6F-0D9A5F990FF8}"/>
    <cellStyle name="Normal 5 5 2 2 2 5" xfId="2875" xr:uid="{C31EFA69-0EC9-460E-97C7-263CCD160B6C}"/>
    <cellStyle name="Normal 5 5 2 2 2 6" xfId="2876" xr:uid="{0588A7C8-9048-43DF-A6CB-84DAC7CD4128}"/>
    <cellStyle name="Normal 5 5 2 2 3" xfId="563" xr:uid="{6F265D9F-D3ED-432B-BD76-462E67BE17A9}"/>
    <cellStyle name="Normal 5 5 2 2 3 2" xfId="1327" xr:uid="{7A8C5731-5445-444C-A10D-14D1EEBAED72}"/>
    <cellStyle name="Normal 5 5 2 2 3 2 2" xfId="1328" xr:uid="{18C0AD97-79D0-406F-B370-2708DB8A7E0C}"/>
    <cellStyle name="Normal 5 5 2 2 3 2 3" xfId="2877" xr:uid="{E148A6E1-6464-4206-B5B2-8CAB165E68BE}"/>
    <cellStyle name="Normal 5 5 2 2 3 2 4" xfId="2878" xr:uid="{7171A9B1-FB13-4828-BC4E-40C814826E9E}"/>
    <cellStyle name="Normal 5 5 2 2 3 3" xfId="1329" xr:uid="{BDA43688-1F67-4342-9E5C-CEC48DD6234F}"/>
    <cellStyle name="Normal 5 5 2 2 3 4" xfId="2879" xr:uid="{BFAC58F7-B800-480C-BDED-0E6D81FAF8CB}"/>
    <cellStyle name="Normal 5 5 2 2 3 5" xfId="2880" xr:uid="{02225B90-3C18-4573-B707-36CF4C9F49CE}"/>
    <cellStyle name="Normal 5 5 2 2 4" xfId="1330" xr:uid="{0F4A048F-78AA-4CF5-9C5D-274CE1CB5917}"/>
    <cellStyle name="Normal 5 5 2 2 4 2" xfId="1331" xr:uid="{323D9191-A660-46F1-83A2-0D60A72B3420}"/>
    <cellStyle name="Normal 5 5 2 2 4 3" xfId="2881" xr:uid="{FC8230DB-F969-475B-B816-2A31BFD94441}"/>
    <cellStyle name="Normal 5 5 2 2 4 4" xfId="2882" xr:uid="{645979B4-22FF-444C-B9CF-65DAA0336CDE}"/>
    <cellStyle name="Normal 5 5 2 2 5" xfId="1332" xr:uid="{99EAC203-27D0-40D4-92ED-02E52220D4E3}"/>
    <cellStyle name="Normal 5 5 2 2 5 2" xfId="2883" xr:uid="{EEE09569-8B4E-4539-B395-1F4C0A53AF38}"/>
    <cellStyle name="Normal 5 5 2 2 5 3" xfId="2884" xr:uid="{1D0B82E0-B2DC-4CA6-A639-B7ABB977CC67}"/>
    <cellStyle name="Normal 5 5 2 2 5 4" xfId="2885" xr:uid="{51F2F364-815A-4B51-A5A7-9538D56AE220}"/>
    <cellStyle name="Normal 5 5 2 2 6" xfId="2886" xr:uid="{8EC860E4-F900-4277-ABDB-ED52FCD5098B}"/>
    <cellStyle name="Normal 5 5 2 2 7" xfId="2887" xr:uid="{C1DF10E0-1CAD-4B78-B1D6-27BBCD200182}"/>
    <cellStyle name="Normal 5 5 2 2 8" xfId="2888" xr:uid="{8A50A9CB-F376-4A0E-A171-711323173B5F}"/>
    <cellStyle name="Normal 5 5 2 3" xfId="304" xr:uid="{FE2A4A9B-E2CF-47D6-9DA9-2FCB9532A610}"/>
    <cellStyle name="Normal 5 5 2 3 2" xfId="564" xr:uid="{1BC07110-5372-4D9D-9D73-ADEF14E4B166}"/>
    <cellStyle name="Normal 5 5 2 3 2 2" xfId="565" xr:uid="{C230F616-6D38-470C-8233-46F791139A20}"/>
    <cellStyle name="Normal 5 5 2 3 2 2 2" xfId="1333" xr:uid="{63314775-0A17-4D02-AC4D-A4F162A32122}"/>
    <cellStyle name="Normal 5 5 2 3 2 2 2 2" xfId="1334" xr:uid="{0EBEC78D-0D27-44D6-914C-64A07EC05298}"/>
    <cellStyle name="Normal 5 5 2 3 2 2 3" xfId="1335" xr:uid="{5864F02D-A8F8-4E36-933A-829E6A6E5CE2}"/>
    <cellStyle name="Normal 5 5 2 3 2 3" xfId="1336" xr:uid="{C655DF7C-1EA1-47C1-B097-64B5F74E7185}"/>
    <cellStyle name="Normal 5 5 2 3 2 3 2" xfId="1337" xr:uid="{F6EE27F2-4B4F-4377-8C22-5429697BDB03}"/>
    <cellStyle name="Normal 5 5 2 3 2 4" xfId="1338" xr:uid="{17F3A490-65CA-4E84-B807-3A52B504925E}"/>
    <cellStyle name="Normal 5 5 2 3 3" xfId="566" xr:uid="{DDCF6007-6E0F-4235-8B06-67F999122BC1}"/>
    <cellStyle name="Normal 5 5 2 3 3 2" xfId="1339" xr:uid="{96CFE7A6-3973-436C-92F9-4B24D0F53466}"/>
    <cellStyle name="Normal 5 5 2 3 3 2 2" xfId="1340" xr:uid="{0E854CA6-55F5-4A5A-A75C-B578E02E9857}"/>
    <cellStyle name="Normal 5 5 2 3 3 3" xfId="1341" xr:uid="{678B790C-0084-4E5A-ABBA-0C1ECA2788E6}"/>
    <cellStyle name="Normal 5 5 2 3 3 4" xfId="2889" xr:uid="{4766E9F1-9C1B-4DD1-B620-C22CAD530D28}"/>
    <cellStyle name="Normal 5 5 2 3 4" xfId="1342" xr:uid="{58731F4D-AE96-42DB-B493-0D4802BAA60E}"/>
    <cellStyle name="Normal 5 5 2 3 4 2" xfId="1343" xr:uid="{B598EFB7-445A-4098-B36C-4153A82BDF4E}"/>
    <cellStyle name="Normal 5 5 2 3 5" xfId="1344" xr:uid="{D5F48EBC-2951-4659-B4AC-5419A21AE155}"/>
    <cellStyle name="Normal 5 5 2 3 6" xfId="2890" xr:uid="{C6FE8C6A-64EE-4243-B738-F98CCD4F67A3}"/>
    <cellStyle name="Normal 5 5 2 4" xfId="305" xr:uid="{2397FCF7-C1F5-4BAD-9AD4-BCA513E9E0B2}"/>
    <cellStyle name="Normal 5 5 2 4 2" xfId="567" xr:uid="{C29BA710-1AF7-49C9-977B-0BAB246FE6A0}"/>
    <cellStyle name="Normal 5 5 2 4 2 2" xfId="1345" xr:uid="{6AC8EF68-FEE6-467F-B9F5-B109BF4B53D9}"/>
    <cellStyle name="Normal 5 5 2 4 2 2 2" xfId="1346" xr:uid="{0F7DD32F-ED8B-4332-80A3-A9E27E4BC7D6}"/>
    <cellStyle name="Normal 5 5 2 4 2 3" xfId="1347" xr:uid="{83D08ACA-6DFE-4072-AAF5-EC507E2E4734}"/>
    <cellStyle name="Normal 5 5 2 4 2 4" xfId="2891" xr:uid="{6AEE10D0-CB2D-464B-B8BE-E9B179A09A3A}"/>
    <cellStyle name="Normal 5 5 2 4 3" xfId="1348" xr:uid="{2B5AC085-8172-4106-B95C-2C5F4485E2A7}"/>
    <cellStyle name="Normal 5 5 2 4 3 2" xfId="1349" xr:uid="{CD8A1208-4666-44A9-9294-1036EDF22D38}"/>
    <cellStyle name="Normal 5 5 2 4 4" xfId="1350" xr:uid="{7D9C1CEB-CA77-426D-8200-F3247E46713D}"/>
    <cellStyle name="Normal 5 5 2 4 5" xfId="2892" xr:uid="{37F41C6E-DB3D-495C-80B8-5F11DB815802}"/>
    <cellStyle name="Normal 5 5 2 5" xfId="306" xr:uid="{BDF2FD59-BB11-42A1-AE6A-A25FFECD7524}"/>
    <cellStyle name="Normal 5 5 2 5 2" xfId="1351" xr:uid="{6399B7B7-196F-4212-B20C-1A6B6A97CE04}"/>
    <cellStyle name="Normal 5 5 2 5 2 2" xfId="1352" xr:uid="{AFB8615F-3B8D-4699-AADB-D155E49C8A36}"/>
    <cellStyle name="Normal 5 5 2 5 3" xfId="1353" xr:uid="{321B2AE8-38FA-40F5-93B3-5EFB632D0467}"/>
    <cellStyle name="Normal 5 5 2 5 4" xfId="2893" xr:uid="{A95CA06C-F685-4B6B-910A-F75A51A16D70}"/>
    <cellStyle name="Normal 5 5 2 6" xfId="1354" xr:uid="{714E4A40-54D5-48DF-A48C-795275360A09}"/>
    <cellStyle name="Normal 5 5 2 6 2" xfId="1355" xr:uid="{92FF9001-14D0-4775-AFE3-1F124C5DB1CF}"/>
    <cellStyle name="Normal 5 5 2 6 3" xfId="2894" xr:uid="{A13DE609-A21B-4D11-833D-7CDD2D5C0AFD}"/>
    <cellStyle name="Normal 5 5 2 6 4" xfId="2895" xr:uid="{96795B2F-2E6B-458B-8A78-D7A6DD7DA93A}"/>
    <cellStyle name="Normal 5 5 2 7" xfId="1356" xr:uid="{E9709AE4-D13A-4140-974B-2B5A08EFC350}"/>
    <cellStyle name="Normal 5 5 2 8" xfId="2896" xr:uid="{A331F14C-5584-41E4-BA9B-FE605BB9A5C4}"/>
    <cellStyle name="Normal 5 5 2 9" xfId="2897" xr:uid="{0AA78401-9685-4F85-8265-25D058B550B4}"/>
    <cellStyle name="Normal 5 5 3" xfId="108" xr:uid="{4138661A-516A-4170-81AF-44EF9B99F296}"/>
    <cellStyle name="Normal 5 5 3 2" xfId="109" xr:uid="{5980864A-37AB-449B-B40E-40B574D4C768}"/>
    <cellStyle name="Normal 5 5 3 2 2" xfId="568" xr:uid="{7C964E2B-FED3-43AC-8689-40930B7E27B0}"/>
    <cellStyle name="Normal 5 5 3 2 2 2" xfId="1357" xr:uid="{E8CCB6F7-FFE6-422F-A688-D29A11B09140}"/>
    <cellStyle name="Normal 5 5 3 2 2 2 2" xfId="1358" xr:uid="{88D012F3-305E-4B87-9683-6371A5FB5BAC}"/>
    <cellStyle name="Normal 5 5 3 2 2 2 2 2" xfId="4468" xr:uid="{484B5BA6-504D-4602-B735-86500C2988D7}"/>
    <cellStyle name="Normal 5 5 3 2 2 2 3" xfId="4469" xr:uid="{0FFB4EA9-DC24-4AB3-A83A-A981205EACC9}"/>
    <cellStyle name="Normal 5 5 3 2 2 3" xfId="1359" xr:uid="{67C5EBA4-01F3-434C-B301-6C992860B3E7}"/>
    <cellStyle name="Normal 5 5 3 2 2 3 2" xfId="4470" xr:uid="{745E7013-2360-40ED-9472-9BF60AFB95F8}"/>
    <cellStyle name="Normal 5 5 3 2 2 4" xfId="2898" xr:uid="{0480D4E6-FD9B-4893-9381-3C10CB503ACB}"/>
    <cellStyle name="Normal 5 5 3 2 3" xfId="1360" xr:uid="{6025CD7E-B82C-4BA5-8E7C-4495BE167873}"/>
    <cellStyle name="Normal 5 5 3 2 3 2" xfId="1361" xr:uid="{97CF4A93-2DC2-457D-A253-50F09EBBB4AE}"/>
    <cellStyle name="Normal 5 5 3 2 3 2 2" xfId="4471" xr:uid="{683D777A-2796-467F-A285-329D5CEF3DB9}"/>
    <cellStyle name="Normal 5 5 3 2 3 3" xfId="2899" xr:uid="{688F7A32-B532-4F1F-BB81-1390C8D80E82}"/>
    <cellStyle name="Normal 5 5 3 2 3 4" xfId="2900" xr:uid="{00A5DFAB-74FA-41A0-A653-8C224B0B4D05}"/>
    <cellStyle name="Normal 5 5 3 2 4" xfId="1362" xr:uid="{A8D20D63-6550-43E7-B208-EA927A457003}"/>
    <cellStyle name="Normal 5 5 3 2 4 2" xfId="4472" xr:uid="{665BF198-D1E0-4555-AF18-5AAA90CDB836}"/>
    <cellStyle name="Normal 5 5 3 2 5" xfId="2901" xr:uid="{24A174AA-64A0-4D54-9CAA-78882980842B}"/>
    <cellStyle name="Normal 5 5 3 2 6" xfId="2902" xr:uid="{EF4457D7-80A9-40F3-9304-3FB4ADF348B2}"/>
    <cellStyle name="Normal 5 5 3 3" xfId="307" xr:uid="{4ED691B4-895D-40EE-9332-A446F84043E1}"/>
    <cellStyle name="Normal 5 5 3 3 2" xfId="1363" xr:uid="{CDA5F9D1-4F20-4B7C-AA89-7E55F7F6009C}"/>
    <cellStyle name="Normal 5 5 3 3 2 2" xfId="1364" xr:uid="{554B484E-7C2D-47C5-8220-3E70E1AB0A51}"/>
    <cellStyle name="Normal 5 5 3 3 2 2 2" xfId="4473" xr:uid="{DC6CB0F8-0C01-479B-9237-FEB42E8D1257}"/>
    <cellStyle name="Normal 5 5 3 3 2 3" xfId="2903" xr:uid="{678D6427-EBBC-498F-8FE9-3E9D5E6121B4}"/>
    <cellStyle name="Normal 5 5 3 3 2 4" xfId="2904" xr:uid="{AEFF87E7-18BE-45C5-B77F-71D1B7093B98}"/>
    <cellStyle name="Normal 5 5 3 3 3" xfId="1365" xr:uid="{2E359504-B506-4E65-9EC3-81053652CEA0}"/>
    <cellStyle name="Normal 5 5 3 3 3 2" xfId="4474" xr:uid="{A1D6ABD5-65BE-4E39-898C-9CEC8EDFA243}"/>
    <cellStyle name="Normal 5 5 3 3 4" xfId="2905" xr:uid="{C1FCFE66-CDE3-4963-88FD-7116CD4BC2D1}"/>
    <cellStyle name="Normal 5 5 3 3 5" xfId="2906" xr:uid="{291FA7AF-697C-4BB8-B847-22FD5C6AE4B3}"/>
    <cellStyle name="Normal 5 5 3 4" xfId="1366" xr:uid="{DC036653-F1A9-43F8-87F6-F6909A5E0E17}"/>
    <cellStyle name="Normal 5 5 3 4 2" xfId="1367" xr:uid="{27D19DA7-BB79-4F2D-9172-DA2910821ABC}"/>
    <cellStyle name="Normal 5 5 3 4 2 2" xfId="4475" xr:uid="{1F0A7BD7-686C-4D17-9926-958A3D474741}"/>
    <cellStyle name="Normal 5 5 3 4 3" xfId="2907" xr:uid="{6C2C131C-E522-43C5-8082-079DB74C7DB3}"/>
    <cellStyle name="Normal 5 5 3 4 4" xfId="2908" xr:uid="{D4E7E4F3-2587-4749-9C09-9B69088473A2}"/>
    <cellStyle name="Normal 5 5 3 5" xfId="1368" xr:uid="{9F640B80-F6DF-48FD-A351-C7431F52EB2D}"/>
    <cellStyle name="Normal 5 5 3 5 2" xfId="2909" xr:uid="{465842D7-C897-4FD5-933C-C8693C1C192E}"/>
    <cellStyle name="Normal 5 5 3 5 3" xfId="2910" xr:uid="{2D1F715A-9222-4CDE-A076-212F4714150C}"/>
    <cellStyle name="Normal 5 5 3 5 4" xfId="2911" xr:uid="{C2597D3A-7B2E-414A-86B6-44EB3E0CA957}"/>
    <cellStyle name="Normal 5 5 3 6" xfId="2912" xr:uid="{0A24C30B-88AA-429C-B8AA-CCC30E6A3DC7}"/>
    <cellStyle name="Normal 5 5 3 7" xfId="2913" xr:uid="{ABBD3ABF-B63C-4EB3-8437-0F07B5D6C200}"/>
    <cellStyle name="Normal 5 5 3 8" xfId="2914" xr:uid="{12DB1030-5E94-49B3-B947-DA91940DA5BC}"/>
    <cellStyle name="Normal 5 5 4" xfId="110" xr:uid="{742DC37F-3583-46DE-9059-EC3E9471B293}"/>
    <cellStyle name="Normal 5 5 4 2" xfId="569" xr:uid="{50A695F2-4DC7-4B0A-B118-C9CDDCE400CE}"/>
    <cellStyle name="Normal 5 5 4 2 2" xfId="570" xr:uid="{C930072B-7E82-4A7F-A686-81BF123C1D5F}"/>
    <cellStyle name="Normal 5 5 4 2 2 2" xfId="1369" xr:uid="{CB9D94C4-D8F2-4426-835F-1DE46106F088}"/>
    <cellStyle name="Normal 5 5 4 2 2 2 2" xfId="1370" xr:uid="{0C65B209-3A69-4805-B5F9-F91582BA879B}"/>
    <cellStyle name="Normal 5 5 4 2 2 3" xfId="1371" xr:uid="{F49EF643-AE4B-49D8-ACFD-D130689DA217}"/>
    <cellStyle name="Normal 5 5 4 2 2 4" xfId="2915" xr:uid="{555D2274-935D-4199-8E79-67453D009003}"/>
    <cellStyle name="Normal 5 5 4 2 3" xfId="1372" xr:uid="{44773F13-AF63-48D1-9D81-85CAA9319133}"/>
    <cellStyle name="Normal 5 5 4 2 3 2" xfId="1373" xr:uid="{DE7D1B5B-DA85-4F7A-AA0B-570ADFCCF0BA}"/>
    <cellStyle name="Normal 5 5 4 2 4" xfId="1374" xr:uid="{7F66B2F6-023C-46BB-9278-775A35EE8B4E}"/>
    <cellStyle name="Normal 5 5 4 2 5" xfId="2916" xr:uid="{0156135C-D1CD-4265-8BCD-DBF9DA3749A9}"/>
    <cellStyle name="Normal 5 5 4 3" xfId="571" xr:uid="{DA28EDD4-431A-4453-8619-90721079E5CB}"/>
    <cellStyle name="Normal 5 5 4 3 2" xfId="1375" xr:uid="{4C846434-9C15-4B83-A28C-3BA5676FAA98}"/>
    <cellStyle name="Normal 5 5 4 3 2 2" xfId="1376" xr:uid="{00CC2A30-FFD6-4982-8E3E-642F4432E859}"/>
    <cellStyle name="Normal 5 5 4 3 3" xfId="1377" xr:uid="{FF6CA542-17D8-4A6B-88F3-F080FE2938A1}"/>
    <cellStyle name="Normal 5 5 4 3 4" xfId="2917" xr:uid="{CCB96281-36C1-407C-A5D8-E752F11C7BB1}"/>
    <cellStyle name="Normal 5 5 4 4" xfId="1378" xr:uid="{961CAAB9-B91C-4761-81A3-3D349ED4E02E}"/>
    <cellStyle name="Normal 5 5 4 4 2" xfId="1379" xr:uid="{15378B9A-410A-4423-954E-0730E4814FD1}"/>
    <cellStyle name="Normal 5 5 4 4 3" xfId="2918" xr:uid="{A3C2558B-CA98-4D88-86E2-D0D2603F3A1C}"/>
    <cellStyle name="Normal 5 5 4 4 4" xfId="2919" xr:uid="{857E8997-CDE5-41CD-BFB1-C95340845AC9}"/>
    <cellStyle name="Normal 5 5 4 5" xfId="1380" xr:uid="{761470E8-CC91-4892-A105-F5159B712E77}"/>
    <cellStyle name="Normal 5 5 4 6" xfId="2920" xr:uid="{46F9C6A9-C75F-4E06-8C86-15DE09094A8C}"/>
    <cellStyle name="Normal 5 5 4 7" xfId="2921" xr:uid="{8366E0FC-C4B5-42F7-B961-B364C81D76B0}"/>
    <cellStyle name="Normal 5 5 5" xfId="308" xr:uid="{BB732692-DB16-4BAD-A214-AE3916410B26}"/>
    <cellStyle name="Normal 5 5 5 2" xfId="572" xr:uid="{414C4F32-9A83-49B2-A13B-3AC2BC840531}"/>
    <cellStyle name="Normal 5 5 5 2 2" xfId="1381" xr:uid="{BAAB0271-A3A7-4114-92F8-F8EE39FB63EF}"/>
    <cellStyle name="Normal 5 5 5 2 2 2" xfId="1382" xr:uid="{516305A8-F186-4644-86AC-9D004E1081B3}"/>
    <cellStyle name="Normal 5 5 5 2 3" xfId="1383" xr:uid="{FABD204D-2F44-420D-BC25-A0BA84A1C9D1}"/>
    <cellStyle name="Normal 5 5 5 2 4" xfId="2922" xr:uid="{019CCADF-6AEC-4D70-A392-A210925BADF7}"/>
    <cellStyle name="Normal 5 5 5 3" xfId="1384" xr:uid="{C8073748-75E9-4283-900A-01EBBD60133D}"/>
    <cellStyle name="Normal 5 5 5 3 2" xfId="1385" xr:uid="{6086E2F4-CA81-4F2E-AF49-F9AB8567115C}"/>
    <cellStyle name="Normal 5 5 5 3 3" xfId="2923" xr:uid="{7EF19F05-6176-42D0-926C-B5FC72340BFF}"/>
    <cellStyle name="Normal 5 5 5 3 4" xfId="2924" xr:uid="{B39D341B-F9D1-4766-9898-0E80CF8A6A1E}"/>
    <cellStyle name="Normal 5 5 5 4" xfId="1386" xr:uid="{70B569EB-9E1A-45DA-A697-D09AD327FB9B}"/>
    <cellStyle name="Normal 5 5 5 5" xfId="2925" xr:uid="{67D3DB19-EF82-414E-A050-2EF0B6C8DA03}"/>
    <cellStyle name="Normal 5 5 5 6" xfId="2926" xr:uid="{723B3654-8E2E-4704-9F89-290F52E4F307}"/>
    <cellStyle name="Normal 5 5 6" xfId="309" xr:uid="{98B5C679-A7A1-4116-984A-DA470A861684}"/>
    <cellStyle name="Normal 5 5 6 2" xfId="1387" xr:uid="{E87559E4-C70A-43CD-80E5-BA507EA92D66}"/>
    <cellStyle name="Normal 5 5 6 2 2" xfId="1388" xr:uid="{E8713D4F-7E02-430C-AF3C-48338EDE1400}"/>
    <cellStyle name="Normal 5 5 6 2 3" xfId="2927" xr:uid="{E6FE46F4-66D0-43F5-9E50-D6F21282D6AF}"/>
    <cellStyle name="Normal 5 5 6 2 4" xfId="2928" xr:uid="{4DD27CF6-7BFA-43F5-999B-EAAAEFFFA9AD}"/>
    <cellStyle name="Normal 5 5 6 3" xfId="1389" xr:uid="{86E1CDC8-37E2-49AA-9D6A-913A50091537}"/>
    <cellStyle name="Normal 5 5 6 4" xfId="2929" xr:uid="{351403D5-D564-42D3-9350-194D526C9EED}"/>
    <cellStyle name="Normal 5 5 6 5" xfId="2930" xr:uid="{3C4E22F5-EC59-46A0-BF39-C31BB5EE2BA8}"/>
    <cellStyle name="Normal 5 5 7" xfId="1390" xr:uid="{583DB6C2-B221-49E5-9BD9-132731A9CA98}"/>
    <cellStyle name="Normal 5 5 7 2" xfId="1391" xr:uid="{73FA0E53-50A7-4C13-BEC0-E7FD25E3E96B}"/>
    <cellStyle name="Normal 5 5 7 3" xfId="2931" xr:uid="{21EF4451-B5E0-4E46-97E3-E575741F2F90}"/>
    <cellStyle name="Normal 5 5 7 4" xfId="2932" xr:uid="{202278E7-BD89-4A72-B259-B1487824D4CF}"/>
    <cellStyle name="Normal 5 5 8" xfId="1392" xr:uid="{C7C9E8A5-1678-4672-B81F-13A5F8F03B92}"/>
    <cellStyle name="Normal 5 5 8 2" xfId="2933" xr:uid="{A74AF6F7-9C4A-469D-8C2D-8893CCAC9698}"/>
    <cellStyle name="Normal 5 5 8 3" xfId="2934" xr:uid="{A9553F3C-FF19-4AF2-A2CF-7112D66070A7}"/>
    <cellStyle name="Normal 5 5 8 4" xfId="2935" xr:uid="{5A61233B-4932-4968-9335-34D499120FF8}"/>
    <cellStyle name="Normal 5 5 9" xfId="2936" xr:uid="{91CE0D8B-4EB6-4CD8-B8B5-950E6B5C5AE4}"/>
    <cellStyle name="Normal 5 6" xfId="111" xr:uid="{B5FB99D9-E505-4B90-8911-B832A242FF23}"/>
    <cellStyle name="Normal 5 6 10" xfId="2937" xr:uid="{E1C445DD-023B-4183-8F96-F2FAD63CDD20}"/>
    <cellStyle name="Normal 5 6 11" xfId="2938" xr:uid="{3AB37478-2DF1-4493-8F9F-50BA0CF58559}"/>
    <cellStyle name="Normal 5 6 2" xfId="112" xr:uid="{16B2EC0A-0FC7-41C6-866C-22B6FE3829FF}"/>
    <cellStyle name="Normal 5 6 2 2" xfId="310" xr:uid="{E21EA95B-E867-40EA-A112-E0C5A38BC367}"/>
    <cellStyle name="Normal 5 6 2 2 2" xfId="573" xr:uid="{4CA48344-D58A-4BD9-AFC7-D5AA367CAA0E}"/>
    <cellStyle name="Normal 5 6 2 2 2 2" xfId="574" xr:uid="{D97DDB6D-DF7F-4C8F-B922-BF531DF144EF}"/>
    <cellStyle name="Normal 5 6 2 2 2 2 2" xfId="1393" xr:uid="{886253D9-C6DA-495B-B1C8-72E08FAD938F}"/>
    <cellStyle name="Normal 5 6 2 2 2 2 3" xfId="2939" xr:uid="{30149E8D-0222-4FFF-8528-2E721242FA68}"/>
    <cellStyle name="Normal 5 6 2 2 2 2 4" xfId="2940" xr:uid="{77DC6572-FE0C-44E2-9DE4-F3EA04075914}"/>
    <cellStyle name="Normal 5 6 2 2 2 3" xfId="1394" xr:uid="{DDCFA8BA-C665-4B9D-87DC-724718066E64}"/>
    <cellStyle name="Normal 5 6 2 2 2 3 2" xfId="2941" xr:uid="{A6F51725-4CDA-4F5C-81A9-97C729D8C845}"/>
    <cellStyle name="Normal 5 6 2 2 2 3 3" xfId="2942" xr:uid="{DD8B8158-2798-491C-A790-8A9BA4BD1879}"/>
    <cellStyle name="Normal 5 6 2 2 2 3 4" xfId="2943" xr:uid="{028A2481-4258-4708-82C8-752EE2BE4ED1}"/>
    <cellStyle name="Normal 5 6 2 2 2 4" xfId="2944" xr:uid="{4F61E0B8-8C6B-49BF-B6F5-48712CB8C880}"/>
    <cellStyle name="Normal 5 6 2 2 2 5" xfId="2945" xr:uid="{D80A1977-C10C-4C45-B4E1-97033FF1F0C8}"/>
    <cellStyle name="Normal 5 6 2 2 2 6" xfId="2946" xr:uid="{FBA0337C-98DA-44F7-955F-4F5F102AFF18}"/>
    <cellStyle name="Normal 5 6 2 2 3" xfId="575" xr:uid="{D50BF689-5236-44B6-B2BA-587827636D52}"/>
    <cellStyle name="Normal 5 6 2 2 3 2" xfId="1395" xr:uid="{165103BA-2458-4622-80A2-DAE9ACFEBBA5}"/>
    <cellStyle name="Normal 5 6 2 2 3 2 2" xfId="2947" xr:uid="{DAF62794-E7DC-4FD8-A680-66F05F02EB95}"/>
    <cellStyle name="Normal 5 6 2 2 3 2 3" xfId="2948" xr:uid="{30AD263A-27F5-4DA7-B332-C5CECDD72F83}"/>
    <cellStyle name="Normal 5 6 2 2 3 2 4" xfId="2949" xr:uid="{246E4129-8AB5-41D4-9CC0-59D8970C4DFC}"/>
    <cellStyle name="Normal 5 6 2 2 3 3" xfId="2950" xr:uid="{7D89B7FC-8E3D-498C-B40B-9B1C1B2DF022}"/>
    <cellStyle name="Normal 5 6 2 2 3 4" xfId="2951" xr:uid="{46CAEE57-9EF4-44C4-A4DF-BA9A5699E077}"/>
    <cellStyle name="Normal 5 6 2 2 3 5" xfId="2952" xr:uid="{52E24BFD-284B-4398-8DFD-876E5AF2EF05}"/>
    <cellStyle name="Normal 5 6 2 2 4" xfId="1396" xr:uid="{5BFE06EA-5DD3-4144-ABC5-7440ED5B3824}"/>
    <cellStyle name="Normal 5 6 2 2 4 2" xfId="2953" xr:uid="{5FF99885-198A-4439-AF7D-6875B5E2A89D}"/>
    <cellStyle name="Normal 5 6 2 2 4 3" xfId="2954" xr:uid="{FAD18506-8121-4EBE-8A53-91EECD138B31}"/>
    <cellStyle name="Normal 5 6 2 2 4 4" xfId="2955" xr:uid="{E46A80E1-4ADB-414F-87C9-EDD91484CC1C}"/>
    <cellStyle name="Normal 5 6 2 2 5" xfId="2956" xr:uid="{8FCA7ABF-3647-4DE2-8748-9FE121163E78}"/>
    <cellStyle name="Normal 5 6 2 2 5 2" xfId="2957" xr:uid="{5CC5B7DB-A3AA-4138-84B2-8C6BC1A907E7}"/>
    <cellStyle name="Normal 5 6 2 2 5 3" xfId="2958" xr:uid="{41D30147-2690-4973-ABCA-836DAEFBF433}"/>
    <cellStyle name="Normal 5 6 2 2 5 4" xfId="2959" xr:uid="{A45FB86A-D8EA-44D3-915E-0FF370D6FF85}"/>
    <cellStyle name="Normal 5 6 2 2 6" xfId="2960" xr:uid="{04AF5A8F-56E4-4EE3-9C2C-E7E2368331E2}"/>
    <cellStyle name="Normal 5 6 2 2 7" xfId="2961" xr:uid="{668E97AE-8FD0-43B7-B7BC-4994F16DAC10}"/>
    <cellStyle name="Normal 5 6 2 2 8" xfId="2962" xr:uid="{796E5A60-526E-4ED0-9379-D4445CC4A39D}"/>
    <cellStyle name="Normal 5 6 2 3" xfId="576" xr:uid="{9FA48D89-24A2-4773-9197-28D0053A3ABB}"/>
    <cellStyle name="Normal 5 6 2 3 2" xfId="577" xr:uid="{204D614F-BA69-40C6-BA73-DFF75A086657}"/>
    <cellStyle name="Normal 5 6 2 3 2 2" xfId="578" xr:uid="{C3ECF841-2B4C-4214-A8EE-B9F8D842BD2C}"/>
    <cellStyle name="Normal 5 6 2 3 2 3" xfId="2963" xr:uid="{828802FC-B698-4CA7-B6ED-7718F5C5A0B3}"/>
    <cellStyle name="Normal 5 6 2 3 2 4" xfId="2964" xr:uid="{539F8081-5CC3-4BB0-A00C-12583F8F9192}"/>
    <cellStyle name="Normal 5 6 2 3 3" xfId="579" xr:uid="{5CC2E643-164C-45BC-9622-4CC9A76816E7}"/>
    <cellStyle name="Normal 5 6 2 3 3 2" xfId="2965" xr:uid="{13BCD272-A1DB-4EA9-B1A0-D7F11ABC9BCC}"/>
    <cellStyle name="Normal 5 6 2 3 3 3" xfId="2966" xr:uid="{CF94FC6D-9B32-4389-B30E-F3BF3AD2EB73}"/>
    <cellStyle name="Normal 5 6 2 3 3 4" xfId="2967" xr:uid="{9EE94357-E760-4942-AD1A-DF64C5E7BEB8}"/>
    <cellStyle name="Normal 5 6 2 3 4" xfId="2968" xr:uid="{6D191383-7EDD-446B-8FB9-56AD162E5237}"/>
    <cellStyle name="Normal 5 6 2 3 5" xfId="2969" xr:uid="{428D6535-63B5-4A2A-B9A3-7755632F838D}"/>
    <cellStyle name="Normal 5 6 2 3 6" xfId="2970" xr:uid="{DCD84B76-5D52-4819-89B1-C3ACC4B2B003}"/>
    <cellStyle name="Normal 5 6 2 4" xfId="580" xr:uid="{1BD73720-93DD-4E66-88CD-7D6E5885A0A1}"/>
    <cellStyle name="Normal 5 6 2 4 2" xfId="581" xr:uid="{E7A31015-7597-452F-89B6-DE5F7A8C26C4}"/>
    <cellStyle name="Normal 5 6 2 4 2 2" xfId="2971" xr:uid="{FB99485B-53C5-46A7-A00C-DCAD715FE17B}"/>
    <cellStyle name="Normal 5 6 2 4 2 3" xfId="2972" xr:uid="{0D4B985C-BE35-49F5-994F-CD0E3EB8E408}"/>
    <cellStyle name="Normal 5 6 2 4 2 4" xfId="2973" xr:uid="{95331170-E787-4C20-89F4-C546B7F7A304}"/>
    <cellStyle name="Normal 5 6 2 4 3" xfId="2974" xr:uid="{603FAEA5-8479-45E2-8F3A-2647EB19A0B9}"/>
    <cellStyle name="Normal 5 6 2 4 4" xfId="2975" xr:uid="{DDCDECF2-7D9E-419E-B2E7-6F1B8C78B878}"/>
    <cellStyle name="Normal 5 6 2 4 5" xfId="2976" xr:uid="{077BAD28-7F3E-4489-88F8-E6369F1A6FE2}"/>
    <cellStyle name="Normal 5 6 2 5" xfId="582" xr:uid="{EF6ACDA6-E8FC-449B-83AB-44CADC94AFA5}"/>
    <cellStyle name="Normal 5 6 2 5 2" xfId="2977" xr:uid="{369F9336-F8F9-4554-872C-4AD84C57905C}"/>
    <cellStyle name="Normal 5 6 2 5 3" xfId="2978" xr:uid="{23C878B0-C736-4FD5-987B-619CF80568AE}"/>
    <cellStyle name="Normal 5 6 2 5 4" xfId="2979" xr:uid="{B45B462A-499D-4771-9C5E-8FA1C6038679}"/>
    <cellStyle name="Normal 5 6 2 6" xfId="2980" xr:uid="{E27D06A1-7034-4D5F-8ECD-C64168627013}"/>
    <cellStyle name="Normal 5 6 2 6 2" xfId="2981" xr:uid="{471816EA-3578-404D-81C7-7A0CF07B6035}"/>
    <cellStyle name="Normal 5 6 2 6 3" xfId="2982" xr:uid="{718D5F97-6A5B-43D1-9F91-D8B72AE872D0}"/>
    <cellStyle name="Normal 5 6 2 6 4" xfId="2983" xr:uid="{309123D3-F8BF-4B0B-9253-9D0E7403712B}"/>
    <cellStyle name="Normal 5 6 2 7" xfId="2984" xr:uid="{290D4473-68F0-4D96-B02E-6575EDBE173D}"/>
    <cellStyle name="Normal 5 6 2 8" xfId="2985" xr:uid="{06C8A47C-A096-4779-BD4F-DBA247BD1572}"/>
    <cellStyle name="Normal 5 6 2 9" xfId="2986" xr:uid="{718B0BEB-658B-45C9-BEF1-63B611CEE635}"/>
    <cellStyle name="Normal 5 6 3" xfId="311" xr:uid="{EABDEE71-0648-4D4B-B07F-40C7576013F1}"/>
    <cellStyle name="Normal 5 6 3 2" xfId="583" xr:uid="{75224F7A-44B5-411F-A68A-42F598523F05}"/>
    <cellStyle name="Normal 5 6 3 2 2" xfId="584" xr:uid="{C3FCCBBB-159B-4952-9BFD-FD6C427447A1}"/>
    <cellStyle name="Normal 5 6 3 2 2 2" xfId="1397" xr:uid="{65E657AB-33CD-49BE-A21F-311DE09DECB1}"/>
    <cellStyle name="Normal 5 6 3 2 2 2 2" xfId="1398" xr:uid="{C3C503DF-F3BD-4489-A058-A7E92F28CA42}"/>
    <cellStyle name="Normal 5 6 3 2 2 3" xfId="1399" xr:uid="{8D827D53-88DD-4B84-9866-E7198B74FDB4}"/>
    <cellStyle name="Normal 5 6 3 2 2 4" xfId="2987" xr:uid="{F64CE341-F1D9-4448-A23E-2D04D575513D}"/>
    <cellStyle name="Normal 5 6 3 2 3" xfId="1400" xr:uid="{CF6BE46B-936E-445A-8C1B-01ECB97DF864}"/>
    <cellStyle name="Normal 5 6 3 2 3 2" xfId="1401" xr:uid="{799A52EF-0700-4900-8609-DA615DD4D7FE}"/>
    <cellStyle name="Normal 5 6 3 2 3 3" xfId="2988" xr:uid="{8596A523-CC0A-41C6-8F91-BC97F8F73B88}"/>
    <cellStyle name="Normal 5 6 3 2 3 4" xfId="2989" xr:uid="{22AE3A90-A43D-475D-9F3D-CD48797B022A}"/>
    <cellStyle name="Normal 5 6 3 2 4" xfId="1402" xr:uid="{9A737C9D-FED3-40A6-AE0F-F08B4356D092}"/>
    <cellStyle name="Normal 5 6 3 2 5" xfId="2990" xr:uid="{C700EFE0-4CCE-49EE-ADDA-40C4F4AA51A0}"/>
    <cellStyle name="Normal 5 6 3 2 6" xfId="2991" xr:uid="{EA4AFA88-E8E8-4D23-8539-53707F6E8A31}"/>
    <cellStyle name="Normal 5 6 3 3" xfId="585" xr:uid="{58FD5719-145E-4398-8783-2EA8A097A251}"/>
    <cellStyle name="Normal 5 6 3 3 2" xfId="1403" xr:uid="{B896270B-02BF-4473-955B-8AEEB9FC742B}"/>
    <cellStyle name="Normal 5 6 3 3 2 2" xfId="1404" xr:uid="{E22374E2-CC49-44A0-831A-B1730581FC12}"/>
    <cellStyle name="Normal 5 6 3 3 2 3" xfId="2992" xr:uid="{9DA83C2A-BCDD-4D5C-A775-3B23C4050BC0}"/>
    <cellStyle name="Normal 5 6 3 3 2 4" xfId="2993" xr:uid="{5F41CA1C-4D6F-4E4A-BF0A-38C2DC2010B6}"/>
    <cellStyle name="Normal 5 6 3 3 3" xfId="1405" xr:uid="{75FC0D76-4C0A-4F26-965B-99111C1C8E19}"/>
    <cellStyle name="Normal 5 6 3 3 4" xfId="2994" xr:uid="{474D3490-AC93-4E86-8CD1-028D9B197D65}"/>
    <cellStyle name="Normal 5 6 3 3 5" xfId="2995" xr:uid="{D84E2ECE-0812-4C2B-BBA7-D23A18B474D1}"/>
    <cellStyle name="Normal 5 6 3 4" xfId="1406" xr:uid="{62810FAC-C2D5-4762-9EA8-7A5FB35BF982}"/>
    <cellStyle name="Normal 5 6 3 4 2" xfId="1407" xr:uid="{AC3DEF32-808B-411C-9A5B-5B8CFD966EB3}"/>
    <cellStyle name="Normal 5 6 3 4 3" xfId="2996" xr:uid="{5B0D73AA-003B-47D5-8A61-88234E1DF4B5}"/>
    <cellStyle name="Normal 5 6 3 4 4" xfId="2997" xr:uid="{ACE94CDC-5559-4190-B7D7-126A14A739DB}"/>
    <cellStyle name="Normal 5 6 3 5" xfId="1408" xr:uid="{50BDBF58-B679-45DC-B56A-A76E4DCECDEA}"/>
    <cellStyle name="Normal 5 6 3 5 2" xfId="2998" xr:uid="{F4DD8CBA-CFA4-4FC6-BC7A-54BD2F8B8209}"/>
    <cellStyle name="Normal 5 6 3 5 3" xfId="2999" xr:uid="{BED03C95-54F2-4E05-BEEA-D4B9CE7D4E01}"/>
    <cellStyle name="Normal 5 6 3 5 4" xfId="3000" xr:uid="{C344874D-99A7-4166-AF62-426E8CE8EDFE}"/>
    <cellStyle name="Normal 5 6 3 6" xfId="3001" xr:uid="{EC7C6155-7E73-4F1E-866A-E3D1C6B06E64}"/>
    <cellStyle name="Normal 5 6 3 7" xfId="3002" xr:uid="{897C5504-3D9D-460F-B90F-53C7E1E99547}"/>
    <cellStyle name="Normal 5 6 3 8" xfId="3003" xr:uid="{FFAF8F46-397A-43C0-A982-DDCAF384E26B}"/>
    <cellStyle name="Normal 5 6 4" xfId="312" xr:uid="{ED2994BD-9CC6-4C34-AB5A-598182159485}"/>
    <cellStyle name="Normal 5 6 4 2" xfId="586" xr:uid="{D155E7C3-EB47-41F5-81BE-9943EA5BB08F}"/>
    <cellStyle name="Normal 5 6 4 2 2" xfId="587" xr:uid="{D9E9B4CF-7999-4378-8D67-6507062464B6}"/>
    <cellStyle name="Normal 5 6 4 2 2 2" xfId="1409" xr:uid="{6377AE0C-085E-43F4-AF04-F7E3613C86BB}"/>
    <cellStyle name="Normal 5 6 4 2 2 3" xfId="3004" xr:uid="{8AAF8CFC-F6C0-4877-A076-B60CF98040A9}"/>
    <cellStyle name="Normal 5 6 4 2 2 4" xfId="3005" xr:uid="{5298D229-7C31-4C05-A3AA-2BE7DECF8DCB}"/>
    <cellStyle name="Normal 5 6 4 2 3" xfId="1410" xr:uid="{D8A0A0F7-00F9-4B0E-9A42-3346D0FADA3D}"/>
    <cellStyle name="Normal 5 6 4 2 4" xfId="3006" xr:uid="{FEF1D702-6E8B-43C3-BE7C-D359EC3F0767}"/>
    <cellStyle name="Normal 5 6 4 2 5" xfId="3007" xr:uid="{C16F8BE6-7C99-45D1-9FEE-F29FC974BF21}"/>
    <cellStyle name="Normal 5 6 4 3" xfId="588" xr:uid="{B5117AD4-6ADC-4A42-BCC6-69F6E89EE02C}"/>
    <cellStyle name="Normal 5 6 4 3 2" xfId="1411" xr:uid="{B59C9252-FFBB-435C-AA78-3C1A94AB995E}"/>
    <cellStyle name="Normal 5 6 4 3 3" xfId="3008" xr:uid="{5DCB2826-1AC5-42BB-96E1-94DCAF1D1719}"/>
    <cellStyle name="Normal 5 6 4 3 4" xfId="3009" xr:uid="{3D8B9B3A-732B-4BCF-A8B7-87C2FA53DEA4}"/>
    <cellStyle name="Normal 5 6 4 4" xfId="1412" xr:uid="{51EC2077-8F2F-416E-AE18-2972081B3D33}"/>
    <cellStyle name="Normal 5 6 4 4 2" xfId="3010" xr:uid="{3F742367-0E86-49EF-8D61-2F4CA9103CC6}"/>
    <cellStyle name="Normal 5 6 4 4 3" xfId="3011" xr:uid="{12AB73D3-E778-4E3E-B4F7-EE4317A69D5F}"/>
    <cellStyle name="Normal 5 6 4 4 4" xfId="3012" xr:uid="{A9D57180-3966-4DB5-9B3F-FDF6B787D71C}"/>
    <cellStyle name="Normal 5 6 4 5" xfId="3013" xr:uid="{99FA090A-A397-4CE3-B11C-96B5386E1C6C}"/>
    <cellStyle name="Normal 5 6 4 6" xfId="3014" xr:uid="{B2C59E54-F58E-4B5D-ACE8-CFDEB40AA868}"/>
    <cellStyle name="Normal 5 6 4 7" xfId="3015" xr:uid="{FDE65C54-F744-4B4D-87BA-47804CA5E2BC}"/>
    <cellStyle name="Normal 5 6 5" xfId="313" xr:uid="{1DB9DE2B-7311-434D-A533-1B914B1206C7}"/>
    <cellStyle name="Normal 5 6 5 2" xfId="589" xr:uid="{575CB9D3-65A8-4CA1-A6A2-7F15482FCFD4}"/>
    <cellStyle name="Normal 5 6 5 2 2" xfId="1413" xr:uid="{01D40AC5-0E9B-4735-A45F-B3A00CC44DD8}"/>
    <cellStyle name="Normal 5 6 5 2 3" xfId="3016" xr:uid="{E383707A-F5F1-46C0-B26C-5BFBBC6817C6}"/>
    <cellStyle name="Normal 5 6 5 2 4" xfId="3017" xr:uid="{A1DD659A-6E11-476A-86CC-2D4C0BAF9E7C}"/>
    <cellStyle name="Normal 5 6 5 3" xfId="1414" xr:uid="{76EC2170-A404-43E9-9FF7-D53623779D1C}"/>
    <cellStyle name="Normal 5 6 5 3 2" xfId="3018" xr:uid="{7B36E836-BCFF-40C0-BC98-00AD183827F5}"/>
    <cellStyle name="Normal 5 6 5 3 3" xfId="3019" xr:uid="{DE2AEB11-EF52-40A7-BA4E-5A00D486CAB3}"/>
    <cellStyle name="Normal 5 6 5 3 4" xfId="3020" xr:uid="{488BF411-6597-476D-BAA8-923B297CBF77}"/>
    <cellStyle name="Normal 5 6 5 4" xfId="3021" xr:uid="{55AC3EA9-0F09-45ED-B7DC-66C2FAAD68A4}"/>
    <cellStyle name="Normal 5 6 5 5" xfId="3022" xr:uid="{B74201AB-9F0F-4BE2-AD25-161ECD1F63F7}"/>
    <cellStyle name="Normal 5 6 5 6" xfId="3023" xr:uid="{F03AF75A-6375-48DE-ABE7-B229A3D6F3FE}"/>
    <cellStyle name="Normal 5 6 6" xfId="590" xr:uid="{2A0482D2-D97D-47E4-8AC6-AEB5A6B202F7}"/>
    <cellStyle name="Normal 5 6 6 2" xfId="1415" xr:uid="{10D036BF-6F52-4C24-8BC8-233DE3D5C389}"/>
    <cellStyle name="Normal 5 6 6 2 2" xfId="3024" xr:uid="{51EE5B34-695F-44A5-8D62-DFE0508D0162}"/>
    <cellStyle name="Normal 5 6 6 2 3" xfId="3025" xr:uid="{3C72854D-2832-4B98-ACFA-F52DA1CCECE0}"/>
    <cellStyle name="Normal 5 6 6 2 4" xfId="3026" xr:uid="{AFBA5783-1EE8-4B44-9D5C-26ED3B0D8639}"/>
    <cellStyle name="Normal 5 6 6 3" xfId="3027" xr:uid="{052B7165-1348-4AAE-ABE1-876695F28111}"/>
    <cellStyle name="Normal 5 6 6 4" xfId="3028" xr:uid="{FA2EFFC4-9596-4999-B502-FAA87A3CFC6D}"/>
    <cellStyle name="Normal 5 6 6 5" xfId="3029" xr:uid="{ADC5C91B-97DE-46D6-A4EC-9AA13E95C311}"/>
    <cellStyle name="Normal 5 6 7" xfId="1416" xr:uid="{15013406-1CD8-466F-AE42-2881F6948E49}"/>
    <cellStyle name="Normal 5 6 7 2" xfId="3030" xr:uid="{82E9F115-876E-475E-A49D-57182488C759}"/>
    <cellStyle name="Normal 5 6 7 3" xfId="3031" xr:uid="{B663274E-0155-468E-9DB1-3BBAC5B53671}"/>
    <cellStyle name="Normal 5 6 7 4" xfId="3032" xr:uid="{889ADDFA-5CA9-430D-AC92-EF1952B56964}"/>
    <cellStyle name="Normal 5 6 8" xfId="3033" xr:uid="{C8D2C463-5A45-4D2F-A22E-12273B05A31A}"/>
    <cellStyle name="Normal 5 6 8 2" xfId="3034" xr:uid="{82CBCB25-4DBE-45D1-8FF1-89AE5FD3640A}"/>
    <cellStyle name="Normal 5 6 8 3" xfId="3035" xr:uid="{38BADB3A-A733-415B-9C6D-EEC608F67137}"/>
    <cellStyle name="Normal 5 6 8 4" xfId="3036" xr:uid="{5A910524-0F45-405A-BC77-4799B6C29E16}"/>
    <cellStyle name="Normal 5 6 9" xfId="3037" xr:uid="{2B8C9582-2724-499C-8C3C-0684503E1043}"/>
    <cellStyle name="Normal 5 7" xfId="113" xr:uid="{769FCAE1-F8EA-4405-9827-5A5F1DF0C78F}"/>
    <cellStyle name="Normal 5 7 2" xfId="114" xr:uid="{B659A7D3-3EF6-4D66-8985-A8E1F5DA3832}"/>
    <cellStyle name="Normal 5 7 2 2" xfId="314" xr:uid="{5257C1CC-F9B4-4AAA-9691-13B1C61559C1}"/>
    <cellStyle name="Normal 5 7 2 2 2" xfId="591" xr:uid="{E45C81C3-96A5-4D80-B566-347C1641053A}"/>
    <cellStyle name="Normal 5 7 2 2 2 2" xfId="1417" xr:uid="{0D190BEC-5E27-483E-8FA6-C35712B99056}"/>
    <cellStyle name="Normal 5 7 2 2 2 3" xfId="3038" xr:uid="{15626459-D079-4DBF-B658-66C0021B0DC6}"/>
    <cellStyle name="Normal 5 7 2 2 2 4" xfId="3039" xr:uid="{784BBA9C-6363-438F-B051-174769D2BDB3}"/>
    <cellStyle name="Normal 5 7 2 2 3" xfId="1418" xr:uid="{23F0F8FB-4880-49AB-BF21-9686B2A890C1}"/>
    <cellStyle name="Normal 5 7 2 2 3 2" xfId="3040" xr:uid="{F68D36C2-5564-4FCC-ABA2-129B275A360F}"/>
    <cellStyle name="Normal 5 7 2 2 3 3" xfId="3041" xr:uid="{3CAFEE52-C37E-4DD1-B2B8-CD860407EB79}"/>
    <cellStyle name="Normal 5 7 2 2 3 4" xfId="3042" xr:uid="{FA9DF322-0392-422D-B964-FA56474A9E1E}"/>
    <cellStyle name="Normal 5 7 2 2 4" xfId="3043" xr:uid="{72AB29A2-999F-4A10-9300-4AAEBD186077}"/>
    <cellStyle name="Normal 5 7 2 2 5" xfId="3044" xr:uid="{6F7F4624-339F-4844-BE10-47F6BB85BAD0}"/>
    <cellStyle name="Normal 5 7 2 2 6" xfId="3045" xr:uid="{5C717613-BDEF-4459-B725-A510E5A0FE67}"/>
    <cellStyle name="Normal 5 7 2 3" xfId="592" xr:uid="{C42576B5-135D-45B1-BB90-A804BACD03E5}"/>
    <cellStyle name="Normal 5 7 2 3 2" xfId="1419" xr:uid="{A9FDCD09-80FD-42A3-A667-7C4A1E538793}"/>
    <cellStyle name="Normal 5 7 2 3 2 2" xfId="3046" xr:uid="{50382E3E-0667-4361-BE75-DFF791FE6DED}"/>
    <cellStyle name="Normal 5 7 2 3 2 3" xfId="3047" xr:uid="{BBA517AB-D47B-4D15-A0AB-EF1B9647EB97}"/>
    <cellStyle name="Normal 5 7 2 3 2 4" xfId="3048" xr:uid="{7984FC10-3377-4519-BAF5-E7CEA0E6C40E}"/>
    <cellStyle name="Normal 5 7 2 3 3" xfId="3049" xr:uid="{980B3A14-DF39-45C5-9AFA-F9A4C93C1757}"/>
    <cellStyle name="Normal 5 7 2 3 4" xfId="3050" xr:uid="{4BDE0C78-3C56-46C1-8E96-6A3FCD2322E4}"/>
    <cellStyle name="Normal 5 7 2 3 5" xfId="3051" xr:uid="{F98CBDF0-1DC2-4DB2-9281-5F6FB6721B87}"/>
    <cellStyle name="Normal 5 7 2 4" xfId="1420" xr:uid="{50587A55-30F2-4D23-9537-4D85CF11E49B}"/>
    <cellStyle name="Normal 5 7 2 4 2" xfId="3052" xr:uid="{ACFB52C0-57DB-4CA4-AAAF-2789A361EA1B}"/>
    <cellStyle name="Normal 5 7 2 4 3" xfId="3053" xr:uid="{709DD515-97F8-48C3-A9C7-5EDBF422DF68}"/>
    <cellStyle name="Normal 5 7 2 4 4" xfId="3054" xr:uid="{2BA081D5-9BCA-4FE5-8649-58F44EB61755}"/>
    <cellStyle name="Normal 5 7 2 5" xfId="3055" xr:uid="{1D54BF69-F14E-42D1-9F94-EA534D863177}"/>
    <cellStyle name="Normal 5 7 2 5 2" xfId="3056" xr:uid="{72D56BAC-910E-4212-8822-CFBF34610BDF}"/>
    <cellStyle name="Normal 5 7 2 5 3" xfId="3057" xr:uid="{2AA3D5A5-BF32-4819-9B95-DE1DD28C28EA}"/>
    <cellStyle name="Normal 5 7 2 5 4" xfId="3058" xr:uid="{667F50EF-3AAF-48A4-9A69-5A8607E1E4E0}"/>
    <cellStyle name="Normal 5 7 2 6" xfId="3059" xr:uid="{C8AA641D-D26B-4419-8506-0509AF63EEF6}"/>
    <cellStyle name="Normal 5 7 2 7" xfId="3060" xr:uid="{0651DCAB-13D4-4C72-9A86-984C4B8BA112}"/>
    <cellStyle name="Normal 5 7 2 8" xfId="3061" xr:uid="{20A9ACD9-01B3-4476-882B-15A81471D395}"/>
    <cellStyle name="Normal 5 7 3" xfId="315" xr:uid="{71815943-7BEE-4EC0-A785-02C4717FDD69}"/>
    <cellStyle name="Normal 5 7 3 2" xfId="593" xr:uid="{7854BF27-722D-496B-AADB-730074BF52E9}"/>
    <cellStyle name="Normal 5 7 3 2 2" xfId="594" xr:uid="{610BC9B7-4C94-4656-85D9-27C0EA5F8334}"/>
    <cellStyle name="Normal 5 7 3 2 3" xfId="3062" xr:uid="{B0CA2017-EE3A-431F-9592-3682918B9534}"/>
    <cellStyle name="Normal 5 7 3 2 4" xfId="3063" xr:uid="{A82CA0C7-D68B-4D9D-8508-367CF3389DA7}"/>
    <cellStyle name="Normal 5 7 3 3" xfId="595" xr:uid="{FA0BD5D8-E492-430D-9A27-3AD8369FBFEE}"/>
    <cellStyle name="Normal 5 7 3 3 2" xfId="3064" xr:uid="{C694019B-05CB-42B2-B425-78278B2B51D3}"/>
    <cellStyle name="Normal 5 7 3 3 3" xfId="3065" xr:uid="{DAAA191F-B104-476E-A31A-1F9379413AFA}"/>
    <cellStyle name="Normal 5 7 3 3 4" xfId="3066" xr:uid="{DE3E9416-0198-44ED-B849-31D10513E7ED}"/>
    <cellStyle name="Normal 5 7 3 4" xfId="3067" xr:uid="{4456050F-76BB-4BCC-8A80-63944FAD71E3}"/>
    <cellStyle name="Normal 5 7 3 5" xfId="3068" xr:uid="{B8B1ECC7-7299-4062-ADFB-EB9FEF987A8F}"/>
    <cellStyle name="Normal 5 7 3 6" xfId="3069" xr:uid="{9725ADA8-9DAA-442B-B9C8-BECCF3F24B0A}"/>
    <cellStyle name="Normal 5 7 4" xfId="316" xr:uid="{889B2F6F-B01D-430B-8E18-A2F0FA8C3888}"/>
    <cellStyle name="Normal 5 7 4 2" xfId="596" xr:uid="{6C36ECC2-2471-466C-BB52-B89420F4F55C}"/>
    <cellStyle name="Normal 5 7 4 2 2" xfId="3070" xr:uid="{6D8841EE-FCB3-4B42-8E30-F7CD3F3B00EC}"/>
    <cellStyle name="Normal 5 7 4 2 3" xfId="3071" xr:uid="{EAF108C3-6AA1-4ECA-860E-C559788F33BD}"/>
    <cellStyle name="Normal 5 7 4 2 4" xfId="3072" xr:uid="{2A3DA258-0E5F-44DE-A772-B1D2B8F0F709}"/>
    <cellStyle name="Normal 5 7 4 3" xfId="3073" xr:uid="{E637358D-CF6E-4CED-9CDC-11E9E5FA6CE8}"/>
    <cellStyle name="Normal 5 7 4 4" xfId="3074" xr:uid="{1A937021-543B-483A-A720-2E96B219C771}"/>
    <cellStyle name="Normal 5 7 4 5" xfId="3075" xr:uid="{98BD9B9C-F492-4FA4-A03E-3EF6FEFB0426}"/>
    <cellStyle name="Normal 5 7 5" xfId="597" xr:uid="{0B1B816D-C498-4662-BEF5-E1206BAC91DF}"/>
    <cellStyle name="Normal 5 7 5 2" xfId="3076" xr:uid="{8B2A82DD-28F7-45C3-99DA-236BA4B90277}"/>
    <cellStyle name="Normal 5 7 5 3" xfId="3077" xr:uid="{CD1FF056-7B57-4887-B98A-AA3C23FAD60E}"/>
    <cellStyle name="Normal 5 7 5 4" xfId="3078" xr:uid="{F58675AC-715A-450F-AA2B-46150C15FFFD}"/>
    <cellStyle name="Normal 5 7 6" xfId="3079" xr:uid="{246D6790-77F9-4A47-83ED-45861249AD56}"/>
    <cellStyle name="Normal 5 7 6 2" xfId="3080" xr:uid="{4BD760D1-72DF-4123-927F-9ADC301B8369}"/>
    <cellStyle name="Normal 5 7 6 3" xfId="3081" xr:uid="{EBF158FF-A612-4B8D-84AA-568BE847ACE8}"/>
    <cellStyle name="Normal 5 7 6 4" xfId="3082" xr:uid="{D7252F0A-5E29-43DA-AA4A-B3485E21C3AC}"/>
    <cellStyle name="Normal 5 7 7" xfId="3083" xr:uid="{2190A8E6-249B-4737-908C-86BEA460B138}"/>
    <cellStyle name="Normal 5 7 8" xfId="3084" xr:uid="{8D74027D-49D5-4F17-A523-51FE261C60F6}"/>
    <cellStyle name="Normal 5 7 9" xfId="3085" xr:uid="{E7B033F1-FC52-4F8D-895B-5846A8052B52}"/>
    <cellStyle name="Normal 5 8" xfId="115" xr:uid="{565EFC7F-6613-45A6-8C80-1BF46A2A8081}"/>
    <cellStyle name="Normal 5 8 2" xfId="317" xr:uid="{90B17F15-DD26-47A9-9D24-D901477D7B04}"/>
    <cellStyle name="Normal 5 8 2 2" xfId="598" xr:uid="{C6E30FEE-7A28-4E3B-AD79-AFB0F7BBD5EA}"/>
    <cellStyle name="Normal 5 8 2 2 2" xfId="1421" xr:uid="{4E0805D4-18F9-40DF-A44B-DDE7F2C4EAEB}"/>
    <cellStyle name="Normal 5 8 2 2 2 2" xfId="1422" xr:uid="{7C882768-19E0-4243-8B7D-C30E485CB421}"/>
    <cellStyle name="Normal 5 8 2 2 3" xfId="1423" xr:uid="{1B9B9A8E-E19B-4DB7-9597-9AD65695D5D9}"/>
    <cellStyle name="Normal 5 8 2 2 4" xfId="3086" xr:uid="{D0B73A85-1557-48FB-A4AB-1A0B4C8D3345}"/>
    <cellStyle name="Normal 5 8 2 3" xfId="1424" xr:uid="{B3E38689-DC0C-41E7-BD90-D90978E67EF3}"/>
    <cellStyle name="Normal 5 8 2 3 2" xfId="1425" xr:uid="{32165127-5CC5-4868-B80C-06A8123B5314}"/>
    <cellStyle name="Normal 5 8 2 3 3" xfId="3087" xr:uid="{20FB3008-55A6-4F21-927B-B01C5F937E35}"/>
    <cellStyle name="Normal 5 8 2 3 4" xfId="3088" xr:uid="{ED6C78E8-B543-477C-97BB-BBDE3A5916BD}"/>
    <cellStyle name="Normal 5 8 2 4" xfId="1426" xr:uid="{3A5C81B8-0EC7-44EF-BF98-E1A81861B7CD}"/>
    <cellStyle name="Normal 5 8 2 5" xfId="3089" xr:uid="{8EB28160-7DDE-4DD6-9FF3-69761F929ED5}"/>
    <cellStyle name="Normal 5 8 2 6" xfId="3090" xr:uid="{60C86445-0F8E-4A84-B47D-5C9103BA83DC}"/>
    <cellStyle name="Normal 5 8 3" xfId="599" xr:uid="{23CAE531-BD81-408E-8C29-494A5295A78B}"/>
    <cellStyle name="Normal 5 8 3 2" xfId="1427" xr:uid="{FB140F9E-C59B-4F73-AB25-1A21F4692AC3}"/>
    <cellStyle name="Normal 5 8 3 2 2" xfId="1428" xr:uid="{F5BD0EC8-5EA6-48A3-A0CD-383E8CC1F6D0}"/>
    <cellStyle name="Normal 5 8 3 2 3" xfId="3091" xr:uid="{8F1F683D-BAC5-4A95-ADA3-2115573A81C7}"/>
    <cellStyle name="Normal 5 8 3 2 4" xfId="3092" xr:uid="{E9892195-7DB1-461A-8957-603CD04C1065}"/>
    <cellStyle name="Normal 5 8 3 3" xfId="1429" xr:uid="{36328D6E-9A3F-46FC-A394-98A3B315D81C}"/>
    <cellStyle name="Normal 5 8 3 4" xfId="3093" xr:uid="{D7784C48-2D66-49BE-9282-F909292B556E}"/>
    <cellStyle name="Normal 5 8 3 5" xfId="3094" xr:uid="{07949FCC-81C1-459C-98AF-7DD0AE2AED3B}"/>
    <cellStyle name="Normal 5 8 4" xfId="1430" xr:uid="{566266F2-6141-4A89-8CF6-1347B8931C87}"/>
    <cellStyle name="Normal 5 8 4 2" xfId="1431" xr:uid="{BF882B8B-DD72-47F3-B527-5885806ECD28}"/>
    <cellStyle name="Normal 5 8 4 3" xfId="3095" xr:uid="{B3FCB2B8-F75A-4620-A884-1202D03C506F}"/>
    <cellStyle name="Normal 5 8 4 4" xfId="3096" xr:uid="{85842D4B-A7A8-4441-A23F-D5F269FF8A14}"/>
    <cellStyle name="Normal 5 8 5" xfId="1432" xr:uid="{17A8B327-A05B-43D0-8EB9-1C81D1BA111A}"/>
    <cellStyle name="Normal 5 8 5 2" xfId="3097" xr:uid="{F2084A9C-57D8-49C5-9F99-A27F6DA6E017}"/>
    <cellStyle name="Normal 5 8 5 3" xfId="3098" xr:uid="{6AEB03F5-EB6F-495F-A236-B6FBAE5721F1}"/>
    <cellStyle name="Normal 5 8 5 4" xfId="3099" xr:uid="{C4245251-BCAA-4C18-8E01-5930099D1BAF}"/>
    <cellStyle name="Normal 5 8 6" xfId="3100" xr:uid="{74C85F98-3DCD-466F-B768-DE5A4D572854}"/>
    <cellStyle name="Normal 5 8 7" xfId="3101" xr:uid="{DEDBB349-EE11-4782-9388-444401FD0478}"/>
    <cellStyle name="Normal 5 8 8" xfId="3102" xr:uid="{9B387EC8-A07B-4FDA-B245-D6236B0D372F}"/>
    <cellStyle name="Normal 5 9" xfId="318" xr:uid="{EB51A818-9B83-4A96-81D1-8D29B174A264}"/>
    <cellStyle name="Normal 5 9 2" xfId="600" xr:uid="{966A3266-963E-4C98-BB26-7B97DAC3021E}"/>
    <cellStyle name="Normal 5 9 2 2" xfId="601" xr:uid="{D48E67D8-C95D-4861-87D9-68D11DE16050}"/>
    <cellStyle name="Normal 5 9 2 2 2" xfId="1433" xr:uid="{1B13DB19-3CF0-4E58-AE85-58CDBF863BF1}"/>
    <cellStyle name="Normal 5 9 2 2 3" xfId="3103" xr:uid="{8ADEF12F-A6E0-487E-BFFD-9D001451D92E}"/>
    <cellStyle name="Normal 5 9 2 2 4" xfId="3104" xr:uid="{27CB9C41-B360-436B-BB22-56BF70BEF342}"/>
    <cellStyle name="Normal 5 9 2 3" xfId="1434" xr:uid="{98A79D6E-DA71-4337-972D-826FA41EA1DF}"/>
    <cellStyle name="Normal 5 9 2 4" xfId="3105" xr:uid="{E3BE3B93-2C96-4811-9409-13F8C9C3EF3E}"/>
    <cellStyle name="Normal 5 9 2 5" xfId="3106" xr:uid="{A2EFA07F-75D3-49DE-91BC-60D149F7E305}"/>
    <cellStyle name="Normal 5 9 3" xfId="602" xr:uid="{3CE15B3C-7A15-41A2-BD1A-371AF5D386F6}"/>
    <cellStyle name="Normal 5 9 3 2" xfId="1435" xr:uid="{1524EF34-76B5-4674-B6C9-400139E9BBD9}"/>
    <cellStyle name="Normal 5 9 3 3" xfId="3107" xr:uid="{66D87F27-710B-4B2C-BB31-09F3E5F8E785}"/>
    <cellStyle name="Normal 5 9 3 4" xfId="3108" xr:uid="{BECD47D7-DF24-4330-844D-378998CA7F72}"/>
    <cellStyle name="Normal 5 9 4" xfId="1436" xr:uid="{DBD0257A-49F7-419E-80CF-98D97E813B54}"/>
    <cellStyle name="Normal 5 9 4 2" xfId="3109" xr:uid="{C1D97E94-946B-49C4-96DE-D0E210016972}"/>
    <cellStyle name="Normal 5 9 4 3" xfId="3110" xr:uid="{2C3AA7FE-9B54-47D6-ABCC-679838D53D68}"/>
    <cellStyle name="Normal 5 9 4 4" xfId="3111" xr:uid="{4DD97DCD-3E1C-4095-ADEC-E7E245B1046F}"/>
    <cellStyle name="Normal 5 9 5" xfId="3112" xr:uid="{97D92143-BCF6-46D0-BCEB-D17A47C25023}"/>
    <cellStyle name="Normal 5 9 6" xfId="3113" xr:uid="{F680861A-6DD7-49BB-AD38-DAC6D2C51A5A}"/>
    <cellStyle name="Normal 5 9 7" xfId="3114" xr:uid="{AE3D99C8-EA70-4F37-BD07-5701F2C262A5}"/>
    <cellStyle name="Normal 6" xfId="64" xr:uid="{3797B7FD-0263-4B3D-9BBA-C68EC469F72E}"/>
    <cellStyle name="Normal 6 10" xfId="319" xr:uid="{6904D87B-306F-4904-8177-1EE625D0AA23}"/>
    <cellStyle name="Normal 6 10 2" xfId="1437" xr:uid="{666E7797-D3FB-424C-B6A7-F2D42C908831}"/>
    <cellStyle name="Normal 6 10 2 2" xfId="3115" xr:uid="{0F6D6054-F699-4763-BED0-6D208342EFF3}"/>
    <cellStyle name="Normal 6 10 2 2 2" xfId="4588" xr:uid="{3E910ED9-C7FD-4AB6-8F99-2E23BFA8D2E9}"/>
    <cellStyle name="Normal 6 10 2 3" xfId="3116" xr:uid="{9DEA4ECD-7859-4E5A-8D44-42C26E92461F}"/>
    <cellStyle name="Normal 6 10 2 4" xfId="3117" xr:uid="{FDB58028-B60B-4E40-8C79-0F29AB613D35}"/>
    <cellStyle name="Normal 6 10 2 5" xfId="5349" xr:uid="{8343522E-6BF5-4B9D-9084-F269F1435873}"/>
    <cellStyle name="Normal 6 10 3" xfId="3118" xr:uid="{10766128-1982-448A-8D75-97D8A89BB3E0}"/>
    <cellStyle name="Normal 6 10 4" xfId="3119" xr:uid="{6DA14450-279E-4228-B78A-15CFF13D997E}"/>
    <cellStyle name="Normal 6 10 5" xfId="3120" xr:uid="{748AC16B-CBF9-4FBB-93CB-A8CA0D3E4534}"/>
    <cellStyle name="Normal 6 11" xfId="1438" xr:uid="{4C036257-A765-4FB1-ADD4-7AB2CED2EF00}"/>
    <cellStyle name="Normal 6 11 2" xfId="3121" xr:uid="{46495D02-12A2-4E06-AED1-6EDE7A490E09}"/>
    <cellStyle name="Normal 6 11 3" xfId="3122" xr:uid="{326F903C-DBFC-4D4E-8EC0-5EC5DDE5EA5F}"/>
    <cellStyle name="Normal 6 11 4" xfId="3123" xr:uid="{6664A4E6-883B-44B7-A877-65AD31FA7F51}"/>
    <cellStyle name="Normal 6 12" xfId="902" xr:uid="{0601CED7-9550-4BC6-9A21-315F0273A0D6}"/>
    <cellStyle name="Normal 6 12 2" xfId="3124" xr:uid="{9EFEBF43-E95E-41E9-9DC3-20580002CC6F}"/>
    <cellStyle name="Normal 6 12 3" xfId="3125" xr:uid="{400CFE42-FD8A-46E2-86B3-DD51686702BB}"/>
    <cellStyle name="Normal 6 12 4" xfId="3126" xr:uid="{BDDCB040-523F-46B0-9C2D-B071F2DB2486}"/>
    <cellStyle name="Normal 6 13" xfId="899" xr:uid="{FB515858-44BA-42D2-BD54-4C72405AB721}"/>
    <cellStyle name="Normal 6 13 2" xfId="3128" xr:uid="{A91EFB69-4D0B-4D54-B588-A666B720C4DF}"/>
    <cellStyle name="Normal 6 13 3" xfId="4315" xr:uid="{E22F7F48-229B-464A-8386-A410F3D04C9E}"/>
    <cellStyle name="Normal 6 13 4" xfId="3127" xr:uid="{3228425B-7CC8-4D93-9F40-4E57A98B22DE}"/>
    <cellStyle name="Normal 6 13 5" xfId="5319" xr:uid="{234BDB4C-DFA7-43DA-8D3C-2C7CEE0195BE}"/>
    <cellStyle name="Normal 6 14" xfId="3129" xr:uid="{89C64B0A-1904-49DE-B169-0FE372A661D5}"/>
    <cellStyle name="Normal 6 15" xfId="3130" xr:uid="{5CA42479-44FB-4B0F-BB27-D9CCF357FC9A}"/>
    <cellStyle name="Normal 6 16" xfId="3131" xr:uid="{5F827522-F78F-4656-93E2-B4D17A01BA37}"/>
    <cellStyle name="Normal 6 2" xfId="65" xr:uid="{706A4893-C535-40C4-90D1-C0E82C077D71}"/>
    <cellStyle name="Normal 6 2 2" xfId="320" xr:uid="{485D3986-BDCC-4372-A931-50DB1181F674}"/>
    <cellStyle name="Normal 6 2 2 2" xfId="4671" xr:uid="{5924F67C-ACBF-4673-BC9E-2B18668098C5}"/>
    <cellStyle name="Normal 6 2 3" xfId="4560" xr:uid="{4FE1624D-8961-4998-AEAF-BBC38B8BF027}"/>
    <cellStyle name="Normal 6 3" xfId="116" xr:uid="{2BC4F08C-A226-4E58-A53D-64814A02C8FB}"/>
    <cellStyle name="Normal 6 3 10" xfId="3132" xr:uid="{0C6E635C-5EEC-4EEC-899D-DE8B30E77E5A}"/>
    <cellStyle name="Normal 6 3 11" xfId="3133" xr:uid="{254B1676-381B-4AB5-B55E-E19B09D7F068}"/>
    <cellStyle name="Normal 6 3 2" xfId="117" xr:uid="{CEEF18A6-2749-4E32-84DF-832DEE5E8FB2}"/>
    <cellStyle name="Normal 6 3 2 2" xfId="118" xr:uid="{7D04D3AA-F6D6-4A8F-9DAE-5B457FFF3911}"/>
    <cellStyle name="Normal 6 3 2 2 2" xfId="321" xr:uid="{DCBCEC96-470C-44BD-9828-B98A2F8372A8}"/>
    <cellStyle name="Normal 6 3 2 2 2 2" xfId="603" xr:uid="{C4D936F4-B5B7-4852-87AD-F9A2523F3D47}"/>
    <cellStyle name="Normal 6 3 2 2 2 2 2" xfId="604" xr:uid="{3DBB8987-040A-4427-ABCB-9FBA84A752B5}"/>
    <cellStyle name="Normal 6 3 2 2 2 2 2 2" xfId="1439" xr:uid="{A4C6593B-4CBF-42B1-808F-228238FAB72B}"/>
    <cellStyle name="Normal 6 3 2 2 2 2 2 2 2" xfId="1440" xr:uid="{C0214A29-1A47-4CBB-ADA0-365A55DF2C6C}"/>
    <cellStyle name="Normal 6 3 2 2 2 2 2 3" xfId="1441" xr:uid="{BE90BA7A-E0A4-4E98-A613-4A5635FDE021}"/>
    <cellStyle name="Normal 6 3 2 2 2 2 3" xfId="1442" xr:uid="{A395A5B8-B615-443C-93D3-3A2C6362B222}"/>
    <cellStyle name="Normal 6 3 2 2 2 2 3 2" xfId="1443" xr:uid="{E2773E67-748E-48E5-B2E9-82616D55BA54}"/>
    <cellStyle name="Normal 6 3 2 2 2 2 4" xfId="1444" xr:uid="{B1193701-69D2-4E7D-A14C-DC345A6A1024}"/>
    <cellStyle name="Normal 6 3 2 2 2 3" xfId="605" xr:uid="{209C8501-8D8E-4D79-9207-368B51F6DC54}"/>
    <cellStyle name="Normal 6 3 2 2 2 3 2" xfId="1445" xr:uid="{A6383DD2-8DE7-48B5-B2AB-EB09EF53908D}"/>
    <cellStyle name="Normal 6 3 2 2 2 3 2 2" xfId="1446" xr:uid="{D693B2AD-C595-40D6-BE39-BF2FD9399DA0}"/>
    <cellStyle name="Normal 6 3 2 2 2 3 3" xfId="1447" xr:uid="{7FEC4167-2B88-419C-AD42-F5ECB761573B}"/>
    <cellStyle name="Normal 6 3 2 2 2 3 4" xfId="3134" xr:uid="{4B21A2C8-6399-484A-90F9-81CD1CF65F23}"/>
    <cellStyle name="Normal 6 3 2 2 2 4" xfId="1448" xr:uid="{5B5D1CFA-E59F-4697-9D06-DB9F847B3B83}"/>
    <cellStyle name="Normal 6 3 2 2 2 4 2" xfId="1449" xr:uid="{198746D1-E467-468A-92AD-8007CA42FD1A}"/>
    <cellStyle name="Normal 6 3 2 2 2 5" xfId="1450" xr:uid="{5AE7B410-9943-48A3-8556-58CEA370280F}"/>
    <cellStyle name="Normal 6 3 2 2 2 6" xfId="3135" xr:uid="{C76A6F73-2BF7-4923-8164-5F5A32FB8F7A}"/>
    <cellStyle name="Normal 6 3 2 2 3" xfId="322" xr:uid="{8472F703-50B0-4091-BE03-1D34B964BD6E}"/>
    <cellStyle name="Normal 6 3 2 2 3 2" xfId="606" xr:uid="{FCB23BB9-2A71-4FAF-97BD-201355AC33D7}"/>
    <cellStyle name="Normal 6 3 2 2 3 2 2" xfId="607" xr:uid="{3F3FD2F4-314C-44B6-872E-5FA221A3416E}"/>
    <cellStyle name="Normal 6 3 2 2 3 2 2 2" xfId="1451" xr:uid="{78C81945-BBA6-4EAB-BAD0-D23C5C5ADC40}"/>
    <cellStyle name="Normal 6 3 2 2 3 2 2 2 2" xfId="1452" xr:uid="{3FD79174-B59B-40C0-8DC3-599B22F0542A}"/>
    <cellStyle name="Normal 6 3 2 2 3 2 2 3" xfId="1453" xr:uid="{29F47D5E-17E0-45C1-A2A8-0818A9F6951F}"/>
    <cellStyle name="Normal 6 3 2 2 3 2 3" xfId="1454" xr:uid="{41FEE726-67E5-4689-ADD4-586C1E53FE64}"/>
    <cellStyle name="Normal 6 3 2 2 3 2 3 2" xfId="1455" xr:uid="{87947476-8A8C-4AFE-95FE-6A37F73ACC25}"/>
    <cellStyle name="Normal 6 3 2 2 3 2 4" xfId="1456" xr:uid="{AC359BE6-F702-4E92-949F-A7D766BAC324}"/>
    <cellStyle name="Normal 6 3 2 2 3 3" xfId="608" xr:uid="{4F7C5B3D-233A-4C79-80F4-6863CC23558D}"/>
    <cellStyle name="Normal 6 3 2 2 3 3 2" xfId="1457" xr:uid="{9F741858-15AC-480B-96D9-9E8E99424E80}"/>
    <cellStyle name="Normal 6 3 2 2 3 3 2 2" xfId="1458" xr:uid="{481FAF6E-5478-466E-8799-55DC271F4440}"/>
    <cellStyle name="Normal 6 3 2 2 3 3 3" xfId="1459" xr:uid="{8967DABE-CDC2-42C3-A590-57D55756FD0E}"/>
    <cellStyle name="Normal 6 3 2 2 3 4" xfId="1460" xr:uid="{F1637BA3-8DDF-4A20-ADAF-5A1BC76EA138}"/>
    <cellStyle name="Normal 6 3 2 2 3 4 2" xfId="1461" xr:uid="{CA3E8DF9-B652-440E-8B4F-9045D9D0674C}"/>
    <cellStyle name="Normal 6 3 2 2 3 5" xfId="1462" xr:uid="{DA18B6DD-B4D0-470F-AC8A-2877D57D3F5A}"/>
    <cellStyle name="Normal 6 3 2 2 4" xfId="609" xr:uid="{6B800F66-4622-4FA4-AECC-18A54169A30B}"/>
    <cellStyle name="Normal 6 3 2 2 4 2" xfId="610" xr:uid="{1946658D-03BA-4F57-BDF3-EA2DD965440B}"/>
    <cellStyle name="Normal 6 3 2 2 4 2 2" xfId="1463" xr:uid="{275714A7-D135-46A1-950B-F5CE9F410363}"/>
    <cellStyle name="Normal 6 3 2 2 4 2 2 2" xfId="1464" xr:uid="{FDC17B6E-8A26-4330-88FF-E2D9B486A042}"/>
    <cellStyle name="Normal 6 3 2 2 4 2 3" xfId="1465" xr:uid="{A18633CB-B393-416A-9AAB-2EF4B963FF98}"/>
    <cellStyle name="Normal 6 3 2 2 4 3" xfId="1466" xr:uid="{6B4E01DD-92E6-4596-AED9-89092B6D6EFC}"/>
    <cellStyle name="Normal 6 3 2 2 4 3 2" xfId="1467" xr:uid="{665D62CD-981F-43E0-B626-1F9E5539C526}"/>
    <cellStyle name="Normal 6 3 2 2 4 4" xfId="1468" xr:uid="{A626521B-DA6C-4C09-9135-B096C62127D0}"/>
    <cellStyle name="Normal 6 3 2 2 5" xfId="611" xr:uid="{E69FC84A-B19B-4769-8706-3D9BC32B33F8}"/>
    <cellStyle name="Normal 6 3 2 2 5 2" xfId="1469" xr:uid="{5F6C8807-4E20-4079-B69F-4529C191777B}"/>
    <cellStyle name="Normal 6 3 2 2 5 2 2" xfId="1470" xr:uid="{27A4A6E9-33B4-45CD-9698-112C0ECE3144}"/>
    <cellStyle name="Normal 6 3 2 2 5 3" xfId="1471" xr:uid="{DC7F2F44-0641-4F72-897E-839C49212FC7}"/>
    <cellStyle name="Normal 6 3 2 2 5 4" xfId="3136" xr:uid="{5D45692A-3C20-4CF6-A7F0-A4E16FC66E7B}"/>
    <cellStyle name="Normal 6 3 2 2 6" xfId="1472" xr:uid="{A2BC6587-C317-4C9C-917A-675C3EC98974}"/>
    <cellStyle name="Normal 6 3 2 2 6 2" xfId="1473" xr:uid="{9266C52A-2E29-4390-905F-BE633F549E3C}"/>
    <cellStyle name="Normal 6 3 2 2 7" xfId="1474" xr:uid="{3814C720-DD80-4B3E-B7F3-C1AA6A680054}"/>
    <cellStyle name="Normal 6 3 2 2 8" xfId="3137" xr:uid="{A6909A73-1EB6-45EB-81AF-A519D310913C}"/>
    <cellStyle name="Normal 6 3 2 3" xfId="323" xr:uid="{AF3F35D3-96DA-4919-A514-289D420CA270}"/>
    <cellStyle name="Normal 6 3 2 3 2" xfId="612" xr:uid="{6F3A6EB6-D4D8-4B23-AC60-194D48B6AFC1}"/>
    <cellStyle name="Normal 6 3 2 3 2 2" xfId="613" xr:uid="{490AE2AF-4099-4723-83AD-E152FB121683}"/>
    <cellStyle name="Normal 6 3 2 3 2 2 2" xfId="1475" xr:uid="{92444505-DC55-4D6E-93F4-FA53CCE779E9}"/>
    <cellStyle name="Normal 6 3 2 3 2 2 2 2" xfId="1476" xr:uid="{8C7F2727-A684-40E2-8B5E-B275ED2DB086}"/>
    <cellStyle name="Normal 6 3 2 3 2 2 3" xfId="1477" xr:uid="{F49B01B5-962D-4DD7-BC0F-6A35431AD3CD}"/>
    <cellStyle name="Normal 6 3 2 3 2 3" xfId="1478" xr:uid="{9F4CD628-7D8A-4DFE-B0F9-4F425E81A2FB}"/>
    <cellStyle name="Normal 6 3 2 3 2 3 2" xfId="1479" xr:uid="{A21068D8-003D-4240-8436-F517CD9F5A12}"/>
    <cellStyle name="Normal 6 3 2 3 2 4" xfId="1480" xr:uid="{9994B743-72F1-4C68-B0EA-4C5DFA8996A6}"/>
    <cellStyle name="Normal 6 3 2 3 3" xfId="614" xr:uid="{E8D0C68C-F7A9-4F9C-AB2C-F464088FEB5D}"/>
    <cellStyle name="Normal 6 3 2 3 3 2" xfId="1481" xr:uid="{3FFA50AD-115D-40A8-BB4D-D90672579123}"/>
    <cellStyle name="Normal 6 3 2 3 3 2 2" xfId="1482" xr:uid="{8FC5E835-DA4A-48A8-967F-189FA762BFCD}"/>
    <cellStyle name="Normal 6 3 2 3 3 3" xfId="1483" xr:uid="{26C265DE-BC99-4E2C-B036-7D3F3CEC7234}"/>
    <cellStyle name="Normal 6 3 2 3 3 4" xfId="3138" xr:uid="{126487CB-15A1-4146-8E17-8431D5DCFE55}"/>
    <cellStyle name="Normal 6 3 2 3 4" xfId="1484" xr:uid="{3DD2C241-EAA1-4D66-B15B-B529947C7548}"/>
    <cellStyle name="Normal 6 3 2 3 4 2" xfId="1485" xr:uid="{EEE7969D-B494-4E83-8EB6-628CB736DAA7}"/>
    <cellStyle name="Normal 6 3 2 3 5" xfId="1486" xr:uid="{E0B0CBED-607C-49C7-836F-551BD23631AA}"/>
    <cellStyle name="Normal 6 3 2 3 6" xfId="3139" xr:uid="{C62152E0-A085-45F6-A49E-B3DE33CF30A2}"/>
    <cellStyle name="Normal 6 3 2 4" xfId="324" xr:uid="{2E0AA9FC-5117-4F74-A2E0-5E88567E9DB2}"/>
    <cellStyle name="Normal 6 3 2 4 2" xfId="615" xr:uid="{185166F5-568A-49B5-ABF2-9B039A3DEA18}"/>
    <cellStyle name="Normal 6 3 2 4 2 2" xfId="616" xr:uid="{B35F613C-FC75-4380-B8D2-D9375CFED90C}"/>
    <cellStyle name="Normal 6 3 2 4 2 2 2" xfId="1487" xr:uid="{EE5BE38A-ADF3-4E7B-8D95-5FB6AEA7009B}"/>
    <cellStyle name="Normal 6 3 2 4 2 2 2 2" xfId="1488" xr:uid="{60D59052-E27B-4230-8658-37D95D10E002}"/>
    <cellStyle name="Normal 6 3 2 4 2 2 3" xfId="1489" xr:uid="{90BD1EBC-03F9-4B37-827F-182DB75D1DE6}"/>
    <cellStyle name="Normal 6 3 2 4 2 3" xfId="1490" xr:uid="{8FD1EE35-DFB5-4118-812F-DB6E4D005663}"/>
    <cellStyle name="Normal 6 3 2 4 2 3 2" xfId="1491" xr:uid="{00713E82-2619-46DB-894A-37CD78790D4C}"/>
    <cellStyle name="Normal 6 3 2 4 2 4" xfId="1492" xr:uid="{626979F0-3015-4C5C-A002-0A92A7834183}"/>
    <cellStyle name="Normal 6 3 2 4 3" xfId="617" xr:uid="{A5CCA427-C413-44F2-B085-3672CC530449}"/>
    <cellStyle name="Normal 6 3 2 4 3 2" xfId="1493" xr:uid="{E2F8DF74-0000-4DD0-9213-23405830E0A9}"/>
    <cellStyle name="Normal 6 3 2 4 3 2 2" xfId="1494" xr:uid="{D265A796-8F22-4801-93E1-8EC291A85BE9}"/>
    <cellStyle name="Normal 6 3 2 4 3 3" xfId="1495" xr:uid="{984779DC-BF40-4B35-A782-2690E9E58F50}"/>
    <cellStyle name="Normal 6 3 2 4 4" xfId="1496" xr:uid="{070D4FA6-39B3-40D2-A1D2-7D785F464B05}"/>
    <cellStyle name="Normal 6 3 2 4 4 2" xfId="1497" xr:uid="{A6E80B29-3E36-4F16-BA74-8C43CD61EBEB}"/>
    <cellStyle name="Normal 6 3 2 4 5" xfId="1498" xr:uid="{90151C7F-8045-480A-8F6C-2D70447AEA6E}"/>
    <cellStyle name="Normal 6 3 2 5" xfId="325" xr:uid="{39B02CEE-B8A1-402E-8ECC-BBCCD1C0AE4D}"/>
    <cellStyle name="Normal 6 3 2 5 2" xfId="618" xr:uid="{7A2330B4-AB30-43FB-8C14-8A224AA4D2AE}"/>
    <cellStyle name="Normal 6 3 2 5 2 2" xfId="1499" xr:uid="{9BDD4EC2-E3D3-4D06-B9B3-682FAA2641A6}"/>
    <cellStyle name="Normal 6 3 2 5 2 2 2" xfId="1500" xr:uid="{C2AAE133-0297-4B14-BA8C-BC48DC435D40}"/>
    <cellStyle name="Normal 6 3 2 5 2 3" xfId="1501" xr:uid="{80B127CD-92AB-4057-A5EE-1F7A3AF40C4B}"/>
    <cellStyle name="Normal 6 3 2 5 3" xfId="1502" xr:uid="{0B4310A9-F39A-4475-94A6-999487AE135A}"/>
    <cellStyle name="Normal 6 3 2 5 3 2" xfId="1503" xr:uid="{B2A1473D-65E6-4837-9BE9-08815957FD99}"/>
    <cellStyle name="Normal 6 3 2 5 4" xfId="1504" xr:uid="{262350B0-38F0-4267-8EED-F92541EBAEFA}"/>
    <cellStyle name="Normal 6 3 2 6" xfId="619" xr:uid="{6526BB7D-06DA-4539-B239-A9FCE7877535}"/>
    <cellStyle name="Normal 6 3 2 6 2" xfId="1505" xr:uid="{3F86E517-8AD1-41D2-BAED-7B117C70E99A}"/>
    <cellStyle name="Normal 6 3 2 6 2 2" xfId="1506" xr:uid="{240F8246-3D97-469E-9187-EA6438D02FF7}"/>
    <cellStyle name="Normal 6 3 2 6 3" xfId="1507" xr:uid="{418CD0A0-9EB8-4F6B-83A7-F50DC0837977}"/>
    <cellStyle name="Normal 6 3 2 6 4" xfId="3140" xr:uid="{8AA96177-D4B5-4D16-8F39-81AE7FEF27FD}"/>
    <cellStyle name="Normal 6 3 2 7" xfId="1508" xr:uid="{1BB8DA79-6808-4662-9244-D499C7524CA9}"/>
    <cellStyle name="Normal 6 3 2 7 2" xfId="1509" xr:uid="{88634569-D384-4E8D-ABFB-66445D507C6C}"/>
    <cellStyle name="Normal 6 3 2 8" xfId="1510" xr:uid="{8FC71C1D-7FBC-4F4F-9AB9-4DD9F7A6D6C2}"/>
    <cellStyle name="Normal 6 3 2 9" xfId="3141" xr:uid="{D07568FD-E85F-4E8D-84DD-CB4985813E2D}"/>
    <cellStyle name="Normal 6 3 3" xfId="119" xr:uid="{7F01B978-C9BE-4161-97C3-E51D673C20C5}"/>
    <cellStyle name="Normal 6 3 3 2" xfId="120" xr:uid="{38B75377-64C3-4135-BE89-0D20E46C354C}"/>
    <cellStyle name="Normal 6 3 3 2 2" xfId="620" xr:uid="{D4EEACE3-5C4E-48B7-B1A9-B42F2448476B}"/>
    <cellStyle name="Normal 6 3 3 2 2 2" xfId="621" xr:uid="{71C18E92-C2B0-4329-9B40-5423C4328124}"/>
    <cellStyle name="Normal 6 3 3 2 2 2 2" xfId="1511" xr:uid="{EAE7FA01-BFF9-4B4A-97D8-C18407EB77A1}"/>
    <cellStyle name="Normal 6 3 3 2 2 2 2 2" xfId="1512" xr:uid="{A355E7E2-2438-4638-B476-9D3B01F00CDE}"/>
    <cellStyle name="Normal 6 3 3 2 2 2 3" xfId="1513" xr:uid="{29138644-F181-44E6-83F2-75F2F1ABCD0C}"/>
    <cellStyle name="Normal 6 3 3 2 2 3" xfId="1514" xr:uid="{2B091B82-21F8-4015-9BBB-5D3C9FEF6AEC}"/>
    <cellStyle name="Normal 6 3 3 2 2 3 2" xfId="1515" xr:uid="{5BF87EA5-E74F-4928-B848-01267FF2B121}"/>
    <cellStyle name="Normal 6 3 3 2 2 4" xfId="1516" xr:uid="{688AA18B-2FDF-4A5C-818E-17DBC0346BA0}"/>
    <cellStyle name="Normal 6 3 3 2 3" xfId="622" xr:uid="{7B89C04B-9A5E-4D7B-8577-DA23C9511CB6}"/>
    <cellStyle name="Normal 6 3 3 2 3 2" xfId="1517" xr:uid="{79F388E4-E6DD-40AE-9DDE-B8F6FBF2B5D6}"/>
    <cellStyle name="Normal 6 3 3 2 3 2 2" xfId="1518" xr:uid="{764DE686-AC70-4BE4-9F85-BE55C9A62A0B}"/>
    <cellStyle name="Normal 6 3 3 2 3 3" xfId="1519" xr:uid="{EBA1508F-52BA-4F76-9128-78DA1813C661}"/>
    <cellStyle name="Normal 6 3 3 2 3 4" xfId="3142" xr:uid="{2DF65460-D03B-427B-9032-D687ACB08784}"/>
    <cellStyle name="Normal 6 3 3 2 4" xfId="1520" xr:uid="{D78DB88B-8A0F-47B4-8388-5CC8EED8D2AE}"/>
    <cellStyle name="Normal 6 3 3 2 4 2" xfId="1521" xr:uid="{3FF5A2BB-BE8F-4D62-941C-BD97090059BD}"/>
    <cellStyle name="Normal 6 3 3 2 5" xfId="1522" xr:uid="{AA294C4B-DA88-458B-9FAB-C18999B8111D}"/>
    <cellStyle name="Normal 6 3 3 2 6" xfId="3143" xr:uid="{2EF1A40E-8894-420F-BECF-05EE3CDF284D}"/>
    <cellStyle name="Normal 6 3 3 3" xfId="326" xr:uid="{7ACA239A-E7EC-4333-97C9-242BB89BD8C8}"/>
    <cellStyle name="Normal 6 3 3 3 2" xfId="623" xr:uid="{AF062D46-170E-4563-93BE-9F8306921442}"/>
    <cellStyle name="Normal 6 3 3 3 2 2" xfId="624" xr:uid="{6E839B5D-3286-4E0B-8330-1A957083A32E}"/>
    <cellStyle name="Normal 6 3 3 3 2 2 2" xfId="1523" xr:uid="{A97864DF-9B4F-4D75-B649-5EAE64253CC5}"/>
    <cellStyle name="Normal 6 3 3 3 2 2 2 2" xfId="1524" xr:uid="{34DCCA3D-9546-430B-940E-D5CA7A7692DF}"/>
    <cellStyle name="Normal 6 3 3 3 2 2 3" xfId="1525" xr:uid="{BCB209A4-F58B-4F18-B6BB-A439EB0DBFBA}"/>
    <cellStyle name="Normal 6 3 3 3 2 3" xfId="1526" xr:uid="{BA88370B-2332-4987-87DE-7C280752DA5A}"/>
    <cellStyle name="Normal 6 3 3 3 2 3 2" xfId="1527" xr:uid="{58A6EF55-B490-44CF-BA23-61BA6A44FD70}"/>
    <cellStyle name="Normal 6 3 3 3 2 4" xfId="1528" xr:uid="{EE378C59-9F62-4D59-AD96-B36527DA9C6A}"/>
    <cellStyle name="Normal 6 3 3 3 3" xfId="625" xr:uid="{B070A953-F7FD-4F16-B7D7-25D1E614F55C}"/>
    <cellStyle name="Normal 6 3 3 3 3 2" xfId="1529" xr:uid="{8CC5D65E-F49D-48F9-BDC1-4491657A9697}"/>
    <cellStyle name="Normal 6 3 3 3 3 2 2" xfId="1530" xr:uid="{5428D7AB-C2CA-46CF-80BD-8F544F1FA8FF}"/>
    <cellStyle name="Normal 6 3 3 3 3 3" xfId="1531" xr:uid="{187C227E-D953-40CB-A2D6-397AB15A7174}"/>
    <cellStyle name="Normal 6 3 3 3 4" xfId="1532" xr:uid="{63581693-4FFC-402F-A37D-53DBA5B1DCE6}"/>
    <cellStyle name="Normal 6 3 3 3 4 2" xfId="1533" xr:uid="{C30C0D0D-422A-4067-B644-4794FA49EB2D}"/>
    <cellStyle name="Normal 6 3 3 3 5" xfId="1534" xr:uid="{E4888AD5-856B-4DE0-9E2F-4673AF5F77BA}"/>
    <cellStyle name="Normal 6 3 3 4" xfId="327" xr:uid="{3AC2347C-CE2A-4A2A-9735-2D34077CCC7C}"/>
    <cellStyle name="Normal 6 3 3 4 2" xfId="626" xr:uid="{A115A48A-439D-4293-82E9-6A009FB73F21}"/>
    <cellStyle name="Normal 6 3 3 4 2 2" xfId="1535" xr:uid="{E50F7B7C-D647-46A9-82CA-6FD6D9442977}"/>
    <cellStyle name="Normal 6 3 3 4 2 2 2" xfId="1536" xr:uid="{62C4A028-5CF3-431E-B4A4-50160D309DBB}"/>
    <cellStyle name="Normal 6 3 3 4 2 3" xfId="1537" xr:uid="{97D69A5A-B28E-4C11-A15F-8F3DB549DA1F}"/>
    <cellStyle name="Normal 6 3 3 4 3" xfId="1538" xr:uid="{E6E9C9A2-8B86-454F-9138-6F50E2A22907}"/>
    <cellStyle name="Normal 6 3 3 4 3 2" xfId="1539" xr:uid="{96FA94ED-E960-4A11-8E4B-4AF551D9C2A2}"/>
    <cellStyle name="Normal 6 3 3 4 4" xfId="1540" xr:uid="{360BF647-55C3-4015-A0F2-0E80A0743773}"/>
    <cellStyle name="Normal 6 3 3 5" xfId="627" xr:uid="{2ADA7524-13CA-48D0-B235-6EC42E5C407C}"/>
    <cellStyle name="Normal 6 3 3 5 2" xfId="1541" xr:uid="{61BB17BB-29A9-46AA-BF7D-46A70069B4E1}"/>
    <cellStyle name="Normal 6 3 3 5 2 2" xfId="1542" xr:uid="{BE848369-5FBB-43CC-97C7-3BEFDF9A8767}"/>
    <cellStyle name="Normal 6 3 3 5 3" xfId="1543" xr:uid="{3682196B-D830-455F-B49C-CE76051FD0F8}"/>
    <cellStyle name="Normal 6 3 3 5 4" xfId="3144" xr:uid="{F773AC0E-788C-43E4-8670-54F7BB35A630}"/>
    <cellStyle name="Normal 6 3 3 6" xfId="1544" xr:uid="{917E6C02-227C-4ADD-A0A5-909F0DD1ABB8}"/>
    <cellStyle name="Normal 6 3 3 6 2" xfId="1545" xr:uid="{FF4A1DB7-78AA-41B1-A2A0-3D553A141F9A}"/>
    <cellStyle name="Normal 6 3 3 7" xfId="1546" xr:uid="{5177E87F-28B2-4B16-A164-BFBC98E2BADB}"/>
    <cellStyle name="Normal 6 3 3 8" xfId="3145" xr:uid="{B0D1050F-1DD9-45B7-867B-4F652F952719}"/>
    <cellStyle name="Normal 6 3 4" xfId="121" xr:uid="{DCFBEC82-BE66-44B8-BBA7-F13C868EA7BA}"/>
    <cellStyle name="Normal 6 3 4 2" xfId="447" xr:uid="{C583FAE2-59B1-4516-B320-F238D4F40EBE}"/>
    <cellStyle name="Normal 6 3 4 2 2" xfId="628" xr:uid="{3DDAAEEC-8243-411B-BD24-D1C335EE8451}"/>
    <cellStyle name="Normal 6 3 4 2 2 2" xfId="1547" xr:uid="{0024A0F2-7F23-479D-AA8D-5FB2DDADAD84}"/>
    <cellStyle name="Normal 6 3 4 2 2 2 2" xfId="1548" xr:uid="{A40BE1FA-3E8A-403F-BC91-A2F7CE6E2124}"/>
    <cellStyle name="Normal 6 3 4 2 2 3" xfId="1549" xr:uid="{112796D7-6FED-489B-9ABB-84F556F6D812}"/>
    <cellStyle name="Normal 6 3 4 2 2 4" xfId="3146" xr:uid="{5FE8DB48-80D7-4787-8ED7-C128A3BD7411}"/>
    <cellStyle name="Normal 6 3 4 2 3" xfId="1550" xr:uid="{E3F7E39F-0410-421B-8209-E00C5D18475B}"/>
    <cellStyle name="Normal 6 3 4 2 3 2" xfId="1551" xr:uid="{F7D7C909-5A0B-427D-B68A-DE42280901B4}"/>
    <cellStyle name="Normal 6 3 4 2 4" xfId="1552" xr:uid="{F689608F-3E57-4283-8961-7B96470465F9}"/>
    <cellStyle name="Normal 6 3 4 2 5" xfId="3147" xr:uid="{F315347F-4C97-494F-B51B-9705E6624570}"/>
    <cellStyle name="Normal 6 3 4 3" xfId="629" xr:uid="{2168C896-75F7-4491-A3E6-7FE9D250191C}"/>
    <cellStyle name="Normal 6 3 4 3 2" xfId="1553" xr:uid="{D725CD4C-01F5-40C1-B9B5-484B38ED1D61}"/>
    <cellStyle name="Normal 6 3 4 3 2 2" xfId="1554" xr:uid="{0C6E9698-04DB-4889-8D9B-33CF1C52EF86}"/>
    <cellStyle name="Normal 6 3 4 3 3" xfId="1555" xr:uid="{E69684A7-ADD7-49C7-8F36-B1B2518C0E02}"/>
    <cellStyle name="Normal 6 3 4 3 4" xfId="3148" xr:uid="{B1DFC886-7FB8-424B-95A8-F7FD9870A169}"/>
    <cellStyle name="Normal 6 3 4 4" xfId="1556" xr:uid="{2C42017E-35DD-4717-A5F7-2A2190387DB8}"/>
    <cellStyle name="Normal 6 3 4 4 2" xfId="1557" xr:uid="{6A6B31E9-3DE1-4571-8FD4-D51ADF91B479}"/>
    <cellStyle name="Normal 6 3 4 4 3" xfId="3149" xr:uid="{CBD4E08B-CCE8-4AD7-88FC-5D3EA3CAC991}"/>
    <cellStyle name="Normal 6 3 4 4 4" xfId="3150" xr:uid="{692EA2C5-13B0-42FB-8F09-88E280B2DA69}"/>
    <cellStyle name="Normal 6 3 4 5" xfId="1558" xr:uid="{52DC1A12-343B-4A41-867D-D44937073C56}"/>
    <cellStyle name="Normal 6 3 4 6" xfId="3151" xr:uid="{8D02D307-1D04-431B-8E8C-60C57BC48EDB}"/>
    <cellStyle name="Normal 6 3 4 7" xfId="3152" xr:uid="{6223328C-F3C2-4BCC-9141-02F2109AC292}"/>
    <cellStyle name="Normal 6 3 5" xfId="328" xr:uid="{DCB40000-82BC-4AAD-B1A6-18BB5A6B3D75}"/>
    <cellStyle name="Normal 6 3 5 2" xfId="630" xr:uid="{059E7A81-6E81-4CFF-8C48-38778B66B9F5}"/>
    <cellStyle name="Normal 6 3 5 2 2" xfId="631" xr:uid="{E672DD52-0615-4E27-BE9E-D67C61979901}"/>
    <cellStyle name="Normal 6 3 5 2 2 2" xfId="1559" xr:uid="{778C4D01-2637-4A50-9B4E-1B8F1F748C76}"/>
    <cellStyle name="Normal 6 3 5 2 2 2 2" xfId="1560" xr:uid="{9E088E21-0363-4DE9-8B54-1080E18E5625}"/>
    <cellStyle name="Normal 6 3 5 2 2 3" xfId="1561" xr:uid="{A95FC71D-9E8F-4EB8-A70A-F9E3C899A440}"/>
    <cellStyle name="Normal 6 3 5 2 3" xfId="1562" xr:uid="{BBE3DE2B-072A-46FB-A92C-3E0791415748}"/>
    <cellStyle name="Normal 6 3 5 2 3 2" xfId="1563" xr:uid="{36AEFD9F-A44B-4743-BEDD-18BEDD912DB2}"/>
    <cellStyle name="Normal 6 3 5 2 4" xfId="1564" xr:uid="{3E9F5385-E544-4E09-9F13-13DB8F96114C}"/>
    <cellStyle name="Normal 6 3 5 3" xfId="632" xr:uid="{C90B1E2D-AECB-4A77-8E67-1D718E6812CF}"/>
    <cellStyle name="Normal 6 3 5 3 2" xfId="1565" xr:uid="{216C0110-FBE8-42BD-9F84-D9B4EACC5193}"/>
    <cellStyle name="Normal 6 3 5 3 2 2" xfId="1566" xr:uid="{CCF4C162-891A-4350-A852-74CAE2BAF1A7}"/>
    <cellStyle name="Normal 6 3 5 3 3" xfId="1567" xr:uid="{BF0089E0-84C5-498B-8907-33DC7A208DEC}"/>
    <cellStyle name="Normal 6 3 5 3 4" xfId="3153" xr:uid="{43602B5E-9D6F-4F99-9B6C-5CC8ACA1402D}"/>
    <cellStyle name="Normal 6 3 5 4" xfId="1568" xr:uid="{2DA11447-E44B-4F96-82F8-11EADED54DCE}"/>
    <cellStyle name="Normal 6 3 5 4 2" xfId="1569" xr:uid="{9FAA29CD-9B03-4308-AA1D-BE4AB575CEED}"/>
    <cellStyle name="Normal 6 3 5 5" xfId="1570" xr:uid="{C0301D40-0B79-4D40-A759-87E95C88DC6D}"/>
    <cellStyle name="Normal 6 3 5 6" xfId="3154" xr:uid="{C2E7E11B-7964-4E16-A288-FFE29F5DAA12}"/>
    <cellStyle name="Normal 6 3 6" xfId="329" xr:uid="{59EF12B6-7011-408C-A120-26C7B409258C}"/>
    <cellStyle name="Normal 6 3 6 2" xfId="633" xr:uid="{396EA6D2-9F5D-4BF0-AF64-90BB91D79FA5}"/>
    <cellStyle name="Normal 6 3 6 2 2" xfId="1571" xr:uid="{65A2A299-EE3C-4372-91F3-8BAD2D450D90}"/>
    <cellStyle name="Normal 6 3 6 2 2 2" xfId="1572" xr:uid="{57CA5337-8080-4025-9CDB-4989BD4A02FD}"/>
    <cellStyle name="Normal 6 3 6 2 3" xfId="1573" xr:uid="{8882437B-524C-4180-9290-4CB8E9C9EBE6}"/>
    <cellStyle name="Normal 6 3 6 2 4" xfId="3155" xr:uid="{C5D5E351-7E06-42B4-A7D7-880DE5C12DE0}"/>
    <cellStyle name="Normal 6 3 6 3" xfId="1574" xr:uid="{31ADB95C-8901-4FFA-9A94-B5BCB11AA17E}"/>
    <cellStyle name="Normal 6 3 6 3 2" xfId="1575" xr:uid="{575F2E81-90AD-4E8B-B88F-765DBB15E03F}"/>
    <cellStyle name="Normal 6 3 6 4" xfId="1576" xr:uid="{78633239-C621-4695-AD72-284398EF0AED}"/>
    <cellStyle name="Normal 6 3 6 5" xfId="3156" xr:uid="{76D3E5A4-B8F5-4438-AE60-4FF2E73CADC8}"/>
    <cellStyle name="Normal 6 3 7" xfId="634" xr:uid="{5D939B50-52E0-49A3-B990-315F8B6F413B}"/>
    <cellStyle name="Normal 6 3 7 2" xfId="1577" xr:uid="{C21254ED-4AAE-44D4-A74B-F54E4015D691}"/>
    <cellStyle name="Normal 6 3 7 2 2" xfId="1578" xr:uid="{76134B14-493B-49C8-B011-CACF4AF3E0E9}"/>
    <cellStyle name="Normal 6 3 7 3" xfId="1579" xr:uid="{70B2EC10-EC1E-48B5-B192-F4980ACEF3CC}"/>
    <cellStyle name="Normal 6 3 7 4" xfId="3157" xr:uid="{BA282D13-F6D4-4C67-9F45-8BFA9568BBB2}"/>
    <cellStyle name="Normal 6 3 8" xfId="1580" xr:uid="{191251BE-69D7-4B49-ADE9-B00F1734043A}"/>
    <cellStyle name="Normal 6 3 8 2" xfId="1581" xr:uid="{35DF391E-0EC5-4ED8-9A51-86903AE80DF7}"/>
    <cellStyle name="Normal 6 3 8 3" xfId="3158" xr:uid="{F42DB136-C1A2-4588-8A7D-06D4F75E2CEB}"/>
    <cellStyle name="Normal 6 3 8 4" xfId="3159" xr:uid="{EE025DB3-FCEE-4B9F-BF7F-3474CC364471}"/>
    <cellStyle name="Normal 6 3 9" xfId="1582" xr:uid="{2B87E3B0-B30B-427B-A6B7-44CED11BCFFF}"/>
    <cellStyle name="Normal 6 3 9 2" xfId="4718" xr:uid="{F887002D-E14C-4378-85FB-B37C1E13157A}"/>
    <cellStyle name="Normal 6 4" xfId="122" xr:uid="{6FE46527-3A83-49CD-948B-E087E6F1B388}"/>
    <cellStyle name="Normal 6 4 10" xfId="3160" xr:uid="{A7D3C0BE-A86D-4439-9C7D-06C71CEA8F73}"/>
    <cellStyle name="Normal 6 4 11" xfId="3161" xr:uid="{F72736CB-1D6F-4694-8239-CF567B17A34C}"/>
    <cellStyle name="Normal 6 4 2" xfId="123" xr:uid="{6B4B0D5D-E64F-4F62-96EC-389797E5A6A4}"/>
    <cellStyle name="Normal 6 4 2 2" xfId="124" xr:uid="{DA4A4DFB-1627-4672-8A34-F43CCCF68EA2}"/>
    <cellStyle name="Normal 6 4 2 2 2" xfId="330" xr:uid="{969D08AC-A405-4F38-BA49-7C598C493C13}"/>
    <cellStyle name="Normal 6 4 2 2 2 2" xfId="635" xr:uid="{58B85F6D-4627-4219-BA02-2C4AB302703E}"/>
    <cellStyle name="Normal 6 4 2 2 2 2 2" xfId="1583" xr:uid="{1AD4FAA7-2F6D-449C-A7CF-AF94E72F93BF}"/>
    <cellStyle name="Normal 6 4 2 2 2 2 2 2" xfId="1584" xr:uid="{0E9F65B0-665D-426B-BEF0-B66743A3C6DA}"/>
    <cellStyle name="Normal 6 4 2 2 2 2 3" xfId="1585" xr:uid="{CB3F6ABF-6CBF-4429-8AEE-5FDC112B7242}"/>
    <cellStyle name="Normal 6 4 2 2 2 2 4" xfId="3162" xr:uid="{F1C637BB-7304-4AFD-A997-98AED419D6AD}"/>
    <cellStyle name="Normal 6 4 2 2 2 3" xfId="1586" xr:uid="{A25E3403-5086-4E65-8FB8-D810FDC8054D}"/>
    <cellStyle name="Normal 6 4 2 2 2 3 2" xfId="1587" xr:uid="{DB231E36-EFD6-4371-BA77-9AD6C7919BCD}"/>
    <cellStyle name="Normal 6 4 2 2 2 3 3" xfId="3163" xr:uid="{75CE0C2F-CCBA-461F-A7D3-F1F21B13FA02}"/>
    <cellStyle name="Normal 6 4 2 2 2 3 4" xfId="3164" xr:uid="{03C6FB21-ED82-4216-B067-BA9961F8541E}"/>
    <cellStyle name="Normal 6 4 2 2 2 4" xfId="1588" xr:uid="{79DFBDCF-A9EC-40F0-B9F3-55C059C55898}"/>
    <cellStyle name="Normal 6 4 2 2 2 5" xfId="3165" xr:uid="{56DFE5C3-AE9D-47CF-AFE2-D4B60A75DE28}"/>
    <cellStyle name="Normal 6 4 2 2 2 6" xfId="3166" xr:uid="{1271E9A0-0C18-40E4-8A5D-E93AF9BAD22E}"/>
    <cellStyle name="Normal 6 4 2 2 3" xfId="636" xr:uid="{E67489C3-CC60-4BC5-9AB0-63C6D0744254}"/>
    <cellStyle name="Normal 6 4 2 2 3 2" xfId="1589" xr:uid="{EC5A8543-3497-42FE-A18F-AEE5CC61CCAB}"/>
    <cellStyle name="Normal 6 4 2 2 3 2 2" xfId="1590" xr:uid="{D153F105-2932-480C-A8C0-035674C74986}"/>
    <cellStyle name="Normal 6 4 2 2 3 2 3" xfId="3167" xr:uid="{9490A36E-A523-4B07-8F66-0FFF5DDAF085}"/>
    <cellStyle name="Normal 6 4 2 2 3 2 4" xfId="3168" xr:uid="{ED811DAA-9A5B-4D4C-820D-1A0D1F93CAB6}"/>
    <cellStyle name="Normal 6 4 2 2 3 3" xfId="1591" xr:uid="{A93B4113-D40B-4644-B85E-9D3EEEC0BFE6}"/>
    <cellStyle name="Normal 6 4 2 2 3 4" xfId="3169" xr:uid="{1FE90D09-55D2-4F88-8C54-62ACE0B2BE92}"/>
    <cellStyle name="Normal 6 4 2 2 3 5" xfId="3170" xr:uid="{A30EB4A5-DFA5-422C-99BC-6820CEFD9050}"/>
    <cellStyle name="Normal 6 4 2 2 4" xfId="1592" xr:uid="{77BB102A-1056-4904-9CF3-FFD14BB102A2}"/>
    <cellStyle name="Normal 6 4 2 2 4 2" xfId="1593" xr:uid="{83F9E3B9-727A-42F9-8456-5CBBB030ED63}"/>
    <cellStyle name="Normal 6 4 2 2 4 3" xfId="3171" xr:uid="{C234696E-C292-43E1-AA6B-3F9C9B26A655}"/>
    <cellStyle name="Normal 6 4 2 2 4 4" xfId="3172" xr:uid="{23403F09-0F03-41AF-854C-38ED848F9E02}"/>
    <cellStyle name="Normal 6 4 2 2 5" xfId="1594" xr:uid="{D16C4688-4186-416E-AEA3-E67623C17825}"/>
    <cellStyle name="Normal 6 4 2 2 5 2" xfId="3173" xr:uid="{03538C4B-F5D2-4D38-A550-2290CC3FDDB9}"/>
    <cellStyle name="Normal 6 4 2 2 5 3" xfId="3174" xr:uid="{A4DD91C0-924C-433F-ADBA-655DDB2CC10E}"/>
    <cellStyle name="Normal 6 4 2 2 5 4" xfId="3175" xr:uid="{92F3E0D7-5515-4AD8-ABBC-1C961A768025}"/>
    <cellStyle name="Normal 6 4 2 2 6" xfId="3176" xr:uid="{E8287D01-5508-444E-9FE5-98EB0BF2F8A6}"/>
    <cellStyle name="Normal 6 4 2 2 7" xfId="3177" xr:uid="{CCA99A61-2214-4FC6-B47A-D0ABF12A6CAE}"/>
    <cellStyle name="Normal 6 4 2 2 8" xfId="3178" xr:uid="{2FC28C7D-F89D-4AAC-A590-4027190C5310}"/>
    <cellStyle name="Normal 6 4 2 3" xfId="331" xr:uid="{28ADD515-A2FA-4978-A66D-A49626588C45}"/>
    <cellStyle name="Normal 6 4 2 3 2" xfId="637" xr:uid="{D1824F8E-438C-4A9A-8775-AE7990549820}"/>
    <cellStyle name="Normal 6 4 2 3 2 2" xfId="638" xr:uid="{E6486BD9-8148-4B0F-8F6A-2EB96C56B687}"/>
    <cellStyle name="Normal 6 4 2 3 2 2 2" xfId="1595" xr:uid="{39BED4D6-C8FF-4E54-9F01-0B6BCF1BF333}"/>
    <cellStyle name="Normal 6 4 2 3 2 2 2 2" xfId="1596" xr:uid="{EFB30171-3F8D-47D3-8889-60F9AB993A8B}"/>
    <cellStyle name="Normal 6 4 2 3 2 2 3" xfId="1597" xr:uid="{382594F0-C15E-48FB-A46C-04FA23B4E624}"/>
    <cellStyle name="Normal 6 4 2 3 2 3" xfId="1598" xr:uid="{FE3A7963-E682-4E8A-ACED-8A7B0A151E5A}"/>
    <cellStyle name="Normal 6 4 2 3 2 3 2" xfId="1599" xr:uid="{C5D67286-9F52-471B-AD2E-81B0A9ABF3E3}"/>
    <cellStyle name="Normal 6 4 2 3 2 4" xfId="1600" xr:uid="{4FE1F15F-6F06-4701-8247-19D7AD1BC480}"/>
    <cellStyle name="Normal 6 4 2 3 3" xfId="639" xr:uid="{72F7F910-FB74-47A0-9DFE-50D85FFDF61E}"/>
    <cellStyle name="Normal 6 4 2 3 3 2" xfId="1601" xr:uid="{6DC1ED83-3B3E-4337-A957-CA7F6B1B6E67}"/>
    <cellStyle name="Normal 6 4 2 3 3 2 2" xfId="1602" xr:uid="{34A1F889-639D-408C-B3CC-4E75ACCE8D19}"/>
    <cellStyle name="Normal 6 4 2 3 3 3" xfId="1603" xr:uid="{B4FCDC1B-053D-436C-92F2-488786521BD6}"/>
    <cellStyle name="Normal 6 4 2 3 3 4" xfId="3179" xr:uid="{6C88A59A-B155-492B-AFC4-C6665469B6D5}"/>
    <cellStyle name="Normal 6 4 2 3 4" xfId="1604" xr:uid="{D08CC63B-AC42-4796-B829-73AB58C60E13}"/>
    <cellStyle name="Normal 6 4 2 3 4 2" xfId="1605" xr:uid="{1F2A8327-6CA0-4157-8402-CB4E59B2E3F1}"/>
    <cellStyle name="Normal 6 4 2 3 5" xfId="1606" xr:uid="{2B67DDC4-1DEA-4834-AB18-93BA4C7331CC}"/>
    <cellStyle name="Normal 6 4 2 3 6" xfId="3180" xr:uid="{1991FBF9-C23C-41C4-A9F5-5B2D7CAB2473}"/>
    <cellStyle name="Normal 6 4 2 4" xfId="332" xr:uid="{2C57339F-DC36-433C-99DF-B8B99CDE7630}"/>
    <cellStyle name="Normal 6 4 2 4 2" xfId="640" xr:uid="{D270AB7C-1496-422E-99B5-5D5E9132BF37}"/>
    <cellStyle name="Normal 6 4 2 4 2 2" xfId="1607" xr:uid="{C872FAA8-6406-4922-B5F5-B2854EE7657C}"/>
    <cellStyle name="Normal 6 4 2 4 2 2 2" xfId="1608" xr:uid="{709A22D4-924A-4B3F-87E1-AFCBABF5D3D2}"/>
    <cellStyle name="Normal 6 4 2 4 2 3" xfId="1609" xr:uid="{C7CD85B4-78EF-4865-8FB0-8EBBC5E3F869}"/>
    <cellStyle name="Normal 6 4 2 4 2 4" xfId="3181" xr:uid="{18274994-0FB7-44B0-B7CE-4D66CB96BD9A}"/>
    <cellStyle name="Normal 6 4 2 4 3" xfId="1610" xr:uid="{F2851D89-CDF7-4B60-A603-3D8307D60E37}"/>
    <cellStyle name="Normal 6 4 2 4 3 2" xfId="1611" xr:uid="{355B4F53-E3F0-40D9-ADCD-B55EA85C4DB4}"/>
    <cellStyle name="Normal 6 4 2 4 4" xfId="1612" xr:uid="{81D254A9-CB4B-40DD-87B4-B9D53627E58A}"/>
    <cellStyle name="Normal 6 4 2 4 5" xfId="3182" xr:uid="{A40918AF-B6D8-4A63-8653-2725B5F7FC27}"/>
    <cellStyle name="Normal 6 4 2 5" xfId="333" xr:uid="{39727268-B0E3-4D5F-859F-F3D21075E1BC}"/>
    <cellStyle name="Normal 6 4 2 5 2" xfId="1613" xr:uid="{75B2F639-11F9-4A18-AEF5-36FFC86C1478}"/>
    <cellStyle name="Normal 6 4 2 5 2 2" xfId="1614" xr:uid="{0912B00F-AE93-4E14-80B4-19E10725FEE4}"/>
    <cellStyle name="Normal 6 4 2 5 3" xfId="1615" xr:uid="{C7474A5A-6FA5-430D-9AFC-4A35EC47810E}"/>
    <cellStyle name="Normal 6 4 2 5 4" xfId="3183" xr:uid="{40CD2BDE-9828-4AA1-AEB9-4AFEEE1B88A7}"/>
    <cellStyle name="Normal 6 4 2 6" xfId="1616" xr:uid="{21281DBD-B105-4789-89C8-1DE9A8D4D9D0}"/>
    <cellStyle name="Normal 6 4 2 6 2" xfId="1617" xr:uid="{ABECCC07-01FF-46B3-9C35-680E2558BFBD}"/>
    <cellStyle name="Normal 6 4 2 6 3" xfId="3184" xr:uid="{AC169055-E296-4C46-932B-1DB79FD3F3DB}"/>
    <cellStyle name="Normal 6 4 2 6 4" xfId="3185" xr:uid="{C88ECB39-E539-4ED5-8616-5FD6C1F5D4A8}"/>
    <cellStyle name="Normal 6 4 2 7" xfId="1618" xr:uid="{C73B6338-D746-4AAD-801B-942641C6A794}"/>
    <cellStyle name="Normal 6 4 2 8" xfId="3186" xr:uid="{F2862B31-5614-42A0-A221-050EB3D9BCC0}"/>
    <cellStyle name="Normal 6 4 2 9" xfId="3187" xr:uid="{35862E7D-DB04-4B35-9D34-3DBD67D413A3}"/>
    <cellStyle name="Normal 6 4 3" xfId="125" xr:uid="{20EB5EC9-B948-41F8-9615-C45DB455BDE9}"/>
    <cellStyle name="Normal 6 4 3 2" xfId="126" xr:uid="{9C3441FD-5E8F-4F26-B61E-151D1E541FD5}"/>
    <cellStyle name="Normal 6 4 3 2 2" xfId="641" xr:uid="{ECD70F66-29F0-4204-BABF-0C3961BA120F}"/>
    <cellStyle name="Normal 6 4 3 2 2 2" xfId="1619" xr:uid="{9A7E0BDA-987E-4497-A364-899525EDDA63}"/>
    <cellStyle name="Normal 6 4 3 2 2 2 2" xfId="1620" xr:uid="{3C5AD630-8C8F-4FBD-9AAC-383585252F0D}"/>
    <cellStyle name="Normal 6 4 3 2 2 2 2 2" xfId="4476" xr:uid="{B2C60CF0-76E0-4D77-820C-FB19BBE1D672}"/>
    <cellStyle name="Normal 6 4 3 2 2 2 3" xfId="4477" xr:uid="{E4ECF6B2-E280-43F5-90C3-BFBB95862BA3}"/>
    <cellStyle name="Normal 6 4 3 2 2 3" xfId="1621" xr:uid="{1C619D53-7C1F-4F2B-8AFE-034B342D43D9}"/>
    <cellStyle name="Normal 6 4 3 2 2 3 2" xfId="4478" xr:uid="{32166CBD-163B-45A3-8096-11BB1DBBDE49}"/>
    <cellStyle name="Normal 6 4 3 2 2 4" xfId="3188" xr:uid="{E183EB5F-B492-4889-BE32-4BE7AD6516E3}"/>
    <cellStyle name="Normal 6 4 3 2 3" xfId="1622" xr:uid="{37C02114-E124-47F2-8310-EC2C7DF0890C}"/>
    <cellStyle name="Normal 6 4 3 2 3 2" xfId="1623" xr:uid="{8A79F616-595D-4EF1-AE95-D395242C8706}"/>
    <cellStyle name="Normal 6 4 3 2 3 2 2" xfId="4479" xr:uid="{342D82FC-80F7-49C6-ABB4-6C00D30675DD}"/>
    <cellStyle name="Normal 6 4 3 2 3 3" xfId="3189" xr:uid="{86F728EC-12CE-429F-8A82-B5D3DFD0F22B}"/>
    <cellStyle name="Normal 6 4 3 2 3 4" xfId="3190" xr:uid="{FD31379F-28BF-4A25-93AD-A3AA804196B7}"/>
    <cellStyle name="Normal 6 4 3 2 4" xfId="1624" xr:uid="{3B91DFC0-F829-4B44-A34E-962326B6D9E1}"/>
    <cellStyle name="Normal 6 4 3 2 4 2" xfId="4480" xr:uid="{0FEBF5EA-B813-453D-8B21-97F0D8DBD9F6}"/>
    <cellStyle name="Normal 6 4 3 2 5" xfId="3191" xr:uid="{5A18D26A-2991-42AC-8451-C2F197D8CBE6}"/>
    <cellStyle name="Normal 6 4 3 2 6" xfId="3192" xr:uid="{C5461DA8-AF79-4633-8D00-47312986F141}"/>
    <cellStyle name="Normal 6 4 3 3" xfId="334" xr:uid="{654D5EE0-A101-499F-AEC2-75981A111E0B}"/>
    <cellStyle name="Normal 6 4 3 3 2" xfId="1625" xr:uid="{19959D9A-D773-4AFF-AB8F-6D2A58D6B724}"/>
    <cellStyle name="Normal 6 4 3 3 2 2" xfId="1626" xr:uid="{095633BA-5EE8-4749-837D-1FF03EEC64D2}"/>
    <cellStyle name="Normal 6 4 3 3 2 2 2" xfId="4481" xr:uid="{AFE95A98-3B75-4293-A43E-6838BEEC39FA}"/>
    <cellStyle name="Normal 6 4 3 3 2 3" xfId="3193" xr:uid="{F578F1F6-3641-497F-927E-109CFF66C914}"/>
    <cellStyle name="Normal 6 4 3 3 2 4" xfId="3194" xr:uid="{A2E7D29E-7F74-432B-9BB9-5021DD51B291}"/>
    <cellStyle name="Normal 6 4 3 3 3" xfId="1627" xr:uid="{AFC89A4A-1877-42CE-B4DC-587091CF671F}"/>
    <cellStyle name="Normal 6 4 3 3 3 2" xfId="4482" xr:uid="{0A882937-FFC5-43CA-8D4F-B450E842C138}"/>
    <cellStyle name="Normal 6 4 3 3 4" xfId="3195" xr:uid="{774E3725-33B5-41D6-9B7A-683FD571B70D}"/>
    <cellStyle name="Normal 6 4 3 3 5" xfId="3196" xr:uid="{7E5ABCF7-3FC0-4A0F-A8C1-841D43272770}"/>
    <cellStyle name="Normal 6 4 3 4" xfId="1628" xr:uid="{CE3D2C24-221F-47A9-9C7B-22BFABB403DE}"/>
    <cellStyle name="Normal 6 4 3 4 2" xfId="1629" xr:uid="{DB7DC871-1AF6-4555-A661-47FC8185FCA3}"/>
    <cellStyle name="Normal 6 4 3 4 2 2" xfId="4483" xr:uid="{04363077-F4AB-4943-9A8A-B600433F64B9}"/>
    <cellStyle name="Normal 6 4 3 4 3" xfId="3197" xr:uid="{8DD5C7BA-54BA-401F-BC21-16F54A802097}"/>
    <cellStyle name="Normal 6 4 3 4 4" xfId="3198" xr:uid="{3CAAA47C-EF4A-401B-95B2-71278EFBC79B}"/>
    <cellStyle name="Normal 6 4 3 5" xfId="1630" xr:uid="{1BDF65A0-0C49-4685-9A71-492A0A70B619}"/>
    <cellStyle name="Normal 6 4 3 5 2" xfId="3199" xr:uid="{9712C28E-0EAF-4A94-A07F-32E0E20108D2}"/>
    <cellStyle name="Normal 6 4 3 5 3" xfId="3200" xr:uid="{FD2317F4-9048-41D8-891B-01FD1F660A5E}"/>
    <cellStyle name="Normal 6 4 3 5 4" xfId="3201" xr:uid="{FB63C6E6-CDD9-463F-B300-D0CA4CF03E5D}"/>
    <cellStyle name="Normal 6 4 3 6" xfId="3202" xr:uid="{B23D4728-48E7-42AF-A937-503A81B4AEE8}"/>
    <cellStyle name="Normal 6 4 3 7" xfId="3203" xr:uid="{91BFB58D-5547-43DC-8F9B-BF1D8A0D8938}"/>
    <cellStyle name="Normal 6 4 3 8" xfId="3204" xr:uid="{91D7ADBA-977C-4C3E-A8C7-DE678EF76501}"/>
    <cellStyle name="Normal 6 4 4" xfId="127" xr:uid="{4CE5E564-3C7F-451E-AEFB-941E043FE6DC}"/>
    <cellStyle name="Normal 6 4 4 2" xfId="642" xr:uid="{7390EC4B-910E-4B5A-99AC-4CBDAE3BE63D}"/>
    <cellStyle name="Normal 6 4 4 2 2" xfId="643" xr:uid="{23CAA9E8-3AB6-43F2-A3AB-9A950E59A15E}"/>
    <cellStyle name="Normal 6 4 4 2 2 2" xfId="1631" xr:uid="{F7A80C49-4A14-4835-9095-AB1932ADCCD0}"/>
    <cellStyle name="Normal 6 4 4 2 2 2 2" xfId="1632" xr:uid="{FCE189E9-23DC-4C27-9462-2ED2F3D5B2AD}"/>
    <cellStyle name="Normal 6 4 4 2 2 3" xfId="1633" xr:uid="{E3F01596-6A5F-4902-A38F-EA94BEB91A3B}"/>
    <cellStyle name="Normal 6 4 4 2 2 4" xfId="3205" xr:uid="{CB6236BF-AF76-4849-ACF6-E718B0194670}"/>
    <cellStyle name="Normal 6 4 4 2 3" xfId="1634" xr:uid="{5902EB23-1E04-4A37-9C06-19D7579D9C48}"/>
    <cellStyle name="Normal 6 4 4 2 3 2" xfId="1635" xr:uid="{AB552A4D-F143-49D9-8E38-3913200F834B}"/>
    <cellStyle name="Normal 6 4 4 2 4" xfId="1636" xr:uid="{28D5FE0F-AF7B-4965-A73F-A817D3DCCD99}"/>
    <cellStyle name="Normal 6 4 4 2 5" xfId="3206" xr:uid="{46E32683-704D-4E86-8139-9F1C17828028}"/>
    <cellStyle name="Normal 6 4 4 3" xfId="644" xr:uid="{CB7041A6-F49D-4E40-A288-0BBFCCA1104A}"/>
    <cellStyle name="Normal 6 4 4 3 2" xfId="1637" xr:uid="{68A5BA59-3802-4565-AD5C-1D6C76623F55}"/>
    <cellStyle name="Normal 6 4 4 3 2 2" xfId="1638" xr:uid="{D439AABF-B7DA-4466-85FE-267EC082FC21}"/>
    <cellStyle name="Normal 6 4 4 3 3" xfId="1639" xr:uid="{C73538EC-2B2B-45AC-9079-ECD48C1D53F8}"/>
    <cellStyle name="Normal 6 4 4 3 4" xfId="3207" xr:uid="{DEF730F3-FD74-44C3-8240-FFC97E8B1E84}"/>
    <cellStyle name="Normal 6 4 4 4" xfId="1640" xr:uid="{85BD39D1-0225-40C3-AF8E-CFBE3A7E1B39}"/>
    <cellStyle name="Normal 6 4 4 4 2" xfId="1641" xr:uid="{C36F7487-390B-4102-B502-CE6B83D9DAB4}"/>
    <cellStyle name="Normal 6 4 4 4 3" xfId="3208" xr:uid="{CEC91EBE-4B46-4F8A-8DB4-F1ACD805B297}"/>
    <cellStyle name="Normal 6 4 4 4 4" xfId="3209" xr:uid="{BB1AE0EF-F860-4FAB-90A8-4D76AA631F37}"/>
    <cellStyle name="Normal 6 4 4 5" xfId="1642" xr:uid="{C8F90003-9F32-4BC8-941F-F50C00E79C04}"/>
    <cellStyle name="Normal 6 4 4 6" xfId="3210" xr:uid="{D59F9727-7AD0-4B32-989B-A636BDDF307C}"/>
    <cellStyle name="Normal 6 4 4 7" xfId="3211" xr:uid="{BDBD2958-F712-431F-B547-951FD560CC74}"/>
    <cellStyle name="Normal 6 4 5" xfId="335" xr:uid="{1C731649-0601-425B-A592-747C76F84BD6}"/>
    <cellStyle name="Normal 6 4 5 2" xfId="645" xr:uid="{9B6D3238-FE22-4A84-92EA-3DD9F18A5592}"/>
    <cellStyle name="Normal 6 4 5 2 2" xfId="1643" xr:uid="{A7A6FAD6-D380-4BB1-8258-88A02D4758D0}"/>
    <cellStyle name="Normal 6 4 5 2 2 2" xfId="1644" xr:uid="{D5C93DD0-A79F-43F9-A371-C838611BF5FB}"/>
    <cellStyle name="Normal 6 4 5 2 3" xfId="1645" xr:uid="{2AA9FF81-D81C-4846-ABFA-BB0D2E8AE4A9}"/>
    <cellStyle name="Normal 6 4 5 2 4" xfId="3212" xr:uid="{329C161E-9748-4C87-9984-FD098DA3FE09}"/>
    <cellStyle name="Normal 6 4 5 3" xfId="1646" xr:uid="{41D97FCF-1CBC-4CDC-BA62-3DF232B1DEBB}"/>
    <cellStyle name="Normal 6 4 5 3 2" xfId="1647" xr:uid="{8042E994-1AA1-4BE3-B4C5-4B1CDCF421FB}"/>
    <cellStyle name="Normal 6 4 5 3 3" xfId="3213" xr:uid="{470FCA75-BDCD-4C66-AE1E-FA30EC50C4A6}"/>
    <cellStyle name="Normal 6 4 5 3 4" xfId="3214" xr:uid="{139B2456-137A-4D57-851D-AA390F8E01CB}"/>
    <cellStyle name="Normal 6 4 5 4" xfId="1648" xr:uid="{85FEF778-4C22-49EA-B8AC-DCA429BE3C3A}"/>
    <cellStyle name="Normal 6 4 5 5" xfId="3215" xr:uid="{E4A06B54-340D-4165-8115-AB6FF26DFF58}"/>
    <cellStyle name="Normal 6 4 5 6" xfId="3216" xr:uid="{624F3787-5F76-4FA3-98B1-6A3C39D2AC7E}"/>
    <cellStyle name="Normal 6 4 6" xfId="336" xr:uid="{986AC269-BD65-4939-A246-23C2927FA2F5}"/>
    <cellStyle name="Normal 6 4 6 2" xfId="1649" xr:uid="{BA32AE6D-5D3D-419C-913C-5A8C0231A036}"/>
    <cellStyle name="Normal 6 4 6 2 2" xfId="1650" xr:uid="{4D974C17-514C-4E7D-A8F5-7E9539B0A807}"/>
    <cellStyle name="Normal 6 4 6 2 3" xfId="3217" xr:uid="{97CEF728-57A1-44C2-B02A-14574949DA54}"/>
    <cellStyle name="Normal 6 4 6 2 4" xfId="3218" xr:uid="{456C56F6-0E5A-4B7D-AA7D-C8976A795FCA}"/>
    <cellStyle name="Normal 6 4 6 3" xfId="1651" xr:uid="{5A063311-B9F3-4BDA-83EE-87A88313D65F}"/>
    <cellStyle name="Normal 6 4 6 4" xfId="3219" xr:uid="{0F7E0A9C-4C00-4F10-AFD9-F0146378975D}"/>
    <cellStyle name="Normal 6 4 6 5" xfId="3220" xr:uid="{0A66F531-4BE5-41AC-A531-B4264594D0D4}"/>
    <cellStyle name="Normal 6 4 7" xfId="1652" xr:uid="{30CE5DA1-E7E2-4DA5-B920-AB365C7DE404}"/>
    <cellStyle name="Normal 6 4 7 2" xfId="1653" xr:uid="{EDBC717A-A32D-471C-BC94-7E7CAA72817D}"/>
    <cellStyle name="Normal 6 4 7 3" xfId="3221" xr:uid="{C93A388E-8980-4961-AFDA-FA2B8773812B}"/>
    <cellStyle name="Normal 6 4 7 3 2" xfId="4407" xr:uid="{77B763C0-E6AD-4711-9D39-E83E98FBF5EE}"/>
    <cellStyle name="Normal 6 4 7 3 3" xfId="4685" xr:uid="{71EC3A94-F166-46B5-977E-ACFE9C8E5CC8}"/>
    <cellStyle name="Normal 6 4 7 4" xfId="3222" xr:uid="{6D3AD61E-B1B8-4A07-B8B4-EEA30E5687CB}"/>
    <cellStyle name="Normal 6 4 8" xfId="1654" xr:uid="{F66866EC-3EC9-45FE-B5CF-6BA6170E8530}"/>
    <cellStyle name="Normal 6 4 8 2" xfId="3223" xr:uid="{083F93AC-470D-403B-A707-9EE003272C1F}"/>
    <cellStyle name="Normal 6 4 8 3" xfId="3224" xr:uid="{8FBA2F89-69A4-40C6-BECE-98A982D0C128}"/>
    <cellStyle name="Normal 6 4 8 4" xfId="3225" xr:uid="{0E7EF644-11AD-4067-BEE1-5DF845D2E545}"/>
    <cellStyle name="Normal 6 4 9" xfId="3226" xr:uid="{386D3EA4-79EB-4D1F-A77E-01C2D43B7EDD}"/>
    <cellStyle name="Normal 6 5" xfId="128" xr:uid="{86CE38E6-9884-488D-9F1D-F810A18C83BE}"/>
    <cellStyle name="Normal 6 5 10" xfId="3227" xr:uid="{1E0392FB-5FAF-4E93-8512-093404D89BD5}"/>
    <cellStyle name="Normal 6 5 11" xfId="3228" xr:uid="{B690556A-4F3B-4ED5-B9EA-0168C59618FC}"/>
    <cellStyle name="Normal 6 5 2" xfId="129" xr:uid="{7D96E419-3F8D-4F1B-A4DA-BAA1D6665881}"/>
    <cellStyle name="Normal 6 5 2 2" xfId="337" xr:uid="{D6872E6F-58D9-45B1-87AE-9698305D9570}"/>
    <cellStyle name="Normal 6 5 2 2 2" xfId="646" xr:uid="{5F3627A3-E9EA-4BDC-ADF2-3A09C291231D}"/>
    <cellStyle name="Normal 6 5 2 2 2 2" xfId="647" xr:uid="{0366846A-5F3B-490B-9CAE-5FC6947B4F2A}"/>
    <cellStyle name="Normal 6 5 2 2 2 2 2" xfId="1655" xr:uid="{F5CC1C9D-4ED0-492E-B525-225FD0EB0B4E}"/>
    <cellStyle name="Normal 6 5 2 2 2 2 3" xfId="3229" xr:uid="{7B9E2AFA-DFC3-4DBA-86CE-569566845B48}"/>
    <cellStyle name="Normal 6 5 2 2 2 2 4" xfId="3230" xr:uid="{E99419F6-178B-46D8-9470-D19B25DCA629}"/>
    <cellStyle name="Normal 6 5 2 2 2 3" xfId="1656" xr:uid="{B027ECF0-C95D-400C-8F56-EA9DE1A4EFA5}"/>
    <cellStyle name="Normal 6 5 2 2 2 3 2" xfId="3231" xr:uid="{B70A6AA7-4F53-4E4E-A519-AF4A7D79DB7C}"/>
    <cellStyle name="Normal 6 5 2 2 2 3 3" xfId="3232" xr:uid="{9F88C35C-4EA4-4A9E-8E80-F9DBF86FB4E0}"/>
    <cellStyle name="Normal 6 5 2 2 2 3 4" xfId="3233" xr:uid="{D535BF62-4917-4969-BB37-ED825E590DB0}"/>
    <cellStyle name="Normal 6 5 2 2 2 4" xfId="3234" xr:uid="{D597625B-DDA5-459B-8CF0-A3ABB63DE285}"/>
    <cellStyle name="Normal 6 5 2 2 2 5" xfId="3235" xr:uid="{ADE962FF-66AD-4885-BBF1-4A8C6D3B5030}"/>
    <cellStyle name="Normal 6 5 2 2 2 6" xfId="3236" xr:uid="{6B0F3797-8ACA-4A58-80FF-2D62D698DDC8}"/>
    <cellStyle name="Normal 6 5 2 2 3" xfId="648" xr:uid="{0842DBDC-D132-4A30-A158-AD378DB2B046}"/>
    <cellStyle name="Normal 6 5 2 2 3 2" xfId="1657" xr:uid="{AD2505AE-5A59-45E2-8049-C1399C6EE07E}"/>
    <cellStyle name="Normal 6 5 2 2 3 2 2" xfId="3237" xr:uid="{40B5E323-F327-4299-927C-DD99C3EB16FB}"/>
    <cellStyle name="Normal 6 5 2 2 3 2 3" xfId="3238" xr:uid="{DD971B75-F6C2-46F5-B4A8-6F6BAA6DBF66}"/>
    <cellStyle name="Normal 6 5 2 2 3 2 4" xfId="3239" xr:uid="{10B19028-3E33-40F9-A946-307E4E9046DE}"/>
    <cellStyle name="Normal 6 5 2 2 3 3" xfId="3240" xr:uid="{A3A38B3E-6F27-4D5A-BC3F-A7B4A958403E}"/>
    <cellStyle name="Normal 6 5 2 2 3 4" xfId="3241" xr:uid="{92C173CE-9887-4E59-8C57-BCBF365277AC}"/>
    <cellStyle name="Normal 6 5 2 2 3 5" xfId="3242" xr:uid="{D2E3C948-E3C7-438A-B9FE-EF3B1C770494}"/>
    <cellStyle name="Normal 6 5 2 2 4" xfId="1658" xr:uid="{FF9AA721-2492-41CC-8F0E-3D9F08E33089}"/>
    <cellStyle name="Normal 6 5 2 2 4 2" xfId="3243" xr:uid="{0863F9CB-1BB1-435E-AF2E-80EEC8E06813}"/>
    <cellStyle name="Normal 6 5 2 2 4 3" xfId="3244" xr:uid="{BCD8A4AF-F661-4789-BD16-86F7A98B71F9}"/>
    <cellStyle name="Normal 6 5 2 2 4 4" xfId="3245" xr:uid="{FC733EA5-E2E2-4DD8-807B-3AD62FE82A8A}"/>
    <cellStyle name="Normal 6 5 2 2 5" xfId="3246" xr:uid="{AA75C011-51B1-4874-995C-BCC2FE665E7A}"/>
    <cellStyle name="Normal 6 5 2 2 5 2" xfId="3247" xr:uid="{52114585-6F47-4A03-A75B-8CD11F9B14C3}"/>
    <cellStyle name="Normal 6 5 2 2 5 3" xfId="3248" xr:uid="{1A822B35-E75E-4162-8DAE-8A8ADB5C85BB}"/>
    <cellStyle name="Normal 6 5 2 2 5 4" xfId="3249" xr:uid="{E0ECAE6D-088B-4CFD-B1EF-4C48881894E1}"/>
    <cellStyle name="Normal 6 5 2 2 6" xfId="3250" xr:uid="{CC09FDF1-1498-460A-AADF-DA7D084DA151}"/>
    <cellStyle name="Normal 6 5 2 2 7" xfId="3251" xr:uid="{28E20249-340C-4455-B124-130EE3CC77F3}"/>
    <cellStyle name="Normal 6 5 2 2 8" xfId="3252" xr:uid="{ADB824D0-9C71-4EBD-AE96-15DC2AE2EF65}"/>
    <cellStyle name="Normal 6 5 2 3" xfId="649" xr:uid="{69EFC836-036E-475D-A5EB-521787CDF8AF}"/>
    <cellStyle name="Normal 6 5 2 3 2" xfId="650" xr:uid="{40856647-CCC2-4C1C-828F-FEDA36092007}"/>
    <cellStyle name="Normal 6 5 2 3 2 2" xfId="651" xr:uid="{47C32472-1346-416D-BACF-5D98EF00FD76}"/>
    <cellStyle name="Normal 6 5 2 3 2 3" xfId="3253" xr:uid="{935CB675-4C3F-40F5-BA4F-B3C3ACEA5684}"/>
    <cellStyle name="Normal 6 5 2 3 2 4" xfId="3254" xr:uid="{FB2BAD92-74D9-4418-AE6E-B78D202567B5}"/>
    <cellStyle name="Normal 6 5 2 3 3" xfId="652" xr:uid="{B68F7FB8-4A8B-4F96-A572-8FF1263D59E6}"/>
    <cellStyle name="Normal 6 5 2 3 3 2" xfId="3255" xr:uid="{3A540482-DFD8-4A4D-8E89-D43F2E812631}"/>
    <cellStyle name="Normal 6 5 2 3 3 3" xfId="3256" xr:uid="{18C7B951-862C-4438-B018-CD964F738656}"/>
    <cellStyle name="Normal 6 5 2 3 3 4" xfId="3257" xr:uid="{1BF88240-4029-4A45-8D6F-E85D629DA49E}"/>
    <cellStyle name="Normal 6 5 2 3 4" xfId="3258" xr:uid="{748DA6CC-62E1-4649-8863-FFF762A9A059}"/>
    <cellStyle name="Normal 6 5 2 3 5" xfId="3259" xr:uid="{0E9619C1-394E-4D5C-BC1B-653D21B21290}"/>
    <cellStyle name="Normal 6 5 2 3 6" xfId="3260" xr:uid="{11D8A0B9-2A9A-474F-BE34-B340A17D2DCD}"/>
    <cellStyle name="Normal 6 5 2 4" xfId="653" xr:uid="{DCF05C3E-90E2-4884-8BAA-09524DB13E29}"/>
    <cellStyle name="Normal 6 5 2 4 2" xfId="654" xr:uid="{ADAD59BE-6FC3-4395-8F1F-77C57FC794E9}"/>
    <cellStyle name="Normal 6 5 2 4 2 2" xfId="3261" xr:uid="{E0B16E40-2684-4DB1-B1BF-D3447ED37920}"/>
    <cellStyle name="Normal 6 5 2 4 2 3" xfId="3262" xr:uid="{412A0875-C0F0-4752-ADDB-97014709DC43}"/>
    <cellStyle name="Normal 6 5 2 4 2 4" xfId="3263" xr:uid="{FA816C55-862A-4FE4-9133-314028597508}"/>
    <cellStyle name="Normal 6 5 2 4 3" xfId="3264" xr:uid="{7E07DA73-6542-4843-8B33-23FC5FB7227E}"/>
    <cellStyle name="Normal 6 5 2 4 4" xfId="3265" xr:uid="{FC50D35B-E06C-45D6-B995-FEEA9A13638C}"/>
    <cellStyle name="Normal 6 5 2 4 5" xfId="3266" xr:uid="{4C5411C9-5228-4E47-A9A9-A306EB2C1C52}"/>
    <cellStyle name="Normal 6 5 2 5" xfId="655" xr:uid="{C08627B9-675F-4F86-A6B6-B2F35C4AEA23}"/>
    <cellStyle name="Normal 6 5 2 5 2" xfId="3267" xr:uid="{C34EB710-6F7D-4307-A6EE-17E23B3C3355}"/>
    <cellStyle name="Normal 6 5 2 5 3" xfId="3268" xr:uid="{0A09EE65-6D6E-4067-B2B8-CF9A41CF8A1A}"/>
    <cellStyle name="Normal 6 5 2 5 4" xfId="3269" xr:uid="{31E26E8D-111C-4B6D-A00C-13AF8B5D85B0}"/>
    <cellStyle name="Normal 6 5 2 6" xfId="3270" xr:uid="{F58E7659-6B2F-46D2-A4BD-F5AE7D6A3E5F}"/>
    <cellStyle name="Normal 6 5 2 6 2" xfId="3271" xr:uid="{7D064379-58A1-409F-AFD3-DABB6E618A6D}"/>
    <cellStyle name="Normal 6 5 2 6 3" xfId="3272" xr:uid="{581A416F-E596-4531-9D0B-5D8D0305A1CB}"/>
    <cellStyle name="Normal 6 5 2 6 4" xfId="3273" xr:uid="{96659958-E45D-42DA-860B-68AFA310C89C}"/>
    <cellStyle name="Normal 6 5 2 7" xfId="3274" xr:uid="{A786FB76-6B2E-4A7C-8532-F0413C68F245}"/>
    <cellStyle name="Normal 6 5 2 8" xfId="3275" xr:uid="{7670E21F-4CA9-4931-BAC4-BAC0B434F3C3}"/>
    <cellStyle name="Normal 6 5 2 9" xfId="3276" xr:uid="{0837CE1C-79F5-4156-B12B-3565D6199977}"/>
    <cellStyle name="Normal 6 5 3" xfId="338" xr:uid="{09B63759-384F-49C7-B535-FA81DFEE7934}"/>
    <cellStyle name="Normal 6 5 3 2" xfId="656" xr:uid="{15BE27E0-8FB6-403B-8FA1-49CC4AE28DA9}"/>
    <cellStyle name="Normal 6 5 3 2 2" xfId="657" xr:uid="{D6AD6329-DE87-4352-8157-326AEE64F85F}"/>
    <cellStyle name="Normal 6 5 3 2 2 2" xfId="1659" xr:uid="{E91235E0-F45B-4D4B-8F97-92A2F04CBCD8}"/>
    <cellStyle name="Normal 6 5 3 2 2 2 2" xfId="1660" xr:uid="{D1EF5F23-CFE9-4D79-B539-2A8DD8783501}"/>
    <cellStyle name="Normal 6 5 3 2 2 3" xfId="1661" xr:uid="{F445756F-A2D5-4103-B7C3-1D60BBD1713F}"/>
    <cellStyle name="Normal 6 5 3 2 2 4" xfId="3277" xr:uid="{99529654-5027-4476-BF5E-6A38D45716E9}"/>
    <cellStyle name="Normal 6 5 3 2 3" xfId="1662" xr:uid="{BDAFCAC8-40F9-4CA1-8730-B83EDC6E0454}"/>
    <cellStyle name="Normal 6 5 3 2 3 2" xfId="1663" xr:uid="{8283C6B6-2ABD-4174-AA65-6FFC5645B76F}"/>
    <cellStyle name="Normal 6 5 3 2 3 3" xfId="3278" xr:uid="{4FE62208-4A07-4F61-A8F8-B208DEE8B0A0}"/>
    <cellStyle name="Normal 6 5 3 2 3 4" xfId="3279" xr:uid="{2FDD18C3-B2CB-4ABB-B221-C3810E688025}"/>
    <cellStyle name="Normal 6 5 3 2 4" xfId="1664" xr:uid="{69DE5B7A-F4ED-450D-953E-8AC7EB2CC646}"/>
    <cellStyle name="Normal 6 5 3 2 5" xfId="3280" xr:uid="{A5F229F2-0573-42B4-A157-A249F001D685}"/>
    <cellStyle name="Normal 6 5 3 2 6" xfId="3281" xr:uid="{717215D8-FB96-4E70-B592-64669A778340}"/>
    <cellStyle name="Normal 6 5 3 3" xfId="658" xr:uid="{E74AF63C-8A04-4B83-A512-9180E62061EE}"/>
    <cellStyle name="Normal 6 5 3 3 2" xfId="1665" xr:uid="{30FE8CAA-26F2-4965-8DB9-7D0F89AF0487}"/>
    <cellStyle name="Normal 6 5 3 3 2 2" xfId="1666" xr:uid="{0865D4B1-6976-4FA1-B387-8A63931ED909}"/>
    <cellStyle name="Normal 6 5 3 3 2 3" xfId="3282" xr:uid="{4E041010-0F54-42A6-8A47-A7F2D8308BE9}"/>
    <cellStyle name="Normal 6 5 3 3 2 4" xfId="3283" xr:uid="{07B2368F-5B57-47CF-BA96-BBC629982AAF}"/>
    <cellStyle name="Normal 6 5 3 3 3" xfId="1667" xr:uid="{5227B998-7FA9-4ACD-84ED-D77376383A9A}"/>
    <cellStyle name="Normal 6 5 3 3 4" xfId="3284" xr:uid="{74EEDD20-3C9D-4949-A542-71458B7A67FA}"/>
    <cellStyle name="Normal 6 5 3 3 5" xfId="3285" xr:uid="{7556282F-3E3A-4835-9482-A4C627426D10}"/>
    <cellStyle name="Normal 6 5 3 4" xfId="1668" xr:uid="{EE60280B-3BCA-40B8-A930-33CB77891526}"/>
    <cellStyle name="Normal 6 5 3 4 2" xfId="1669" xr:uid="{70E6C609-46C5-4E37-9D7C-89557037A955}"/>
    <cellStyle name="Normal 6 5 3 4 3" xfId="3286" xr:uid="{4D2DC407-C293-4A59-81BA-17BF1484C3C0}"/>
    <cellStyle name="Normal 6 5 3 4 4" xfId="3287" xr:uid="{C6D13376-E717-4BD6-9D0E-28BF623AFDB6}"/>
    <cellStyle name="Normal 6 5 3 5" xfId="1670" xr:uid="{12F08022-4398-40F5-B215-DEDA16924FE0}"/>
    <cellStyle name="Normal 6 5 3 5 2" xfId="3288" xr:uid="{FCEECD42-646D-46A8-AC26-1F13C4490EDC}"/>
    <cellStyle name="Normal 6 5 3 5 3" xfId="3289" xr:uid="{415B25D8-130D-486C-9411-4A1A65F318E1}"/>
    <cellStyle name="Normal 6 5 3 5 4" xfId="3290" xr:uid="{4D6C7DE3-A548-400D-8DEF-0CB9250EA672}"/>
    <cellStyle name="Normal 6 5 3 6" xfId="3291" xr:uid="{CD589C64-FAE7-4381-906F-A4ADAF98F077}"/>
    <cellStyle name="Normal 6 5 3 7" xfId="3292" xr:uid="{3928CC4F-7D55-45AC-BF1F-B647FB1A57B2}"/>
    <cellStyle name="Normal 6 5 3 8" xfId="3293" xr:uid="{D0715243-FBA1-489F-8735-5DD2B6AEE0AC}"/>
    <cellStyle name="Normal 6 5 4" xfId="339" xr:uid="{B26A675D-CED9-4740-974D-5C02B39C80B3}"/>
    <cellStyle name="Normal 6 5 4 2" xfId="659" xr:uid="{B98D1344-5416-427F-8024-29FAD58209D3}"/>
    <cellStyle name="Normal 6 5 4 2 2" xfId="660" xr:uid="{47151367-AD15-4D4C-B001-8FD3C874A15B}"/>
    <cellStyle name="Normal 6 5 4 2 2 2" xfId="1671" xr:uid="{2CF2BEC8-A2DC-45EC-B10F-256D2B13A9EB}"/>
    <cellStyle name="Normal 6 5 4 2 2 3" xfId="3294" xr:uid="{42AA906C-EA97-4B4A-8E75-6EA54A4B717A}"/>
    <cellStyle name="Normal 6 5 4 2 2 4" xfId="3295" xr:uid="{F028FFBC-3CCF-4221-AB66-C9E4089271DE}"/>
    <cellStyle name="Normal 6 5 4 2 3" xfId="1672" xr:uid="{A6EF31BA-52D7-4625-A944-85A93EA4CEBA}"/>
    <cellStyle name="Normal 6 5 4 2 4" xfId="3296" xr:uid="{9BA12911-B403-4EEB-83CF-E72F31EE0087}"/>
    <cellStyle name="Normal 6 5 4 2 5" xfId="3297" xr:uid="{015FA752-38AD-45A6-893A-894B4FDD3D27}"/>
    <cellStyle name="Normal 6 5 4 3" xfId="661" xr:uid="{24886273-0CF5-4FBA-8F19-B55344AED1C7}"/>
    <cellStyle name="Normal 6 5 4 3 2" xfId="1673" xr:uid="{4332D9CB-3872-436F-8AFF-CE492EDEAE5F}"/>
    <cellStyle name="Normal 6 5 4 3 3" xfId="3298" xr:uid="{5D220E31-1862-4A95-AE62-27FC6BB8288E}"/>
    <cellStyle name="Normal 6 5 4 3 4" xfId="3299" xr:uid="{1451F122-EB08-455F-BE82-A522D50E1C46}"/>
    <cellStyle name="Normal 6 5 4 4" xfId="1674" xr:uid="{1C3C12CE-5FC2-4EBB-87C5-CF7F59523E5C}"/>
    <cellStyle name="Normal 6 5 4 4 2" xfId="3300" xr:uid="{03370164-22B8-4CA8-8C58-2098530EED6C}"/>
    <cellStyle name="Normal 6 5 4 4 3" xfId="3301" xr:uid="{8BAD7E82-BBE0-4DFA-8499-E0E435C6CB9C}"/>
    <cellStyle name="Normal 6 5 4 4 4" xfId="3302" xr:uid="{B8F2FEE2-8DF9-420E-AC67-B9895F7C4B97}"/>
    <cellStyle name="Normal 6 5 4 5" xfId="3303" xr:uid="{A3D5C8E7-1CE9-4F21-9F88-539095CCF382}"/>
    <cellStyle name="Normal 6 5 4 6" xfId="3304" xr:uid="{7285FAAA-C5EB-460D-B23D-44A26B9D2FE6}"/>
    <cellStyle name="Normal 6 5 4 7" xfId="3305" xr:uid="{9A0E7908-598F-4167-85D7-C7A406C4967B}"/>
    <cellStyle name="Normal 6 5 5" xfId="340" xr:uid="{05FA5A1E-9EBC-491A-94AA-EE3B8C9255F2}"/>
    <cellStyle name="Normal 6 5 5 2" xfId="662" xr:uid="{3756F940-7CA5-4024-8FAA-9FFF496D7965}"/>
    <cellStyle name="Normal 6 5 5 2 2" xfId="1675" xr:uid="{8F3D3B97-FC30-4D9B-81AC-6FE3843FF17F}"/>
    <cellStyle name="Normal 6 5 5 2 3" xfId="3306" xr:uid="{390B629F-22E3-4980-9B37-BFB5D1518E14}"/>
    <cellStyle name="Normal 6 5 5 2 4" xfId="3307" xr:uid="{16A46147-ECFA-4C8B-8939-74424607B8DE}"/>
    <cellStyle name="Normal 6 5 5 3" xfId="1676" xr:uid="{4A9B0911-2F6A-441B-8843-234937ED1B7F}"/>
    <cellStyle name="Normal 6 5 5 3 2" xfId="3308" xr:uid="{6C34A178-9605-4F58-B2B1-22B6FFB10CC3}"/>
    <cellStyle name="Normal 6 5 5 3 3" xfId="3309" xr:uid="{2FD6EEE7-3133-405A-B551-1868C4382AE3}"/>
    <cellStyle name="Normal 6 5 5 3 4" xfId="3310" xr:uid="{7CC74340-EE58-4CFD-90EB-61C937F93FA6}"/>
    <cellStyle name="Normal 6 5 5 4" xfId="3311" xr:uid="{43A8C43D-E5F9-4007-A847-1862BB8EE16D}"/>
    <cellStyle name="Normal 6 5 5 5" xfId="3312" xr:uid="{70732782-20D2-4A2E-AE85-D9CE1F80A885}"/>
    <cellStyle name="Normal 6 5 5 6" xfId="3313" xr:uid="{C6135DDA-3E69-4721-9AE5-F69301694404}"/>
    <cellStyle name="Normal 6 5 6" xfId="663" xr:uid="{DD9C9116-9ECB-4EF3-AC34-EE455A6E0459}"/>
    <cellStyle name="Normal 6 5 6 2" xfId="1677" xr:uid="{FBEC9FB5-CCF8-42BA-9F10-C7074080575D}"/>
    <cellStyle name="Normal 6 5 6 2 2" xfId="3314" xr:uid="{8D26A4FB-156E-4B51-BEBD-B8893FDF8969}"/>
    <cellStyle name="Normal 6 5 6 2 3" xfId="3315" xr:uid="{69A1608E-25B4-4276-92E2-C86195D6FEEF}"/>
    <cellStyle name="Normal 6 5 6 2 4" xfId="3316" xr:uid="{A3A03C5C-E465-49AF-9335-FBFD8762EE3D}"/>
    <cellStyle name="Normal 6 5 6 3" xfId="3317" xr:uid="{B0EF64A8-2E1C-4398-959F-C908BB3EF92B}"/>
    <cellStyle name="Normal 6 5 6 4" xfId="3318" xr:uid="{719170D3-3D76-4E34-AB1C-CD9A0FF5DAF7}"/>
    <cellStyle name="Normal 6 5 6 5" xfId="3319" xr:uid="{CF84346E-9987-4077-9C40-A0589DF922FE}"/>
    <cellStyle name="Normal 6 5 7" xfId="1678" xr:uid="{AA624ECE-D672-49C9-8398-C85355616647}"/>
    <cellStyle name="Normal 6 5 7 2" xfId="3320" xr:uid="{1E76871B-0E96-4053-8C33-DEAA4A8EC20E}"/>
    <cellStyle name="Normal 6 5 7 3" xfId="3321" xr:uid="{060D3084-9074-496B-9125-1331A7D02547}"/>
    <cellStyle name="Normal 6 5 7 4" xfId="3322" xr:uid="{ABB4F11E-C2B8-414B-A58D-F926DF8DA187}"/>
    <cellStyle name="Normal 6 5 8" xfId="3323" xr:uid="{D6FC14B4-F9FC-4264-9C95-55F8AAA62D1A}"/>
    <cellStyle name="Normal 6 5 8 2" xfId="3324" xr:uid="{D62B1091-D688-475E-B580-648C4FDCBFCD}"/>
    <cellStyle name="Normal 6 5 8 3" xfId="3325" xr:uid="{5C13EF50-5AD9-4ACB-80E6-C6786E8CDC6D}"/>
    <cellStyle name="Normal 6 5 8 4" xfId="3326" xr:uid="{500442BA-6B7B-4BD9-8ADB-18DC63D20F87}"/>
    <cellStyle name="Normal 6 5 9" xfId="3327" xr:uid="{6EF5EE2E-8702-4C18-94FF-48271B9A4366}"/>
    <cellStyle name="Normal 6 6" xfId="130" xr:uid="{629E685C-72D3-4C7B-AB2F-4C687930266E}"/>
    <cellStyle name="Normal 6 6 2" xfId="131" xr:uid="{411D3CA7-39D9-4F43-A3EE-C3BC11DFE310}"/>
    <cellStyle name="Normal 6 6 2 2" xfId="341" xr:uid="{6F056596-060C-4279-8EC1-945F28166A91}"/>
    <cellStyle name="Normal 6 6 2 2 2" xfId="664" xr:uid="{70D056E1-E13A-48B4-B373-87613BDC3F6B}"/>
    <cellStyle name="Normal 6 6 2 2 2 2" xfId="1679" xr:uid="{1DB616E3-E87D-4C3D-8BBD-B8605CDCED32}"/>
    <cellStyle name="Normal 6 6 2 2 2 3" xfId="3328" xr:uid="{06159693-9293-4411-9D64-3D07E87E39E8}"/>
    <cellStyle name="Normal 6 6 2 2 2 4" xfId="3329" xr:uid="{9EDA4329-9F85-4D4A-BE26-E237BAD0EADF}"/>
    <cellStyle name="Normal 6 6 2 2 3" xfId="1680" xr:uid="{8AE448B7-AEB1-4597-BBCB-A9A312BE34C2}"/>
    <cellStyle name="Normal 6 6 2 2 3 2" xfId="3330" xr:uid="{6AA2125E-4E58-4D42-BD6D-16E9263F9DA3}"/>
    <cellStyle name="Normal 6 6 2 2 3 3" xfId="3331" xr:uid="{CFD64582-6A4A-4765-8936-9B4680A2AEEE}"/>
    <cellStyle name="Normal 6 6 2 2 3 4" xfId="3332" xr:uid="{CEF718B0-9E40-46E3-8C9E-57E73572D97C}"/>
    <cellStyle name="Normal 6 6 2 2 4" xfId="3333" xr:uid="{28442000-5CE2-4448-A44F-DEBD1A75918E}"/>
    <cellStyle name="Normal 6 6 2 2 5" xfId="3334" xr:uid="{F231CD6C-6E7B-424F-A412-8303633D05E9}"/>
    <cellStyle name="Normal 6 6 2 2 6" xfId="3335" xr:uid="{9BCAA7D6-0FDA-492A-8738-AD25743168AF}"/>
    <cellStyle name="Normal 6 6 2 3" xfId="665" xr:uid="{690FD3C9-1AF9-4B14-9974-1E7FC9CBA5F0}"/>
    <cellStyle name="Normal 6 6 2 3 2" xfId="1681" xr:uid="{2BBB8DF3-CB63-4F16-BA31-A9349A1A388F}"/>
    <cellStyle name="Normal 6 6 2 3 2 2" xfId="3336" xr:uid="{ABF170D3-29B9-4A66-9E98-C011DE88D452}"/>
    <cellStyle name="Normal 6 6 2 3 2 3" xfId="3337" xr:uid="{09DF08F2-0F34-4DE2-A4E0-ACE0A9E47A0C}"/>
    <cellStyle name="Normal 6 6 2 3 2 4" xfId="3338" xr:uid="{7D241E75-B4C7-4C0D-A7C2-D7200029A0B3}"/>
    <cellStyle name="Normal 6 6 2 3 3" xfId="3339" xr:uid="{46072D5B-25DE-4CEC-AC84-6572F8C81255}"/>
    <cellStyle name="Normal 6 6 2 3 4" xfId="3340" xr:uid="{B64692B2-688F-48D2-9FAE-75229D74D2B2}"/>
    <cellStyle name="Normal 6 6 2 3 5" xfId="3341" xr:uid="{C5AB26BC-6D03-4B72-95B3-88675016ED9B}"/>
    <cellStyle name="Normal 6 6 2 4" xfId="1682" xr:uid="{1EE43837-5C36-48AC-88DC-9F49C2F5F961}"/>
    <cellStyle name="Normal 6 6 2 4 2" xfId="3342" xr:uid="{D24918D6-278E-4DA3-B037-7FB512A31896}"/>
    <cellStyle name="Normal 6 6 2 4 3" xfId="3343" xr:uid="{FD1BBAF9-9969-40D1-9FB9-707F8278748D}"/>
    <cellStyle name="Normal 6 6 2 4 4" xfId="3344" xr:uid="{DA1CC18E-887F-4E41-9344-576114A4FDD3}"/>
    <cellStyle name="Normal 6 6 2 5" xfId="3345" xr:uid="{05577065-D856-4770-8C3E-72823D3D4D5E}"/>
    <cellStyle name="Normal 6 6 2 5 2" xfId="3346" xr:uid="{A01AD893-8C13-4648-B21D-4A5A42836B83}"/>
    <cellStyle name="Normal 6 6 2 5 3" xfId="3347" xr:uid="{E44F1204-6290-4E02-AD5E-563986BE3C6F}"/>
    <cellStyle name="Normal 6 6 2 5 4" xfId="3348" xr:uid="{F296CCDB-2568-4A36-B6F0-2C4359E77700}"/>
    <cellStyle name="Normal 6 6 2 6" xfId="3349" xr:uid="{725832E9-A797-42E8-BDB7-03E37F18879F}"/>
    <cellStyle name="Normal 6 6 2 7" xfId="3350" xr:uid="{93EAE656-DABD-4884-8B4E-8D29BDB614C7}"/>
    <cellStyle name="Normal 6 6 2 8" xfId="3351" xr:uid="{60BE149F-9680-4EC2-8070-064F0DF4ED93}"/>
    <cellStyle name="Normal 6 6 3" xfId="342" xr:uid="{98AA3651-B418-436E-98EF-58250269BB7D}"/>
    <cellStyle name="Normal 6 6 3 2" xfId="666" xr:uid="{EC5BC237-1CDA-4E13-BD28-54A0B1E5BCEF}"/>
    <cellStyle name="Normal 6 6 3 2 2" xfId="667" xr:uid="{546B2646-EA14-4DAD-8BE3-2241A5246407}"/>
    <cellStyle name="Normal 6 6 3 2 3" xfId="3352" xr:uid="{FE9A3D49-16A3-41B0-92E6-993303B632F3}"/>
    <cellStyle name="Normal 6 6 3 2 4" xfId="3353" xr:uid="{EC216B8C-E0E6-4E1F-82B6-10E132BCE541}"/>
    <cellStyle name="Normal 6 6 3 3" xfId="668" xr:uid="{1FF6FBAC-33C8-40D8-B209-5349087349C8}"/>
    <cellStyle name="Normal 6 6 3 3 2" xfId="3354" xr:uid="{CD3A0696-F49E-49C3-94AD-ED7AF4FF4FCA}"/>
    <cellStyle name="Normal 6 6 3 3 3" xfId="3355" xr:uid="{1AEE800C-E764-45C6-AAE1-1E0869A55827}"/>
    <cellStyle name="Normal 6 6 3 3 4" xfId="3356" xr:uid="{799017D9-95E4-4D59-A151-128C04149878}"/>
    <cellStyle name="Normal 6 6 3 4" xfId="3357" xr:uid="{04601B88-A3F6-437D-8F8D-A86CBBCAF12B}"/>
    <cellStyle name="Normal 6 6 3 5" xfId="3358" xr:uid="{EC2BD702-C697-4391-81ED-A6401B4B939E}"/>
    <cellStyle name="Normal 6 6 3 6" xfId="3359" xr:uid="{8E8DC5DE-159D-4135-A4CA-D1F1FD5A06B2}"/>
    <cellStyle name="Normal 6 6 4" xfId="343" xr:uid="{4E284E6E-79A4-4A1F-81DC-8EFBC9CB34F8}"/>
    <cellStyle name="Normal 6 6 4 2" xfId="669" xr:uid="{96B6DD58-7401-4825-9E01-8C02D7519836}"/>
    <cellStyle name="Normal 6 6 4 2 2" xfId="3360" xr:uid="{E6A2C6E1-861E-4733-B75E-95F4C774F255}"/>
    <cellStyle name="Normal 6 6 4 2 3" xfId="3361" xr:uid="{D1214D8B-B075-4763-92A1-E754FE81FB2B}"/>
    <cellStyle name="Normal 6 6 4 2 4" xfId="3362" xr:uid="{A57C7099-B56A-4DC2-AC9A-101A4FFE3745}"/>
    <cellStyle name="Normal 6 6 4 3" xfId="3363" xr:uid="{E47028B9-46BD-4F43-ACA7-B52CF8E996C1}"/>
    <cellStyle name="Normal 6 6 4 4" xfId="3364" xr:uid="{1172A83D-FE2D-4887-A4F0-A37775B2873A}"/>
    <cellStyle name="Normal 6 6 4 5" xfId="3365" xr:uid="{899812E2-57F0-4DB2-AC67-2B15C1FE7F2A}"/>
    <cellStyle name="Normal 6 6 5" xfId="670" xr:uid="{9B0834D1-C2D0-40D6-9101-B4C5A8E6206A}"/>
    <cellStyle name="Normal 6 6 5 2" xfId="3366" xr:uid="{7B111E24-8908-4E26-BF4A-C9E627BA5560}"/>
    <cellStyle name="Normal 6 6 5 3" xfId="3367" xr:uid="{4851879B-464C-4FAC-88B1-08EEFF607584}"/>
    <cellStyle name="Normal 6 6 5 4" xfId="3368" xr:uid="{6E669A01-15B9-4BD8-9800-733C65834D9B}"/>
    <cellStyle name="Normal 6 6 6" xfId="3369" xr:uid="{D1F10C44-6FE9-428A-9B15-813913D2C4A0}"/>
    <cellStyle name="Normal 6 6 6 2" xfId="3370" xr:uid="{8D245EAB-87D9-44D4-BACD-D6542251234D}"/>
    <cellStyle name="Normal 6 6 6 3" xfId="3371" xr:uid="{E32DEA67-6EB7-4DC9-9BB6-49FC27DA21FD}"/>
    <cellStyle name="Normal 6 6 6 4" xfId="3372" xr:uid="{79BF0D98-42C3-4197-99F9-00175140CEF0}"/>
    <cellStyle name="Normal 6 6 7" xfId="3373" xr:uid="{60AD30A4-8A0F-4A93-9451-A1E520ABADD9}"/>
    <cellStyle name="Normal 6 6 8" xfId="3374" xr:uid="{470107C9-C612-4221-B213-923CD8DDDE10}"/>
    <cellStyle name="Normal 6 6 9" xfId="3375" xr:uid="{F747F05B-7125-4A54-B254-F7767733FD90}"/>
    <cellStyle name="Normal 6 7" xfId="132" xr:uid="{CB95A56F-678C-472D-A681-674E6805EB55}"/>
    <cellStyle name="Normal 6 7 2" xfId="344" xr:uid="{2E6F24FD-54C8-48E3-9BC3-D7D4872E5A9E}"/>
    <cellStyle name="Normal 6 7 2 2" xfId="671" xr:uid="{E12D4472-C1C4-4E31-9855-F150E8E5D679}"/>
    <cellStyle name="Normal 6 7 2 2 2" xfId="1683" xr:uid="{098148F9-3A6C-444D-A9C9-0FD6950C4B68}"/>
    <cellStyle name="Normal 6 7 2 2 2 2" xfId="1684" xr:uid="{8B68D5EA-7B12-4307-8F77-0378FA3CBBCE}"/>
    <cellStyle name="Normal 6 7 2 2 3" xfId="1685" xr:uid="{8FA24B19-9AED-42F2-9313-2C1C2B9B75F2}"/>
    <cellStyle name="Normal 6 7 2 2 4" xfId="3376" xr:uid="{D9EB8B62-EE93-4E07-B469-551975BA47B9}"/>
    <cellStyle name="Normal 6 7 2 3" xfId="1686" xr:uid="{D3D00C34-4D31-47B7-8526-23AEDD4C3101}"/>
    <cellStyle name="Normal 6 7 2 3 2" xfId="1687" xr:uid="{BAE1CBCD-BAE1-4EB5-8AFE-367FC71DF303}"/>
    <cellStyle name="Normal 6 7 2 3 3" xfId="3377" xr:uid="{E5C2E82B-38CC-4F67-A9AB-F91E57D2902A}"/>
    <cellStyle name="Normal 6 7 2 3 4" xfId="3378" xr:uid="{CC26CB86-016E-43E2-AF50-9567C6609003}"/>
    <cellStyle name="Normal 6 7 2 4" xfId="1688" xr:uid="{40A0F533-417E-4157-92C7-F7EBEB503A0C}"/>
    <cellStyle name="Normal 6 7 2 5" xfId="3379" xr:uid="{384D10C5-2345-4BB1-AC3B-074F8E42D140}"/>
    <cellStyle name="Normal 6 7 2 6" xfId="3380" xr:uid="{38E31184-4333-4371-A50E-B15BD6342250}"/>
    <cellStyle name="Normal 6 7 3" xfId="672" xr:uid="{570714E6-B416-4B04-B7C6-C12F05C09672}"/>
    <cellStyle name="Normal 6 7 3 2" xfId="1689" xr:uid="{BA3714C3-1A85-4797-815C-056A51064592}"/>
    <cellStyle name="Normal 6 7 3 2 2" xfId="1690" xr:uid="{CA4C580B-B890-4F49-8527-5765931EFEE8}"/>
    <cellStyle name="Normal 6 7 3 2 3" xfId="3381" xr:uid="{501EC763-B8C8-4E70-BD30-525015B37D3D}"/>
    <cellStyle name="Normal 6 7 3 2 4" xfId="3382" xr:uid="{17FEA2C3-D778-4B7C-BB10-0A54507A7ADE}"/>
    <cellStyle name="Normal 6 7 3 3" xfId="1691" xr:uid="{EA0EE998-752F-499C-86F2-F43DB503B21B}"/>
    <cellStyle name="Normal 6 7 3 4" xfId="3383" xr:uid="{EF19022B-F6FA-4006-8D53-46665CDFD6CB}"/>
    <cellStyle name="Normal 6 7 3 5" xfId="3384" xr:uid="{921C6A41-C19C-463D-847B-B30650E451AD}"/>
    <cellStyle name="Normal 6 7 4" xfId="1692" xr:uid="{F01F1228-F030-4369-83DD-F11857693859}"/>
    <cellStyle name="Normal 6 7 4 2" xfId="1693" xr:uid="{8FDC1412-DDDF-4640-A016-DC7CBAD5984F}"/>
    <cellStyle name="Normal 6 7 4 3" xfId="3385" xr:uid="{3235A07A-5E69-4D00-92AA-D64C8468A995}"/>
    <cellStyle name="Normal 6 7 4 4" xfId="3386" xr:uid="{B2CF19CA-77F5-4B3C-8D4F-703424AF8B95}"/>
    <cellStyle name="Normal 6 7 5" xfId="1694" xr:uid="{755A614C-256A-4033-A9D8-F8052F7C0C51}"/>
    <cellStyle name="Normal 6 7 5 2" xfId="3387" xr:uid="{9E1C8854-4378-4259-A1C9-EE69FDA98E5E}"/>
    <cellStyle name="Normal 6 7 5 3" xfId="3388" xr:uid="{13F8ABFC-C48B-40BD-A6D5-E583BD6D7520}"/>
    <cellStyle name="Normal 6 7 5 4" xfId="3389" xr:uid="{6ABA2F6A-0370-4087-9F2B-586F98952447}"/>
    <cellStyle name="Normal 6 7 6" xfId="3390" xr:uid="{F2A6C2CB-7C76-4F35-A790-4A9E9EA50CE6}"/>
    <cellStyle name="Normal 6 7 7" xfId="3391" xr:uid="{8EADF51C-1927-461C-9A5E-DF05A75854D4}"/>
    <cellStyle name="Normal 6 7 8" xfId="3392" xr:uid="{20B9687E-D7FB-4C61-90B7-F843EDAAEC34}"/>
    <cellStyle name="Normal 6 8" xfId="345" xr:uid="{0D82C361-F11F-424F-B9D7-5C44E3A27D23}"/>
    <cellStyle name="Normal 6 8 2" xfId="673" xr:uid="{F7D7E265-A92B-4560-A542-45BAF8B4F248}"/>
    <cellStyle name="Normal 6 8 2 2" xfId="674" xr:uid="{3962A80F-ED92-4861-A286-AF0CA49DDA19}"/>
    <cellStyle name="Normal 6 8 2 2 2" xfId="1695" xr:uid="{82995F27-F506-4701-9CC1-7965CCC5ABB4}"/>
    <cellStyle name="Normal 6 8 2 2 3" xfId="3393" xr:uid="{DDDEECCC-7F91-40FF-BD99-29EDCB1414DE}"/>
    <cellStyle name="Normal 6 8 2 2 4" xfId="3394" xr:uid="{A0D8F999-4A69-48AB-9D49-825F932B658A}"/>
    <cellStyle name="Normal 6 8 2 3" xfId="1696" xr:uid="{F23C6D4A-CF13-4F49-BF47-77B3BB97C7CF}"/>
    <cellStyle name="Normal 6 8 2 4" xfId="3395" xr:uid="{CF285F25-F902-4A90-970E-ACFC0776F549}"/>
    <cellStyle name="Normal 6 8 2 5" xfId="3396" xr:uid="{90BF0C4C-A941-451C-8BB7-9301191819A6}"/>
    <cellStyle name="Normal 6 8 3" xfId="675" xr:uid="{C890F3F7-CF03-48E9-811E-437C48B6191A}"/>
    <cellStyle name="Normal 6 8 3 2" xfId="1697" xr:uid="{C4D68A5F-E7BA-401D-8F5E-7211B2F56D28}"/>
    <cellStyle name="Normal 6 8 3 3" xfId="3397" xr:uid="{416B63FF-58D8-44A1-9554-9045C00F05DC}"/>
    <cellStyle name="Normal 6 8 3 4" xfId="3398" xr:uid="{A39C7577-8D08-4889-8945-5359A89F567A}"/>
    <cellStyle name="Normal 6 8 4" xfId="1698" xr:uid="{34F908F6-8046-439E-894E-5EE72F1B52B7}"/>
    <cellStyle name="Normal 6 8 4 2" xfId="3399" xr:uid="{7068963B-06A7-437E-AA26-07FB462719B8}"/>
    <cellStyle name="Normal 6 8 4 3" xfId="3400" xr:uid="{579A2566-34DB-484B-9B62-6AF39FA3A463}"/>
    <cellStyle name="Normal 6 8 4 4" xfId="3401" xr:uid="{660C9B47-2CE6-4AB0-8DA4-BB34C32951F3}"/>
    <cellStyle name="Normal 6 8 5" xfId="3402" xr:uid="{546B5167-23CF-4488-B902-C0B45687D68B}"/>
    <cellStyle name="Normal 6 8 6" xfId="3403" xr:uid="{F8E35CC3-6540-4362-A874-9EC2E1DE027E}"/>
    <cellStyle name="Normal 6 8 7" xfId="3404" xr:uid="{83DB746E-DC42-4B03-9B1C-F9931BC0E8BF}"/>
    <cellStyle name="Normal 6 9" xfId="346" xr:uid="{2AAEA508-C12C-4AE6-8473-739CF9CD0B7D}"/>
    <cellStyle name="Normal 6 9 2" xfId="676" xr:uid="{0C2A3B14-6E65-4ACA-8DFB-D4BD80E27968}"/>
    <cellStyle name="Normal 6 9 2 2" xfId="1699" xr:uid="{D51DA60B-97E5-49B1-961F-B5876C5FF79B}"/>
    <cellStyle name="Normal 6 9 2 3" xfId="3405" xr:uid="{971C5254-5FC9-48FA-883A-BC5FA114A86C}"/>
    <cellStyle name="Normal 6 9 2 4" xfId="3406" xr:uid="{FEAFCBED-B75B-44CB-AEE9-3DA64094752B}"/>
    <cellStyle name="Normal 6 9 3" xfId="1700" xr:uid="{2D33D69D-844F-4A51-A07E-E541391E5BA3}"/>
    <cellStyle name="Normal 6 9 3 2" xfId="3407" xr:uid="{A06A7430-B444-4A9A-9A30-1F8BBFF3B572}"/>
    <cellStyle name="Normal 6 9 3 3" xfId="3408" xr:uid="{05BBFE70-4D5F-41FF-B6A6-CFF56BB23963}"/>
    <cellStyle name="Normal 6 9 3 4" xfId="3409" xr:uid="{8BE72AFC-8983-4BA7-83E9-443FE956FA8C}"/>
    <cellStyle name="Normal 6 9 4" xfId="3410" xr:uid="{860E5EDF-FEAA-4E83-9651-85E6F4D21936}"/>
    <cellStyle name="Normal 6 9 5" xfId="3411" xr:uid="{D0C5312A-B907-4866-9321-D850A0F08041}"/>
    <cellStyle name="Normal 6 9 6" xfId="3412" xr:uid="{8786C7E4-6BEA-4936-8AD5-224BEB9C312D}"/>
    <cellStyle name="Normal 7" xfId="66" xr:uid="{969971B2-09F9-4F52-87A8-8A7929D37ABB}"/>
    <cellStyle name="Normal 7 10" xfId="1701" xr:uid="{62F1C63C-2D70-4D93-95F9-F122448DEC97}"/>
    <cellStyle name="Normal 7 10 2" xfId="3413" xr:uid="{6618C8E4-F827-4537-9F87-2106DBCA121A}"/>
    <cellStyle name="Normal 7 10 3" xfId="3414" xr:uid="{66A4AA3F-AD1D-4AB8-9481-D4D515F58DEE}"/>
    <cellStyle name="Normal 7 10 4" xfId="3415" xr:uid="{4DEA9180-A282-404E-A218-0ED9B565F760}"/>
    <cellStyle name="Normal 7 11" xfId="3416" xr:uid="{A3B30ADD-8002-4042-B166-92FE622E4790}"/>
    <cellStyle name="Normal 7 11 2" xfId="3417" xr:uid="{62345A29-1344-41FE-A7E4-4DBD6F41ED3C}"/>
    <cellStyle name="Normal 7 11 3" xfId="3418" xr:uid="{E9C5E7D0-04DE-4ABB-A3DD-4EA0DB7ED84E}"/>
    <cellStyle name="Normal 7 11 4" xfId="3419" xr:uid="{7BD9A33B-18CA-473C-BEF6-F31DD9B24405}"/>
    <cellStyle name="Normal 7 12" xfId="3420" xr:uid="{4A051D96-AB0B-44C7-9091-A60674A82FFE}"/>
    <cellStyle name="Normal 7 12 2" xfId="3421" xr:uid="{BC83F86B-4B9E-4EAA-97A4-BEB8DC9138C3}"/>
    <cellStyle name="Normal 7 13" xfId="3422" xr:uid="{9BE93CF4-7292-498B-B77D-96D9557A02AD}"/>
    <cellStyle name="Normal 7 14" xfId="3423" xr:uid="{201993F5-60F5-4E79-BA9E-5D09CDFAF7D1}"/>
    <cellStyle name="Normal 7 15" xfId="3424" xr:uid="{87EBF8E9-18EE-4F20-95A1-31E75AB119EC}"/>
    <cellStyle name="Normal 7 2" xfId="133" xr:uid="{D979780B-5B6D-49E0-A239-A633DB44048A}"/>
    <cellStyle name="Normal 7 2 10" xfId="3425" xr:uid="{FEA96EA3-34B0-42DC-9F0F-657D920B6559}"/>
    <cellStyle name="Normal 7 2 11" xfId="3426" xr:uid="{643419C7-EC8F-494E-A7A5-4A73AC7BA657}"/>
    <cellStyle name="Normal 7 2 2" xfId="134" xr:uid="{E4D83A3E-0E10-418E-B549-992279502A9B}"/>
    <cellStyle name="Normal 7 2 2 2" xfId="135" xr:uid="{00A38665-DC6A-4082-ABAF-318186ABB4D1}"/>
    <cellStyle name="Normal 7 2 2 2 2" xfId="347" xr:uid="{F9C699DB-1AE6-4473-AFAC-9D3EC132FA3A}"/>
    <cellStyle name="Normal 7 2 2 2 2 2" xfId="677" xr:uid="{D9A5494E-8D20-4541-9AA1-FA3836A3DFD7}"/>
    <cellStyle name="Normal 7 2 2 2 2 2 2" xfId="678" xr:uid="{DF9039A2-23B9-48AB-BE28-76C8349BD1D0}"/>
    <cellStyle name="Normal 7 2 2 2 2 2 2 2" xfId="1702" xr:uid="{EF0A65AD-5EC0-4021-8371-6FA10E65879E}"/>
    <cellStyle name="Normal 7 2 2 2 2 2 2 2 2" xfId="1703" xr:uid="{43FB25C6-0376-425B-97E5-DBB119945379}"/>
    <cellStyle name="Normal 7 2 2 2 2 2 2 3" xfId="1704" xr:uid="{7C7CC472-E842-4EBA-A476-6F150CC3E82A}"/>
    <cellStyle name="Normal 7 2 2 2 2 2 3" xfId="1705" xr:uid="{67F4EA7E-1F3C-446C-B9C5-B0DC3A82E8F7}"/>
    <cellStyle name="Normal 7 2 2 2 2 2 3 2" xfId="1706" xr:uid="{33DA45C7-4D33-4C09-9B6A-E61D0B068260}"/>
    <cellStyle name="Normal 7 2 2 2 2 2 4" xfId="1707" xr:uid="{62E7F434-C812-4C86-A866-14F66705546D}"/>
    <cellStyle name="Normal 7 2 2 2 2 3" xfId="679" xr:uid="{E8090F2D-4BC8-49AD-94D7-BB305279E7BF}"/>
    <cellStyle name="Normal 7 2 2 2 2 3 2" xfId="1708" xr:uid="{511A42F0-1FA4-490C-81AA-CE374D1DC47F}"/>
    <cellStyle name="Normal 7 2 2 2 2 3 2 2" xfId="1709" xr:uid="{7BD61021-C814-4039-BA78-844F4FF0FC12}"/>
    <cellStyle name="Normal 7 2 2 2 2 3 3" xfId="1710" xr:uid="{24CDF5E4-1A47-4B66-B3BE-EC13B4D2E161}"/>
    <cellStyle name="Normal 7 2 2 2 2 3 4" xfId="3427" xr:uid="{1B38D201-865D-4C86-B9FD-084683ED5A88}"/>
    <cellStyle name="Normal 7 2 2 2 2 4" xfId="1711" xr:uid="{CC610ED6-398D-42FB-B34B-4A8917C93BCB}"/>
    <cellStyle name="Normal 7 2 2 2 2 4 2" xfId="1712" xr:uid="{5C81C14A-70A5-46C7-B1B7-4AB7EA20A701}"/>
    <cellStyle name="Normal 7 2 2 2 2 5" xfId="1713" xr:uid="{CF5E526E-2278-407F-A470-BF92EBF81455}"/>
    <cellStyle name="Normal 7 2 2 2 2 6" xfId="3428" xr:uid="{4135BC54-F69D-452D-AC74-CD880E79CF77}"/>
    <cellStyle name="Normal 7 2 2 2 3" xfId="348" xr:uid="{22E2CA87-539C-4361-BAC1-EC05C13BBDAA}"/>
    <cellStyle name="Normal 7 2 2 2 3 2" xfId="680" xr:uid="{BE194FAA-F0F0-464E-9CC2-C0B6D2F7CEC2}"/>
    <cellStyle name="Normal 7 2 2 2 3 2 2" xfId="681" xr:uid="{3D3B0C6E-BE9F-4B53-8635-D2BCD5F46851}"/>
    <cellStyle name="Normal 7 2 2 2 3 2 2 2" xfId="1714" xr:uid="{F139977D-B7A6-4EF3-BE21-F9A2FD760B25}"/>
    <cellStyle name="Normal 7 2 2 2 3 2 2 2 2" xfId="1715" xr:uid="{47C7CD2C-FD7F-4711-ADBF-4E26FB448421}"/>
    <cellStyle name="Normal 7 2 2 2 3 2 2 3" xfId="1716" xr:uid="{1A65959E-38B1-4EE0-AAA6-E81D78F33394}"/>
    <cellStyle name="Normal 7 2 2 2 3 2 3" xfId="1717" xr:uid="{F4097512-786C-407F-8A74-E406FC069F34}"/>
    <cellStyle name="Normal 7 2 2 2 3 2 3 2" xfId="1718" xr:uid="{04C3AF57-ECCB-44EA-B9B6-27953486D42D}"/>
    <cellStyle name="Normal 7 2 2 2 3 2 4" xfId="1719" xr:uid="{CCC6485B-BD2F-45BC-B1E3-2FDDE1584F00}"/>
    <cellStyle name="Normal 7 2 2 2 3 3" xfId="682" xr:uid="{A6853457-6ADC-4320-A371-C0518C05AF94}"/>
    <cellStyle name="Normal 7 2 2 2 3 3 2" xfId="1720" xr:uid="{547EFBFB-1527-4539-A537-D14E02684002}"/>
    <cellStyle name="Normal 7 2 2 2 3 3 2 2" xfId="1721" xr:uid="{2A2586E9-8B7C-425C-93FF-2254FA263761}"/>
    <cellStyle name="Normal 7 2 2 2 3 3 3" xfId="1722" xr:uid="{A1B67EB3-E21E-40F8-853F-BB7D67D27052}"/>
    <cellStyle name="Normal 7 2 2 2 3 4" xfId="1723" xr:uid="{5E000F2A-49E1-475C-914B-498031E5F9A5}"/>
    <cellStyle name="Normal 7 2 2 2 3 4 2" xfId="1724" xr:uid="{237209D3-3BA9-4373-A85E-818899EAE5CE}"/>
    <cellStyle name="Normal 7 2 2 2 3 5" xfId="1725" xr:uid="{E72EF53A-1041-4D20-8207-8A0C5FA6BBF0}"/>
    <cellStyle name="Normal 7 2 2 2 4" xfId="683" xr:uid="{1FF88C2D-074D-4C6C-A625-926F1A9C3E4D}"/>
    <cellStyle name="Normal 7 2 2 2 4 2" xfId="684" xr:uid="{DBAC1DF6-02CA-4618-90E4-8736CD990BFA}"/>
    <cellStyle name="Normal 7 2 2 2 4 2 2" xfId="1726" xr:uid="{69BE5F16-B7C7-4C5F-B681-1066CE7D69C0}"/>
    <cellStyle name="Normal 7 2 2 2 4 2 2 2" xfId="1727" xr:uid="{A7B77BD2-36C6-40E6-8460-FE2A53AEBF2C}"/>
    <cellStyle name="Normal 7 2 2 2 4 2 3" xfId="1728" xr:uid="{4B23DB8A-9995-42A6-87B0-D76B3B70F0C2}"/>
    <cellStyle name="Normal 7 2 2 2 4 3" xfId="1729" xr:uid="{44D17000-095E-4A4A-A075-1DB299C37C3C}"/>
    <cellStyle name="Normal 7 2 2 2 4 3 2" xfId="1730" xr:uid="{4CB9B5E2-7508-47DA-B1B3-68419F23A0BE}"/>
    <cellStyle name="Normal 7 2 2 2 4 4" xfId="1731" xr:uid="{139DB64C-353B-4668-9784-7420D88FFF7F}"/>
    <cellStyle name="Normal 7 2 2 2 5" xfId="685" xr:uid="{72413F64-FAB7-4907-A2B3-C16E86B925DF}"/>
    <cellStyle name="Normal 7 2 2 2 5 2" xfId="1732" xr:uid="{BC472691-7EAE-464C-B65E-6F5E64ECF2B2}"/>
    <cellStyle name="Normal 7 2 2 2 5 2 2" xfId="1733" xr:uid="{11ED726F-011C-40EB-B67A-D0A6FBA6F51A}"/>
    <cellStyle name="Normal 7 2 2 2 5 3" xfId="1734" xr:uid="{D8226E06-6246-49DC-8500-934FCF5C4F5E}"/>
    <cellStyle name="Normal 7 2 2 2 5 4" xfId="3429" xr:uid="{11460FEB-204F-4B37-91B6-E31E9C06A358}"/>
    <cellStyle name="Normal 7 2 2 2 6" xfId="1735" xr:uid="{EE1297C6-3694-47DA-B03F-92051E7D9329}"/>
    <cellStyle name="Normal 7 2 2 2 6 2" xfId="1736" xr:uid="{E6A19FD7-2787-4412-934A-016C30B6CD9D}"/>
    <cellStyle name="Normal 7 2 2 2 7" xfId="1737" xr:uid="{8AFE9135-8874-42C0-97E9-557C073403D9}"/>
    <cellStyle name="Normal 7 2 2 2 8" xfId="3430" xr:uid="{445175ED-8792-4ED3-81CB-358429ED2F13}"/>
    <cellStyle name="Normal 7 2 2 3" xfId="349" xr:uid="{1DC06071-6E63-44A0-BC3A-43CE6D380632}"/>
    <cellStyle name="Normal 7 2 2 3 2" xfId="686" xr:uid="{E40A8971-7054-4A6A-B69B-4376CD6E354B}"/>
    <cellStyle name="Normal 7 2 2 3 2 2" xfId="687" xr:uid="{681A146B-C947-4204-966B-C2B03024F807}"/>
    <cellStyle name="Normal 7 2 2 3 2 2 2" xfId="1738" xr:uid="{947875E0-61A5-40F6-A47C-9DCA73457E70}"/>
    <cellStyle name="Normal 7 2 2 3 2 2 2 2" xfId="1739" xr:uid="{01945ACA-C332-4E9C-A552-3D790AC045AE}"/>
    <cellStyle name="Normal 7 2 2 3 2 2 3" xfId="1740" xr:uid="{DF523531-A255-4837-9304-BC535667819D}"/>
    <cellStyle name="Normal 7 2 2 3 2 3" xfId="1741" xr:uid="{7AD0DD7C-404C-4A10-B5EA-8E55BC639F48}"/>
    <cellStyle name="Normal 7 2 2 3 2 3 2" xfId="1742" xr:uid="{44E79FA9-1958-4A9F-B930-858647AA4AF4}"/>
    <cellStyle name="Normal 7 2 2 3 2 4" xfId="1743" xr:uid="{D99B5091-C8C7-4B94-AB05-7B704EAB16F7}"/>
    <cellStyle name="Normal 7 2 2 3 3" xfId="688" xr:uid="{835DBF04-CBFF-48C9-BA17-05FA144A29B5}"/>
    <cellStyle name="Normal 7 2 2 3 3 2" xfId="1744" xr:uid="{273165CF-A06F-459F-921A-8DC262424E1E}"/>
    <cellStyle name="Normal 7 2 2 3 3 2 2" xfId="1745" xr:uid="{B75E2C6D-4A57-4702-8DFE-980564A01E66}"/>
    <cellStyle name="Normal 7 2 2 3 3 3" xfId="1746" xr:uid="{A3ABF31C-BC98-4A95-92F1-4FB73BDD88BB}"/>
    <cellStyle name="Normal 7 2 2 3 3 4" xfId="3431" xr:uid="{420DB2EA-754C-4E4A-AF3D-18D51D00FABA}"/>
    <cellStyle name="Normal 7 2 2 3 4" xfId="1747" xr:uid="{A56E425C-5803-486A-A636-AB6A6078AF88}"/>
    <cellStyle name="Normal 7 2 2 3 4 2" xfId="1748" xr:uid="{5531C455-6949-4EC8-ACD7-BBBA3DE95BA5}"/>
    <cellStyle name="Normal 7 2 2 3 5" xfId="1749" xr:uid="{56D25DCB-D9FB-458C-8711-ABF0A64A5105}"/>
    <cellStyle name="Normal 7 2 2 3 6" xfId="3432" xr:uid="{2C2DDE81-38B9-4C00-B214-441E49900448}"/>
    <cellStyle name="Normal 7 2 2 4" xfId="350" xr:uid="{7CDB83A0-0691-4FD3-8864-50C8138DC536}"/>
    <cellStyle name="Normal 7 2 2 4 2" xfId="689" xr:uid="{14C9D24D-FBAD-4EA9-9106-2FF1137854C0}"/>
    <cellStyle name="Normal 7 2 2 4 2 2" xfId="690" xr:uid="{19ED50E9-B75B-4601-B83A-5A38280B17B0}"/>
    <cellStyle name="Normal 7 2 2 4 2 2 2" xfId="1750" xr:uid="{47B7F172-73B8-470E-B5E1-BF034BA69477}"/>
    <cellStyle name="Normal 7 2 2 4 2 2 2 2" xfId="1751" xr:uid="{5C88C3B4-9F21-442A-B6F4-BD942003E7AC}"/>
    <cellStyle name="Normal 7 2 2 4 2 2 3" xfId="1752" xr:uid="{16537867-85CC-4C9D-A89B-F0F4E3875ED1}"/>
    <cellStyle name="Normal 7 2 2 4 2 3" xfId="1753" xr:uid="{187B4B7E-BD63-4A8D-8DD2-455159AE7DB1}"/>
    <cellStyle name="Normal 7 2 2 4 2 3 2" xfId="1754" xr:uid="{639EF405-0F75-4BE4-B24F-0BC75969347A}"/>
    <cellStyle name="Normal 7 2 2 4 2 4" xfId="1755" xr:uid="{981B964F-30DC-45BC-B12A-45BA4F9CFDE6}"/>
    <cellStyle name="Normal 7 2 2 4 3" xfId="691" xr:uid="{88286351-FB6F-4EF8-80CF-DFB49E295F26}"/>
    <cellStyle name="Normal 7 2 2 4 3 2" xfId="1756" xr:uid="{591DA2EA-A559-4984-9F1C-6933DCB4B2E9}"/>
    <cellStyle name="Normal 7 2 2 4 3 2 2" xfId="1757" xr:uid="{DEDBA572-8D67-4C99-9065-5D758E189BCA}"/>
    <cellStyle name="Normal 7 2 2 4 3 3" xfId="1758" xr:uid="{E9443F5D-6A53-4236-8C7F-7AA603C102D5}"/>
    <cellStyle name="Normal 7 2 2 4 4" xfId="1759" xr:uid="{100338E6-0DCB-4B74-A72C-DF2A00910B5C}"/>
    <cellStyle name="Normal 7 2 2 4 4 2" xfId="1760" xr:uid="{EE66EED2-B85F-4F06-B51D-AB2F487F809B}"/>
    <cellStyle name="Normal 7 2 2 4 5" xfId="1761" xr:uid="{0034F63F-1B77-46A0-BA81-ED958B3913BB}"/>
    <cellStyle name="Normal 7 2 2 5" xfId="351" xr:uid="{1409A83A-F8D4-4365-AFB3-4EB771F53BE9}"/>
    <cellStyle name="Normal 7 2 2 5 2" xfId="692" xr:uid="{6EC8F3D4-8DCB-4418-B73C-CF7B58D0567F}"/>
    <cellStyle name="Normal 7 2 2 5 2 2" xfId="1762" xr:uid="{95460CA5-2673-4C9A-A1A6-4454BFF7AEB1}"/>
    <cellStyle name="Normal 7 2 2 5 2 2 2" xfId="1763" xr:uid="{7E187BAB-2987-4760-9B6F-374014E36A67}"/>
    <cellStyle name="Normal 7 2 2 5 2 3" xfId="1764" xr:uid="{36715238-B9A6-424A-ADBA-DDC55E4E3237}"/>
    <cellStyle name="Normal 7 2 2 5 3" xfId="1765" xr:uid="{F243EEB6-29E4-4A27-9A51-6047B155EEB8}"/>
    <cellStyle name="Normal 7 2 2 5 3 2" xfId="1766" xr:uid="{DE2D398B-302D-45BC-BF9C-66CD47869D5B}"/>
    <cellStyle name="Normal 7 2 2 5 4" xfId="1767" xr:uid="{1A0460B7-DD6F-456B-85A3-E8E01A4B6857}"/>
    <cellStyle name="Normal 7 2 2 6" xfId="693" xr:uid="{47236AA0-F1E6-42C4-99E4-D9E162FC8CFF}"/>
    <cellStyle name="Normal 7 2 2 6 2" xfId="1768" xr:uid="{A235807B-DF6C-478C-BEDD-5A326BC9B195}"/>
    <cellStyle name="Normal 7 2 2 6 2 2" xfId="1769" xr:uid="{4FEAEF4A-690B-4524-8595-700A8619CD97}"/>
    <cellStyle name="Normal 7 2 2 6 3" xfId="1770" xr:uid="{4500C8EE-AD04-4FFD-8B8F-22BEE29918FA}"/>
    <cellStyle name="Normal 7 2 2 6 4" xfId="3433" xr:uid="{1F5C0955-3367-4E66-9A61-681BFEFDC621}"/>
    <cellStyle name="Normal 7 2 2 7" xfId="1771" xr:uid="{C63D8FCF-344E-4C22-BD44-CE0444CE8CBF}"/>
    <cellStyle name="Normal 7 2 2 7 2" xfId="1772" xr:uid="{DA3B733E-A230-45A5-BF70-8E14A27855A3}"/>
    <cellStyle name="Normal 7 2 2 8" xfId="1773" xr:uid="{62FF64EF-3FE4-45AE-AF8B-528684A48F8A}"/>
    <cellStyle name="Normal 7 2 2 9" xfId="3434" xr:uid="{561DA28B-94BF-43D1-8EDE-4C8AD3CF622C}"/>
    <cellStyle name="Normal 7 2 3" xfId="136" xr:uid="{8A049AFB-B15D-4620-B619-B8C8913B639C}"/>
    <cellStyle name="Normal 7 2 3 2" xfId="137" xr:uid="{2B0AFBF5-4D3A-4E22-A78D-5DF069CE1DD3}"/>
    <cellStyle name="Normal 7 2 3 2 2" xfId="694" xr:uid="{E002BDE2-A1C2-4678-93FA-F055E25BB78E}"/>
    <cellStyle name="Normal 7 2 3 2 2 2" xfId="695" xr:uid="{DFC6811D-A40F-4EE8-8481-1625AFEC8911}"/>
    <cellStyle name="Normal 7 2 3 2 2 2 2" xfId="1774" xr:uid="{C2E45D40-E85A-44E3-B113-CEF8C5B7B533}"/>
    <cellStyle name="Normal 7 2 3 2 2 2 2 2" xfId="1775" xr:uid="{832B4D23-12CA-4D7F-A819-1E6DD58A2C49}"/>
    <cellStyle name="Normal 7 2 3 2 2 2 3" xfId="1776" xr:uid="{F490ED1B-F391-4731-A10B-C2AEA77AA2F6}"/>
    <cellStyle name="Normal 7 2 3 2 2 3" xfId="1777" xr:uid="{EBFF583F-D9F7-4526-86D5-4AF880DD9985}"/>
    <cellStyle name="Normal 7 2 3 2 2 3 2" xfId="1778" xr:uid="{665160F0-99E2-46EB-A23B-3AA7E1ABB73F}"/>
    <cellStyle name="Normal 7 2 3 2 2 4" xfId="1779" xr:uid="{33ACA7AF-8ADC-43AC-8454-B86282868B0F}"/>
    <cellStyle name="Normal 7 2 3 2 3" xfId="696" xr:uid="{6119DC79-8875-46C2-B440-7CCE314000FA}"/>
    <cellStyle name="Normal 7 2 3 2 3 2" xfId="1780" xr:uid="{5C344B5C-E68E-4F27-9ECE-46375798904C}"/>
    <cellStyle name="Normal 7 2 3 2 3 2 2" xfId="1781" xr:uid="{D12999C6-7629-454A-80F9-B483C44B3159}"/>
    <cellStyle name="Normal 7 2 3 2 3 3" xfId="1782" xr:uid="{07509C41-CDFA-45C7-9798-9F856CEEF57C}"/>
    <cellStyle name="Normal 7 2 3 2 3 4" xfId="3435" xr:uid="{864FC634-A3BF-4BAB-B68C-3EE3306C6DC8}"/>
    <cellStyle name="Normal 7 2 3 2 4" xfId="1783" xr:uid="{0F471E0B-A9DA-4837-9B8D-F0B88BA5DAA9}"/>
    <cellStyle name="Normal 7 2 3 2 4 2" xfId="1784" xr:uid="{0009AE1D-DF35-4E7E-A3D2-22146FF16779}"/>
    <cellStyle name="Normal 7 2 3 2 5" xfId="1785" xr:uid="{A17D7044-74CD-486F-9984-9893B371F092}"/>
    <cellStyle name="Normal 7 2 3 2 6" xfId="3436" xr:uid="{C83BD985-926B-471C-BBD0-1BCC69AA8A26}"/>
    <cellStyle name="Normal 7 2 3 3" xfId="352" xr:uid="{4250E748-FC99-4DF8-B093-64433DF92E55}"/>
    <cellStyle name="Normal 7 2 3 3 2" xfId="697" xr:uid="{02A732AA-7081-479D-81DF-8767D1213583}"/>
    <cellStyle name="Normal 7 2 3 3 2 2" xfId="698" xr:uid="{C2697E83-5114-4992-B6D5-034ECD854FD3}"/>
    <cellStyle name="Normal 7 2 3 3 2 2 2" xfId="1786" xr:uid="{15B8E9AD-5EC1-48AF-9E9F-C06BD0300507}"/>
    <cellStyle name="Normal 7 2 3 3 2 2 2 2" xfId="1787" xr:uid="{981F7258-BAD8-4255-A02E-85FDBF0D3119}"/>
    <cellStyle name="Normal 7 2 3 3 2 2 3" xfId="1788" xr:uid="{9E282D0F-95FA-42EE-8199-2B76E327B337}"/>
    <cellStyle name="Normal 7 2 3 3 2 3" xfId="1789" xr:uid="{7C58867A-0ACD-4506-8A8F-F3CB644FF567}"/>
    <cellStyle name="Normal 7 2 3 3 2 3 2" xfId="1790" xr:uid="{887E619F-934F-4C66-84FE-1766657702F2}"/>
    <cellStyle name="Normal 7 2 3 3 2 4" xfId="1791" xr:uid="{3DAAE098-5C30-4B18-A750-7224D780D346}"/>
    <cellStyle name="Normal 7 2 3 3 3" xfId="699" xr:uid="{D97C448E-CB9D-41A6-A46D-15A0A45D0974}"/>
    <cellStyle name="Normal 7 2 3 3 3 2" xfId="1792" xr:uid="{3C373068-9DAA-4976-9D7F-5B2F97F48614}"/>
    <cellStyle name="Normal 7 2 3 3 3 2 2" xfId="1793" xr:uid="{67EA3B5A-F285-49D5-AA5A-23DBF4BB39DD}"/>
    <cellStyle name="Normal 7 2 3 3 3 3" xfId="1794" xr:uid="{4F7F7FA3-E725-4D45-A527-42E2D7319636}"/>
    <cellStyle name="Normal 7 2 3 3 4" xfId="1795" xr:uid="{80ABE421-3F97-41BA-8496-18DAD13846DA}"/>
    <cellStyle name="Normal 7 2 3 3 4 2" xfId="1796" xr:uid="{FF44DFA9-22D6-46A5-9048-89148119011E}"/>
    <cellStyle name="Normal 7 2 3 3 5" xfId="1797" xr:uid="{334FE1EC-C216-4D43-9D04-6D02E2508E8A}"/>
    <cellStyle name="Normal 7 2 3 4" xfId="353" xr:uid="{81ACE69A-A206-4990-8BFD-5EB81D3793B9}"/>
    <cellStyle name="Normal 7 2 3 4 2" xfId="700" xr:uid="{75E6B94C-ED91-4870-A2C0-C23FE5883515}"/>
    <cellStyle name="Normal 7 2 3 4 2 2" xfId="1798" xr:uid="{8699834A-F3EB-4AAB-8CAE-6FF788ABA534}"/>
    <cellStyle name="Normal 7 2 3 4 2 2 2" xfId="1799" xr:uid="{226EFE4D-9AA5-4FEC-98E2-50A75C34D263}"/>
    <cellStyle name="Normal 7 2 3 4 2 3" xfId="1800" xr:uid="{BA3CAA15-BBAE-4666-8D28-1D50A8FE8988}"/>
    <cellStyle name="Normal 7 2 3 4 3" xfId="1801" xr:uid="{1F64EC56-43AA-4D34-ADE7-C792A9DADAAF}"/>
    <cellStyle name="Normal 7 2 3 4 3 2" xfId="1802" xr:uid="{A3CB02E0-F3BE-46CD-8098-02C1E77FF312}"/>
    <cellStyle name="Normal 7 2 3 4 4" xfId="1803" xr:uid="{746B0250-510F-4307-A7C5-C591D6573BA1}"/>
    <cellStyle name="Normal 7 2 3 5" xfId="701" xr:uid="{C2CE42D4-4B96-401D-8C41-C2D18FD13EFF}"/>
    <cellStyle name="Normal 7 2 3 5 2" xfId="1804" xr:uid="{9BA4CACB-F625-4AB3-AE19-2BEDB836DFDC}"/>
    <cellStyle name="Normal 7 2 3 5 2 2" xfId="1805" xr:uid="{54B1E217-5418-4605-9624-227EDBF178E5}"/>
    <cellStyle name="Normal 7 2 3 5 3" xfId="1806" xr:uid="{A2A030A9-D281-4787-9745-EF82BA485690}"/>
    <cellStyle name="Normal 7 2 3 5 4" xfId="3437" xr:uid="{7C749807-E222-4676-BDAC-7DF0EFE2C460}"/>
    <cellStyle name="Normal 7 2 3 6" xfId="1807" xr:uid="{28F40035-1A0B-429D-94F7-0E003D6265F2}"/>
    <cellStyle name="Normal 7 2 3 6 2" xfId="1808" xr:uid="{2446D600-ABB7-4E13-B6BD-0EE2192E6C63}"/>
    <cellStyle name="Normal 7 2 3 7" xfId="1809" xr:uid="{77CAD879-5702-4817-9BC4-2CB406D50EF1}"/>
    <cellStyle name="Normal 7 2 3 8" xfId="3438" xr:uid="{43A83D43-E778-4AE4-9CE5-4D7008D54358}"/>
    <cellStyle name="Normal 7 2 4" xfId="138" xr:uid="{EE9D077E-413D-409D-90C2-D8B3EF00C570}"/>
    <cellStyle name="Normal 7 2 4 2" xfId="448" xr:uid="{A685924D-EE54-48AA-B7CA-4E04EEF0896E}"/>
    <cellStyle name="Normal 7 2 4 2 2" xfId="702" xr:uid="{EFBBC01C-1583-4076-9A2D-CCFFFE51BF87}"/>
    <cellStyle name="Normal 7 2 4 2 2 2" xfId="1810" xr:uid="{ABDFADD6-5603-41F1-9A5A-A972FB79416A}"/>
    <cellStyle name="Normal 7 2 4 2 2 2 2" xfId="1811" xr:uid="{50B90531-EF7F-4488-9557-3C51A413C715}"/>
    <cellStyle name="Normal 7 2 4 2 2 3" xfId="1812" xr:uid="{52CCE6B3-7307-4259-B4A5-DA22AF400661}"/>
    <cellStyle name="Normal 7 2 4 2 2 4" xfId="3439" xr:uid="{0C5FD5D2-382A-4C26-B767-C94FB01662DD}"/>
    <cellStyle name="Normal 7 2 4 2 3" xfId="1813" xr:uid="{03C101FF-4944-48AD-9789-1665B36B8C89}"/>
    <cellStyle name="Normal 7 2 4 2 3 2" xfId="1814" xr:uid="{E23CA231-6512-466D-A45D-D1EE0C4CF09C}"/>
    <cellStyle name="Normal 7 2 4 2 4" xfId="1815" xr:uid="{8E61BDDF-66A2-4719-BE55-853B36F1250B}"/>
    <cellStyle name="Normal 7 2 4 2 5" xfId="3440" xr:uid="{2C859CC9-7911-466D-8333-AF4D8643576D}"/>
    <cellStyle name="Normal 7 2 4 3" xfId="703" xr:uid="{8C0F0D3B-A562-47DC-8BE9-4AACBBAF7264}"/>
    <cellStyle name="Normal 7 2 4 3 2" xfId="1816" xr:uid="{1B7CB64B-584E-4619-9D86-9C18AB2225C8}"/>
    <cellStyle name="Normal 7 2 4 3 2 2" xfId="1817" xr:uid="{E105FDAE-3E6E-4178-8D00-B7682ED9877F}"/>
    <cellStyle name="Normal 7 2 4 3 3" xfId="1818" xr:uid="{A6F4CEDF-994D-4741-88CA-8FCD5A59B83A}"/>
    <cellStyle name="Normal 7 2 4 3 4" xfId="3441" xr:uid="{BB190DF4-89BF-4CC3-8848-9D2A276C9B3D}"/>
    <cellStyle name="Normal 7 2 4 4" xfId="1819" xr:uid="{27D9D74E-6826-4A9F-8D0E-735AFF53C09A}"/>
    <cellStyle name="Normal 7 2 4 4 2" xfId="1820" xr:uid="{88FDBE6D-5AD0-488B-AB7B-D13B214C6AF4}"/>
    <cellStyle name="Normal 7 2 4 4 3" xfId="3442" xr:uid="{D6D874C2-FBA1-47F5-9745-B22B795E3174}"/>
    <cellStyle name="Normal 7 2 4 4 4" xfId="3443" xr:uid="{9B9E457E-C056-4AD1-89E6-338965DD04A3}"/>
    <cellStyle name="Normal 7 2 4 5" xfId="1821" xr:uid="{55684A96-3D1C-45F0-A721-6283CB32ED5F}"/>
    <cellStyle name="Normal 7 2 4 6" xfId="3444" xr:uid="{6A12AADE-2D5C-4B5C-B2C4-93E88F988824}"/>
    <cellStyle name="Normal 7 2 4 7" xfId="3445" xr:uid="{09A39010-4A21-4C42-9797-FB2ECDFA4736}"/>
    <cellStyle name="Normal 7 2 5" xfId="354" xr:uid="{331B4BAF-B651-4BFB-8188-A42148BA55A1}"/>
    <cellStyle name="Normal 7 2 5 2" xfId="704" xr:uid="{11FD7702-04FB-4F48-9503-DF9CFE3D500B}"/>
    <cellStyle name="Normal 7 2 5 2 2" xfId="705" xr:uid="{5506854A-5FBB-4149-BAD3-88DC4BC8C90A}"/>
    <cellStyle name="Normal 7 2 5 2 2 2" xfId="1822" xr:uid="{E6134778-DDB6-4CAD-9FF9-9E0565F0625F}"/>
    <cellStyle name="Normal 7 2 5 2 2 2 2" xfId="1823" xr:uid="{14DEE2F7-8F63-44DC-9626-96F529914EE4}"/>
    <cellStyle name="Normal 7 2 5 2 2 3" xfId="1824" xr:uid="{CFFA9645-B638-4604-9540-99B18A0341C5}"/>
    <cellStyle name="Normal 7 2 5 2 3" xfId="1825" xr:uid="{4BF1F9BB-0F48-4383-AE82-94F94475DD0F}"/>
    <cellStyle name="Normal 7 2 5 2 3 2" xfId="1826" xr:uid="{D99E38A3-A48B-4B04-AEC9-031098D3F18C}"/>
    <cellStyle name="Normal 7 2 5 2 4" xfId="1827" xr:uid="{16B3C6E7-0292-420A-8BF3-790D0D88DC8D}"/>
    <cellStyle name="Normal 7 2 5 3" xfId="706" xr:uid="{9C35808F-4264-4ECF-98ED-0DEA848524B5}"/>
    <cellStyle name="Normal 7 2 5 3 2" xfId="1828" xr:uid="{5C747060-FA55-4386-9E02-9C9A18582B50}"/>
    <cellStyle name="Normal 7 2 5 3 2 2" xfId="1829" xr:uid="{430256FF-1582-477B-A717-85700616971E}"/>
    <cellStyle name="Normal 7 2 5 3 3" xfId="1830" xr:uid="{7433AC22-A097-4DB8-84EB-213BA15112E3}"/>
    <cellStyle name="Normal 7 2 5 3 4" xfId="3446" xr:uid="{F1B55E87-F98A-46AC-BF12-11C59B55FEB3}"/>
    <cellStyle name="Normal 7 2 5 4" xfId="1831" xr:uid="{3E70A58F-E12F-4A86-9764-705E3CCE1ED5}"/>
    <cellStyle name="Normal 7 2 5 4 2" xfId="1832" xr:uid="{8D642721-C652-4B8B-82D8-F3AF470D6221}"/>
    <cellStyle name="Normal 7 2 5 5" xfId="1833" xr:uid="{3BE15953-756D-404C-94AB-1D22309ED34D}"/>
    <cellStyle name="Normal 7 2 5 6" xfId="3447" xr:uid="{45D72BC4-6092-47D8-93FF-E88D3CDA1AAB}"/>
    <cellStyle name="Normal 7 2 6" xfId="355" xr:uid="{D301D0AC-CF22-488E-AF0D-20750FA64E2F}"/>
    <cellStyle name="Normal 7 2 6 2" xfId="707" xr:uid="{4A4F0F00-65C1-45C2-B0B6-1D1A801B066B}"/>
    <cellStyle name="Normal 7 2 6 2 2" xfId="1834" xr:uid="{94BAAA92-8E87-41D9-A3EB-2067BF9ED71C}"/>
    <cellStyle name="Normal 7 2 6 2 2 2" xfId="1835" xr:uid="{D68BD3D1-BF12-4D61-9024-86D6E03ACCBB}"/>
    <cellStyle name="Normal 7 2 6 2 3" xfId="1836" xr:uid="{C021AAB1-AEDD-4AC1-8900-0E115DB94F1B}"/>
    <cellStyle name="Normal 7 2 6 2 4" xfId="3448" xr:uid="{0A834E66-16DE-45EC-B310-764FB2F8BF4B}"/>
    <cellStyle name="Normal 7 2 6 3" xfId="1837" xr:uid="{56EBA1AE-9C37-4F4B-9129-7BD4C3A6D881}"/>
    <cellStyle name="Normal 7 2 6 3 2" xfId="1838" xr:uid="{9D6E1D4D-ADB5-41D1-8FC8-1F0347F8EA1A}"/>
    <cellStyle name="Normal 7 2 6 4" xfId="1839" xr:uid="{E26F5DBC-1A26-457F-922F-118152A69905}"/>
    <cellStyle name="Normal 7 2 6 5" xfId="3449" xr:uid="{8F74979E-4B2B-42AB-9A00-D39E9CA2DD8F}"/>
    <cellStyle name="Normal 7 2 7" xfId="708" xr:uid="{AA23B239-E903-447A-A790-5A8D7067B3E5}"/>
    <cellStyle name="Normal 7 2 7 2" xfId="1840" xr:uid="{2A30F555-255B-4241-8B14-365DA607A689}"/>
    <cellStyle name="Normal 7 2 7 2 2" xfId="1841" xr:uid="{04F37A31-ECAB-4C0A-BB72-41034F95FD42}"/>
    <cellStyle name="Normal 7 2 7 2 3" xfId="4409" xr:uid="{BEC9E6FB-BB2C-4520-BF1E-DFCDAC6CC3E9}"/>
    <cellStyle name="Normal 7 2 7 3" xfId="1842" xr:uid="{923141B1-CE7D-4E86-B40D-7E1ABC7E7E40}"/>
    <cellStyle name="Normal 7 2 7 4" xfId="3450" xr:uid="{EC9DAA37-CB8B-46A4-BD28-1CF66B2A3CDC}"/>
    <cellStyle name="Normal 7 2 7 4 2" xfId="4579" xr:uid="{31797694-6428-4348-A7DA-958C3070100E}"/>
    <cellStyle name="Normal 7 2 7 4 3" xfId="4686" xr:uid="{11CAF9DC-8159-4ECE-B40D-0EE77B5E0745}"/>
    <cellStyle name="Normal 7 2 7 4 4" xfId="4608" xr:uid="{258264A3-CD69-4209-B21B-B66EB2D3363D}"/>
    <cellStyle name="Normal 7 2 8" xfId="1843" xr:uid="{38736519-289B-4CC3-ACAF-3B4926999BED}"/>
    <cellStyle name="Normal 7 2 8 2" xfId="1844" xr:uid="{563A65BF-5E33-4AF9-89B2-CC0D08BCB988}"/>
    <cellStyle name="Normal 7 2 8 3" xfId="3451" xr:uid="{D78279CF-941D-4632-BD5E-C3C629F464B7}"/>
    <cellStyle name="Normal 7 2 8 4" xfId="3452" xr:uid="{BB5C0388-0D8B-4FBB-988D-336ABD2C673E}"/>
    <cellStyle name="Normal 7 2 9" xfId="1845" xr:uid="{119242F5-8830-4540-A760-1939BD9734C7}"/>
    <cellStyle name="Normal 7 3" xfId="139" xr:uid="{5BD18336-1DBC-4040-885C-4616F7BADCDA}"/>
    <cellStyle name="Normal 7 3 10" xfId="3453" xr:uid="{4A41097E-8246-4E31-816B-9743BA2CBF0E}"/>
    <cellStyle name="Normal 7 3 11" xfId="3454" xr:uid="{7D1333A9-4A75-42DD-9FE6-74B0F91A4F52}"/>
    <cellStyle name="Normal 7 3 2" xfId="140" xr:uid="{2FE66BC6-3AF8-40C9-BAFB-3C3E8D5CEBF1}"/>
    <cellStyle name="Normal 7 3 2 2" xfId="141" xr:uid="{093035C6-B7E0-49F5-B4AF-3847E1339EBB}"/>
    <cellStyle name="Normal 7 3 2 2 2" xfId="356" xr:uid="{72DB75CF-13B1-44EC-A22E-D68A3F36B694}"/>
    <cellStyle name="Normal 7 3 2 2 2 2" xfId="709" xr:uid="{29675A70-C3BD-49A1-866B-0449992B33E2}"/>
    <cellStyle name="Normal 7 3 2 2 2 2 2" xfId="1846" xr:uid="{5D34E4B4-1003-4434-8391-2F09B7195CD1}"/>
    <cellStyle name="Normal 7 3 2 2 2 2 2 2" xfId="1847" xr:uid="{C86972CE-5C32-4D1E-A710-9079F528E190}"/>
    <cellStyle name="Normal 7 3 2 2 2 2 3" xfId="1848" xr:uid="{C10FB090-3474-486F-9150-7A3FD36AF8D5}"/>
    <cellStyle name="Normal 7 3 2 2 2 2 4" xfId="3455" xr:uid="{11D46951-A094-4A35-884C-07B493A4D6AB}"/>
    <cellStyle name="Normal 7 3 2 2 2 3" xfId="1849" xr:uid="{34987D96-C469-40AC-9B61-1E73FFA130E9}"/>
    <cellStyle name="Normal 7 3 2 2 2 3 2" xfId="1850" xr:uid="{0AE29E37-3A30-43E5-9ABA-23487F3478E6}"/>
    <cellStyle name="Normal 7 3 2 2 2 3 3" xfId="3456" xr:uid="{AD8F7823-17DD-4999-AD9B-8AD97F8AFC5B}"/>
    <cellStyle name="Normal 7 3 2 2 2 3 4" xfId="3457" xr:uid="{3A07F5F4-C3A5-4734-9BEE-7221C11E8AA8}"/>
    <cellStyle name="Normal 7 3 2 2 2 4" xfId="1851" xr:uid="{C7643FBE-D19B-4672-A79B-FBDCBDC8C947}"/>
    <cellStyle name="Normal 7 3 2 2 2 5" xfId="3458" xr:uid="{64ABA4C1-EB2D-49BC-B476-AA5F910F75EC}"/>
    <cellStyle name="Normal 7 3 2 2 2 6" xfId="3459" xr:uid="{58852139-C97A-4852-AD1C-01DD27596E44}"/>
    <cellStyle name="Normal 7 3 2 2 3" xfId="710" xr:uid="{0F8F05BF-4DC3-4E2A-974A-262F815357CC}"/>
    <cellStyle name="Normal 7 3 2 2 3 2" xfId="1852" xr:uid="{CC3183F9-FCFE-406E-B117-C6D8CD19CBEC}"/>
    <cellStyle name="Normal 7 3 2 2 3 2 2" xfId="1853" xr:uid="{14065CFA-DA4B-4F00-911B-BFE3D4CDC798}"/>
    <cellStyle name="Normal 7 3 2 2 3 2 3" xfId="3460" xr:uid="{97605ED4-C17B-4553-8F96-1F6D4FAC5E87}"/>
    <cellStyle name="Normal 7 3 2 2 3 2 4" xfId="3461" xr:uid="{189B114F-E36B-4B28-B2DE-0D61DD97E179}"/>
    <cellStyle name="Normal 7 3 2 2 3 3" xfId="1854" xr:uid="{CF1B6A97-050D-46A2-910B-29B3B5FB33CC}"/>
    <cellStyle name="Normal 7 3 2 2 3 4" xfId="3462" xr:uid="{8E16D838-8675-4197-8FC5-A914B585B5EC}"/>
    <cellStyle name="Normal 7 3 2 2 3 5" xfId="3463" xr:uid="{8BF47402-B7D6-46ED-9064-CF807F2EFFEE}"/>
    <cellStyle name="Normal 7 3 2 2 4" xfId="1855" xr:uid="{02A259AE-4D20-4DF0-A03F-0CC8242996CA}"/>
    <cellStyle name="Normal 7 3 2 2 4 2" xfId="1856" xr:uid="{88005AE8-6F35-48CF-9108-EE5587CE0BDE}"/>
    <cellStyle name="Normal 7 3 2 2 4 3" xfId="3464" xr:uid="{9322A3D5-AD98-4808-A8FA-8EEBCBA11AD9}"/>
    <cellStyle name="Normal 7 3 2 2 4 4" xfId="3465" xr:uid="{69E7BC11-44C2-43D9-9FC2-11A4B7D4631A}"/>
    <cellStyle name="Normal 7 3 2 2 5" xfId="1857" xr:uid="{ACCB0480-BF4B-4974-948A-22D77671B6B8}"/>
    <cellStyle name="Normal 7 3 2 2 5 2" xfId="3466" xr:uid="{8057C7E2-A40D-48DD-8894-86F32013A330}"/>
    <cellStyle name="Normal 7 3 2 2 5 3" xfId="3467" xr:uid="{AF207C89-830C-497C-9B07-377C7A6FB11F}"/>
    <cellStyle name="Normal 7 3 2 2 5 4" xfId="3468" xr:uid="{153CE9F9-0B1F-4078-83B4-BD919925FBA1}"/>
    <cellStyle name="Normal 7 3 2 2 6" xfId="3469" xr:uid="{AB0D10E5-90F8-4E60-B5A3-1A35F62638C5}"/>
    <cellStyle name="Normal 7 3 2 2 7" xfId="3470" xr:uid="{11AD2FA9-1A62-44B2-B99E-B98557A37C1B}"/>
    <cellStyle name="Normal 7 3 2 2 8" xfId="3471" xr:uid="{FDB70095-6FCD-4532-A952-BE83BF6A9CE8}"/>
    <cellStyle name="Normal 7 3 2 3" xfId="357" xr:uid="{637F13E5-6B04-429F-B957-E9AEB5214A34}"/>
    <cellStyle name="Normal 7 3 2 3 2" xfId="711" xr:uid="{84BC059F-86F6-4B1A-B187-3DA153F1C0FF}"/>
    <cellStyle name="Normal 7 3 2 3 2 2" xfId="712" xr:uid="{B42B0A27-AF93-4975-B289-A1B02DFE2904}"/>
    <cellStyle name="Normal 7 3 2 3 2 2 2" xfId="1858" xr:uid="{A5983311-4D16-4517-9E70-44F3AC615BD6}"/>
    <cellStyle name="Normal 7 3 2 3 2 2 2 2" xfId="1859" xr:uid="{04555EC7-5CE6-4100-9290-33B50A1F57DC}"/>
    <cellStyle name="Normal 7 3 2 3 2 2 3" xfId="1860" xr:uid="{C6724A1C-3CB6-4E56-9875-7F7A8E28D4A6}"/>
    <cellStyle name="Normal 7 3 2 3 2 3" xfId="1861" xr:uid="{A723C584-038E-4046-AE60-8649979FC3B4}"/>
    <cellStyle name="Normal 7 3 2 3 2 3 2" xfId="1862" xr:uid="{3A6EB901-ED29-4D7D-9430-8F8981AC679A}"/>
    <cellStyle name="Normal 7 3 2 3 2 4" xfId="1863" xr:uid="{E89EF923-6CE4-4E27-BBE7-C0F70528D907}"/>
    <cellStyle name="Normal 7 3 2 3 3" xfId="713" xr:uid="{3C35DD8C-A5A7-4FD5-AE85-116754E0CC22}"/>
    <cellStyle name="Normal 7 3 2 3 3 2" xfId="1864" xr:uid="{ABDFBB33-DAA2-45A5-8EB0-A8B3D9D2D5F4}"/>
    <cellStyle name="Normal 7 3 2 3 3 2 2" xfId="1865" xr:uid="{9A4C1D2B-144C-4D24-8991-37C7AB4AB501}"/>
    <cellStyle name="Normal 7 3 2 3 3 3" xfId="1866" xr:uid="{439A6947-0ABC-4C0F-884B-F3530793D846}"/>
    <cellStyle name="Normal 7 3 2 3 3 4" xfId="3472" xr:uid="{8BA680F9-BF03-4E14-98D9-F228E5EB33B3}"/>
    <cellStyle name="Normal 7 3 2 3 4" xfId="1867" xr:uid="{67862531-F16D-406A-A6D5-B2002839D71D}"/>
    <cellStyle name="Normal 7 3 2 3 4 2" xfId="1868" xr:uid="{C7723F79-513D-4D20-9B0F-3741D964D7DF}"/>
    <cellStyle name="Normal 7 3 2 3 5" xfId="1869" xr:uid="{701086C9-757D-4C44-825E-D31D80E1B1A1}"/>
    <cellStyle name="Normal 7 3 2 3 6" xfId="3473" xr:uid="{7268F6B1-78CF-4249-B31A-BFDA84A875A9}"/>
    <cellStyle name="Normal 7 3 2 4" xfId="358" xr:uid="{623A61D2-351B-4520-96BC-CEB915B84913}"/>
    <cellStyle name="Normal 7 3 2 4 2" xfId="714" xr:uid="{6BE84E21-0BCC-4BF7-9C4C-60F02781A41F}"/>
    <cellStyle name="Normal 7 3 2 4 2 2" xfId="1870" xr:uid="{3E66E97A-573B-45A6-9359-BE7EA8592EC5}"/>
    <cellStyle name="Normal 7 3 2 4 2 2 2" xfId="1871" xr:uid="{BB309325-0E51-4274-AE0A-7B575FAD7EC8}"/>
    <cellStyle name="Normal 7 3 2 4 2 3" xfId="1872" xr:uid="{B0F7A124-274F-4ADF-AA10-C8A4E1AFAC2C}"/>
    <cellStyle name="Normal 7 3 2 4 2 4" xfId="3474" xr:uid="{AC12F367-E2FF-42FC-BAE9-BEF6E7246304}"/>
    <cellStyle name="Normal 7 3 2 4 3" xfId="1873" xr:uid="{7146809C-5E19-4A20-A985-0455C22498B2}"/>
    <cellStyle name="Normal 7 3 2 4 3 2" xfId="1874" xr:uid="{F4C01DB8-2ACB-4028-B8DA-B31EAA469461}"/>
    <cellStyle name="Normal 7 3 2 4 4" xfId="1875" xr:uid="{3802FE01-DBCC-40DF-8FC8-00F675F34C1D}"/>
    <cellStyle name="Normal 7 3 2 4 5" xfId="3475" xr:uid="{C89285C2-7C97-4CB8-82B4-04DD6D151115}"/>
    <cellStyle name="Normal 7 3 2 5" xfId="359" xr:uid="{133A7252-33A1-4419-B477-2C91DA518802}"/>
    <cellStyle name="Normal 7 3 2 5 2" xfId="1876" xr:uid="{A57A3085-F524-453C-B232-3B0C29281A65}"/>
    <cellStyle name="Normal 7 3 2 5 2 2" xfId="1877" xr:uid="{3134CBC2-CCD4-41ED-9F56-5CF50778406A}"/>
    <cellStyle name="Normal 7 3 2 5 3" xfId="1878" xr:uid="{BEADDA3A-C1C0-4B55-A9AA-60C8F3F8D536}"/>
    <cellStyle name="Normal 7 3 2 5 4" xfId="3476" xr:uid="{4F9B21EE-A625-463D-92FB-517C08A49607}"/>
    <cellStyle name="Normal 7 3 2 6" xfId="1879" xr:uid="{BE1CCEA3-556D-444D-BFC1-9B4033B352C7}"/>
    <cellStyle name="Normal 7 3 2 6 2" xfId="1880" xr:uid="{0CA391DC-64CF-4432-ADCA-8083D6F15B4B}"/>
    <cellStyle name="Normal 7 3 2 6 3" xfId="3477" xr:uid="{61370E89-5B31-43FB-A4EC-E86073983111}"/>
    <cellStyle name="Normal 7 3 2 6 4" xfId="3478" xr:uid="{B79427A3-40BA-4FFD-A49E-3599AD507AE1}"/>
    <cellStyle name="Normal 7 3 2 7" xfId="1881" xr:uid="{0DA86706-B3ED-41E9-8C08-7CCFFA5E31B2}"/>
    <cellStyle name="Normal 7 3 2 8" xfId="3479" xr:uid="{4BAF914E-496A-4124-958E-141CD310E4A8}"/>
    <cellStyle name="Normal 7 3 2 9" xfId="3480" xr:uid="{752B8368-26EF-493F-9948-C2DDAA8935D2}"/>
    <cellStyle name="Normal 7 3 3" xfId="142" xr:uid="{1AAC313A-D6C4-48B4-B1EF-31B0E326734A}"/>
    <cellStyle name="Normal 7 3 3 2" xfId="143" xr:uid="{99B5C035-14D8-4230-A0BA-5078A7F81FCE}"/>
    <cellStyle name="Normal 7 3 3 2 2" xfId="715" xr:uid="{740E0A16-6E9D-4F0C-9DE0-F44EBD9D84F6}"/>
    <cellStyle name="Normal 7 3 3 2 2 2" xfId="1882" xr:uid="{B662F931-25A9-4C7E-A24D-3382677D36F9}"/>
    <cellStyle name="Normal 7 3 3 2 2 2 2" xfId="1883" xr:uid="{F605F22B-1B19-4F67-B42C-405731247EC1}"/>
    <cellStyle name="Normal 7 3 3 2 2 2 2 2" xfId="4484" xr:uid="{52AD8F21-B8D2-4EB0-AC93-8D3F53F973DF}"/>
    <cellStyle name="Normal 7 3 3 2 2 2 3" xfId="4485" xr:uid="{B9A91313-4D16-44FD-A23F-E7EA2B498729}"/>
    <cellStyle name="Normal 7 3 3 2 2 3" xfId="1884" xr:uid="{60C08619-7EAA-4593-93D0-49011548722E}"/>
    <cellStyle name="Normal 7 3 3 2 2 3 2" xfId="4486" xr:uid="{BD6557A0-131D-427C-9168-D577497A87BC}"/>
    <cellStyle name="Normal 7 3 3 2 2 4" xfId="3481" xr:uid="{864FF654-1D82-4B69-8E2E-3EDCB33ADBC1}"/>
    <cellStyle name="Normal 7 3 3 2 3" xfId="1885" xr:uid="{C009E0E9-E140-487E-8B55-FC38153D9F6A}"/>
    <cellStyle name="Normal 7 3 3 2 3 2" xfId="1886" xr:uid="{B5D67AA8-CBCC-4BD3-AFA1-95E00852E121}"/>
    <cellStyle name="Normal 7 3 3 2 3 2 2" xfId="4487" xr:uid="{BF12444A-3F12-467A-BCB0-A5395F18C994}"/>
    <cellStyle name="Normal 7 3 3 2 3 3" xfId="3482" xr:uid="{003B5E45-2B15-4CFC-8475-D4FA78D8F614}"/>
    <cellStyle name="Normal 7 3 3 2 3 4" xfId="3483" xr:uid="{E1A25B28-D8E3-477E-9DDB-E24500A8E834}"/>
    <cellStyle name="Normal 7 3 3 2 4" xfId="1887" xr:uid="{BC4C1BC1-F48C-43C1-A004-63E655F9D3A1}"/>
    <cellStyle name="Normal 7 3 3 2 4 2" xfId="4488" xr:uid="{ACE1936D-0D9C-4712-9357-7A0953D3B702}"/>
    <cellStyle name="Normal 7 3 3 2 5" xfId="3484" xr:uid="{F1655D86-3E8D-4947-B383-96D0BF416BC9}"/>
    <cellStyle name="Normal 7 3 3 2 6" xfId="3485" xr:uid="{0F442CDF-BF6C-47BC-841E-8C4BD4112327}"/>
    <cellStyle name="Normal 7 3 3 3" xfId="360" xr:uid="{348C32A0-1A7A-4738-9BC5-EA6C522D6DC7}"/>
    <cellStyle name="Normal 7 3 3 3 2" xfId="1888" xr:uid="{981CF817-B4C8-4F02-996D-4A5D498F6562}"/>
    <cellStyle name="Normal 7 3 3 3 2 2" xfId="1889" xr:uid="{2DE38D97-30A9-4347-B940-949FC47D4348}"/>
    <cellStyle name="Normal 7 3 3 3 2 2 2" xfId="4489" xr:uid="{85A71D7F-384F-4B5F-B832-DB1FD566D424}"/>
    <cellStyle name="Normal 7 3 3 3 2 3" xfId="3486" xr:uid="{6E7E5238-4900-41D1-BBF5-B322EFF3DCAC}"/>
    <cellStyle name="Normal 7 3 3 3 2 4" xfId="3487" xr:uid="{08C7F0D0-159C-4CD2-A448-4CCDCC6D678E}"/>
    <cellStyle name="Normal 7 3 3 3 3" xfId="1890" xr:uid="{8CE860D7-8A8E-408D-87D6-BD4903C288D5}"/>
    <cellStyle name="Normal 7 3 3 3 3 2" xfId="4490" xr:uid="{AE5F9F87-CDF0-4F24-ABCC-C66B4C477AC0}"/>
    <cellStyle name="Normal 7 3 3 3 4" xfId="3488" xr:uid="{1B5AB4CC-5952-48F9-9CA6-263769A9F6F7}"/>
    <cellStyle name="Normal 7 3 3 3 5" xfId="3489" xr:uid="{ADAA2321-9E53-4926-8920-F72DC97A51C5}"/>
    <cellStyle name="Normal 7 3 3 4" xfId="1891" xr:uid="{7C4FD534-FEF0-4AA8-899A-AD34C88A01D6}"/>
    <cellStyle name="Normal 7 3 3 4 2" xfId="1892" xr:uid="{25EFCBB4-B4C3-4F20-8ED4-5B28EEC4FA16}"/>
    <cellStyle name="Normal 7 3 3 4 2 2" xfId="4491" xr:uid="{091BDB93-9F10-462E-840A-083C78FD4C4C}"/>
    <cellStyle name="Normal 7 3 3 4 3" xfId="3490" xr:uid="{7956651C-A949-4E91-B32F-D2991B0FA294}"/>
    <cellStyle name="Normal 7 3 3 4 4" xfId="3491" xr:uid="{6C32B226-DCA9-4058-BEB6-75BA2983E5E4}"/>
    <cellStyle name="Normal 7 3 3 5" xfId="1893" xr:uid="{35E42551-8894-4F19-8285-5D43296A6C27}"/>
    <cellStyle name="Normal 7 3 3 5 2" xfId="3492" xr:uid="{58AD82A2-73FB-4EFA-B6DD-3119FE4C06C9}"/>
    <cellStyle name="Normal 7 3 3 5 3" xfId="3493" xr:uid="{2BAA4E99-39E7-4164-B12C-0E509C0B6081}"/>
    <cellStyle name="Normal 7 3 3 5 4" xfId="3494" xr:uid="{92AC5621-CA8F-4E61-BF19-D44727AD0907}"/>
    <cellStyle name="Normal 7 3 3 6" xfId="3495" xr:uid="{5F3E0804-8A0F-4225-BC50-D0F6661FDCF2}"/>
    <cellStyle name="Normal 7 3 3 7" xfId="3496" xr:uid="{DA7440FF-58EE-42AD-AD7C-84749A996B88}"/>
    <cellStyle name="Normal 7 3 3 8" xfId="3497" xr:uid="{A037EC65-E3DD-4761-BCA0-DA5D61ACAB90}"/>
    <cellStyle name="Normal 7 3 4" xfId="144" xr:uid="{0EE05017-76FB-48B5-9DB5-B6D98FFA9D8C}"/>
    <cellStyle name="Normal 7 3 4 2" xfId="716" xr:uid="{D0CC25CC-796D-45D2-8612-DC49BD6388B1}"/>
    <cellStyle name="Normal 7 3 4 2 2" xfId="717" xr:uid="{7D357DD8-16FA-490C-B928-D3337533737E}"/>
    <cellStyle name="Normal 7 3 4 2 2 2" xfId="1894" xr:uid="{7F72BB12-C4D1-463E-95BB-D62414138957}"/>
    <cellStyle name="Normal 7 3 4 2 2 2 2" xfId="1895" xr:uid="{840C7623-8E54-4618-AEF0-B29C4CEA069E}"/>
    <cellStyle name="Normal 7 3 4 2 2 3" xfId="1896" xr:uid="{BCCD126F-7943-455C-BFA8-595A24A2E916}"/>
    <cellStyle name="Normal 7 3 4 2 2 4" xfId="3498" xr:uid="{AFAFA232-80B2-4075-8253-BAB50E2E4BAE}"/>
    <cellStyle name="Normal 7 3 4 2 3" xfId="1897" xr:uid="{E4FF1B17-76B0-4F60-BFA9-6F7438419F72}"/>
    <cellStyle name="Normal 7 3 4 2 3 2" xfId="1898" xr:uid="{70A5DD33-76E2-431A-A631-25B667C76A3E}"/>
    <cellStyle name="Normal 7 3 4 2 4" xfId="1899" xr:uid="{16D8F0AA-5CE9-4DE2-A5D0-60E9D54286D3}"/>
    <cellStyle name="Normal 7 3 4 2 5" xfId="3499" xr:uid="{EF09593D-58F3-438F-819A-D7A30F33CA82}"/>
    <cellStyle name="Normal 7 3 4 3" xfId="718" xr:uid="{252AF9D8-BD06-435A-AE47-32D856491E3A}"/>
    <cellStyle name="Normal 7 3 4 3 2" xfId="1900" xr:uid="{CFD07A98-AB02-4DC3-A6A1-EBC434CD8158}"/>
    <cellStyle name="Normal 7 3 4 3 2 2" xfId="1901" xr:uid="{B8E05A6A-C00C-4492-9FF2-D779D4F6931E}"/>
    <cellStyle name="Normal 7 3 4 3 3" xfId="1902" xr:uid="{D60194E6-D663-4B14-B066-0600AE063B31}"/>
    <cellStyle name="Normal 7 3 4 3 4" xfId="3500" xr:uid="{982D59CF-95FB-4A19-89A3-B9F944B0DDA5}"/>
    <cellStyle name="Normal 7 3 4 4" xfId="1903" xr:uid="{1FA63E5B-4AA8-4E03-AF6B-B3217E11A8A5}"/>
    <cellStyle name="Normal 7 3 4 4 2" xfId="1904" xr:uid="{2A98D278-D5A8-48FB-86D0-D077FB3CCF52}"/>
    <cellStyle name="Normal 7 3 4 4 3" xfId="3501" xr:uid="{A2F097FB-E69D-4590-AA5B-BCF2283A1F6C}"/>
    <cellStyle name="Normal 7 3 4 4 4" xfId="3502" xr:uid="{CB5DF0E1-BC47-4CFE-AEF5-65FDC5DE91F3}"/>
    <cellStyle name="Normal 7 3 4 5" xfId="1905" xr:uid="{A65E0D2B-1AD1-4142-B4BC-C988806069C0}"/>
    <cellStyle name="Normal 7 3 4 6" xfId="3503" xr:uid="{08077630-0226-4AA1-B4D2-B8BAB921672C}"/>
    <cellStyle name="Normal 7 3 4 7" xfId="3504" xr:uid="{8B41B2D6-08A1-4146-9ED6-9E1DF727A1BF}"/>
    <cellStyle name="Normal 7 3 5" xfId="361" xr:uid="{53735951-F278-49AC-935E-9EB61BECD605}"/>
    <cellStyle name="Normal 7 3 5 2" xfId="719" xr:uid="{073514C1-4AD7-4912-87D2-4D13C80E6A02}"/>
    <cellStyle name="Normal 7 3 5 2 2" xfId="1906" xr:uid="{6C91958D-13AC-4DF9-BFAD-9279BB1DA608}"/>
    <cellStyle name="Normal 7 3 5 2 2 2" xfId="1907" xr:uid="{FD534D53-5680-4EEB-BA0F-C66968CF1777}"/>
    <cellStyle name="Normal 7 3 5 2 3" xfId="1908" xr:uid="{C23661D4-4FF4-4DA7-9C76-86F0B7113B25}"/>
    <cellStyle name="Normal 7 3 5 2 4" xfId="3505" xr:uid="{680520AC-110F-4D38-A9AE-76CC3FAF196F}"/>
    <cellStyle name="Normal 7 3 5 3" xfId="1909" xr:uid="{C3DD2D67-8899-4DA9-B9C5-31236BE8630E}"/>
    <cellStyle name="Normal 7 3 5 3 2" xfId="1910" xr:uid="{C25BC3C8-9242-46AF-8A49-503CC5CDDF38}"/>
    <cellStyle name="Normal 7 3 5 3 3" xfId="3506" xr:uid="{7A76C6F5-E112-4982-927F-4685866BDC63}"/>
    <cellStyle name="Normal 7 3 5 3 4" xfId="3507" xr:uid="{1184103B-4595-448B-9509-0541850D4AC8}"/>
    <cellStyle name="Normal 7 3 5 4" xfId="1911" xr:uid="{F1DDF415-571A-45F0-B017-80EC1BE82C11}"/>
    <cellStyle name="Normal 7 3 5 5" xfId="3508" xr:uid="{CEF2FF8D-283C-4BCA-8AB2-73D00C96BADB}"/>
    <cellStyle name="Normal 7 3 5 6" xfId="3509" xr:uid="{88446374-E463-4A74-930D-3BBC2C739564}"/>
    <cellStyle name="Normal 7 3 6" xfId="362" xr:uid="{475680EE-E985-420A-B410-05FC1827D0B2}"/>
    <cellStyle name="Normal 7 3 6 2" xfId="1912" xr:uid="{E7A30A52-5F33-4660-8062-3A28775564EA}"/>
    <cellStyle name="Normal 7 3 6 2 2" xfId="1913" xr:uid="{2403DE88-974F-40F1-A66C-9C56A57E9DC5}"/>
    <cellStyle name="Normal 7 3 6 2 3" xfId="3510" xr:uid="{BA12AF98-B952-47B1-8500-10005E140A11}"/>
    <cellStyle name="Normal 7 3 6 2 4" xfId="3511" xr:uid="{5205F19E-4FD9-41F1-A8CA-F7678E84B9BB}"/>
    <cellStyle name="Normal 7 3 6 3" xfId="1914" xr:uid="{2EE5CD85-2355-4017-81F1-36AB588BD177}"/>
    <cellStyle name="Normal 7 3 6 4" xfId="3512" xr:uid="{BB43FD78-4224-4C98-A2AB-08B406AD4337}"/>
    <cellStyle name="Normal 7 3 6 5" xfId="3513" xr:uid="{FDEA8554-215B-4906-AAE8-5F16DD228144}"/>
    <cellStyle name="Normal 7 3 7" xfId="1915" xr:uid="{83200E4F-73DD-412A-A926-09FBAE4E9C5B}"/>
    <cellStyle name="Normal 7 3 7 2" xfId="1916" xr:uid="{A3E9DD36-83EF-41F3-9D3C-0656F6A39452}"/>
    <cellStyle name="Normal 7 3 7 3" xfId="3514" xr:uid="{47992248-21D6-4E1A-B4A5-E4A05FB44DA7}"/>
    <cellStyle name="Normal 7 3 7 4" xfId="3515" xr:uid="{FF3638BD-DDA9-4B8D-A103-433CA32B2122}"/>
    <cellStyle name="Normal 7 3 8" xfId="1917" xr:uid="{4E5F6F2B-3C71-429F-BDD5-7820849F3397}"/>
    <cellStyle name="Normal 7 3 8 2" xfId="3516" xr:uid="{4ECB6BBF-6952-4CE1-B40E-BCDE2FB95D32}"/>
    <cellStyle name="Normal 7 3 8 3" xfId="3517" xr:uid="{2C6A5C9A-1611-4586-984F-7773A1459EE3}"/>
    <cellStyle name="Normal 7 3 8 4" xfId="3518" xr:uid="{B60A88C1-A5F9-4881-9A6B-3B30A6F6E5E8}"/>
    <cellStyle name="Normal 7 3 9" xfId="3519" xr:uid="{D5046B64-E4DE-43A0-AD72-7E1FA90C75C2}"/>
    <cellStyle name="Normal 7 4" xfId="145" xr:uid="{EDAC2D5D-A9DB-40EB-98C7-9FE9813B5552}"/>
    <cellStyle name="Normal 7 4 10" xfId="3520" xr:uid="{36B09A26-D90F-455A-A328-BD2CEA0EF67D}"/>
    <cellStyle name="Normal 7 4 11" xfId="3521" xr:uid="{B21A7E45-289D-40F6-9EF4-AE416A0F4DF2}"/>
    <cellStyle name="Normal 7 4 2" xfId="146" xr:uid="{02B963A0-D1D2-47DE-BA26-015BCDAFA34B}"/>
    <cellStyle name="Normal 7 4 2 2" xfId="363" xr:uid="{DB4D400D-DDF0-4FE6-B3A7-8004F10F769F}"/>
    <cellStyle name="Normal 7 4 2 2 2" xfId="720" xr:uid="{A9A753D9-6369-4BF8-B6DC-D0085C5E20B3}"/>
    <cellStyle name="Normal 7 4 2 2 2 2" xfId="721" xr:uid="{FC3E0A18-77C5-4092-AC76-4D1C7093657B}"/>
    <cellStyle name="Normal 7 4 2 2 2 2 2" xfId="1918" xr:uid="{D306E890-57CD-4902-809B-0FAD5C4078A6}"/>
    <cellStyle name="Normal 7 4 2 2 2 2 3" xfId="3522" xr:uid="{FF0E2888-B46B-4427-9A2E-33531D97232B}"/>
    <cellStyle name="Normal 7 4 2 2 2 2 4" xfId="3523" xr:uid="{B63CA16F-541F-43AE-8BB1-05D0F77E0131}"/>
    <cellStyle name="Normal 7 4 2 2 2 3" xfId="1919" xr:uid="{0C85A086-595E-4A93-94DF-5C9274DC6C1D}"/>
    <cellStyle name="Normal 7 4 2 2 2 3 2" xfId="3524" xr:uid="{4CFC3300-CCCB-42A0-AD20-5B114A15094D}"/>
    <cellStyle name="Normal 7 4 2 2 2 3 3" xfId="3525" xr:uid="{F1D01F14-ED0C-4C1B-BDF4-D52C57550056}"/>
    <cellStyle name="Normal 7 4 2 2 2 3 4" xfId="3526" xr:uid="{90416547-58FF-4B8E-936D-AB3EFA6EB8D3}"/>
    <cellStyle name="Normal 7 4 2 2 2 4" xfId="3527" xr:uid="{744C08EF-B15F-4611-B595-E3721D77A3B7}"/>
    <cellStyle name="Normal 7 4 2 2 2 5" xfId="3528" xr:uid="{656127BF-47C6-45C8-905D-C7113CFA7828}"/>
    <cellStyle name="Normal 7 4 2 2 2 6" xfId="3529" xr:uid="{83454862-DB63-41CE-A736-2B5996D13625}"/>
    <cellStyle name="Normal 7 4 2 2 3" xfId="722" xr:uid="{DB674619-C732-486F-AE4E-639E2D8109FB}"/>
    <cellStyle name="Normal 7 4 2 2 3 2" xfId="1920" xr:uid="{DD41983E-A557-4A96-86D0-90DC7BF773B8}"/>
    <cellStyle name="Normal 7 4 2 2 3 2 2" xfId="3530" xr:uid="{8CAFDF6D-33C5-4FD4-8F1E-8E2FCC1934E5}"/>
    <cellStyle name="Normal 7 4 2 2 3 2 3" xfId="3531" xr:uid="{F914887B-40BF-463A-8879-617FD71D6B70}"/>
    <cellStyle name="Normal 7 4 2 2 3 2 4" xfId="3532" xr:uid="{71D7A613-C8BE-4F71-9120-8C8E9E3701A8}"/>
    <cellStyle name="Normal 7 4 2 2 3 3" xfId="3533" xr:uid="{8D58DAA6-65F6-4B0F-8B5D-E83F95D0F6A6}"/>
    <cellStyle name="Normal 7 4 2 2 3 4" xfId="3534" xr:uid="{04683BB0-99D5-49CC-B2D4-2667EB4BCB98}"/>
    <cellStyle name="Normal 7 4 2 2 3 5" xfId="3535" xr:uid="{649CCD27-5881-48D5-BFBA-F4C28E71F87E}"/>
    <cellStyle name="Normal 7 4 2 2 4" xfId="1921" xr:uid="{276AE4A8-471E-4644-B05D-09153D6B4CA2}"/>
    <cellStyle name="Normal 7 4 2 2 4 2" xfId="3536" xr:uid="{5EF045FA-4C50-4DA3-971E-132E7DEBB945}"/>
    <cellStyle name="Normal 7 4 2 2 4 3" xfId="3537" xr:uid="{B6FF587C-9A11-47C5-BEAE-8CBD934F0AEF}"/>
    <cellStyle name="Normal 7 4 2 2 4 4" xfId="3538" xr:uid="{8ABC8AF4-F2D8-4401-B28F-28C39C6B35EA}"/>
    <cellStyle name="Normal 7 4 2 2 5" xfId="3539" xr:uid="{283A0B40-033E-4204-9611-93C5A27351F8}"/>
    <cellStyle name="Normal 7 4 2 2 5 2" xfId="3540" xr:uid="{1F7F1AD1-0746-478B-885A-AF4165E449B3}"/>
    <cellStyle name="Normal 7 4 2 2 5 3" xfId="3541" xr:uid="{D232BB69-8CF4-4F20-B581-676A27CB4E99}"/>
    <cellStyle name="Normal 7 4 2 2 5 4" xfId="3542" xr:uid="{5CD7F813-190E-4851-943A-C86CB0AD01AA}"/>
    <cellStyle name="Normal 7 4 2 2 6" xfId="3543" xr:uid="{5ED9F734-D5CD-43F4-972A-67B252C0E9FA}"/>
    <cellStyle name="Normal 7 4 2 2 7" xfId="3544" xr:uid="{36DAF0EA-7297-42B8-A7B2-110BE4BF4660}"/>
    <cellStyle name="Normal 7 4 2 2 8" xfId="3545" xr:uid="{5E90C5F0-92A0-4FD9-BA75-101811520270}"/>
    <cellStyle name="Normal 7 4 2 3" xfId="723" xr:uid="{7922BD57-CB98-40A4-8D9E-8AA47E2FE360}"/>
    <cellStyle name="Normal 7 4 2 3 2" xfId="724" xr:uid="{5DD14A80-2714-4BE9-AF30-C858647B5014}"/>
    <cellStyle name="Normal 7 4 2 3 2 2" xfId="725" xr:uid="{B6C471CE-C301-46B7-B3FF-560D42918E6C}"/>
    <cellStyle name="Normal 7 4 2 3 2 3" xfId="3546" xr:uid="{9EE39D75-C8EC-4639-B376-E3095707EE65}"/>
    <cellStyle name="Normal 7 4 2 3 2 4" xfId="3547" xr:uid="{FC30C353-1A1E-4A17-ACFD-15C0312CF48E}"/>
    <cellStyle name="Normal 7 4 2 3 3" xfId="726" xr:uid="{244B5715-A901-4197-9D2E-6757739063B3}"/>
    <cellStyle name="Normal 7 4 2 3 3 2" xfId="3548" xr:uid="{AC48A6C8-1F12-4A42-9ED5-C3BFB5A0CB0E}"/>
    <cellStyle name="Normal 7 4 2 3 3 3" xfId="3549" xr:uid="{95FA12BF-E58B-4413-9C38-92323D099887}"/>
    <cellStyle name="Normal 7 4 2 3 3 4" xfId="3550" xr:uid="{4385C6A2-3FDE-4E05-A550-3B1D367223D1}"/>
    <cellStyle name="Normal 7 4 2 3 4" xfId="3551" xr:uid="{38BF8BA6-C205-44F8-A247-07E339D54DBE}"/>
    <cellStyle name="Normal 7 4 2 3 5" xfId="3552" xr:uid="{7B9D8484-93E2-4849-BF2D-E2C396E95B5A}"/>
    <cellStyle name="Normal 7 4 2 3 6" xfId="3553" xr:uid="{3A92F860-9E5D-4DF3-BE1F-DB6030B8E2B7}"/>
    <cellStyle name="Normal 7 4 2 4" xfId="727" xr:uid="{34ACC63D-6720-48C1-A8D5-47FD09D7ABAE}"/>
    <cellStyle name="Normal 7 4 2 4 2" xfId="728" xr:uid="{3BEEB95A-2A33-4F8B-A012-BE320CBF92C6}"/>
    <cellStyle name="Normal 7 4 2 4 2 2" xfId="3554" xr:uid="{734E7FAF-26C0-44EA-9E95-6A14716AAFCF}"/>
    <cellStyle name="Normal 7 4 2 4 2 3" xfId="3555" xr:uid="{1514982A-95D8-41B5-A34E-7090F81FEA5B}"/>
    <cellStyle name="Normal 7 4 2 4 2 4" xfId="3556" xr:uid="{3C04CD9F-5017-4848-B561-A38E8CAF2021}"/>
    <cellStyle name="Normal 7 4 2 4 3" xfId="3557" xr:uid="{AD385763-08A7-44D8-8DD1-5A36A6732786}"/>
    <cellStyle name="Normal 7 4 2 4 4" xfId="3558" xr:uid="{24AD8A1F-B531-4533-9C1B-971A94D291B6}"/>
    <cellStyle name="Normal 7 4 2 4 5" xfId="3559" xr:uid="{10835260-1E5B-4B0E-85DE-AB5FC952D588}"/>
    <cellStyle name="Normal 7 4 2 5" xfId="729" xr:uid="{74AF08C3-4237-4473-9005-83C0E780285A}"/>
    <cellStyle name="Normal 7 4 2 5 2" xfId="3560" xr:uid="{B16D83D5-888B-4385-AA24-2C6E29763DEB}"/>
    <cellStyle name="Normal 7 4 2 5 3" xfId="3561" xr:uid="{98341EE3-2D68-4B03-A4BF-6171097D29C3}"/>
    <cellStyle name="Normal 7 4 2 5 4" xfId="3562" xr:uid="{B433A9FF-0196-44ED-90A0-2B91D4675BF3}"/>
    <cellStyle name="Normal 7 4 2 6" xfId="3563" xr:uid="{78453118-8016-4E22-878F-1A9A021ACC90}"/>
    <cellStyle name="Normal 7 4 2 6 2" xfId="3564" xr:uid="{8A919E7F-F06B-4297-8067-182DF8976429}"/>
    <cellStyle name="Normal 7 4 2 6 3" xfId="3565" xr:uid="{9DDA43E5-4655-49BF-949C-7104CC3AA319}"/>
    <cellStyle name="Normal 7 4 2 6 4" xfId="3566" xr:uid="{C0F4E011-3539-4508-9512-FB97B090D133}"/>
    <cellStyle name="Normal 7 4 2 7" xfId="3567" xr:uid="{BD4F99D4-02AC-4EEC-A2CE-0914208DA7D3}"/>
    <cellStyle name="Normal 7 4 2 8" xfId="3568" xr:uid="{FDD5A39F-C10E-41F6-9D88-95C594D5DDA4}"/>
    <cellStyle name="Normal 7 4 2 9" xfId="3569" xr:uid="{62F22C77-9E86-49EA-BC60-39A69028285F}"/>
    <cellStyle name="Normal 7 4 3" xfId="364" xr:uid="{B8684FFE-4262-4DD1-A894-3BE238E470A8}"/>
    <cellStyle name="Normal 7 4 3 2" xfId="730" xr:uid="{1971097B-4AD0-426A-A797-DA687BAB7988}"/>
    <cellStyle name="Normal 7 4 3 2 2" xfId="731" xr:uid="{DDC653D1-3D0B-4E74-A6F8-D7E012341703}"/>
    <cellStyle name="Normal 7 4 3 2 2 2" xfId="1922" xr:uid="{34ACE070-1948-4412-9F8F-419343A392A5}"/>
    <cellStyle name="Normal 7 4 3 2 2 2 2" xfId="1923" xr:uid="{CC5D987C-CC8C-4499-BD5B-1F1A2CE1256D}"/>
    <cellStyle name="Normal 7 4 3 2 2 3" xfId="1924" xr:uid="{A5CE98D8-8A9C-4183-909F-4330F6F03207}"/>
    <cellStyle name="Normal 7 4 3 2 2 4" xfId="3570" xr:uid="{D58084EB-92E6-4362-A61F-D926181912C0}"/>
    <cellStyle name="Normal 7 4 3 2 3" xfId="1925" xr:uid="{3855AEEF-A907-4478-9D87-0CACA98A9B81}"/>
    <cellStyle name="Normal 7 4 3 2 3 2" xfId="1926" xr:uid="{1B9E2601-50FB-4FBE-BAA1-97305587AD54}"/>
    <cellStyle name="Normal 7 4 3 2 3 3" xfId="3571" xr:uid="{A72C85EE-81B6-421C-8700-3801A8D8DBCB}"/>
    <cellStyle name="Normal 7 4 3 2 3 4" xfId="3572" xr:uid="{4D870067-CE44-4B9D-9BB8-B3F7BAE96CB3}"/>
    <cellStyle name="Normal 7 4 3 2 4" xfId="1927" xr:uid="{5F98CC24-C477-4FF6-87BC-2E93937AC71B}"/>
    <cellStyle name="Normal 7 4 3 2 5" xfId="3573" xr:uid="{B29B9712-D325-461E-AA5F-B876818BF9A4}"/>
    <cellStyle name="Normal 7 4 3 2 6" xfId="3574" xr:uid="{6CC5C6FC-62B8-4B38-9E5E-8C991E98A69C}"/>
    <cellStyle name="Normal 7 4 3 3" xfId="732" xr:uid="{5890467E-F65A-4308-AB7C-5C504A1A3D75}"/>
    <cellStyle name="Normal 7 4 3 3 2" xfId="1928" xr:uid="{3ECE7FF2-7DCB-41A5-AC15-6D094EB9BAD3}"/>
    <cellStyle name="Normal 7 4 3 3 2 2" xfId="1929" xr:uid="{0209B847-A240-4C19-9132-996D9E4D8E1E}"/>
    <cellStyle name="Normal 7 4 3 3 2 3" xfId="3575" xr:uid="{8A33F300-3D53-46D9-B892-28501E2D650B}"/>
    <cellStyle name="Normal 7 4 3 3 2 4" xfId="3576" xr:uid="{11E14E4B-D5B6-4692-B23C-8AD931F6063B}"/>
    <cellStyle name="Normal 7 4 3 3 3" xfId="1930" xr:uid="{9DF444C4-4526-463B-A9B7-17C492FDF908}"/>
    <cellStyle name="Normal 7 4 3 3 4" xfId="3577" xr:uid="{8AB7AD39-657E-4C6E-AD65-4E8511F9985B}"/>
    <cellStyle name="Normal 7 4 3 3 5" xfId="3578" xr:uid="{D19CE37A-EBC5-4654-9742-43C66C749A47}"/>
    <cellStyle name="Normal 7 4 3 4" xfId="1931" xr:uid="{9CFC1D29-799E-410A-A259-723C14690D84}"/>
    <cellStyle name="Normal 7 4 3 4 2" xfId="1932" xr:uid="{732CEA28-12BB-4A75-A274-FE0CD2C94805}"/>
    <cellStyle name="Normal 7 4 3 4 3" xfId="3579" xr:uid="{DDF953BD-E3FF-460F-8FD4-C27ED7E05C6F}"/>
    <cellStyle name="Normal 7 4 3 4 4" xfId="3580" xr:uid="{3E06BD31-546F-46F4-901D-B86358671DE5}"/>
    <cellStyle name="Normal 7 4 3 5" xfId="1933" xr:uid="{00B5EDDC-9C91-44A8-ACF6-EFBD70E880FF}"/>
    <cellStyle name="Normal 7 4 3 5 2" xfId="3581" xr:uid="{E7C86AFA-E814-438E-9731-F17EC61B232A}"/>
    <cellStyle name="Normal 7 4 3 5 3" xfId="3582" xr:uid="{32A475DB-5CBC-469F-B3DE-528DC16798ED}"/>
    <cellStyle name="Normal 7 4 3 5 4" xfId="3583" xr:uid="{65D3AAEB-91F8-4B6F-8477-750D798CB35C}"/>
    <cellStyle name="Normal 7 4 3 6" xfId="3584" xr:uid="{6611C80A-7E35-4F72-8612-ADDFE400BD7E}"/>
    <cellStyle name="Normal 7 4 3 7" xfId="3585" xr:uid="{D95A8510-10FD-40DE-82DF-1ADDD1A716C8}"/>
    <cellStyle name="Normal 7 4 3 8" xfId="3586" xr:uid="{8C5C9D81-D053-4D8A-A7F9-1DDDD9FE8289}"/>
    <cellStyle name="Normal 7 4 4" xfId="365" xr:uid="{CA76E0B6-9CF5-401D-A9BB-E10345DDF9BF}"/>
    <cellStyle name="Normal 7 4 4 2" xfId="733" xr:uid="{D906842C-78D1-4EEF-8AA6-BA6EA959C81C}"/>
    <cellStyle name="Normal 7 4 4 2 2" xfId="734" xr:uid="{94164134-F012-4900-BC17-4BE80AC2A031}"/>
    <cellStyle name="Normal 7 4 4 2 2 2" xfId="1934" xr:uid="{F9A15D42-244F-407A-9A83-0850E7EF5F65}"/>
    <cellStyle name="Normal 7 4 4 2 2 3" xfId="3587" xr:uid="{E37A9402-B6F4-4E0F-8729-83DF44E88DE4}"/>
    <cellStyle name="Normal 7 4 4 2 2 4" xfId="3588" xr:uid="{41852B9F-8F11-49BA-B2E7-A01D3552D77C}"/>
    <cellStyle name="Normal 7 4 4 2 3" xfId="1935" xr:uid="{4E1EF59A-1FF8-495E-B571-6F590E8FB612}"/>
    <cellStyle name="Normal 7 4 4 2 4" xfId="3589" xr:uid="{4B00943A-7A13-4868-9B40-6C367A8B3C7F}"/>
    <cellStyle name="Normal 7 4 4 2 5" xfId="3590" xr:uid="{DE79609C-0353-4DCB-9811-6B3A5146330E}"/>
    <cellStyle name="Normal 7 4 4 3" xfId="735" xr:uid="{5A471623-CDC9-4F28-8D4E-730FA904EE2D}"/>
    <cellStyle name="Normal 7 4 4 3 2" xfId="1936" xr:uid="{796EA985-5B41-4D26-8EDD-4FB67B257B6F}"/>
    <cellStyle name="Normal 7 4 4 3 3" xfId="3591" xr:uid="{DCFCD16C-E993-409D-AB0F-F94850840857}"/>
    <cellStyle name="Normal 7 4 4 3 4" xfId="3592" xr:uid="{CFC3DD8C-1F8F-42D1-B442-236426B314C5}"/>
    <cellStyle name="Normal 7 4 4 4" xfId="1937" xr:uid="{1516CC55-DEAC-4F1C-8D6B-AC894E001E91}"/>
    <cellStyle name="Normal 7 4 4 4 2" xfId="3593" xr:uid="{153F1628-B787-4A5B-960E-9C762ABC73FB}"/>
    <cellStyle name="Normal 7 4 4 4 3" xfId="3594" xr:uid="{48A49681-A7D3-4C83-BA6D-9D44148F7FF0}"/>
    <cellStyle name="Normal 7 4 4 4 4" xfId="3595" xr:uid="{F2DB18B3-B227-41AE-B1A7-0C496355B991}"/>
    <cellStyle name="Normal 7 4 4 5" xfId="3596" xr:uid="{F622219D-80A5-4934-A500-E8FC82D94BDD}"/>
    <cellStyle name="Normal 7 4 4 6" xfId="3597" xr:uid="{A66A38C7-8400-4EF0-BB64-72CCCF3200CE}"/>
    <cellStyle name="Normal 7 4 4 7" xfId="3598" xr:uid="{D7232AA8-AF8D-4EFB-8E84-A03437D8B1E4}"/>
    <cellStyle name="Normal 7 4 5" xfId="366" xr:uid="{41F5F84B-5C5A-45DD-AF76-43497DDCEA02}"/>
    <cellStyle name="Normal 7 4 5 2" xfId="736" xr:uid="{9F7623D1-B942-49BB-B5A9-3498BC4C76DE}"/>
    <cellStyle name="Normal 7 4 5 2 2" xfId="1938" xr:uid="{C508AD95-48F2-46D8-B4CB-33298B633CC8}"/>
    <cellStyle name="Normal 7 4 5 2 3" xfId="3599" xr:uid="{3AE7AEA8-6123-4275-9C51-0AF4DCC5D7CC}"/>
    <cellStyle name="Normal 7 4 5 2 4" xfId="3600" xr:uid="{702FD4A5-45A8-4D54-8A00-DED475C581A0}"/>
    <cellStyle name="Normal 7 4 5 3" xfId="1939" xr:uid="{BF757FCB-4A87-4257-8898-4549530EDFED}"/>
    <cellStyle name="Normal 7 4 5 3 2" xfId="3601" xr:uid="{281AD090-8E86-480E-86DC-627CC70DE392}"/>
    <cellStyle name="Normal 7 4 5 3 3" xfId="3602" xr:uid="{B4DF4F2B-4EB1-4C1A-A36E-009AB684FDCA}"/>
    <cellStyle name="Normal 7 4 5 3 4" xfId="3603" xr:uid="{DB1D35A7-33DF-4937-AF53-DAC345E92D84}"/>
    <cellStyle name="Normal 7 4 5 4" xfId="3604" xr:uid="{9A6FB978-9300-4318-801D-4AB43C2602D6}"/>
    <cellStyle name="Normal 7 4 5 5" xfId="3605" xr:uid="{C713D986-832E-4C8C-956E-945EB5A183CB}"/>
    <cellStyle name="Normal 7 4 5 6" xfId="3606" xr:uid="{6C9A32D8-500E-4E0A-B70F-66194D880BC2}"/>
    <cellStyle name="Normal 7 4 6" xfId="737" xr:uid="{6424C34B-0765-4E48-B226-A2CA0A533AA8}"/>
    <cellStyle name="Normal 7 4 6 2" xfId="1940" xr:uid="{4C00DC2E-7F71-4809-9019-EA5F7B564B6D}"/>
    <cellStyle name="Normal 7 4 6 2 2" xfId="3607" xr:uid="{2B308AC2-3705-4C41-94CF-A277C88D45AC}"/>
    <cellStyle name="Normal 7 4 6 2 3" xfId="3608" xr:uid="{1B9C70AF-9200-4888-8A34-C6059AB1C516}"/>
    <cellStyle name="Normal 7 4 6 2 4" xfId="3609" xr:uid="{A9930C9B-F3BE-4E59-864E-A23BCF33A4E4}"/>
    <cellStyle name="Normal 7 4 6 3" xfId="3610" xr:uid="{8DDF70C6-6F59-4AA4-8922-434D13531679}"/>
    <cellStyle name="Normal 7 4 6 4" xfId="3611" xr:uid="{FC963AB6-B56F-4CC5-9849-8B092825D4A1}"/>
    <cellStyle name="Normal 7 4 6 5" xfId="3612" xr:uid="{4DC72915-4976-4E26-B67F-4860383E44AB}"/>
    <cellStyle name="Normal 7 4 7" xfId="1941" xr:uid="{80C95A51-452D-4EFF-A7DA-B5E759ADBA0E}"/>
    <cellStyle name="Normal 7 4 7 2" xfId="3613" xr:uid="{B642196F-F5E5-4589-839A-F925EDBB8C3C}"/>
    <cellStyle name="Normal 7 4 7 3" xfId="3614" xr:uid="{F3DB8096-0F18-4208-9C86-CBB0C9B74834}"/>
    <cellStyle name="Normal 7 4 7 4" xfId="3615" xr:uid="{C1DC8753-E560-4EE7-B40C-3D4F7A13455D}"/>
    <cellStyle name="Normal 7 4 8" xfId="3616" xr:uid="{4F471ABD-7F24-4420-B906-B49BF5A9E49B}"/>
    <cellStyle name="Normal 7 4 8 2" xfId="3617" xr:uid="{67CAA652-0FE9-4B17-BE47-28CE5479DD4D}"/>
    <cellStyle name="Normal 7 4 8 3" xfId="3618" xr:uid="{EC95C149-7797-4B29-94FA-BDA5086D7205}"/>
    <cellStyle name="Normal 7 4 8 4" xfId="3619" xr:uid="{6E443611-B22C-4B8E-BE66-62A4FAE19A9A}"/>
    <cellStyle name="Normal 7 4 9" xfId="3620" xr:uid="{C22CDF8C-1161-4353-BDFD-5238160942F5}"/>
    <cellStyle name="Normal 7 5" xfId="147" xr:uid="{11DFED6B-9265-45C5-B5BD-B5F4FE362B5B}"/>
    <cellStyle name="Normal 7 5 2" xfId="148" xr:uid="{FED9BAA1-6555-4FF0-A8D7-CFD9B72190F4}"/>
    <cellStyle name="Normal 7 5 2 2" xfId="367" xr:uid="{93697220-AB21-4A8B-A7FA-E30D036F295D}"/>
    <cellStyle name="Normal 7 5 2 2 2" xfId="738" xr:uid="{F0918999-B537-40C2-8D2F-0A0ABCB31F37}"/>
    <cellStyle name="Normal 7 5 2 2 2 2" xfId="1942" xr:uid="{3C550355-5D1A-4AF4-B3B5-F83A18F14F7A}"/>
    <cellStyle name="Normal 7 5 2 2 2 3" xfId="3621" xr:uid="{8C5D5DA1-36EE-46FA-A04F-4269E8708A5A}"/>
    <cellStyle name="Normal 7 5 2 2 2 4" xfId="3622" xr:uid="{A6EF8383-4717-46F4-97F6-CAA4B0ADF215}"/>
    <cellStyle name="Normal 7 5 2 2 3" xfId="1943" xr:uid="{73F2432A-BA6E-429F-AF5B-05D09EA7E396}"/>
    <cellStyle name="Normal 7 5 2 2 3 2" xfId="3623" xr:uid="{24A37F29-7547-482A-8B8C-E111059BC205}"/>
    <cellStyle name="Normal 7 5 2 2 3 3" xfId="3624" xr:uid="{C27CDAF6-09FA-454C-8468-B0DB74E4008B}"/>
    <cellStyle name="Normal 7 5 2 2 3 4" xfId="3625" xr:uid="{8CBFBB97-269D-4145-B511-CA47DCBA87C3}"/>
    <cellStyle name="Normal 7 5 2 2 4" xfId="3626" xr:uid="{E6FCF5D8-737C-4134-9EC1-39F33B613016}"/>
    <cellStyle name="Normal 7 5 2 2 5" xfId="3627" xr:uid="{A4BA208A-84B8-400A-B37A-D297D51ADD8E}"/>
    <cellStyle name="Normal 7 5 2 2 6" xfId="3628" xr:uid="{A10EBC84-1FF6-418D-8082-B2599A4B0EE8}"/>
    <cellStyle name="Normal 7 5 2 3" xfId="739" xr:uid="{C2F6DBCE-1DC3-4299-8818-EEAFB9F9FE3C}"/>
    <cellStyle name="Normal 7 5 2 3 2" xfId="1944" xr:uid="{227DDD15-526C-487D-AAD7-E6C23FE59822}"/>
    <cellStyle name="Normal 7 5 2 3 2 2" xfId="3629" xr:uid="{8CFE3602-77E5-40A7-8F50-95C60BD1A01E}"/>
    <cellStyle name="Normal 7 5 2 3 2 3" xfId="3630" xr:uid="{4E4E559D-F76C-4039-A922-C4CD386F7813}"/>
    <cellStyle name="Normal 7 5 2 3 2 4" xfId="3631" xr:uid="{D7EFC4A7-69BE-457D-9B0A-C19A3612A96D}"/>
    <cellStyle name="Normal 7 5 2 3 3" xfId="3632" xr:uid="{290DFC1B-26E3-4721-A440-5E274F1907DD}"/>
    <cellStyle name="Normal 7 5 2 3 4" xfId="3633" xr:uid="{C2E59873-FFBD-4CD3-BF6E-5BAB65330924}"/>
    <cellStyle name="Normal 7 5 2 3 5" xfId="3634" xr:uid="{08F90D79-7227-41EF-A46C-9B563A0DF9CB}"/>
    <cellStyle name="Normal 7 5 2 4" xfId="1945" xr:uid="{11706180-87BA-4182-A5BC-870E98C3777D}"/>
    <cellStyle name="Normal 7 5 2 4 2" xfId="3635" xr:uid="{A8486376-7AF4-4C34-8CAD-BDF53ADA5159}"/>
    <cellStyle name="Normal 7 5 2 4 3" xfId="3636" xr:uid="{D225ED91-4A69-4615-A0C1-396B8F5142B4}"/>
    <cellStyle name="Normal 7 5 2 4 4" xfId="3637" xr:uid="{8C3CF7E3-2951-46EA-8C0E-ED7EA5A514A8}"/>
    <cellStyle name="Normal 7 5 2 5" xfId="3638" xr:uid="{20952809-25C7-472E-BF54-9294D775EB3B}"/>
    <cellStyle name="Normal 7 5 2 5 2" xfId="3639" xr:uid="{058425B8-F36E-4AB9-9D12-7698EFE9A3AA}"/>
    <cellStyle name="Normal 7 5 2 5 3" xfId="3640" xr:uid="{CF672314-69B6-45D1-88D7-627E62F9A096}"/>
    <cellStyle name="Normal 7 5 2 5 4" xfId="3641" xr:uid="{1AB667EF-4DD7-4704-A2A5-0282D6F159CF}"/>
    <cellStyle name="Normal 7 5 2 6" xfId="3642" xr:uid="{E2029D87-CD2B-415B-B9EF-206AE81ECFBB}"/>
    <cellStyle name="Normal 7 5 2 7" xfId="3643" xr:uid="{EF1E0C5C-153E-4232-A78E-063AE8F70752}"/>
    <cellStyle name="Normal 7 5 2 8" xfId="3644" xr:uid="{AFE58FA5-1EA0-4484-AA97-ECD2AEABA448}"/>
    <cellStyle name="Normal 7 5 3" xfId="368" xr:uid="{F0CA96F9-6E6F-4099-BDB0-FA2643F05E7C}"/>
    <cellStyle name="Normal 7 5 3 2" xfId="740" xr:uid="{95F4A8D8-8134-4B8D-B65F-7DDEEEE2FEEA}"/>
    <cellStyle name="Normal 7 5 3 2 2" xfId="741" xr:uid="{B928D776-39CD-4CA2-B239-9046AFCB66C7}"/>
    <cellStyle name="Normal 7 5 3 2 3" xfId="3645" xr:uid="{8801F5EA-869D-43AD-950F-679F7327233A}"/>
    <cellStyle name="Normal 7 5 3 2 4" xfId="3646" xr:uid="{37274EA1-13D0-4F55-8460-1BC41E7D9C16}"/>
    <cellStyle name="Normal 7 5 3 3" xfId="742" xr:uid="{98890682-55B1-493B-B562-5E533D29BF8B}"/>
    <cellStyle name="Normal 7 5 3 3 2" xfId="3647" xr:uid="{8BC6830E-C21D-4EBB-B98A-2B66D368E8AA}"/>
    <cellStyle name="Normal 7 5 3 3 3" xfId="3648" xr:uid="{CBDF8279-F283-4AA0-8CAB-90B3A4CC78AF}"/>
    <cellStyle name="Normal 7 5 3 3 4" xfId="3649" xr:uid="{718CC3EF-EED2-4FA6-95EA-8C359A136157}"/>
    <cellStyle name="Normal 7 5 3 4" xfId="3650" xr:uid="{4BF15705-2FF2-4C3F-8903-C5F261F2B48B}"/>
    <cellStyle name="Normal 7 5 3 5" xfId="3651" xr:uid="{06A71335-F8C2-4DF5-9140-8B27D693DF69}"/>
    <cellStyle name="Normal 7 5 3 6" xfId="3652" xr:uid="{4D178598-8CC3-40D0-81C0-4C9C187ADA48}"/>
    <cellStyle name="Normal 7 5 4" xfId="369" xr:uid="{7AC34B09-DA22-4DAD-B812-5DF7339AC49E}"/>
    <cellStyle name="Normal 7 5 4 2" xfId="743" xr:uid="{DC4898DB-EE38-43AF-8524-B97F7977C799}"/>
    <cellStyle name="Normal 7 5 4 2 2" xfId="3653" xr:uid="{9CCA5E66-7750-41A7-95F2-1EEFFAE13F20}"/>
    <cellStyle name="Normal 7 5 4 2 3" xfId="3654" xr:uid="{F040C2A2-3C51-4AE5-8A12-8D89EB038686}"/>
    <cellStyle name="Normal 7 5 4 2 4" xfId="3655" xr:uid="{A6631D98-6E5A-4E78-B8A6-C7A7F27ABBE2}"/>
    <cellStyle name="Normal 7 5 4 3" xfId="3656" xr:uid="{DA9FB7C6-417A-4DC0-B194-A526ABE0E62F}"/>
    <cellStyle name="Normal 7 5 4 4" xfId="3657" xr:uid="{03C16386-E209-43EB-8FA3-AF24DB795378}"/>
    <cellStyle name="Normal 7 5 4 5" xfId="3658" xr:uid="{9E2732AA-C06A-4F0D-A9B3-14CF4BA9A16B}"/>
    <cellStyle name="Normal 7 5 5" xfId="744" xr:uid="{05ADB9BE-B1E0-419B-90F9-A6511FCD6120}"/>
    <cellStyle name="Normal 7 5 5 2" xfId="3659" xr:uid="{DFD6F7BE-0B82-4FE0-8BE4-9AF0F60C5D39}"/>
    <cellStyle name="Normal 7 5 5 3" xfId="3660" xr:uid="{D59E4ABA-A709-4D17-99B3-44B570597FE8}"/>
    <cellStyle name="Normal 7 5 5 4" xfId="3661" xr:uid="{828F06DF-C7ED-4002-8A90-D98E53F0E0FD}"/>
    <cellStyle name="Normal 7 5 6" xfId="3662" xr:uid="{82EEAC38-608B-44E1-A80F-FDB6CF5E2440}"/>
    <cellStyle name="Normal 7 5 6 2" xfId="3663" xr:uid="{1F011CB1-D6ED-421B-AD10-638B1DFC572C}"/>
    <cellStyle name="Normal 7 5 6 3" xfId="3664" xr:uid="{82A346C7-9E53-4BE4-B3BB-0BB1EAEE30F6}"/>
    <cellStyle name="Normal 7 5 6 4" xfId="3665" xr:uid="{93D584E3-94BA-4053-8D05-0F6C07B86536}"/>
    <cellStyle name="Normal 7 5 7" xfId="3666" xr:uid="{EC7295EC-5D0D-47E3-A545-D273ED589A61}"/>
    <cellStyle name="Normal 7 5 8" xfId="3667" xr:uid="{AD56ECB5-CF84-4EE9-9520-98770D76B8F6}"/>
    <cellStyle name="Normal 7 5 9" xfId="3668" xr:uid="{FBB9783E-6B76-40C9-9DD9-A81EC845B836}"/>
    <cellStyle name="Normal 7 6" xfId="149" xr:uid="{6B017642-AC18-4184-B6E3-E17B7E590C5E}"/>
    <cellStyle name="Normal 7 6 2" xfId="370" xr:uid="{839DF1FD-BF1B-4AFA-ADF1-1AF57C76B0C7}"/>
    <cellStyle name="Normal 7 6 2 2" xfId="745" xr:uid="{AE53E630-FC99-446B-B5D2-9AA2E560D6E3}"/>
    <cellStyle name="Normal 7 6 2 2 2" xfId="1946" xr:uid="{1E021BA3-E1AA-43F4-B066-5C15BD2E4AF0}"/>
    <cellStyle name="Normal 7 6 2 2 2 2" xfId="1947" xr:uid="{012A00E5-6FA5-4A13-823B-E61EB18005F1}"/>
    <cellStyle name="Normal 7 6 2 2 3" xfId="1948" xr:uid="{C390419D-0C91-4CCF-A238-174EC4C17264}"/>
    <cellStyle name="Normal 7 6 2 2 4" xfId="3669" xr:uid="{18116D8B-EA19-4321-A05B-44EB275F577A}"/>
    <cellStyle name="Normal 7 6 2 3" xfId="1949" xr:uid="{4A1B1514-C2E5-409C-9F05-834104CD37D2}"/>
    <cellStyle name="Normal 7 6 2 3 2" xfId="1950" xr:uid="{E2813D3A-5AFB-4BD5-9B0C-183BE0B8D89D}"/>
    <cellStyle name="Normal 7 6 2 3 3" xfId="3670" xr:uid="{6784D06E-48B6-4946-BCB3-5D0D0A72CD30}"/>
    <cellStyle name="Normal 7 6 2 3 4" xfId="3671" xr:uid="{C04D47B8-A9C1-44C6-9A2F-14D7D15F3A32}"/>
    <cellStyle name="Normal 7 6 2 4" xfId="1951" xr:uid="{B1517B1B-DF60-4C78-9B87-DF7B60611DFA}"/>
    <cellStyle name="Normal 7 6 2 5" xfId="3672" xr:uid="{C0B309C2-5468-4C58-A1EB-BF942B37B012}"/>
    <cellStyle name="Normal 7 6 2 6" xfId="3673" xr:uid="{7C1386DD-BC90-4875-802B-BC5D04569996}"/>
    <cellStyle name="Normal 7 6 3" xfId="746" xr:uid="{90C9A856-C8E9-4608-A778-EA5752AC968F}"/>
    <cellStyle name="Normal 7 6 3 2" xfId="1952" xr:uid="{0455D3F9-3694-488C-A8D0-601B24139D36}"/>
    <cellStyle name="Normal 7 6 3 2 2" xfId="1953" xr:uid="{9809D7B4-8083-451F-BDE5-3E33A401482B}"/>
    <cellStyle name="Normal 7 6 3 2 3" xfId="3674" xr:uid="{D2701D8F-5F49-4513-9B34-A8D359C5BCB6}"/>
    <cellStyle name="Normal 7 6 3 2 4" xfId="3675" xr:uid="{532367CD-9FD5-4E69-BBDB-88AE5C0A7BD6}"/>
    <cellStyle name="Normal 7 6 3 3" xfId="1954" xr:uid="{B0AF11FE-DFA6-41E6-BB0E-5C304588E816}"/>
    <cellStyle name="Normal 7 6 3 4" xfId="3676" xr:uid="{26A1EB83-3C9D-4C4B-96AD-A35EC8AC895C}"/>
    <cellStyle name="Normal 7 6 3 5" xfId="3677" xr:uid="{3E906D8C-B1AC-4232-B1EF-046AD042DFBF}"/>
    <cellStyle name="Normal 7 6 4" xfId="1955" xr:uid="{8FDC25D3-7FD7-40DB-9C4F-0C98EDC52FFC}"/>
    <cellStyle name="Normal 7 6 4 2" xfId="1956" xr:uid="{1BBD462E-51F7-47B7-A078-1DCE0D414768}"/>
    <cellStyle name="Normal 7 6 4 3" xfId="3678" xr:uid="{B18E48C9-FAED-4DFD-AC07-B040FB22061B}"/>
    <cellStyle name="Normal 7 6 4 4" xfId="3679" xr:uid="{470D3F80-F8DD-4DBD-91A3-5AF5338FDE85}"/>
    <cellStyle name="Normal 7 6 5" xfId="1957" xr:uid="{62FEC653-DF34-476D-9746-00B2F8FF1EAD}"/>
    <cellStyle name="Normal 7 6 5 2" xfId="3680" xr:uid="{3396D2E0-74FA-41F9-AE7B-86A8772FEC87}"/>
    <cellStyle name="Normal 7 6 5 3" xfId="3681" xr:uid="{298F81A0-EA6A-4A2C-8DC4-9FBFF95B931B}"/>
    <cellStyle name="Normal 7 6 5 4" xfId="3682" xr:uid="{5D15F06C-815B-4D75-BAB0-81614D9977C6}"/>
    <cellStyle name="Normal 7 6 6" xfId="3683" xr:uid="{9CAD6E08-CDA7-4076-8741-3BA9F8022421}"/>
    <cellStyle name="Normal 7 6 7" xfId="3684" xr:uid="{2C6935C2-A9E8-4F3A-9F5C-337EB436AC54}"/>
    <cellStyle name="Normal 7 6 8" xfId="3685" xr:uid="{78BE9873-A0E4-46E6-BA1F-A3FD490FCB33}"/>
    <cellStyle name="Normal 7 7" xfId="371" xr:uid="{5AF58812-3B2F-4FCE-A73E-A5633D3CE26F}"/>
    <cellStyle name="Normal 7 7 2" xfId="747" xr:uid="{E3206A98-1C00-4A39-BD06-08246AE91FA1}"/>
    <cellStyle name="Normal 7 7 2 2" xfId="748" xr:uid="{4FF547EF-3900-43D7-A43D-6F1C52F2DC62}"/>
    <cellStyle name="Normal 7 7 2 2 2" xfId="1958" xr:uid="{5511F82D-B155-4D28-9EC9-291309C25D7E}"/>
    <cellStyle name="Normal 7 7 2 2 3" xfId="3686" xr:uid="{C4EC4F23-A712-40CD-94D1-D2CCA45C4492}"/>
    <cellStyle name="Normal 7 7 2 2 4" xfId="3687" xr:uid="{B8177A0F-0E85-43C1-A4EE-E1E07AB61344}"/>
    <cellStyle name="Normal 7 7 2 3" xfId="1959" xr:uid="{2995BF58-CD55-44A8-9FFC-A71230467730}"/>
    <cellStyle name="Normal 7 7 2 4" xfId="3688" xr:uid="{14BCFD7A-7BDB-4757-8689-092DD9FA49DA}"/>
    <cellStyle name="Normal 7 7 2 5" xfId="3689" xr:uid="{51537787-2710-4CFD-9F72-4687EEBED3CF}"/>
    <cellStyle name="Normal 7 7 3" xfId="749" xr:uid="{70E7BCE4-FCB0-42B9-AF95-B230FB53067E}"/>
    <cellStyle name="Normal 7 7 3 2" xfId="1960" xr:uid="{7186DB9B-C836-43D4-95E0-DE9C0143B3DE}"/>
    <cellStyle name="Normal 7 7 3 3" xfId="3690" xr:uid="{845DC09F-D651-4758-B926-82DE9C2B4296}"/>
    <cellStyle name="Normal 7 7 3 4" xfId="3691" xr:uid="{1EA993A5-CD8A-486F-ABB9-7EEF4EF5ECE9}"/>
    <cellStyle name="Normal 7 7 4" xfId="1961" xr:uid="{EDC894B4-147E-4DB0-A7BB-8EEE3037F4C3}"/>
    <cellStyle name="Normal 7 7 4 2" xfId="3692" xr:uid="{8179FFCA-ED3F-4CD0-990B-51CD90499019}"/>
    <cellStyle name="Normal 7 7 4 3" xfId="3693" xr:uid="{ABD85DF3-3F55-428E-8ECA-2A8A6064489C}"/>
    <cellStyle name="Normal 7 7 4 4" xfId="3694" xr:uid="{BAEADE5E-7813-49C2-9D55-90734972C576}"/>
    <cellStyle name="Normal 7 7 5" xfId="3695" xr:uid="{28BB67CD-24D6-421D-A377-574B4BAF0192}"/>
    <cellStyle name="Normal 7 7 6" xfId="3696" xr:uid="{3AF81EDE-1A7D-488A-9BBF-EC1C921ED374}"/>
    <cellStyle name="Normal 7 7 7" xfId="3697" xr:uid="{34769238-1B8E-4EFE-B6A7-782DF55E1A36}"/>
    <cellStyle name="Normal 7 8" xfId="372" xr:uid="{48EE0DDE-5FE1-4C16-94C9-19B8EF8649E7}"/>
    <cellStyle name="Normal 7 8 2" xfId="750" xr:uid="{8F8DE57D-AD6A-42D7-A084-8FF5CD205088}"/>
    <cellStyle name="Normal 7 8 2 2" xfId="1962" xr:uid="{DA31A372-FA6F-4084-8527-E765BB54BC75}"/>
    <cellStyle name="Normal 7 8 2 3" xfId="3698" xr:uid="{4C9E878C-E4FB-44B3-AF46-51388C22A848}"/>
    <cellStyle name="Normal 7 8 2 4" xfId="3699" xr:uid="{D19CE508-655F-40C1-8383-49D84D34FE8B}"/>
    <cellStyle name="Normal 7 8 3" xfId="1963" xr:uid="{89FE9024-BEA1-4A04-83F6-FDB0446DEF97}"/>
    <cellStyle name="Normal 7 8 3 2" xfId="3700" xr:uid="{49545579-11C5-45A0-B06E-7162604E75EB}"/>
    <cellStyle name="Normal 7 8 3 3" xfId="3701" xr:uid="{61BD10AE-5AFA-40AB-A12E-9C15B4127888}"/>
    <cellStyle name="Normal 7 8 3 4" xfId="3702" xr:uid="{094792E6-8714-4526-9DFB-EFFC9F574E16}"/>
    <cellStyle name="Normal 7 8 4" xfId="3703" xr:uid="{CBECE72D-48D4-4005-A5CC-D5771483F3B9}"/>
    <cellStyle name="Normal 7 8 5" xfId="3704" xr:uid="{DC5F8BA6-3CEE-4359-B1D9-B5BD1571D38C}"/>
    <cellStyle name="Normal 7 8 6" xfId="3705" xr:uid="{E0207293-05C9-4BBB-BB9F-A2520F2A6A7A}"/>
    <cellStyle name="Normal 7 9" xfId="373" xr:uid="{26A6AE70-24C6-48B7-B15D-E57B1F73FC42}"/>
    <cellStyle name="Normal 7 9 2" xfId="1964" xr:uid="{68D0556F-80E8-4265-9F21-5CDF6B057103}"/>
    <cellStyle name="Normal 7 9 2 2" xfId="3706" xr:uid="{817709BD-9EEE-43AE-A92A-412D7BB972A9}"/>
    <cellStyle name="Normal 7 9 2 2 2" xfId="4408" xr:uid="{9884C754-0E46-4D57-8D40-F8EBE244CD5B}"/>
    <cellStyle name="Normal 7 9 2 2 3" xfId="4687" xr:uid="{DF4D1B77-350D-4FF6-924F-71ADA5F8A77D}"/>
    <cellStyle name="Normal 7 9 2 3" xfId="3707" xr:uid="{3F751C0F-4306-4C0F-A3D2-E459B355770D}"/>
    <cellStyle name="Normal 7 9 2 4" xfId="3708" xr:uid="{6EA81A70-42D1-469E-B0F5-7CFAEC302B8F}"/>
    <cellStyle name="Normal 7 9 3" xfId="3709" xr:uid="{7401B91D-0ED6-4B27-B4E3-E8188E8632FE}"/>
    <cellStyle name="Normal 7 9 3 2" xfId="5342" xr:uid="{222219DD-6192-4BD1-8668-C6E67E8CE57A}"/>
    <cellStyle name="Normal 7 9 4" xfId="3710" xr:uid="{22374E2B-C55C-401E-938A-6CD15B08DE5E}"/>
    <cellStyle name="Normal 7 9 4 2" xfId="4578" xr:uid="{A932A239-59FC-4B7A-B830-021B3DE62D8C}"/>
    <cellStyle name="Normal 7 9 4 3" xfId="4688" xr:uid="{D241648C-F508-4D85-8EE1-D35D6806729B}"/>
    <cellStyle name="Normal 7 9 4 4" xfId="4607" xr:uid="{1148C9A1-6624-437A-91DB-03A822AEE731}"/>
    <cellStyle name="Normal 7 9 5" xfId="3711" xr:uid="{48F56A13-58AC-4CB1-8D5A-832197075FF0}"/>
    <cellStyle name="Normal 8" xfId="67" xr:uid="{124179BD-807A-4661-94A6-9DB4ED7AFBF8}"/>
    <cellStyle name="Normal 8 10" xfId="1965" xr:uid="{1EDC84F9-CA75-42D4-8ED3-6F0DAAD08058}"/>
    <cellStyle name="Normal 8 10 2" xfId="3712" xr:uid="{37F0615E-2986-412B-8928-F149CD80F951}"/>
    <cellStyle name="Normal 8 10 3" xfId="3713" xr:uid="{BE8AAA12-16A4-4B2B-8FBE-E8A83DF2E501}"/>
    <cellStyle name="Normal 8 10 4" xfId="3714" xr:uid="{B5D65FF2-45E3-4633-B1A3-E798728D362C}"/>
    <cellStyle name="Normal 8 11" xfId="3715" xr:uid="{2328A5AE-8280-4D9D-B5C9-17B21F78716F}"/>
    <cellStyle name="Normal 8 11 2" xfId="3716" xr:uid="{3062637C-42B9-4FF1-ABE4-C3B9CECEB56F}"/>
    <cellStyle name="Normal 8 11 3" xfId="3717" xr:uid="{34C9F946-9B26-4FCE-8146-B33C6CA43D2A}"/>
    <cellStyle name="Normal 8 11 4" xfId="3718" xr:uid="{B1C81940-8DF0-4DCE-B3A1-444572E3AE24}"/>
    <cellStyle name="Normal 8 12" xfId="3719" xr:uid="{B2964A65-2380-4994-9A79-0E8676533818}"/>
    <cellStyle name="Normal 8 12 2" xfId="3720" xr:uid="{B5797298-5609-4959-8697-C110BFE7EAFB}"/>
    <cellStyle name="Normal 8 13" xfId="3721" xr:uid="{ED9846E2-DDE0-4156-8BC3-831B2B9325D0}"/>
    <cellStyle name="Normal 8 14" xfId="3722" xr:uid="{34DB3324-3DCB-497B-8C46-C96D8CECAA83}"/>
    <cellStyle name="Normal 8 15" xfId="3723" xr:uid="{A2EF9F56-3341-480A-8761-A4BC3AA0C668}"/>
    <cellStyle name="Normal 8 2" xfId="150" xr:uid="{1962FAB5-624E-47FA-9DB8-C383E25EEA28}"/>
    <cellStyle name="Normal 8 2 10" xfId="3724" xr:uid="{D8BB6CFB-A94E-49A9-A2F2-614966E9C93D}"/>
    <cellStyle name="Normal 8 2 11" xfId="3725" xr:uid="{74B0E523-A2B1-4937-A63F-8A7AE7BD67B8}"/>
    <cellStyle name="Normal 8 2 2" xfId="151" xr:uid="{CA4FF2D2-9C0A-4B4F-9BAC-C3D0EDDB4031}"/>
    <cellStyle name="Normal 8 2 2 2" xfId="152" xr:uid="{D2AB70B6-F1F7-4D53-B9B4-68DB2AD5EC95}"/>
    <cellStyle name="Normal 8 2 2 2 2" xfId="374" xr:uid="{7E9DDBF6-8FF0-4F00-9406-F94067EF7383}"/>
    <cellStyle name="Normal 8 2 2 2 2 2" xfId="751" xr:uid="{3BF77059-BD29-40A7-ACE0-FE7C0CE8E697}"/>
    <cellStyle name="Normal 8 2 2 2 2 2 2" xfId="752" xr:uid="{1A81B673-5587-414D-BCBD-4C6DBFE9BA5E}"/>
    <cellStyle name="Normal 8 2 2 2 2 2 2 2" xfId="1966" xr:uid="{44444546-BAC6-43D9-8D18-AF4DD7F31D13}"/>
    <cellStyle name="Normal 8 2 2 2 2 2 2 2 2" xfId="1967" xr:uid="{191A30C7-1ECA-45E2-BD3A-A08AD947BEC9}"/>
    <cellStyle name="Normal 8 2 2 2 2 2 2 3" xfId="1968" xr:uid="{38ED9205-EC2C-4ACB-AB80-6FD8B8AE0812}"/>
    <cellStyle name="Normal 8 2 2 2 2 2 3" xfId="1969" xr:uid="{DEA00F32-8BDC-4797-B042-1E4C7A44E81F}"/>
    <cellStyle name="Normal 8 2 2 2 2 2 3 2" xfId="1970" xr:uid="{33537025-6CBB-4741-B60E-00F742564D9E}"/>
    <cellStyle name="Normal 8 2 2 2 2 2 4" xfId="1971" xr:uid="{3A0BA553-9839-4959-AF22-2DCC1A5EC13A}"/>
    <cellStyle name="Normal 8 2 2 2 2 3" xfId="753" xr:uid="{109888E1-FEAA-4551-9848-570098EE4C21}"/>
    <cellStyle name="Normal 8 2 2 2 2 3 2" xfId="1972" xr:uid="{270BFCD0-E46A-471D-A3C3-A6F5836FF4CA}"/>
    <cellStyle name="Normal 8 2 2 2 2 3 2 2" xfId="1973" xr:uid="{C3A70063-6BE9-40F9-9F4D-7583E4155453}"/>
    <cellStyle name="Normal 8 2 2 2 2 3 3" xfId="1974" xr:uid="{A7EC2D33-6F16-4337-BEB1-1CE11EAE894C}"/>
    <cellStyle name="Normal 8 2 2 2 2 3 4" xfId="3726" xr:uid="{FAEEC09B-39FF-4D7F-B0D8-88E9BDFD2B1F}"/>
    <cellStyle name="Normal 8 2 2 2 2 4" xfId="1975" xr:uid="{98EAB725-6FDC-4D61-B342-6FA270FAA232}"/>
    <cellStyle name="Normal 8 2 2 2 2 4 2" xfId="1976" xr:uid="{85E7F94C-4364-4511-8E50-F82CAD7B1B9C}"/>
    <cellStyle name="Normal 8 2 2 2 2 5" xfId="1977" xr:uid="{2002C02D-67FA-414C-9788-AD040412735E}"/>
    <cellStyle name="Normal 8 2 2 2 2 6" xfId="3727" xr:uid="{EB8108A7-8A7E-45D3-B480-56D37D4EF3D7}"/>
    <cellStyle name="Normal 8 2 2 2 3" xfId="375" xr:uid="{DC6C59A2-80AB-4467-A5DE-966B7337C88F}"/>
    <cellStyle name="Normal 8 2 2 2 3 2" xfId="754" xr:uid="{C7BC4FDF-071D-427E-904D-C058F439E958}"/>
    <cellStyle name="Normal 8 2 2 2 3 2 2" xfId="755" xr:uid="{659CECE5-F332-4676-8431-6920C0BD61AC}"/>
    <cellStyle name="Normal 8 2 2 2 3 2 2 2" xfId="1978" xr:uid="{D529B3D9-8E8C-4ADB-A995-8B0450588484}"/>
    <cellStyle name="Normal 8 2 2 2 3 2 2 2 2" xfId="1979" xr:uid="{219AEEBF-CBDE-48CA-A13F-43DEABAC9B4A}"/>
    <cellStyle name="Normal 8 2 2 2 3 2 2 3" xfId="1980" xr:uid="{BAEA9A16-A62E-4E24-9640-43AF1412EE85}"/>
    <cellStyle name="Normal 8 2 2 2 3 2 3" xfId="1981" xr:uid="{C6D8DDAC-AE06-43D2-A536-5C2993A401B4}"/>
    <cellStyle name="Normal 8 2 2 2 3 2 3 2" xfId="1982" xr:uid="{39968900-FA8C-4D74-9485-E193EE8365BC}"/>
    <cellStyle name="Normal 8 2 2 2 3 2 4" xfId="1983" xr:uid="{305617EE-F6AF-46CF-9601-0C54B6A5A24E}"/>
    <cellStyle name="Normal 8 2 2 2 3 3" xfId="756" xr:uid="{A2D21A91-BEDE-420F-B990-83AC5ACA155D}"/>
    <cellStyle name="Normal 8 2 2 2 3 3 2" xfId="1984" xr:uid="{56639292-58DC-4741-BB69-8BBBD56204BC}"/>
    <cellStyle name="Normal 8 2 2 2 3 3 2 2" xfId="1985" xr:uid="{CA9C7167-EA34-4FB7-A1EC-8644EFF6D75A}"/>
    <cellStyle name="Normal 8 2 2 2 3 3 3" xfId="1986" xr:uid="{BA891158-4287-4445-AC8D-C5146DCF3AA5}"/>
    <cellStyle name="Normal 8 2 2 2 3 4" xfId="1987" xr:uid="{BB30FC82-CC6E-4E4D-ADC1-75E407F2470D}"/>
    <cellStyle name="Normal 8 2 2 2 3 4 2" xfId="1988" xr:uid="{C7A9BE0E-B258-4D74-B3DE-3465BD3E23AD}"/>
    <cellStyle name="Normal 8 2 2 2 3 5" xfId="1989" xr:uid="{40C718F5-81B8-4E76-B1E6-C5A02B15E7E2}"/>
    <cellStyle name="Normal 8 2 2 2 4" xfId="757" xr:uid="{B6E9058F-6FD2-47F4-A777-0D11DF773CC8}"/>
    <cellStyle name="Normal 8 2 2 2 4 2" xfId="758" xr:uid="{B943A032-5676-4B8D-8EBA-D42079D70D6C}"/>
    <cellStyle name="Normal 8 2 2 2 4 2 2" xfId="1990" xr:uid="{2995BC82-058D-4168-B884-6901A063BF65}"/>
    <cellStyle name="Normal 8 2 2 2 4 2 2 2" xfId="1991" xr:uid="{48A33A87-5535-4B9D-9933-6DE5586A15F3}"/>
    <cellStyle name="Normal 8 2 2 2 4 2 3" xfId="1992" xr:uid="{DDB29A08-8945-4E13-B248-8E75B38B0DAF}"/>
    <cellStyle name="Normal 8 2 2 2 4 3" xfId="1993" xr:uid="{A96B4ED4-83BD-4450-9960-7C5FAC2B0413}"/>
    <cellStyle name="Normal 8 2 2 2 4 3 2" xfId="1994" xr:uid="{57B3C259-F3AE-4779-B0AD-9334F73C2C8F}"/>
    <cellStyle name="Normal 8 2 2 2 4 4" xfId="1995" xr:uid="{7B97CC69-FD7E-4F5F-9C79-BF44A7B3D83B}"/>
    <cellStyle name="Normal 8 2 2 2 5" xfId="759" xr:uid="{B924271A-73E0-4E9F-B0E0-54C9C00506E7}"/>
    <cellStyle name="Normal 8 2 2 2 5 2" xfId="1996" xr:uid="{CD2A96C1-57ED-44FF-9B18-7AF260437DD2}"/>
    <cellStyle name="Normal 8 2 2 2 5 2 2" xfId="1997" xr:uid="{BBEFD087-DF9D-4418-A53B-DBA437950422}"/>
    <cellStyle name="Normal 8 2 2 2 5 3" xfId="1998" xr:uid="{0845645C-5608-4E7A-953E-7589B1459FF8}"/>
    <cellStyle name="Normal 8 2 2 2 5 4" xfId="3728" xr:uid="{7508457A-DD5A-48A2-8B64-FC7BE8266A29}"/>
    <cellStyle name="Normal 8 2 2 2 6" xfId="1999" xr:uid="{58200592-02DB-4954-9260-00D87856E014}"/>
    <cellStyle name="Normal 8 2 2 2 6 2" xfId="2000" xr:uid="{5B026F01-235A-4297-9C66-517F02CFE9A0}"/>
    <cellStyle name="Normal 8 2 2 2 7" xfId="2001" xr:uid="{938A4D2A-8274-48B8-BC7F-AB12DD4CABD4}"/>
    <cellStyle name="Normal 8 2 2 2 8" xfId="3729" xr:uid="{E3DAC417-22EC-46F9-9D6A-AE7C3383A54F}"/>
    <cellStyle name="Normal 8 2 2 3" xfId="376" xr:uid="{6573DFB9-8AB4-4CF2-B3D6-94AEC788741D}"/>
    <cellStyle name="Normal 8 2 2 3 2" xfId="760" xr:uid="{CB60CF5C-006A-4CE8-90C2-698362A98994}"/>
    <cellStyle name="Normal 8 2 2 3 2 2" xfId="761" xr:uid="{50C7005B-5369-48AE-8A37-9EEF7844D2CF}"/>
    <cellStyle name="Normal 8 2 2 3 2 2 2" xfId="2002" xr:uid="{AE82F05A-82AF-4026-B8E1-DCA3992835FE}"/>
    <cellStyle name="Normal 8 2 2 3 2 2 2 2" xfId="2003" xr:uid="{9FABA736-DB74-4D9F-B7A5-F3A3D15A0055}"/>
    <cellStyle name="Normal 8 2 2 3 2 2 3" xfId="2004" xr:uid="{C6EA437B-FF88-4D52-A1F3-F34F063013AB}"/>
    <cellStyle name="Normal 8 2 2 3 2 3" xfId="2005" xr:uid="{727578E3-F144-4F64-B14D-887EE6DC7A1B}"/>
    <cellStyle name="Normal 8 2 2 3 2 3 2" xfId="2006" xr:uid="{302AEF24-E361-4681-8C00-7F66E0658166}"/>
    <cellStyle name="Normal 8 2 2 3 2 4" xfId="2007" xr:uid="{1415AB89-BB02-4283-AE59-32BBDD33225D}"/>
    <cellStyle name="Normal 8 2 2 3 3" xfId="762" xr:uid="{17307D75-0724-44D9-9E3D-66CC87C5C48F}"/>
    <cellStyle name="Normal 8 2 2 3 3 2" xfId="2008" xr:uid="{13B55862-61C2-4DD8-BD40-90254EC3D144}"/>
    <cellStyle name="Normal 8 2 2 3 3 2 2" xfId="2009" xr:uid="{49DCA7FB-E965-4747-BACC-3B4F4C639819}"/>
    <cellStyle name="Normal 8 2 2 3 3 3" xfId="2010" xr:uid="{5FEEEBFC-91FE-442C-B9F1-6D0E1C8C1715}"/>
    <cellStyle name="Normal 8 2 2 3 3 4" xfId="3730" xr:uid="{6D6CABD3-FE2B-46CE-BCC1-46168B37816C}"/>
    <cellStyle name="Normal 8 2 2 3 4" xfId="2011" xr:uid="{C3DA828A-D858-4F32-884A-B45D2BC307CD}"/>
    <cellStyle name="Normal 8 2 2 3 4 2" xfId="2012" xr:uid="{111C8CA4-6CA1-4B31-9AEB-E8F99CB4E90E}"/>
    <cellStyle name="Normal 8 2 2 3 5" xfId="2013" xr:uid="{44E24FAB-DB3C-401D-8565-FE97207568A3}"/>
    <cellStyle name="Normal 8 2 2 3 6" xfId="3731" xr:uid="{B3F1FFBC-93AD-4020-B468-0D7038829724}"/>
    <cellStyle name="Normal 8 2 2 4" xfId="377" xr:uid="{42ACADD4-CE46-4782-B06B-5A4D9677BDB9}"/>
    <cellStyle name="Normal 8 2 2 4 2" xfId="763" xr:uid="{ACB65BF6-603E-41F0-A7B8-4649D9889A1F}"/>
    <cellStyle name="Normal 8 2 2 4 2 2" xfId="764" xr:uid="{49A0B48E-7380-4662-93A6-3B7B2D674165}"/>
    <cellStyle name="Normal 8 2 2 4 2 2 2" xfId="2014" xr:uid="{BEA8BEFA-7C5A-46C3-82D5-F0F6404F1B36}"/>
    <cellStyle name="Normal 8 2 2 4 2 2 2 2" xfId="2015" xr:uid="{BA5592C3-4465-4B9A-8FA4-D03B236215EE}"/>
    <cellStyle name="Normal 8 2 2 4 2 2 3" xfId="2016" xr:uid="{70040D65-8367-46C0-AAC8-5A3827E9BB8A}"/>
    <cellStyle name="Normal 8 2 2 4 2 3" xfId="2017" xr:uid="{DF5C3993-D684-43D5-940F-735242E76D9C}"/>
    <cellStyle name="Normal 8 2 2 4 2 3 2" xfId="2018" xr:uid="{16058B15-8BE4-4FB4-93F7-A30A2A8F6671}"/>
    <cellStyle name="Normal 8 2 2 4 2 4" xfId="2019" xr:uid="{74DF5366-CA4B-4C82-9EAC-14896B46A83B}"/>
    <cellStyle name="Normal 8 2 2 4 3" xfId="765" xr:uid="{1E81E03A-7429-42B0-9664-5394977FB93D}"/>
    <cellStyle name="Normal 8 2 2 4 3 2" xfId="2020" xr:uid="{DB77C727-23E6-4798-9F78-42D92FF827F5}"/>
    <cellStyle name="Normal 8 2 2 4 3 2 2" xfId="2021" xr:uid="{73247466-879F-4A95-9DE8-61C51EC0A2AD}"/>
    <cellStyle name="Normal 8 2 2 4 3 3" xfId="2022" xr:uid="{80F6050F-59BA-42F8-A131-17B69AAF04A0}"/>
    <cellStyle name="Normal 8 2 2 4 4" xfId="2023" xr:uid="{B18B0169-FC41-4AD6-B7C3-7B41324579C0}"/>
    <cellStyle name="Normal 8 2 2 4 4 2" xfId="2024" xr:uid="{B13FB744-E704-4F08-B511-585C9696C9D0}"/>
    <cellStyle name="Normal 8 2 2 4 5" xfId="2025" xr:uid="{13728729-8CA2-40EF-90A1-D8309A0A6778}"/>
    <cellStyle name="Normal 8 2 2 5" xfId="378" xr:uid="{875B8E3F-F841-4A52-9BCA-86EF66A9A6D9}"/>
    <cellStyle name="Normal 8 2 2 5 2" xfId="766" xr:uid="{E27B0A22-FDE2-424C-839F-36704B2447A0}"/>
    <cellStyle name="Normal 8 2 2 5 2 2" xfId="2026" xr:uid="{03D026F9-A1A6-47C6-B197-C9CEF0BF1651}"/>
    <cellStyle name="Normal 8 2 2 5 2 2 2" xfId="2027" xr:uid="{A591CCAC-BB6E-4894-8AB1-20F0C258F199}"/>
    <cellStyle name="Normal 8 2 2 5 2 3" xfId="2028" xr:uid="{562096AE-2485-4007-AE8F-84AB93F3671E}"/>
    <cellStyle name="Normal 8 2 2 5 3" xfId="2029" xr:uid="{D72B766E-5EBB-4924-BAC0-CC1489090884}"/>
    <cellStyle name="Normal 8 2 2 5 3 2" xfId="2030" xr:uid="{573B9EE4-024D-4041-AF23-51C5DB536C2D}"/>
    <cellStyle name="Normal 8 2 2 5 4" xfId="2031" xr:uid="{54792B30-C24B-460F-B368-3A643F998170}"/>
    <cellStyle name="Normal 8 2 2 6" xfId="767" xr:uid="{0DE11E96-A98C-4EA8-8340-0F3277CDF855}"/>
    <cellStyle name="Normal 8 2 2 6 2" xfId="2032" xr:uid="{FD99D0A3-AD8B-475B-95E9-2431FED935AD}"/>
    <cellStyle name="Normal 8 2 2 6 2 2" xfId="2033" xr:uid="{034A5B84-A248-4DC0-B122-9AFC29B80C30}"/>
    <cellStyle name="Normal 8 2 2 6 3" xfId="2034" xr:uid="{81F1FA7A-D9E2-40A1-B16A-B2BB20B3C029}"/>
    <cellStyle name="Normal 8 2 2 6 4" xfId="3732" xr:uid="{722EA9A0-DF43-4FFF-8E76-B2F4EC2AD071}"/>
    <cellStyle name="Normal 8 2 2 7" xfId="2035" xr:uid="{F8252D79-59DE-4CAD-8FE1-25331ADED857}"/>
    <cellStyle name="Normal 8 2 2 7 2" xfId="2036" xr:uid="{EAE6A60D-35F1-46D0-9008-9941899610D3}"/>
    <cellStyle name="Normal 8 2 2 8" xfId="2037" xr:uid="{E1966C45-0637-4A50-87A6-DFA782588F69}"/>
    <cellStyle name="Normal 8 2 2 9" xfId="3733" xr:uid="{A4F0C3FA-CFDE-40E4-A400-48EA6FF52665}"/>
    <cellStyle name="Normal 8 2 3" xfId="153" xr:uid="{5515F950-798C-4D34-A6AD-AE8910D6AA2D}"/>
    <cellStyle name="Normal 8 2 3 2" xfId="154" xr:uid="{99046019-1088-440B-B8FA-3A97C4CA69EC}"/>
    <cellStyle name="Normal 8 2 3 2 2" xfId="768" xr:uid="{A223C338-FAE4-4513-B86B-BA09F8A977A0}"/>
    <cellStyle name="Normal 8 2 3 2 2 2" xfId="769" xr:uid="{095898ED-0503-4218-80C3-4D5F4486FC94}"/>
    <cellStyle name="Normal 8 2 3 2 2 2 2" xfId="2038" xr:uid="{8F3C95BC-4357-45F0-A27A-F78997AF01C4}"/>
    <cellStyle name="Normal 8 2 3 2 2 2 2 2" xfId="2039" xr:uid="{7CA27772-79E7-407E-947E-E4A26CD5BB47}"/>
    <cellStyle name="Normal 8 2 3 2 2 2 3" xfId="2040" xr:uid="{8ACF6D26-A046-4083-994E-00616C7C5962}"/>
    <cellStyle name="Normal 8 2 3 2 2 3" xfId="2041" xr:uid="{8D0B6B1E-8E6C-4D7D-B063-FBBEB58A6D64}"/>
    <cellStyle name="Normal 8 2 3 2 2 3 2" xfId="2042" xr:uid="{395D0EAA-2509-46FF-B2D7-F7724566F55D}"/>
    <cellStyle name="Normal 8 2 3 2 2 4" xfId="2043" xr:uid="{D3141DD2-9874-4B38-BE3C-2CDEE43E8701}"/>
    <cellStyle name="Normal 8 2 3 2 3" xfId="770" xr:uid="{B43D1D74-AF24-4D14-A623-6F05B90C1E22}"/>
    <cellStyle name="Normal 8 2 3 2 3 2" xfId="2044" xr:uid="{CE01FCD0-0701-41B4-96F4-B8BCCAF965B7}"/>
    <cellStyle name="Normal 8 2 3 2 3 2 2" xfId="2045" xr:uid="{4FA25CA5-85DE-4FFA-9C30-A242E0F450C6}"/>
    <cellStyle name="Normal 8 2 3 2 3 3" xfId="2046" xr:uid="{F168A82E-A0CB-46FF-A406-A5D7F9431751}"/>
    <cellStyle name="Normal 8 2 3 2 3 4" xfId="3734" xr:uid="{0810EE25-BE96-4BD5-AEC9-5CA89D61707C}"/>
    <cellStyle name="Normal 8 2 3 2 4" xfId="2047" xr:uid="{7F27FDD8-41E0-44E4-B9D1-9AD5570A658E}"/>
    <cellStyle name="Normal 8 2 3 2 4 2" xfId="2048" xr:uid="{D39272A2-E666-46AB-82D3-DC6817E48F7D}"/>
    <cellStyle name="Normal 8 2 3 2 5" xfId="2049" xr:uid="{41F4F907-5589-4616-A21E-5FD3958F5781}"/>
    <cellStyle name="Normal 8 2 3 2 6" xfId="3735" xr:uid="{3CDD9390-5CBB-4A34-847D-1DFB73F6D112}"/>
    <cellStyle name="Normal 8 2 3 3" xfId="379" xr:uid="{8663777B-7A6B-41F9-8B42-A68A41C118D2}"/>
    <cellStyle name="Normal 8 2 3 3 2" xfId="771" xr:uid="{15155F6A-1B80-4565-A88A-9BE5671A9BB2}"/>
    <cellStyle name="Normal 8 2 3 3 2 2" xfId="772" xr:uid="{7FBD73F3-C58B-4D4C-8B91-F07D38211B3C}"/>
    <cellStyle name="Normal 8 2 3 3 2 2 2" xfId="2050" xr:uid="{04BBE053-3CC2-4BAA-ACA4-60D0D6025E38}"/>
    <cellStyle name="Normal 8 2 3 3 2 2 2 2" xfId="2051" xr:uid="{4F0EBDA5-C044-4030-9A22-86C7B720118A}"/>
    <cellStyle name="Normal 8 2 3 3 2 2 3" xfId="2052" xr:uid="{98C9B16A-F024-4E1A-9BE4-B70256C27181}"/>
    <cellStyle name="Normal 8 2 3 3 2 3" xfId="2053" xr:uid="{8FF820C8-FCDF-4ABA-B53D-27029D7EEA87}"/>
    <cellStyle name="Normal 8 2 3 3 2 3 2" xfId="2054" xr:uid="{47629879-A3D4-46D9-B40E-20E9AE457E46}"/>
    <cellStyle name="Normal 8 2 3 3 2 4" xfId="2055" xr:uid="{0315E7A2-F122-4F6C-993F-2E5F64A0755F}"/>
    <cellStyle name="Normal 8 2 3 3 3" xfId="773" xr:uid="{5021F847-2B89-492C-8E03-DA483D410278}"/>
    <cellStyle name="Normal 8 2 3 3 3 2" xfId="2056" xr:uid="{968C4348-5139-4F70-A74A-8F79CD40EA65}"/>
    <cellStyle name="Normal 8 2 3 3 3 2 2" xfId="2057" xr:uid="{DC9A2058-D5D7-46B9-B45D-E8DD83A8F52E}"/>
    <cellStyle name="Normal 8 2 3 3 3 3" xfId="2058" xr:uid="{77F7BC8F-FCE5-4948-8C77-7B2DE35FAE81}"/>
    <cellStyle name="Normal 8 2 3 3 4" xfId="2059" xr:uid="{31F7DAE7-57E4-4F69-9B4E-70915C1B593E}"/>
    <cellStyle name="Normal 8 2 3 3 4 2" xfId="2060" xr:uid="{74947F11-5497-418D-9C5E-09FC3A76B451}"/>
    <cellStyle name="Normal 8 2 3 3 5" xfId="2061" xr:uid="{1598DD3E-8223-44E9-B334-2BF160F39A68}"/>
    <cellStyle name="Normal 8 2 3 4" xfId="380" xr:uid="{6A77BB81-F6BB-41FC-B2BD-6AEBE0465AE8}"/>
    <cellStyle name="Normal 8 2 3 4 2" xfId="774" xr:uid="{A63164C9-3CFE-4840-B226-DF549B4C7154}"/>
    <cellStyle name="Normal 8 2 3 4 2 2" xfId="2062" xr:uid="{933D7D3F-8A78-48BE-8300-8DA99AD365BA}"/>
    <cellStyle name="Normal 8 2 3 4 2 2 2" xfId="2063" xr:uid="{F7CE902E-14DC-4FCE-ACD3-D078047AB4AC}"/>
    <cellStyle name="Normal 8 2 3 4 2 3" xfId="2064" xr:uid="{26D5FF93-6D1E-42CE-ADD6-214BD42038A9}"/>
    <cellStyle name="Normal 8 2 3 4 3" xfId="2065" xr:uid="{5F9C5891-C1E2-4427-8D5E-F3A01F3FE250}"/>
    <cellStyle name="Normal 8 2 3 4 3 2" xfId="2066" xr:uid="{2FE02EE1-BAF9-43F6-9F0B-97B1148A061B}"/>
    <cellStyle name="Normal 8 2 3 4 4" xfId="2067" xr:uid="{D3815EC0-0E8A-42D0-AC11-0E628C745960}"/>
    <cellStyle name="Normal 8 2 3 5" xfId="775" xr:uid="{25F11E50-2248-467A-BEE7-F00482A57533}"/>
    <cellStyle name="Normal 8 2 3 5 2" xfId="2068" xr:uid="{71F07D83-22C8-4EA1-860F-EF3F7DAC73E7}"/>
    <cellStyle name="Normal 8 2 3 5 2 2" xfId="2069" xr:uid="{F0C21169-E222-4EF6-8844-2259D19002E1}"/>
    <cellStyle name="Normal 8 2 3 5 3" xfId="2070" xr:uid="{B9D7B03E-7876-43AD-BC6C-38698CEA39F4}"/>
    <cellStyle name="Normal 8 2 3 5 4" xfId="3736" xr:uid="{9E8D811E-3781-49CB-87B3-12DEEB8D57CC}"/>
    <cellStyle name="Normal 8 2 3 6" xfId="2071" xr:uid="{6DD12ECB-4268-437B-B848-89B366258D9B}"/>
    <cellStyle name="Normal 8 2 3 6 2" xfId="2072" xr:uid="{E675C460-5500-489D-9A77-98A5CEE417F2}"/>
    <cellStyle name="Normal 8 2 3 7" xfId="2073" xr:uid="{B9BF8643-2E8A-40DE-9E64-0D457D22896D}"/>
    <cellStyle name="Normal 8 2 3 8" xfId="3737" xr:uid="{6A1E4CBF-3BD9-4B20-A25C-5D0BA9EE5C77}"/>
    <cellStyle name="Normal 8 2 4" xfId="155" xr:uid="{5AD50526-9C33-4DA7-8DCC-38AABBE268B7}"/>
    <cellStyle name="Normal 8 2 4 2" xfId="449" xr:uid="{370E298D-6940-4540-A2A2-A5A6A81F1014}"/>
    <cellStyle name="Normal 8 2 4 2 2" xfId="776" xr:uid="{E1CC6381-D0D8-42C9-8245-2FE4909DDD0B}"/>
    <cellStyle name="Normal 8 2 4 2 2 2" xfId="2074" xr:uid="{C1F27808-D4F4-400F-BA39-038AC91A4F6F}"/>
    <cellStyle name="Normal 8 2 4 2 2 2 2" xfId="2075" xr:uid="{D74DEF88-1FE6-4334-9620-F7AB62A744DB}"/>
    <cellStyle name="Normal 8 2 4 2 2 3" xfId="2076" xr:uid="{16F78CE9-270F-473D-B189-E6C4D4877E1A}"/>
    <cellStyle name="Normal 8 2 4 2 2 4" xfId="3738" xr:uid="{29195B06-6230-46D4-B3CA-0B2CF63D2419}"/>
    <cellStyle name="Normal 8 2 4 2 3" xfId="2077" xr:uid="{60B29443-6528-4BD5-815F-54DCCF9A2AE2}"/>
    <cellStyle name="Normal 8 2 4 2 3 2" xfId="2078" xr:uid="{46E607C1-E916-4819-8EA4-BDFE9A57B096}"/>
    <cellStyle name="Normal 8 2 4 2 4" xfId="2079" xr:uid="{8378788D-1193-4C1A-AC9E-42D06FF18A4D}"/>
    <cellStyle name="Normal 8 2 4 2 5" xfId="3739" xr:uid="{AA87CEA0-6DE2-41EF-93DD-A26D2877413F}"/>
    <cellStyle name="Normal 8 2 4 3" xfId="777" xr:uid="{29C66EEF-943B-4133-87A0-6ED52E7CB603}"/>
    <cellStyle name="Normal 8 2 4 3 2" xfId="2080" xr:uid="{1A949E1B-8E78-49A3-B943-307184640CE4}"/>
    <cellStyle name="Normal 8 2 4 3 2 2" xfId="2081" xr:uid="{2DD1C599-89E5-49AE-B616-1983CC93ACEB}"/>
    <cellStyle name="Normal 8 2 4 3 3" xfId="2082" xr:uid="{E0BF432E-6561-4244-BE66-D4EB58757FE8}"/>
    <cellStyle name="Normal 8 2 4 3 4" xfId="3740" xr:uid="{6DE9BCE6-5C94-486E-9529-CEBDCEBCEA61}"/>
    <cellStyle name="Normal 8 2 4 4" xfId="2083" xr:uid="{4DE6D55F-3B9F-4159-93F6-5BA1603B91DF}"/>
    <cellStyle name="Normal 8 2 4 4 2" xfId="2084" xr:uid="{4A1D3DA5-CCFB-4795-8AD8-9A784C4AC15D}"/>
    <cellStyle name="Normal 8 2 4 4 3" xfId="3741" xr:uid="{51EC1E33-13DF-4BC8-86B7-A449858A058A}"/>
    <cellStyle name="Normal 8 2 4 4 4" xfId="3742" xr:uid="{900F50A3-7471-4760-8F6E-9F56281540F9}"/>
    <cellStyle name="Normal 8 2 4 5" xfId="2085" xr:uid="{0BEAD020-B421-4462-93D4-B2D5B6D75FC8}"/>
    <cellStyle name="Normal 8 2 4 6" xfId="3743" xr:uid="{1127B883-8AF6-43D9-9251-0BAF190B7086}"/>
    <cellStyle name="Normal 8 2 4 7" xfId="3744" xr:uid="{8F3ADBE9-8E11-4248-B7C4-CD5DF0482E2F}"/>
    <cellStyle name="Normal 8 2 5" xfId="381" xr:uid="{C1BA6D9D-24D7-4E3D-8DCF-E6A4660A6C5C}"/>
    <cellStyle name="Normal 8 2 5 2" xfId="778" xr:uid="{C88467E7-1906-4B97-8B44-232AE2FC3862}"/>
    <cellStyle name="Normal 8 2 5 2 2" xfId="779" xr:uid="{148C75ED-AEC6-4729-805D-98ECF02B8DE1}"/>
    <cellStyle name="Normal 8 2 5 2 2 2" xfId="2086" xr:uid="{B254E0A8-8582-47F9-BB34-935E430DEF60}"/>
    <cellStyle name="Normal 8 2 5 2 2 2 2" xfId="2087" xr:uid="{FAD3B0BB-1D47-4BD8-A2A8-7EF98E60EBF5}"/>
    <cellStyle name="Normal 8 2 5 2 2 3" xfId="2088" xr:uid="{964CEF01-2ACC-4D48-A439-354D70ABBC16}"/>
    <cellStyle name="Normal 8 2 5 2 3" xfId="2089" xr:uid="{7E9E575C-154E-474F-8C77-67DC86CF5213}"/>
    <cellStyle name="Normal 8 2 5 2 3 2" xfId="2090" xr:uid="{E23C1C39-40D3-48E0-AF48-F9D188A44C6C}"/>
    <cellStyle name="Normal 8 2 5 2 4" xfId="2091" xr:uid="{B06D8707-73C5-4229-8DFF-A28F9EC1B30B}"/>
    <cellStyle name="Normal 8 2 5 3" xfId="780" xr:uid="{2AE5167F-66D0-420C-A876-474628B326D2}"/>
    <cellStyle name="Normal 8 2 5 3 2" xfId="2092" xr:uid="{24E0F79F-0F50-44E0-9EE1-BBED3BAE0C1B}"/>
    <cellStyle name="Normal 8 2 5 3 2 2" xfId="2093" xr:uid="{91FE73A6-D5D0-429C-BD9D-6CA5DF24335A}"/>
    <cellStyle name="Normal 8 2 5 3 3" xfId="2094" xr:uid="{50F70807-A78C-4FAA-84C9-FDF2A3A2BA38}"/>
    <cellStyle name="Normal 8 2 5 3 4" xfId="3745" xr:uid="{2674FF30-6A93-4BE1-88ED-80FD1BC671DD}"/>
    <cellStyle name="Normal 8 2 5 4" xfId="2095" xr:uid="{FCAD0B73-0FE5-4ED6-BD94-CAE3B116D1C4}"/>
    <cellStyle name="Normal 8 2 5 4 2" xfId="2096" xr:uid="{6628F70C-50A4-451F-B923-37F21E66C4A7}"/>
    <cellStyle name="Normal 8 2 5 5" xfId="2097" xr:uid="{EB448304-6DE2-40BD-8B86-EC04FA4674D1}"/>
    <cellStyle name="Normal 8 2 5 6" xfId="3746" xr:uid="{76029859-3046-47B4-9759-2C3CF8E753E4}"/>
    <cellStyle name="Normal 8 2 6" xfId="382" xr:uid="{AB7CA6B2-51B7-410B-ACA4-B9E72A90F785}"/>
    <cellStyle name="Normal 8 2 6 2" xfId="781" xr:uid="{31C072E9-E3C5-40C2-B0C5-1911F6DA2012}"/>
    <cellStyle name="Normal 8 2 6 2 2" xfId="2098" xr:uid="{0343AB21-AC1D-471B-ADBB-4E47B1EFF3B0}"/>
    <cellStyle name="Normal 8 2 6 2 2 2" xfId="2099" xr:uid="{8DC71CDD-51F1-4DBB-9D3D-67792245AADD}"/>
    <cellStyle name="Normal 8 2 6 2 3" xfId="2100" xr:uid="{EDAB9903-5665-4EEE-A7FB-305690E947FC}"/>
    <cellStyle name="Normal 8 2 6 2 4" xfId="3747" xr:uid="{AD0B7BC5-925A-4BEA-B10B-9221B2782690}"/>
    <cellStyle name="Normal 8 2 6 3" xfId="2101" xr:uid="{DB996A44-FA48-4B89-9CF9-BE6CC101BE5A}"/>
    <cellStyle name="Normal 8 2 6 3 2" xfId="2102" xr:uid="{1F88CF47-68E1-4408-B44C-127E6047934F}"/>
    <cellStyle name="Normal 8 2 6 4" xfId="2103" xr:uid="{64918734-E672-4703-8295-7AC71AE4BB74}"/>
    <cellStyle name="Normal 8 2 6 5" xfId="3748" xr:uid="{B6B80A72-42A8-4550-B00C-2D4CE90C6A5A}"/>
    <cellStyle name="Normal 8 2 7" xfId="782" xr:uid="{E01B9CB0-3B5C-4A5C-BF1C-BED83CAF25A4}"/>
    <cellStyle name="Normal 8 2 7 2" xfId="2104" xr:uid="{D7979E44-9160-4835-8F02-32D72E73387F}"/>
    <cellStyle name="Normal 8 2 7 2 2" xfId="2105" xr:uid="{E0F2334C-386A-48D1-BD07-33B2D1094BF3}"/>
    <cellStyle name="Normal 8 2 7 3" xfId="2106" xr:uid="{70F794AD-5616-49D3-94A2-8D9587ABA381}"/>
    <cellStyle name="Normal 8 2 7 4" xfId="3749" xr:uid="{CF83E22C-7ACC-4F81-8087-802E8F895B78}"/>
    <cellStyle name="Normal 8 2 8" xfId="2107" xr:uid="{65C4847A-39BC-4F2A-AB67-54DAC42C7A53}"/>
    <cellStyle name="Normal 8 2 8 2" xfId="2108" xr:uid="{B8177879-1907-47A5-9A37-A60F79E9A588}"/>
    <cellStyle name="Normal 8 2 8 3" xfId="3750" xr:uid="{60E76FA7-8BD8-4A47-9AAF-F8B297D68D1C}"/>
    <cellStyle name="Normal 8 2 8 4" xfId="3751" xr:uid="{6D2B89AA-6D86-4427-9321-526B633F05D1}"/>
    <cellStyle name="Normal 8 2 9" xfId="2109" xr:uid="{E2D3A2DD-0130-4C06-AB9E-8BF68AF2C07F}"/>
    <cellStyle name="Normal 8 3" xfId="156" xr:uid="{9D290A6B-77F6-47A7-9356-0B4C998B245B}"/>
    <cellStyle name="Normal 8 3 10" xfId="3752" xr:uid="{97E55FDF-04AE-4CCE-BD23-B8CE75B081C9}"/>
    <cellStyle name="Normal 8 3 11" xfId="3753" xr:uid="{C5D14317-BFE7-4350-A238-723D01EDD9E2}"/>
    <cellStyle name="Normal 8 3 2" xfId="157" xr:uid="{314C9CA8-4EDF-4B72-B64F-1E586B1C02E7}"/>
    <cellStyle name="Normal 8 3 2 2" xfId="158" xr:uid="{34F07F51-74B7-4A1C-A29D-DDA9CE12FA06}"/>
    <cellStyle name="Normal 8 3 2 2 2" xfId="383" xr:uid="{05857EB9-282D-4B5A-9635-FB9AAB068CA2}"/>
    <cellStyle name="Normal 8 3 2 2 2 2" xfId="783" xr:uid="{D5FD470D-E72D-485F-B356-E88E604913C1}"/>
    <cellStyle name="Normal 8 3 2 2 2 2 2" xfId="2110" xr:uid="{672FC322-1382-4640-B7AE-D705F7EA713C}"/>
    <cellStyle name="Normal 8 3 2 2 2 2 2 2" xfId="2111" xr:uid="{384642AF-DA52-4B5E-8A78-E7263E90564B}"/>
    <cellStyle name="Normal 8 3 2 2 2 2 3" xfId="2112" xr:uid="{BB1A45B8-2603-4DC7-B68D-C87E8F653194}"/>
    <cellStyle name="Normal 8 3 2 2 2 2 4" xfId="3754" xr:uid="{CBF4F7AD-2A8D-46DA-81F2-4AEE9E95ACB2}"/>
    <cellStyle name="Normal 8 3 2 2 2 3" xfId="2113" xr:uid="{481B1211-83C8-413D-8702-FA794349AFEA}"/>
    <cellStyle name="Normal 8 3 2 2 2 3 2" xfId="2114" xr:uid="{7B65D44B-3560-4514-95D3-201A5C18F466}"/>
    <cellStyle name="Normal 8 3 2 2 2 3 3" xfId="3755" xr:uid="{6812061F-7FD7-4DC9-889F-6E384CD1B655}"/>
    <cellStyle name="Normal 8 3 2 2 2 3 4" xfId="3756" xr:uid="{D044D555-BEB9-42EC-A13E-25F8F0BD6EC5}"/>
    <cellStyle name="Normal 8 3 2 2 2 4" xfId="2115" xr:uid="{9622B69F-5B7D-425E-BA68-2EE7B4B2F0B9}"/>
    <cellStyle name="Normal 8 3 2 2 2 5" xfId="3757" xr:uid="{97D3739A-0F7D-45A5-8641-BA7A51DC3903}"/>
    <cellStyle name="Normal 8 3 2 2 2 6" xfId="3758" xr:uid="{1BC4BDBB-B590-4C79-B7FD-C013256BB743}"/>
    <cellStyle name="Normal 8 3 2 2 3" xfId="784" xr:uid="{0C4B3A32-2D8D-4398-B449-781D270B7491}"/>
    <cellStyle name="Normal 8 3 2 2 3 2" xfId="2116" xr:uid="{393AC5DF-DA48-46AA-AF54-2D27CE8B5FCA}"/>
    <cellStyle name="Normal 8 3 2 2 3 2 2" xfId="2117" xr:uid="{765E3149-5186-4EE3-B3BA-EC6A07F494CB}"/>
    <cellStyle name="Normal 8 3 2 2 3 2 3" xfId="3759" xr:uid="{147280F0-5744-40A8-852A-78EA045961C5}"/>
    <cellStyle name="Normal 8 3 2 2 3 2 4" xfId="3760" xr:uid="{B6663869-F442-486F-8CD9-ACBAD886A2D0}"/>
    <cellStyle name="Normal 8 3 2 2 3 3" xfId="2118" xr:uid="{8E13A859-C77D-4064-BBFE-8616B3347689}"/>
    <cellStyle name="Normal 8 3 2 2 3 4" xfId="3761" xr:uid="{47C2A13E-65DC-4C9D-8020-8715DB8383C5}"/>
    <cellStyle name="Normal 8 3 2 2 3 5" xfId="3762" xr:uid="{9AADB814-3AA7-4C37-8F65-4D3C91D8540A}"/>
    <cellStyle name="Normal 8 3 2 2 4" xfId="2119" xr:uid="{E50872D9-5FA2-42FA-A0C4-D206D1AC3D8E}"/>
    <cellStyle name="Normal 8 3 2 2 4 2" xfId="2120" xr:uid="{08AB40F2-92FA-4004-A6C4-D0F8AD8A9E32}"/>
    <cellStyle name="Normal 8 3 2 2 4 3" xfId="3763" xr:uid="{8F458DC0-B9E5-4668-9A36-505DE472D57A}"/>
    <cellStyle name="Normal 8 3 2 2 4 4" xfId="3764" xr:uid="{0604F837-8D27-43EA-BF72-173ABB6CFCA9}"/>
    <cellStyle name="Normal 8 3 2 2 5" xfId="2121" xr:uid="{A05A60F5-F14D-465B-A1D2-4C9E6A42D88E}"/>
    <cellStyle name="Normal 8 3 2 2 5 2" xfId="3765" xr:uid="{EBEBF2A1-50AB-4A1D-B7F6-6AEEB09797AD}"/>
    <cellStyle name="Normal 8 3 2 2 5 3" xfId="3766" xr:uid="{A7477A30-BA3C-4644-9EA0-08418019EBBA}"/>
    <cellStyle name="Normal 8 3 2 2 5 4" xfId="3767" xr:uid="{6B5BCD9B-B0D9-4494-8467-A9BE90B76FBF}"/>
    <cellStyle name="Normal 8 3 2 2 6" xfId="3768" xr:uid="{C9691C31-C98A-4066-AEEE-F7D4C887ED17}"/>
    <cellStyle name="Normal 8 3 2 2 7" xfId="3769" xr:uid="{59A539A7-16F4-4A55-924D-473D8C3C241E}"/>
    <cellStyle name="Normal 8 3 2 2 8" xfId="3770" xr:uid="{277A234E-0884-4F81-86AE-1C1B9EBB187E}"/>
    <cellStyle name="Normal 8 3 2 3" xfId="384" xr:uid="{6C4A0AB9-0FD0-4152-8A57-C560EB5EC38A}"/>
    <cellStyle name="Normal 8 3 2 3 2" xfId="785" xr:uid="{E554F1E4-2F67-46C4-A663-CE0858D9E4F0}"/>
    <cellStyle name="Normal 8 3 2 3 2 2" xfId="786" xr:uid="{2EAA3CF4-77F8-456C-BFFA-B82BE6CC673E}"/>
    <cellStyle name="Normal 8 3 2 3 2 2 2" xfId="2122" xr:uid="{9CB9F551-3705-4365-B7C9-5FD90E45F9E1}"/>
    <cellStyle name="Normal 8 3 2 3 2 2 2 2" xfId="2123" xr:uid="{78A1FA17-C647-46D3-918C-8A2BE0488C65}"/>
    <cellStyle name="Normal 8 3 2 3 2 2 3" xfId="2124" xr:uid="{2860B289-27E5-42E2-8527-A1AB614809F9}"/>
    <cellStyle name="Normal 8 3 2 3 2 3" xfId="2125" xr:uid="{FDD49228-AF46-42F3-9B82-7556FA199801}"/>
    <cellStyle name="Normal 8 3 2 3 2 3 2" xfId="2126" xr:uid="{17F9F5DD-61C8-46B4-BB76-1AD8446095A6}"/>
    <cellStyle name="Normal 8 3 2 3 2 4" xfId="2127" xr:uid="{B5ED3C77-B9C0-41D0-93B2-3B6BC8E12DC6}"/>
    <cellStyle name="Normal 8 3 2 3 3" xfId="787" xr:uid="{0F59E8C7-9BA4-44FD-842D-514D8B3F0437}"/>
    <cellStyle name="Normal 8 3 2 3 3 2" xfId="2128" xr:uid="{E98BC092-82ED-421A-AC2E-A6841B5243BC}"/>
    <cellStyle name="Normal 8 3 2 3 3 2 2" xfId="2129" xr:uid="{C09BE249-6249-4C23-B13A-245CDF8029CD}"/>
    <cellStyle name="Normal 8 3 2 3 3 3" xfId="2130" xr:uid="{BF6DBF51-69A6-449E-8BFC-CBB761FE2F15}"/>
    <cellStyle name="Normal 8 3 2 3 3 4" xfId="3771" xr:uid="{52D0DB26-6BD8-41CB-A5FE-B41FF5E38F92}"/>
    <cellStyle name="Normal 8 3 2 3 4" xfId="2131" xr:uid="{B2FE4669-F0DE-4873-B242-726103AA7372}"/>
    <cellStyle name="Normal 8 3 2 3 4 2" xfId="2132" xr:uid="{AB60A643-3765-4AC4-9B51-F2A2B369B579}"/>
    <cellStyle name="Normal 8 3 2 3 5" xfId="2133" xr:uid="{ED2331E3-5396-4686-A813-EAB00774D6EA}"/>
    <cellStyle name="Normal 8 3 2 3 6" xfId="3772" xr:uid="{55D41C26-8A58-43DB-B4CD-28F9239B5127}"/>
    <cellStyle name="Normal 8 3 2 4" xfId="385" xr:uid="{5484A304-064F-4F02-AD9C-0792CF36AA14}"/>
    <cellStyle name="Normal 8 3 2 4 2" xfId="788" xr:uid="{C034C20F-0DB4-4B73-BE76-066F34566016}"/>
    <cellStyle name="Normal 8 3 2 4 2 2" xfId="2134" xr:uid="{49F678A2-1AF1-4CA7-BCCD-315A34E03616}"/>
    <cellStyle name="Normal 8 3 2 4 2 2 2" xfId="2135" xr:uid="{5C22F96A-FB78-47F2-A609-9DA1625AA771}"/>
    <cellStyle name="Normal 8 3 2 4 2 3" xfId="2136" xr:uid="{0A1E4872-F82C-4824-A09F-7FFFC21DF6C3}"/>
    <cellStyle name="Normal 8 3 2 4 2 4" xfId="3773" xr:uid="{DA62DED0-A204-498B-AE62-1A400532029D}"/>
    <cellStyle name="Normal 8 3 2 4 3" xfId="2137" xr:uid="{8E606932-B196-45A2-9B96-874F3A16DF8D}"/>
    <cellStyle name="Normal 8 3 2 4 3 2" xfId="2138" xr:uid="{49AC5596-C910-4C2A-80BF-86BCE3E19C4C}"/>
    <cellStyle name="Normal 8 3 2 4 4" xfId="2139" xr:uid="{ADDF5AA4-95B8-49FE-9463-19F6C835FC3D}"/>
    <cellStyle name="Normal 8 3 2 4 5" xfId="3774" xr:uid="{257C67CF-C8E9-41CF-9CE1-96B5BB77F539}"/>
    <cellStyle name="Normal 8 3 2 5" xfId="386" xr:uid="{510BA707-74AC-44DD-B8B6-BFD9CB8B9DD0}"/>
    <cellStyle name="Normal 8 3 2 5 2" xfId="2140" xr:uid="{90D1A9D1-AADF-41C9-9218-8579468BA986}"/>
    <cellStyle name="Normal 8 3 2 5 2 2" xfId="2141" xr:uid="{6A6C53D9-6449-4131-8B90-DD6BCBDF9A58}"/>
    <cellStyle name="Normal 8 3 2 5 3" xfId="2142" xr:uid="{132ECE23-10CB-40BF-93E7-D563C911B9B9}"/>
    <cellStyle name="Normal 8 3 2 5 4" xfId="3775" xr:uid="{16390AC2-5842-4432-8954-E3AF9ED5DD40}"/>
    <cellStyle name="Normal 8 3 2 6" xfId="2143" xr:uid="{43CFB10A-777C-4DD7-B020-939699693AD6}"/>
    <cellStyle name="Normal 8 3 2 6 2" xfId="2144" xr:uid="{51F1DC8E-241F-4BE4-985B-2ED613687D94}"/>
    <cellStyle name="Normal 8 3 2 6 3" xfId="3776" xr:uid="{FAB0AFF7-3B13-448C-8BF6-B3D3F06E269A}"/>
    <cellStyle name="Normal 8 3 2 6 4" xfId="3777" xr:uid="{FB0F68DA-5C19-40D6-9CBF-A8DB83A4D3AE}"/>
    <cellStyle name="Normal 8 3 2 7" xfId="2145" xr:uid="{3BFA144D-0265-4F90-A1B0-A70F3EAEF4FE}"/>
    <cellStyle name="Normal 8 3 2 8" xfId="3778" xr:uid="{72A276BB-A732-4B26-A970-8741C4FB9B9E}"/>
    <cellStyle name="Normal 8 3 2 9" xfId="3779" xr:uid="{D067AECF-097E-4D87-8D3A-7834E189B996}"/>
    <cellStyle name="Normal 8 3 3" xfId="159" xr:uid="{26704A6F-FF90-4274-84B2-6C69F7C08F3E}"/>
    <cellStyle name="Normal 8 3 3 2" xfId="160" xr:uid="{01EB21A3-BE6F-4E28-AD32-AFCAA2703693}"/>
    <cellStyle name="Normal 8 3 3 2 2" xfId="789" xr:uid="{F063E688-AE2F-4578-BF04-B1D3C88D270F}"/>
    <cellStyle name="Normal 8 3 3 2 2 2" xfId="2146" xr:uid="{0BFDD7F8-AC31-4AC1-ADF1-9E7D966F06F7}"/>
    <cellStyle name="Normal 8 3 3 2 2 2 2" xfId="2147" xr:uid="{9DEA8F3A-8718-4579-8EE9-68DF743E920C}"/>
    <cellStyle name="Normal 8 3 3 2 2 2 2 2" xfId="4492" xr:uid="{B0CD7242-E960-48B9-9DB2-605D7B0BE082}"/>
    <cellStyle name="Normal 8 3 3 2 2 2 3" xfId="4493" xr:uid="{B661CA74-AF63-4751-B765-B3DCE5559FA3}"/>
    <cellStyle name="Normal 8 3 3 2 2 3" xfId="2148" xr:uid="{B915196A-5CF7-4BA8-9F55-D0DCF5DABAD7}"/>
    <cellStyle name="Normal 8 3 3 2 2 3 2" xfId="4494" xr:uid="{87C41827-BFE7-40DB-8C66-6B11196C9653}"/>
    <cellStyle name="Normal 8 3 3 2 2 4" xfId="3780" xr:uid="{BA306AB4-472B-477A-8F49-F28FE3371A10}"/>
    <cellStyle name="Normal 8 3 3 2 3" xfId="2149" xr:uid="{61312C1F-38B1-438D-9D39-9B6FA9356D8C}"/>
    <cellStyle name="Normal 8 3 3 2 3 2" xfId="2150" xr:uid="{67983963-B80B-4E6B-88CF-31C25805AA8A}"/>
    <cellStyle name="Normal 8 3 3 2 3 2 2" xfId="4495" xr:uid="{42188FAD-E9CF-4078-AF0C-7A7AAC23191F}"/>
    <cellStyle name="Normal 8 3 3 2 3 3" xfId="3781" xr:uid="{E417A57C-7113-49F2-A8B9-E558F4ACD666}"/>
    <cellStyle name="Normal 8 3 3 2 3 4" xfId="3782" xr:uid="{606BC747-2C4C-4D8A-8C69-EE64F0D9E024}"/>
    <cellStyle name="Normal 8 3 3 2 4" xfId="2151" xr:uid="{A0B6A914-E668-4423-A037-83817ABCB601}"/>
    <cellStyle name="Normal 8 3 3 2 4 2" xfId="4496" xr:uid="{99965F39-5DDB-48EA-9DFD-25D8002C1A98}"/>
    <cellStyle name="Normal 8 3 3 2 5" xfId="3783" xr:uid="{4193B8CC-7ADB-4440-8778-1073992824C4}"/>
    <cellStyle name="Normal 8 3 3 2 6" xfId="3784" xr:uid="{34D742C8-552A-4F63-81EB-75D6C99AF7EB}"/>
    <cellStyle name="Normal 8 3 3 3" xfId="387" xr:uid="{2390DB28-7131-48A6-B349-4B64F6BD5749}"/>
    <cellStyle name="Normal 8 3 3 3 2" xfId="2152" xr:uid="{7CAF2DD7-277A-4D32-A045-6891DB63F43F}"/>
    <cellStyle name="Normal 8 3 3 3 2 2" xfId="2153" xr:uid="{ABBBAF02-B536-4B23-BAF5-07A511EEF595}"/>
    <cellStyle name="Normal 8 3 3 3 2 2 2" xfId="4497" xr:uid="{BBE48C63-0916-4662-96D5-61CD6FD03957}"/>
    <cellStyle name="Normal 8 3 3 3 2 3" xfId="3785" xr:uid="{B321F196-68B1-4AC3-B0F0-82085684C31E}"/>
    <cellStyle name="Normal 8 3 3 3 2 4" xfId="3786" xr:uid="{DA3F2A34-3F5E-444A-B573-0AE1F41AFCB0}"/>
    <cellStyle name="Normal 8 3 3 3 3" xfId="2154" xr:uid="{43506919-68E8-4245-95CF-35BFFB714BFC}"/>
    <cellStyle name="Normal 8 3 3 3 3 2" xfId="4498" xr:uid="{796EF6C6-DDF6-40BE-883C-1E45396C2254}"/>
    <cellStyle name="Normal 8 3 3 3 4" xfId="3787" xr:uid="{54074BD3-8DC0-4A0A-AFFB-DD32D5CCD0FD}"/>
    <cellStyle name="Normal 8 3 3 3 5" xfId="3788" xr:uid="{45C7C14E-D4A4-46C5-B459-E6DC730EA505}"/>
    <cellStyle name="Normal 8 3 3 4" xfId="2155" xr:uid="{283496D8-A193-47BC-BE62-E29F2FF80C9C}"/>
    <cellStyle name="Normal 8 3 3 4 2" xfId="2156" xr:uid="{57CF1BFA-5B13-4605-A8E7-5F96B67781AC}"/>
    <cellStyle name="Normal 8 3 3 4 2 2" xfId="4499" xr:uid="{D53FE20C-E8BA-4BB4-B12E-E705149E9986}"/>
    <cellStyle name="Normal 8 3 3 4 3" xfId="3789" xr:uid="{1655AEE7-1D8F-4418-BA55-681A9CD821A0}"/>
    <cellStyle name="Normal 8 3 3 4 4" xfId="3790" xr:uid="{C08B9A82-0A1E-4756-9AA5-4927B9378DAA}"/>
    <cellStyle name="Normal 8 3 3 5" xfId="2157" xr:uid="{819B84C8-3EB0-4FD6-82E3-074AF3CF2A4B}"/>
    <cellStyle name="Normal 8 3 3 5 2" xfId="3791" xr:uid="{E103397F-107D-478E-AE44-7D77678E8396}"/>
    <cellStyle name="Normal 8 3 3 5 3" xfId="3792" xr:uid="{7271FDB8-5C32-4AB1-B259-7B8DB21EDC86}"/>
    <cellStyle name="Normal 8 3 3 5 4" xfId="3793" xr:uid="{447EDA57-9CC7-43FB-A72C-2FCBE708848A}"/>
    <cellStyle name="Normal 8 3 3 6" xfId="3794" xr:uid="{826D03DB-DB50-4AC7-AC52-BF7C8ADDA43A}"/>
    <cellStyle name="Normal 8 3 3 7" xfId="3795" xr:uid="{26D191B5-ADF4-4A5E-A01E-12412993B817}"/>
    <cellStyle name="Normal 8 3 3 8" xfId="3796" xr:uid="{B863DC2A-522B-46B2-9ED7-C93E497C87DC}"/>
    <cellStyle name="Normal 8 3 4" xfId="161" xr:uid="{E33C8DE7-C91F-4596-9644-3D8ED4392ACE}"/>
    <cellStyle name="Normal 8 3 4 2" xfId="790" xr:uid="{D0D49EE0-9DE1-4469-9DA8-139563B8885F}"/>
    <cellStyle name="Normal 8 3 4 2 2" xfId="791" xr:uid="{8A1019FE-40A8-40EA-B1F5-DEB845073287}"/>
    <cellStyle name="Normal 8 3 4 2 2 2" xfId="2158" xr:uid="{C3824C35-5AF9-4862-AB3F-F1886588059F}"/>
    <cellStyle name="Normal 8 3 4 2 2 2 2" xfId="2159" xr:uid="{508757AE-FD28-4836-B48A-5E8C91958084}"/>
    <cellStyle name="Normal 8 3 4 2 2 3" xfId="2160" xr:uid="{634D9EF8-B31F-4C70-9D81-6C5146A6540A}"/>
    <cellStyle name="Normal 8 3 4 2 2 4" xfId="3797" xr:uid="{8677EDE3-494E-4AAE-BE7D-9609CE5EE665}"/>
    <cellStyle name="Normal 8 3 4 2 3" xfId="2161" xr:uid="{00A96C9F-A3E8-4589-AD85-A958E75CE57F}"/>
    <cellStyle name="Normal 8 3 4 2 3 2" xfId="2162" xr:uid="{2E3BF37D-B355-4D1E-9BE7-F7A8F657490A}"/>
    <cellStyle name="Normal 8 3 4 2 4" xfId="2163" xr:uid="{BC4B7200-4EAD-4F0C-83B9-13C39631BBF6}"/>
    <cellStyle name="Normal 8 3 4 2 5" xfId="3798" xr:uid="{4204A0F5-0376-485F-92AF-8D777D6B40C2}"/>
    <cellStyle name="Normal 8 3 4 3" xfId="792" xr:uid="{D0BE50AF-D5A3-4AA6-83A2-41C7F2A34EFD}"/>
    <cellStyle name="Normal 8 3 4 3 2" xfId="2164" xr:uid="{E6F03FC4-B6E5-4C72-A527-595B118C5295}"/>
    <cellStyle name="Normal 8 3 4 3 2 2" xfId="2165" xr:uid="{CCCBABBE-78FF-476A-A002-2AF07B2D31BB}"/>
    <cellStyle name="Normal 8 3 4 3 3" xfId="2166" xr:uid="{9C8052EE-3E69-4AC8-86A5-C3218C768C36}"/>
    <cellStyle name="Normal 8 3 4 3 4" xfId="3799" xr:uid="{7BF0EBD9-37D5-4E9D-A98A-2AD14D8A36B7}"/>
    <cellStyle name="Normal 8 3 4 4" xfId="2167" xr:uid="{86E44D3C-9224-4D87-8E9E-869662C840A8}"/>
    <cellStyle name="Normal 8 3 4 4 2" xfId="2168" xr:uid="{BA291762-F648-4613-A0AB-5E51D86306CE}"/>
    <cellStyle name="Normal 8 3 4 4 3" xfId="3800" xr:uid="{4B105D52-05D0-4BB9-B8FB-5283371C6600}"/>
    <cellStyle name="Normal 8 3 4 4 4" xfId="3801" xr:uid="{0175B4C6-5158-4290-9B28-76BF186C4B1E}"/>
    <cellStyle name="Normal 8 3 4 5" xfId="2169" xr:uid="{CA58CED1-9612-46C1-87F4-085AD9804F81}"/>
    <cellStyle name="Normal 8 3 4 6" xfId="3802" xr:uid="{D0326343-B91F-4696-8620-6F4ADE301954}"/>
    <cellStyle name="Normal 8 3 4 7" xfId="3803" xr:uid="{9320D3A5-0119-40B4-90E7-D5A2FBDED96F}"/>
    <cellStyle name="Normal 8 3 5" xfId="388" xr:uid="{83BFD4B3-D157-4F6D-8970-DC9ECC903140}"/>
    <cellStyle name="Normal 8 3 5 2" xfId="793" xr:uid="{FAE89AE4-8161-41D7-BAD0-B504A25CA328}"/>
    <cellStyle name="Normal 8 3 5 2 2" xfId="2170" xr:uid="{FF1AC591-8A6A-4A0B-BBE3-DE1587B1A816}"/>
    <cellStyle name="Normal 8 3 5 2 2 2" xfId="2171" xr:uid="{55180CD0-E013-4D46-88B3-EE46208595EA}"/>
    <cellStyle name="Normal 8 3 5 2 3" xfId="2172" xr:uid="{FBA59F37-B865-407A-A055-807D9409A1B1}"/>
    <cellStyle name="Normal 8 3 5 2 4" xfId="3804" xr:uid="{7983AC37-EC80-4A68-B6B0-D504060DC112}"/>
    <cellStyle name="Normal 8 3 5 3" xfId="2173" xr:uid="{C58BDD57-BF65-4C79-A910-08FAB65BA459}"/>
    <cellStyle name="Normal 8 3 5 3 2" xfId="2174" xr:uid="{D74B7244-37FA-433D-BA18-18D6BE04456D}"/>
    <cellStyle name="Normal 8 3 5 3 3" xfId="3805" xr:uid="{8EA13895-CC76-4377-A61E-7B38EC6D4570}"/>
    <cellStyle name="Normal 8 3 5 3 4" xfId="3806" xr:uid="{8F96F46A-05DF-460E-8944-D012274BF4C5}"/>
    <cellStyle name="Normal 8 3 5 4" xfId="2175" xr:uid="{311DA01E-B36D-435B-9450-A3BF1496FD61}"/>
    <cellStyle name="Normal 8 3 5 5" xfId="3807" xr:uid="{0DCF92FB-2EE6-45D4-89E8-CC29DF149076}"/>
    <cellStyle name="Normal 8 3 5 6" xfId="3808" xr:uid="{D01B0ACF-1E96-453B-B9F5-06648C9C1430}"/>
    <cellStyle name="Normal 8 3 6" xfId="389" xr:uid="{AED32FEF-155D-4397-85D6-FFA36542D922}"/>
    <cellStyle name="Normal 8 3 6 2" xfId="2176" xr:uid="{0CCEC9FF-CF0E-4DA4-A5FD-E8463040DB23}"/>
    <cellStyle name="Normal 8 3 6 2 2" xfId="2177" xr:uid="{DE765617-8645-4FF0-A17D-DFFC10508E70}"/>
    <cellStyle name="Normal 8 3 6 2 3" xfId="3809" xr:uid="{F26AE581-D105-4713-B621-E45C7FFFA34C}"/>
    <cellStyle name="Normal 8 3 6 2 4" xfId="3810" xr:uid="{3E87B7F9-45AE-4027-94AE-AD6BABD5B63C}"/>
    <cellStyle name="Normal 8 3 6 3" xfId="2178" xr:uid="{5FB217EE-E023-4034-AFC6-D42D4F268B30}"/>
    <cellStyle name="Normal 8 3 6 4" xfId="3811" xr:uid="{B47919E5-4C82-4F48-885F-D3D4C2BD7371}"/>
    <cellStyle name="Normal 8 3 6 5" xfId="3812" xr:uid="{FFB23560-F765-4840-8506-FFB06126B133}"/>
    <cellStyle name="Normal 8 3 7" xfId="2179" xr:uid="{9BDD7656-D152-4E56-BFC7-BA1CE0C8A441}"/>
    <cellStyle name="Normal 8 3 7 2" xfId="2180" xr:uid="{C5E8C0EF-8F7A-4642-BD84-2208A5C22A52}"/>
    <cellStyle name="Normal 8 3 7 3" xfId="3813" xr:uid="{8F70C1EA-987C-491A-85C8-1DC6D9A504A3}"/>
    <cellStyle name="Normal 8 3 7 4" xfId="3814" xr:uid="{31058622-2584-48D3-A138-E2AB1AF2E36C}"/>
    <cellStyle name="Normal 8 3 8" xfId="2181" xr:uid="{1DE832F8-4272-4082-882B-CC066255A84A}"/>
    <cellStyle name="Normal 8 3 8 2" xfId="3815" xr:uid="{73ABBA0A-A132-4D17-ADF7-9C7A6B247CA6}"/>
    <cellStyle name="Normal 8 3 8 3" xfId="3816" xr:uid="{125B108B-9F7A-4E2F-BAF7-E7E5575F3329}"/>
    <cellStyle name="Normal 8 3 8 4" xfId="3817" xr:uid="{B33DF948-3139-4E1B-8881-9F6CC8914587}"/>
    <cellStyle name="Normal 8 3 9" xfId="3818" xr:uid="{66EA0D03-0354-4020-8AE0-AAE1C5BCC12E}"/>
    <cellStyle name="Normal 8 4" xfId="162" xr:uid="{822DC0B9-76CF-412F-B50A-26167FDEF5CA}"/>
    <cellStyle name="Normal 8 4 10" xfId="3819" xr:uid="{66472FD1-2AB6-4A87-9DF2-A7161F5E03D6}"/>
    <cellStyle name="Normal 8 4 11" xfId="3820" xr:uid="{D40BE4ED-0919-433B-B5E8-1F9DAAB775CD}"/>
    <cellStyle name="Normal 8 4 2" xfId="163" xr:uid="{6D5A8258-4EEF-4F3B-BE4E-BEF87F4FDF24}"/>
    <cellStyle name="Normal 8 4 2 2" xfId="390" xr:uid="{B9229C9D-E895-4A0D-92AD-27398E3C16CF}"/>
    <cellStyle name="Normal 8 4 2 2 2" xfId="794" xr:uid="{888EE2D9-DDC6-4DBC-B8A7-556F2FB067DA}"/>
    <cellStyle name="Normal 8 4 2 2 2 2" xfId="795" xr:uid="{7447EDF7-99BC-400D-97B6-F49AC198F5D3}"/>
    <cellStyle name="Normal 8 4 2 2 2 2 2" xfId="2182" xr:uid="{E02F8E84-D0DD-41AA-A70F-F65225EEB36D}"/>
    <cellStyle name="Normal 8 4 2 2 2 2 3" xfId="3821" xr:uid="{99E877A5-3730-4FE8-AB64-2C20592F1D7F}"/>
    <cellStyle name="Normal 8 4 2 2 2 2 4" xfId="3822" xr:uid="{8270A3BA-C2F7-487C-B8F8-14F57ADE0BD4}"/>
    <cellStyle name="Normal 8 4 2 2 2 3" xfId="2183" xr:uid="{157BA202-6099-4E0E-AC78-DF4F06310AD6}"/>
    <cellStyle name="Normal 8 4 2 2 2 3 2" xfId="3823" xr:uid="{AACB802A-4B0A-4BCC-93BC-29A16014122F}"/>
    <cellStyle name="Normal 8 4 2 2 2 3 3" xfId="3824" xr:uid="{5CEDD3AC-E24C-43E0-AD34-BAD116339FD3}"/>
    <cellStyle name="Normal 8 4 2 2 2 3 4" xfId="3825" xr:uid="{6E32F989-86B6-4A55-BFCB-A9F4A8E445C6}"/>
    <cellStyle name="Normal 8 4 2 2 2 4" xfId="3826" xr:uid="{37839153-F701-4513-903E-C7E73178CF4B}"/>
    <cellStyle name="Normal 8 4 2 2 2 5" xfId="3827" xr:uid="{FC2C113C-AE73-42D3-8915-812AEE1F88F0}"/>
    <cellStyle name="Normal 8 4 2 2 2 6" xfId="3828" xr:uid="{B02AD7CD-6E41-4E98-94C1-98E6F370B4FB}"/>
    <cellStyle name="Normal 8 4 2 2 3" xfId="796" xr:uid="{31015C7E-A963-4884-BA12-DC1A074B0EA5}"/>
    <cellStyle name="Normal 8 4 2 2 3 2" xfId="2184" xr:uid="{4B493228-7E64-45F7-BD38-85BCBFECD538}"/>
    <cellStyle name="Normal 8 4 2 2 3 2 2" xfId="3829" xr:uid="{AA279C10-32A1-44A8-9BBC-D6549FBE9B16}"/>
    <cellStyle name="Normal 8 4 2 2 3 2 3" xfId="3830" xr:uid="{6025605A-4B77-46AB-8338-762AD56AE8C0}"/>
    <cellStyle name="Normal 8 4 2 2 3 2 4" xfId="3831" xr:uid="{361556B9-5D16-4495-BE5F-786CE677065B}"/>
    <cellStyle name="Normal 8 4 2 2 3 3" xfId="3832" xr:uid="{B857D896-F6F7-4EE4-B754-DEEF932D06B1}"/>
    <cellStyle name="Normal 8 4 2 2 3 4" xfId="3833" xr:uid="{A386E607-5D89-49B4-B0C0-72AD8F426AAE}"/>
    <cellStyle name="Normal 8 4 2 2 3 5" xfId="3834" xr:uid="{2E69D1FC-1601-43ED-AC1C-57770E3D45F0}"/>
    <cellStyle name="Normal 8 4 2 2 4" xfId="2185" xr:uid="{8F1DBCC0-3ADB-43DE-8CED-682EF460F43A}"/>
    <cellStyle name="Normal 8 4 2 2 4 2" xfId="3835" xr:uid="{2F9B45DF-C1A4-4A03-97A3-787511BB0215}"/>
    <cellStyle name="Normal 8 4 2 2 4 3" xfId="3836" xr:uid="{798C7E44-29E4-4B7C-AF6C-35872DE6D51D}"/>
    <cellStyle name="Normal 8 4 2 2 4 4" xfId="3837" xr:uid="{CC1EE5BF-E08E-4ABE-9837-4D3A793DB3C1}"/>
    <cellStyle name="Normal 8 4 2 2 5" xfId="3838" xr:uid="{02FA7210-F626-4043-BF17-ACC41D9CF6F2}"/>
    <cellStyle name="Normal 8 4 2 2 5 2" xfId="3839" xr:uid="{2014B63F-CA51-40A6-BC1B-EA31D2B46C20}"/>
    <cellStyle name="Normal 8 4 2 2 5 3" xfId="3840" xr:uid="{B336C335-F0A0-4B32-B955-CB4C65F65F9A}"/>
    <cellStyle name="Normal 8 4 2 2 5 4" xfId="3841" xr:uid="{720FFA03-E26C-4FE4-B40B-FCC3927137F5}"/>
    <cellStyle name="Normal 8 4 2 2 6" xfId="3842" xr:uid="{AD1B4090-2E7C-48F0-A203-2C484ABD3646}"/>
    <cellStyle name="Normal 8 4 2 2 7" xfId="3843" xr:uid="{84091A3C-2050-4049-9A44-4D5D14206BE8}"/>
    <cellStyle name="Normal 8 4 2 2 8" xfId="3844" xr:uid="{30466FC0-9447-45AA-8D12-A693AB269F09}"/>
    <cellStyle name="Normal 8 4 2 3" xfId="797" xr:uid="{80EB638D-B426-4815-8E27-E210C7ED4726}"/>
    <cellStyle name="Normal 8 4 2 3 2" xfId="798" xr:uid="{730D53D9-C4B4-461A-A8BD-1A8C3FC13C56}"/>
    <cellStyle name="Normal 8 4 2 3 2 2" xfId="799" xr:uid="{EC350C1C-E6AF-4260-8B37-F4ADD545DE80}"/>
    <cellStyle name="Normal 8 4 2 3 2 3" xfId="3845" xr:uid="{DF842AAA-B6F6-4D3C-8EA1-52D1B4132C88}"/>
    <cellStyle name="Normal 8 4 2 3 2 4" xfId="3846" xr:uid="{8FFF58DE-3906-48E2-966B-E96947F0F011}"/>
    <cellStyle name="Normal 8 4 2 3 3" xfId="800" xr:uid="{FA9CEAF3-68B8-4C72-A74E-F02AC00AA827}"/>
    <cellStyle name="Normal 8 4 2 3 3 2" xfId="3847" xr:uid="{B23232EF-4759-4764-B5FD-B40251EFC8D1}"/>
    <cellStyle name="Normal 8 4 2 3 3 3" xfId="3848" xr:uid="{6E9693AC-0904-4DA6-9BAF-4066D6C2960C}"/>
    <cellStyle name="Normal 8 4 2 3 3 4" xfId="3849" xr:uid="{7E8AAE69-EBC8-4218-94AC-D7867D1C6AA0}"/>
    <cellStyle name="Normal 8 4 2 3 4" xfId="3850" xr:uid="{DC412666-44F0-4229-82E7-6A06CCB70B54}"/>
    <cellStyle name="Normal 8 4 2 3 5" xfId="3851" xr:uid="{22404127-1476-481D-94F9-AEE4971FCB16}"/>
    <cellStyle name="Normal 8 4 2 3 6" xfId="3852" xr:uid="{B99C00B3-8C69-42E1-968A-EDC6A69A1CF3}"/>
    <cellStyle name="Normal 8 4 2 4" xfId="801" xr:uid="{0BB5E9A1-5B35-4804-B78A-70AED1E7C021}"/>
    <cellStyle name="Normal 8 4 2 4 2" xfId="802" xr:uid="{1C93C9FA-9C97-4DBE-A209-89BAC38FB9A2}"/>
    <cellStyle name="Normal 8 4 2 4 2 2" xfId="3853" xr:uid="{9B75DDD7-FF97-485A-930B-5B625D4F0958}"/>
    <cellStyle name="Normal 8 4 2 4 2 3" xfId="3854" xr:uid="{AEA49B10-8E6E-476B-BB7D-AF6BAD0BF4F2}"/>
    <cellStyle name="Normal 8 4 2 4 2 4" xfId="3855" xr:uid="{13A60B69-1D6D-49D6-A9F3-6DD093A304A8}"/>
    <cellStyle name="Normal 8 4 2 4 3" xfId="3856" xr:uid="{4C2AE3E2-9F59-4358-B036-A24B9F8B613C}"/>
    <cellStyle name="Normal 8 4 2 4 4" xfId="3857" xr:uid="{4AE51845-9E4B-44DB-81C0-36DC71578F4C}"/>
    <cellStyle name="Normal 8 4 2 4 5" xfId="3858" xr:uid="{8F0A67E2-E991-40B1-8894-232D521B7093}"/>
    <cellStyle name="Normal 8 4 2 5" xfId="803" xr:uid="{731D2CF0-4606-4DE0-AA47-B8EECA8FBE36}"/>
    <cellStyle name="Normal 8 4 2 5 2" xfId="3859" xr:uid="{4CA8FFDA-7419-48C3-ACAC-9CC01113526E}"/>
    <cellStyle name="Normal 8 4 2 5 3" xfId="3860" xr:uid="{F5A0A900-DF80-4F85-89BB-7AD4A6E9544E}"/>
    <cellStyle name="Normal 8 4 2 5 4" xfId="3861" xr:uid="{025BCC83-DD8F-499A-8381-6C008C7E33A4}"/>
    <cellStyle name="Normal 8 4 2 6" xfId="3862" xr:uid="{2C2A4818-E790-4B4F-81CB-06C2056D2199}"/>
    <cellStyle name="Normal 8 4 2 6 2" xfId="3863" xr:uid="{DEED5A0F-716D-4F2C-8E25-6E4F3AAF97BE}"/>
    <cellStyle name="Normal 8 4 2 6 3" xfId="3864" xr:uid="{BDE20F67-81F3-4E8D-94A2-B66C6502D3FB}"/>
    <cellStyle name="Normal 8 4 2 6 4" xfId="3865" xr:uid="{150DD47E-F913-48B8-B539-9F3F66E92566}"/>
    <cellStyle name="Normal 8 4 2 7" xfId="3866" xr:uid="{BCE41F54-844D-41DB-AC7E-38514A852C32}"/>
    <cellStyle name="Normal 8 4 2 8" xfId="3867" xr:uid="{97A4C77D-3833-4E32-A169-A40E5136C00A}"/>
    <cellStyle name="Normal 8 4 2 9" xfId="3868" xr:uid="{C0B98988-0305-4F1B-BCD1-DF054A6C0381}"/>
    <cellStyle name="Normal 8 4 3" xfId="391" xr:uid="{2CD50BD3-F266-483E-9D5C-1224A6F8B2FC}"/>
    <cellStyle name="Normal 8 4 3 2" xfId="804" xr:uid="{F104D6FA-23E9-4A0D-A4BF-559D8B0BD272}"/>
    <cellStyle name="Normal 8 4 3 2 2" xfId="805" xr:uid="{66868BDD-EA51-4BCA-A016-B0222AFD36D7}"/>
    <cellStyle name="Normal 8 4 3 2 2 2" xfId="2186" xr:uid="{BB736E30-2394-479E-A7EA-82A133156CEE}"/>
    <cellStyle name="Normal 8 4 3 2 2 2 2" xfId="2187" xr:uid="{5B12A1C5-ADF9-4448-A906-9FB504F471DA}"/>
    <cellStyle name="Normal 8 4 3 2 2 3" xfId="2188" xr:uid="{08C52B11-25F1-467C-BF46-1F1AC49FBBBE}"/>
    <cellStyle name="Normal 8 4 3 2 2 4" xfId="3869" xr:uid="{F13B3EA4-02D0-463C-9BFB-056167A4F3DA}"/>
    <cellStyle name="Normal 8 4 3 2 3" xfId="2189" xr:uid="{A1FD8922-E25D-455B-A060-D10AE8E05EBC}"/>
    <cellStyle name="Normal 8 4 3 2 3 2" xfId="2190" xr:uid="{7F4F3186-BD07-4D16-86C1-5C927BA22302}"/>
    <cellStyle name="Normal 8 4 3 2 3 3" xfId="3870" xr:uid="{52A39304-EAE5-451C-A5E0-A480EBFEDE6B}"/>
    <cellStyle name="Normal 8 4 3 2 3 4" xfId="3871" xr:uid="{17C31BB8-0243-4643-8AE6-7BC89B14B29F}"/>
    <cellStyle name="Normal 8 4 3 2 4" xfId="2191" xr:uid="{8286141F-5927-4247-9C98-8F97EA80DDF9}"/>
    <cellStyle name="Normal 8 4 3 2 5" xfId="3872" xr:uid="{420FD2EB-7CF1-4EF4-AB77-CD38C4DD6CAE}"/>
    <cellStyle name="Normal 8 4 3 2 6" xfId="3873" xr:uid="{FDD8FDAE-898A-4C3B-B4D9-D9CAC31CF9CA}"/>
    <cellStyle name="Normal 8 4 3 3" xfId="806" xr:uid="{D95FCFBD-A0C9-49F4-802E-0A5D6D287E36}"/>
    <cellStyle name="Normal 8 4 3 3 2" xfId="2192" xr:uid="{6CEF8DC7-75F3-4ACC-A0A1-681E95D6B68D}"/>
    <cellStyle name="Normal 8 4 3 3 2 2" xfId="2193" xr:uid="{BFF13E0A-7E41-4AB0-AA9F-5C925C1770B6}"/>
    <cellStyle name="Normal 8 4 3 3 2 3" xfId="3874" xr:uid="{2653F130-C60A-4FA5-A1A2-88A49F4BBFA9}"/>
    <cellStyle name="Normal 8 4 3 3 2 4" xfId="3875" xr:uid="{654C7945-2457-44D9-895D-DDC770800F78}"/>
    <cellStyle name="Normal 8 4 3 3 3" xfId="2194" xr:uid="{7DA5E14C-2CAC-4F5E-BB24-8D16A6890D74}"/>
    <cellStyle name="Normal 8 4 3 3 4" xfId="3876" xr:uid="{C47D7404-C60C-4CB3-ACF6-971210C21E41}"/>
    <cellStyle name="Normal 8 4 3 3 5" xfId="3877" xr:uid="{15916F55-A4C9-4EB5-88B3-0B803D0E77D4}"/>
    <cellStyle name="Normal 8 4 3 4" xfId="2195" xr:uid="{A44D1F48-67BC-467F-8501-CD72E12630A4}"/>
    <cellStyle name="Normal 8 4 3 4 2" xfId="2196" xr:uid="{90544436-A2F0-4949-A105-FD1197CE22E2}"/>
    <cellStyle name="Normal 8 4 3 4 3" xfId="3878" xr:uid="{5EA6A89B-9749-4625-BD8A-58DF7AE0FBC8}"/>
    <cellStyle name="Normal 8 4 3 4 4" xfId="3879" xr:uid="{ACB2EBF0-E1A7-4458-8588-04844AD452BD}"/>
    <cellStyle name="Normal 8 4 3 5" xfId="2197" xr:uid="{6F0D124B-8146-4AF4-97AD-E174B4436F30}"/>
    <cellStyle name="Normal 8 4 3 5 2" xfId="3880" xr:uid="{36E79584-9CA5-42FB-8075-189BA7781762}"/>
    <cellStyle name="Normal 8 4 3 5 3" xfId="3881" xr:uid="{57F021EE-3E17-4C14-905A-E8ADEE23DCA2}"/>
    <cellStyle name="Normal 8 4 3 5 4" xfId="3882" xr:uid="{72F881CB-4FB6-49DD-BB51-BE0DD83DAB72}"/>
    <cellStyle name="Normal 8 4 3 6" xfId="3883" xr:uid="{29ADEA69-BF7D-44B2-AECE-E1B1BB95FFF7}"/>
    <cellStyle name="Normal 8 4 3 7" xfId="3884" xr:uid="{E7AEAF33-311D-48C8-9263-36A98B0728A8}"/>
    <cellStyle name="Normal 8 4 3 8" xfId="3885" xr:uid="{FF89AAD5-F2C6-464B-8343-B2EADA766503}"/>
    <cellStyle name="Normal 8 4 4" xfId="392" xr:uid="{EB965549-87A1-42CC-9F99-AFFB8508695B}"/>
    <cellStyle name="Normal 8 4 4 2" xfId="807" xr:uid="{B36900C7-8F7A-47BC-9AFC-3B87B6CA78D5}"/>
    <cellStyle name="Normal 8 4 4 2 2" xfId="808" xr:uid="{D7D91936-0254-48FB-9446-FC552D9853F1}"/>
    <cellStyle name="Normal 8 4 4 2 2 2" xfId="2198" xr:uid="{211D689F-A570-4FD0-BDF3-C276749A8ED6}"/>
    <cellStyle name="Normal 8 4 4 2 2 3" xfId="3886" xr:uid="{F17E0312-F008-409A-B8FF-6188F5F2F6D3}"/>
    <cellStyle name="Normal 8 4 4 2 2 4" xfId="3887" xr:uid="{68EFF388-BCD1-419B-80A7-26202AC579E6}"/>
    <cellStyle name="Normal 8 4 4 2 3" xfId="2199" xr:uid="{C3BD4F94-E880-45BD-87C9-440766AC58BA}"/>
    <cellStyle name="Normal 8 4 4 2 4" xfId="3888" xr:uid="{E39C1166-1052-415F-8786-646E12531AF9}"/>
    <cellStyle name="Normal 8 4 4 2 5" xfId="3889" xr:uid="{1E1820A5-B59B-4CCF-8DC4-0DD5A402F7C4}"/>
    <cellStyle name="Normal 8 4 4 3" xfId="809" xr:uid="{A4A330B1-C5CA-46CE-8059-548B81A8A2FE}"/>
    <cellStyle name="Normal 8 4 4 3 2" xfId="2200" xr:uid="{E493ECAB-6B00-46FF-AB95-CC00336FC3CC}"/>
    <cellStyle name="Normal 8 4 4 3 3" xfId="3890" xr:uid="{045E3AF4-C43C-47D2-B8C4-7AD75C2C2992}"/>
    <cellStyle name="Normal 8 4 4 3 4" xfId="3891" xr:uid="{DD05FCFF-63F2-4D5B-BFF9-B1FACB6492A8}"/>
    <cellStyle name="Normal 8 4 4 4" xfId="2201" xr:uid="{DF7490ED-FF99-44D6-BE5B-9BE15BD211B2}"/>
    <cellStyle name="Normal 8 4 4 4 2" xfId="3892" xr:uid="{619F2F43-1EEC-4CAE-9828-8469D017B16A}"/>
    <cellStyle name="Normal 8 4 4 4 3" xfId="3893" xr:uid="{BDC1B719-ADEC-41F8-A89B-C5B29E75B3CE}"/>
    <cellStyle name="Normal 8 4 4 4 4" xfId="3894" xr:uid="{162E13DD-FA5E-4D30-AD71-EC6434DFA237}"/>
    <cellStyle name="Normal 8 4 4 5" xfId="3895" xr:uid="{F6356EF9-77E7-46C3-BD16-03C41FEF6B9A}"/>
    <cellStyle name="Normal 8 4 4 6" xfId="3896" xr:uid="{67EB5189-4033-4606-B9DF-F665CF15096F}"/>
    <cellStyle name="Normal 8 4 4 7" xfId="3897" xr:uid="{89344779-5B91-4781-A5C9-5A43423CFFE6}"/>
    <cellStyle name="Normal 8 4 5" xfId="393" xr:uid="{C178DC0A-551C-42E9-9002-99BA43D98087}"/>
    <cellStyle name="Normal 8 4 5 2" xfId="810" xr:uid="{2ECC83D0-FE4A-4F3C-BA43-B8BEE8EFBBFD}"/>
    <cellStyle name="Normal 8 4 5 2 2" xfId="2202" xr:uid="{DD5A79F3-472C-40E5-84A2-DFC1F61E9660}"/>
    <cellStyle name="Normal 8 4 5 2 3" xfId="3898" xr:uid="{5B1FEED9-F9C7-4F01-B3A1-846F5D782244}"/>
    <cellStyle name="Normal 8 4 5 2 4" xfId="3899" xr:uid="{FD96FA49-D46F-4588-A396-F4B47F81A740}"/>
    <cellStyle name="Normal 8 4 5 3" xfId="2203" xr:uid="{9EDBEC89-F622-4467-B0DA-A482B9049CC1}"/>
    <cellStyle name="Normal 8 4 5 3 2" xfId="3900" xr:uid="{54A7EE4F-455B-4636-BA1D-C2EADE4CA2C9}"/>
    <cellStyle name="Normal 8 4 5 3 3" xfId="3901" xr:uid="{8D20257B-0659-495F-B536-13FE7CFA1320}"/>
    <cellStyle name="Normal 8 4 5 3 4" xfId="3902" xr:uid="{C51ED349-6F7C-41A5-AC4F-D7D6EEAD40DE}"/>
    <cellStyle name="Normal 8 4 5 4" xfId="3903" xr:uid="{83DE9E64-C22E-4895-83F2-1377C91BC39F}"/>
    <cellStyle name="Normal 8 4 5 5" xfId="3904" xr:uid="{8500FD1F-5D1A-4251-8A27-C5CFD6F942A5}"/>
    <cellStyle name="Normal 8 4 5 6" xfId="3905" xr:uid="{56EE8C7F-F72A-4B89-8C7F-1BD4A7FF6FF0}"/>
    <cellStyle name="Normal 8 4 6" xfId="811" xr:uid="{7D9F24CB-C066-4EAC-BBBE-1D3AFA52F3B8}"/>
    <cellStyle name="Normal 8 4 6 2" xfId="2204" xr:uid="{B25368BB-6764-4AE6-A4AB-9E639639B0CF}"/>
    <cellStyle name="Normal 8 4 6 2 2" xfId="3906" xr:uid="{FCF7D9F4-784A-4CFF-8F56-C1567B8B75D2}"/>
    <cellStyle name="Normal 8 4 6 2 3" xfId="3907" xr:uid="{FF32A63F-7EEA-4495-919A-B30D9F815F0C}"/>
    <cellStyle name="Normal 8 4 6 2 4" xfId="3908" xr:uid="{4842AE84-2A85-40ED-BF9C-A9C4F6A2B3D0}"/>
    <cellStyle name="Normal 8 4 6 3" xfId="3909" xr:uid="{A3A92861-F826-4D86-BE85-189000853638}"/>
    <cellStyle name="Normal 8 4 6 4" xfId="3910" xr:uid="{9FB96D55-4374-4466-AE33-EF9CABC8F154}"/>
    <cellStyle name="Normal 8 4 6 5" xfId="3911" xr:uid="{2887EDEA-7546-4EF1-A6BC-CCD6AF95F191}"/>
    <cellStyle name="Normal 8 4 7" xfId="2205" xr:uid="{4AC32E2C-658B-4155-AD15-EEBECE841451}"/>
    <cellStyle name="Normal 8 4 7 2" xfId="3912" xr:uid="{95C76737-62AF-420C-9DAE-B9CD158E399D}"/>
    <cellStyle name="Normal 8 4 7 3" xfId="3913" xr:uid="{E5834C2D-AE8E-4976-9985-A49E09D0F85A}"/>
    <cellStyle name="Normal 8 4 7 4" xfId="3914" xr:uid="{BFF65E9C-6134-47F0-81D4-D31D6C13D1ED}"/>
    <cellStyle name="Normal 8 4 8" xfId="3915" xr:uid="{15D3610C-05C7-4682-8A5B-10DF5BAEFB52}"/>
    <cellStyle name="Normal 8 4 8 2" xfId="3916" xr:uid="{A874B6D2-8234-46E1-AC15-E40542661EEC}"/>
    <cellStyle name="Normal 8 4 8 3" xfId="3917" xr:uid="{89FCBF43-58CF-48BC-BE04-200C20C840BE}"/>
    <cellStyle name="Normal 8 4 8 4" xfId="3918" xr:uid="{4CFEE5CD-F8D9-4F23-B0DF-F0C356DE7EB8}"/>
    <cellStyle name="Normal 8 4 9" xfId="3919" xr:uid="{700B0783-CCD0-415A-BAFA-A79CA3C6A930}"/>
    <cellStyle name="Normal 8 5" xfId="164" xr:uid="{58BD811B-DAC3-45C5-97FE-977BBA9A6FBB}"/>
    <cellStyle name="Normal 8 5 2" xfId="165" xr:uid="{D656F8FA-D54C-4277-A4AF-4FE357CF11E0}"/>
    <cellStyle name="Normal 8 5 2 2" xfId="394" xr:uid="{4A7F2B15-1B29-47A5-BEC3-0FD37CC50D45}"/>
    <cellStyle name="Normal 8 5 2 2 2" xfId="812" xr:uid="{06811655-E9D1-47B8-8332-3A5D5629FB6E}"/>
    <cellStyle name="Normal 8 5 2 2 2 2" xfId="2206" xr:uid="{6E9E5D6F-FBA0-4297-A79F-C6EEDF1E763D}"/>
    <cellStyle name="Normal 8 5 2 2 2 3" xfId="3920" xr:uid="{732AADEC-C703-4800-9DEE-56E832CB6A82}"/>
    <cellStyle name="Normal 8 5 2 2 2 4" xfId="3921" xr:uid="{5E211D7B-6736-4786-9A79-AE6AF76B376D}"/>
    <cellStyle name="Normal 8 5 2 2 3" xfId="2207" xr:uid="{5B7722C6-CCB4-4D24-A666-E944D552F23B}"/>
    <cellStyle name="Normal 8 5 2 2 3 2" xfId="3922" xr:uid="{1A90718A-2FB3-4F6C-A0C4-3DC43D7B3ADF}"/>
    <cellStyle name="Normal 8 5 2 2 3 3" xfId="3923" xr:uid="{66A1A81A-3D22-4748-907B-D316B16BA221}"/>
    <cellStyle name="Normal 8 5 2 2 3 4" xfId="3924" xr:uid="{45ADB5F6-DA8B-4952-B9DD-F20790C048BA}"/>
    <cellStyle name="Normal 8 5 2 2 4" xfId="3925" xr:uid="{4997484F-9B9F-4825-AD9A-E0EA1038706C}"/>
    <cellStyle name="Normal 8 5 2 2 5" xfId="3926" xr:uid="{255317ED-E550-4919-A2A6-87904186415E}"/>
    <cellStyle name="Normal 8 5 2 2 6" xfId="3927" xr:uid="{2304DCC9-860D-4ED9-BB85-A4AD3426BB97}"/>
    <cellStyle name="Normal 8 5 2 3" xfId="813" xr:uid="{F9D59487-41A4-495B-A481-9F05C67CC980}"/>
    <cellStyle name="Normal 8 5 2 3 2" xfId="2208" xr:uid="{8B2B5A5A-8F84-42EF-A107-61AB50A633D1}"/>
    <cellStyle name="Normal 8 5 2 3 2 2" xfId="3928" xr:uid="{853BBAB9-364A-4B59-B7D6-88765F14A77C}"/>
    <cellStyle name="Normal 8 5 2 3 2 3" xfId="3929" xr:uid="{023731A3-9A9F-4BAD-8251-FD326B9599D6}"/>
    <cellStyle name="Normal 8 5 2 3 2 4" xfId="3930" xr:uid="{616B49C6-4DB4-4D5E-A107-16F1BA47C50F}"/>
    <cellStyle name="Normal 8 5 2 3 3" xfId="3931" xr:uid="{8A91601D-8B1C-4F1D-8A12-C1768A3B81FD}"/>
    <cellStyle name="Normal 8 5 2 3 4" xfId="3932" xr:uid="{9689C3ED-9D7A-4F07-8A44-6272A9017D90}"/>
    <cellStyle name="Normal 8 5 2 3 5" xfId="3933" xr:uid="{0BB724C1-C8A4-4B8D-883E-78AEEAAF4691}"/>
    <cellStyle name="Normal 8 5 2 4" xfId="2209" xr:uid="{305C4B2C-5004-45DA-A2F2-B835C412CFBD}"/>
    <cellStyle name="Normal 8 5 2 4 2" xfId="3934" xr:uid="{40F10061-1955-4CCB-B3C4-BDF31CE1CB6D}"/>
    <cellStyle name="Normal 8 5 2 4 3" xfId="3935" xr:uid="{31BB8578-1DF0-4365-B082-BEDE8135DEB7}"/>
    <cellStyle name="Normal 8 5 2 4 4" xfId="3936" xr:uid="{7F25864E-2BFD-4BD0-99A7-E36D1002A952}"/>
    <cellStyle name="Normal 8 5 2 5" xfId="3937" xr:uid="{EE2E0ECF-4418-492B-B763-AE9625F7FAFB}"/>
    <cellStyle name="Normal 8 5 2 5 2" xfId="3938" xr:uid="{FBAAF047-E117-43EB-B252-F300DF68569D}"/>
    <cellStyle name="Normal 8 5 2 5 3" xfId="3939" xr:uid="{07DC6684-CF3A-4E10-84C6-87BC1C1FB3F4}"/>
    <cellStyle name="Normal 8 5 2 5 4" xfId="3940" xr:uid="{90E361AA-8056-44A6-BE29-8748EA88E21F}"/>
    <cellStyle name="Normal 8 5 2 6" xfId="3941" xr:uid="{06B2EF60-7A2A-4811-A789-873F04D859EB}"/>
    <cellStyle name="Normal 8 5 2 7" xfId="3942" xr:uid="{1125C27C-F7EF-4115-B8E4-EF91821B95B2}"/>
    <cellStyle name="Normal 8 5 2 8" xfId="3943" xr:uid="{1849F01E-8C73-41F1-9A17-A947A3F8B9C0}"/>
    <cellStyle name="Normal 8 5 3" xfId="395" xr:uid="{61217A6E-561E-4E7D-B2ED-50BA38AFCAE4}"/>
    <cellStyle name="Normal 8 5 3 2" xfId="814" xr:uid="{F943635E-7177-4641-87D6-D3C53D2B9EFD}"/>
    <cellStyle name="Normal 8 5 3 2 2" xfId="815" xr:uid="{97714C9F-21F8-472B-AACA-235BD14DDBBC}"/>
    <cellStyle name="Normal 8 5 3 2 3" xfId="3944" xr:uid="{C2648E5C-16EE-4CA5-BED3-7773673B5890}"/>
    <cellStyle name="Normal 8 5 3 2 4" xfId="3945" xr:uid="{EDA1CAC3-7FE9-4758-BE32-02B5B1E4CAC4}"/>
    <cellStyle name="Normal 8 5 3 3" xfId="816" xr:uid="{DE228A9D-CDAA-4608-9E11-2E759FABB6E7}"/>
    <cellStyle name="Normal 8 5 3 3 2" xfId="3946" xr:uid="{0354F804-7CCD-47F0-BE09-74CB18D0FC60}"/>
    <cellStyle name="Normal 8 5 3 3 3" xfId="3947" xr:uid="{2DBF6ADA-0DD9-4CDF-8F16-97B808903B9A}"/>
    <cellStyle name="Normal 8 5 3 3 4" xfId="3948" xr:uid="{4D42E0BE-3034-47BE-BA45-CE751CB76D33}"/>
    <cellStyle name="Normal 8 5 3 4" xfId="3949" xr:uid="{41DB1FCB-8DF4-439E-9B63-E6CCBA55F2ED}"/>
    <cellStyle name="Normal 8 5 3 5" xfId="3950" xr:uid="{1198A8DF-BAD2-4815-BC52-17AD7312C3A2}"/>
    <cellStyle name="Normal 8 5 3 6" xfId="3951" xr:uid="{55D1EB18-1B64-4C41-8B58-0F8F1692AD3B}"/>
    <cellStyle name="Normal 8 5 4" xfId="396" xr:uid="{799792F5-AB18-401B-9017-3728D4249060}"/>
    <cellStyle name="Normal 8 5 4 2" xfId="817" xr:uid="{B02DAC58-D193-445B-A2B0-910AA4EB5356}"/>
    <cellStyle name="Normal 8 5 4 2 2" xfId="3952" xr:uid="{0A808053-BA97-4BB4-841C-E7A4C84B950F}"/>
    <cellStyle name="Normal 8 5 4 2 3" xfId="3953" xr:uid="{A5CF7C90-CD42-499E-923E-7D09C0BF7C34}"/>
    <cellStyle name="Normal 8 5 4 2 4" xfId="3954" xr:uid="{7982776B-0823-4F80-B477-9CB9F5031144}"/>
    <cellStyle name="Normal 8 5 4 3" xfId="3955" xr:uid="{704CAEF0-706F-492D-BAB9-27CA72F3B2E5}"/>
    <cellStyle name="Normal 8 5 4 4" xfId="3956" xr:uid="{4AD6421A-3A9E-4663-BD4D-9F38541FBDD8}"/>
    <cellStyle name="Normal 8 5 4 5" xfId="3957" xr:uid="{74F2DD97-B1EB-433C-9CDB-81028A4C7CB5}"/>
    <cellStyle name="Normal 8 5 5" xfId="818" xr:uid="{656F7F46-0645-466F-BBCC-1B05377C87F2}"/>
    <cellStyle name="Normal 8 5 5 2" xfId="3958" xr:uid="{E08F34D8-37B2-4BDF-A487-4BC664A034E3}"/>
    <cellStyle name="Normal 8 5 5 3" xfId="3959" xr:uid="{430AB5F9-708F-4DBB-9A1A-FFA9865620D5}"/>
    <cellStyle name="Normal 8 5 5 4" xfId="3960" xr:uid="{1953293E-71B2-464B-BB69-F322110BF480}"/>
    <cellStyle name="Normal 8 5 6" xfId="3961" xr:uid="{1C37DD24-0500-4E61-BB1D-E2E3D4BAF5EB}"/>
    <cellStyle name="Normal 8 5 6 2" xfId="3962" xr:uid="{3E134244-9F07-48FB-B48C-736911A5ED82}"/>
    <cellStyle name="Normal 8 5 6 3" xfId="3963" xr:uid="{14B30C6D-35BA-4FB3-A629-7BF0820F83EF}"/>
    <cellStyle name="Normal 8 5 6 4" xfId="3964" xr:uid="{25BC8448-805D-482A-907E-7016D726071E}"/>
    <cellStyle name="Normal 8 5 7" xfId="3965" xr:uid="{BABCD587-4956-457E-8B5E-E7DB63743CBD}"/>
    <cellStyle name="Normal 8 5 8" xfId="3966" xr:uid="{C9203089-AD03-43D1-BBBB-D772E9A5C84D}"/>
    <cellStyle name="Normal 8 5 9" xfId="3967" xr:uid="{BA5FFC2D-6234-4CC7-8A98-31CAE086554A}"/>
    <cellStyle name="Normal 8 6" xfId="166" xr:uid="{CC748BFA-37C7-42E3-A3FC-FCD39CEB0F5B}"/>
    <cellStyle name="Normal 8 6 2" xfId="397" xr:uid="{93867688-5A83-4286-A36F-4594D100C2CF}"/>
    <cellStyle name="Normal 8 6 2 2" xfId="819" xr:uid="{310C584E-0CFA-4333-8B77-602C5B5BBC07}"/>
    <cellStyle name="Normal 8 6 2 2 2" xfId="2210" xr:uid="{6834C4E6-2F44-44ED-B92A-113788DAAD5F}"/>
    <cellStyle name="Normal 8 6 2 2 2 2" xfId="2211" xr:uid="{2C88AA6D-53CC-4996-9071-49C1463FF4DB}"/>
    <cellStyle name="Normal 8 6 2 2 3" xfId="2212" xr:uid="{025BC05A-5FB7-48D6-A19A-A66497112EF5}"/>
    <cellStyle name="Normal 8 6 2 2 4" xfId="3968" xr:uid="{7C6C28AC-D6B5-4C28-A8C1-EACB8D0504F6}"/>
    <cellStyle name="Normal 8 6 2 3" xfId="2213" xr:uid="{D5835FA3-1202-4229-AA24-DB3E9640B47E}"/>
    <cellStyle name="Normal 8 6 2 3 2" xfId="2214" xr:uid="{BF0AC479-03EB-4170-BD45-BBDBFC377CD4}"/>
    <cellStyle name="Normal 8 6 2 3 3" xfId="3969" xr:uid="{A1C4BCB6-DF66-4529-A743-367291D48C0D}"/>
    <cellStyle name="Normal 8 6 2 3 4" xfId="3970" xr:uid="{802A3A23-985F-4F8B-9D58-E5FFCB9489A1}"/>
    <cellStyle name="Normal 8 6 2 4" xfId="2215" xr:uid="{01352579-C90A-49B9-9031-556759B1FB19}"/>
    <cellStyle name="Normal 8 6 2 5" xfId="3971" xr:uid="{5F03D306-0577-4072-AE03-2026A489BB88}"/>
    <cellStyle name="Normal 8 6 2 6" xfId="3972" xr:uid="{05B8AEAC-E389-4B96-9469-767FA2FED95F}"/>
    <cellStyle name="Normal 8 6 3" xfId="820" xr:uid="{4F40AA02-8049-4E77-96B6-02955DBAB9D1}"/>
    <cellStyle name="Normal 8 6 3 2" xfId="2216" xr:uid="{72AF48CE-1F5D-47E1-B43B-D1ED5F3C8521}"/>
    <cellStyle name="Normal 8 6 3 2 2" xfId="2217" xr:uid="{06C7C4D2-16DD-4417-9506-6014CFF8F5AE}"/>
    <cellStyle name="Normal 8 6 3 2 3" xfId="3973" xr:uid="{DAC72F70-0AA8-4A0D-9861-0C5EBBD5F712}"/>
    <cellStyle name="Normal 8 6 3 2 4" xfId="3974" xr:uid="{4BBAAE4E-5D2F-43B3-A1F2-A818542F3BC4}"/>
    <cellStyle name="Normal 8 6 3 3" xfId="2218" xr:uid="{2FC357A7-99AD-4023-9D4B-E8B0D6C61ED1}"/>
    <cellStyle name="Normal 8 6 3 4" xfId="3975" xr:uid="{E813B145-6042-4064-A5D5-292F56C74A40}"/>
    <cellStyle name="Normal 8 6 3 5" xfId="3976" xr:uid="{E14C2CA1-9A68-47EC-8399-7EA1A7DCE424}"/>
    <cellStyle name="Normal 8 6 4" xfId="2219" xr:uid="{128E7276-26B8-42B1-8D68-F5A1873C75A3}"/>
    <cellStyle name="Normal 8 6 4 2" xfId="2220" xr:uid="{1074AB8B-BB0B-4189-B939-E1592B5BE402}"/>
    <cellStyle name="Normal 8 6 4 3" xfId="3977" xr:uid="{EE738A9F-A766-4561-8D31-D5AD2F26B49F}"/>
    <cellStyle name="Normal 8 6 4 4" xfId="3978" xr:uid="{17700750-8106-40E9-ACB0-88DE8FCAD5D0}"/>
    <cellStyle name="Normal 8 6 5" xfId="2221" xr:uid="{D1B80B18-EDCC-496B-90FB-4CA60B7F6410}"/>
    <cellStyle name="Normal 8 6 5 2" xfId="3979" xr:uid="{61CFF1FF-7D73-4944-856B-EB1870F46CA8}"/>
    <cellStyle name="Normal 8 6 5 3" xfId="3980" xr:uid="{BFCAA9F3-04F3-4364-938C-FFB501C04B8F}"/>
    <cellStyle name="Normal 8 6 5 4" xfId="3981" xr:uid="{90CFD852-C0EC-4842-A16E-E243FD58589C}"/>
    <cellStyle name="Normal 8 6 6" xfId="3982" xr:uid="{80829559-E07F-4E98-B9CD-74572E6A20AA}"/>
    <cellStyle name="Normal 8 6 7" xfId="3983" xr:uid="{5E9D4ADF-2C22-4C18-BE5F-33F646CEEFA0}"/>
    <cellStyle name="Normal 8 6 8" xfId="3984" xr:uid="{D93AFA70-D13E-41C2-A8D7-8019FB68ED38}"/>
    <cellStyle name="Normal 8 7" xfId="398" xr:uid="{D91F95B6-553A-47C1-8206-C86E6ACD986D}"/>
    <cellStyle name="Normal 8 7 2" xfId="821" xr:uid="{27C00530-3140-4D80-87B7-552967135828}"/>
    <cellStyle name="Normal 8 7 2 2" xfId="822" xr:uid="{71404094-3EA5-475A-BC38-49321C8DEC09}"/>
    <cellStyle name="Normal 8 7 2 2 2" xfId="2222" xr:uid="{BFFC5B47-1871-448B-AD63-2198069B2495}"/>
    <cellStyle name="Normal 8 7 2 2 3" xfId="3985" xr:uid="{81369485-51E6-4C45-BDCE-AA2A8AF365DB}"/>
    <cellStyle name="Normal 8 7 2 2 4" xfId="3986" xr:uid="{144468CD-E71E-4E17-B744-642105E8E95F}"/>
    <cellStyle name="Normal 8 7 2 3" xfId="2223" xr:uid="{423FE43B-A60B-4606-B6EB-5B7915D3E9FA}"/>
    <cellStyle name="Normal 8 7 2 4" xfId="3987" xr:uid="{538D1724-6681-4FB5-AB8A-627341C7090C}"/>
    <cellStyle name="Normal 8 7 2 5" xfId="3988" xr:uid="{DF7BBB08-DD9C-43FC-A69B-A217F301EA01}"/>
    <cellStyle name="Normal 8 7 3" xfId="823" xr:uid="{30480802-A173-40C7-922A-B67CE2A862AC}"/>
    <cellStyle name="Normal 8 7 3 2" xfId="2224" xr:uid="{427D750E-10F1-4FBB-A1D3-FA8E8841DC7D}"/>
    <cellStyle name="Normal 8 7 3 3" xfId="3989" xr:uid="{D9214844-C565-471B-9630-9A1C3C32CF88}"/>
    <cellStyle name="Normal 8 7 3 4" xfId="3990" xr:uid="{5DF94A90-CBDC-406E-AD11-5E8DE36A2D50}"/>
    <cellStyle name="Normal 8 7 4" xfId="2225" xr:uid="{F055C167-F1B5-490A-B1C5-6C0630272342}"/>
    <cellStyle name="Normal 8 7 4 2" xfId="3991" xr:uid="{87AD701C-5386-4AE4-9D18-F65E321EB911}"/>
    <cellStyle name="Normal 8 7 4 3" xfId="3992" xr:uid="{1CA3BCB0-E1BE-48E7-ABB7-E637C073DC99}"/>
    <cellStyle name="Normal 8 7 4 4" xfId="3993" xr:uid="{6AA497FD-F6E7-450A-9B0E-026796178E97}"/>
    <cellStyle name="Normal 8 7 5" xfId="3994" xr:uid="{A9C5AB66-EFED-47B6-974D-3E12CD71A4DC}"/>
    <cellStyle name="Normal 8 7 6" xfId="3995" xr:uid="{A17B2D94-3DDB-4D3E-861D-B8CB0A74EB73}"/>
    <cellStyle name="Normal 8 7 7" xfId="3996" xr:uid="{7F8E1C8F-25EF-48C7-A63B-DE07036AA7E5}"/>
    <cellStyle name="Normal 8 8" xfId="399" xr:uid="{91BCB48E-1A23-4232-A8F5-79E7ABBC60AB}"/>
    <cellStyle name="Normal 8 8 2" xfId="824" xr:uid="{F4DA1EED-1B77-4406-88F3-BAF75A3FFCF7}"/>
    <cellStyle name="Normal 8 8 2 2" xfId="2226" xr:uid="{690432E1-9113-4E06-89A2-8D8671BDA83B}"/>
    <cellStyle name="Normal 8 8 2 3" xfId="3997" xr:uid="{5B933248-5546-43F4-94F2-C9EAC24D0E1D}"/>
    <cellStyle name="Normal 8 8 2 4" xfId="3998" xr:uid="{808BF575-4A5B-49DE-B6F1-2C611EDE775F}"/>
    <cellStyle name="Normal 8 8 3" xfId="2227" xr:uid="{9A50413D-6845-4108-9F68-E79EED3F80F9}"/>
    <cellStyle name="Normal 8 8 3 2" xfId="3999" xr:uid="{CBDE29FA-7FC7-4191-BC21-C291C0379D87}"/>
    <cellStyle name="Normal 8 8 3 3" xfId="4000" xr:uid="{7A0EF755-A164-4DC9-AE50-100BF0220FB8}"/>
    <cellStyle name="Normal 8 8 3 4" xfId="4001" xr:uid="{F68AB81B-3C49-45DC-B795-89687A04974F}"/>
    <cellStyle name="Normal 8 8 4" xfId="4002" xr:uid="{824BCF10-0F7B-4CF2-9416-B4B7A1C69DEC}"/>
    <cellStyle name="Normal 8 8 5" xfId="4003" xr:uid="{93C2239F-8660-446B-8BCA-14DC662E6087}"/>
    <cellStyle name="Normal 8 8 6" xfId="4004" xr:uid="{2FB69645-24AB-4D95-AC22-D7FA3FC4B996}"/>
    <cellStyle name="Normal 8 9" xfId="400" xr:uid="{AEBB19D1-6373-41F2-B7DC-743EB2C3F45B}"/>
    <cellStyle name="Normal 8 9 2" xfId="2228" xr:uid="{F8D6BB6F-15CC-4011-A1A2-3466EB4D4A60}"/>
    <cellStyle name="Normal 8 9 2 2" xfId="4005" xr:uid="{44D8B106-B358-416B-B9F1-F045AA92B02D}"/>
    <cellStyle name="Normal 8 9 2 2 2" xfId="4410" xr:uid="{1D249565-6404-4B3E-88BC-CBA9870E32C8}"/>
    <cellStyle name="Normal 8 9 2 2 3" xfId="4689" xr:uid="{77AB5504-2EC3-43D5-A6C3-656905941809}"/>
    <cellStyle name="Normal 8 9 2 3" xfId="4006" xr:uid="{4CC8BCB3-75D7-4F83-9610-97E380A5F871}"/>
    <cellStyle name="Normal 8 9 2 4" xfId="4007" xr:uid="{8AB537A8-D3B9-42DA-BA11-81D5958AAABB}"/>
    <cellStyle name="Normal 8 9 3" xfId="4008" xr:uid="{EA8EC01F-B3E1-4799-B34E-C98422A9E623}"/>
    <cellStyle name="Normal 8 9 3 2" xfId="5343" xr:uid="{95451C10-4406-4C8A-AA60-53F4F5921EFD}"/>
    <cellStyle name="Normal 8 9 4" xfId="4009" xr:uid="{6DCEA3DD-C7A2-47F1-A283-1A70D0E62930}"/>
    <cellStyle name="Normal 8 9 4 2" xfId="4580" xr:uid="{3B3CEF06-6A8B-4C17-8660-E01A4D0B2F2F}"/>
    <cellStyle name="Normal 8 9 4 3" xfId="4690" xr:uid="{EAF49346-F07F-4B1A-923B-56EE4D2BE0CD}"/>
    <cellStyle name="Normal 8 9 4 4" xfId="4609" xr:uid="{C07B29F6-6C39-4BD8-B6A7-CF03726B0EF7}"/>
    <cellStyle name="Normal 8 9 5" xfId="4010" xr:uid="{A7CD089C-79F0-4B5C-99B3-13A3A46371F6}"/>
    <cellStyle name="Normal 9" xfId="68" xr:uid="{BB50CE74-1263-429A-8773-BCD1F952CDED}"/>
    <cellStyle name="Normal 9 10" xfId="401" xr:uid="{55A45E4D-C959-4065-AB6E-8C771D8FE5C1}"/>
    <cellStyle name="Normal 9 10 2" xfId="2229" xr:uid="{89239F52-49A4-4AFC-AE82-EDFC3B333088}"/>
    <cellStyle name="Normal 9 10 2 2" xfId="4011" xr:uid="{380BA94F-E17A-439B-ABE7-6DD9F69C7946}"/>
    <cellStyle name="Normal 9 10 2 3" xfId="4012" xr:uid="{2F544506-E9C7-47A2-B8BD-5920CC3E8854}"/>
    <cellStyle name="Normal 9 10 2 4" xfId="4013" xr:uid="{AA8C38EC-3F18-4411-9BB1-789EC28A4DCD}"/>
    <cellStyle name="Normal 9 10 3" xfId="4014" xr:uid="{824A7453-8EE3-44AB-9DDB-F1D704DC824E}"/>
    <cellStyle name="Normal 9 10 4" xfId="4015" xr:uid="{05E1775D-ACF9-4F28-97F5-243FBCF75AEE}"/>
    <cellStyle name="Normal 9 10 5" xfId="4016" xr:uid="{B3F5EE5B-9857-4D78-95CC-C3DF6F4E822D}"/>
    <cellStyle name="Normal 9 11" xfId="2230" xr:uid="{E7FB98A1-9397-4137-A708-D8DC6ABC4DF2}"/>
    <cellStyle name="Normal 9 11 2" xfId="4017" xr:uid="{4216C56C-0818-43AA-B868-518AE55FAFE7}"/>
    <cellStyle name="Normal 9 11 3" xfId="4018" xr:uid="{61EB4808-7D21-4D98-BF1C-657B97B765E8}"/>
    <cellStyle name="Normal 9 11 4" xfId="4019" xr:uid="{1BB796FD-D7F4-4820-B5CC-3C4A8D7D0AFE}"/>
    <cellStyle name="Normal 9 12" xfId="4020" xr:uid="{B0A56938-6D67-4C91-BB00-74078C06EBC3}"/>
    <cellStyle name="Normal 9 12 2" xfId="4021" xr:uid="{00C38163-B51D-4A1C-AB7C-DCF6F40CC0E5}"/>
    <cellStyle name="Normal 9 12 3" xfId="4022" xr:uid="{8B2BB778-379C-4069-9029-74C41C6508B9}"/>
    <cellStyle name="Normal 9 12 4" xfId="4023" xr:uid="{ABA391CE-717B-4F95-9D17-A75B866C9A24}"/>
    <cellStyle name="Normal 9 13" xfId="4024" xr:uid="{40F5F912-6B6D-4C2C-9F89-4DF1156249DC}"/>
    <cellStyle name="Normal 9 13 2" xfId="4025" xr:uid="{E44F520A-E39F-484A-BECA-B48E331D00D2}"/>
    <cellStyle name="Normal 9 14" xfId="4026" xr:uid="{F0F180B8-820C-48BD-9C21-727D6F84815D}"/>
    <cellStyle name="Normal 9 15" xfId="4027" xr:uid="{CCF45C2E-8973-4130-97A0-BA0A875AF053}"/>
    <cellStyle name="Normal 9 16" xfId="4028" xr:uid="{4A881E19-108E-41C8-8804-B8E6E5FC482E}"/>
    <cellStyle name="Normal 9 2" xfId="69" xr:uid="{CE6B26A3-6999-44A1-B94D-E39AE6950097}"/>
    <cellStyle name="Normal 9 2 2" xfId="402" xr:uid="{78D96D56-1862-45C6-B4A2-1777BA1D8036}"/>
    <cellStyle name="Normal 9 2 2 2" xfId="4672" xr:uid="{58F7F22C-B7AE-450B-A9A6-7A64B6E17B40}"/>
    <cellStyle name="Normal 9 2 3" xfId="4561" xr:uid="{A7331C7D-27EF-49BF-9A16-3B4EC745B494}"/>
    <cellStyle name="Normal 9 3" xfId="167" xr:uid="{70256747-F6C5-4733-B068-875B427BA934}"/>
    <cellStyle name="Normal 9 3 10" xfId="4029" xr:uid="{C911A54A-A46A-4287-BC21-59B3E35F8C94}"/>
    <cellStyle name="Normal 9 3 11" xfId="4030" xr:uid="{9C96BF78-5568-4374-A14C-76919ADBD4E6}"/>
    <cellStyle name="Normal 9 3 2" xfId="168" xr:uid="{7B537026-F960-4CAE-B1D7-6914EAFCFD49}"/>
    <cellStyle name="Normal 9 3 2 2" xfId="169" xr:uid="{B2C6D006-9571-4BEE-B844-9795013F81DB}"/>
    <cellStyle name="Normal 9 3 2 2 2" xfId="403" xr:uid="{5059CDE7-01D3-464F-AAE6-6BD6055BF951}"/>
    <cellStyle name="Normal 9 3 2 2 2 2" xfId="825" xr:uid="{B0CC1151-4BA7-4F99-8D7D-9423AA718EBC}"/>
    <cellStyle name="Normal 9 3 2 2 2 2 2" xfId="826" xr:uid="{0CBFD7C1-B4C5-40AD-B608-9DA2F82FC80A}"/>
    <cellStyle name="Normal 9 3 2 2 2 2 2 2" xfId="2231" xr:uid="{2FC84B2E-F7BC-4292-948E-04593EDAA207}"/>
    <cellStyle name="Normal 9 3 2 2 2 2 2 2 2" xfId="2232" xr:uid="{D80D7469-4731-4E96-BABF-DE9F7648EF5F}"/>
    <cellStyle name="Normal 9 3 2 2 2 2 2 3" xfId="2233" xr:uid="{965143D2-7DE9-4253-ABD6-5DB8DE461840}"/>
    <cellStyle name="Normal 9 3 2 2 2 2 3" xfId="2234" xr:uid="{C03CE4AD-B479-4DF5-984F-360F47B42D9C}"/>
    <cellStyle name="Normal 9 3 2 2 2 2 3 2" xfId="2235" xr:uid="{E4AC18D3-C6C3-4BCD-84BF-5C47976A0A06}"/>
    <cellStyle name="Normal 9 3 2 2 2 2 4" xfId="2236" xr:uid="{C87F378F-6172-4582-9654-63CA5522493F}"/>
    <cellStyle name="Normal 9 3 2 2 2 3" xfId="827" xr:uid="{476F9250-3983-40CD-9DCE-F6C8B3DB0990}"/>
    <cellStyle name="Normal 9 3 2 2 2 3 2" xfId="2237" xr:uid="{3A1CAB37-9034-426A-8881-AA874FD47B20}"/>
    <cellStyle name="Normal 9 3 2 2 2 3 2 2" xfId="2238" xr:uid="{91F21033-FC9A-4AAA-9D7A-9441B2BA73A8}"/>
    <cellStyle name="Normal 9 3 2 2 2 3 3" xfId="2239" xr:uid="{872C6ED1-F932-4BA2-86E2-0CF591731DFB}"/>
    <cellStyle name="Normal 9 3 2 2 2 3 4" xfId="4031" xr:uid="{EF67DD94-A3D9-46C5-9A72-C46C7AB3CDC3}"/>
    <cellStyle name="Normal 9 3 2 2 2 4" xfId="2240" xr:uid="{5F31AB03-1C80-49EC-8F3E-5F544AAA9C35}"/>
    <cellStyle name="Normal 9 3 2 2 2 4 2" xfId="2241" xr:uid="{ADC91FB0-084F-4609-968C-943066B274B0}"/>
    <cellStyle name="Normal 9 3 2 2 2 5" xfId="2242" xr:uid="{DA80B612-6004-4DFF-8DF1-557795EDB529}"/>
    <cellStyle name="Normal 9 3 2 2 2 6" xfId="4032" xr:uid="{90D7DA46-9A16-43CD-9F8F-FAD71D3007DB}"/>
    <cellStyle name="Normal 9 3 2 2 3" xfId="404" xr:uid="{C0DAABE5-3449-4D59-AAF2-1101F793FA10}"/>
    <cellStyle name="Normal 9 3 2 2 3 2" xfId="828" xr:uid="{8F467A31-E741-4560-BD0B-A60123687FF8}"/>
    <cellStyle name="Normal 9 3 2 2 3 2 2" xfId="829" xr:uid="{23551DE7-B35D-4C6C-9A07-C353D7E15E14}"/>
    <cellStyle name="Normal 9 3 2 2 3 2 2 2" xfId="2243" xr:uid="{1905DED0-29F6-457D-B8F2-C686E6970DED}"/>
    <cellStyle name="Normal 9 3 2 2 3 2 2 2 2" xfId="2244" xr:uid="{319B83B0-1377-483D-BDAB-6E5880A74589}"/>
    <cellStyle name="Normal 9 3 2 2 3 2 2 3" xfId="2245" xr:uid="{F53C1592-3C57-4812-A934-FB7F4C161DA0}"/>
    <cellStyle name="Normal 9 3 2 2 3 2 3" xfId="2246" xr:uid="{BFD4112D-2633-44F4-8B8A-AC271F4AED63}"/>
    <cellStyle name="Normal 9 3 2 2 3 2 3 2" xfId="2247" xr:uid="{211F88E0-76B4-4A68-B0CB-8D93285783CF}"/>
    <cellStyle name="Normal 9 3 2 2 3 2 4" xfId="2248" xr:uid="{660CCB77-22E3-4957-97F3-E8E2FC68B8AD}"/>
    <cellStyle name="Normal 9 3 2 2 3 3" xfId="830" xr:uid="{33077629-6BAC-4B82-A492-D6F3C61BD92E}"/>
    <cellStyle name="Normal 9 3 2 2 3 3 2" xfId="2249" xr:uid="{65DB508E-C766-43CF-A99D-1983A8621452}"/>
    <cellStyle name="Normal 9 3 2 2 3 3 2 2" xfId="2250" xr:uid="{433DA203-0705-4A61-B6E1-A11E8CE4C0D8}"/>
    <cellStyle name="Normal 9 3 2 2 3 3 3" xfId="2251" xr:uid="{3BBF836C-049B-4B37-B0BC-D0394E35198F}"/>
    <cellStyle name="Normal 9 3 2 2 3 4" xfId="2252" xr:uid="{D6612CDD-F044-493C-BEDB-8B26DD330C76}"/>
    <cellStyle name="Normal 9 3 2 2 3 4 2" xfId="2253" xr:uid="{2C567AD7-58ED-48B6-AD17-1DC5195D75F1}"/>
    <cellStyle name="Normal 9 3 2 2 3 5" xfId="2254" xr:uid="{CD157913-2110-4B91-8162-02F9464FFD31}"/>
    <cellStyle name="Normal 9 3 2 2 4" xfId="831" xr:uid="{743B0173-5C0B-425E-924E-999F32CEEE82}"/>
    <cellStyle name="Normal 9 3 2 2 4 2" xfId="832" xr:uid="{6464E2D4-1D45-4F79-AF45-CBBEEB2E4020}"/>
    <cellStyle name="Normal 9 3 2 2 4 2 2" xfId="2255" xr:uid="{7389B8CC-384C-4EC9-AFBE-493C326A3047}"/>
    <cellStyle name="Normal 9 3 2 2 4 2 2 2" xfId="2256" xr:uid="{BCE39B79-1956-4C7B-BE70-2875AC9C3FE6}"/>
    <cellStyle name="Normal 9 3 2 2 4 2 3" xfId="2257" xr:uid="{6BF19894-C2A1-4ECC-B642-97C694843086}"/>
    <cellStyle name="Normal 9 3 2 2 4 3" xfId="2258" xr:uid="{8770359A-27FC-459A-980C-138DE1AA5F3A}"/>
    <cellStyle name="Normal 9 3 2 2 4 3 2" xfId="2259" xr:uid="{9C4324D0-7D66-42F4-B254-D718A1E9D565}"/>
    <cellStyle name="Normal 9 3 2 2 4 4" xfId="2260" xr:uid="{153F4F46-576C-456C-AFE0-B6F3A871D6F5}"/>
    <cellStyle name="Normal 9 3 2 2 5" xfId="833" xr:uid="{038CB241-3F5B-45E0-9C2F-B2BAF8A459D0}"/>
    <cellStyle name="Normal 9 3 2 2 5 2" xfId="2261" xr:uid="{4D09092E-97DD-44C3-8662-95C5AF3005FD}"/>
    <cellStyle name="Normal 9 3 2 2 5 2 2" xfId="2262" xr:uid="{A38550D1-1F56-4B59-9E27-4A11360BB9BE}"/>
    <cellStyle name="Normal 9 3 2 2 5 3" xfId="2263" xr:uid="{E2F47ABE-9E26-4447-BB02-AF33E0250472}"/>
    <cellStyle name="Normal 9 3 2 2 5 4" xfId="4033" xr:uid="{3DB70543-90F4-47CB-9F51-2EC420DC1178}"/>
    <cellStyle name="Normal 9 3 2 2 6" xfId="2264" xr:uid="{A4887569-7663-437C-98FF-A98F2B1A539A}"/>
    <cellStyle name="Normal 9 3 2 2 6 2" xfId="2265" xr:uid="{5ED4F0F9-4A4F-4955-B548-C9BF81319D00}"/>
    <cellStyle name="Normal 9 3 2 2 7" xfId="2266" xr:uid="{E1B5653E-3BA5-4C13-8212-6C1CF60CA4BE}"/>
    <cellStyle name="Normal 9 3 2 2 8" xfId="4034" xr:uid="{42286E69-9AB0-4BFD-93AB-066D564FD707}"/>
    <cellStyle name="Normal 9 3 2 3" xfId="405" xr:uid="{93417B48-AF67-468D-9FEF-340C3C048113}"/>
    <cellStyle name="Normal 9 3 2 3 2" xfId="834" xr:uid="{23BF45AD-9D4B-41E3-909E-1B0F51B7892D}"/>
    <cellStyle name="Normal 9 3 2 3 2 2" xfId="835" xr:uid="{E6E3FF8F-14CC-42A7-8844-1F4919BF385A}"/>
    <cellStyle name="Normal 9 3 2 3 2 2 2" xfId="2267" xr:uid="{7A3F4935-557A-4B20-AB50-1F76DF00570B}"/>
    <cellStyle name="Normal 9 3 2 3 2 2 2 2" xfId="2268" xr:uid="{17C3BF88-8871-4B89-BDF9-61AFBE9DD4CF}"/>
    <cellStyle name="Normal 9 3 2 3 2 2 3" xfId="2269" xr:uid="{8E430449-8D26-4ACC-8530-08B8A2263940}"/>
    <cellStyle name="Normal 9 3 2 3 2 3" xfId="2270" xr:uid="{B999E088-F55E-4930-B690-BB8AAE30BBD6}"/>
    <cellStyle name="Normal 9 3 2 3 2 3 2" xfId="2271" xr:uid="{E64FC1BA-C63B-4991-B9E6-F27E08B06AC5}"/>
    <cellStyle name="Normal 9 3 2 3 2 4" xfId="2272" xr:uid="{1B04A721-7B1C-4CBA-88C9-A92734257299}"/>
    <cellStyle name="Normal 9 3 2 3 3" xfId="836" xr:uid="{02C4C396-94B5-49F9-8F72-D6832A13C14F}"/>
    <cellStyle name="Normal 9 3 2 3 3 2" xfId="2273" xr:uid="{C9BC896B-7436-4D8A-BB08-1000C8E51381}"/>
    <cellStyle name="Normal 9 3 2 3 3 2 2" xfId="2274" xr:uid="{544FD4CB-2658-4D7D-B515-BC7B13FD0FD9}"/>
    <cellStyle name="Normal 9 3 2 3 3 3" xfId="2275" xr:uid="{0264140C-E16B-4255-B637-8B9EC13D2628}"/>
    <cellStyle name="Normal 9 3 2 3 3 4" xfId="4035" xr:uid="{0BFCF5F5-EE96-4D85-9522-CE3A040CB393}"/>
    <cellStyle name="Normal 9 3 2 3 4" xfId="2276" xr:uid="{DC08BAD9-5C45-4BE7-B1E0-25B3F37DE900}"/>
    <cellStyle name="Normal 9 3 2 3 4 2" xfId="2277" xr:uid="{D1A9F4D7-15AB-47BE-8022-1735BFAAABAC}"/>
    <cellStyle name="Normal 9 3 2 3 5" xfId="2278" xr:uid="{D5C1BBC4-D1F2-4571-AF9D-E9B7624FC57C}"/>
    <cellStyle name="Normal 9 3 2 3 6" xfId="4036" xr:uid="{20661200-A454-404B-A757-166CB27B48A3}"/>
    <cellStyle name="Normal 9 3 2 4" xfId="406" xr:uid="{D8A1DF9B-32B8-4EDC-AF8A-9D22D9104016}"/>
    <cellStyle name="Normal 9 3 2 4 2" xfId="837" xr:uid="{90BCFE16-458F-4D39-A707-846D84D8C9FA}"/>
    <cellStyle name="Normal 9 3 2 4 2 2" xfId="838" xr:uid="{F74663AB-FC1C-4280-818F-AD9AA7F33444}"/>
    <cellStyle name="Normal 9 3 2 4 2 2 2" xfId="2279" xr:uid="{91D99ECE-ACD0-427F-B1F8-1B1FFA9CC7E9}"/>
    <cellStyle name="Normal 9 3 2 4 2 2 2 2" xfId="2280" xr:uid="{05FFB8D4-3E16-43D0-B5C8-0535FA686465}"/>
    <cellStyle name="Normal 9 3 2 4 2 2 3" xfId="2281" xr:uid="{C8C18F4A-9D99-4894-9D0D-0A47B7BB55CA}"/>
    <cellStyle name="Normal 9 3 2 4 2 3" xfId="2282" xr:uid="{BEDC469F-3D12-4FAB-93A2-651E8842BF9A}"/>
    <cellStyle name="Normal 9 3 2 4 2 3 2" xfId="2283" xr:uid="{EE16AAC0-DC69-4CA0-B102-789E37417F10}"/>
    <cellStyle name="Normal 9 3 2 4 2 4" xfId="2284" xr:uid="{6E56975C-A1B9-4A14-8679-EACE2F3842D9}"/>
    <cellStyle name="Normal 9 3 2 4 3" xfId="839" xr:uid="{C122F18B-E0E0-4505-85A0-42F86A20A0CA}"/>
    <cellStyle name="Normal 9 3 2 4 3 2" xfId="2285" xr:uid="{8F58A2A6-B402-493B-AEE0-C8B8A2236607}"/>
    <cellStyle name="Normal 9 3 2 4 3 2 2" xfId="2286" xr:uid="{1F1E1047-3251-4F07-B937-646D09EB9B6B}"/>
    <cellStyle name="Normal 9 3 2 4 3 3" xfId="2287" xr:uid="{E05A7DA8-6BF5-4D7F-87B5-7F7FCF6FD0D5}"/>
    <cellStyle name="Normal 9 3 2 4 4" xfId="2288" xr:uid="{D523104A-AB67-43B3-A983-BDB4F140A902}"/>
    <cellStyle name="Normal 9 3 2 4 4 2" xfId="2289" xr:uid="{65E3AA70-EA07-4182-992C-F87CFD7C188D}"/>
    <cellStyle name="Normal 9 3 2 4 5" xfId="2290" xr:uid="{44D692BC-9F24-4489-9DC5-E37E04E7CEA7}"/>
    <cellStyle name="Normal 9 3 2 5" xfId="407" xr:uid="{2BDAF121-0A82-477D-AC05-9D76E2DF261A}"/>
    <cellStyle name="Normal 9 3 2 5 2" xfId="840" xr:uid="{E8D2704A-70F4-4573-AE6C-B5F34604DD53}"/>
    <cellStyle name="Normal 9 3 2 5 2 2" xfId="2291" xr:uid="{82E8D741-C10D-43B5-AB6B-1B6F35EAB396}"/>
    <cellStyle name="Normal 9 3 2 5 2 2 2" xfId="2292" xr:uid="{416DA313-9670-4C2D-ABB8-D34066237905}"/>
    <cellStyle name="Normal 9 3 2 5 2 3" xfId="2293" xr:uid="{C821E73D-CD11-420B-AE89-2823025369E6}"/>
    <cellStyle name="Normal 9 3 2 5 3" xfId="2294" xr:uid="{1C0FAB0B-58F4-479A-B3A0-E752DF52C5C4}"/>
    <cellStyle name="Normal 9 3 2 5 3 2" xfId="2295" xr:uid="{3EE49D8C-0725-494C-AFD6-B0A831A4E58B}"/>
    <cellStyle name="Normal 9 3 2 5 4" xfId="2296" xr:uid="{677D66CB-72BC-401D-937C-8DF97BFC602E}"/>
    <cellStyle name="Normal 9 3 2 6" xfId="841" xr:uid="{9A4CFB6F-B5F6-477E-B806-4FA7EDABC4B5}"/>
    <cellStyle name="Normal 9 3 2 6 2" xfId="2297" xr:uid="{29E35A00-AD8D-4104-8685-4D6EB9B252F6}"/>
    <cellStyle name="Normal 9 3 2 6 2 2" xfId="2298" xr:uid="{811A4056-14D4-4513-AB99-E8C053621E43}"/>
    <cellStyle name="Normal 9 3 2 6 3" xfId="2299" xr:uid="{B03F2D37-02A9-47A0-AC27-D734F57279CA}"/>
    <cellStyle name="Normal 9 3 2 6 4" xfId="4037" xr:uid="{3E35CFF6-C590-4A78-BB8F-B56283F75E3B}"/>
    <cellStyle name="Normal 9 3 2 7" xfId="2300" xr:uid="{DD410594-14D3-4251-972C-A7B3DA8B2338}"/>
    <cellStyle name="Normal 9 3 2 7 2" xfId="2301" xr:uid="{932E1E73-4A77-445E-AF23-66D50FC6F2EC}"/>
    <cellStyle name="Normal 9 3 2 8" xfId="2302" xr:uid="{6E79A605-F76F-4542-9B74-DF0B39C77ABD}"/>
    <cellStyle name="Normal 9 3 2 9" xfId="4038" xr:uid="{A2D42B95-7580-490E-A8B8-F20E544DCC2A}"/>
    <cellStyle name="Normal 9 3 3" xfId="170" xr:uid="{238D0998-5E5C-455F-B070-E97A7475AFD5}"/>
    <cellStyle name="Normal 9 3 3 2" xfId="171" xr:uid="{E9821EC4-2644-4FB4-B783-000F6C5DCC95}"/>
    <cellStyle name="Normal 9 3 3 2 2" xfId="842" xr:uid="{7F7330CE-1A66-43FF-A4C0-518125DA8787}"/>
    <cellStyle name="Normal 9 3 3 2 2 2" xfId="843" xr:uid="{5E287E36-BF18-40C7-87E6-34B0BDFE4163}"/>
    <cellStyle name="Normal 9 3 3 2 2 2 2" xfId="2303" xr:uid="{A965C994-803E-4E45-AEBE-16D1AF63EBC8}"/>
    <cellStyle name="Normal 9 3 3 2 2 2 2 2" xfId="2304" xr:uid="{79092490-47DC-4A40-98DE-8E08900BD41D}"/>
    <cellStyle name="Normal 9 3 3 2 2 2 3" xfId="2305" xr:uid="{3A76FFD1-DC35-4A7D-A1CF-DFC3CD18EF10}"/>
    <cellStyle name="Normal 9 3 3 2 2 3" xfId="2306" xr:uid="{0F3B8E43-C801-47E4-B5AF-8EE83A143F09}"/>
    <cellStyle name="Normal 9 3 3 2 2 3 2" xfId="2307" xr:uid="{3F056730-38BF-4BAE-A718-53967155BCE2}"/>
    <cellStyle name="Normal 9 3 3 2 2 4" xfId="2308" xr:uid="{66F6A84B-F2B8-4768-9968-C95D749E0079}"/>
    <cellStyle name="Normal 9 3 3 2 3" xfId="844" xr:uid="{D8EBFC63-C830-4D63-B9B9-C053856E2306}"/>
    <cellStyle name="Normal 9 3 3 2 3 2" xfId="2309" xr:uid="{7A97E9D9-09E6-4686-A6EE-4B1B9471F2A2}"/>
    <cellStyle name="Normal 9 3 3 2 3 2 2" xfId="2310" xr:uid="{5CDB97A3-06F2-481C-851C-7953CC015888}"/>
    <cellStyle name="Normal 9 3 3 2 3 3" xfId="2311" xr:uid="{505D9055-AD74-4B94-8D82-33968DCBA746}"/>
    <cellStyle name="Normal 9 3 3 2 3 4" xfId="4039" xr:uid="{FE5C90DE-6F19-4F01-859D-EC33E42A1F58}"/>
    <cellStyle name="Normal 9 3 3 2 4" xfId="2312" xr:uid="{634F2D9F-7438-473C-B9CB-7876F5BEAE6F}"/>
    <cellStyle name="Normal 9 3 3 2 4 2" xfId="2313" xr:uid="{59653441-C3FF-4935-B6D6-E2D3E4E5A55C}"/>
    <cellStyle name="Normal 9 3 3 2 5" xfId="2314" xr:uid="{CA5E848F-F53C-46B6-87DB-C85F2C22DE24}"/>
    <cellStyle name="Normal 9 3 3 2 6" xfId="4040" xr:uid="{BAF020BD-D529-4A8F-9626-1B40852DE785}"/>
    <cellStyle name="Normal 9 3 3 3" xfId="408" xr:uid="{C56FBD74-9B84-48AF-B420-396364A92ACB}"/>
    <cellStyle name="Normal 9 3 3 3 2" xfId="845" xr:uid="{34724AD2-7144-4304-BCD1-91EA7A8004BD}"/>
    <cellStyle name="Normal 9 3 3 3 2 2" xfId="846" xr:uid="{6A8EE904-99D2-470C-BD7A-321A758CC685}"/>
    <cellStyle name="Normal 9 3 3 3 2 2 2" xfId="2315" xr:uid="{8234AB83-6321-4187-A197-8519ACF40850}"/>
    <cellStyle name="Normal 9 3 3 3 2 2 2 2" xfId="2316" xr:uid="{2019DE96-B2D0-42E6-AC17-A2BC9DBF2F40}"/>
    <cellStyle name="Normal 9 3 3 3 2 2 2 2 2" xfId="4765" xr:uid="{0EC20DAE-F6B4-4B92-8C0B-5142F0451BB2}"/>
    <cellStyle name="Normal 9 3 3 3 2 2 3" xfId="2317" xr:uid="{16C94863-3634-41BF-BB9F-C75666167C34}"/>
    <cellStyle name="Normal 9 3 3 3 2 2 3 2" xfId="4766" xr:uid="{805E9B10-566C-47F3-8C0A-060D18001083}"/>
    <cellStyle name="Normal 9 3 3 3 2 3" xfId="2318" xr:uid="{9B6C8F48-32B2-4A23-A053-6D80CB405594}"/>
    <cellStyle name="Normal 9 3 3 3 2 3 2" xfId="2319" xr:uid="{3B4A07EA-110C-462C-B341-90EB9CC18C92}"/>
    <cellStyle name="Normal 9 3 3 3 2 3 2 2" xfId="4768" xr:uid="{A134B8E7-8979-4EF1-AE70-9A16C1DC353A}"/>
    <cellStyle name="Normal 9 3 3 3 2 3 3" xfId="4767" xr:uid="{754A2B7C-BF34-4D53-BD71-BF1852C2A497}"/>
    <cellStyle name="Normal 9 3 3 3 2 4" xfId="2320" xr:uid="{42FADFDB-E5A3-4994-B846-AD9BED9F6D32}"/>
    <cellStyle name="Normal 9 3 3 3 2 4 2" xfId="4769" xr:uid="{9C34E8CA-B1EC-4AFD-B5BD-6D3CA7D25235}"/>
    <cellStyle name="Normal 9 3 3 3 3" xfId="847" xr:uid="{228BCC70-4B97-4F9B-93A4-D6A7FCCA46A1}"/>
    <cellStyle name="Normal 9 3 3 3 3 2" xfId="2321" xr:uid="{0DB786EE-0918-42AF-B023-2420C0622302}"/>
    <cellStyle name="Normal 9 3 3 3 3 2 2" xfId="2322" xr:uid="{F04451B6-102A-4C17-96D0-9B82C691B24E}"/>
    <cellStyle name="Normal 9 3 3 3 3 2 2 2" xfId="4772" xr:uid="{765C2D7E-E754-4E59-8114-6511125F381A}"/>
    <cellStyle name="Normal 9 3 3 3 3 2 3" xfId="4771" xr:uid="{B7239AF8-C17C-4403-885A-6F1E9F3761A8}"/>
    <cellStyle name="Normal 9 3 3 3 3 3" xfId="2323" xr:uid="{D5BC73C6-B6FA-4FD9-99C0-3CC888C82F2C}"/>
    <cellStyle name="Normal 9 3 3 3 3 3 2" xfId="4773" xr:uid="{84C462F0-86E3-4673-9667-22158F8DA8FE}"/>
    <cellStyle name="Normal 9 3 3 3 3 4" xfId="4770" xr:uid="{A9113C6A-0C03-47A6-A620-56F8C5E03A54}"/>
    <cellStyle name="Normal 9 3 3 3 4" xfId="2324" xr:uid="{0D24A483-461C-4549-8BA6-FD580FE18C31}"/>
    <cellStyle name="Normal 9 3 3 3 4 2" xfId="2325" xr:uid="{8D1CA13F-73FA-4472-BA2C-54E5A82AEC7A}"/>
    <cellStyle name="Normal 9 3 3 3 4 2 2" xfId="4775" xr:uid="{5A8E16C3-88A4-4620-B7B1-3BE56B8B0121}"/>
    <cellStyle name="Normal 9 3 3 3 4 3" xfId="4774" xr:uid="{39D325F7-E40E-4500-92B9-1F8F64A59698}"/>
    <cellStyle name="Normal 9 3 3 3 5" xfId="2326" xr:uid="{4CFAACE0-191C-47D1-9E23-37D06D4EFCEC}"/>
    <cellStyle name="Normal 9 3 3 3 5 2" xfId="4776" xr:uid="{5EABF2CF-7146-4891-BD2E-F11A3359F0B7}"/>
    <cellStyle name="Normal 9 3 3 4" xfId="409" xr:uid="{086AE3ED-7253-401F-A66F-1562CCF126A3}"/>
    <cellStyle name="Normal 9 3 3 4 2" xfId="848" xr:uid="{E2D62B11-D22F-4356-820B-7D99920B177A}"/>
    <cellStyle name="Normal 9 3 3 4 2 2" xfId="2327" xr:uid="{7435D366-997F-4B1E-ADD9-44BECB03223F}"/>
    <cellStyle name="Normal 9 3 3 4 2 2 2" xfId="2328" xr:uid="{CA2507CC-2487-4DC2-99B4-71084D5C1042}"/>
    <cellStyle name="Normal 9 3 3 4 2 2 2 2" xfId="4780" xr:uid="{59A45FC2-1164-462B-9D0D-FE1A976194C9}"/>
    <cellStyle name="Normal 9 3 3 4 2 2 3" xfId="4779" xr:uid="{AA06AA49-24C9-412D-BCA1-250FBA792BA0}"/>
    <cellStyle name="Normal 9 3 3 4 2 3" xfId="2329" xr:uid="{B36514C5-1BBE-4AC7-83E5-A7231E2678C6}"/>
    <cellStyle name="Normal 9 3 3 4 2 3 2" xfId="4781" xr:uid="{FCE139BB-8467-4C0A-A8A4-F3803810339B}"/>
    <cellStyle name="Normal 9 3 3 4 2 4" xfId="4778" xr:uid="{3196CE7B-B087-438A-8622-2E56A97504CD}"/>
    <cellStyle name="Normal 9 3 3 4 3" xfId="2330" xr:uid="{75CC7B1B-2690-440B-B467-01F79FEC6B14}"/>
    <cellStyle name="Normal 9 3 3 4 3 2" xfId="2331" xr:uid="{7F5CC672-8A80-483E-992A-85E32B711E8C}"/>
    <cellStyle name="Normal 9 3 3 4 3 2 2" xfId="4783" xr:uid="{27F56E17-0CE1-487F-8351-A92455E712DE}"/>
    <cellStyle name="Normal 9 3 3 4 3 3" xfId="4782" xr:uid="{FB4BA4CD-5E33-4909-8C90-AADE3C1D4409}"/>
    <cellStyle name="Normal 9 3 3 4 4" xfId="2332" xr:uid="{940DFBEC-876B-483D-9CAC-E31B8E78528C}"/>
    <cellStyle name="Normal 9 3 3 4 4 2" xfId="4784" xr:uid="{033133CA-0EE3-47AE-B493-15D7EDE687A1}"/>
    <cellStyle name="Normal 9 3 3 4 5" xfId="4777" xr:uid="{19A71F1E-7D1B-43B8-9564-143D742BB56D}"/>
    <cellStyle name="Normal 9 3 3 5" xfId="849" xr:uid="{04336C72-0F89-40AB-A107-1AC59B745E81}"/>
    <cellStyle name="Normal 9 3 3 5 2" xfId="2333" xr:uid="{98C73BFB-3B18-414A-B738-9BD4E9074A52}"/>
    <cellStyle name="Normal 9 3 3 5 2 2" xfId="2334" xr:uid="{1300D57E-46EF-4611-8B8B-345432223537}"/>
    <cellStyle name="Normal 9 3 3 5 2 2 2" xfId="4787" xr:uid="{4732A355-29E0-4A9D-9D35-A4CA74AD44A0}"/>
    <cellStyle name="Normal 9 3 3 5 2 3" xfId="4786" xr:uid="{EB0BB5E7-FD8F-45D1-9B94-86EA04573F83}"/>
    <cellStyle name="Normal 9 3 3 5 3" xfId="2335" xr:uid="{CE603AAA-C8C5-4363-9D99-79B2BC165310}"/>
    <cellStyle name="Normal 9 3 3 5 3 2" xfId="4788" xr:uid="{C9288EAD-4425-44F1-AA5D-3AD5FAE769D6}"/>
    <cellStyle name="Normal 9 3 3 5 4" xfId="4041" xr:uid="{30B32392-FA3C-4404-B575-DA4A899A1ACE}"/>
    <cellStyle name="Normal 9 3 3 5 4 2" xfId="4789" xr:uid="{32966CAE-11A4-477B-9A41-50F190340AF1}"/>
    <cellStyle name="Normal 9 3 3 5 5" xfId="4785" xr:uid="{49DEDC8B-360D-42D5-AC3C-0172E619FA6E}"/>
    <cellStyle name="Normal 9 3 3 6" xfId="2336" xr:uid="{0F5D8A16-D67D-4446-B9A3-3C4B147E2760}"/>
    <cellStyle name="Normal 9 3 3 6 2" xfId="2337" xr:uid="{9199C2F4-C5D4-490A-8911-E57C4BA760A0}"/>
    <cellStyle name="Normal 9 3 3 6 2 2" xfId="4791" xr:uid="{72754DAA-26C5-442F-8687-B9088FBE6A4D}"/>
    <cellStyle name="Normal 9 3 3 6 3" xfId="4790" xr:uid="{67AE528E-3B26-4F05-9EF8-664607040489}"/>
    <cellStyle name="Normal 9 3 3 7" xfId="2338" xr:uid="{7A956BB1-9B66-4A98-96A6-9AF01B6CB1BD}"/>
    <cellStyle name="Normal 9 3 3 7 2" xfId="4792" xr:uid="{0ED01B47-22AA-4FDE-AC81-20CEE1B82EFA}"/>
    <cellStyle name="Normal 9 3 3 8" xfId="4042" xr:uid="{F2CD61BA-F717-47B6-BEE7-249419BA4801}"/>
    <cellStyle name="Normal 9 3 3 8 2" xfId="4793" xr:uid="{2B5BF776-F95C-42BE-8CE1-3088FFCE41CF}"/>
    <cellStyle name="Normal 9 3 4" xfId="172" xr:uid="{E29D7227-A0BB-43E9-BDC8-08934A019D63}"/>
    <cellStyle name="Normal 9 3 4 2" xfId="450" xr:uid="{35DA297C-E6E9-4474-BE00-5942426486C6}"/>
    <cellStyle name="Normal 9 3 4 2 2" xfId="850" xr:uid="{F5552D58-32DC-43B7-B121-858E1C9B2336}"/>
    <cellStyle name="Normal 9 3 4 2 2 2" xfId="2339" xr:uid="{F7CF72A0-6295-4BA8-B66F-B72B692D67A8}"/>
    <cellStyle name="Normal 9 3 4 2 2 2 2" xfId="2340" xr:uid="{46A6EF70-3925-4B34-97CA-5BBB35166654}"/>
    <cellStyle name="Normal 9 3 4 2 2 2 2 2" xfId="4798" xr:uid="{D9D8B9CF-1255-4443-B666-F4CF2C474D3A}"/>
    <cellStyle name="Normal 9 3 4 2 2 2 3" xfId="4797" xr:uid="{D941C11D-B371-420E-A8CB-B2603C2FC04F}"/>
    <cellStyle name="Normal 9 3 4 2 2 3" xfId="2341" xr:uid="{EAE1FE4C-ECD2-442A-AE07-D64B5F3128F8}"/>
    <cellStyle name="Normal 9 3 4 2 2 3 2" xfId="4799" xr:uid="{D06273B1-3FA8-4421-B2E3-A16542EF509E}"/>
    <cellStyle name="Normal 9 3 4 2 2 4" xfId="4043" xr:uid="{4EF1718D-D266-4FF2-93FC-8A674B1BB994}"/>
    <cellStyle name="Normal 9 3 4 2 2 4 2" xfId="4800" xr:uid="{B9407152-706E-4217-8803-BB70FB868482}"/>
    <cellStyle name="Normal 9 3 4 2 2 5" xfId="4796" xr:uid="{249ADC42-A9F0-4156-9275-E7B79F18A00B}"/>
    <cellStyle name="Normal 9 3 4 2 3" xfId="2342" xr:uid="{D60ADB4B-E1B5-4A51-BEB2-71099FFCF41C}"/>
    <cellStyle name="Normal 9 3 4 2 3 2" xfId="2343" xr:uid="{A04488AE-3535-469A-B91F-D2A98F057585}"/>
    <cellStyle name="Normal 9 3 4 2 3 2 2" xfId="4802" xr:uid="{121D8ECB-E2A7-490C-AFAF-4A276FB02502}"/>
    <cellStyle name="Normal 9 3 4 2 3 3" xfId="4801" xr:uid="{E3C89E35-FB36-4515-9C56-48613E98AAEC}"/>
    <cellStyle name="Normal 9 3 4 2 4" xfId="2344" xr:uid="{157E36AD-D8DB-41AD-8702-78C9DC9A2B41}"/>
    <cellStyle name="Normal 9 3 4 2 4 2" xfId="4803" xr:uid="{0D18F486-37AF-4DE7-AAFA-D9FBA438158C}"/>
    <cellStyle name="Normal 9 3 4 2 5" xfId="4044" xr:uid="{1F797E86-4A4F-41B5-BD77-E3FF2AF54840}"/>
    <cellStyle name="Normal 9 3 4 2 5 2" xfId="4804" xr:uid="{4BFFDE97-AD17-498C-98FC-A26775BE8F24}"/>
    <cellStyle name="Normal 9 3 4 2 6" xfId="4795" xr:uid="{00F487D6-5EC2-4F79-A501-213CA8A121F8}"/>
    <cellStyle name="Normal 9 3 4 3" xfId="851" xr:uid="{B85133F0-456E-4E68-BEC4-D3CD298E7360}"/>
    <cellStyle name="Normal 9 3 4 3 2" xfId="2345" xr:uid="{909EB1D2-A32B-400A-9C8E-34422B30F575}"/>
    <cellStyle name="Normal 9 3 4 3 2 2" xfId="2346" xr:uid="{C500DF99-BE0C-467D-BC15-D2B15F03C3C9}"/>
    <cellStyle name="Normal 9 3 4 3 2 2 2" xfId="4807" xr:uid="{7EBD9754-3CB3-4734-9211-0FD95C2B2304}"/>
    <cellStyle name="Normal 9 3 4 3 2 3" xfId="4806" xr:uid="{2A5B334D-EE3B-4306-82F8-605FC1FFDC78}"/>
    <cellStyle name="Normal 9 3 4 3 3" xfId="2347" xr:uid="{6B1A110F-B1A0-4CC9-AFAF-928DA2F0E847}"/>
    <cellStyle name="Normal 9 3 4 3 3 2" xfId="4808" xr:uid="{10ADAC89-8780-40B6-B58B-0BC39E34C9F0}"/>
    <cellStyle name="Normal 9 3 4 3 4" xfId="4045" xr:uid="{761CD99B-98C1-49B8-AD4B-A3F991A15446}"/>
    <cellStyle name="Normal 9 3 4 3 4 2" xfId="4809" xr:uid="{D120D178-BD98-4C48-B4FF-55D4490A6D2A}"/>
    <cellStyle name="Normal 9 3 4 3 5" xfId="4805" xr:uid="{EA809A8D-B5E5-4BC7-BCD9-F4143C0AD07C}"/>
    <cellStyle name="Normal 9 3 4 4" xfId="2348" xr:uid="{93E51DE1-C565-421C-89E4-128860A7A3AB}"/>
    <cellStyle name="Normal 9 3 4 4 2" xfId="2349" xr:uid="{26B1723D-EB8B-4290-B40B-83D91FD0D852}"/>
    <cellStyle name="Normal 9 3 4 4 2 2" xfId="4811" xr:uid="{60BC7851-F9A7-404A-A379-9F21481CC1A4}"/>
    <cellStyle name="Normal 9 3 4 4 3" xfId="4046" xr:uid="{09C88340-CA71-4E18-8CCF-2CBB87235FB6}"/>
    <cellStyle name="Normal 9 3 4 4 3 2" xfId="4812" xr:uid="{08402611-B5B6-4155-A3F6-C71B93B42189}"/>
    <cellStyle name="Normal 9 3 4 4 4" xfId="4047" xr:uid="{6B56EB4E-C8D8-4981-9041-DF59326D8188}"/>
    <cellStyle name="Normal 9 3 4 4 4 2" xfId="4813" xr:uid="{2E9A775F-827B-4DA3-BC29-16551E15E2D2}"/>
    <cellStyle name="Normal 9 3 4 4 5" xfId="4810" xr:uid="{3D832F7A-FF54-4CFA-B499-4B66684F0D0B}"/>
    <cellStyle name="Normal 9 3 4 5" xfId="2350" xr:uid="{021D349D-FF32-4CB7-B53F-5646B582E85D}"/>
    <cellStyle name="Normal 9 3 4 5 2" xfId="4814" xr:uid="{6242A4A2-6E11-4492-9118-4DC4B630D345}"/>
    <cellStyle name="Normal 9 3 4 6" xfId="4048" xr:uid="{8E743301-6AB1-468D-95DC-48448F75B39A}"/>
    <cellStyle name="Normal 9 3 4 6 2" xfId="4815" xr:uid="{AD70D6C6-DC56-4CDB-A4DB-AC2D35FD4AA9}"/>
    <cellStyle name="Normal 9 3 4 7" xfId="4049" xr:uid="{D482A26C-1D0E-4721-BE14-1F0F42ED46F1}"/>
    <cellStyle name="Normal 9 3 4 7 2" xfId="4816" xr:uid="{E1D02F5E-F801-4612-91EE-FE443066CA4C}"/>
    <cellStyle name="Normal 9 3 4 8" xfId="4794" xr:uid="{02A6D1CB-70CF-40F1-98F3-9670923F9F8B}"/>
    <cellStyle name="Normal 9 3 5" xfId="410" xr:uid="{1506FF99-A31F-4877-AD79-9E215EE7FA1E}"/>
    <cellStyle name="Normal 9 3 5 2" xfId="852" xr:uid="{797AE9E4-F57C-4705-A299-2691BA5695CF}"/>
    <cellStyle name="Normal 9 3 5 2 2" xfId="853" xr:uid="{DED182E7-C659-4919-B6C6-B09C6C7AE744}"/>
    <cellStyle name="Normal 9 3 5 2 2 2" xfId="2351" xr:uid="{6E08C5D5-E1C8-4B9B-80D3-EFECB8340549}"/>
    <cellStyle name="Normal 9 3 5 2 2 2 2" xfId="2352" xr:uid="{0647E4F0-F559-46F2-AE6B-17B451BC3FD0}"/>
    <cellStyle name="Normal 9 3 5 2 2 2 2 2" xfId="4821" xr:uid="{3A22851A-4BEE-42C3-B655-FACECCCC6C98}"/>
    <cellStyle name="Normal 9 3 5 2 2 2 3" xfId="4820" xr:uid="{226FFD5D-C0F7-45EC-A7A3-251C49DC22B4}"/>
    <cellStyle name="Normal 9 3 5 2 2 3" xfId="2353" xr:uid="{5A32176A-05E4-4E68-A1EF-0F8BBD628DB4}"/>
    <cellStyle name="Normal 9 3 5 2 2 3 2" xfId="4822" xr:uid="{D8B56927-1990-4AF4-BA4F-DEA983BB2EDC}"/>
    <cellStyle name="Normal 9 3 5 2 2 4" xfId="4819" xr:uid="{FC0D3B37-5B51-43CF-A508-9CB8B46F0D8C}"/>
    <cellStyle name="Normal 9 3 5 2 3" xfId="2354" xr:uid="{92B05106-B35F-4F1E-A436-0AD7CD702211}"/>
    <cellStyle name="Normal 9 3 5 2 3 2" xfId="2355" xr:uid="{0668C983-8F66-470D-A437-903B223C7BA1}"/>
    <cellStyle name="Normal 9 3 5 2 3 2 2" xfId="4824" xr:uid="{F9F83154-2E31-4FA0-A7E7-3D3B1B35AFBF}"/>
    <cellStyle name="Normal 9 3 5 2 3 3" xfId="4823" xr:uid="{464EE636-F01F-49DF-BD6D-42E265B423B7}"/>
    <cellStyle name="Normal 9 3 5 2 4" xfId="2356" xr:uid="{C4273BDC-CF7A-4A72-BA2B-04DE38E69ACC}"/>
    <cellStyle name="Normal 9 3 5 2 4 2" xfId="4825" xr:uid="{A3F34FFD-5A49-4529-805C-192EF7964848}"/>
    <cellStyle name="Normal 9 3 5 2 5" xfId="4818" xr:uid="{2EB9D4BC-162A-4921-8E92-FDCE1AA3F914}"/>
    <cellStyle name="Normal 9 3 5 3" xfId="854" xr:uid="{D5B26C57-EF7D-40FC-9F6A-515FEED0AAF1}"/>
    <cellStyle name="Normal 9 3 5 3 2" xfId="2357" xr:uid="{B437782B-B9B8-40D0-A0FF-C4E5C279E8E0}"/>
    <cellStyle name="Normal 9 3 5 3 2 2" xfId="2358" xr:uid="{1F2CD4BB-CC0C-4D7C-BEAF-F2D93A196424}"/>
    <cellStyle name="Normal 9 3 5 3 2 2 2" xfId="4828" xr:uid="{3112EEE3-D6BC-4F03-A6D9-9D0DDF0C8B87}"/>
    <cellStyle name="Normal 9 3 5 3 2 3" xfId="4827" xr:uid="{81ABF051-4551-4007-B19C-1086EA641EED}"/>
    <cellStyle name="Normal 9 3 5 3 3" xfId="2359" xr:uid="{34EEF898-FF52-40B9-B24B-DA91F4B1767B}"/>
    <cellStyle name="Normal 9 3 5 3 3 2" xfId="4829" xr:uid="{E8A08B97-341F-4837-B801-FE3802F70CA3}"/>
    <cellStyle name="Normal 9 3 5 3 4" xfId="4050" xr:uid="{5481C158-2389-48DA-BD01-12A6C7938667}"/>
    <cellStyle name="Normal 9 3 5 3 4 2" xfId="4830" xr:uid="{F5B55310-CCF4-4AEE-9757-AA52463A9871}"/>
    <cellStyle name="Normal 9 3 5 3 5" xfId="4826" xr:uid="{FE3BB5C0-416F-4908-8FF3-728B91BE93FC}"/>
    <cellStyle name="Normal 9 3 5 4" xfId="2360" xr:uid="{0865EBBB-6444-4944-B47A-E8597AB7FB51}"/>
    <cellStyle name="Normal 9 3 5 4 2" xfId="2361" xr:uid="{D43F86D6-A674-4560-A482-EF4ACE1E3720}"/>
    <cellStyle name="Normal 9 3 5 4 2 2" xfId="4832" xr:uid="{21F29D33-EF00-4941-8C89-912203C6B3CB}"/>
    <cellStyle name="Normal 9 3 5 4 3" xfId="4831" xr:uid="{2E04C3D3-87B1-4D94-AEBF-55C1599BEBD1}"/>
    <cellStyle name="Normal 9 3 5 5" xfId="2362" xr:uid="{02F6B533-67B1-472C-BF4B-D576770FB87E}"/>
    <cellStyle name="Normal 9 3 5 5 2" xfId="4833" xr:uid="{2C843473-A84B-4471-86C7-F06F7846D67B}"/>
    <cellStyle name="Normal 9 3 5 6" xfId="4051" xr:uid="{2DB73BA5-5375-484E-A5B5-131D63DAE59B}"/>
    <cellStyle name="Normal 9 3 5 6 2" xfId="4834" xr:uid="{1324B2A3-F775-42A0-BE9D-EE01E295C0E1}"/>
    <cellStyle name="Normal 9 3 5 7" xfId="4817" xr:uid="{5FEED506-C8FB-4429-B19B-A06AEDA55850}"/>
    <cellStyle name="Normal 9 3 6" xfId="411" xr:uid="{29BD651B-71E4-4C5D-BF73-85D51078E2F9}"/>
    <cellStyle name="Normal 9 3 6 2" xfId="855" xr:uid="{34361B2B-F84B-4A9D-A2FA-1D3E389E9682}"/>
    <cellStyle name="Normal 9 3 6 2 2" xfId="2363" xr:uid="{7F177BD4-EA5D-45BA-8B21-45E21FABA04D}"/>
    <cellStyle name="Normal 9 3 6 2 2 2" xfId="2364" xr:uid="{EDC1AF7E-EE83-4DDF-82AF-F043B3FC0100}"/>
    <cellStyle name="Normal 9 3 6 2 2 2 2" xfId="4838" xr:uid="{FF1BDB8B-7B9A-41BA-AB4F-F5F7707C2B7E}"/>
    <cellStyle name="Normal 9 3 6 2 2 3" xfId="4837" xr:uid="{CCBE2BD8-5189-4121-B7CC-25CA50B6F198}"/>
    <cellStyle name="Normal 9 3 6 2 3" xfId="2365" xr:uid="{9086274F-5298-41D7-AEBF-5CA884713349}"/>
    <cellStyle name="Normal 9 3 6 2 3 2" xfId="4839" xr:uid="{9945FA63-0DB5-4DD5-8DA0-A23C205CB661}"/>
    <cellStyle name="Normal 9 3 6 2 4" xfId="4052" xr:uid="{A58A1047-25E1-4EEA-B547-9172EC26E653}"/>
    <cellStyle name="Normal 9 3 6 2 4 2" xfId="4840" xr:uid="{B741FBA0-38D7-4BD4-B88B-BA3B3C6F5FDC}"/>
    <cellStyle name="Normal 9 3 6 2 5" xfId="4836" xr:uid="{8EC46D68-8CAF-470A-B54C-06C95C225699}"/>
    <cellStyle name="Normal 9 3 6 3" xfId="2366" xr:uid="{2F18DF01-E9EC-466D-BC2E-CFBCA305B6FE}"/>
    <cellStyle name="Normal 9 3 6 3 2" xfId="2367" xr:uid="{1F0BCEDF-29B8-480A-A791-8384696180A7}"/>
    <cellStyle name="Normal 9 3 6 3 2 2" xfId="4842" xr:uid="{6B822C08-1AF0-4651-BB34-19D8657D739C}"/>
    <cellStyle name="Normal 9 3 6 3 3" xfId="4841" xr:uid="{505D8EB3-5C6A-44F1-8B39-194D40F7772B}"/>
    <cellStyle name="Normal 9 3 6 4" xfId="2368" xr:uid="{918460AD-9747-4962-A7B8-A72210F125E8}"/>
    <cellStyle name="Normal 9 3 6 4 2" xfId="4843" xr:uid="{4ADC9409-6506-418D-A5EC-9ACB2AF2AEBD}"/>
    <cellStyle name="Normal 9 3 6 5" xfId="4053" xr:uid="{37E159F4-3734-47E7-8A9D-1FD43BD44F6B}"/>
    <cellStyle name="Normal 9 3 6 5 2" xfId="4844" xr:uid="{02AC4E05-6605-4684-9322-777FD18C3783}"/>
    <cellStyle name="Normal 9 3 6 6" xfId="4835" xr:uid="{2B0B4EF9-4A3B-4ED7-850C-4B1FFA89E29C}"/>
    <cellStyle name="Normal 9 3 7" xfId="856" xr:uid="{CC9AABC5-48AE-4707-A399-48FC435C709E}"/>
    <cellStyle name="Normal 9 3 7 2" xfId="2369" xr:uid="{2895453D-F5F2-4D09-8707-87026936CA3A}"/>
    <cellStyle name="Normal 9 3 7 2 2" xfId="2370" xr:uid="{A563663F-CF8F-4A27-821D-827E803C8386}"/>
    <cellStyle name="Normal 9 3 7 2 2 2" xfId="4847" xr:uid="{562CB548-4C98-448B-8928-FAB9B8CFE868}"/>
    <cellStyle name="Normal 9 3 7 2 3" xfId="4846" xr:uid="{3A07ED6C-8002-4A7C-AA35-7801190B0090}"/>
    <cellStyle name="Normal 9 3 7 3" xfId="2371" xr:uid="{E6E72A52-FCEA-48B2-A938-9443EF8C172E}"/>
    <cellStyle name="Normal 9 3 7 3 2" xfId="4848" xr:uid="{180B62FE-ED15-4DA7-ACE8-A4C8BF07B691}"/>
    <cellStyle name="Normal 9 3 7 4" xfId="4054" xr:uid="{2B23D3F8-6A69-4177-9FCB-1B390BC2B7A2}"/>
    <cellStyle name="Normal 9 3 7 4 2" xfId="4849" xr:uid="{6947629A-ED7C-4927-9CD7-2F221F3BDB5A}"/>
    <cellStyle name="Normal 9 3 7 5" xfId="4845" xr:uid="{AB9B7432-4D53-4760-AFA2-4385428082A3}"/>
    <cellStyle name="Normal 9 3 8" xfId="2372" xr:uid="{1DFD3ABF-0EB7-4DF4-9EDE-54C5C9FC612B}"/>
    <cellStyle name="Normal 9 3 8 2" xfId="2373" xr:uid="{DDC0E47F-7D30-4EFF-A91F-EF64CB0AEBF0}"/>
    <cellStyle name="Normal 9 3 8 2 2" xfId="4851" xr:uid="{9DD074F8-E14C-4754-B8B5-3627041D0AA9}"/>
    <cellStyle name="Normal 9 3 8 3" xfId="4055" xr:uid="{442CCE0C-A2E7-4A60-8AB0-F9A429149B5A}"/>
    <cellStyle name="Normal 9 3 8 3 2" xfId="4852" xr:uid="{64D93ADD-6E2A-43EF-BFA2-3B28F8AD78E6}"/>
    <cellStyle name="Normal 9 3 8 4" xfId="4056" xr:uid="{A41681DC-8E91-4909-AF11-81BB8E40F82C}"/>
    <cellStyle name="Normal 9 3 8 4 2" xfId="4853" xr:uid="{1E5287ED-154D-4FEC-AB0E-9CAF61D8551B}"/>
    <cellStyle name="Normal 9 3 8 5" xfId="4850" xr:uid="{36F0A908-9543-4B5E-A088-827708AC7826}"/>
    <cellStyle name="Normal 9 3 9" xfId="2374" xr:uid="{2BE301A3-DF4D-4E6C-A34F-1ECED8FCE45D}"/>
    <cellStyle name="Normal 9 3 9 2" xfId="4854" xr:uid="{13B3546C-837A-41EE-898B-3EED6FE617AC}"/>
    <cellStyle name="Normal 9 4" xfId="173" xr:uid="{7F6D8E99-228C-40AB-85A6-643902B99D3C}"/>
    <cellStyle name="Normal 9 4 10" xfId="4057" xr:uid="{B77E0166-09F3-46B8-8C5C-37136F318F3F}"/>
    <cellStyle name="Normal 9 4 10 2" xfId="4856" xr:uid="{EBBF826D-9DEB-4A96-8E99-B29B484C03D0}"/>
    <cellStyle name="Normal 9 4 11" xfId="4058" xr:uid="{AF89EFCF-10AF-4696-9C7F-CF4966B2645B}"/>
    <cellStyle name="Normal 9 4 11 2" xfId="4857" xr:uid="{CD064EEB-DC2D-4B84-8774-C7BCAE28A504}"/>
    <cellStyle name="Normal 9 4 12" xfId="4855" xr:uid="{AC412461-7B6D-4BB1-AA39-4495FA368F92}"/>
    <cellStyle name="Normal 9 4 2" xfId="174" xr:uid="{04F6EC0D-DB26-4E36-999B-3187F94D3044}"/>
    <cellStyle name="Normal 9 4 2 10" xfId="4858" xr:uid="{327AD3A5-F8E4-43FA-8076-3E64A3C198F5}"/>
    <cellStyle name="Normal 9 4 2 2" xfId="175" xr:uid="{7CF56189-475F-442A-87D4-E3BF82DB13C8}"/>
    <cellStyle name="Normal 9 4 2 2 2" xfId="412" xr:uid="{6FE7730E-9167-4D2F-93D5-FA6E89E96999}"/>
    <cellStyle name="Normal 9 4 2 2 2 2" xfId="857" xr:uid="{DA096E4A-3FF4-437A-8724-3B9FA661F617}"/>
    <cellStyle name="Normal 9 4 2 2 2 2 2" xfId="2375" xr:uid="{D8E25292-74C0-4105-AC79-7931353BF702}"/>
    <cellStyle name="Normal 9 4 2 2 2 2 2 2" xfId="2376" xr:uid="{F129E00E-3742-493C-9213-7FBDFC1F5B24}"/>
    <cellStyle name="Normal 9 4 2 2 2 2 2 2 2" xfId="4863" xr:uid="{78B5F3BB-C48B-4A2F-AFC8-4F13582EA617}"/>
    <cellStyle name="Normal 9 4 2 2 2 2 2 3" xfId="4862" xr:uid="{8013755E-1A56-49FC-A8C1-513673787BBA}"/>
    <cellStyle name="Normal 9 4 2 2 2 2 3" xfId="2377" xr:uid="{93B5DDC5-1934-435E-93BC-B346BE66C653}"/>
    <cellStyle name="Normal 9 4 2 2 2 2 3 2" xfId="4864" xr:uid="{3A15DDD3-998E-4A5D-A02E-F6292663C547}"/>
    <cellStyle name="Normal 9 4 2 2 2 2 4" xfId="4059" xr:uid="{004A338A-D366-4CF6-A35A-4FE38E88CEEF}"/>
    <cellStyle name="Normal 9 4 2 2 2 2 4 2" xfId="4865" xr:uid="{A1A5CD2C-5D48-461D-BCAB-506D05902B47}"/>
    <cellStyle name="Normal 9 4 2 2 2 2 5" xfId="4861" xr:uid="{4C5DF2B0-0EBA-4AB2-8B98-712A81A65EF3}"/>
    <cellStyle name="Normal 9 4 2 2 2 3" xfId="2378" xr:uid="{0A3A2EE0-D289-4529-929C-56F3660EF677}"/>
    <cellStyle name="Normal 9 4 2 2 2 3 2" xfId="2379" xr:uid="{95B64DE0-4612-424C-A0F1-E092BD3A79B5}"/>
    <cellStyle name="Normal 9 4 2 2 2 3 2 2" xfId="4867" xr:uid="{88983CA3-4C00-40D8-A0A6-A593D0633499}"/>
    <cellStyle name="Normal 9 4 2 2 2 3 3" xfId="4060" xr:uid="{028C898A-58A3-4D1F-B713-7ECACC141972}"/>
    <cellStyle name="Normal 9 4 2 2 2 3 3 2" xfId="4868" xr:uid="{4853C57E-FD1A-4134-9F2E-189E74393405}"/>
    <cellStyle name="Normal 9 4 2 2 2 3 4" xfId="4061" xr:uid="{AFF7F0BF-8A85-45F3-B060-E85A14462B39}"/>
    <cellStyle name="Normal 9 4 2 2 2 3 4 2" xfId="4869" xr:uid="{0CF74309-C8F7-486E-9B8B-021C71D4AC5B}"/>
    <cellStyle name="Normal 9 4 2 2 2 3 5" xfId="4866" xr:uid="{B329A211-C9DD-46CA-9AAA-275E7EE3D09C}"/>
    <cellStyle name="Normal 9 4 2 2 2 4" xfId="2380" xr:uid="{4F21DA16-A429-4904-B7E2-01425C656F0F}"/>
    <cellStyle name="Normal 9 4 2 2 2 4 2" xfId="4870" xr:uid="{5B8AF5F6-9AF2-49AD-B293-A553317D2A0B}"/>
    <cellStyle name="Normal 9 4 2 2 2 5" xfId="4062" xr:uid="{D6358483-F9AA-4BCF-8758-166D1AC4287D}"/>
    <cellStyle name="Normal 9 4 2 2 2 5 2" xfId="4871" xr:uid="{638C29ED-BFF5-4982-A351-E503D811B784}"/>
    <cellStyle name="Normal 9 4 2 2 2 6" xfId="4063" xr:uid="{F913593F-4DA2-4758-BF05-29A05054DE9F}"/>
    <cellStyle name="Normal 9 4 2 2 2 6 2" xfId="4872" xr:uid="{166EB5D2-E1BA-4E28-97FA-100D673769B7}"/>
    <cellStyle name="Normal 9 4 2 2 2 7" xfId="4860" xr:uid="{AA0D2B5B-9AA9-4EAB-95D3-C5ABF84F3DF3}"/>
    <cellStyle name="Normal 9 4 2 2 3" xfId="858" xr:uid="{710944A2-92E6-4D4B-9690-9C4F8F2303FA}"/>
    <cellStyle name="Normal 9 4 2 2 3 2" xfId="2381" xr:uid="{6AF3A503-DBA4-4CA4-882D-E6BFFDB55E43}"/>
    <cellStyle name="Normal 9 4 2 2 3 2 2" xfId="2382" xr:uid="{F6130520-6E52-424E-88A2-D8C5E2D74931}"/>
    <cellStyle name="Normal 9 4 2 2 3 2 2 2" xfId="4875" xr:uid="{0C3F213C-AC34-44B0-BC28-EB58751E075E}"/>
    <cellStyle name="Normal 9 4 2 2 3 2 3" xfId="4064" xr:uid="{19267A58-8B91-4967-8192-CF940FBA4420}"/>
    <cellStyle name="Normal 9 4 2 2 3 2 3 2" xfId="4876" xr:uid="{03F395A2-2299-400B-8337-A6FFB81D700A}"/>
    <cellStyle name="Normal 9 4 2 2 3 2 4" xfId="4065" xr:uid="{0358391B-C573-4426-AF46-8B21553E0C96}"/>
    <cellStyle name="Normal 9 4 2 2 3 2 4 2" xfId="4877" xr:uid="{1F3BD026-8465-4971-B1B1-001ECC707006}"/>
    <cellStyle name="Normal 9 4 2 2 3 2 5" xfId="4874" xr:uid="{09882995-AA89-4735-8216-78C5EC7547B6}"/>
    <cellStyle name="Normal 9 4 2 2 3 3" xfId="2383" xr:uid="{64E3A240-9747-49B4-A3F5-63407A75439E}"/>
    <cellStyle name="Normal 9 4 2 2 3 3 2" xfId="4878" xr:uid="{777CB171-A42A-49B9-B641-452FC45DC22A}"/>
    <cellStyle name="Normal 9 4 2 2 3 4" xfId="4066" xr:uid="{E47C27D6-E0E6-4A50-9786-DA2CD0B14D40}"/>
    <cellStyle name="Normal 9 4 2 2 3 4 2" xfId="4879" xr:uid="{6CD5D707-F34D-46B4-86AC-231FC58C5294}"/>
    <cellStyle name="Normal 9 4 2 2 3 5" xfId="4067" xr:uid="{798571C5-B504-4BB7-BCBA-191DE8EF18DD}"/>
    <cellStyle name="Normal 9 4 2 2 3 5 2" xfId="4880" xr:uid="{62DBA8C4-2D8C-42BB-AB55-68E60FFD0CEF}"/>
    <cellStyle name="Normal 9 4 2 2 3 6" xfId="4873" xr:uid="{CB5D1FA5-80D8-409B-BCCB-B3EF84B069C0}"/>
    <cellStyle name="Normal 9 4 2 2 4" xfId="2384" xr:uid="{6296EB1A-2F05-4688-A404-A7FE5D4E6988}"/>
    <cellStyle name="Normal 9 4 2 2 4 2" xfId="2385" xr:uid="{F6495AA8-9366-4F6D-863C-CE2F7A0B6BBD}"/>
    <cellStyle name="Normal 9 4 2 2 4 2 2" xfId="4882" xr:uid="{1F1C9694-3E50-4C94-8C34-ED45F5FCA9EA}"/>
    <cellStyle name="Normal 9 4 2 2 4 3" xfId="4068" xr:uid="{4A15026D-5947-42CA-BD69-53D4680DD51E}"/>
    <cellStyle name="Normal 9 4 2 2 4 3 2" xfId="4883" xr:uid="{11E288AB-5062-4662-8433-CF933E021379}"/>
    <cellStyle name="Normal 9 4 2 2 4 4" xfId="4069" xr:uid="{6BBC7509-9F5D-4AB2-B573-1994D3605566}"/>
    <cellStyle name="Normal 9 4 2 2 4 4 2" xfId="4884" xr:uid="{B25ECBD4-C934-43CE-9E90-2FE661032927}"/>
    <cellStyle name="Normal 9 4 2 2 4 5" xfId="4881" xr:uid="{25F95F8F-E1E9-4AAA-A5D2-547AE169D720}"/>
    <cellStyle name="Normal 9 4 2 2 5" xfId="2386" xr:uid="{3237A0D6-9197-409D-A72D-C8FDEEDD4827}"/>
    <cellStyle name="Normal 9 4 2 2 5 2" xfId="4070" xr:uid="{59C2C65C-B922-4902-88E1-3EC29808B191}"/>
    <cellStyle name="Normal 9 4 2 2 5 2 2" xfId="4886" xr:uid="{27EED5F0-FE77-44D7-809D-C211095B2EE2}"/>
    <cellStyle name="Normal 9 4 2 2 5 3" xfId="4071" xr:uid="{FDD46EF4-E004-4AE8-BF2E-EDC2A16D1F10}"/>
    <cellStyle name="Normal 9 4 2 2 5 3 2" xfId="4887" xr:uid="{C8662D08-F135-4A94-A96A-AE3481E539C6}"/>
    <cellStyle name="Normal 9 4 2 2 5 4" xfId="4072" xr:uid="{F5D56E2F-1027-410C-8921-80FA320E9D53}"/>
    <cellStyle name="Normal 9 4 2 2 5 4 2" xfId="4888" xr:uid="{E1324042-182A-4A1B-88FA-F0708164E398}"/>
    <cellStyle name="Normal 9 4 2 2 5 5" xfId="4885" xr:uid="{4DEFA730-B5F0-49A9-B40C-C5809C985659}"/>
    <cellStyle name="Normal 9 4 2 2 6" xfId="4073" xr:uid="{01A2DF06-0AB5-44FF-8B39-DBEB8515DE01}"/>
    <cellStyle name="Normal 9 4 2 2 6 2" xfId="4889" xr:uid="{8545D552-0A70-474C-9293-64DD8E947D5F}"/>
    <cellStyle name="Normal 9 4 2 2 7" xfId="4074" xr:uid="{E1CC58A0-5B3C-456C-92BF-D39ECB4B6D5A}"/>
    <cellStyle name="Normal 9 4 2 2 7 2" xfId="4890" xr:uid="{E5E7A4A3-8603-4A1D-83C1-F42A17203465}"/>
    <cellStyle name="Normal 9 4 2 2 8" xfId="4075" xr:uid="{A93046DB-3308-4C7A-99A7-126A601FD2EC}"/>
    <cellStyle name="Normal 9 4 2 2 8 2" xfId="4891" xr:uid="{C6E9AA02-89A0-44C0-A539-DCC941C4324F}"/>
    <cellStyle name="Normal 9 4 2 2 9" xfId="4859" xr:uid="{C230BEF6-F20D-47A2-854C-119E7E17DE00}"/>
    <cellStyle name="Normal 9 4 2 3" xfId="413" xr:uid="{7004DDC0-97B3-48E8-9554-D3850FFF4264}"/>
    <cellStyle name="Normal 9 4 2 3 2" xfId="859" xr:uid="{E811308C-B9AE-4288-813F-FB9CFFAEE840}"/>
    <cellStyle name="Normal 9 4 2 3 2 2" xfId="860" xr:uid="{201CA4E7-064C-4DF1-B702-982A842EDF6F}"/>
    <cellStyle name="Normal 9 4 2 3 2 2 2" xfId="2387" xr:uid="{9384D426-8E8E-4E7A-A953-6B0F11ADDA85}"/>
    <cellStyle name="Normal 9 4 2 3 2 2 2 2" xfId="2388" xr:uid="{F3BFB962-1AB8-487B-8E09-8DFC8E48941B}"/>
    <cellStyle name="Normal 9 4 2 3 2 2 2 2 2" xfId="4896" xr:uid="{1BD88983-EDD2-4B97-BEBF-29FC5D61F5D2}"/>
    <cellStyle name="Normal 9 4 2 3 2 2 2 3" xfId="4895" xr:uid="{6CB3E6A6-3F24-48EA-A088-72D7A2E3063F}"/>
    <cellStyle name="Normal 9 4 2 3 2 2 3" xfId="2389" xr:uid="{9641B118-F1BF-413F-8115-4A00A6157A41}"/>
    <cellStyle name="Normal 9 4 2 3 2 2 3 2" xfId="4897" xr:uid="{70B79464-ED8D-4076-B6D9-8FAD76CD36EF}"/>
    <cellStyle name="Normal 9 4 2 3 2 2 4" xfId="4894" xr:uid="{CF3CDC09-FEE0-41AF-8D35-5FA76FC502BE}"/>
    <cellStyle name="Normal 9 4 2 3 2 3" xfId="2390" xr:uid="{EBB19823-6F84-49AB-8E24-C5690AF9064E}"/>
    <cellStyle name="Normal 9 4 2 3 2 3 2" xfId="2391" xr:uid="{B848ED5D-D1AD-4323-A1F1-20840287CDE2}"/>
    <cellStyle name="Normal 9 4 2 3 2 3 2 2" xfId="4899" xr:uid="{788E909A-DBD4-4C1B-B85F-E974211E1958}"/>
    <cellStyle name="Normal 9 4 2 3 2 3 3" xfId="4898" xr:uid="{219F5C90-976F-4017-B139-DB0A762DF431}"/>
    <cellStyle name="Normal 9 4 2 3 2 4" xfId="2392" xr:uid="{45F6F0F8-4398-4F76-A89B-E2BE7CAACE3D}"/>
    <cellStyle name="Normal 9 4 2 3 2 4 2" xfId="4900" xr:uid="{32596A57-6565-4CFA-AFA6-435CEB79B000}"/>
    <cellStyle name="Normal 9 4 2 3 2 5" xfId="4893" xr:uid="{A090F10B-6FB6-41D5-A579-76B2B92D4DC0}"/>
    <cellStyle name="Normal 9 4 2 3 3" xfId="861" xr:uid="{9E16584E-3D40-4D20-BCC6-572A79B6784E}"/>
    <cellStyle name="Normal 9 4 2 3 3 2" xfId="2393" xr:uid="{69200987-6523-4315-9413-04E389561909}"/>
    <cellStyle name="Normal 9 4 2 3 3 2 2" xfId="2394" xr:uid="{F297D649-04F1-47DB-9680-3C8585EE31C1}"/>
    <cellStyle name="Normal 9 4 2 3 3 2 2 2" xfId="4903" xr:uid="{8996AAE7-71B4-4F01-BA3C-2856EE2AD9E9}"/>
    <cellStyle name="Normal 9 4 2 3 3 2 3" xfId="4902" xr:uid="{835DC9DD-AD10-4452-9893-85FB901D768F}"/>
    <cellStyle name="Normal 9 4 2 3 3 3" xfId="2395" xr:uid="{ED21A6A6-BC2D-4457-8AD9-F5CED75CCF8E}"/>
    <cellStyle name="Normal 9 4 2 3 3 3 2" xfId="4904" xr:uid="{FC56F445-9733-4DF2-82F0-7B8E3EDABD35}"/>
    <cellStyle name="Normal 9 4 2 3 3 4" xfId="4076" xr:uid="{0FBD9A6A-E4C3-478A-B732-22CA5B38A9EB}"/>
    <cellStyle name="Normal 9 4 2 3 3 4 2" xfId="4905" xr:uid="{4507D415-7647-48C8-83EB-7730C32DF5CB}"/>
    <cellStyle name="Normal 9 4 2 3 3 5" xfId="4901" xr:uid="{B7698E68-2741-4FCE-A289-649C732D5FBF}"/>
    <cellStyle name="Normal 9 4 2 3 4" xfId="2396" xr:uid="{A52D0F28-5370-465A-B482-92D710E7F4CE}"/>
    <cellStyle name="Normal 9 4 2 3 4 2" xfId="2397" xr:uid="{B95972E1-5521-46BF-8B0F-440F37E672AF}"/>
    <cellStyle name="Normal 9 4 2 3 4 2 2" xfId="4907" xr:uid="{3E632A0F-DEA5-4BD2-A96E-B6176E879156}"/>
    <cellStyle name="Normal 9 4 2 3 4 3" xfId="4906" xr:uid="{86F0DD2D-BE88-4C38-97A4-FDF6FD906AF6}"/>
    <cellStyle name="Normal 9 4 2 3 5" xfId="2398" xr:uid="{9034E798-7762-46A0-A4E9-74C5C28FAF0C}"/>
    <cellStyle name="Normal 9 4 2 3 5 2" xfId="4908" xr:uid="{4648C894-905A-4F54-91E6-C9358B81317E}"/>
    <cellStyle name="Normal 9 4 2 3 6" xfId="4077" xr:uid="{FAB9FE66-7DC6-4B9D-B628-5247AC801AA0}"/>
    <cellStyle name="Normal 9 4 2 3 6 2" xfId="4909" xr:uid="{0065D34D-E466-437E-9C85-A1247DFC7385}"/>
    <cellStyle name="Normal 9 4 2 3 7" xfId="4892" xr:uid="{0797DF24-F5CA-4911-A454-2236B34A25FD}"/>
    <cellStyle name="Normal 9 4 2 4" xfId="414" xr:uid="{45FD2478-3A60-4CFA-B87F-D920FC03CF15}"/>
    <cellStyle name="Normal 9 4 2 4 2" xfId="862" xr:uid="{C80BA15E-5FD2-432D-BF5D-C4432013F1D8}"/>
    <cellStyle name="Normal 9 4 2 4 2 2" xfId="2399" xr:uid="{73BD6958-2B88-45B8-B2DB-1826F8B407C0}"/>
    <cellStyle name="Normal 9 4 2 4 2 2 2" xfId="2400" xr:uid="{0552FEF3-59AE-46DE-9CE6-A03D0083D4C2}"/>
    <cellStyle name="Normal 9 4 2 4 2 2 2 2" xfId="4913" xr:uid="{AC5375D4-75E2-4921-88C9-53413D0FA5F2}"/>
    <cellStyle name="Normal 9 4 2 4 2 2 3" xfId="4912" xr:uid="{4301B4D3-C0AD-414A-BE9B-3D11A2E65B23}"/>
    <cellStyle name="Normal 9 4 2 4 2 3" xfId="2401" xr:uid="{CC97B92E-6EB5-4CCF-8A15-183214B9CD8E}"/>
    <cellStyle name="Normal 9 4 2 4 2 3 2" xfId="4914" xr:uid="{15F69AB9-6A6E-4E19-BE99-C379525EA3F6}"/>
    <cellStyle name="Normal 9 4 2 4 2 4" xfId="4078" xr:uid="{1DC1D9E8-EF63-4978-A4DB-10C940710FFE}"/>
    <cellStyle name="Normal 9 4 2 4 2 4 2" xfId="4915" xr:uid="{4DD25C1A-680E-44CF-9E02-51F16FE71F95}"/>
    <cellStyle name="Normal 9 4 2 4 2 5" xfId="4911" xr:uid="{2BCB379E-9826-4B82-80E2-6EFA3AE8964D}"/>
    <cellStyle name="Normal 9 4 2 4 3" xfId="2402" xr:uid="{F14ACD07-372D-4264-8775-D5E159ABDBA0}"/>
    <cellStyle name="Normal 9 4 2 4 3 2" xfId="2403" xr:uid="{452A9793-B6FC-4D7B-9E0E-8AD782820ED6}"/>
    <cellStyle name="Normal 9 4 2 4 3 2 2" xfId="4917" xr:uid="{3FE5BD5E-F953-4A34-9064-D4B31612BE6B}"/>
    <cellStyle name="Normal 9 4 2 4 3 3" xfId="4916" xr:uid="{C8DDAEA5-DF48-4A60-B645-DA825ED357A4}"/>
    <cellStyle name="Normal 9 4 2 4 4" xfId="2404" xr:uid="{33E1F88E-B3A1-4FF0-8A9A-6091E78ABB8F}"/>
    <cellStyle name="Normal 9 4 2 4 4 2" xfId="4918" xr:uid="{BA94CEFC-7FA0-4C7B-9FDB-3D439674006F}"/>
    <cellStyle name="Normal 9 4 2 4 5" xfId="4079" xr:uid="{FE1C9F97-E8C4-4FEB-A488-866A67BD87E7}"/>
    <cellStyle name="Normal 9 4 2 4 5 2" xfId="4919" xr:uid="{6249C373-20F2-4098-9BA5-51CBC0318123}"/>
    <cellStyle name="Normal 9 4 2 4 6" xfId="4910" xr:uid="{4C4E88B2-3444-48EC-B37E-61F78A366A1C}"/>
    <cellStyle name="Normal 9 4 2 5" xfId="415" xr:uid="{846BC54D-3BEE-4B4A-9BE6-73718D795889}"/>
    <cellStyle name="Normal 9 4 2 5 2" xfId="2405" xr:uid="{CA09F4B8-1350-4F27-908B-99BEDE7E1E55}"/>
    <cellStyle name="Normal 9 4 2 5 2 2" xfId="2406" xr:uid="{BAC165E9-9EEA-4B4C-93BB-1F0EDA8A117C}"/>
    <cellStyle name="Normal 9 4 2 5 2 2 2" xfId="4922" xr:uid="{12E90643-E2ED-47E8-B59A-437395F2EA0C}"/>
    <cellStyle name="Normal 9 4 2 5 2 3" xfId="4921" xr:uid="{75FDDE12-6B16-4376-9C21-9B2B32DB1A22}"/>
    <cellStyle name="Normal 9 4 2 5 3" xfId="2407" xr:uid="{E33FCA88-6966-4794-AD0B-C4A862EABC59}"/>
    <cellStyle name="Normal 9 4 2 5 3 2" xfId="4923" xr:uid="{B55BAC15-A660-454A-B008-6C7DB855C94A}"/>
    <cellStyle name="Normal 9 4 2 5 4" xfId="4080" xr:uid="{37301D8E-EB36-4667-B23E-D294A30D8358}"/>
    <cellStyle name="Normal 9 4 2 5 4 2" xfId="4924" xr:uid="{71159744-71E4-4968-B8C4-497DB5D1C750}"/>
    <cellStyle name="Normal 9 4 2 5 5" xfId="4920" xr:uid="{332B76FD-8710-4581-B6AA-C1E30ADBA799}"/>
    <cellStyle name="Normal 9 4 2 6" xfId="2408" xr:uid="{FF96A9CA-3689-47AD-9837-E73C28F59400}"/>
    <cellStyle name="Normal 9 4 2 6 2" xfId="2409" xr:uid="{4BD15F1B-F6E7-4E92-A073-0D3B180DAC47}"/>
    <cellStyle name="Normal 9 4 2 6 2 2" xfId="4926" xr:uid="{94AFD96F-83BC-4175-8BEF-83FDF79CFBDC}"/>
    <cellStyle name="Normal 9 4 2 6 3" xfId="4081" xr:uid="{9278EA35-516D-441A-A914-C79B1DFEA045}"/>
    <cellStyle name="Normal 9 4 2 6 3 2" xfId="4927" xr:uid="{7920D7DE-5150-482B-819C-3FF4E8A53BE3}"/>
    <cellStyle name="Normal 9 4 2 6 4" xfId="4082" xr:uid="{5D3F8477-BC61-4752-8019-34C9506FF329}"/>
    <cellStyle name="Normal 9 4 2 6 4 2" xfId="4928" xr:uid="{CE02D31B-33F9-40C4-A9B6-1F2A2910E41E}"/>
    <cellStyle name="Normal 9 4 2 6 5" xfId="4925" xr:uid="{C02B7734-A812-4E59-91C5-9F51D0298FFE}"/>
    <cellStyle name="Normal 9 4 2 7" xfId="2410" xr:uid="{4E49E0B3-C270-493B-89C5-4C90BD111615}"/>
    <cellStyle name="Normal 9 4 2 7 2" xfId="4929" xr:uid="{953AD134-A27B-4A56-849C-236BF52EDF84}"/>
    <cellStyle name="Normal 9 4 2 8" xfId="4083" xr:uid="{D469CE90-FD4F-4837-9075-4DB57AEA114A}"/>
    <cellStyle name="Normal 9 4 2 8 2" xfId="4930" xr:uid="{C183AF66-D9C1-4643-84EB-EA244846AA59}"/>
    <cellStyle name="Normal 9 4 2 9" xfId="4084" xr:uid="{72480D68-D419-434C-B0DF-4E5B6351399C}"/>
    <cellStyle name="Normal 9 4 2 9 2" xfId="4931" xr:uid="{EEA82D01-0FFC-4007-B507-AD2C3A7721DC}"/>
    <cellStyle name="Normal 9 4 3" xfId="176" xr:uid="{43985BF2-A4C7-4CBF-8D3F-FA4C6D5C78E8}"/>
    <cellStyle name="Normal 9 4 3 2" xfId="177" xr:uid="{025532F5-A580-45BC-A3C9-2665E2335F18}"/>
    <cellStyle name="Normal 9 4 3 2 2" xfId="863" xr:uid="{0C5676EF-C9B7-4596-9B7A-C411CB4F37CC}"/>
    <cellStyle name="Normal 9 4 3 2 2 2" xfId="2411" xr:uid="{1037B37B-8DF3-4397-9023-CC9942CB1694}"/>
    <cellStyle name="Normal 9 4 3 2 2 2 2" xfId="2412" xr:uid="{BE7256E2-7A20-4796-8D07-6A94C6F8C930}"/>
    <cellStyle name="Normal 9 4 3 2 2 2 2 2" xfId="4500" xr:uid="{07DAAAF8-494A-47B5-A6FD-AE443D40427C}"/>
    <cellStyle name="Normal 9 4 3 2 2 2 2 2 2" xfId="5307" xr:uid="{DAF3F856-585C-4AAC-B649-B7F1C478C97F}"/>
    <cellStyle name="Normal 9 4 3 2 2 2 2 2 3" xfId="4936" xr:uid="{E4A20CF4-A5BA-4EFB-804E-9F9CF71D9300}"/>
    <cellStyle name="Normal 9 4 3 2 2 2 3" xfId="4501" xr:uid="{61ACAAC9-8554-45E9-B0EF-755EF1E0DC66}"/>
    <cellStyle name="Normal 9 4 3 2 2 2 3 2" xfId="5308" xr:uid="{336082E3-978B-4314-BE45-7DFB396C7BC8}"/>
    <cellStyle name="Normal 9 4 3 2 2 2 3 3" xfId="4935" xr:uid="{0A8F33A3-E093-4F3C-B545-955A2D057D2D}"/>
    <cellStyle name="Normal 9 4 3 2 2 3" xfId="2413" xr:uid="{314698D6-2AD8-427E-86C3-BD9837A71E28}"/>
    <cellStyle name="Normal 9 4 3 2 2 3 2" xfId="4502" xr:uid="{FDF7BE33-8775-4691-8171-926C1A416BC9}"/>
    <cellStyle name="Normal 9 4 3 2 2 3 2 2" xfId="5309" xr:uid="{F240C080-0155-472C-B2B9-09E49F17A72E}"/>
    <cellStyle name="Normal 9 4 3 2 2 3 2 3" xfId="4937" xr:uid="{E104AB4B-5E04-4466-8C08-66A3AD60D1FF}"/>
    <cellStyle name="Normal 9 4 3 2 2 4" xfId="4085" xr:uid="{ACF0FC04-7467-4674-B4DE-77F0EFB325F2}"/>
    <cellStyle name="Normal 9 4 3 2 2 4 2" xfId="4938" xr:uid="{8CB2C351-4AF6-40A3-9259-1A79B92B7B58}"/>
    <cellStyle name="Normal 9 4 3 2 2 5" xfId="4934" xr:uid="{D0BF6A8C-741D-4BB7-A93A-A967002DFC61}"/>
    <cellStyle name="Normal 9 4 3 2 3" xfId="2414" xr:uid="{514D8428-7922-4D88-9491-BB0A0F225C36}"/>
    <cellStyle name="Normal 9 4 3 2 3 2" xfId="2415" xr:uid="{42825E72-2A9D-44FE-BEDE-DBD4C26D6E2A}"/>
    <cellStyle name="Normal 9 4 3 2 3 2 2" xfId="4503" xr:uid="{FAA5859B-76AA-428C-AFA9-3A6BA935F2F8}"/>
    <cellStyle name="Normal 9 4 3 2 3 2 2 2" xfId="5310" xr:uid="{8BD5C34E-8EF9-4888-B328-DF8CF01FCE8B}"/>
    <cellStyle name="Normal 9 4 3 2 3 2 2 3" xfId="4940" xr:uid="{A295B15A-CB4C-478B-B385-B37ED6024C20}"/>
    <cellStyle name="Normal 9 4 3 2 3 3" xfId="4086" xr:uid="{356FEC0C-620B-4B3B-8484-36CB5AFC0B7F}"/>
    <cellStyle name="Normal 9 4 3 2 3 3 2" xfId="4941" xr:uid="{F4811396-683D-43AF-B41F-1CADFFDF17D4}"/>
    <cellStyle name="Normal 9 4 3 2 3 4" xfId="4087" xr:uid="{1EF84E28-F676-435C-AB47-9EFFF52A2ED6}"/>
    <cellStyle name="Normal 9 4 3 2 3 4 2" xfId="4942" xr:uid="{99E9FF84-8DF4-4C36-B9FF-16A1CF725942}"/>
    <cellStyle name="Normal 9 4 3 2 3 5" xfId="4939" xr:uid="{B221E45A-3C24-49EA-A824-DF057195DC5E}"/>
    <cellStyle name="Normal 9 4 3 2 4" xfId="2416" xr:uid="{9411382B-A7A8-480F-8A26-FCB4C8C2EAAE}"/>
    <cellStyle name="Normal 9 4 3 2 4 2" xfId="4504" xr:uid="{FC23B02C-C01C-42CA-911C-64FCC04D9858}"/>
    <cellStyle name="Normal 9 4 3 2 4 2 2" xfId="5311" xr:uid="{1DF0CD8F-9AB1-4980-81B9-9F485CA17D0F}"/>
    <cellStyle name="Normal 9 4 3 2 4 2 3" xfId="4943" xr:uid="{14EB65E6-25CD-40CA-9733-475A127769C4}"/>
    <cellStyle name="Normal 9 4 3 2 5" xfId="4088" xr:uid="{3914314A-C668-465E-9396-440F7A6AB378}"/>
    <cellStyle name="Normal 9 4 3 2 5 2" xfId="4944" xr:uid="{90426F61-93D4-4CB9-A397-9BBBA4F7F1C2}"/>
    <cellStyle name="Normal 9 4 3 2 6" xfId="4089" xr:uid="{0A5A999A-820E-4923-9BBB-E2239BCB35B7}"/>
    <cellStyle name="Normal 9 4 3 2 6 2" xfId="4945" xr:uid="{0390B648-BB57-4E20-95F9-41A75CA0C381}"/>
    <cellStyle name="Normal 9 4 3 2 7" xfId="4933" xr:uid="{B0E89847-65B6-4490-9ABD-B1EEB896A59C}"/>
    <cellStyle name="Normal 9 4 3 3" xfId="416" xr:uid="{7F28DCBE-90EF-47D3-B9D8-060E2FE4BB49}"/>
    <cellStyle name="Normal 9 4 3 3 2" xfId="2417" xr:uid="{625D11E9-80D2-4FC2-B1F8-663BBAF9C8AC}"/>
    <cellStyle name="Normal 9 4 3 3 2 2" xfId="2418" xr:uid="{7D633C0C-F034-4B4E-A8E0-DD1E01E78A95}"/>
    <cellStyle name="Normal 9 4 3 3 2 2 2" xfId="4505" xr:uid="{7CC9F038-FFC9-4BBB-81A8-0CC49255563E}"/>
    <cellStyle name="Normal 9 4 3 3 2 2 2 2" xfId="5312" xr:uid="{7AA75F07-3915-455F-A852-228C071C42A3}"/>
    <cellStyle name="Normal 9 4 3 3 2 2 2 3" xfId="4948" xr:uid="{81207F92-20A9-4633-9F8F-049CB19195B2}"/>
    <cellStyle name="Normal 9 4 3 3 2 3" xfId="4090" xr:uid="{326A5F8F-5B4C-41A9-A6F0-D447C9ED537B}"/>
    <cellStyle name="Normal 9 4 3 3 2 3 2" xfId="4949" xr:uid="{4D776B4F-7B74-4023-938C-52BA50AA9291}"/>
    <cellStyle name="Normal 9 4 3 3 2 4" xfId="4091" xr:uid="{31455BB6-7D39-4E3A-A185-B2EAB6188912}"/>
    <cellStyle name="Normal 9 4 3 3 2 4 2" xfId="4950" xr:uid="{6F40B037-B3B1-4CDE-BB3F-B28C2CB3E6D6}"/>
    <cellStyle name="Normal 9 4 3 3 2 5" xfId="4947" xr:uid="{926DA6CF-C695-4A20-8F6B-1B2A8D812A81}"/>
    <cellStyle name="Normal 9 4 3 3 3" xfId="2419" xr:uid="{D07E9ADA-51A3-42F0-9C27-D951F477D714}"/>
    <cellStyle name="Normal 9 4 3 3 3 2" xfId="4506" xr:uid="{F2F3CAF9-7881-4C9C-94E9-8E03B8528D0A}"/>
    <cellStyle name="Normal 9 4 3 3 3 2 2" xfId="5313" xr:uid="{1E3AEE3D-C55D-4FF0-B66D-A6BCA308B2BE}"/>
    <cellStyle name="Normal 9 4 3 3 3 2 3" xfId="4951" xr:uid="{84C5EB49-D4E7-4012-B9CB-4D15A0F442BF}"/>
    <cellStyle name="Normal 9 4 3 3 4" xfId="4092" xr:uid="{E6CE4AF6-59BC-4554-9A7E-7A61B8E1A9B1}"/>
    <cellStyle name="Normal 9 4 3 3 4 2" xfId="4952" xr:uid="{ED1BDF3E-3903-47BF-9084-BDA5BD574C30}"/>
    <cellStyle name="Normal 9 4 3 3 5" xfId="4093" xr:uid="{A82539BC-BC8A-404A-AC1C-F0ACB42255D7}"/>
    <cellStyle name="Normal 9 4 3 3 5 2" xfId="4953" xr:uid="{6CD96650-64BA-4CAA-98F7-DEA4968D9AB8}"/>
    <cellStyle name="Normal 9 4 3 3 6" xfId="4946" xr:uid="{572B708A-FAC8-4D7F-91B6-D64348E98E45}"/>
    <cellStyle name="Normal 9 4 3 4" xfId="2420" xr:uid="{68091F74-B2AC-461D-8CAE-B0445556B3A8}"/>
    <cellStyle name="Normal 9 4 3 4 2" xfId="2421" xr:uid="{4BD1ACD2-2475-424F-A774-656066A55D1A}"/>
    <cellStyle name="Normal 9 4 3 4 2 2" xfId="4507" xr:uid="{9E758DC9-6073-4D74-A09B-A33BE71EE702}"/>
    <cellStyle name="Normal 9 4 3 4 2 2 2" xfId="5314" xr:uid="{B34E8D74-71D2-472F-A408-9E25976CD42A}"/>
    <cellStyle name="Normal 9 4 3 4 2 2 3" xfId="4955" xr:uid="{F703B898-AFCF-4EEB-B44A-FECDB6B9F762}"/>
    <cellStyle name="Normal 9 4 3 4 3" xfId="4094" xr:uid="{FECA4B94-387F-44DE-8099-C224946A2C66}"/>
    <cellStyle name="Normal 9 4 3 4 3 2" xfId="4956" xr:uid="{8E5A090D-D37C-464F-872A-DD7FAAA915B3}"/>
    <cellStyle name="Normal 9 4 3 4 4" xfId="4095" xr:uid="{6D7948D1-D88A-4FEA-AC3A-7A6E9F391E32}"/>
    <cellStyle name="Normal 9 4 3 4 4 2" xfId="4957" xr:uid="{842DB1FB-5FE4-4014-90BF-E6C7248CF17E}"/>
    <cellStyle name="Normal 9 4 3 4 5" xfId="4954" xr:uid="{9497B1AC-0B38-4156-AF57-6EF54EB36E24}"/>
    <cellStyle name="Normal 9 4 3 5" xfId="2422" xr:uid="{4B582F88-B94B-420A-8135-2B1ADFD51571}"/>
    <cellStyle name="Normal 9 4 3 5 2" xfId="4096" xr:uid="{9EFDD3EC-5FFE-4800-87FB-5F8521E5A1F6}"/>
    <cellStyle name="Normal 9 4 3 5 2 2" xfId="4959" xr:uid="{A626A914-9095-4D43-B8E4-0487192C1911}"/>
    <cellStyle name="Normal 9 4 3 5 3" xfId="4097" xr:uid="{98077109-5AB0-4708-BCEB-F46F3DABB863}"/>
    <cellStyle name="Normal 9 4 3 5 3 2" xfId="4960" xr:uid="{9C92F5EF-60BA-4EFB-B645-D91349484B5F}"/>
    <cellStyle name="Normal 9 4 3 5 4" xfId="4098" xr:uid="{AD1FB9DD-9CA1-4E1B-8F40-E15F0328DC95}"/>
    <cellStyle name="Normal 9 4 3 5 4 2" xfId="4961" xr:uid="{4483668A-4FE8-4DD7-A3DC-5668B83A5BE2}"/>
    <cellStyle name="Normal 9 4 3 5 5" xfId="4958" xr:uid="{8C5CDF54-92BD-4067-9B8C-213EC5D0A235}"/>
    <cellStyle name="Normal 9 4 3 6" xfId="4099" xr:uid="{7EB3B044-71DF-4A6D-BDB0-86ABB7AECE94}"/>
    <cellStyle name="Normal 9 4 3 6 2" xfId="4962" xr:uid="{448F2876-8E38-41B1-877D-DE7C8FE6AAD9}"/>
    <cellStyle name="Normal 9 4 3 7" xfId="4100" xr:uid="{CBF97416-8F11-45E5-81E3-10EA31135501}"/>
    <cellStyle name="Normal 9 4 3 7 2" xfId="4963" xr:uid="{C18A5712-1B27-4F05-A995-74D0820351E7}"/>
    <cellStyle name="Normal 9 4 3 8" xfId="4101" xr:uid="{D3D52190-8114-4C5D-8D68-F726CF50128A}"/>
    <cellStyle name="Normal 9 4 3 8 2" xfId="4964" xr:uid="{2ED62EBB-D3FE-436A-86CB-18248F238012}"/>
    <cellStyle name="Normal 9 4 3 9" xfId="4932" xr:uid="{51F39D5E-EF22-4DF0-A95A-D96B18C5709E}"/>
    <cellStyle name="Normal 9 4 4" xfId="178" xr:uid="{E1A9002A-88CF-4624-B9B1-556C67A7065C}"/>
    <cellStyle name="Normal 9 4 4 2" xfId="864" xr:uid="{2DF4019B-7C0F-487A-867E-00B77C21EB5B}"/>
    <cellStyle name="Normal 9 4 4 2 2" xfId="865" xr:uid="{8D49505B-3BDE-4768-AC1B-C5F4D69501EF}"/>
    <cellStyle name="Normal 9 4 4 2 2 2" xfId="2423" xr:uid="{0B487A8C-92F6-4BFF-87C0-62B2E63F76C4}"/>
    <cellStyle name="Normal 9 4 4 2 2 2 2" xfId="2424" xr:uid="{85A8E8B6-A563-4458-A4D3-6A1416062178}"/>
    <cellStyle name="Normal 9 4 4 2 2 2 2 2" xfId="4969" xr:uid="{8B2AAD25-4E44-49EB-A1BE-F71039249826}"/>
    <cellStyle name="Normal 9 4 4 2 2 2 3" xfId="4968" xr:uid="{15C7B4E3-0C73-4CCC-9E91-62F44F8E26E6}"/>
    <cellStyle name="Normal 9 4 4 2 2 3" xfId="2425" xr:uid="{79525173-E732-4A9F-90CD-9D2569350640}"/>
    <cellStyle name="Normal 9 4 4 2 2 3 2" xfId="4970" xr:uid="{8F7AAD2E-E3F9-4063-9171-44C9DF51CE33}"/>
    <cellStyle name="Normal 9 4 4 2 2 4" xfId="4102" xr:uid="{977A1715-0861-43EC-988B-8DD4872F3652}"/>
    <cellStyle name="Normal 9 4 4 2 2 4 2" xfId="4971" xr:uid="{9DF350F5-265A-4209-AE33-7CA8E3F73969}"/>
    <cellStyle name="Normal 9 4 4 2 2 5" xfId="4967" xr:uid="{0191D4B8-12A9-4F59-A829-95C4B892377C}"/>
    <cellStyle name="Normal 9 4 4 2 3" xfId="2426" xr:uid="{74535CAF-77EB-47F3-983C-F2D834FC3DA4}"/>
    <cellStyle name="Normal 9 4 4 2 3 2" xfId="2427" xr:uid="{1C70956E-E0B4-48B9-92F5-D782E80889F2}"/>
    <cellStyle name="Normal 9 4 4 2 3 2 2" xfId="4973" xr:uid="{8EC50963-03EB-488A-A81E-54916D5E5237}"/>
    <cellStyle name="Normal 9 4 4 2 3 3" xfId="4972" xr:uid="{266669BC-FD51-486B-93E5-CEE2800399F1}"/>
    <cellStyle name="Normal 9 4 4 2 4" xfId="2428" xr:uid="{D8205C1A-DBAE-4343-8DCB-3C50BBE878A9}"/>
    <cellStyle name="Normal 9 4 4 2 4 2" xfId="4974" xr:uid="{B1683D3F-47C2-499F-8D1C-3574CB6F2573}"/>
    <cellStyle name="Normal 9 4 4 2 5" xfId="4103" xr:uid="{15CA708E-7433-4714-9216-031E8FA5895A}"/>
    <cellStyle name="Normal 9 4 4 2 5 2" xfId="4975" xr:uid="{058B2363-A21C-4290-89F4-14B99AFE7592}"/>
    <cellStyle name="Normal 9 4 4 2 6" xfId="4966" xr:uid="{6B3149B6-4015-48D2-ACE7-DA1E49D5F202}"/>
    <cellStyle name="Normal 9 4 4 3" xfId="866" xr:uid="{7C2FE045-7999-4AA9-B802-986CFD3F8446}"/>
    <cellStyle name="Normal 9 4 4 3 2" xfId="2429" xr:uid="{1485B669-09D3-4217-9710-1734B67481E0}"/>
    <cellStyle name="Normal 9 4 4 3 2 2" xfId="2430" xr:uid="{248287CD-4471-468B-96D8-371EE5E960E4}"/>
    <cellStyle name="Normal 9 4 4 3 2 2 2" xfId="4978" xr:uid="{5D8E8A1D-2D10-4027-9254-223FF46459C5}"/>
    <cellStyle name="Normal 9 4 4 3 2 3" xfId="4977" xr:uid="{583B51D8-59FC-4229-A059-29FF2E624CA2}"/>
    <cellStyle name="Normal 9 4 4 3 3" xfId="2431" xr:uid="{0447DA4E-EBA8-49D9-BCC6-E9A44D0E9771}"/>
    <cellStyle name="Normal 9 4 4 3 3 2" xfId="4979" xr:uid="{9DCF0EA5-FDAC-407A-9653-C307C8614450}"/>
    <cellStyle name="Normal 9 4 4 3 4" xfId="4104" xr:uid="{B79F5408-0458-4308-88F7-FF0ECFA97EE4}"/>
    <cellStyle name="Normal 9 4 4 3 4 2" xfId="4980" xr:uid="{AD29F60E-9A36-4C6A-8C46-48E45662200A}"/>
    <cellStyle name="Normal 9 4 4 3 5" xfId="4976" xr:uid="{378B5B6F-C4D0-4EC9-ABD3-BA61D34AF975}"/>
    <cellStyle name="Normal 9 4 4 4" xfId="2432" xr:uid="{48FA2190-7F05-42C2-B36F-1873AAC094B1}"/>
    <cellStyle name="Normal 9 4 4 4 2" xfId="2433" xr:uid="{9992B6A6-C41F-4C9F-96B4-38EA5D7530E1}"/>
    <cellStyle name="Normal 9 4 4 4 2 2" xfId="4982" xr:uid="{80AD1227-B9A9-45EA-B6C6-71E7905A2DC6}"/>
    <cellStyle name="Normal 9 4 4 4 3" xfId="4105" xr:uid="{56AA29E6-E0B6-4B06-A5DE-4A7A784C2B46}"/>
    <cellStyle name="Normal 9 4 4 4 3 2" xfId="4983" xr:uid="{342E44F9-F75D-4063-AD2D-0FDB7E4F8FE7}"/>
    <cellStyle name="Normal 9 4 4 4 4" xfId="4106" xr:uid="{8D519047-2F59-4105-8234-3921EAAE02F2}"/>
    <cellStyle name="Normal 9 4 4 4 4 2" xfId="4984" xr:uid="{DA538ED6-4325-42DC-A9FE-AA3252A6B2C3}"/>
    <cellStyle name="Normal 9 4 4 4 5" xfId="4981" xr:uid="{33E2EBE5-EBBE-4E9B-98D4-DE15941DCAC5}"/>
    <cellStyle name="Normal 9 4 4 5" xfId="2434" xr:uid="{BE2F8014-2168-496B-A667-CD50F551D27A}"/>
    <cellStyle name="Normal 9 4 4 5 2" xfId="4985" xr:uid="{5FC47215-5DEF-45FF-9E7A-CF0EBE201AE5}"/>
    <cellStyle name="Normal 9 4 4 6" xfId="4107" xr:uid="{D1A25A42-32A7-428A-9FF4-386D48973ABB}"/>
    <cellStyle name="Normal 9 4 4 6 2" xfId="4986" xr:uid="{C060AD85-4F5B-43C2-BF48-0F7DE6D8F06F}"/>
    <cellStyle name="Normal 9 4 4 7" xfId="4108" xr:uid="{7AD9A504-BD94-4D6D-A3B2-4FA3879919A3}"/>
    <cellStyle name="Normal 9 4 4 7 2" xfId="4987" xr:uid="{668885B4-B290-49CD-B488-7C552E0850EC}"/>
    <cellStyle name="Normal 9 4 4 8" xfId="4965" xr:uid="{4D2EA59F-3319-4BB8-80C6-7D03CDD80546}"/>
    <cellStyle name="Normal 9 4 5" xfId="417" xr:uid="{200457EB-11B6-490F-AEC0-A5DD11D23483}"/>
    <cellStyle name="Normal 9 4 5 2" xfId="867" xr:uid="{975CF7B4-4285-46CA-A5C0-E64372125DAA}"/>
    <cellStyle name="Normal 9 4 5 2 2" xfId="2435" xr:uid="{13D5D140-9F6C-49D1-B6F0-AC53C8739127}"/>
    <cellStyle name="Normal 9 4 5 2 2 2" xfId="2436" xr:uid="{3FF6A93E-F0A3-45A8-9C8C-A620C23057E2}"/>
    <cellStyle name="Normal 9 4 5 2 2 2 2" xfId="4991" xr:uid="{338A337F-7FF2-4014-B157-7DDC7D583259}"/>
    <cellStyle name="Normal 9 4 5 2 2 3" xfId="4990" xr:uid="{D5E5616F-C6D1-4F52-84D1-E2051E8EB0FC}"/>
    <cellStyle name="Normal 9 4 5 2 3" xfId="2437" xr:uid="{8EC4E50B-149E-4DCD-B1BB-2D0F26C8A893}"/>
    <cellStyle name="Normal 9 4 5 2 3 2" xfId="4992" xr:uid="{7487FA88-D9D0-4613-8F31-B7798A5D3B42}"/>
    <cellStyle name="Normal 9 4 5 2 4" xfId="4109" xr:uid="{5680DD54-82CF-4ADC-8CDC-F9C5ABBB0F93}"/>
    <cellStyle name="Normal 9 4 5 2 4 2" xfId="4993" xr:uid="{44482219-2E5C-4266-8003-A5A2702A93F3}"/>
    <cellStyle name="Normal 9 4 5 2 5" xfId="4989" xr:uid="{A92AB17A-3169-4675-8969-796D247046C0}"/>
    <cellStyle name="Normal 9 4 5 3" xfId="2438" xr:uid="{97FC5549-C9B5-47BB-9B5F-312CAE6CD16E}"/>
    <cellStyle name="Normal 9 4 5 3 2" xfId="2439" xr:uid="{5C67E549-A95A-4523-96F8-69811D96B6DC}"/>
    <cellStyle name="Normal 9 4 5 3 2 2" xfId="4995" xr:uid="{0CFAF709-780E-41D4-9AD0-914FDFA46FBD}"/>
    <cellStyle name="Normal 9 4 5 3 3" xfId="4110" xr:uid="{0FE5D00C-DD54-4DFC-9A23-9863E15A73C5}"/>
    <cellStyle name="Normal 9 4 5 3 3 2" xfId="4996" xr:uid="{9655BABB-8E20-45CB-AE86-BF17AFDCDA49}"/>
    <cellStyle name="Normal 9 4 5 3 4" xfId="4111" xr:uid="{C8F12BBE-1947-487C-BE8F-29015F311B8C}"/>
    <cellStyle name="Normal 9 4 5 3 4 2" xfId="4997" xr:uid="{4E2B5054-9871-48BC-99D0-34E4929B67CE}"/>
    <cellStyle name="Normal 9 4 5 3 5" xfId="4994" xr:uid="{F207920E-65F6-46BE-A427-BB57204711F8}"/>
    <cellStyle name="Normal 9 4 5 4" xfId="2440" xr:uid="{031FA455-5CDE-439B-8181-D95122ACC364}"/>
    <cellStyle name="Normal 9 4 5 4 2" xfId="4998" xr:uid="{E47CE46D-F8C4-4067-8196-20489A5A62EB}"/>
    <cellStyle name="Normal 9 4 5 5" xfId="4112" xr:uid="{EDC1717E-EB2E-42CD-AEA5-994C0576BEFC}"/>
    <cellStyle name="Normal 9 4 5 5 2" xfId="4999" xr:uid="{6633244E-4762-4D8C-B24F-321616BBB16A}"/>
    <cellStyle name="Normal 9 4 5 6" xfId="4113" xr:uid="{1CF57834-DD29-4A3A-A2B0-C305F32E8E65}"/>
    <cellStyle name="Normal 9 4 5 6 2" xfId="5000" xr:uid="{4426ED1E-81E2-4FF3-9E12-106024174500}"/>
    <cellStyle name="Normal 9 4 5 7" xfId="4988" xr:uid="{0683BECC-7D5E-4F35-93DF-6E88D29C03CA}"/>
    <cellStyle name="Normal 9 4 6" xfId="418" xr:uid="{AA49E723-64FB-474C-BBD3-F3A4E01C23D2}"/>
    <cellStyle name="Normal 9 4 6 2" xfId="2441" xr:uid="{95C4DB46-3392-4479-9C4F-C34501EE5439}"/>
    <cellStyle name="Normal 9 4 6 2 2" xfId="2442" xr:uid="{898736B5-F1D4-4576-9E10-F0FBEF8EBB0B}"/>
    <cellStyle name="Normal 9 4 6 2 2 2" xfId="5003" xr:uid="{D6748F37-F393-4CA3-9657-4D33A8AABC47}"/>
    <cellStyle name="Normal 9 4 6 2 3" xfId="4114" xr:uid="{878BF088-D9F4-4046-8D94-DEA8BDB861FA}"/>
    <cellStyle name="Normal 9 4 6 2 3 2" xfId="5004" xr:uid="{346ED771-8FA4-416F-9027-98DD704EA4F3}"/>
    <cellStyle name="Normal 9 4 6 2 4" xfId="4115" xr:uid="{B612F239-4309-4BEC-AFB5-B5940B8E03A4}"/>
    <cellStyle name="Normal 9 4 6 2 4 2" xfId="5005" xr:uid="{93DA8FDD-0E28-441B-856D-0BD57B4081C5}"/>
    <cellStyle name="Normal 9 4 6 2 5" xfId="5002" xr:uid="{06F14365-7CF6-4A63-A8CF-1C37E3F2D364}"/>
    <cellStyle name="Normal 9 4 6 3" xfId="2443" xr:uid="{B47867C2-00C1-4769-87EE-805FA3FF06DE}"/>
    <cellStyle name="Normal 9 4 6 3 2" xfId="5006" xr:uid="{835A2AC3-A4B8-4660-A323-C94D9145A7E9}"/>
    <cellStyle name="Normal 9 4 6 4" xfId="4116" xr:uid="{68FFD1EB-4E89-4462-A48E-9F9CECA590B3}"/>
    <cellStyle name="Normal 9 4 6 4 2" xfId="5007" xr:uid="{9A15385D-FD50-4966-A5A5-4681A71D3A54}"/>
    <cellStyle name="Normal 9 4 6 5" xfId="4117" xr:uid="{6A5B42B3-E339-4030-9D45-4A43C47149F6}"/>
    <cellStyle name="Normal 9 4 6 5 2" xfId="5008" xr:uid="{2558982B-FAAF-4D2A-9253-C772F63C7629}"/>
    <cellStyle name="Normal 9 4 6 6" xfId="5001" xr:uid="{389DD80E-23C7-47FB-AF7D-548654535442}"/>
    <cellStyle name="Normal 9 4 7" xfId="2444" xr:uid="{E80C8B25-A99B-4C0B-AB85-60F6DBB1D786}"/>
    <cellStyle name="Normal 9 4 7 2" xfId="2445" xr:uid="{CBD8AC69-34CC-476C-B45B-3E53070E815C}"/>
    <cellStyle name="Normal 9 4 7 2 2" xfId="5010" xr:uid="{1AC6B4F1-FA69-4D5A-A307-BABF632449CE}"/>
    <cellStyle name="Normal 9 4 7 3" xfId="4118" xr:uid="{9C50A7F5-E827-4ADA-B61E-58EABF3C1E12}"/>
    <cellStyle name="Normal 9 4 7 3 2" xfId="5011" xr:uid="{793E6F15-40B1-4D4C-972F-6DD37ABF13AF}"/>
    <cellStyle name="Normal 9 4 7 4" xfId="4119" xr:uid="{F5FE4196-3285-4270-8789-8B5D5CAE023A}"/>
    <cellStyle name="Normal 9 4 7 4 2" xfId="5012" xr:uid="{14FD97D5-E651-464E-A87B-24ACA78356D1}"/>
    <cellStyle name="Normal 9 4 7 5" xfId="5009" xr:uid="{B03AC03A-58D0-4E51-8DFA-CBEA7EE1904D}"/>
    <cellStyle name="Normal 9 4 8" xfId="2446" xr:uid="{AEFCD509-C487-44FC-AA9A-9D511AB6F48E}"/>
    <cellStyle name="Normal 9 4 8 2" xfId="4120" xr:uid="{659B02D8-60ED-4986-885D-DD7C78A51E7F}"/>
    <cellStyle name="Normal 9 4 8 2 2" xfId="5014" xr:uid="{B7F4F78A-D566-4687-8FB8-BE27A89F6AFA}"/>
    <cellStyle name="Normal 9 4 8 3" xfId="4121" xr:uid="{25018214-5C35-4AB3-85F3-6821E4404359}"/>
    <cellStyle name="Normal 9 4 8 3 2" xfId="5015" xr:uid="{B631DC0F-4595-432A-8AFD-B2D6D7065E21}"/>
    <cellStyle name="Normal 9 4 8 4" xfId="4122" xr:uid="{A488F83F-856D-4D26-93C9-64D774BB1DAC}"/>
    <cellStyle name="Normal 9 4 8 4 2" xfId="5016" xr:uid="{09EB9AE9-D385-4A15-BEB7-243E5F0DE16B}"/>
    <cellStyle name="Normal 9 4 8 5" xfId="5013" xr:uid="{407E7F30-5FBD-42A0-8C6F-9ACF6C35A71B}"/>
    <cellStyle name="Normal 9 4 9" xfId="4123" xr:uid="{E8053829-4A5A-4BB7-921C-67F88C1D21B9}"/>
    <cellStyle name="Normal 9 4 9 2" xfId="5017" xr:uid="{1641DEFA-CD02-47D4-993F-08D08351FAF2}"/>
    <cellStyle name="Normal 9 5" xfId="179" xr:uid="{C3A762F2-FDC9-45F0-9ECF-A48BB30A25AA}"/>
    <cellStyle name="Normal 9 5 10" xfId="4124" xr:uid="{1EF4837A-E845-4FE0-A3E5-4862A0CEE973}"/>
    <cellStyle name="Normal 9 5 10 2" xfId="5019" xr:uid="{81365665-7BEE-464B-9338-0695F99C0DA2}"/>
    <cellStyle name="Normal 9 5 11" xfId="4125" xr:uid="{F6D79590-8AF2-43D7-8FEC-A76E97F3278D}"/>
    <cellStyle name="Normal 9 5 11 2" xfId="5020" xr:uid="{BBA40D16-E35E-454F-A765-FDB203C41F1E}"/>
    <cellStyle name="Normal 9 5 12" xfId="5018" xr:uid="{DC2BC613-ACE8-4717-8762-FBEE5CB067CB}"/>
    <cellStyle name="Normal 9 5 2" xfId="180" xr:uid="{A536BF83-6CC6-44CE-9E9E-C60F4A014CE4}"/>
    <cellStyle name="Normal 9 5 2 10" xfId="5021" xr:uid="{F9F16473-F85E-48B1-98D8-EF9A62C6433E}"/>
    <cellStyle name="Normal 9 5 2 2" xfId="419" xr:uid="{C5CDD206-8603-48FD-BBBF-94AB354F9168}"/>
    <cellStyle name="Normal 9 5 2 2 2" xfId="868" xr:uid="{679F2475-B8B3-4908-AF55-1221FB69514F}"/>
    <cellStyle name="Normal 9 5 2 2 2 2" xfId="869" xr:uid="{D960EA6D-6036-46F5-87BD-C44F80E63C36}"/>
    <cellStyle name="Normal 9 5 2 2 2 2 2" xfId="2447" xr:uid="{4D88F1F8-AD64-452C-AF12-06811705E2FC}"/>
    <cellStyle name="Normal 9 5 2 2 2 2 2 2" xfId="5025" xr:uid="{C505D5D0-154C-4644-9E81-B6F352FFF95C}"/>
    <cellStyle name="Normal 9 5 2 2 2 2 3" xfId="4126" xr:uid="{EA9EBA9D-B3DB-4B35-8DC6-82533FB10973}"/>
    <cellStyle name="Normal 9 5 2 2 2 2 3 2" xfId="5026" xr:uid="{56A80E87-9508-468F-BB82-1981BF054276}"/>
    <cellStyle name="Normal 9 5 2 2 2 2 4" xfId="4127" xr:uid="{BBE6EA26-ACC1-42B8-8857-36175D0CD6B8}"/>
    <cellStyle name="Normal 9 5 2 2 2 2 4 2" xfId="5027" xr:uid="{7ED02AB1-4059-4166-B6F2-CFC75981E440}"/>
    <cellStyle name="Normal 9 5 2 2 2 2 5" xfId="5024" xr:uid="{A4F792D5-A97B-424D-AF4F-CB68194CF24C}"/>
    <cellStyle name="Normal 9 5 2 2 2 3" xfId="2448" xr:uid="{6B22DC09-9BF7-4DE4-9FE1-0AD14B861C99}"/>
    <cellStyle name="Normal 9 5 2 2 2 3 2" xfId="4128" xr:uid="{C54E80E7-769A-4B12-976B-828CF8266216}"/>
    <cellStyle name="Normal 9 5 2 2 2 3 2 2" xfId="5029" xr:uid="{8CA4D37A-9E63-46E4-8353-5E8359DFB3E5}"/>
    <cellStyle name="Normal 9 5 2 2 2 3 3" xfId="4129" xr:uid="{F692C38D-6730-4A6E-8AAB-2F8180AFE25F}"/>
    <cellStyle name="Normal 9 5 2 2 2 3 3 2" xfId="5030" xr:uid="{EFDA4F0A-712D-42DA-A3AE-6C0451D4E723}"/>
    <cellStyle name="Normal 9 5 2 2 2 3 4" xfId="4130" xr:uid="{B0FD7B23-D65C-4142-9A38-519B4716D9C6}"/>
    <cellStyle name="Normal 9 5 2 2 2 3 4 2" xfId="5031" xr:uid="{2CAC4B23-1053-4A8E-B50B-EE39C5599CE8}"/>
    <cellStyle name="Normal 9 5 2 2 2 3 5" xfId="5028" xr:uid="{682D39A1-DA31-45F2-B237-C1BAA268BF7B}"/>
    <cellStyle name="Normal 9 5 2 2 2 4" xfId="4131" xr:uid="{C1D54BBF-FE58-4DBE-BAC0-AB77B682F7D9}"/>
    <cellStyle name="Normal 9 5 2 2 2 4 2" xfId="5032" xr:uid="{6C7883E6-23AD-4BC5-AAAB-DE81D64D2E09}"/>
    <cellStyle name="Normal 9 5 2 2 2 5" xfId="4132" xr:uid="{011E4A62-5C37-493D-9671-3998AF44DD95}"/>
    <cellStyle name="Normal 9 5 2 2 2 5 2" xfId="5033" xr:uid="{99A89BDB-2C43-4140-882B-1597184AC636}"/>
    <cellStyle name="Normal 9 5 2 2 2 6" xfId="4133" xr:uid="{42CE0C84-D0C8-451D-B16D-557807468C86}"/>
    <cellStyle name="Normal 9 5 2 2 2 6 2" xfId="5034" xr:uid="{AB6FCC91-EA2E-4075-AE72-ED3B6482C290}"/>
    <cellStyle name="Normal 9 5 2 2 2 7" xfId="5023" xr:uid="{6AE88050-081B-446B-BE60-39AC42C2C634}"/>
    <cellStyle name="Normal 9 5 2 2 3" xfId="870" xr:uid="{ED402ADA-0FE2-45E7-8E17-C45EBB6626F9}"/>
    <cellStyle name="Normal 9 5 2 2 3 2" xfId="2449" xr:uid="{BB2414CD-3294-402F-838B-7EEF1D829EAA}"/>
    <cellStyle name="Normal 9 5 2 2 3 2 2" xfId="4134" xr:uid="{A17D996E-F3BD-496C-BB14-2F557B27940D}"/>
    <cellStyle name="Normal 9 5 2 2 3 2 2 2" xfId="5037" xr:uid="{76E5A48F-8885-4FDB-9B10-53AC815C0106}"/>
    <cellStyle name="Normal 9 5 2 2 3 2 3" xfId="4135" xr:uid="{130C6547-6569-4DD4-B362-BB7B7920406F}"/>
    <cellStyle name="Normal 9 5 2 2 3 2 3 2" xfId="5038" xr:uid="{32AD43D4-E009-4119-8577-D202C16FA438}"/>
    <cellStyle name="Normal 9 5 2 2 3 2 4" xfId="4136" xr:uid="{50692F2A-A7F3-4B96-BB42-0B1080CE1D81}"/>
    <cellStyle name="Normal 9 5 2 2 3 2 4 2" xfId="5039" xr:uid="{2FE4FB48-64CE-4E38-954E-B7EA06173CAE}"/>
    <cellStyle name="Normal 9 5 2 2 3 2 5" xfId="5036" xr:uid="{F97446C4-CC2A-4276-A5FC-5A850CA0A133}"/>
    <cellStyle name="Normal 9 5 2 2 3 3" xfId="4137" xr:uid="{E3FFE1EC-912A-4285-891D-9ACB4B3D09D7}"/>
    <cellStyle name="Normal 9 5 2 2 3 3 2" xfId="5040" xr:uid="{DD86F045-21D7-4351-980E-CE210987F83F}"/>
    <cellStyle name="Normal 9 5 2 2 3 4" xfId="4138" xr:uid="{A230ED91-EB90-4530-B6D2-15A9EA324181}"/>
    <cellStyle name="Normal 9 5 2 2 3 4 2" xfId="5041" xr:uid="{61EFA173-93DB-46B2-9B74-13BBDE8080A7}"/>
    <cellStyle name="Normal 9 5 2 2 3 5" xfId="4139" xr:uid="{EDCBF969-B857-4399-9C04-99078F52F808}"/>
    <cellStyle name="Normal 9 5 2 2 3 5 2" xfId="5042" xr:uid="{5A7CB2CF-68B2-41E7-8F18-F166CC96BFF9}"/>
    <cellStyle name="Normal 9 5 2 2 3 6" xfId="5035" xr:uid="{39240647-FBC0-4815-8C32-A992BBB28B13}"/>
    <cellStyle name="Normal 9 5 2 2 4" xfId="2450" xr:uid="{BCBBF946-0757-4B6E-9D41-8C6CB9C6CB7F}"/>
    <cellStyle name="Normal 9 5 2 2 4 2" xfId="4140" xr:uid="{709D6416-9D4F-4319-9D91-334E8733DA3D}"/>
    <cellStyle name="Normal 9 5 2 2 4 2 2" xfId="5044" xr:uid="{8A289F58-5B67-4B14-8461-1FB0039F055C}"/>
    <cellStyle name="Normal 9 5 2 2 4 3" xfId="4141" xr:uid="{B03BC36E-7C78-4442-BC01-61F6AD695CC5}"/>
    <cellStyle name="Normal 9 5 2 2 4 3 2" xfId="5045" xr:uid="{80705729-4A4A-4BE3-A7D4-A9116BED0DDB}"/>
    <cellStyle name="Normal 9 5 2 2 4 4" xfId="4142" xr:uid="{89AC5387-C566-4BD9-A7DA-61B1C2CAEBE8}"/>
    <cellStyle name="Normal 9 5 2 2 4 4 2" xfId="5046" xr:uid="{D645A592-804E-424A-A096-BA4D0A5B03BD}"/>
    <cellStyle name="Normal 9 5 2 2 4 5" xfId="5043" xr:uid="{4CBCE275-AED8-4A6E-9DBB-7E82FD975AE7}"/>
    <cellStyle name="Normal 9 5 2 2 5" xfId="4143" xr:uid="{39EDEB26-E784-4172-B9AE-3A32723D17BE}"/>
    <cellStyle name="Normal 9 5 2 2 5 2" xfId="4144" xr:uid="{F255D1CD-5E91-46D5-86E0-F4F817D43278}"/>
    <cellStyle name="Normal 9 5 2 2 5 2 2" xfId="5048" xr:uid="{0FB009F9-4189-4093-B527-08427C7DAEA6}"/>
    <cellStyle name="Normal 9 5 2 2 5 3" xfId="4145" xr:uid="{F966E7BB-9FE6-44FA-9D27-2B81432243A6}"/>
    <cellStyle name="Normal 9 5 2 2 5 3 2" xfId="5049" xr:uid="{E6419853-EF3F-4162-BE00-5C7077571B47}"/>
    <cellStyle name="Normal 9 5 2 2 5 4" xfId="4146" xr:uid="{FFF11A89-5B44-4403-A7A9-B94361D860E9}"/>
    <cellStyle name="Normal 9 5 2 2 5 4 2" xfId="5050" xr:uid="{90DF0D2E-B491-4E72-B025-351A4A5F2C67}"/>
    <cellStyle name="Normal 9 5 2 2 5 5" xfId="5047" xr:uid="{EA714838-864D-42DC-B9F2-9ED29D9253C2}"/>
    <cellStyle name="Normal 9 5 2 2 6" xfId="4147" xr:uid="{6E5E7BF5-9102-48C6-9886-88857B872395}"/>
    <cellStyle name="Normal 9 5 2 2 6 2" xfId="5051" xr:uid="{76496AAE-F672-4094-A45E-AB1AC8CC866D}"/>
    <cellStyle name="Normal 9 5 2 2 7" xfId="4148" xr:uid="{D2363460-3B8E-4208-A889-D04AF160E88A}"/>
    <cellStyle name="Normal 9 5 2 2 7 2" xfId="5052" xr:uid="{E2631C25-3D58-4C38-AE9E-F9E229C1B477}"/>
    <cellStyle name="Normal 9 5 2 2 8" xfId="4149" xr:uid="{A515506E-EB5D-4350-A102-F0870A363143}"/>
    <cellStyle name="Normal 9 5 2 2 8 2" xfId="5053" xr:uid="{C0997C75-5939-48D5-AE5B-8886466A9DD1}"/>
    <cellStyle name="Normal 9 5 2 2 9" xfId="5022" xr:uid="{0A87DE9A-6A47-4B45-94C6-C85ED51D2F52}"/>
    <cellStyle name="Normal 9 5 2 3" xfId="871" xr:uid="{A8D5306F-633D-4153-956A-A9F92B8EBC7E}"/>
    <cellStyle name="Normal 9 5 2 3 2" xfId="872" xr:uid="{02BE2F1C-8056-4AE8-8E9A-69C6B564D044}"/>
    <cellStyle name="Normal 9 5 2 3 2 2" xfId="873" xr:uid="{88B67AB0-E2B0-45A6-9771-CB91196B1BF9}"/>
    <cellStyle name="Normal 9 5 2 3 2 2 2" xfId="5056" xr:uid="{9681EC4C-DE52-4427-BEA2-A8784D5926E3}"/>
    <cellStyle name="Normal 9 5 2 3 2 3" xfId="4150" xr:uid="{A95B5BD8-3D1F-4E33-AA92-BDE8F87BB937}"/>
    <cellStyle name="Normal 9 5 2 3 2 3 2" xfId="5057" xr:uid="{30F266A2-342B-41E9-B229-F713C71D9C5E}"/>
    <cellStyle name="Normal 9 5 2 3 2 4" xfId="4151" xr:uid="{BE802479-9D41-4B7E-9B1D-FAD18057BEE9}"/>
    <cellStyle name="Normal 9 5 2 3 2 4 2" xfId="5058" xr:uid="{2812E495-FAEB-479D-B715-8DCCB218B152}"/>
    <cellStyle name="Normal 9 5 2 3 2 5" xfId="5055" xr:uid="{FDA9D19D-FA52-4969-8E25-C5DB25CBCB81}"/>
    <cellStyle name="Normal 9 5 2 3 3" xfId="874" xr:uid="{0F868CD7-7F95-4777-BD15-F427A2F19DD2}"/>
    <cellStyle name="Normal 9 5 2 3 3 2" xfId="4152" xr:uid="{09E7AD6A-7A22-4A12-952D-F3EB2179923C}"/>
    <cellStyle name="Normal 9 5 2 3 3 2 2" xfId="5060" xr:uid="{12B44A28-4BA6-4AFA-829D-68E176EF1C20}"/>
    <cellStyle name="Normal 9 5 2 3 3 3" xfId="4153" xr:uid="{97A9CC96-612E-4F50-B0D8-D506E30D727E}"/>
    <cellStyle name="Normal 9 5 2 3 3 3 2" xfId="5061" xr:uid="{E403D48F-5C62-466F-815E-57341FD9D663}"/>
    <cellStyle name="Normal 9 5 2 3 3 4" xfId="4154" xr:uid="{ADC3F2A8-36B9-4CE1-8810-8C2C2EBF8370}"/>
    <cellStyle name="Normal 9 5 2 3 3 4 2" xfId="5062" xr:uid="{F4DC235F-D8ED-4D6A-819F-29C5E3A35093}"/>
    <cellStyle name="Normal 9 5 2 3 3 5" xfId="5059" xr:uid="{3408F792-A496-4F4A-B9E1-8606C865F7DE}"/>
    <cellStyle name="Normal 9 5 2 3 4" xfId="4155" xr:uid="{79AA64E2-AD1D-4835-BDC8-39FC8E4981C0}"/>
    <cellStyle name="Normal 9 5 2 3 4 2" xfId="5063" xr:uid="{33C4C8F9-C883-4EB8-86CA-3F9D30A599FB}"/>
    <cellStyle name="Normal 9 5 2 3 5" xfId="4156" xr:uid="{F3BA498D-7143-4B3E-A17F-83F633514471}"/>
    <cellStyle name="Normal 9 5 2 3 5 2" xfId="5064" xr:uid="{D0A8E54E-F5C0-45EC-AE54-42A3D7E7409D}"/>
    <cellStyle name="Normal 9 5 2 3 6" xfId="4157" xr:uid="{38FE28E8-5D45-4BC0-AB97-5A1E1DD63FE7}"/>
    <cellStyle name="Normal 9 5 2 3 6 2" xfId="5065" xr:uid="{36996B55-06D7-4B45-980E-98248F93FE92}"/>
    <cellStyle name="Normal 9 5 2 3 7" xfId="5054" xr:uid="{0AF8017A-112F-437E-9031-7E5C0524368D}"/>
    <cellStyle name="Normal 9 5 2 4" xfId="875" xr:uid="{5C75F99A-D32D-48E8-B3D7-DC610643DAE6}"/>
    <cellStyle name="Normal 9 5 2 4 2" xfId="876" xr:uid="{1BDD0BC5-FDB4-4C74-96BB-29B3C9AED3C3}"/>
    <cellStyle name="Normal 9 5 2 4 2 2" xfId="4158" xr:uid="{7D3078E7-B03F-4F2A-A247-ED6694C127A3}"/>
    <cellStyle name="Normal 9 5 2 4 2 2 2" xfId="5068" xr:uid="{DE391CD8-8E38-491D-941F-DE1AE8D43B34}"/>
    <cellStyle name="Normal 9 5 2 4 2 3" xfId="4159" xr:uid="{D5CF444D-E0E2-4243-B2AF-BB76CF63BCE7}"/>
    <cellStyle name="Normal 9 5 2 4 2 3 2" xfId="5069" xr:uid="{3952FE1F-D00B-4C7B-ACBD-A767F0A4AA69}"/>
    <cellStyle name="Normal 9 5 2 4 2 4" xfId="4160" xr:uid="{9D7028F4-C423-4CD6-830F-3E36586FA25E}"/>
    <cellStyle name="Normal 9 5 2 4 2 4 2" xfId="5070" xr:uid="{49F3858D-AABD-45EB-89B1-8B71BFCBC32E}"/>
    <cellStyle name="Normal 9 5 2 4 2 5" xfId="5067" xr:uid="{C198E9C9-1965-4613-B067-7D5310B97CDF}"/>
    <cellStyle name="Normal 9 5 2 4 3" xfId="4161" xr:uid="{12C9823E-4568-49AF-819F-8749D8E4F448}"/>
    <cellStyle name="Normal 9 5 2 4 3 2" xfId="5071" xr:uid="{7402726E-0AD1-4BD0-B6BF-28D515759959}"/>
    <cellStyle name="Normal 9 5 2 4 4" xfId="4162" xr:uid="{0C5B12B0-7E69-46D1-B2A2-5FBCA771B694}"/>
    <cellStyle name="Normal 9 5 2 4 4 2" xfId="5072" xr:uid="{8BF9A143-6317-4D8F-A98D-F583ED79CA39}"/>
    <cellStyle name="Normal 9 5 2 4 5" xfId="4163" xr:uid="{87F7D61F-D49E-4472-85B0-BD2D5A4E9B23}"/>
    <cellStyle name="Normal 9 5 2 4 5 2" xfId="5073" xr:uid="{A466A521-A6ED-4BF4-9119-49AA0077DD84}"/>
    <cellStyle name="Normal 9 5 2 4 6" xfId="5066" xr:uid="{38D1D3DF-817E-4494-9CCA-0E582BC44B91}"/>
    <cellStyle name="Normal 9 5 2 5" xfId="877" xr:uid="{D84BFE39-8157-4FA7-9749-257F596700FA}"/>
    <cellStyle name="Normal 9 5 2 5 2" xfId="4164" xr:uid="{D5418B0F-2727-4648-B32A-FFBC4E0DDDB3}"/>
    <cellStyle name="Normal 9 5 2 5 2 2" xfId="5075" xr:uid="{0222F351-5F75-4BE5-B208-3F0089B58362}"/>
    <cellStyle name="Normal 9 5 2 5 3" xfId="4165" xr:uid="{05B69C05-252A-4216-A0E4-4EC3104AE88E}"/>
    <cellStyle name="Normal 9 5 2 5 3 2" xfId="5076" xr:uid="{10CFB4E9-D9BC-42D0-93D6-6D33B503537B}"/>
    <cellStyle name="Normal 9 5 2 5 4" xfId="4166" xr:uid="{7E28BCAF-FF81-4068-9EBF-B269CEBF5E47}"/>
    <cellStyle name="Normal 9 5 2 5 4 2" xfId="5077" xr:uid="{6689E27E-C126-45F8-BFBC-53C19B93377C}"/>
    <cellStyle name="Normal 9 5 2 5 5" xfId="5074" xr:uid="{3FD72D73-A0A5-4A71-A3C1-D46079C184CE}"/>
    <cellStyle name="Normal 9 5 2 6" xfId="4167" xr:uid="{BC57DF50-0EEA-4170-A70D-1C21854B258A}"/>
    <cellStyle name="Normal 9 5 2 6 2" xfId="4168" xr:uid="{6A36A31F-AF1C-4F76-BC42-6E223C91D904}"/>
    <cellStyle name="Normal 9 5 2 6 2 2" xfId="5079" xr:uid="{C2665F57-9CE2-46E6-A6D7-840FC9603468}"/>
    <cellStyle name="Normal 9 5 2 6 3" xfId="4169" xr:uid="{92DD04CF-354E-4413-83AA-02A4022B02F2}"/>
    <cellStyle name="Normal 9 5 2 6 3 2" xfId="5080" xr:uid="{3B6AD5FA-3638-43AD-A5CD-1D4FB1A966C9}"/>
    <cellStyle name="Normal 9 5 2 6 4" xfId="4170" xr:uid="{E489902D-FB88-4A13-8082-F059BAE50E9A}"/>
    <cellStyle name="Normal 9 5 2 6 4 2" xfId="5081" xr:uid="{FB5E5D7C-ADB3-423B-9702-35074BCD7B42}"/>
    <cellStyle name="Normal 9 5 2 6 5" xfId="5078" xr:uid="{193A0481-71A1-427D-B4BF-59A8C966DB99}"/>
    <cellStyle name="Normal 9 5 2 7" xfId="4171" xr:uid="{9725A580-505C-4679-BFF3-866C3C44B424}"/>
    <cellStyle name="Normal 9 5 2 7 2" xfId="5082" xr:uid="{2DC730EC-AE44-42B8-A41B-6E90BE8A2628}"/>
    <cellStyle name="Normal 9 5 2 8" xfId="4172" xr:uid="{228893F6-7130-431F-8E18-81DDBCDEF69E}"/>
    <cellStyle name="Normal 9 5 2 8 2" xfId="5083" xr:uid="{7BBD7D76-0E1D-4A9C-BF73-346298866517}"/>
    <cellStyle name="Normal 9 5 2 9" xfId="4173" xr:uid="{585D7254-0F27-40C4-9753-C373E7892137}"/>
    <cellStyle name="Normal 9 5 2 9 2" xfId="5084" xr:uid="{3E7EA7E4-0B47-4E1C-9203-AFB8A0567BCB}"/>
    <cellStyle name="Normal 9 5 3" xfId="420" xr:uid="{1CD4C3E9-08AA-4F78-BEA6-50759B2F9E18}"/>
    <cellStyle name="Normal 9 5 3 2" xfId="878" xr:uid="{100C97DD-E910-4DCB-ACA9-3D55EAF1F5E1}"/>
    <cellStyle name="Normal 9 5 3 2 2" xfId="879" xr:uid="{98FC8E5B-5A1A-464F-8876-D3CBDBFB73E6}"/>
    <cellStyle name="Normal 9 5 3 2 2 2" xfId="2451" xr:uid="{AA494FC5-DA46-435E-B3D5-AB1129F5C535}"/>
    <cellStyle name="Normal 9 5 3 2 2 2 2" xfId="2452" xr:uid="{B4CD4FAE-93A0-43DD-8F31-34A6CC73FEEC}"/>
    <cellStyle name="Normal 9 5 3 2 2 2 2 2" xfId="5089" xr:uid="{7FBAF5AF-5D92-4652-914B-CFDB97745092}"/>
    <cellStyle name="Normal 9 5 3 2 2 2 3" xfId="5088" xr:uid="{47E693A9-864F-4B46-8113-ABC928DC5E7D}"/>
    <cellStyle name="Normal 9 5 3 2 2 3" xfId="2453" xr:uid="{6CC931EC-8E64-46DF-9E18-47C615D42634}"/>
    <cellStyle name="Normal 9 5 3 2 2 3 2" xfId="5090" xr:uid="{E7AA1A4D-18B3-46C6-BAFC-2EA8552BDAB3}"/>
    <cellStyle name="Normal 9 5 3 2 2 4" xfId="4174" xr:uid="{11573C10-4A3F-43D7-9C9A-3156A6B6866C}"/>
    <cellStyle name="Normal 9 5 3 2 2 4 2" xfId="5091" xr:uid="{EBA6DF8F-B3CF-4C15-9B9D-A74197B32F6F}"/>
    <cellStyle name="Normal 9 5 3 2 2 5" xfId="5087" xr:uid="{95A13F91-2828-4DF0-B1D8-821D97207A02}"/>
    <cellStyle name="Normal 9 5 3 2 3" xfId="2454" xr:uid="{47197F69-F0E9-43AF-8C3A-CB90C7DA535A}"/>
    <cellStyle name="Normal 9 5 3 2 3 2" xfId="2455" xr:uid="{DF12B30D-9790-4062-825F-EA5FF8E65538}"/>
    <cellStyle name="Normal 9 5 3 2 3 2 2" xfId="5093" xr:uid="{0C6FCC30-39E3-4D10-8E9E-F6B1C3710916}"/>
    <cellStyle name="Normal 9 5 3 2 3 3" xfId="4175" xr:uid="{4BD1AB47-E5A1-4023-B786-30E30DE5811F}"/>
    <cellStyle name="Normal 9 5 3 2 3 3 2" xfId="5094" xr:uid="{C374DDEF-8207-44B2-B95A-99687590A7B3}"/>
    <cellStyle name="Normal 9 5 3 2 3 4" xfId="4176" xr:uid="{613A2EE7-3AA0-41A3-A97C-F877F1DA8250}"/>
    <cellStyle name="Normal 9 5 3 2 3 4 2" xfId="5095" xr:uid="{5F13EF8D-D918-4536-B02D-DC794ED6F088}"/>
    <cellStyle name="Normal 9 5 3 2 3 5" xfId="5092" xr:uid="{84B212E7-A9E6-43E1-A274-E84D5FEB4220}"/>
    <cellStyle name="Normal 9 5 3 2 4" xfId="2456" xr:uid="{16552A0F-EE0B-424D-9CF3-C1F30A7FBA5B}"/>
    <cellStyle name="Normal 9 5 3 2 4 2" xfId="5096" xr:uid="{DA756929-8814-4780-B637-7A293A6F1BC6}"/>
    <cellStyle name="Normal 9 5 3 2 5" xfId="4177" xr:uid="{B7FF6E4E-3E88-4BDD-ACE8-C3F0FDCD8A31}"/>
    <cellStyle name="Normal 9 5 3 2 5 2" xfId="5097" xr:uid="{BAE793BD-1CF2-43C4-AC93-FEF46347E964}"/>
    <cellStyle name="Normal 9 5 3 2 6" xfId="4178" xr:uid="{2E985CED-86AE-4087-9D0C-116B414D003F}"/>
    <cellStyle name="Normal 9 5 3 2 6 2" xfId="5098" xr:uid="{DDBCECE1-C6F4-4244-8DA6-40D55D4F98B4}"/>
    <cellStyle name="Normal 9 5 3 2 7" xfId="5086" xr:uid="{5BC2B19F-7B48-4EFD-851C-B032D67BBDAC}"/>
    <cellStyle name="Normal 9 5 3 3" xfId="880" xr:uid="{480BF3BC-BFFE-4B15-B875-AEFC59C30DF6}"/>
    <cellStyle name="Normal 9 5 3 3 2" xfId="2457" xr:uid="{A80A95BF-02CC-4B51-BDA5-B349DECAA528}"/>
    <cellStyle name="Normal 9 5 3 3 2 2" xfId="2458" xr:uid="{0483B22D-01CC-42DF-9550-EC55A92F11E0}"/>
    <cellStyle name="Normal 9 5 3 3 2 2 2" xfId="5101" xr:uid="{4F3D1E57-5BE6-40A7-AF2E-8DB22750DD08}"/>
    <cellStyle name="Normal 9 5 3 3 2 3" xfId="4179" xr:uid="{9E91268A-C675-4018-B283-1788A9F57E6D}"/>
    <cellStyle name="Normal 9 5 3 3 2 3 2" xfId="5102" xr:uid="{3B858658-E63F-43F7-809E-2D93AF797B89}"/>
    <cellStyle name="Normal 9 5 3 3 2 4" xfId="4180" xr:uid="{76BBA573-94BD-455C-8C5F-19551E87D6AF}"/>
    <cellStyle name="Normal 9 5 3 3 2 4 2" xfId="5103" xr:uid="{70C23DD7-CE3A-4777-9CFC-45AC6F168C29}"/>
    <cellStyle name="Normal 9 5 3 3 2 5" xfId="5100" xr:uid="{F4E3CD0F-F942-455B-9878-8AFD9F8FDFC9}"/>
    <cellStyle name="Normal 9 5 3 3 3" xfId="2459" xr:uid="{B9C27570-DF43-47A3-A5CF-5777F4C543F4}"/>
    <cellStyle name="Normal 9 5 3 3 3 2" xfId="5104" xr:uid="{419BBCA5-7554-48C7-8F20-82ADB0968C24}"/>
    <cellStyle name="Normal 9 5 3 3 4" xfId="4181" xr:uid="{3D1E5E9A-C16B-4F47-B3B1-D447AD18CA1B}"/>
    <cellStyle name="Normal 9 5 3 3 4 2" xfId="5105" xr:uid="{1DB99260-AD3F-4290-9CFE-DFB387157C3B}"/>
    <cellStyle name="Normal 9 5 3 3 5" xfId="4182" xr:uid="{7445573C-4D84-411A-A33E-C8A5A5B2CC5B}"/>
    <cellStyle name="Normal 9 5 3 3 5 2" xfId="5106" xr:uid="{C3C69C31-6394-4210-93D4-FF8CCE97117F}"/>
    <cellStyle name="Normal 9 5 3 3 6" xfId="5099" xr:uid="{84314D98-332E-4AA4-9106-2E80E528FDD2}"/>
    <cellStyle name="Normal 9 5 3 4" xfId="2460" xr:uid="{07AE09AB-5FAE-4B3C-90AB-C4C0B857A09C}"/>
    <cellStyle name="Normal 9 5 3 4 2" xfId="2461" xr:uid="{8E8F397E-0721-41C2-9343-34068E7D01C5}"/>
    <cellStyle name="Normal 9 5 3 4 2 2" xfId="5108" xr:uid="{B5A2C72C-237B-4BED-8A9A-90302443F00A}"/>
    <cellStyle name="Normal 9 5 3 4 3" xfId="4183" xr:uid="{5EE525AB-1099-4AF6-A469-A1A81E6E4041}"/>
    <cellStyle name="Normal 9 5 3 4 3 2" xfId="5109" xr:uid="{D097CAEA-2677-414C-80AE-D42ED13554DF}"/>
    <cellStyle name="Normal 9 5 3 4 4" xfId="4184" xr:uid="{41102264-46C7-4A72-A2F6-16FB70A9DA31}"/>
    <cellStyle name="Normal 9 5 3 4 4 2" xfId="5110" xr:uid="{7E97F8A4-C185-417E-A086-E2C6722FF1AA}"/>
    <cellStyle name="Normal 9 5 3 4 5" xfId="5107" xr:uid="{44FA2E26-4FA3-46FD-9E9A-4824B49258E7}"/>
    <cellStyle name="Normal 9 5 3 5" xfId="2462" xr:uid="{8339D9A5-A883-445A-9DAF-2CCDF26DC2C5}"/>
    <cellStyle name="Normal 9 5 3 5 2" xfId="4185" xr:uid="{2F723170-E363-4BE1-8468-E5CB0BE759F7}"/>
    <cellStyle name="Normal 9 5 3 5 2 2" xfId="5112" xr:uid="{0934C41C-689B-4E75-A0E0-141EAA815028}"/>
    <cellStyle name="Normal 9 5 3 5 3" xfId="4186" xr:uid="{EA50232D-2BC5-43C3-A157-A253FCEA4CAE}"/>
    <cellStyle name="Normal 9 5 3 5 3 2" xfId="5113" xr:uid="{8547D45B-57C1-4332-8610-2C0A03F96B3C}"/>
    <cellStyle name="Normal 9 5 3 5 4" xfId="4187" xr:uid="{7CFB6A50-E76D-4E88-8189-32B282DA27F6}"/>
    <cellStyle name="Normal 9 5 3 5 4 2" xfId="5114" xr:uid="{41057498-F50D-44A9-A9D0-645F1125FC4E}"/>
    <cellStyle name="Normal 9 5 3 5 5" xfId="5111" xr:uid="{DEAA1B35-75A2-43E6-A639-B929A74A2B08}"/>
    <cellStyle name="Normal 9 5 3 6" xfId="4188" xr:uid="{B3C0AE20-5652-4AAB-89BB-44883D7A53C5}"/>
    <cellStyle name="Normal 9 5 3 6 2" xfId="5115" xr:uid="{8160F9E1-2415-4635-B8CC-739100107010}"/>
    <cellStyle name="Normal 9 5 3 7" xfId="4189" xr:uid="{4E42DE99-A84F-4589-8789-E7BC2171D097}"/>
    <cellStyle name="Normal 9 5 3 7 2" xfId="5116" xr:uid="{4CC39A6E-376D-4B63-BBDB-D5ECE4A394CA}"/>
    <cellStyle name="Normal 9 5 3 8" xfId="4190" xr:uid="{DF90D265-94C6-46D2-A41F-CA5BFC3416C2}"/>
    <cellStyle name="Normal 9 5 3 8 2" xfId="5117" xr:uid="{EF0CA057-FCDB-47F1-852F-421BDE23D80C}"/>
    <cellStyle name="Normal 9 5 3 9" xfId="5085" xr:uid="{F08F272D-1841-4E4D-9196-4BFE83763C17}"/>
    <cellStyle name="Normal 9 5 4" xfId="421" xr:uid="{C9E52088-F096-4FC3-9B76-7F98BFE680BF}"/>
    <cellStyle name="Normal 9 5 4 2" xfId="881" xr:uid="{FFEFA390-8F3E-42CA-8130-3AADADAA02F6}"/>
    <cellStyle name="Normal 9 5 4 2 2" xfId="882" xr:uid="{46E166B2-F084-43D6-AB5C-E66B26687DF4}"/>
    <cellStyle name="Normal 9 5 4 2 2 2" xfId="2463" xr:uid="{27E723A9-39B4-4845-B51F-FC78E598A545}"/>
    <cellStyle name="Normal 9 5 4 2 2 2 2" xfId="5121" xr:uid="{15F8E384-FBAD-468B-8742-2BC1B032F61C}"/>
    <cellStyle name="Normal 9 5 4 2 2 3" xfId="4191" xr:uid="{CE9C36DC-4C10-4562-AC25-AE2E1EE22FE4}"/>
    <cellStyle name="Normal 9 5 4 2 2 3 2" xfId="5122" xr:uid="{C06247B8-1C28-45C8-B809-EF10C9743D23}"/>
    <cellStyle name="Normal 9 5 4 2 2 4" xfId="4192" xr:uid="{7415B2D3-FE4C-4B03-B4FE-16D4D8A3BEAB}"/>
    <cellStyle name="Normal 9 5 4 2 2 4 2" xfId="5123" xr:uid="{95CC64F1-4E70-44EF-948B-667DE2257481}"/>
    <cellStyle name="Normal 9 5 4 2 2 5" xfId="5120" xr:uid="{A6E12AF4-5DB1-4436-AA46-8689AAD42C15}"/>
    <cellStyle name="Normal 9 5 4 2 3" xfId="2464" xr:uid="{0C3E59DE-DF5A-4568-8190-7DFEEE93DDEA}"/>
    <cellStyle name="Normal 9 5 4 2 3 2" xfId="5124" xr:uid="{B362D6D7-F8D0-4C74-BAB6-9F5AA5B3E3AD}"/>
    <cellStyle name="Normal 9 5 4 2 4" xfId="4193" xr:uid="{22778D6E-6E50-49C7-A12B-50A1EA8A9931}"/>
    <cellStyle name="Normal 9 5 4 2 4 2" xfId="5125" xr:uid="{034B6254-7A27-4AF3-8B48-253EE5892F6B}"/>
    <cellStyle name="Normal 9 5 4 2 5" xfId="4194" xr:uid="{C0D893D0-00CE-45AC-8231-F67874A2A3B9}"/>
    <cellStyle name="Normal 9 5 4 2 5 2" xfId="5126" xr:uid="{5CA83767-7A67-4720-875B-CFB95EF46E28}"/>
    <cellStyle name="Normal 9 5 4 2 6" xfId="5119" xr:uid="{BB870D2E-293B-4F24-A6B4-DAF617AE1C8A}"/>
    <cellStyle name="Normal 9 5 4 3" xfId="883" xr:uid="{3F1A36BE-903E-4EF6-8793-4A8681E9A385}"/>
    <cellStyle name="Normal 9 5 4 3 2" xfId="2465" xr:uid="{234937E9-E3A7-4E02-908C-C03CE61CB976}"/>
    <cellStyle name="Normal 9 5 4 3 2 2" xfId="5128" xr:uid="{6E597A77-4989-447B-B51D-E233B74E1408}"/>
    <cellStyle name="Normal 9 5 4 3 3" xfId="4195" xr:uid="{0649B338-4BEF-4F43-829C-BB6E79444653}"/>
    <cellStyle name="Normal 9 5 4 3 3 2" xfId="5129" xr:uid="{06B110B1-49CC-4BDA-B515-E732FFE8194E}"/>
    <cellStyle name="Normal 9 5 4 3 4" xfId="4196" xr:uid="{C518EC60-2980-4CC5-900D-6FC092C7F0CF}"/>
    <cellStyle name="Normal 9 5 4 3 4 2" xfId="5130" xr:uid="{3A14A9B9-ABBE-4608-BCBF-8D879A6BE91D}"/>
    <cellStyle name="Normal 9 5 4 3 5" xfId="5127" xr:uid="{22BEDE01-1742-4505-8E72-B2E90CD3AFEE}"/>
    <cellStyle name="Normal 9 5 4 4" xfId="2466" xr:uid="{F4E50F12-C221-40F9-BEEA-20A3A9ADC61B}"/>
    <cellStyle name="Normal 9 5 4 4 2" xfId="4197" xr:uid="{2B9284AB-4308-4D5A-9830-72CE0E1E17FF}"/>
    <cellStyle name="Normal 9 5 4 4 2 2" xfId="5132" xr:uid="{5E2B5C14-B918-48C4-881F-5D8A3B33A3F9}"/>
    <cellStyle name="Normal 9 5 4 4 3" xfId="4198" xr:uid="{47795021-0C0C-4A49-9283-5A2CD48748D1}"/>
    <cellStyle name="Normal 9 5 4 4 3 2" xfId="5133" xr:uid="{82188DA5-0230-47AF-B3C7-EF786D0FFD75}"/>
    <cellStyle name="Normal 9 5 4 4 4" xfId="4199" xr:uid="{EAEC4B80-9F91-4349-9C77-88D11830A6C4}"/>
    <cellStyle name="Normal 9 5 4 4 4 2" xfId="5134" xr:uid="{D682D002-9D81-437B-93D4-9C24D77E6D83}"/>
    <cellStyle name="Normal 9 5 4 4 5" xfId="5131" xr:uid="{C7072235-EC22-4658-8E99-8DB6D5167DCC}"/>
    <cellStyle name="Normal 9 5 4 5" xfId="4200" xr:uid="{C585D200-38A0-4E68-8C80-79441DCA8065}"/>
    <cellStyle name="Normal 9 5 4 5 2" xfId="5135" xr:uid="{349FFDD3-5410-451C-BC9B-6B18F6C1498F}"/>
    <cellStyle name="Normal 9 5 4 6" xfId="4201" xr:uid="{3F99F117-552B-4B9A-8255-2556EFCEE018}"/>
    <cellStyle name="Normal 9 5 4 6 2" xfId="5136" xr:uid="{EE79FA31-2D7B-42D8-B4C1-FB68638098B5}"/>
    <cellStyle name="Normal 9 5 4 7" xfId="4202" xr:uid="{D1316981-E582-486D-B8E7-F43F6E5D3B81}"/>
    <cellStyle name="Normal 9 5 4 7 2" xfId="5137" xr:uid="{1FA8DA82-8676-4F31-94BD-C0FB4ED5337A}"/>
    <cellStyle name="Normal 9 5 4 8" xfId="5118" xr:uid="{93639B66-58F0-4438-9783-A393F4592659}"/>
    <cellStyle name="Normal 9 5 5" xfId="422" xr:uid="{03A8B588-D796-463D-8D8E-C4E73D8A4700}"/>
    <cellStyle name="Normal 9 5 5 2" xfId="884" xr:uid="{82556AFF-0ECB-4A09-83CD-14057E6EEC80}"/>
    <cellStyle name="Normal 9 5 5 2 2" xfId="2467" xr:uid="{18C78DF0-24FA-43D1-AF3E-8947ADC392CE}"/>
    <cellStyle name="Normal 9 5 5 2 2 2" xfId="5140" xr:uid="{3B2F5998-E236-4B97-A361-C01B8A74CF4A}"/>
    <cellStyle name="Normal 9 5 5 2 3" xfId="4203" xr:uid="{4673B76E-33F8-44CE-BB8D-D75BF8C53DC6}"/>
    <cellStyle name="Normal 9 5 5 2 3 2" xfId="5141" xr:uid="{0A76D750-381A-485C-99ED-728EA31C53E2}"/>
    <cellStyle name="Normal 9 5 5 2 4" xfId="4204" xr:uid="{07F16C20-28F5-4EDD-A0B3-AA11970F7190}"/>
    <cellStyle name="Normal 9 5 5 2 4 2" xfId="5142" xr:uid="{0FC83AE3-7636-42A2-8171-E41EECDFE584}"/>
    <cellStyle name="Normal 9 5 5 2 5" xfId="5139" xr:uid="{E1855428-0035-4BB3-99D9-238CCFBF47CF}"/>
    <cellStyle name="Normal 9 5 5 3" xfId="2468" xr:uid="{D39B7FF0-E728-4577-AED5-8CD4C9C432E7}"/>
    <cellStyle name="Normal 9 5 5 3 2" xfId="4205" xr:uid="{1B6B6F33-1632-4872-9FBA-D921BE156329}"/>
    <cellStyle name="Normal 9 5 5 3 2 2" xfId="5144" xr:uid="{69DE2FEE-7D94-42D8-A2EB-2EC4F5A93D52}"/>
    <cellStyle name="Normal 9 5 5 3 3" xfId="4206" xr:uid="{05B2E8D2-0413-4857-AE43-FAD225BEBE1A}"/>
    <cellStyle name="Normal 9 5 5 3 3 2" xfId="5145" xr:uid="{D897F5B7-7FBF-470B-B641-75B0741C5F27}"/>
    <cellStyle name="Normal 9 5 5 3 4" xfId="4207" xr:uid="{FBABED69-231C-4C82-A3A9-7AE840F1305E}"/>
    <cellStyle name="Normal 9 5 5 3 4 2" xfId="5146" xr:uid="{9A810D57-40BE-4A6C-AC4C-71217B45B494}"/>
    <cellStyle name="Normal 9 5 5 3 5" xfId="5143" xr:uid="{4102ED88-6F50-4F82-BD6F-92300E6D39DF}"/>
    <cellStyle name="Normal 9 5 5 4" xfId="4208" xr:uid="{463C8C05-7048-44A7-93A9-D0C7B843665E}"/>
    <cellStyle name="Normal 9 5 5 4 2" xfId="5147" xr:uid="{2F9D2C01-A024-4D5B-BB7B-EFF6F64EC675}"/>
    <cellStyle name="Normal 9 5 5 5" xfId="4209" xr:uid="{4FE11BF6-71FF-49A2-915E-2171D3328A94}"/>
    <cellStyle name="Normal 9 5 5 5 2" xfId="5148" xr:uid="{B78D94F3-AA26-4DC5-8B10-827C89DD0576}"/>
    <cellStyle name="Normal 9 5 5 6" xfId="4210" xr:uid="{D413103B-BDE3-433C-8FE3-143C963C6671}"/>
    <cellStyle name="Normal 9 5 5 6 2" xfId="5149" xr:uid="{C19215C3-AEFC-4834-ACB5-B8A1DF727FAB}"/>
    <cellStyle name="Normal 9 5 5 7" xfId="5138" xr:uid="{5A08DF27-7089-40F0-8013-BF7B9E61141A}"/>
    <cellStyle name="Normal 9 5 6" xfId="885" xr:uid="{F714D6D7-3A05-45C7-BA4E-E18FB150FA05}"/>
    <cellStyle name="Normal 9 5 6 2" xfId="2469" xr:uid="{05637168-DD67-4C52-A341-6DDB74FFFEBB}"/>
    <cellStyle name="Normal 9 5 6 2 2" xfId="4211" xr:uid="{FF78B25C-9D5B-4614-921A-004DADF22872}"/>
    <cellStyle name="Normal 9 5 6 2 2 2" xfId="5152" xr:uid="{1066907F-D23C-45F7-9195-120A0E727F2D}"/>
    <cellStyle name="Normal 9 5 6 2 3" xfId="4212" xr:uid="{327D5D2F-6886-421B-9D17-B7C27CC6B7EA}"/>
    <cellStyle name="Normal 9 5 6 2 3 2" xfId="5153" xr:uid="{B6789E6C-6D0F-4B8B-B142-8F99FA9F0B00}"/>
    <cellStyle name="Normal 9 5 6 2 4" xfId="4213" xr:uid="{EE6AC58C-5CB0-499B-A796-54D069A69E01}"/>
    <cellStyle name="Normal 9 5 6 2 4 2" xfId="5154" xr:uid="{A77AEFE3-AC6E-486F-BBE2-20F91AAC5212}"/>
    <cellStyle name="Normal 9 5 6 2 5" xfId="5151" xr:uid="{35CD85B7-3A6D-4A9B-A103-9AD408A9AB31}"/>
    <cellStyle name="Normal 9 5 6 3" xfId="4214" xr:uid="{C5B65001-A3CD-424F-A1C4-DA1CD6710DD8}"/>
    <cellStyle name="Normal 9 5 6 3 2" xfId="5155" xr:uid="{1472C2F6-7D1E-4EDC-B59A-A82CF008DE1D}"/>
    <cellStyle name="Normal 9 5 6 4" xfId="4215" xr:uid="{C2508FD5-3DE3-4584-A667-A91743ADED95}"/>
    <cellStyle name="Normal 9 5 6 4 2" xfId="5156" xr:uid="{C6F650E0-94A6-4657-BF01-7FC20E93C103}"/>
    <cellStyle name="Normal 9 5 6 5" xfId="4216" xr:uid="{DB7934D2-03C7-4B7D-BFC4-020277C50853}"/>
    <cellStyle name="Normal 9 5 6 5 2" xfId="5157" xr:uid="{50927DFB-8943-4103-831E-8B9084606D2F}"/>
    <cellStyle name="Normal 9 5 6 6" xfId="5150" xr:uid="{B3333149-FCC5-4FA8-AE73-CBC97BBDAE6E}"/>
    <cellStyle name="Normal 9 5 7" xfId="2470" xr:uid="{0E34FFA5-4DBC-4DAF-9F79-5185F41FC3DD}"/>
    <cellStyle name="Normal 9 5 7 2" xfId="4217" xr:uid="{CB35415F-9766-496C-8D59-B097BC00A4B1}"/>
    <cellStyle name="Normal 9 5 7 2 2" xfId="5159" xr:uid="{43B51EE9-DEB9-4B7A-A41F-6EFF1FABF5C7}"/>
    <cellStyle name="Normal 9 5 7 3" xfId="4218" xr:uid="{47DCDC38-7B63-455D-A72E-3B6E38D64B61}"/>
    <cellStyle name="Normal 9 5 7 3 2" xfId="5160" xr:uid="{1558A444-09B1-409B-A661-1744D45C2736}"/>
    <cellStyle name="Normal 9 5 7 4" xfId="4219" xr:uid="{C91D35FD-A347-45D2-ACCF-C276F27A8901}"/>
    <cellStyle name="Normal 9 5 7 4 2" xfId="5161" xr:uid="{3C078F2B-480E-4C29-8006-85B0ACC06867}"/>
    <cellStyle name="Normal 9 5 7 5" xfId="5158" xr:uid="{AD5FDA5D-E280-4D87-AB5D-D507CC1713AD}"/>
    <cellStyle name="Normal 9 5 8" xfId="4220" xr:uid="{D95AA676-3C1F-4977-B6DD-5EAE2F748D82}"/>
    <cellStyle name="Normal 9 5 8 2" xfId="4221" xr:uid="{3B4E9D97-541F-4A9D-B1D9-C6BE3B06B119}"/>
    <cellStyle name="Normal 9 5 8 2 2" xfId="5163" xr:uid="{CC9E701A-4D4C-4A1B-A81D-3A307653B962}"/>
    <cellStyle name="Normal 9 5 8 3" xfId="4222" xr:uid="{EF526410-71C8-4FC5-BFDF-D253C521FC97}"/>
    <cellStyle name="Normal 9 5 8 3 2" xfId="5164" xr:uid="{F6661EC2-1F58-4229-B555-2C0092E45FDC}"/>
    <cellStyle name="Normal 9 5 8 4" xfId="4223" xr:uid="{9DE9844B-82BE-484D-A954-37D3AA4CA4CE}"/>
    <cellStyle name="Normal 9 5 8 4 2" xfId="5165" xr:uid="{E7831B45-CBC5-4A89-A774-15320053D7BF}"/>
    <cellStyle name="Normal 9 5 8 5" xfId="5162" xr:uid="{A4C79406-91EA-4312-BE40-9009C8E5F7E8}"/>
    <cellStyle name="Normal 9 5 9" xfId="4224" xr:uid="{DFFE82B3-4A76-4BE9-A42B-06900DD8B7E3}"/>
    <cellStyle name="Normal 9 5 9 2" xfId="5166" xr:uid="{DC7085D2-0908-4E4E-A77C-A31C502AFBF6}"/>
    <cellStyle name="Normal 9 6" xfId="181" xr:uid="{34AD4590-F95A-4C50-91B1-D5F0DBEDCC66}"/>
    <cellStyle name="Normal 9 6 10" xfId="5167" xr:uid="{7F736FEE-CEF5-4277-BB13-37A525BED28F}"/>
    <cellStyle name="Normal 9 6 2" xfId="182" xr:uid="{EB3F7FD5-CC75-40E1-A9B9-67B484B6E21E}"/>
    <cellStyle name="Normal 9 6 2 2" xfId="423" xr:uid="{27D1085F-6A68-40C5-88E2-01D8A15720C2}"/>
    <cellStyle name="Normal 9 6 2 2 2" xfId="886" xr:uid="{5368C88B-0DEA-4354-9876-2DD319E3344F}"/>
    <cellStyle name="Normal 9 6 2 2 2 2" xfId="2471" xr:uid="{07EB1609-D528-48D4-BD5D-154A2724B855}"/>
    <cellStyle name="Normal 9 6 2 2 2 2 2" xfId="5171" xr:uid="{07CA1D93-42CA-4866-B6CE-E1C26F557A90}"/>
    <cellStyle name="Normal 9 6 2 2 2 3" xfId="4225" xr:uid="{F6EE42DC-BB8A-48C6-B194-0076D5BF63D0}"/>
    <cellStyle name="Normal 9 6 2 2 2 3 2" xfId="5172" xr:uid="{C0F5EC69-FB2B-48C3-84F0-800D42ED1431}"/>
    <cellStyle name="Normal 9 6 2 2 2 4" xfId="4226" xr:uid="{79D881FE-CFBA-49A7-83A2-F619899B114D}"/>
    <cellStyle name="Normal 9 6 2 2 2 4 2" xfId="5173" xr:uid="{A409BF6E-994C-42A0-B127-85B9934AA73E}"/>
    <cellStyle name="Normal 9 6 2 2 2 5" xfId="5170" xr:uid="{CBCAF11E-0018-4E0B-ACD3-89FEEA8E4967}"/>
    <cellStyle name="Normal 9 6 2 2 3" xfId="2472" xr:uid="{232324ED-118B-4B3D-B103-50E85F3E05B0}"/>
    <cellStyle name="Normal 9 6 2 2 3 2" xfId="4227" xr:uid="{35A68BFC-458F-48D4-90A9-31BD7242510F}"/>
    <cellStyle name="Normal 9 6 2 2 3 2 2" xfId="5175" xr:uid="{73BC3053-843B-49D0-BAAF-ACAF0265CB53}"/>
    <cellStyle name="Normal 9 6 2 2 3 3" xfId="4228" xr:uid="{E96F5B16-ABF7-4EB1-BF6B-C87E1545701A}"/>
    <cellStyle name="Normal 9 6 2 2 3 3 2" xfId="5176" xr:uid="{7768F217-A58F-4A6C-98A0-C5185EF7F010}"/>
    <cellStyle name="Normal 9 6 2 2 3 4" xfId="4229" xr:uid="{542397EC-4BFB-4135-9B27-2BE0FE757F37}"/>
    <cellStyle name="Normal 9 6 2 2 3 4 2" xfId="5177" xr:uid="{2BC00FFE-3F64-4E7E-9E96-B850BCBB368A}"/>
    <cellStyle name="Normal 9 6 2 2 3 5" xfId="5174" xr:uid="{3449F7E5-6222-4CC9-B9BC-FDADEAC61D40}"/>
    <cellStyle name="Normal 9 6 2 2 4" xfId="4230" xr:uid="{414860C7-D585-4E74-9FDD-548603F3139E}"/>
    <cellStyle name="Normal 9 6 2 2 4 2" xfId="5178" xr:uid="{B402FD97-497E-4096-BF8B-FDAD6D433A5B}"/>
    <cellStyle name="Normal 9 6 2 2 5" xfId="4231" xr:uid="{FD98B2F0-1D1A-480F-8961-05AEE35AB07D}"/>
    <cellStyle name="Normal 9 6 2 2 5 2" xfId="5179" xr:uid="{13D83D9F-ACB7-48E4-B5FF-C80B8FA326B3}"/>
    <cellStyle name="Normal 9 6 2 2 6" xfId="4232" xr:uid="{4F13F1D9-1804-42FD-899C-0A929D531B8A}"/>
    <cellStyle name="Normal 9 6 2 2 6 2" xfId="5180" xr:uid="{2E8E8961-64E9-418A-8380-777EECC8A738}"/>
    <cellStyle name="Normal 9 6 2 2 7" xfId="5169" xr:uid="{9541530B-818F-4498-8C58-0A43E30A9FE0}"/>
    <cellStyle name="Normal 9 6 2 3" xfId="887" xr:uid="{56E8CA96-D67B-4394-8B6A-39CE198CF5B3}"/>
    <cellStyle name="Normal 9 6 2 3 2" xfId="2473" xr:uid="{C7FD5140-ECDB-4A82-B96C-89675D7DF028}"/>
    <cellStyle name="Normal 9 6 2 3 2 2" xfId="4233" xr:uid="{F0479773-36D1-4751-8CD7-846787BB142A}"/>
    <cellStyle name="Normal 9 6 2 3 2 2 2" xfId="5183" xr:uid="{FDADE7AC-79BD-4E1B-AA8F-749DC30F6F40}"/>
    <cellStyle name="Normal 9 6 2 3 2 3" xfId="4234" xr:uid="{C90663CC-1DBC-41F9-9E0E-ED2FB797EC8B}"/>
    <cellStyle name="Normal 9 6 2 3 2 3 2" xfId="5184" xr:uid="{166FF52A-4D36-4C26-A211-6909B2482CD3}"/>
    <cellStyle name="Normal 9 6 2 3 2 4" xfId="4235" xr:uid="{F71E7FB4-15BE-4003-8306-E9E6B259D1F4}"/>
    <cellStyle name="Normal 9 6 2 3 2 4 2" xfId="5185" xr:uid="{ADE1160D-7087-4B7C-B410-1887FF6BD321}"/>
    <cellStyle name="Normal 9 6 2 3 2 5" xfId="5182" xr:uid="{E8E761AE-82C0-48FD-A73B-A069CBA531C0}"/>
    <cellStyle name="Normal 9 6 2 3 3" xfId="4236" xr:uid="{D9B54ECD-3FCD-451E-B4F0-E1B40267C654}"/>
    <cellStyle name="Normal 9 6 2 3 3 2" xfId="5186" xr:uid="{22605D67-1420-4639-854A-A82B582A9700}"/>
    <cellStyle name="Normal 9 6 2 3 4" xfId="4237" xr:uid="{9668F671-3CE7-43BD-B4B6-A7058B2BB140}"/>
    <cellStyle name="Normal 9 6 2 3 4 2" xfId="5187" xr:uid="{C91922C5-C594-4D83-B741-759F5A551C57}"/>
    <cellStyle name="Normal 9 6 2 3 5" xfId="4238" xr:uid="{C6BDB798-130E-4FA3-B667-DD57EEB66732}"/>
    <cellStyle name="Normal 9 6 2 3 5 2" xfId="5188" xr:uid="{46AFD86C-CC71-4AE9-AF47-E9615D4DEACA}"/>
    <cellStyle name="Normal 9 6 2 3 6" xfId="5181" xr:uid="{D21140B6-1C82-4789-8590-E8F6E8D7232B}"/>
    <cellStyle name="Normal 9 6 2 4" xfId="2474" xr:uid="{F808A8AB-C10B-466D-8549-51283D28DB8A}"/>
    <cellStyle name="Normal 9 6 2 4 2" xfId="4239" xr:uid="{8EB2ED32-D24D-4CC3-841D-4E9F1668FB9A}"/>
    <cellStyle name="Normal 9 6 2 4 2 2" xfId="5190" xr:uid="{0822887D-A8BC-47AF-8D5C-F352617F61FA}"/>
    <cellStyle name="Normal 9 6 2 4 3" xfId="4240" xr:uid="{DE227541-FE77-4016-8558-EAD5CC46C16C}"/>
    <cellStyle name="Normal 9 6 2 4 3 2" xfId="5191" xr:uid="{9FEE3002-46B5-4F0C-A150-75DD93816558}"/>
    <cellStyle name="Normal 9 6 2 4 4" xfId="4241" xr:uid="{007CD7B4-67A1-4A08-AD4F-DB3A3BC38D72}"/>
    <cellStyle name="Normal 9 6 2 4 4 2" xfId="5192" xr:uid="{29065A5C-562D-4533-B324-3501FB7AC587}"/>
    <cellStyle name="Normal 9 6 2 4 5" xfId="5189" xr:uid="{8E79AB39-9DBD-4A13-B72E-B60BC265C8FD}"/>
    <cellStyle name="Normal 9 6 2 5" xfId="4242" xr:uid="{89679819-806A-4F87-96FF-AFF3FDF90857}"/>
    <cellStyle name="Normal 9 6 2 5 2" xfId="4243" xr:uid="{793DCA2D-5B19-4BF3-97A6-E588507BC993}"/>
    <cellStyle name="Normal 9 6 2 5 2 2" xfId="5194" xr:uid="{F7FA4D33-927C-49C6-A897-2E35D9DFC471}"/>
    <cellStyle name="Normal 9 6 2 5 3" xfId="4244" xr:uid="{E246D285-9000-46AA-A978-1214803FF89D}"/>
    <cellStyle name="Normal 9 6 2 5 3 2" xfId="5195" xr:uid="{3A4A9096-FE97-4C31-ABCD-C7B5C79DD702}"/>
    <cellStyle name="Normal 9 6 2 5 4" xfId="4245" xr:uid="{EE21B26D-D67B-44B1-B584-4088002C5647}"/>
    <cellStyle name="Normal 9 6 2 5 4 2" xfId="5196" xr:uid="{6F349B72-285C-4D53-A719-4DF514497572}"/>
    <cellStyle name="Normal 9 6 2 5 5" xfId="5193" xr:uid="{F822CFB6-7399-4DB2-936D-84E249A0C153}"/>
    <cellStyle name="Normal 9 6 2 6" xfId="4246" xr:uid="{EA90F0E3-3D5B-4D6A-B6F9-E810CFEE40A7}"/>
    <cellStyle name="Normal 9 6 2 6 2" xfId="5197" xr:uid="{9188340C-3F03-4B59-8148-9DBBE3E77321}"/>
    <cellStyle name="Normal 9 6 2 7" xfId="4247" xr:uid="{BD88A67A-B0EC-4FE6-9B37-48DDACD0DD0B}"/>
    <cellStyle name="Normal 9 6 2 7 2" xfId="5198" xr:uid="{C6F25081-1026-4F88-B482-38D86404EF7F}"/>
    <cellStyle name="Normal 9 6 2 8" xfId="4248" xr:uid="{64F621FD-322F-4B06-B020-42DFEC17930D}"/>
    <cellStyle name="Normal 9 6 2 8 2" xfId="5199" xr:uid="{EDEF57A3-43C8-4B51-90F2-30DB758FFAE8}"/>
    <cellStyle name="Normal 9 6 2 9" xfId="5168" xr:uid="{7B1DF4B2-9439-4D20-8BCB-6C47097A4194}"/>
    <cellStyle name="Normal 9 6 3" xfId="424" xr:uid="{B693D08B-647A-4941-BB71-3A6BCB190D30}"/>
    <cellStyle name="Normal 9 6 3 2" xfId="888" xr:uid="{43027284-0488-4C75-854A-95A447833F87}"/>
    <cellStyle name="Normal 9 6 3 2 2" xfId="889" xr:uid="{3BB2F9D2-7CA6-40B3-AE16-88583802BC61}"/>
    <cellStyle name="Normal 9 6 3 2 2 2" xfId="5202" xr:uid="{687D1114-10B7-466C-B9B2-F0DAFC4D86E1}"/>
    <cellStyle name="Normal 9 6 3 2 3" xfId="4249" xr:uid="{C62BC9DB-2260-4C78-857D-A884BCC850D9}"/>
    <cellStyle name="Normal 9 6 3 2 3 2" xfId="5203" xr:uid="{7C78F91F-436C-48E8-970C-AA823E92059D}"/>
    <cellStyle name="Normal 9 6 3 2 4" xfId="4250" xr:uid="{A43BE28F-4F06-45B3-B5E1-133646C30FF6}"/>
    <cellStyle name="Normal 9 6 3 2 4 2" xfId="5204" xr:uid="{16046985-EB2A-4474-91D8-5399B0BF205D}"/>
    <cellStyle name="Normal 9 6 3 2 5" xfId="5201" xr:uid="{3B31B64C-FFFD-49CC-895F-8037271EFCB8}"/>
    <cellStyle name="Normal 9 6 3 3" xfId="890" xr:uid="{A788B8EF-382A-45F9-B630-F65BF7A47EA0}"/>
    <cellStyle name="Normal 9 6 3 3 2" xfId="4251" xr:uid="{2B07E0D6-BD96-4C56-811B-AED43DB59F7A}"/>
    <cellStyle name="Normal 9 6 3 3 2 2" xfId="5206" xr:uid="{06EF1987-39D1-435F-91F7-9E4C62DD143D}"/>
    <cellStyle name="Normal 9 6 3 3 3" xfId="4252" xr:uid="{66F0A2C1-F33B-41BB-B5E4-6604076AFB26}"/>
    <cellStyle name="Normal 9 6 3 3 3 2" xfId="5207" xr:uid="{29D0C9D5-FC03-449C-8655-A451F3A2A04F}"/>
    <cellStyle name="Normal 9 6 3 3 4" xfId="4253" xr:uid="{A68676AB-22C9-4A9E-A0D5-64191B2CE912}"/>
    <cellStyle name="Normal 9 6 3 3 4 2" xfId="5208" xr:uid="{BCF34302-F7EE-491C-AA97-6630EDAEF169}"/>
    <cellStyle name="Normal 9 6 3 3 5" xfId="5205" xr:uid="{5827977B-08A6-46D4-BA28-8BE9FFC88C26}"/>
    <cellStyle name="Normal 9 6 3 4" xfId="4254" xr:uid="{FB00D776-A03C-49AD-B1C5-FC617C5B5EEE}"/>
    <cellStyle name="Normal 9 6 3 4 2" xfId="5209" xr:uid="{EAFB8147-E838-4ED7-A124-3C4940607AEE}"/>
    <cellStyle name="Normal 9 6 3 5" xfId="4255" xr:uid="{9EDC7065-5ACF-43CB-B3B5-B2C70771087E}"/>
    <cellStyle name="Normal 9 6 3 5 2" xfId="5210" xr:uid="{3290CCE4-D343-476B-971B-CC864A44CB02}"/>
    <cellStyle name="Normal 9 6 3 6" xfId="4256" xr:uid="{A651733F-A07A-440F-9F09-84BF4B8451A0}"/>
    <cellStyle name="Normal 9 6 3 6 2" xfId="5211" xr:uid="{69ADA84E-C683-482A-8444-E5942200D776}"/>
    <cellStyle name="Normal 9 6 3 7" xfId="5200" xr:uid="{D688E034-0ECB-4598-89BE-F230597CEBEF}"/>
    <cellStyle name="Normal 9 6 4" xfId="425" xr:uid="{2C6FCA93-F9F0-4ECE-91F4-677EED1A039E}"/>
    <cellStyle name="Normal 9 6 4 2" xfId="891" xr:uid="{DD2E2ECC-7065-40A2-AAB3-CD5B830A538E}"/>
    <cellStyle name="Normal 9 6 4 2 2" xfId="4257" xr:uid="{5261595F-E4AA-4AB6-B0C1-65A1EC668162}"/>
    <cellStyle name="Normal 9 6 4 2 2 2" xfId="5214" xr:uid="{05089BC4-9DCD-4E4D-B63A-6F3DA48AB682}"/>
    <cellStyle name="Normal 9 6 4 2 3" xfId="4258" xr:uid="{3A79347F-72C9-48AA-BEAA-9A60224EEF46}"/>
    <cellStyle name="Normal 9 6 4 2 3 2" xfId="5215" xr:uid="{9C3B7CCF-9090-42FD-8E41-0C3221D7AE6D}"/>
    <cellStyle name="Normal 9 6 4 2 4" xfId="4259" xr:uid="{352AA4BF-457F-44B0-8774-E25EC8030BCA}"/>
    <cellStyle name="Normal 9 6 4 2 4 2" xfId="5216" xr:uid="{CEEDFA3E-F41D-4AB7-8481-1C33A0A3E787}"/>
    <cellStyle name="Normal 9 6 4 2 5" xfId="5213" xr:uid="{91771C8E-8CBD-4D58-A1DC-E4D9003348C6}"/>
    <cellStyle name="Normal 9 6 4 3" xfId="4260" xr:uid="{9F175575-C0A7-4373-A99F-AE92F472AC71}"/>
    <cellStyle name="Normal 9 6 4 3 2" xfId="5217" xr:uid="{972458CE-DD95-4C3F-A6D3-0BF6A3A238E0}"/>
    <cellStyle name="Normal 9 6 4 4" xfId="4261" xr:uid="{CE04CCA8-B447-4D71-9D69-938B03269F46}"/>
    <cellStyle name="Normal 9 6 4 4 2" xfId="5218" xr:uid="{ABA8379C-3309-4FF6-927F-480C4E1147F0}"/>
    <cellStyle name="Normal 9 6 4 5" xfId="4262" xr:uid="{5D15A972-7283-4E2F-8A8C-686AFAC45671}"/>
    <cellStyle name="Normal 9 6 4 5 2" xfId="5219" xr:uid="{E9C48F6C-9D15-46D5-9580-4097E233170F}"/>
    <cellStyle name="Normal 9 6 4 6" xfId="5212" xr:uid="{4D0AF643-8687-4EB9-82C6-E446D1CE0F54}"/>
    <cellStyle name="Normal 9 6 5" xfId="892" xr:uid="{08D4B495-945A-41DF-8B75-10C8EA9B0F52}"/>
    <cellStyle name="Normal 9 6 5 2" xfId="4263" xr:uid="{21B525AB-0EEE-4A34-9CB8-EAED45D0C0D0}"/>
    <cellStyle name="Normal 9 6 5 2 2" xfId="5221" xr:uid="{61D1184D-15F3-451E-B5DA-29DF97E524F1}"/>
    <cellStyle name="Normal 9 6 5 3" xfId="4264" xr:uid="{1A53118A-71D5-43DB-8669-1F93934651BE}"/>
    <cellStyle name="Normal 9 6 5 3 2" xfId="5222" xr:uid="{5F173C6D-9371-4B2C-9960-0221CE1FE0C3}"/>
    <cellStyle name="Normal 9 6 5 4" xfId="4265" xr:uid="{BD98B16C-04DA-4AF1-9EC6-3474ED38CD53}"/>
    <cellStyle name="Normal 9 6 5 4 2" xfId="5223" xr:uid="{491A317E-BFE2-4086-B3C5-E425E6DC4BD6}"/>
    <cellStyle name="Normal 9 6 5 5" xfId="5220" xr:uid="{ED28AD74-CB60-4F7C-9EC1-BFBCBA8AC48B}"/>
    <cellStyle name="Normal 9 6 6" xfId="4266" xr:uid="{0E16FE81-BFA6-4CB2-A381-5790C75D6997}"/>
    <cellStyle name="Normal 9 6 6 2" xfId="4267" xr:uid="{76579CCE-D5CC-4995-9B86-24B28E5BFA71}"/>
    <cellStyle name="Normal 9 6 6 2 2" xfId="5225" xr:uid="{50FBCD68-146E-4B4B-87C9-CD4767ABA752}"/>
    <cellStyle name="Normal 9 6 6 3" xfId="4268" xr:uid="{6F38ACF8-AC4B-4957-8609-19B1FCB280DC}"/>
    <cellStyle name="Normal 9 6 6 3 2" xfId="5226" xr:uid="{D07F0AB7-6FEF-41A8-A754-D5BB477F07AE}"/>
    <cellStyle name="Normal 9 6 6 4" xfId="4269" xr:uid="{99C6EADA-737E-42D1-BFA6-668F2A57E82C}"/>
    <cellStyle name="Normal 9 6 6 4 2" xfId="5227" xr:uid="{E8F0E0B2-11BF-4F3B-9214-036D4C7EB8E5}"/>
    <cellStyle name="Normal 9 6 6 5" xfId="5224" xr:uid="{B7CF4B2A-E8CC-4F15-8F90-31E905A374C6}"/>
    <cellStyle name="Normal 9 6 7" xfId="4270" xr:uid="{2BB52029-4726-4935-8E8B-A298F6EE6AD8}"/>
    <cellStyle name="Normal 9 6 7 2" xfId="5228" xr:uid="{45ADE349-830C-4934-96FC-52D968CED1A0}"/>
    <cellStyle name="Normal 9 6 8" xfId="4271" xr:uid="{5A5D8F92-1C6E-48CD-8BFE-99C96FFFBD2C}"/>
    <cellStyle name="Normal 9 6 8 2" xfId="5229" xr:uid="{EF704780-9178-4F3B-A982-2618F2ED35C1}"/>
    <cellStyle name="Normal 9 6 9" xfId="4272" xr:uid="{990080BE-FFBF-46D7-B037-C6D509173A73}"/>
    <cellStyle name="Normal 9 6 9 2" xfId="5230" xr:uid="{805F4FDF-7825-4F12-8D18-87C06E2D6538}"/>
    <cellStyle name="Normal 9 7" xfId="183" xr:uid="{A6DD9EF0-5ADE-4F57-B461-42FBA639B876}"/>
    <cellStyle name="Normal 9 7 2" xfId="426" xr:uid="{7371C64E-D258-4037-B939-1377D2DDC07C}"/>
    <cellStyle name="Normal 9 7 2 2" xfId="893" xr:uid="{192BEEA8-2E56-4029-B6A6-3B0ADA3C840A}"/>
    <cellStyle name="Normal 9 7 2 2 2" xfId="2475" xr:uid="{C56B7A8D-04D5-4DA4-9C84-6F3507BC10FC}"/>
    <cellStyle name="Normal 9 7 2 2 2 2" xfId="2476" xr:uid="{C0484911-52A7-44CA-9518-5A176CCBEC09}"/>
    <cellStyle name="Normal 9 7 2 2 2 2 2" xfId="5235" xr:uid="{1EF953F3-87B7-4CCC-BFA4-09EAB1DEDFC6}"/>
    <cellStyle name="Normal 9 7 2 2 2 3" xfId="5234" xr:uid="{CCD60779-8607-4E79-8FBC-413B6E66FB73}"/>
    <cellStyle name="Normal 9 7 2 2 3" xfId="2477" xr:uid="{59AA7D76-37CD-4A06-BBFE-BD222EAE3662}"/>
    <cellStyle name="Normal 9 7 2 2 3 2" xfId="5236" xr:uid="{269A46FB-F479-4E1A-B003-2820FA6254AB}"/>
    <cellStyle name="Normal 9 7 2 2 4" xfId="4273" xr:uid="{39854DAA-9267-45C2-9681-D26E97720D7E}"/>
    <cellStyle name="Normal 9 7 2 2 4 2" xfId="5237" xr:uid="{2610D31C-576E-4206-8A6E-1CBFA1118C67}"/>
    <cellStyle name="Normal 9 7 2 2 5" xfId="5233" xr:uid="{EDBC68E3-FEFA-44D6-99B5-F68E144210BF}"/>
    <cellStyle name="Normal 9 7 2 3" xfId="2478" xr:uid="{C2B3B219-2ABD-406B-9F08-20E4D08AF90D}"/>
    <cellStyle name="Normal 9 7 2 3 2" xfId="2479" xr:uid="{F585D680-178E-41E0-AD25-F342A58650A3}"/>
    <cellStyle name="Normal 9 7 2 3 2 2" xfId="5239" xr:uid="{D475C799-5AE7-4E73-B2E0-6DF15098F803}"/>
    <cellStyle name="Normal 9 7 2 3 3" xfId="4274" xr:uid="{1C9E7290-C94A-40E3-9C2C-DC2DB4B0FE95}"/>
    <cellStyle name="Normal 9 7 2 3 3 2" xfId="5240" xr:uid="{97B4AF17-093A-4210-B4C1-E0F3D12D9C81}"/>
    <cellStyle name="Normal 9 7 2 3 4" xfId="4275" xr:uid="{A921C78F-975C-4356-958E-FC673C87DBA8}"/>
    <cellStyle name="Normal 9 7 2 3 4 2" xfId="5241" xr:uid="{4256D9E0-7311-4A09-BB06-B1D018419196}"/>
    <cellStyle name="Normal 9 7 2 3 5" xfId="5238" xr:uid="{A01C1973-B7AC-4CAD-9257-DDB28094588C}"/>
    <cellStyle name="Normal 9 7 2 4" xfId="2480" xr:uid="{7B677800-0638-4D0A-BA8A-ABBBC86BF369}"/>
    <cellStyle name="Normal 9 7 2 4 2" xfId="5242" xr:uid="{711FAE71-5215-4DDD-BC4C-396309ADC85E}"/>
    <cellStyle name="Normal 9 7 2 5" xfId="4276" xr:uid="{199DBB7D-99AC-46B0-A68C-C4EB9F5B2CB7}"/>
    <cellStyle name="Normal 9 7 2 5 2" xfId="5243" xr:uid="{E6DF1BC1-F061-45A8-8587-0FA5EC5F1305}"/>
    <cellStyle name="Normal 9 7 2 6" xfId="4277" xr:uid="{6463E9EF-7DD1-46F2-A242-9852D69C8853}"/>
    <cellStyle name="Normal 9 7 2 6 2" xfId="5244" xr:uid="{6FE4BCA7-EFAD-4194-A0A5-4B179180EFF5}"/>
    <cellStyle name="Normal 9 7 2 7" xfId="5232" xr:uid="{64AAD426-6A3A-4D33-9166-790BF50FE6D9}"/>
    <cellStyle name="Normal 9 7 3" xfId="894" xr:uid="{185DAAC1-2ED5-49AE-B6CA-74F6E4579F44}"/>
    <cellStyle name="Normal 9 7 3 2" xfId="2481" xr:uid="{2A052A43-F443-409D-8080-DF57F6EB2FF9}"/>
    <cellStyle name="Normal 9 7 3 2 2" xfId="2482" xr:uid="{F513C2E6-F0F2-4B3B-8F97-A76371B00C2F}"/>
    <cellStyle name="Normal 9 7 3 2 2 2" xfId="5247" xr:uid="{6BA9DD88-7A94-4799-900B-0607BC1D04F3}"/>
    <cellStyle name="Normal 9 7 3 2 3" xfId="4278" xr:uid="{9F7609AB-B808-4B57-BFFA-8D72757B5C91}"/>
    <cellStyle name="Normal 9 7 3 2 3 2" xfId="5248" xr:uid="{0472B2F8-048D-4552-A237-438B555F4B44}"/>
    <cellStyle name="Normal 9 7 3 2 4" xfId="4279" xr:uid="{4FEAF055-373C-481B-A91A-9964A7366A76}"/>
    <cellStyle name="Normal 9 7 3 2 4 2" xfId="5249" xr:uid="{EB32E660-C878-4DEC-A21F-3615E8205B17}"/>
    <cellStyle name="Normal 9 7 3 2 5" xfId="5246" xr:uid="{EE80F50C-0860-4EC5-AF6F-6F187D58EE59}"/>
    <cellStyle name="Normal 9 7 3 3" xfId="2483" xr:uid="{62D52EF9-04EC-46D9-9800-CD8AD516818E}"/>
    <cellStyle name="Normal 9 7 3 3 2" xfId="5250" xr:uid="{9FA4E99C-49EB-4283-A893-829A7F65A721}"/>
    <cellStyle name="Normal 9 7 3 4" xfId="4280" xr:uid="{A807B2A5-5131-40AF-B164-74191FA6A641}"/>
    <cellStyle name="Normal 9 7 3 4 2" xfId="5251" xr:uid="{54C1BF89-59A9-4987-9B7C-FF2FC64B866B}"/>
    <cellStyle name="Normal 9 7 3 5" xfId="4281" xr:uid="{6138A16F-9CFA-4018-A70A-49F4AF0E55ED}"/>
    <cellStyle name="Normal 9 7 3 5 2" xfId="5252" xr:uid="{5FA1EDB4-331D-4949-A703-0DCB8F506FAA}"/>
    <cellStyle name="Normal 9 7 3 6" xfId="5245" xr:uid="{B72E3469-1ED7-465F-B8C1-2713DC8F8101}"/>
    <cellStyle name="Normal 9 7 4" xfId="2484" xr:uid="{C40B93DE-3590-4273-A5D1-D3DF51837F2A}"/>
    <cellStyle name="Normal 9 7 4 2" xfId="2485" xr:uid="{A01979E3-60EA-4245-A776-BB0B72234BC7}"/>
    <cellStyle name="Normal 9 7 4 2 2" xfId="5254" xr:uid="{2570A873-EB76-4800-A810-51F1B4A5FA6A}"/>
    <cellStyle name="Normal 9 7 4 3" xfId="4282" xr:uid="{7EE884D1-1C16-4560-A45E-357C6FF8C579}"/>
    <cellStyle name="Normal 9 7 4 3 2" xfId="5255" xr:uid="{A7FDBD85-DD5D-4720-A0CD-58A10379EF2C}"/>
    <cellStyle name="Normal 9 7 4 4" xfId="4283" xr:uid="{9D1B1D26-DE04-46C3-909C-D6BB1BDC1D60}"/>
    <cellStyle name="Normal 9 7 4 4 2" xfId="5256" xr:uid="{C240AFF4-5D80-4846-BFED-7BD47F57874A}"/>
    <cellStyle name="Normal 9 7 4 5" xfId="5253" xr:uid="{28C2E427-6837-4DA0-B768-4A540200AC22}"/>
    <cellStyle name="Normal 9 7 5" xfId="2486" xr:uid="{5E3AC0C1-8506-48F0-9E6C-DF351A443196}"/>
    <cellStyle name="Normal 9 7 5 2" xfId="4284" xr:uid="{B03B74B9-0EA5-4A95-B9C5-FF3B5956E4C1}"/>
    <cellStyle name="Normal 9 7 5 2 2" xfId="5258" xr:uid="{20502EC7-73BF-4284-B5D6-22D41B140DDA}"/>
    <cellStyle name="Normal 9 7 5 3" xfId="4285" xr:uid="{EF3B8167-B057-44E3-B338-313979375B76}"/>
    <cellStyle name="Normal 9 7 5 3 2" xfId="5259" xr:uid="{1CAD3937-4E4B-4557-A888-3CCD5A7FB32A}"/>
    <cellStyle name="Normal 9 7 5 4" xfId="4286" xr:uid="{4D61898C-3AFE-4025-A44F-B1F18B2F5F45}"/>
    <cellStyle name="Normal 9 7 5 4 2" xfId="5260" xr:uid="{F1FF5CD2-F701-4A8F-871F-E5B061D3313E}"/>
    <cellStyle name="Normal 9 7 5 5" xfId="5257" xr:uid="{D2CF8D26-60C6-41CE-8F76-574428F23709}"/>
    <cellStyle name="Normal 9 7 6" xfId="4287" xr:uid="{B418B9DD-7D65-4428-90B6-6A3D709DF6E0}"/>
    <cellStyle name="Normal 9 7 6 2" xfId="5261" xr:uid="{8814FC2F-88C5-4625-8ED0-7AFA79D5AA85}"/>
    <cellStyle name="Normal 9 7 7" xfId="4288" xr:uid="{963A7BE9-3EAA-4B97-8D7B-80B49BA13C8A}"/>
    <cellStyle name="Normal 9 7 7 2" xfId="5262" xr:uid="{1015E1EE-FEEA-4A23-BADA-2407E1093B78}"/>
    <cellStyle name="Normal 9 7 8" xfId="4289" xr:uid="{29DC1971-0055-4D6C-BBFE-DB959AE0234D}"/>
    <cellStyle name="Normal 9 7 8 2" xfId="5263" xr:uid="{23F3DEA2-99CB-4415-A4BF-1ACD998343DE}"/>
    <cellStyle name="Normal 9 7 9" xfId="5231" xr:uid="{884AA6F9-4B20-474B-A531-18F8A3F11EF1}"/>
    <cellStyle name="Normal 9 8" xfId="427" xr:uid="{06AAF7B1-C8BB-44BF-B1A1-8E2AADDFBA06}"/>
    <cellStyle name="Normal 9 8 2" xfId="895" xr:uid="{601846D2-BDF5-4100-B78F-ACF3D81075CF}"/>
    <cellStyle name="Normal 9 8 2 2" xfId="896" xr:uid="{618019AE-C9CE-4A7E-8070-6092165BACA1}"/>
    <cellStyle name="Normal 9 8 2 2 2" xfId="2487" xr:uid="{9581CAF4-45CF-4154-8F9A-AB509D9D5EFD}"/>
    <cellStyle name="Normal 9 8 2 2 2 2" xfId="5267" xr:uid="{ACCE0C99-D5E3-4889-9C81-6B91E87F482E}"/>
    <cellStyle name="Normal 9 8 2 2 3" xfId="4290" xr:uid="{97DB2169-36A4-45C2-91A7-7A589C38DFAF}"/>
    <cellStyle name="Normal 9 8 2 2 3 2" xfId="5268" xr:uid="{261F47AC-7367-443C-824A-C7BCC9C2D350}"/>
    <cellStyle name="Normal 9 8 2 2 4" xfId="4291" xr:uid="{2507324F-E424-4FAD-92EE-05C069803DCF}"/>
    <cellStyle name="Normal 9 8 2 2 4 2" xfId="5269" xr:uid="{D15F21F7-9609-4417-9E0B-FC408515EA64}"/>
    <cellStyle name="Normal 9 8 2 2 5" xfId="5266" xr:uid="{7A25A81A-6A0D-465A-A45C-B488689351A0}"/>
    <cellStyle name="Normal 9 8 2 3" xfId="2488" xr:uid="{2DF41D56-9C49-468A-A240-C4CFC0BDA022}"/>
    <cellStyle name="Normal 9 8 2 3 2" xfId="5270" xr:uid="{456B11F5-3334-4958-9E78-602F6AA9A6C8}"/>
    <cellStyle name="Normal 9 8 2 4" xfId="4292" xr:uid="{C66567C3-8BBA-438C-8B22-3C9891B9E309}"/>
    <cellStyle name="Normal 9 8 2 4 2" xfId="5271" xr:uid="{C2E938EF-F058-4634-8BAB-977D770C7EE3}"/>
    <cellStyle name="Normal 9 8 2 5" xfId="4293" xr:uid="{7B887A7D-DDD8-4896-94A1-F6F0EFC0F549}"/>
    <cellStyle name="Normal 9 8 2 5 2" xfId="5272" xr:uid="{0E3ECF8A-38B3-4886-9C99-77162085E37A}"/>
    <cellStyle name="Normal 9 8 2 6" xfId="5265" xr:uid="{2C86415A-C391-4FEB-82C1-0AE12CF13F36}"/>
    <cellStyle name="Normal 9 8 3" xfId="897" xr:uid="{B1C0A76F-59B8-41EA-86F9-3B52DBE0DC10}"/>
    <cellStyle name="Normal 9 8 3 2" xfId="2489" xr:uid="{6F100E73-5167-40E0-9893-FF1897710DC1}"/>
    <cellStyle name="Normal 9 8 3 2 2" xfId="5274" xr:uid="{6FF5A1E1-F2BB-4166-AA2D-53752BC48EBE}"/>
    <cellStyle name="Normal 9 8 3 3" xfId="4294" xr:uid="{D0EE0BCA-9B4F-4506-A357-4AA2889F5226}"/>
    <cellStyle name="Normal 9 8 3 3 2" xfId="5275" xr:uid="{A75E4731-1110-406B-8EF0-076B640B2536}"/>
    <cellStyle name="Normal 9 8 3 4" xfId="4295" xr:uid="{C694CFF1-0CBA-4867-9898-44714F21FD8A}"/>
    <cellStyle name="Normal 9 8 3 4 2" xfId="5276" xr:uid="{BBFF4AAE-AF90-45F4-93BC-BBC2E6B28331}"/>
    <cellStyle name="Normal 9 8 3 5" xfId="5273" xr:uid="{33DAD4A3-97CD-4893-B755-C94A87DD0DC8}"/>
    <cellStyle name="Normal 9 8 4" xfId="2490" xr:uid="{4F3FAEAD-DB54-42D4-8658-89E48455E1E5}"/>
    <cellStyle name="Normal 9 8 4 2" xfId="4296" xr:uid="{AF96FB5A-CF0D-40FD-93CC-9ADB5F1506D0}"/>
    <cellStyle name="Normal 9 8 4 2 2" xfId="5278" xr:uid="{7B7868D1-0B7B-4F29-82C2-EE135558B031}"/>
    <cellStyle name="Normal 9 8 4 3" xfId="4297" xr:uid="{68F25A53-FC7D-496C-9148-9F4A08943298}"/>
    <cellStyle name="Normal 9 8 4 3 2" xfId="5279" xr:uid="{97414927-3CAE-4D6A-A5C9-580BA71FC518}"/>
    <cellStyle name="Normal 9 8 4 4" xfId="4298" xr:uid="{D20A6749-EBD3-480C-BA53-13EE2DA7D2F2}"/>
    <cellStyle name="Normal 9 8 4 4 2" xfId="5280" xr:uid="{1A6DAAFD-1822-4E88-92FC-9B464BD9EF36}"/>
    <cellStyle name="Normal 9 8 4 5" xfId="5277" xr:uid="{2007470F-E0D8-41A7-B092-F3BAE235CB16}"/>
    <cellStyle name="Normal 9 8 5" xfId="4299" xr:uid="{D0FE686E-B013-470A-847C-4737C9B6F5F3}"/>
    <cellStyle name="Normal 9 8 5 2" xfId="5281" xr:uid="{841F291A-D886-46C0-BCCA-0BDFBACE35F4}"/>
    <cellStyle name="Normal 9 8 6" xfId="4300" xr:uid="{6D2FD16C-0C87-41ED-9470-5E904E5A15E0}"/>
    <cellStyle name="Normal 9 8 6 2" xfId="5282" xr:uid="{89C073CF-3C6A-4E16-A604-12D61B5816BD}"/>
    <cellStyle name="Normal 9 8 7" xfId="4301" xr:uid="{A6FE8758-9085-4A64-BF72-B21F4EE46293}"/>
    <cellStyle name="Normal 9 8 7 2" xfId="5283" xr:uid="{1F90572B-805E-4534-A61F-A63C4FA092A1}"/>
    <cellStyle name="Normal 9 8 8" xfId="5264" xr:uid="{E3D5007F-F3E9-405E-BB32-3191BDB21AF4}"/>
    <cellStyle name="Normal 9 9" xfId="428" xr:uid="{DCCBF4FA-951A-4756-A27F-0DEC2C051807}"/>
    <cellStyle name="Normal 9 9 2" xfId="898" xr:uid="{3442F670-7932-451E-8DFB-13BA84D9FF9D}"/>
    <cellStyle name="Normal 9 9 2 2" xfId="2491" xr:uid="{56933D3E-E5D5-4D76-BCEF-2BD7911FFE2E}"/>
    <cellStyle name="Normal 9 9 2 2 2" xfId="5286" xr:uid="{73B97907-2540-434F-BEAE-2CA935F48DAF}"/>
    <cellStyle name="Normal 9 9 2 3" xfId="4302" xr:uid="{C079D549-013C-46F7-9FA3-D780F749C696}"/>
    <cellStyle name="Normal 9 9 2 3 2" xfId="5287" xr:uid="{21C66938-6A6D-4EEC-8E80-0564757D69FC}"/>
    <cellStyle name="Normal 9 9 2 4" xfId="4303" xr:uid="{78B397DE-5727-4A0C-9438-65F87FC6E898}"/>
    <cellStyle name="Normal 9 9 2 4 2" xfId="5288" xr:uid="{21C61993-1117-4EB7-AAD5-D6EF7D8C4025}"/>
    <cellStyle name="Normal 9 9 2 5" xfId="5285" xr:uid="{46C617E6-A711-4FF8-9A25-E1BCFE383288}"/>
    <cellStyle name="Normal 9 9 3" xfId="2492" xr:uid="{20792E44-190B-44E9-8D8E-F1211FC61ACA}"/>
    <cellStyle name="Normal 9 9 3 2" xfId="4304" xr:uid="{2E08074D-08C0-4926-B2CC-8D22FFA70ED7}"/>
    <cellStyle name="Normal 9 9 3 2 2" xfId="5290" xr:uid="{76179E3E-94C0-4FD0-8FD9-E87BB2039989}"/>
    <cellStyle name="Normal 9 9 3 3" xfId="4305" xr:uid="{B8F39DB2-03DA-435F-B8F6-1F60F2964D07}"/>
    <cellStyle name="Normal 9 9 3 3 2" xfId="5291" xr:uid="{2DBBA0FC-882A-4917-9017-9053F4AF4754}"/>
    <cellStyle name="Normal 9 9 3 4" xfId="4306" xr:uid="{19B4EEF9-829A-4B87-B354-BC641AD29D3B}"/>
    <cellStyle name="Normal 9 9 3 4 2" xfId="5292" xr:uid="{2752B2DB-8857-457B-96A0-DB50F8EE4B32}"/>
    <cellStyle name="Normal 9 9 3 5" xfId="5289" xr:uid="{BC9FDED6-5858-42B9-BAF1-AA611665DCD2}"/>
    <cellStyle name="Normal 9 9 4" xfId="4307" xr:uid="{A593BFB3-9346-49BB-95E9-24F4A66A1F0D}"/>
    <cellStyle name="Normal 9 9 4 2" xfId="5293" xr:uid="{A3A3A820-FB40-4EC3-92AE-82FD3289D560}"/>
    <cellStyle name="Normal 9 9 5" xfId="4308" xr:uid="{B00D20EC-DF54-4B18-84C0-D0F5B28351EF}"/>
    <cellStyle name="Normal 9 9 5 2" xfId="5294" xr:uid="{F6D18A40-9290-4596-96A9-D2EE55856B21}"/>
    <cellStyle name="Normal 9 9 6" xfId="4309" xr:uid="{06A7F260-EA5F-42F5-A806-70378AA76429}"/>
    <cellStyle name="Normal 9 9 6 2" xfId="5295" xr:uid="{9B4DAC33-D829-4A04-A12F-C45FE82AB155}"/>
    <cellStyle name="Normal 9 9 7" xfId="5284" xr:uid="{311D61AB-80A0-47A6-9F63-F126DDCC476C}"/>
    <cellStyle name="Percent 2" xfId="70" xr:uid="{9E69D06E-5F08-472A-973C-7E25BA13D10E}"/>
    <cellStyle name="Percent 2 2" xfId="5296" xr:uid="{A4C2250D-BEA5-46E3-AF05-2BC12E2A5F99}"/>
    <cellStyle name="Гиперссылка 2" xfId="4" xr:uid="{49BAA0F8-B3D3-41B5-87DD-435502328B29}"/>
    <cellStyle name="Гиперссылка 2 2" xfId="5297" xr:uid="{A7FDA382-641A-4DEC-9076-29CC1E811871}"/>
    <cellStyle name="Обычный 2" xfId="1" xr:uid="{A3CD5D5E-4502-4158-8112-08CDD679ACF5}"/>
    <cellStyle name="Обычный 2 2" xfId="5" xr:uid="{D19F253E-EE9B-4476-9D91-2EE3A6D7A3DC}"/>
    <cellStyle name="Обычный 2 2 2" xfId="5299" xr:uid="{0051A02C-77F8-4B3B-A493-8BBB47B085AF}"/>
    <cellStyle name="Обычный 2 3" xfId="5298" xr:uid="{C5E35004-F8CF-4CA9-B4FE-F2CA425E7E1F}"/>
    <cellStyle name="常规_Sheet1_1" xfId="4411" xr:uid="{32C71DA8-23A0-40ED-BAF5-B7EC5796B5AB}"/>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90"/>
  <sheetViews>
    <sheetView tabSelected="1" zoomScale="90" zoomScaleNormal="90" workbookViewId="0">
      <selection activeCell="G5" sqref="G5"/>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809</v>
      </c>
      <c r="C10" s="120"/>
      <c r="D10" s="120"/>
      <c r="E10" s="120"/>
      <c r="F10" s="115"/>
      <c r="G10" s="116"/>
      <c r="H10" s="130" t="s">
        <v>809</v>
      </c>
      <c r="I10" s="120"/>
      <c r="J10" s="144">
        <v>53289</v>
      </c>
      <c r="K10" s="115"/>
    </row>
    <row r="11" spans="1:11">
      <c r="A11" s="114"/>
      <c r="B11" s="114" t="s">
        <v>709</v>
      </c>
      <c r="C11" s="120"/>
      <c r="D11" s="120"/>
      <c r="E11" s="120"/>
      <c r="F11" s="115"/>
      <c r="G11" s="116"/>
      <c r="H11" s="116" t="s">
        <v>709</v>
      </c>
      <c r="I11" s="120"/>
      <c r="J11" s="145"/>
      <c r="K11" s="115"/>
    </row>
    <row r="12" spans="1:11">
      <c r="A12" s="114"/>
      <c r="B12" s="114" t="s">
        <v>710</v>
      </c>
      <c r="C12" s="120"/>
      <c r="D12" s="120"/>
      <c r="E12" s="120"/>
      <c r="F12" s="115"/>
      <c r="G12" s="116"/>
      <c r="H12" s="116" t="s">
        <v>710</v>
      </c>
      <c r="I12" s="120"/>
      <c r="J12" s="120"/>
      <c r="K12" s="115"/>
    </row>
    <row r="13" spans="1:11">
      <c r="A13" s="114"/>
      <c r="B13" s="114" t="s">
        <v>711</v>
      </c>
      <c r="C13" s="120"/>
      <c r="D13" s="120"/>
      <c r="E13" s="120"/>
      <c r="F13" s="115"/>
      <c r="G13" s="116"/>
      <c r="H13" s="116" t="s">
        <v>711</v>
      </c>
      <c r="I13" s="120"/>
      <c r="J13" s="99" t="s">
        <v>11</v>
      </c>
      <c r="K13" s="115"/>
    </row>
    <row r="14" spans="1:11" ht="15" customHeight="1">
      <c r="A14" s="114"/>
      <c r="B14" s="114" t="s">
        <v>152</v>
      </c>
      <c r="C14" s="120"/>
      <c r="D14" s="120"/>
      <c r="E14" s="120"/>
      <c r="F14" s="115"/>
      <c r="G14" s="116"/>
      <c r="H14" s="116" t="s">
        <v>152</v>
      </c>
      <c r="I14" s="120"/>
      <c r="J14" s="146">
        <v>45341</v>
      </c>
      <c r="K14" s="115"/>
    </row>
    <row r="15" spans="1:11" ht="15" customHeight="1">
      <c r="A15" s="114"/>
      <c r="B15" s="6" t="s">
        <v>6</v>
      </c>
      <c r="C15" s="7"/>
      <c r="D15" s="7"/>
      <c r="E15" s="7"/>
      <c r="F15" s="8"/>
      <c r="G15" s="116"/>
      <c r="H15" s="9" t="s">
        <v>6</v>
      </c>
      <c r="I15" s="120"/>
      <c r="J15" s="147"/>
      <c r="K15" s="115"/>
    </row>
    <row r="16" spans="1:11" ht="15" customHeight="1">
      <c r="A16" s="114"/>
      <c r="B16" s="120"/>
      <c r="C16" s="120"/>
      <c r="D16" s="120"/>
      <c r="E16" s="120"/>
      <c r="F16" s="120"/>
      <c r="G16" s="120"/>
      <c r="H16" s="120"/>
      <c r="I16" s="123" t="s">
        <v>142</v>
      </c>
      <c r="J16" s="129">
        <v>41744</v>
      </c>
      <c r="K16" s="115"/>
    </row>
    <row r="17" spans="1:11">
      <c r="A17" s="114"/>
      <c r="B17" s="120" t="s">
        <v>712</v>
      </c>
      <c r="C17" s="120"/>
      <c r="D17" s="120"/>
      <c r="E17" s="120"/>
      <c r="F17" s="120"/>
      <c r="G17" s="120"/>
      <c r="H17" s="120"/>
      <c r="I17" s="123" t="s">
        <v>143</v>
      </c>
      <c r="J17" s="129" t="s">
        <v>808</v>
      </c>
      <c r="K17" s="115"/>
    </row>
    <row r="18" spans="1:11" ht="18">
      <c r="A18" s="114"/>
      <c r="B18" s="120" t="s">
        <v>713</v>
      </c>
      <c r="C18" s="120"/>
      <c r="D18" s="120"/>
      <c r="E18" s="120"/>
      <c r="F18" s="120"/>
      <c r="G18" s="120"/>
      <c r="H18" s="120"/>
      <c r="I18" s="122" t="s">
        <v>258</v>
      </c>
      <c r="J18" s="104" t="s">
        <v>276</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8" t="s">
        <v>201</v>
      </c>
      <c r="G20" s="149"/>
      <c r="H20" s="100" t="s">
        <v>169</v>
      </c>
      <c r="I20" s="100" t="s">
        <v>202</v>
      </c>
      <c r="J20" s="100" t="s">
        <v>21</v>
      </c>
      <c r="K20" s="115"/>
    </row>
    <row r="21" spans="1:11">
      <c r="A21" s="114"/>
      <c r="B21" s="105"/>
      <c r="C21" s="105"/>
      <c r="D21" s="106"/>
      <c r="E21" s="106"/>
      <c r="F21" s="150"/>
      <c r="G21" s="151"/>
      <c r="H21" s="105" t="s">
        <v>141</v>
      </c>
      <c r="I21" s="105"/>
      <c r="J21" s="105"/>
      <c r="K21" s="115"/>
    </row>
    <row r="22" spans="1:11" ht="24">
      <c r="A22" s="114"/>
      <c r="B22" s="107">
        <v>18</v>
      </c>
      <c r="C22" s="10" t="s">
        <v>580</v>
      </c>
      <c r="D22" s="118" t="s">
        <v>580</v>
      </c>
      <c r="E22" s="118"/>
      <c r="F22" s="140"/>
      <c r="G22" s="141"/>
      <c r="H22" s="11" t="s">
        <v>275</v>
      </c>
      <c r="I22" s="14">
        <v>12.15</v>
      </c>
      <c r="J22" s="109">
        <f t="shared" ref="J22:J53" si="0">I22*B22</f>
        <v>218.70000000000002</v>
      </c>
      <c r="K22" s="115"/>
    </row>
    <row r="23" spans="1:11" ht="24">
      <c r="A23" s="114"/>
      <c r="B23" s="107">
        <v>4</v>
      </c>
      <c r="C23" s="10" t="s">
        <v>714</v>
      </c>
      <c r="D23" s="118" t="s">
        <v>714</v>
      </c>
      <c r="E23" s="118" t="s">
        <v>210</v>
      </c>
      <c r="F23" s="140"/>
      <c r="G23" s="141"/>
      <c r="H23" s="11" t="s">
        <v>715</v>
      </c>
      <c r="I23" s="14">
        <v>12.15</v>
      </c>
      <c r="J23" s="109">
        <f t="shared" si="0"/>
        <v>48.6</v>
      </c>
      <c r="K23" s="115"/>
    </row>
    <row r="24" spans="1:11" ht="24">
      <c r="A24" s="114"/>
      <c r="B24" s="107">
        <v>11</v>
      </c>
      <c r="C24" s="10" t="s">
        <v>716</v>
      </c>
      <c r="D24" s="118" t="s">
        <v>716</v>
      </c>
      <c r="E24" s="118" t="s">
        <v>717</v>
      </c>
      <c r="F24" s="140" t="s">
        <v>25</v>
      </c>
      <c r="G24" s="141"/>
      <c r="H24" s="11" t="s">
        <v>718</v>
      </c>
      <c r="I24" s="14">
        <v>6.79</v>
      </c>
      <c r="J24" s="109">
        <f t="shared" si="0"/>
        <v>74.69</v>
      </c>
      <c r="K24" s="115"/>
    </row>
    <row r="25" spans="1:11" ht="24">
      <c r="A25" s="114"/>
      <c r="B25" s="107">
        <v>2</v>
      </c>
      <c r="C25" s="10" t="s">
        <v>719</v>
      </c>
      <c r="D25" s="118" t="s">
        <v>719</v>
      </c>
      <c r="E25" s="118" t="s">
        <v>29</v>
      </c>
      <c r="F25" s="140" t="s">
        <v>107</v>
      </c>
      <c r="G25" s="141"/>
      <c r="H25" s="11" t="s">
        <v>720</v>
      </c>
      <c r="I25" s="14">
        <v>16.440000000000001</v>
      </c>
      <c r="J25" s="109">
        <f t="shared" si="0"/>
        <v>32.880000000000003</v>
      </c>
      <c r="K25" s="115"/>
    </row>
    <row r="26" spans="1:11" ht="24">
      <c r="A26" s="114"/>
      <c r="B26" s="107">
        <v>14</v>
      </c>
      <c r="C26" s="10" t="s">
        <v>721</v>
      </c>
      <c r="D26" s="118" t="s">
        <v>721</v>
      </c>
      <c r="E26" s="118" t="s">
        <v>23</v>
      </c>
      <c r="F26" s="140" t="s">
        <v>273</v>
      </c>
      <c r="G26" s="141"/>
      <c r="H26" s="11" t="s">
        <v>722</v>
      </c>
      <c r="I26" s="14">
        <v>21.09</v>
      </c>
      <c r="J26" s="109">
        <f t="shared" si="0"/>
        <v>295.26</v>
      </c>
      <c r="K26" s="115"/>
    </row>
    <row r="27" spans="1:11" ht="24">
      <c r="A27" s="114"/>
      <c r="B27" s="107">
        <v>14</v>
      </c>
      <c r="C27" s="10" t="s">
        <v>721</v>
      </c>
      <c r="D27" s="118" t="s">
        <v>721</v>
      </c>
      <c r="E27" s="118" t="s">
        <v>25</v>
      </c>
      <c r="F27" s="140" t="s">
        <v>273</v>
      </c>
      <c r="G27" s="141"/>
      <c r="H27" s="11" t="s">
        <v>722</v>
      </c>
      <c r="I27" s="14">
        <v>21.09</v>
      </c>
      <c r="J27" s="109">
        <f t="shared" si="0"/>
        <v>295.26</v>
      </c>
      <c r="K27" s="115"/>
    </row>
    <row r="28" spans="1:11" ht="24">
      <c r="A28" s="114"/>
      <c r="B28" s="107">
        <v>14</v>
      </c>
      <c r="C28" s="10" t="s">
        <v>721</v>
      </c>
      <c r="D28" s="118" t="s">
        <v>721</v>
      </c>
      <c r="E28" s="118" t="s">
        <v>26</v>
      </c>
      <c r="F28" s="140" t="s">
        <v>273</v>
      </c>
      <c r="G28" s="141"/>
      <c r="H28" s="11" t="s">
        <v>722</v>
      </c>
      <c r="I28" s="14">
        <v>21.09</v>
      </c>
      <c r="J28" s="109">
        <f t="shared" si="0"/>
        <v>295.26</v>
      </c>
      <c r="K28" s="115"/>
    </row>
    <row r="29" spans="1:11">
      <c r="A29" s="114"/>
      <c r="B29" s="107">
        <v>10</v>
      </c>
      <c r="C29" s="10" t="s">
        <v>30</v>
      </c>
      <c r="D29" s="118" t="s">
        <v>798</v>
      </c>
      <c r="E29" s="118" t="s">
        <v>36</v>
      </c>
      <c r="F29" s="140"/>
      <c r="G29" s="141"/>
      <c r="H29" s="11" t="s">
        <v>723</v>
      </c>
      <c r="I29" s="14">
        <v>8.94</v>
      </c>
      <c r="J29" s="109">
        <f t="shared" si="0"/>
        <v>89.399999999999991</v>
      </c>
      <c r="K29" s="115"/>
    </row>
    <row r="30" spans="1:11">
      <c r="A30" s="114"/>
      <c r="B30" s="107">
        <v>10</v>
      </c>
      <c r="C30" s="10" t="s">
        <v>30</v>
      </c>
      <c r="D30" s="118" t="s">
        <v>798</v>
      </c>
      <c r="E30" s="118" t="s">
        <v>37</v>
      </c>
      <c r="F30" s="140"/>
      <c r="G30" s="141"/>
      <c r="H30" s="11" t="s">
        <v>723</v>
      </c>
      <c r="I30" s="14">
        <v>8.94</v>
      </c>
      <c r="J30" s="109">
        <f t="shared" si="0"/>
        <v>89.399999999999991</v>
      </c>
      <c r="K30" s="115"/>
    </row>
    <row r="31" spans="1:11">
      <c r="A31" s="114"/>
      <c r="B31" s="107">
        <v>8</v>
      </c>
      <c r="C31" s="10" t="s">
        <v>724</v>
      </c>
      <c r="D31" s="118" t="s">
        <v>724</v>
      </c>
      <c r="E31" s="118" t="s">
        <v>27</v>
      </c>
      <c r="F31" s="140" t="s">
        <v>273</v>
      </c>
      <c r="G31" s="141"/>
      <c r="H31" s="11" t="s">
        <v>725</v>
      </c>
      <c r="I31" s="14">
        <v>22.88</v>
      </c>
      <c r="J31" s="109">
        <f t="shared" si="0"/>
        <v>183.04</v>
      </c>
      <c r="K31" s="115"/>
    </row>
    <row r="32" spans="1:11">
      <c r="A32" s="114"/>
      <c r="B32" s="107">
        <v>8</v>
      </c>
      <c r="C32" s="10" t="s">
        <v>724</v>
      </c>
      <c r="D32" s="118" t="s">
        <v>724</v>
      </c>
      <c r="E32" s="118" t="s">
        <v>27</v>
      </c>
      <c r="F32" s="140" t="s">
        <v>272</v>
      </c>
      <c r="G32" s="141"/>
      <c r="H32" s="11" t="s">
        <v>725</v>
      </c>
      <c r="I32" s="14">
        <v>22.88</v>
      </c>
      <c r="J32" s="109">
        <f t="shared" si="0"/>
        <v>183.04</v>
      </c>
      <c r="K32" s="115"/>
    </row>
    <row r="33" spans="1:11" ht="24">
      <c r="A33" s="114"/>
      <c r="B33" s="107">
        <v>4</v>
      </c>
      <c r="C33" s="10" t="s">
        <v>662</v>
      </c>
      <c r="D33" s="118" t="s">
        <v>662</v>
      </c>
      <c r="E33" s="118" t="s">
        <v>23</v>
      </c>
      <c r="F33" s="140" t="s">
        <v>107</v>
      </c>
      <c r="G33" s="141"/>
      <c r="H33" s="11" t="s">
        <v>726</v>
      </c>
      <c r="I33" s="14">
        <v>30.74</v>
      </c>
      <c r="J33" s="109">
        <f t="shared" si="0"/>
        <v>122.96</v>
      </c>
      <c r="K33" s="115"/>
    </row>
    <row r="34" spans="1:11" ht="24">
      <c r="A34" s="114"/>
      <c r="B34" s="107">
        <v>16</v>
      </c>
      <c r="C34" s="10" t="s">
        <v>662</v>
      </c>
      <c r="D34" s="118" t="s">
        <v>662</v>
      </c>
      <c r="E34" s="118" t="s">
        <v>23</v>
      </c>
      <c r="F34" s="140" t="s">
        <v>268</v>
      </c>
      <c r="G34" s="141"/>
      <c r="H34" s="11" t="s">
        <v>726</v>
      </c>
      <c r="I34" s="14">
        <v>30.74</v>
      </c>
      <c r="J34" s="109">
        <f t="shared" si="0"/>
        <v>491.84</v>
      </c>
      <c r="K34" s="115"/>
    </row>
    <row r="35" spans="1:11" ht="24">
      <c r="A35" s="114"/>
      <c r="B35" s="107">
        <v>3</v>
      </c>
      <c r="C35" s="10" t="s">
        <v>727</v>
      </c>
      <c r="D35" s="118" t="s">
        <v>727</v>
      </c>
      <c r="E35" s="118" t="s">
        <v>26</v>
      </c>
      <c r="F35" s="140"/>
      <c r="G35" s="141"/>
      <c r="H35" s="11" t="s">
        <v>728</v>
      </c>
      <c r="I35" s="14">
        <v>28.24</v>
      </c>
      <c r="J35" s="109">
        <f t="shared" si="0"/>
        <v>84.72</v>
      </c>
      <c r="K35" s="115"/>
    </row>
    <row r="36" spans="1:11" ht="24">
      <c r="A36" s="114"/>
      <c r="B36" s="107">
        <v>2</v>
      </c>
      <c r="C36" s="10" t="s">
        <v>729</v>
      </c>
      <c r="D36" s="118" t="s">
        <v>729</v>
      </c>
      <c r="E36" s="118" t="s">
        <v>25</v>
      </c>
      <c r="F36" s="140"/>
      <c r="G36" s="141"/>
      <c r="H36" s="11" t="s">
        <v>730</v>
      </c>
      <c r="I36" s="14">
        <v>21.09</v>
      </c>
      <c r="J36" s="109">
        <f t="shared" si="0"/>
        <v>42.18</v>
      </c>
      <c r="K36" s="115"/>
    </row>
    <row r="37" spans="1:11" ht="24">
      <c r="A37" s="114"/>
      <c r="B37" s="107">
        <v>2</v>
      </c>
      <c r="C37" s="10" t="s">
        <v>729</v>
      </c>
      <c r="D37" s="118" t="s">
        <v>729</v>
      </c>
      <c r="E37" s="118" t="s">
        <v>26</v>
      </c>
      <c r="F37" s="140"/>
      <c r="G37" s="141"/>
      <c r="H37" s="11" t="s">
        <v>730</v>
      </c>
      <c r="I37" s="14">
        <v>21.09</v>
      </c>
      <c r="J37" s="109">
        <f t="shared" si="0"/>
        <v>42.18</v>
      </c>
      <c r="K37" s="115"/>
    </row>
    <row r="38" spans="1:11">
      <c r="A38" s="114"/>
      <c r="B38" s="107">
        <v>40</v>
      </c>
      <c r="C38" s="10" t="s">
        <v>731</v>
      </c>
      <c r="D38" s="118" t="s">
        <v>731</v>
      </c>
      <c r="E38" s="118" t="s">
        <v>25</v>
      </c>
      <c r="F38" s="140"/>
      <c r="G38" s="141"/>
      <c r="H38" s="11" t="s">
        <v>732</v>
      </c>
      <c r="I38" s="14">
        <v>10.37</v>
      </c>
      <c r="J38" s="109">
        <f t="shared" si="0"/>
        <v>414.79999999999995</v>
      </c>
      <c r="K38" s="115"/>
    </row>
    <row r="39" spans="1:11" ht="24">
      <c r="A39" s="114"/>
      <c r="B39" s="107">
        <v>4</v>
      </c>
      <c r="C39" s="10" t="s">
        <v>733</v>
      </c>
      <c r="D39" s="118" t="s">
        <v>733</v>
      </c>
      <c r="E39" s="118" t="s">
        <v>25</v>
      </c>
      <c r="F39" s="140"/>
      <c r="G39" s="141"/>
      <c r="H39" s="11" t="s">
        <v>734</v>
      </c>
      <c r="I39" s="14">
        <v>21.09</v>
      </c>
      <c r="J39" s="109">
        <f t="shared" si="0"/>
        <v>84.36</v>
      </c>
      <c r="K39" s="115"/>
    </row>
    <row r="40" spans="1:11" ht="24">
      <c r="A40" s="114"/>
      <c r="B40" s="107">
        <v>12</v>
      </c>
      <c r="C40" s="10" t="s">
        <v>735</v>
      </c>
      <c r="D40" s="118" t="s">
        <v>735</v>
      </c>
      <c r="E40" s="118" t="s">
        <v>25</v>
      </c>
      <c r="F40" s="140" t="s">
        <v>271</v>
      </c>
      <c r="G40" s="141"/>
      <c r="H40" s="11" t="s">
        <v>736</v>
      </c>
      <c r="I40" s="14">
        <v>23.59</v>
      </c>
      <c r="J40" s="109">
        <f t="shared" si="0"/>
        <v>283.08</v>
      </c>
      <c r="K40" s="115"/>
    </row>
    <row r="41" spans="1:11" ht="24">
      <c r="A41" s="114"/>
      <c r="B41" s="107">
        <v>32</v>
      </c>
      <c r="C41" s="10" t="s">
        <v>735</v>
      </c>
      <c r="D41" s="118" t="s">
        <v>735</v>
      </c>
      <c r="E41" s="118" t="s">
        <v>25</v>
      </c>
      <c r="F41" s="140" t="s">
        <v>272</v>
      </c>
      <c r="G41" s="141"/>
      <c r="H41" s="11" t="s">
        <v>736</v>
      </c>
      <c r="I41" s="14">
        <v>23.59</v>
      </c>
      <c r="J41" s="109">
        <f t="shared" si="0"/>
        <v>754.88</v>
      </c>
      <c r="K41" s="115"/>
    </row>
    <row r="42" spans="1:11" ht="24">
      <c r="A42" s="114"/>
      <c r="B42" s="107">
        <v>4</v>
      </c>
      <c r="C42" s="10" t="s">
        <v>737</v>
      </c>
      <c r="D42" s="118" t="s">
        <v>737</v>
      </c>
      <c r="E42" s="118" t="s">
        <v>23</v>
      </c>
      <c r="F42" s="140" t="s">
        <v>272</v>
      </c>
      <c r="G42" s="141"/>
      <c r="H42" s="11" t="s">
        <v>738</v>
      </c>
      <c r="I42" s="14">
        <v>24.67</v>
      </c>
      <c r="J42" s="109">
        <f t="shared" si="0"/>
        <v>98.68</v>
      </c>
      <c r="K42" s="115"/>
    </row>
    <row r="43" spans="1:11" ht="24">
      <c r="A43" s="114"/>
      <c r="B43" s="107">
        <v>4</v>
      </c>
      <c r="C43" s="10" t="s">
        <v>739</v>
      </c>
      <c r="D43" s="118" t="s">
        <v>799</v>
      </c>
      <c r="E43" s="118" t="s">
        <v>740</v>
      </c>
      <c r="F43" s="140"/>
      <c r="G43" s="141"/>
      <c r="H43" s="11" t="s">
        <v>803</v>
      </c>
      <c r="I43" s="14">
        <v>31.46</v>
      </c>
      <c r="J43" s="109">
        <f t="shared" si="0"/>
        <v>125.84</v>
      </c>
      <c r="K43" s="115"/>
    </row>
    <row r="44" spans="1:11" ht="24">
      <c r="A44" s="114"/>
      <c r="B44" s="107">
        <v>8</v>
      </c>
      <c r="C44" s="10" t="s">
        <v>741</v>
      </c>
      <c r="D44" s="118" t="s">
        <v>741</v>
      </c>
      <c r="E44" s="118" t="s">
        <v>23</v>
      </c>
      <c r="F44" s="140"/>
      <c r="G44" s="141"/>
      <c r="H44" s="11" t="s">
        <v>804</v>
      </c>
      <c r="I44" s="14">
        <v>5</v>
      </c>
      <c r="J44" s="109">
        <f t="shared" si="0"/>
        <v>40</v>
      </c>
      <c r="K44" s="115"/>
    </row>
    <row r="45" spans="1:11">
      <c r="A45" s="114"/>
      <c r="B45" s="107">
        <v>32</v>
      </c>
      <c r="C45" s="10" t="s">
        <v>742</v>
      </c>
      <c r="D45" s="118" t="s">
        <v>742</v>
      </c>
      <c r="E45" s="118" t="s">
        <v>25</v>
      </c>
      <c r="F45" s="140" t="s">
        <v>273</v>
      </c>
      <c r="G45" s="141"/>
      <c r="H45" s="11" t="s">
        <v>743</v>
      </c>
      <c r="I45" s="14">
        <v>8.58</v>
      </c>
      <c r="J45" s="109">
        <f t="shared" si="0"/>
        <v>274.56</v>
      </c>
      <c r="K45" s="115"/>
    </row>
    <row r="46" spans="1:11">
      <c r="A46" s="114"/>
      <c r="B46" s="107">
        <v>32</v>
      </c>
      <c r="C46" s="10" t="s">
        <v>744</v>
      </c>
      <c r="D46" s="118" t="s">
        <v>744</v>
      </c>
      <c r="E46" s="118" t="s">
        <v>25</v>
      </c>
      <c r="F46" s="140" t="s">
        <v>273</v>
      </c>
      <c r="G46" s="141"/>
      <c r="H46" s="11" t="s">
        <v>745</v>
      </c>
      <c r="I46" s="14">
        <v>9.2899999999999991</v>
      </c>
      <c r="J46" s="109">
        <f t="shared" si="0"/>
        <v>297.27999999999997</v>
      </c>
      <c r="K46" s="115"/>
    </row>
    <row r="47" spans="1:11">
      <c r="A47" s="114"/>
      <c r="B47" s="107">
        <v>10</v>
      </c>
      <c r="C47" s="10" t="s">
        <v>746</v>
      </c>
      <c r="D47" s="118" t="s">
        <v>746</v>
      </c>
      <c r="E47" s="118" t="s">
        <v>26</v>
      </c>
      <c r="F47" s="140" t="s">
        <v>110</v>
      </c>
      <c r="G47" s="141"/>
      <c r="H47" s="11" t="s">
        <v>747</v>
      </c>
      <c r="I47" s="14">
        <v>9.2899999999999991</v>
      </c>
      <c r="J47" s="109">
        <f t="shared" si="0"/>
        <v>92.899999999999991</v>
      </c>
      <c r="K47" s="115"/>
    </row>
    <row r="48" spans="1:11">
      <c r="A48" s="114"/>
      <c r="B48" s="107">
        <v>40</v>
      </c>
      <c r="C48" s="10" t="s">
        <v>746</v>
      </c>
      <c r="D48" s="118" t="s">
        <v>746</v>
      </c>
      <c r="E48" s="118" t="s">
        <v>27</v>
      </c>
      <c r="F48" s="140" t="s">
        <v>110</v>
      </c>
      <c r="G48" s="141"/>
      <c r="H48" s="11" t="s">
        <v>747</v>
      </c>
      <c r="I48" s="14">
        <v>9.2899999999999991</v>
      </c>
      <c r="J48" s="109">
        <f t="shared" si="0"/>
        <v>371.59999999999997</v>
      </c>
      <c r="K48" s="115"/>
    </row>
    <row r="49" spans="1:11">
      <c r="A49" s="114"/>
      <c r="B49" s="107">
        <v>4</v>
      </c>
      <c r="C49" s="10" t="s">
        <v>748</v>
      </c>
      <c r="D49" s="118" t="s">
        <v>800</v>
      </c>
      <c r="E49" s="118" t="s">
        <v>749</v>
      </c>
      <c r="F49" s="140" t="s">
        <v>273</v>
      </c>
      <c r="G49" s="141"/>
      <c r="H49" s="11" t="s">
        <v>750</v>
      </c>
      <c r="I49" s="14">
        <v>23.59</v>
      </c>
      <c r="J49" s="109">
        <f t="shared" si="0"/>
        <v>94.36</v>
      </c>
      <c r="K49" s="115"/>
    </row>
    <row r="50" spans="1:11">
      <c r="A50" s="114"/>
      <c r="B50" s="107">
        <v>8</v>
      </c>
      <c r="C50" s="10" t="s">
        <v>751</v>
      </c>
      <c r="D50" s="118" t="s">
        <v>751</v>
      </c>
      <c r="E50" s="118" t="s">
        <v>294</v>
      </c>
      <c r="F50" s="140" t="s">
        <v>752</v>
      </c>
      <c r="G50" s="141"/>
      <c r="H50" s="11" t="s">
        <v>753</v>
      </c>
      <c r="I50" s="14">
        <v>12.15</v>
      </c>
      <c r="J50" s="109">
        <f t="shared" si="0"/>
        <v>97.2</v>
      </c>
      <c r="K50" s="115"/>
    </row>
    <row r="51" spans="1:11">
      <c r="A51" s="114"/>
      <c r="B51" s="107">
        <v>6</v>
      </c>
      <c r="C51" s="10" t="s">
        <v>754</v>
      </c>
      <c r="D51" s="118" t="s">
        <v>754</v>
      </c>
      <c r="E51" s="118" t="s">
        <v>23</v>
      </c>
      <c r="F51" s="140"/>
      <c r="G51" s="141"/>
      <c r="H51" s="11" t="s">
        <v>755</v>
      </c>
      <c r="I51" s="14">
        <v>10.37</v>
      </c>
      <c r="J51" s="109">
        <f t="shared" si="0"/>
        <v>62.22</v>
      </c>
      <c r="K51" s="115"/>
    </row>
    <row r="52" spans="1:11">
      <c r="A52" s="114"/>
      <c r="B52" s="107">
        <v>6</v>
      </c>
      <c r="C52" s="10" t="s">
        <v>754</v>
      </c>
      <c r="D52" s="118" t="s">
        <v>754</v>
      </c>
      <c r="E52" s="118" t="s">
        <v>25</v>
      </c>
      <c r="F52" s="140"/>
      <c r="G52" s="141"/>
      <c r="H52" s="11" t="s">
        <v>755</v>
      </c>
      <c r="I52" s="14">
        <v>10.37</v>
      </c>
      <c r="J52" s="109">
        <f t="shared" si="0"/>
        <v>62.22</v>
      </c>
      <c r="K52" s="115"/>
    </row>
    <row r="53" spans="1:11">
      <c r="A53" s="114"/>
      <c r="B53" s="107">
        <v>6</v>
      </c>
      <c r="C53" s="10" t="s">
        <v>754</v>
      </c>
      <c r="D53" s="118" t="s">
        <v>754</v>
      </c>
      <c r="E53" s="118" t="s">
        <v>26</v>
      </c>
      <c r="F53" s="140"/>
      <c r="G53" s="141"/>
      <c r="H53" s="11" t="s">
        <v>755</v>
      </c>
      <c r="I53" s="14">
        <v>10.37</v>
      </c>
      <c r="J53" s="109">
        <f t="shared" si="0"/>
        <v>62.22</v>
      </c>
      <c r="K53" s="115"/>
    </row>
    <row r="54" spans="1:11" ht="24">
      <c r="A54" s="114"/>
      <c r="B54" s="107">
        <v>4</v>
      </c>
      <c r="C54" s="10" t="s">
        <v>756</v>
      </c>
      <c r="D54" s="118" t="s">
        <v>756</v>
      </c>
      <c r="E54" s="118" t="s">
        <v>25</v>
      </c>
      <c r="F54" s="140" t="s">
        <v>273</v>
      </c>
      <c r="G54" s="141"/>
      <c r="H54" s="11" t="s">
        <v>757</v>
      </c>
      <c r="I54" s="14">
        <v>10.37</v>
      </c>
      <c r="J54" s="109">
        <f t="shared" ref="J54:J85" si="1">I54*B54</f>
        <v>41.48</v>
      </c>
      <c r="K54" s="115"/>
    </row>
    <row r="55" spans="1:11" ht="24">
      <c r="A55" s="114"/>
      <c r="B55" s="107">
        <v>18</v>
      </c>
      <c r="C55" s="10" t="s">
        <v>758</v>
      </c>
      <c r="D55" s="118" t="s">
        <v>758</v>
      </c>
      <c r="E55" s="118" t="s">
        <v>25</v>
      </c>
      <c r="F55" s="140" t="s">
        <v>273</v>
      </c>
      <c r="G55" s="141"/>
      <c r="H55" s="11" t="s">
        <v>759</v>
      </c>
      <c r="I55" s="14">
        <v>21.09</v>
      </c>
      <c r="J55" s="109">
        <f t="shared" si="1"/>
        <v>379.62</v>
      </c>
      <c r="K55" s="115"/>
    </row>
    <row r="56" spans="1:11" ht="24">
      <c r="A56" s="114"/>
      <c r="B56" s="107">
        <v>18</v>
      </c>
      <c r="C56" s="10" t="s">
        <v>760</v>
      </c>
      <c r="D56" s="118" t="s">
        <v>760</v>
      </c>
      <c r="E56" s="118" t="s">
        <v>761</v>
      </c>
      <c r="F56" s="140"/>
      <c r="G56" s="141"/>
      <c r="H56" s="11" t="s">
        <v>762</v>
      </c>
      <c r="I56" s="14">
        <v>5</v>
      </c>
      <c r="J56" s="109">
        <f t="shared" si="1"/>
        <v>90</v>
      </c>
      <c r="K56" s="115"/>
    </row>
    <row r="57" spans="1:11" ht="24">
      <c r="A57" s="114"/>
      <c r="B57" s="107">
        <v>143</v>
      </c>
      <c r="C57" s="10" t="s">
        <v>763</v>
      </c>
      <c r="D57" s="118" t="s">
        <v>763</v>
      </c>
      <c r="E57" s="118"/>
      <c r="F57" s="140"/>
      <c r="G57" s="141"/>
      <c r="H57" s="11" t="s">
        <v>764</v>
      </c>
      <c r="I57" s="14">
        <v>5</v>
      </c>
      <c r="J57" s="109">
        <f t="shared" si="1"/>
        <v>715</v>
      </c>
      <c r="K57" s="115"/>
    </row>
    <row r="58" spans="1:11" ht="24">
      <c r="A58" s="114"/>
      <c r="B58" s="107">
        <v>4</v>
      </c>
      <c r="C58" s="10" t="s">
        <v>649</v>
      </c>
      <c r="D58" s="118" t="s">
        <v>649</v>
      </c>
      <c r="E58" s="118" t="s">
        <v>26</v>
      </c>
      <c r="F58" s="140"/>
      <c r="G58" s="141"/>
      <c r="H58" s="11" t="s">
        <v>652</v>
      </c>
      <c r="I58" s="14">
        <v>55.05</v>
      </c>
      <c r="J58" s="109">
        <f t="shared" si="1"/>
        <v>220.2</v>
      </c>
      <c r="K58" s="115"/>
    </row>
    <row r="59" spans="1:11">
      <c r="A59" s="114"/>
      <c r="B59" s="107">
        <v>4</v>
      </c>
      <c r="C59" s="10" t="s">
        <v>765</v>
      </c>
      <c r="D59" s="118" t="s">
        <v>765</v>
      </c>
      <c r="E59" s="118" t="s">
        <v>26</v>
      </c>
      <c r="F59" s="140" t="s">
        <v>273</v>
      </c>
      <c r="G59" s="141"/>
      <c r="H59" s="11" t="s">
        <v>766</v>
      </c>
      <c r="I59" s="14">
        <v>71.14</v>
      </c>
      <c r="J59" s="109">
        <f t="shared" si="1"/>
        <v>284.56</v>
      </c>
      <c r="K59" s="115"/>
    </row>
    <row r="60" spans="1:11" ht="24">
      <c r="A60" s="114"/>
      <c r="B60" s="107">
        <v>4</v>
      </c>
      <c r="C60" s="10" t="s">
        <v>767</v>
      </c>
      <c r="D60" s="118" t="s">
        <v>801</v>
      </c>
      <c r="E60" s="118" t="s">
        <v>614</v>
      </c>
      <c r="F60" s="140" t="s">
        <v>26</v>
      </c>
      <c r="G60" s="141"/>
      <c r="H60" s="11" t="s">
        <v>768</v>
      </c>
      <c r="I60" s="14">
        <v>12.15</v>
      </c>
      <c r="J60" s="109">
        <f t="shared" si="1"/>
        <v>48.6</v>
      </c>
      <c r="K60" s="115"/>
    </row>
    <row r="61" spans="1:11" ht="24">
      <c r="A61" s="114"/>
      <c r="B61" s="107">
        <v>4</v>
      </c>
      <c r="C61" s="10" t="s">
        <v>769</v>
      </c>
      <c r="D61" s="118" t="s">
        <v>769</v>
      </c>
      <c r="E61" s="118" t="s">
        <v>23</v>
      </c>
      <c r="F61" s="140" t="s">
        <v>273</v>
      </c>
      <c r="G61" s="141"/>
      <c r="H61" s="11" t="s">
        <v>770</v>
      </c>
      <c r="I61" s="14">
        <v>23.95</v>
      </c>
      <c r="J61" s="109">
        <f t="shared" si="1"/>
        <v>95.8</v>
      </c>
      <c r="K61" s="115"/>
    </row>
    <row r="62" spans="1:11">
      <c r="A62" s="114"/>
      <c r="B62" s="107">
        <v>8</v>
      </c>
      <c r="C62" s="10" t="s">
        <v>644</v>
      </c>
      <c r="D62" s="118" t="s">
        <v>644</v>
      </c>
      <c r="E62" s="118" t="s">
        <v>635</v>
      </c>
      <c r="F62" s="140"/>
      <c r="G62" s="141"/>
      <c r="H62" s="11" t="s">
        <v>646</v>
      </c>
      <c r="I62" s="14">
        <v>5</v>
      </c>
      <c r="J62" s="109">
        <f t="shared" si="1"/>
        <v>40</v>
      </c>
      <c r="K62" s="115"/>
    </row>
    <row r="63" spans="1:11" ht="24">
      <c r="A63" s="114"/>
      <c r="B63" s="107">
        <v>4</v>
      </c>
      <c r="C63" s="10" t="s">
        <v>771</v>
      </c>
      <c r="D63" s="118" t="s">
        <v>771</v>
      </c>
      <c r="E63" s="118" t="s">
        <v>67</v>
      </c>
      <c r="F63" s="140"/>
      <c r="G63" s="141"/>
      <c r="H63" s="11" t="s">
        <v>772</v>
      </c>
      <c r="I63" s="14">
        <v>41.83</v>
      </c>
      <c r="J63" s="109">
        <f t="shared" si="1"/>
        <v>167.32</v>
      </c>
      <c r="K63" s="115"/>
    </row>
    <row r="64" spans="1:11" ht="24">
      <c r="A64" s="114"/>
      <c r="B64" s="107">
        <v>1</v>
      </c>
      <c r="C64" s="10" t="s">
        <v>773</v>
      </c>
      <c r="D64" s="118" t="s">
        <v>773</v>
      </c>
      <c r="E64" s="118" t="s">
        <v>25</v>
      </c>
      <c r="F64" s="140" t="s">
        <v>583</v>
      </c>
      <c r="G64" s="141"/>
      <c r="H64" s="11" t="s">
        <v>774</v>
      </c>
      <c r="I64" s="14">
        <v>27.88</v>
      </c>
      <c r="J64" s="109">
        <f t="shared" si="1"/>
        <v>27.88</v>
      </c>
      <c r="K64" s="115"/>
    </row>
    <row r="65" spans="1:11" ht="24">
      <c r="A65" s="114"/>
      <c r="B65" s="107">
        <v>2</v>
      </c>
      <c r="C65" s="10" t="s">
        <v>773</v>
      </c>
      <c r="D65" s="118" t="s">
        <v>773</v>
      </c>
      <c r="E65" s="118" t="s">
        <v>26</v>
      </c>
      <c r="F65" s="140" t="s">
        <v>110</v>
      </c>
      <c r="G65" s="141"/>
      <c r="H65" s="11" t="s">
        <v>774</v>
      </c>
      <c r="I65" s="14">
        <v>27.88</v>
      </c>
      <c r="J65" s="109">
        <f t="shared" si="1"/>
        <v>55.76</v>
      </c>
      <c r="K65" s="115"/>
    </row>
    <row r="66" spans="1:11" ht="24">
      <c r="A66" s="114"/>
      <c r="B66" s="107">
        <v>2</v>
      </c>
      <c r="C66" s="10" t="s">
        <v>775</v>
      </c>
      <c r="D66" s="118" t="s">
        <v>775</v>
      </c>
      <c r="E66" s="118" t="s">
        <v>107</v>
      </c>
      <c r="F66" s="140"/>
      <c r="G66" s="141"/>
      <c r="H66" s="11" t="s">
        <v>776</v>
      </c>
      <c r="I66" s="14">
        <v>87.59</v>
      </c>
      <c r="J66" s="109">
        <f t="shared" si="1"/>
        <v>175.18</v>
      </c>
      <c r="K66" s="115"/>
    </row>
    <row r="67" spans="1:11" ht="24">
      <c r="A67" s="114"/>
      <c r="B67" s="107">
        <v>2</v>
      </c>
      <c r="C67" s="10" t="s">
        <v>777</v>
      </c>
      <c r="D67" s="118" t="s">
        <v>777</v>
      </c>
      <c r="E67" s="118" t="s">
        <v>26</v>
      </c>
      <c r="F67" s="140" t="s">
        <v>110</v>
      </c>
      <c r="G67" s="141"/>
      <c r="H67" s="11" t="s">
        <v>778</v>
      </c>
      <c r="I67" s="14">
        <v>27.88</v>
      </c>
      <c r="J67" s="109">
        <f t="shared" si="1"/>
        <v>55.76</v>
      </c>
      <c r="K67" s="115"/>
    </row>
    <row r="68" spans="1:11" ht="24">
      <c r="A68" s="114"/>
      <c r="B68" s="107">
        <v>4</v>
      </c>
      <c r="C68" s="10" t="s">
        <v>779</v>
      </c>
      <c r="D68" s="118" t="s">
        <v>779</v>
      </c>
      <c r="E68" s="118"/>
      <c r="F68" s="140"/>
      <c r="G68" s="141"/>
      <c r="H68" s="11" t="s">
        <v>780</v>
      </c>
      <c r="I68" s="14">
        <v>21.81</v>
      </c>
      <c r="J68" s="109">
        <f t="shared" si="1"/>
        <v>87.24</v>
      </c>
      <c r="K68" s="115"/>
    </row>
    <row r="69" spans="1:11" ht="24">
      <c r="A69" s="114"/>
      <c r="B69" s="107">
        <v>6</v>
      </c>
      <c r="C69" s="10" t="s">
        <v>781</v>
      </c>
      <c r="D69" s="118" t="s">
        <v>781</v>
      </c>
      <c r="E69" s="118"/>
      <c r="F69" s="140"/>
      <c r="G69" s="141"/>
      <c r="H69" s="11" t="s">
        <v>782</v>
      </c>
      <c r="I69" s="14">
        <v>21.45</v>
      </c>
      <c r="J69" s="109">
        <f t="shared" si="1"/>
        <v>128.69999999999999</v>
      </c>
      <c r="K69" s="115"/>
    </row>
    <row r="70" spans="1:11" ht="24">
      <c r="A70" s="114"/>
      <c r="B70" s="107">
        <v>1</v>
      </c>
      <c r="C70" s="10" t="s">
        <v>783</v>
      </c>
      <c r="D70" s="118" t="s">
        <v>783</v>
      </c>
      <c r="E70" s="118" t="s">
        <v>270</v>
      </c>
      <c r="F70" s="140"/>
      <c r="G70" s="141"/>
      <c r="H70" s="11" t="s">
        <v>784</v>
      </c>
      <c r="I70" s="14">
        <v>85.8</v>
      </c>
      <c r="J70" s="109">
        <f t="shared" si="1"/>
        <v>85.8</v>
      </c>
      <c r="K70" s="115"/>
    </row>
    <row r="71" spans="1:11" ht="24">
      <c r="A71" s="114"/>
      <c r="B71" s="107">
        <v>1</v>
      </c>
      <c r="C71" s="10" t="s">
        <v>785</v>
      </c>
      <c r="D71" s="118" t="s">
        <v>785</v>
      </c>
      <c r="E71" s="118" t="s">
        <v>583</v>
      </c>
      <c r="F71" s="140"/>
      <c r="G71" s="141"/>
      <c r="H71" s="11" t="s">
        <v>786</v>
      </c>
      <c r="I71" s="14">
        <v>22.88</v>
      </c>
      <c r="J71" s="109">
        <f t="shared" si="1"/>
        <v>22.88</v>
      </c>
      <c r="K71" s="115"/>
    </row>
    <row r="72" spans="1:11" ht="24">
      <c r="A72" s="114"/>
      <c r="B72" s="107">
        <v>1</v>
      </c>
      <c r="C72" s="10" t="s">
        <v>787</v>
      </c>
      <c r="D72" s="118" t="s">
        <v>787</v>
      </c>
      <c r="E72" s="118" t="s">
        <v>752</v>
      </c>
      <c r="F72" s="140"/>
      <c r="G72" s="141"/>
      <c r="H72" s="11" t="s">
        <v>788</v>
      </c>
      <c r="I72" s="14">
        <v>22.88</v>
      </c>
      <c r="J72" s="109">
        <f t="shared" si="1"/>
        <v>22.88</v>
      </c>
      <c r="K72" s="115"/>
    </row>
    <row r="73" spans="1:11" ht="24">
      <c r="A73" s="114"/>
      <c r="B73" s="107">
        <v>1</v>
      </c>
      <c r="C73" s="10" t="s">
        <v>789</v>
      </c>
      <c r="D73" s="118" t="s">
        <v>789</v>
      </c>
      <c r="E73" s="118" t="s">
        <v>273</v>
      </c>
      <c r="F73" s="140"/>
      <c r="G73" s="141"/>
      <c r="H73" s="11" t="s">
        <v>790</v>
      </c>
      <c r="I73" s="14">
        <v>26.45</v>
      </c>
      <c r="J73" s="109">
        <f t="shared" si="1"/>
        <v>26.45</v>
      </c>
      <c r="K73" s="115"/>
    </row>
    <row r="74" spans="1:11" ht="24">
      <c r="A74" s="114"/>
      <c r="B74" s="107">
        <v>1</v>
      </c>
      <c r="C74" s="10" t="s">
        <v>789</v>
      </c>
      <c r="D74" s="118" t="s">
        <v>789</v>
      </c>
      <c r="E74" s="118" t="s">
        <v>583</v>
      </c>
      <c r="F74" s="140"/>
      <c r="G74" s="141"/>
      <c r="H74" s="11" t="s">
        <v>790</v>
      </c>
      <c r="I74" s="14">
        <v>26.45</v>
      </c>
      <c r="J74" s="109">
        <f t="shared" si="1"/>
        <v>26.45</v>
      </c>
      <c r="K74" s="115"/>
    </row>
    <row r="75" spans="1:11" ht="24">
      <c r="A75" s="114"/>
      <c r="B75" s="107">
        <v>1</v>
      </c>
      <c r="C75" s="10" t="s">
        <v>789</v>
      </c>
      <c r="D75" s="118" t="s">
        <v>789</v>
      </c>
      <c r="E75" s="118" t="s">
        <v>791</v>
      </c>
      <c r="F75" s="140"/>
      <c r="G75" s="141"/>
      <c r="H75" s="11" t="s">
        <v>790</v>
      </c>
      <c r="I75" s="14">
        <v>26.45</v>
      </c>
      <c r="J75" s="109">
        <f t="shared" si="1"/>
        <v>26.45</v>
      </c>
      <c r="K75" s="115"/>
    </row>
    <row r="76" spans="1:11" ht="24">
      <c r="A76" s="114"/>
      <c r="B76" s="107">
        <v>2</v>
      </c>
      <c r="C76" s="10" t="s">
        <v>792</v>
      </c>
      <c r="D76" s="118" t="s">
        <v>792</v>
      </c>
      <c r="E76" s="118" t="s">
        <v>791</v>
      </c>
      <c r="F76" s="140"/>
      <c r="G76" s="141"/>
      <c r="H76" s="11" t="s">
        <v>793</v>
      </c>
      <c r="I76" s="14">
        <v>26.45</v>
      </c>
      <c r="J76" s="109">
        <f t="shared" si="1"/>
        <v>52.9</v>
      </c>
      <c r="K76" s="115"/>
    </row>
    <row r="77" spans="1:11" ht="24">
      <c r="A77" s="114"/>
      <c r="B77" s="107">
        <v>1</v>
      </c>
      <c r="C77" s="10" t="s">
        <v>794</v>
      </c>
      <c r="D77" s="118" t="s">
        <v>794</v>
      </c>
      <c r="E77" s="118" t="s">
        <v>273</v>
      </c>
      <c r="F77" s="140"/>
      <c r="G77" s="141"/>
      <c r="H77" s="11" t="s">
        <v>795</v>
      </c>
      <c r="I77" s="14">
        <v>22.88</v>
      </c>
      <c r="J77" s="109">
        <f t="shared" si="1"/>
        <v>22.88</v>
      </c>
      <c r="K77" s="115"/>
    </row>
    <row r="78" spans="1:11" ht="24">
      <c r="A78" s="114"/>
      <c r="B78" s="108">
        <v>1</v>
      </c>
      <c r="C78" s="12" t="s">
        <v>796</v>
      </c>
      <c r="D78" s="119" t="s">
        <v>796</v>
      </c>
      <c r="E78" s="119" t="s">
        <v>273</v>
      </c>
      <c r="F78" s="142"/>
      <c r="G78" s="143"/>
      <c r="H78" s="13" t="s">
        <v>797</v>
      </c>
      <c r="I78" s="15">
        <v>26.45</v>
      </c>
      <c r="J78" s="110">
        <f t="shared" si="1"/>
        <v>26.45</v>
      </c>
      <c r="K78" s="115"/>
    </row>
    <row r="79" spans="1:11" ht="13.5" thickBot="1">
      <c r="A79" s="114"/>
      <c r="B79" s="126"/>
      <c r="C79" s="126"/>
      <c r="D79" s="126"/>
      <c r="E79" s="126"/>
      <c r="F79" s="126"/>
      <c r="G79" s="126"/>
      <c r="H79" s="126"/>
      <c r="I79" s="127" t="s">
        <v>255</v>
      </c>
      <c r="J79" s="128">
        <f>SUM(J22:J78)</f>
        <v>8731.85</v>
      </c>
      <c r="K79" s="115"/>
    </row>
    <row r="80" spans="1:11">
      <c r="A80" s="114"/>
      <c r="B80" s="126"/>
      <c r="C80" s="135" t="s">
        <v>813</v>
      </c>
      <c r="D80" s="137"/>
      <c r="E80" s="137"/>
      <c r="F80" s="132"/>
      <c r="G80" s="138"/>
      <c r="H80" s="126"/>
      <c r="I80" s="127" t="s">
        <v>810</v>
      </c>
      <c r="J80" s="128">
        <f>J79*-0.4</f>
        <v>-3492.7400000000002</v>
      </c>
      <c r="K80" s="115"/>
    </row>
    <row r="81" spans="1:11" ht="13.5" outlineLevel="1" thickBot="1">
      <c r="A81" s="114"/>
      <c r="B81" s="126"/>
      <c r="C81" s="139" t="s">
        <v>814</v>
      </c>
      <c r="D81" s="136">
        <v>44637</v>
      </c>
      <c r="E81" s="131">
        <f>J14+90</f>
        <v>45431</v>
      </c>
      <c r="F81" s="133"/>
      <c r="G81" s="134"/>
      <c r="H81" s="126"/>
      <c r="I81" s="127" t="s">
        <v>811</v>
      </c>
      <c r="J81" s="128">
        <v>0</v>
      </c>
      <c r="K81" s="115"/>
    </row>
    <row r="82" spans="1:11">
      <c r="A82" s="114"/>
      <c r="B82" s="126"/>
      <c r="C82" s="126"/>
      <c r="D82" s="126"/>
      <c r="E82" s="126"/>
      <c r="F82" s="126"/>
      <c r="G82" s="126"/>
      <c r="H82" s="126"/>
      <c r="I82" s="127" t="s">
        <v>257</v>
      </c>
      <c r="J82" s="128">
        <f>SUM(J79:J81)</f>
        <v>5239.1100000000006</v>
      </c>
      <c r="K82" s="115"/>
    </row>
    <row r="83" spans="1:11">
      <c r="A83" s="6"/>
      <c r="B83" s="7"/>
      <c r="C83" s="7"/>
      <c r="D83" s="7"/>
      <c r="E83" s="7"/>
      <c r="F83" s="7"/>
      <c r="G83" s="7"/>
      <c r="H83" s="7" t="s">
        <v>812</v>
      </c>
      <c r="I83" s="7"/>
      <c r="J83" s="7"/>
      <c r="K83" s="8"/>
    </row>
    <row r="85" spans="1:11">
      <c r="H85" s="1" t="s">
        <v>805</v>
      </c>
      <c r="I85" s="91">
        <f>'Tax Invoice'!E14</f>
        <v>1</v>
      </c>
    </row>
    <row r="86" spans="1:11">
      <c r="H86" s="1" t="s">
        <v>705</v>
      </c>
      <c r="I86" s="91">
        <v>36.51</v>
      </c>
    </row>
    <row r="87" spans="1:11">
      <c r="H87" s="1" t="s">
        <v>806</v>
      </c>
      <c r="I87" s="91">
        <f>I89/I86</f>
        <v>239.1632429471378</v>
      </c>
    </row>
    <row r="88" spans="1:11">
      <c r="H88" s="1" t="s">
        <v>807</v>
      </c>
      <c r="I88" s="91">
        <f>I90/I86</f>
        <v>143.49794576828268</v>
      </c>
    </row>
    <row r="89" spans="1:11">
      <c r="H89" s="1" t="s">
        <v>706</v>
      </c>
      <c r="I89" s="91">
        <f>J79*I85</f>
        <v>8731.85</v>
      </c>
    </row>
    <row r="90" spans="1:11">
      <c r="H90" s="1" t="s">
        <v>707</v>
      </c>
      <c r="I90" s="91">
        <f>J82*I85</f>
        <v>5239.1100000000006</v>
      </c>
    </row>
  </sheetData>
  <mergeCells count="61">
    <mergeCell ref="F23:G23"/>
    <mergeCell ref="F24:G24"/>
    <mergeCell ref="F25:G25"/>
    <mergeCell ref="F26:G26"/>
    <mergeCell ref="J10:J11"/>
    <mergeCell ref="J14:J15"/>
    <mergeCell ref="F20:G20"/>
    <mergeCell ref="F21:G21"/>
    <mergeCell ref="F22:G22"/>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7:G77"/>
    <mergeCell ref="F78:G78"/>
    <mergeCell ref="F72:G72"/>
    <mergeCell ref="F73:G73"/>
    <mergeCell ref="F74:G74"/>
    <mergeCell ref="F75:G75"/>
    <mergeCell ref="F76:G7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7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626</v>
      </c>
      <c r="O1" t="s">
        <v>144</v>
      </c>
      <c r="T1" t="s">
        <v>255</v>
      </c>
      <c r="U1">
        <v>8731.85</v>
      </c>
    </row>
    <row r="2" spans="1:21" ht="15.75">
      <c r="A2" s="114"/>
      <c r="B2" s="124" t="s">
        <v>134</v>
      </c>
      <c r="C2" s="120"/>
      <c r="D2" s="120"/>
      <c r="E2" s="120"/>
      <c r="F2" s="120"/>
      <c r="G2" s="120"/>
      <c r="H2" s="120"/>
      <c r="I2" s="125" t="s">
        <v>140</v>
      </c>
      <c r="J2" s="115"/>
      <c r="T2" t="s">
        <v>184</v>
      </c>
      <c r="U2">
        <v>714.98</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9446.83</v>
      </c>
    </row>
    <row r="5" spans="1:21">
      <c r="A5" s="114"/>
      <c r="B5" s="121" t="s">
        <v>137</v>
      </c>
      <c r="C5" s="120"/>
      <c r="D5" s="120"/>
      <c r="E5" s="120"/>
      <c r="F5" s="120"/>
      <c r="G5" s="120"/>
      <c r="H5" s="120"/>
      <c r="I5" s="120"/>
      <c r="J5" s="115"/>
      <c r="S5" t="s">
        <v>802</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44"/>
      <c r="J10" s="115"/>
    </row>
    <row r="11" spans="1:21">
      <c r="A11" s="114"/>
      <c r="B11" s="114" t="s">
        <v>709</v>
      </c>
      <c r="C11" s="120"/>
      <c r="D11" s="120"/>
      <c r="E11" s="115"/>
      <c r="F11" s="116"/>
      <c r="G11" s="116" t="s">
        <v>709</v>
      </c>
      <c r="H11" s="120"/>
      <c r="I11" s="145"/>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152</v>
      </c>
      <c r="C14" s="120"/>
      <c r="D14" s="120"/>
      <c r="E14" s="115"/>
      <c r="F14" s="116"/>
      <c r="G14" s="116" t="s">
        <v>152</v>
      </c>
      <c r="H14" s="120"/>
      <c r="I14" s="146">
        <v>45340</v>
      </c>
      <c r="J14" s="115"/>
    </row>
    <row r="15" spans="1:21">
      <c r="A15" s="114"/>
      <c r="B15" s="6" t="s">
        <v>6</v>
      </c>
      <c r="C15" s="7"/>
      <c r="D15" s="7"/>
      <c r="E15" s="8"/>
      <c r="F15" s="116"/>
      <c r="G15" s="9" t="s">
        <v>6</v>
      </c>
      <c r="H15" s="120"/>
      <c r="I15" s="147"/>
      <c r="J15" s="115"/>
    </row>
    <row r="16" spans="1:21">
      <c r="A16" s="114"/>
      <c r="B16" s="120"/>
      <c r="C16" s="120"/>
      <c r="D16" s="120"/>
      <c r="E16" s="120"/>
      <c r="F16" s="120"/>
      <c r="G16" s="120"/>
      <c r="H16" s="123" t="s">
        <v>142</v>
      </c>
      <c r="I16" s="129">
        <v>41744</v>
      </c>
      <c r="J16" s="115"/>
    </row>
    <row r="17" spans="1:16">
      <c r="A17" s="114"/>
      <c r="B17" s="120" t="s">
        <v>712</v>
      </c>
      <c r="C17" s="120"/>
      <c r="D17" s="120"/>
      <c r="E17" s="120"/>
      <c r="F17" s="120"/>
      <c r="G17" s="120"/>
      <c r="H17" s="123" t="s">
        <v>143</v>
      </c>
      <c r="I17" s="129"/>
      <c r="J17" s="115"/>
    </row>
    <row r="18" spans="1:16" ht="18">
      <c r="A18" s="114"/>
      <c r="B18" s="120" t="s">
        <v>713</v>
      </c>
      <c r="C18" s="120"/>
      <c r="D18" s="120"/>
      <c r="E18" s="120"/>
      <c r="F18" s="120"/>
      <c r="G18" s="120"/>
      <c r="H18" s="122" t="s">
        <v>258</v>
      </c>
      <c r="I18" s="104" t="s">
        <v>276</v>
      </c>
      <c r="J18" s="115"/>
    </row>
    <row r="19" spans="1:16">
      <c r="A19" s="114"/>
      <c r="B19" s="120"/>
      <c r="C19" s="120"/>
      <c r="D19" s="120"/>
      <c r="E19" s="120"/>
      <c r="F19" s="120"/>
      <c r="G19" s="120"/>
      <c r="H19" s="120"/>
      <c r="I19" s="120"/>
      <c r="J19" s="115"/>
      <c r="P19">
        <v>45340</v>
      </c>
    </row>
    <row r="20" spans="1:16">
      <c r="A20" s="114"/>
      <c r="B20" s="100" t="s">
        <v>198</v>
      </c>
      <c r="C20" s="100" t="s">
        <v>199</v>
      </c>
      <c r="D20" s="117" t="s">
        <v>200</v>
      </c>
      <c r="E20" s="148" t="s">
        <v>201</v>
      </c>
      <c r="F20" s="149"/>
      <c r="G20" s="100" t="s">
        <v>169</v>
      </c>
      <c r="H20" s="100" t="s">
        <v>202</v>
      </c>
      <c r="I20" s="100" t="s">
        <v>21</v>
      </c>
      <c r="J20" s="115"/>
    </row>
    <row r="21" spans="1:16">
      <c r="A21" s="114"/>
      <c r="B21" s="105"/>
      <c r="C21" s="105"/>
      <c r="D21" s="106"/>
      <c r="E21" s="150"/>
      <c r="F21" s="151"/>
      <c r="G21" s="105" t="s">
        <v>141</v>
      </c>
      <c r="H21" s="105"/>
      <c r="I21" s="105"/>
      <c r="J21" s="115"/>
    </row>
    <row r="22" spans="1:16" ht="168">
      <c r="A22" s="114"/>
      <c r="B22" s="107">
        <v>18</v>
      </c>
      <c r="C22" s="10" t="s">
        <v>580</v>
      </c>
      <c r="D22" s="118"/>
      <c r="E22" s="140"/>
      <c r="F22" s="141"/>
      <c r="G22" s="11" t="s">
        <v>275</v>
      </c>
      <c r="H22" s="14">
        <v>12.15</v>
      </c>
      <c r="I22" s="109">
        <f t="shared" ref="I22:I53" si="0">H22*B22</f>
        <v>218.70000000000002</v>
      </c>
      <c r="J22" s="115"/>
    </row>
    <row r="23" spans="1:16" ht="132">
      <c r="A23" s="114"/>
      <c r="B23" s="107">
        <v>4</v>
      </c>
      <c r="C23" s="10" t="s">
        <v>714</v>
      </c>
      <c r="D23" s="118" t="s">
        <v>210</v>
      </c>
      <c r="E23" s="140"/>
      <c r="F23" s="141"/>
      <c r="G23" s="11" t="s">
        <v>715</v>
      </c>
      <c r="H23" s="14">
        <v>12.15</v>
      </c>
      <c r="I23" s="109">
        <f t="shared" si="0"/>
        <v>48.6</v>
      </c>
      <c r="J23" s="115"/>
    </row>
    <row r="24" spans="1:16" ht="132">
      <c r="A24" s="114"/>
      <c r="B24" s="107">
        <v>11</v>
      </c>
      <c r="C24" s="10" t="s">
        <v>716</v>
      </c>
      <c r="D24" s="118" t="s">
        <v>717</v>
      </c>
      <c r="E24" s="140" t="s">
        <v>25</v>
      </c>
      <c r="F24" s="141"/>
      <c r="G24" s="11" t="s">
        <v>718</v>
      </c>
      <c r="H24" s="14">
        <v>6.79</v>
      </c>
      <c r="I24" s="109">
        <f t="shared" si="0"/>
        <v>74.69</v>
      </c>
      <c r="J24" s="115"/>
    </row>
    <row r="25" spans="1:16" ht="192">
      <c r="A25" s="114"/>
      <c r="B25" s="107">
        <v>2</v>
      </c>
      <c r="C25" s="10" t="s">
        <v>719</v>
      </c>
      <c r="D25" s="118" t="s">
        <v>29</v>
      </c>
      <c r="E25" s="140" t="s">
        <v>107</v>
      </c>
      <c r="F25" s="141"/>
      <c r="G25" s="11" t="s">
        <v>720</v>
      </c>
      <c r="H25" s="14">
        <v>16.440000000000001</v>
      </c>
      <c r="I25" s="109">
        <f t="shared" si="0"/>
        <v>32.880000000000003</v>
      </c>
      <c r="J25" s="115"/>
    </row>
    <row r="26" spans="1:16" ht="132">
      <c r="A26" s="114"/>
      <c r="B26" s="107">
        <v>14</v>
      </c>
      <c r="C26" s="10" t="s">
        <v>721</v>
      </c>
      <c r="D26" s="118" t="s">
        <v>23</v>
      </c>
      <c r="E26" s="140" t="s">
        <v>273</v>
      </c>
      <c r="F26" s="141"/>
      <c r="G26" s="11" t="s">
        <v>722</v>
      </c>
      <c r="H26" s="14">
        <v>21.09</v>
      </c>
      <c r="I26" s="109">
        <f t="shared" si="0"/>
        <v>295.26</v>
      </c>
      <c r="J26" s="115"/>
    </row>
    <row r="27" spans="1:16" ht="132">
      <c r="A27" s="114"/>
      <c r="B27" s="107">
        <v>14</v>
      </c>
      <c r="C27" s="10" t="s">
        <v>721</v>
      </c>
      <c r="D27" s="118" t="s">
        <v>25</v>
      </c>
      <c r="E27" s="140" t="s">
        <v>273</v>
      </c>
      <c r="F27" s="141"/>
      <c r="G27" s="11" t="s">
        <v>722</v>
      </c>
      <c r="H27" s="14">
        <v>21.09</v>
      </c>
      <c r="I27" s="109">
        <f t="shared" si="0"/>
        <v>295.26</v>
      </c>
      <c r="J27" s="115"/>
    </row>
    <row r="28" spans="1:16" ht="132">
      <c r="A28" s="114"/>
      <c r="B28" s="107">
        <v>14</v>
      </c>
      <c r="C28" s="10" t="s">
        <v>721</v>
      </c>
      <c r="D28" s="118" t="s">
        <v>26</v>
      </c>
      <c r="E28" s="140" t="s">
        <v>273</v>
      </c>
      <c r="F28" s="141"/>
      <c r="G28" s="11" t="s">
        <v>722</v>
      </c>
      <c r="H28" s="14">
        <v>21.09</v>
      </c>
      <c r="I28" s="109">
        <f t="shared" si="0"/>
        <v>295.26</v>
      </c>
      <c r="J28" s="115"/>
    </row>
    <row r="29" spans="1:16" ht="108">
      <c r="A29" s="114"/>
      <c r="B29" s="107">
        <v>10</v>
      </c>
      <c r="C29" s="10" t="s">
        <v>30</v>
      </c>
      <c r="D29" s="118" t="s">
        <v>36</v>
      </c>
      <c r="E29" s="140"/>
      <c r="F29" s="141"/>
      <c r="G29" s="11" t="s">
        <v>723</v>
      </c>
      <c r="H29" s="14">
        <v>8.94</v>
      </c>
      <c r="I29" s="109">
        <f t="shared" si="0"/>
        <v>89.399999999999991</v>
      </c>
      <c r="J29" s="115"/>
    </row>
    <row r="30" spans="1:16" ht="108">
      <c r="A30" s="114"/>
      <c r="B30" s="107">
        <v>10</v>
      </c>
      <c r="C30" s="10" t="s">
        <v>30</v>
      </c>
      <c r="D30" s="118" t="s">
        <v>37</v>
      </c>
      <c r="E30" s="140"/>
      <c r="F30" s="141"/>
      <c r="G30" s="11" t="s">
        <v>723</v>
      </c>
      <c r="H30" s="14">
        <v>8.94</v>
      </c>
      <c r="I30" s="109">
        <f t="shared" si="0"/>
        <v>89.399999999999991</v>
      </c>
      <c r="J30" s="115"/>
    </row>
    <row r="31" spans="1:16" ht="84">
      <c r="A31" s="114"/>
      <c r="B31" s="107">
        <v>8</v>
      </c>
      <c r="C31" s="10" t="s">
        <v>724</v>
      </c>
      <c r="D31" s="118" t="s">
        <v>27</v>
      </c>
      <c r="E31" s="140" t="s">
        <v>273</v>
      </c>
      <c r="F31" s="141"/>
      <c r="G31" s="11" t="s">
        <v>725</v>
      </c>
      <c r="H31" s="14">
        <v>22.88</v>
      </c>
      <c r="I31" s="109">
        <f t="shared" si="0"/>
        <v>183.04</v>
      </c>
      <c r="J31" s="115"/>
    </row>
    <row r="32" spans="1:16" ht="84">
      <c r="A32" s="114"/>
      <c r="B32" s="107">
        <v>8</v>
      </c>
      <c r="C32" s="10" t="s">
        <v>724</v>
      </c>
      <c r="D32" s="118" t="s">
        <v>27</v>
      </c>
      <c r="E32" s="140" t="s">
        <v>272</v>
      </c>
      <c r="F32" s="141"/>
      <c r="G32" s="11" t="s">
        <v>725</v>
      </c>
      <c r="H32" s="14">
        <v>22.88</v>
      </c>
      <c r="I32" s="109">
        <f t="shared" si="0"/>
        <v>183.04</v>
      </c>
      <c r="J32" s="115"/>
    </row>
    <row r="33" spans="1:10" ht="180">
      <c r="A33" s="114"/>
      <c r="B33" s="107">
        <v>4</v>
      </c>
      <c r="C33" s="10" t="s">
        <v>662</v>
      </c>
      <c r="D33" s="118" t="s">
        <v>23</v>
      </c>
      <c r="E33" s="140" t="s">
        <v>107</v>
      </c>
      <c r="F33" s="141"/>
      <c r="G33" s="11" t="s">
        <v>726</v>
      </c>
      <c r="H33" s="14">
        <v>30.74</v>
      </c>
      <c r="I33" s="109">
        <f t="shared" si="0"/>
        <v>122.96</v>
      </c>
      <c r="J33" s="115"/>
    </row>
    <row r="34" spans="1:10" ht="180">
      <c r="A34" s="114"/>
      <c r="B34" s="107">
        <v>16</v>
      </c>
      <c r="C34" s="10" t="s">
        <v>662</v>
      </c>
      <c r="D34" s="118" t="s">
        <v>23</v>
      </c>
      <c r="E34" s="140" t="s">
        <v>268</v>
      </c>
      <c r="F34" s="141"/>
      <c r="G34" s="11" t="s">
        <v>726</v>
      </c>
      <c r="H34" s="14">
        <v>30.74</v>
      </c>
      <c r="I34" s="109">
        <f t="shared" si="0"/>
        <v>491.84</v>
      </c>
      <c r="J34" s="115"/>
    </row>
    <row r="35" spans="1:10" ht="132">
      <c r="A35" s="114"/>
      <c r="B35" s="107">
        <v>3</v>
      </c>
      <c r="C35" s="10" t="s">
        <v>727</v>
      </c>
      <c r="D35" s="118" t="s">
        <v>26</v>
      </c>
      <c r="E35" s="140"/>
      <c r="F35" s="141"/>
      <c r="G35" s="11" t="s">
        <v>728</v>
      </c>
      <c r="H35" s="14">
        <v>28.24</v>
      </c>
      <c r="I35" s="109">
        <f t="shared" si="0"/>
        <v>84.72</v>
      </c>
      <c r="J35" s="115"/>
    </row>
    <row r="36" spans="1:10" ht="144">
      <c r="A36" s="114"/>
      <c r="B36" s="107">
        <v>2</v>
      </c>
      <c r="C36" s="10" t="s">
        <v>729</v>
      </c>
      <c r="D36" s="118" t="s">
        <v>25</v>
      </c>
      <c r="E36" s="140"/>
      <c r="F36" s="141"/>
      <c r="G36" s="11" t="s">
        <v>730</v>
      </c>
      <c r="H36" s="14">
        <v>21.09</v>
      </c>
      <c r="I36" s="109">
        <f t="shared" si="0"/>
        <v>42.18</v>
      </c>
      <c r="J36" s="115"/>
    </row>
    <row r="37" spans="1:10" ht="144">
      <c r="A37" s="114"/>
      <c r="B37" s="107">
        <v>2</v>
      </c>
      <c r="C37" s="10" t="s">
        <v>729</v>
      </c>
      <c r="D37" s="118" t="s">
        <v>26</v>
      </c>
      <c r="E37" s="140"/>
      <c r="F37" s="141"/>
      <c r="G37" s="11" t="s">
        <v>730</v>
      </c>
      <c r="H37" s="14">
        <v>21.09</v>
      </c>
      <c r="I37" s="109">
        <f t="shared" si="0"/>
        <v>42.18</v>
      </c>
      <c r="J37" s="115"/>
    </row>
    <row r="38" spans="1:10" ht="108">
      <c r="A38" s="114"/>
      <c r="B38" s="107">
        <v>40</v>
      </c>
      <c r="C38" s="10" t="s">
        <v>731</v>
      </c>
      <c r="D38" s="118" t="s">
        <v>25</v>
      </c>
      <c r="E38" s="140"/>
      <c r="F38" s="141"/>
      <c r="G38" s="11" t="s">
        <v>732</v>
      </c>
      <c r="H38" s="14">
        <v>10.37</v>
      </c>
      <c r="I38" s="109">
        <f t="shared" si="0"/>
        <v>414.79999999999995</v>
      </c>
      <c r="J38" s="115"/>
    </row>
    <row r="39" spans="1:10" ht="144">
      <c r="A39" s="114"/>
      <c r="B39" s="107">
        <v>4</v>
      </c>
      <c r="C39" s="10" t="s">
        <v>733</v>
      </c>
      <c r="D39" s="118" t="s">
        <v>25</v>
      </c>
      <c r="E39" s="140"/>
      <c r="F39" s="141"/>
      <c r="G39" s="11" t="s">
        <v>734</v>
      </c>
      <c r="H39" s="14">
        <v>21.09</v>
      </c>
      <c r="I39" s="109">
        <f t="shared" si="0"/>
        <v>84.36</v>
      </c>
      <c r="J39" s="115"/>
    </row>
    <row r="40" spans="1:10" ht="132">
      <c r="A40" s="114"/>
      <c r="B40" s="107">
        <v>12</v>
      </c>
      <c r="C40" s="10" t="s">
        <v>735</v>
      </c>
      <c r="D40" s="118" t="s">
        <v>25</v>
      </c>
      <c r="E40" s="140" t="s">
        <v>271</v>
      </c>
      <c r="F40" s="141"/>
      <c r="G40" s="11" t="s">
        <v>736</v>
      </c>
      <c r="H40" s="14">
        <v>23.59</v>
      </c>
      <c r="I40" s="109">
        <f t="shared" si="0"/>
        <v>283.08</v>
      </c>
      <c r="J40" s="115"/>
    </row>
    <row r="41" spans="1:10" ht="132">
      <c r="A41" s="114"/>
      <c r="B41" s="107">
        <v>32</v>
      </c>
      <c r="C41" s="10" t="s">
        <v>735</v>
      </c>
      <c r="D41" s="118" t="s">
        <v>25</v>
      </c>
      <c r="E41" s="140" t="s">
        <v>272</v>
      </c>
      <c r="F41" s="141"/>
      <c r="G41" s="11" t="s">
        <v>736</v>
      </c>
      <c r="H41" s="14">
        <v>23.59</v>
      </c>
      <c r="I41" s="109">
        <f t="shared" si="0"/>
        <v>754.88</v>
      </c>
      <c r="J41" s="115"/>
    </row>
    <row r="42" spans="1:10" ht="132">
      <c r="A42" s="114"/>
      <c r="B42" s="107">
        <v>4</v>
      </c>
      <c r="C42" s="10" t="s">
        <v>737</v>
      </c>
      <c r="D42" s="118" t="s">
        <v>23</v>
      </c>
      <c r="E42" s="140" t="s">
        <v>272</v>
      </c>
      <c r="F42" s="141"/>
      <c r="G42" s="11" t="s">
        <v>738</v>
      </c>
      <c r="H42" s="14">
        <v>24.67</v>
      </c>
      <c r="I42" s="109">
        <f t="shared" si="0"/>
        <v>98.68</v>
      </c>
      <c r="J42" s="115"/>
    </row>
    <row r="43" spans="1:10" ht="144">
      <c r="A43" s="114"/>
      <c r="B43" s="107">
        <v>4</v>
      </c>
      <c r="C43" s="10" t="s">
        <v>739</v>
      </c>
      <c r="D43" s="118" t="s">
        <v>740</v>
      </c>
      <c r="E43" s="140"/>
      <c r="F43" s="141"/>
      <c r="G43" s="11" t="s">
        <v>803</v>
      </c>
      <c r="H43" s="14">
        <v>31.46</v>
      </c>
      <c r="I43" s="109">
        <f t="shared" si="0"/>
        <v>125.84</v>
      </c>
      <c r="J43" s="115"/>
    </row>
    <row r="44" spans="1:10" ht="120">
      <c r="A44" s="114"/>
      <c r="B44" s="107">
        <v>8</v>
      </c>
      <c r="C44" s="10" t="s">
        <v>741</v>
      </c>
      <c r="D44" s="118" t="s">
        <v>23</v>
      </c>
      <c r="E44" s="140"/>
      <c r="F44" s="141"/>
      <c r="G44" s="11" t="s">
        <v>804</v>
      </c>
      <c r="H44" s="14">
        <v>5</v>
      </c>
      <c r="I44" s="109">
        <f t="shared" si="0"/>
        <v>40</v>
      </c>
      <c r="J44" s="115"/>
    </row>
    <row r="45" spans="1:10" ht="96">
      <c r="A45" s="114"/>
      <c r="B45" s="107">
        <v>32</v>
      </c>
      <c r="C45" s="10" t="s">
        <v>742</v>
      </c>
      <c r="D45" s="118" t="s">
        <v>25</v>
      </c>
      <c r="E45" s="140" t="s">
        <v>273</v>
      </c>
      <c r="F45" s="141"/>
      <c r="G45" s="11" t="s">
        <v>743</v>
      </c>
      <c r="H45" s="14">
        <v>8.58</v>
      </c>
      <c r="I45" s="109">
        <f t="shared" si="0"/>
        <v>274.56</v>
      </c>
      <c r="J45" s="115"/>
    </row>
    <row r="46" spans="1:10" ht="96">
      <c r="A46" s="114"/>
      <c r="B46" s="107">
        <v>32</v>
      </c>
      <c r="C46" s="10" t="s">
        <v>744</v>
      </c>
      <c r="D46" s="118" t="s">
        <v>25</v>
      </c>
      <c r="E46" s="140" t="s">
        <v>273</v>
      </c>
      <c r="F46" s="141"/>
      <c r="G46" s="11" t="s">
        <v>745</v>
      </c>
      <c r="H46" s="14">
        <v>9.2899999999999991</v>
      </c>
      <c r="I46" s="109">
        <f t="shared" si="0"/>
        <v>297.27999999999997</v>
      </c>
      <c r="J46" s="115"/>
    </row>
    <row r="47" spans="1:10" ht="84">
      <c r="A47" s="114"/>
      <c r="B47" s="107">
        <v>10</v>
      </c>
      <c r="C47" s="10" t="s">
        <v>746</v>
      </c>
      <c r="D47" s="118" t="s">
        <v>26</v>
      </c>
      <c r="E47" s="140" t="s">
        <v>110</v>
      </c>
      <c r="F47" s="141"/>
      <c r="G47" s="11" t="s">
        <v>747</v>
      </c>
      <c r="H47" s="14">
        <v>9.2899999999999991</v>
      </c>
      <c r="I47" s="109">
        <f t="shared" si="0"/>
        <v>92.899999999999991</v>
      </c>
      <c r="J47" s="115"/>
    </row>
    <row r="48" spans="1:10" ht="84">
      <c r="A48" s="114"/>
      <c r="B48" s="107">
        <v>40</v>
      </c>
      <c r="C48" s="10" t="s">
        <v>746</v>
      </c>
      <c r="D48" s="118" t="s">
        <v>27</v>
      </c>
      <c r="E48" s="140" t="s">
        <v>110</v>
      </c>
      <c r="F48" s="141"/>
      <c r="G48" s="11" t="s">
        <v>747</v>
      </c>
      <c r="H48" s="14">
        <v>9.2899999999999991</v>
      </c>
      <c r="I48" s="109">
        <f t="shared" si="0"/>
        <v>371.59999999999997</v>
      </c>
      <c r="J48" s="115"/>
    </row>
    <row r="49" spans="1:10" ht="60">
      <c r="A49" s="114"/>
      <c r="B49" s="107">
        <v>4</v>
      </c>
      <c r="C49" s="10" t="s">
        <v>748</v>
      </c>
      <c r="D49" s="118" t="s">
        <v>749</v>
      </c>
      <c r="E49" s="140" t="s">
        <v>273</v>
      </c>
      <c r="F49" s="141"/>
      <c r="G49" s="11" t="s">
        <v>750</v>
      </c>
      <c r="H49" s="14">
        <v>23.59</v>
      </c>
      <c r="I49" s="109">
        <f t="shared" si="0"/>
        <v>94.36</v>
      </c>
      <c r="J49" s="115"/>
    </row>
    <row r="50" spans="1:10" ht="60">
      <c r="A50" s="114"/>
      <c r="B50" s="107">
        <v>8</v>
      </c>
      <c r="C50" s="10" t="s">
        <v>751</v>
      </c>
      <c r="D50" s="118" t="s">
        <v>294</v>
      </c>
      <c r="E50" s="140" t="s">
        <v>752</v>
      </c>
      <c r="F50" s="141"/>
      <c r="G50" s="11" t="s">
        <v>753</v>
      </c>
      <c r="H50" s="14">
        <v>12.15</v>
      </c>
      <c r="I50" s="109">
        <f t="shared" si="0"/>
        <v>97.2</v>
      </c>
      <c r="J50" s="115"/>
    </row>
    <row r="51" spans="1:10" ht="108">
      <c r="A51" s="114"/>
      <c r="B51" s="107">
        <v>6</v>
      </c>
      <c r="C51" s="10" t="s">
        <v>754</v>
      </c>
      <c r="D51" s="118" t="s">
        <v>23</v>
      </c>
      <c r="E51" s="140"/>
      <c r="F51" s="141"/>
      <c r="G51" s="11" t="s">
        <v>755</v>
      </c>
      <c r="H51" s="14">
        <v>10.37</v>
      </c>
      <c r="I51" s="109">
        <f t="shared" si="0"/>
        <v>62.22</v>
      </c>
      <c r="J51" s="115"/>
    </row>
    <row r="52" spans="1:10" ht="108">
      <c r="A52" s="114"/>
      <c r="B52" s="107">
        <v>6</v>
      </c>
      <c r="C52" s="10" t="s">
        <v>754</v>
      </c>
      <c r="D52" s="118" t="s">
        <v>25</v>
      </c>
      <c r="E52" s="140"/>
      <c r="F52" s="141"/>
      <c r="G52" s="11" t="s">
        <v>755</v>
      </c>
      <c r="H52" s="14">
        <v>10.37</v>
      </c>
      <c r="I52" s="109">
        <f t="shared" si="0"/>
        <v>62.22</v>
      </c>
      <c r="J52" s="115"/>
    </row>
    <row r="53" spans="1:10" ht="108">
      <c r="A53" s="114"/>
      <c r="B53" s="107">
        <v>6</v>
      </c>
      <c r="C53" s="10" t="s">
        <v>754</v>
      </c>
      <c r="D53" s="118" t="s">
        <v>26</v>
      </c>
      <c r="E53" s="140"/>
      <c r="F53" s="141"/>
      <c r="G53" s="11" t="s">
        <v>755</v>
      </c>
      <c r="H53" s="14">
        <v>10.37</v>
      </c>
      <c r="I53" s="109">
        <f t="shared" si="0"/>
        <v>62.22</v>
      </c>
      <c r="J53" s="115"/>
    </row>
    <row r="54" spans="1:10" ht="132">
      <c r="A54" s="114"/>
      <c r="B54" s="107">
        <v>4</v>
      </c>
      <c r="C54" s="10" t="s">
        <v>756</v>
      </c>
      <c r="D54" s="118" t="s">
        <v>25</v>
      </c>
      <c r="E54" s="140" t="s">
        <v>273</v>
      </c>
      <c r="F54" s="141"/>
      <c r="G54" s="11" t="s">
        <v>757</v>
      </c>
      <c r="H54" s="14">
        <v>10.37</v>
      </c>
      <c r="I54" s="109">
        <f t="shared" ref="I54:I85" si="1">H54*B54</f>
        <v>41.48</v>
      </c>
      <c r="J54" s="115"/>
    </row>
    <row r="55" spans="1:10" ht="120">
      <c r="A55" s="114"/>
      <c r="B55" s="107">
        <v>18</v>
      </c>
      <c r="C55" s="10" t="s">
        <v>758</v>
      </c>
      <c r="D55" s="118" t="s">
        <v>25</v>
      </c>
      <c r="E55" s="140" t="s">
        <v>273</v>
      </c>
      <c r="F55" s="141"/>
      <c r="G55" s="11" t="s">
        <v>759</v>
      </c>
      <c r="H55" s="14">
        <v>21.09</v>
      </c>
      <c r="I55" s="109">
        <f t="shared" si="1"/>
        <v>379.62</v>
      </c>
      <c r="J55" s="115"/>
    </row>
    <row r="56" spans="1:10" ht="168">
      <c r="A56" s="114"/>
      <c r="B56" s="107">
        <v>18</v>
      </c>
      <c r="C56" s="10" t="s">
        <v>760</v>
      </c>
      <c r="D56" s="118" t="s">
        <v>761</v>
      </c>
      <c r="E56" s="140"/>
      <c r="F56" s="141"/>
      <c r="G56" s="11" t="s">
        <v>762</v>
      </c>
      <c r="H56" s="14">
        <v>5</v>
      </c>
      <c r="I56" s="109">
        <f t="shared" si="1"/>
        <v>90</v>
      </c>
      <c r="J56" s="115"/>
    </row>
    <row r="57" spans="1:10" ht="132">
      <c r="A57" s="114"/>
      <c r="B57" s="107">
        <v>143</v>
      </c>
      <c r="C57" s="10" t="s">
        <v>763</v>
      </c>
      <c r="D57" s="118"/>
      <c r="E57" s="140"/>
      <c r="F57" s="141"/>
      <c r="G57" s="11" t="s">
        <v>764</v>
      </c>
      <c r="H57" s="14">
        <v>5</v>
      </c>
      <c r="I57" s="109">
        <f t="shared" si="1"/>
        <v>715</v>
      </c>
      <c r="J57" s="115"/>
    </row>
    <row r="58" spans="1:10" ht="96">
      <c r="A58" s="114"/>
      <c r="B58" s="107">
        <v>4</v>
      </c>
      <c r="C58" s="10" t="s">
        <v>649</v>
      </c>
      <c r="D58" s="118" t="s">
        <v>26</v>
      </c>
      <c r="E58" s="140"/>
      <c r="F58" s="141"/>
      <c r="G58" s="11" t="s">
        <v>652</v>
      </c>
      <c r="H58" s="14">
        <v>55.05</v>
      </c>
      <c r="I58" s="109">
        <f t="shared" si="1"/>
        <v>220.2</v>
      </c>
      <c r="J58" s="115"/>
    </row>
    <row r="59" spans="1:10" ht="96">
      <c r="A59" s="114"/>
      <c r="B59" s="107">
        <v>4</v>
      </c>
      <c r="C59" s="10" t="s">
        <v>765</v>
      </c>
      <c r="D59" s="118" t="s">
        <v>26</v>
      </c>
      <c r="E59" s="140" t="s">
        <v>273</v>
      </c>
      <c r="F59" s="141"/>
      <c r="G59" s="11" t="s">
        <v>766</v>
      </c>
      <c r="H59" s="14">
        <v>71.14</v>
      </c>
      <c r="I59" s="109">
        <f t="shared" si="1"/>
        <v>284.56</v>
      </c>
      <c r="J59" s="115"/>
    </row>
    <row r="60" spans="1:10" ht="96">
      <c r="A60" s="114"/>
      <c r="B60" s="107">
        <v>4</v>
      </c>
      <c r="C60" s="10" t="s">
        <v>767</v>
      </c>
      <c r="D60" s="118" t="s">
        <v>614</v>
      </c>
      <c r="E60" s="140" t="s">
        <v>26</v>
      </c>
      <c r="F60" s="141"/>
      <c r="G60" s="11" t="s">
        <v>768</v>
      </c>
      <c r="H60" s="14">
        <v>12.15</v>
      </c>
      <c r="I60" s="109">
        <f t="shared" si="1"/>
        <v>48.6</v>
      </c>
      <c r="J60" s="115"/>
    </row>
    <row r="61" spans="1:10" ht="120">
      <c r="A61" s="114"/>
      <c r="B61" s="107">
        <v>4</v>
      </c>
      <c r="C61" s="10" t="s">
        <v>769</v>
      </c>
      <c r="D61" s="118" t="s">
        <v>23</v>
      </c>
      <c r="E61" s="140" t="s">
        <v>273</v>
      </c>
      <c r="F61" s="141"/>
      <c r="G61" s="11" t="s">
        <v>770</v>
      </c>
      <c r="H61" s="14">
        <v>23.95</v>
      </c>
      <c r="I61" s="109">
        <f t="shared" si="1"/>
        <v>95.8</v>
      </c>
      <c r="J61" s="115"/>
    </row>
    <row r="62" spans="1:10" ht="108">
      <c r="A62" s="114"/>
      <c r="B62" s="107">
        <v>8</v>
      </c>
      <c r="C62" s="10" t="s">
        <v>644</v>
      </c>
      <c r="D62" s="118" t="s">
        <v>635</v>
      </c>
      <c r="E62" s="140"/>
      <c r="F62" s="141"/>
      <c r="G62" s="11" t="s">
        <v>646</v>
      </c>
      <c r="H62" s="14">
        <v>5</v>
      </c>
      <c r="I62" s="109">
        <f t="shared" si="1"/>
        <v>40</v>
      </c>
      <c r="J62" s="115"/>
    </row>
    <row r="63" spans="1:10" ht="108">
      <c r="A63" s="114"/>
      <c r="B63" s="107">
        <v>4</v>
      </c>
      <c r="C63" s="10" t="s">
        <v>771</v>
      </c>
      <c r="D63" s="118" t="s">
        <v>67</v>
      </c>
      <c r="E63" s="140"/>
      <c r="F63" s="141"/>
      <c r="G63" s="11" t="s">
        <v>772</v>
      </c>
      <c r="H63" s="14">
        <v>41.83</v>
      </c>
      <c r="I63" s="109">
        <f t="shared" si="1"/>
        <v>167.32</v>
      </c>
      <c r="J63" s="115"/>
    </row>
    <row r="64" spans="1:10" ht="108">
      <c r="A64" s="114"/>
      <c r="B64" s="107">
        <v>1</v>
      </c>
      <c r="C64" s="10" t="s">
        <v>773</v>
      </c>
      <c r="D64" s="118" t="s">
        <v>25</v>
      </c>
      <c r="E64" s="140" t="s">
        <v>583</v>
      </c>
      <c r="F64" s="141"/>
      <c r="G64" s="11" t="s">
        <v>774</v>
      </c>
      <c r="H64" s="14">
        <v>27.88</v>
      </c>
      <c r="I64" s="109">
        <f t="shared" si="1"/>
        <v>27.88</v>
      </c>
      <c r="J64" s="115"/>
    </row>
    <row r="65" spans="1:10" ht="108">
      <c r="A65" s="114"/>
      <c r="B65" s="107">
        <v>2</v>
      </c>
      <c r="C65" s="10" t="s">
        <v>773</v>
      </c>
      <c r="D65" s="118" t="s">
        <v>26</v>
      </c>
      <c r="E65" s="140" t="s">
        <v>110</v>
      </c>
      <c r="F65" s="141"/>
      <c r="G65" s="11" t="s">
        <v>774</v>
      </c>
      <c r="H65" s="14">
        <v>27.88</v>
      </c>
      <c r="I65" s="109">
        <f t="shared" si="1"/>
        <v>55.76</v>
      </c>
      <c r="J65" s="115"/>
    </row>
    <row r="66" spans="1:10" ht="120">
      <c r="A66" s="114"/>
      <c r="B66" s="107">
        <v>2</v>
      </c>
      <c r="C66" s="10" t="s">
        <v>775</v>
      </c>
      <c r="D66" s="118" t="s">
        <v>107</v>
      </c>
      <c r="E66" s="140"/>
      <c r="F66" s="141"/>
      <c r="G66" s="11" t="s">
        <v>776</v>
      </c>
      <c r="H66" s="14">
        <v>87.59</v>
      </c>
      <c r="I66" s="109">
        <f t="shared" si="1"/>
        <v>175.18</v>
      </c>
      <c r="J66" s="115"/>
    </row>
    <row r="67" spans="1:10" ht="108">
      <c r="A67" s="114"/>
      <c r="B67" s="107">
        <v>2</v>
      </c>
      <c r="C67" s="10" t="s">
        <v>777</v>
      </c>
      <c r="D67" s="118" t="s">
        <v>26</v>
      </c>
      <c r="E67" s="140" t="s">
        <v>110</v>
      </c>
      <c r="F67" s="141"/>
      <c r="G67" s="11" t="s">
        <v>778</v>
      </c>
      <c r="H67" s="14">
        <v>27.88</v>
      </c>
      <c r="I67" s="109">
        <f t="shared" si="1"/>
        <v>55.76</v>
      </c>
      <c r="J67" s="115"/>
    </row>
    <row r="68" spans="1:10" ht="120">
      <c r="A68" s="114"/>
      <c r="B68" s="107">
        <v>4</v>
      </c>
      <c r="C68" s="10" t="s">
        <v>779</v>
      </c>
      <c r="D68" s="118"/>
      <c r="E68" s="140"/>
      <c r="F68" s="141"/>
      <c r="G68" s="11" t="s">
        <v>780</v>
      </c>
      <c r="H68" s="14">
        <v>21.81</v>
      </c>
      <c r="I68" s="109">
        <f t="shared" si="1"/>
        <v>87.24</v>
      </c>
      <c r="J68" s="115"/>
    </row>
    <row r="69" spans="1:10" ht="132">
      <c r="A69" s="114"/>
      <c r="B69" s="107">
        <v>6</v>
      </c>
      <c r="C69" s="10" t="s">
        <v>781</v>
      </c>
      <c r="D69" s="118"/>
      <c r="E69" s="140"/>
      <c r="F69" s="141"/>
      <c r="G69" s="11" t="s">
        <v>782</v>
      </c>
      <c r="H69" s="14">
        <v>21.45</v>
      </c>
      <c r="I69" s="109">
        <f t="shared" si="1"/>
        <v>128.69999999999999</v>
      </c>
      <c r="J69" s="115"/>
    </row>
    <row r="70" spans="1:10" ht="144">
      <c r="A70" s="114"/>
      <c r="B70" s="107">
        <v>1</v>
      </c>
      <c r="C70" s="10" t="s">
        <v>783</v>
      </c>
      <c r="D70" s="118" t="s">
        <v>270</v>
      </c>
      <c r="E70" s="140"/>
      <c r="F70" s="141"/>
      <c r="G70" s="11" t="s">
        <v>784</v>
      </c>
      <c r="H70" s="14">
        <v>85.8</v>
      </c>
      <c r="I70" s="109">
        <f t="shared" si="1"/>
        <v>85.8</v>
      </c>
      <c r="J70" s="115"/>
    </row>
    <row r="71" spans="1:10" ht="108">
      <c r="A71" s="114"/>
      <c r="B71" s="107">
        <v>1</v>
      </c>
      <c r="C71" s="10" t="s">
        <v>785</v>
      </c>
      <c r="D71" s="118" t="s">
        <v>583</v>
      </c>
      <c r="E71" s="140"/>
      <c r="F71" s="141"/>
      <c r="G71" s="11" t="s">
        <v>786</v>
      </c>
      <c r="H71" s="14">
        <v>22.88</v>
      </c>
      <c r="I71" s="109">
        <f t="shared" si="1"/>
        <v>22.88</v>
      </c>
      <c r="J71" s="115"/>
    </row>
    <row r="72" spans="1:10" ht="108">
      <c r="A72" s="114"/>
      <c r="B72" s="107">
        <v>1</v>
      </c>
      <c r="C72" s="10" t="s">
        <v>787</v>
      </c>
      <c r="D72" s="118" t="s">
        <v>752</v>
      </c>
      <c r="E72" s="140"/>
      <c r="F72" s="141"/>
      <c r="G72" s="11" t="s">
        <v>788</v>
      </c>
      <c r="H72" s="14">
        <v>22.88</v>
      </c>
      <c r="I72" s="109">
        <f t="shared" si="1"/>
        <v>22.88</v>
      </c>
      <c r="J72" s="115"/>
    </row>
    <row r="73" spans="1:10" ht="108">
      <c r="A73" s="114"/>
      <c r="B73" s="107">
        <v>1</v>
      </c>
      <c r="C73" s="10" t="s">
        <v>789</v>
      </c>
      <c r="D73" s="118" t="s">
        <v>273</v>
      </c>
      <c r="E73" s="140"/>
      <c r="F73" s="141"/>
      <c r="G73" s="11" t="s">
        <v>790</v>
      </c>
      <c r="H73" s="14">
        <v>26.45</v>
      </c>
      <c r="I73" s="109">
        <f t="shared" si="1"/>
        <v>26.45</v>
      </c>
      <c r="J73" s="115"/>
    </row>
    <row r="74" spans="1:10" ht="108">
      <c r="A74" s="114"/>
      <c r="B74" s="107">
        <v>1</v>
      </c>
      <c r="C74" s="10" t="s">
        <v>789</v>
      </c>
      <c r="D74" s="118" t="s">
        <v>583</v>
      </c>
      <c r="E74" s="140"/>
      <c r="F74" s="141"/>
      <c r="G74" s="11" t="s">
        <v>790</v>
      </c>
      <c r="H74" s="14">
        <v>26.45</v>
      </c>
      <c r="I74" s="109">
        <f t="shared" si="1"/>
        <v>26.45</v>
      </c>
      <c r="J74" s="115"/>
    </row>
    <row r="75" spans="1:10" ht="108">
      <c r="A75" s="114"/>
      <c r="B75" s="107">
        <v>1</v>
      </c>
      <c r="C75" s="10" t="s">
        <v>789</v>
      </c>
      <c r="D75" s="118" t="s">
        <v>791</v>
      </c>
      <c r="E75" s="140"/>
      <c r="F75" s="141"/>
      <c r="G75" s="11" t="s">
        <v>790</v>
      </c>
      <c r="H75" s="14">
        <v>26.45</v>
      </c>
      <c r="I75" s="109">
        <f t="shared" si="1"/>
        <v>26.45</v>
      </c>
      <c r="J75" s="115"/>
    </row>
    <row r="76" spans="1:10" ht="108">
      <c r="A76" s="114"/>
      <c r="B76" s="107">
        <v>2</v>
      </c>
      <c r="C76" s="10" t="s">
        <v>792</v>
      </c>
      <c r="D76" s="118" t="s">
        <v>791</v>
      </c>
      <c r="E76" s="140"/>
      <c r="F76" s="141"/>
      <c r="G76" s="11" t="s">
        <v>793</v>
      </c>
      <c r="H76" s="14">
        <v>26.45</v>
      </c>
      <c r="I76" s="109">
        <f t="shared" si="1"/>
        <v>52.9</v>
      </c>
      <c r="J76" s="115"/>
    </row>
    <row r="77" spans="1:10" ht="96">
      <c r="A77" s="114"/>
      <c r="B77" s="107">
        <v>1</v>
      </c>
      <c r="C77" s="10" t="s">
        <v>794</v>
      </c>
      <c r="D77" s="118" t="s">
        <v>273</v>
      </c>
      <c r="E77" s="140"/>
      <c r="F77" s="141"/>
      <c r="G77" s="11" t="s">
        <v>795</v>
      </c>
      <c r="H77" s="14">
        <v>22.88</v>
      </c>
      <c r="I77" s="109">
        <f t="shared" si="1"/>
        <v>22.88</v>
      </c>
      <c r="J77" s="115"/>
    </row>
    <row r="78" spans="1:10" ht="96">
      <c r="A78" s="114"/>
      <c r="B78" s="108">
        <v>1</v>
      </c>
      <c r="C78" s="12" t="s">
        <v>796</v>
      </c>
      <c r="D78" s="119" t="s">
        <v>273</v>
      </c>
      <c r="E78" s="142"/>
      <c r="F78" s="143"/>
      <c r="G78" s="13" t="s">
        <v>797</v>
      </c>
      <c r="H78" s="15">
        <v>26.45</v>
      </c>
      <c r="I78" s="110">
        <f t="shared" si="1"/>
        <v>26.45</v>
      </c>
      <c r="J78" s="115"/>
    </row>
  </sheetData>
  <mergeCells count="61">
    <mergeCell ref="E23:F23"/>
    <mergeCell ref="E24:F24"/>
    <mergeCell ref="E25:F25"/>
    <mergeCell ref="E26:F26"/>
    <mergeCell ref="I10:I11"/>
    <mergeCell ref="I14:I15"/>
    <mergeCell ref="E20:F20"/>
    <mergeCell ref="E21:F21"/>
    <mergeCell ref="E22:F22"/>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7:F77"/>
    <mergeCell ref="E78:F78"/>
    <mergeCell ref="E72:F72"/>
    <mergeCell ref="E73:F73"/>
    <mergeCell ref="E74:F74"/>
    <mergeCell ref="E75:F75"/>
    <mergeCell ref="E76:F7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90"/>
  <sheetViews>
    <sheetView zoomScale="90" zoomScaleNormal="90" workbookViewId="0">
      <selection activeCell="E37" sqref="E37"/>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8731.85</v>
      </c>
      <c r="O2" t="s">
        <v>182</v>
      </c>
    </row>
    <row r="3" spans="1:15" ht="12.75" customHeight="1">
      <c r="A3" s="114"/>
      <c r="B3" s="121" t="s">
        <v>135</v>
      </c>
      <c r="C3" s="120"/>
      <c r="D3" s="120"/>
      <c r="E3" s="120"/>
      <c r="F3" s="120"/>
      <c r="G3" s="120"/>
      <c r="H3" s="120"/>
      <c r="I3" s="120"/>
      <c r="J3" s="120"/>
      <c r="K3" s="120"/>
      <c r="L3" s="115"/>
      <c r="N3">
        <v>8731.85</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708</v>
      </c>
      <c r="C10" s="120"/>
      <c r="D10" s="120"/>
      <c r="E10" s="120"/>
      <c r="F10" s="115"/>
      <c r="G10" s="116"/>
      <c r="H10" s="116" t="s">
        <v>708</v>
      </c>
      <c r="I10" s="120"/>
      <c r="J10" s="120"/>
      <c r="K10" s="144">
        <f>IF(Invoice!J10&lt;&gt;"",Invoice!J10,"")</f>
        <v>53289</v>
      </c>
      <c r="L10" s="115"/>
    </row>
    <row r="11" spans="1:15" ht="12.75" customHeight="1">
      <c r="A11" s="114"/>
      <c r="B11" s="114" t="s">
        <v>709</v>
      </c>
      <c r="C11" s="120"/>
      <c r="D11" s="120"/>
      <c r="E11" s="120"/>
      <c r="F11" s="115"/>
      <c r="G11" s="116"/>
      <c r="H11" s="116" t="s">
        <v>709</v>
      </c>
      <c r="I11" s="120"/>
      <c r="J11" s="120"/>
      <c r="K11" s="145"/>
      <c r="L11" s="115"/>
    </row>
    <row r="12" spans="1:15" ht="12.75" customHeight="1">
      <c r="A12" s="114"/>
      <c r="B12" s="114" t="s">
        <v>710</v>
      </c>
      <c r="C12" s="120"/>
      <c r="D12" s="120"/>
      <c r="E12" s="120"/>
      <c r="F12" s="115"/>
      <c r="G12" s="116"/>
      <c r="H12" s="116" t="s">
        <v>710</v>
      </c>
      <c r="I12" s="120"/>
      <c r="J12" s="120"/>
      <c r="K12" s="120"/>
      <c r="L12" s="115"/>
    </row>
    <row r="13" spans="1:15" ht="12.75" customHeight="1">
      <c r="A13" s="114"/>
      <c r="B13" s="114" t="s">
        <v>711</v>
      </c>
      <c r="C13" s="120"/>
      <c r="D13" s="120"/>
      <c r="E13" s="120"/>
      <c r="F13" s="115"/>
      <c r="G13" s="116"/>
      <c r="H13" s="116" t="s">
        <v>711</v>
      </c>
      <c r="I13" s="120"/>
      <c r="J13" s="120"/>
      <c r="K13" s="99" t="s">
        <v>11</v>
      </c>
      <c r="L13" s="115"/>
    </row>
    <row r="14" spans="1:15" ht="15" customHeight="1">
      <c r="A14" s="114"/>
      <c r="B14" s="114" t="s">
        <v>152</v>
      </c>
      <c r="C14" s="120"/>
      <c r="D14" s="120"/>
      <c r="E14" s="120"/>
      <c r="F14" s="115"/>
      <c r="G14" s="116"/>
      <c r="H14" s="116" t="s">
        <v>152</v>
      </c>
      <c r="I14" s="120"/>
      <c r="J14" s="120"/>
      <c r="K14" s="146">
        <f>Invoice!J14</f>
        <v>45341</v>
      </c>
      <c r="L14" s="115"/>
    </row>
    <row r="15" spans="1:15" ht="15" customHeight="1">
      <c r="A15" s="114"/>
      <c r="B15" s="6" t="s">
        <v>6</v>
      </c>
      <c r="C15" s="7"/>
      <c r="D15" s="7"/>
      <c r="E15" s="7"/>
      <c r="F15" s="8"/>
      <c r="G15" s="116"/>
      <c r="H15" s="9" t="s">
        <v>6</v>
      </c>
      <c r="I15" s="120"/>
      <c r="J15" s="120"/>
      <c r="K15" s="147"/>
      <c r="L15" s="115"/>
    </row>
    <row r="16" spans="1:15" ht="15" customHeight="1">
      <c r="A16" s="114"/>
      <c r="B16" s="120"/>
      <c r="C16" s="120"/>
      <c r="D16" s="120"/>
      <c r="E16" s="120"/>
      <c r="F16" s="120"/>
      <c r="G16" s="120"/>
      <c r="H16" s="120"/>
      <c r="I16" s="123" t="s">
        <v>142</v>
      </c>
      <c r="J16" s="123" t="s">
        <v>142</v>
      </c>
      <c r="K16" s="129">
        <v>41744</v>
      </c>
      <c r="L16" s="115"/>
    </row>
    <row r="17" spans="1:12" ht="12.75" customHeight="1">
      <c r="A17" s="114"/>
      <c r="B17" s="120" t="s">
        <v>712</v>
      </c>
      <c r="C17" s="120"/>
      <c r="D17" s="120"/>
      <c r="E17" s="120"/>
      <c r="F17" s="120"/>
      <c r="G17" s="120"/>
      <c r="H17" s="120"/>
      <c r="I17" s="123" t="s">
        <v>143</v>
      </c>
      <c r="J17" s="123" t="s">
        <v>143</v>
      </c>
      <c r="K17" s="129" t="str">
        <f>IF(Invoice!J17&lt;&gt;"",Invoice!J17,"")</f>
        <v>Sunny</v>
      </c>
      <c r="L17" s="115"/>
    </row>
    <row r="18" spans="1:12" ht="18" customHeight="1">
      <c r="A18" s="114"/>
      <c r="B18" s="120" t="s">
        <v>713</v>
      </c>
      <c r="C18" s="120"/>
      <c r="D18" s="120"/>
      <c r="E18" s="120"/>
      <c r="F18" s="120"/>
      <c r="G18" s="120"/>
      <c r="H18" s="120"/>
      <c r="I18" s="122" t="s">
        <v>258</v>
      </c>
      <c r="J18" s="122" t="s">
        <v>258</v>
      </c>
      <c r="K18" s="104" t="s">
        <v>276</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8" t="s">
        <v>201</v>
      </c>
      <c r="G20" s="149"/>
      <c r="H20" s="100" t="s">
        <v>169</v>
      </c>
      <c r="I20" s="100" t="s">
        <v>202</v>
      </c>
      <c r="J20" s="100" t="s">
        <v>202</v>
      </c>
      <c r="K20" s="100" t="s">
        <v>21</v>
      </c>
      <c r="L20" s="115"/>
    </row>
    <row r="21" spans="1:12" ht="12.75" customHeight="1">
      <c r="A21" s="114"/>
      <c r="B21" s="105"/>
      <c r="C21" s="105"/>
      <c r="D21" s="105"/>
      <c r="E21" s="106"/>
      <c r="F21" s="150"/>
      <c r="G21" s="151"/>
      <c r="H21" s="105" t="s">
        <v>141</v>
      </c>
      <c r="I21" s="105"/>
      <c r="J21" s="105"/>
      <c r="K21" s="105"/>
      <c r="L21" s="115"/>
    </row>
    <row r="22" spans="1:12" ht="24" customHeight="1">
      <c r="A22" s="114"/>
      <c r="B22" s="107">
        <f>'Tax Invoice'!D18</f>
        <v>18</v>
      </c>
      <c r="C22" s="10" t="s">
        <v>580</v>
      </c>
      <c r="D22" s="10" t="s">
        <v>580</v>
      </c>
      <c r="E22" s="118"/>
      <c r="F22" s="140"/>
      <c r="G22" s="141"/>
      <c r="H22" s="11" t="s">
        <v>275</v>
      </c>
      <c r="I22" s="14">
        <f t="shared" ref="I22:I53" si="0">ROUNDUP(J22*$N$1,2)</f>
        <v>12.15</v>
      </c>
      <c r="J22" s="14">
        <v>12.15</v>
      </c>
      <c r="K22" s="109">
        <f t="shared" ref="K22:K53" si="1">I22*B22</f>
        <v>218.70000000000002</v>
      </c>
      <c r="L22" s="115"/>
    </row>
    <row r="23" spans="1:12" ht="24" customHeight="1">
      <c r="A23" s="114"/>
      <c r="B23" s="107">
        <f>'Tax Invoice'!D19</f>
        <v>4</v>
      </c>
      <c r="C23" s="10" t="s">
        <v>714</v>
      </c>
      <c r="D23" s="10" t="s">
        <v>714</v>
      </c>
      <c r="E23" s="118" t="s">
        <v>210</v>
      </c>
      <c r="F23" s="140"/>
      <c r="G23" s="141"/>
      <c r="H23" s="11" t="s">
        <v>715</v>
      </c>
      <c r="I23" s="14">
        <f t="shared" si="0"/>
        <v>12.15</v>
      </c>
      <c r="J23" s="14">
        <v>12.15</v>
      </c>
      <c r="K23" s="109">
        <f t="shared" si="1"/>
        <v>48.6</v>
      </c>
      <c r="L23" s="115"/>
    </row>
    <row r="24" spans="1:12" ht="24" customHeight="1">
      <c r="A24" s="114"/>
      <c r="B24" s="107">
        <f>'Tax Invoice'!D20</f>
        <v>11</v>
      </c>
      <c r="C24" s="10" t="s">
        <v>716</v>
      </c>
      <c r="D24" s="10" t="s">
        <v>716</v>
      </c>
      <c r="E24" s="118" t="s">
        <v>717</v>
      </c>
      <c r="F24" s="140" t="s">
        <v>25</v>
      </c>
      <c r="G24" s="141"/>
      <c r="H24" s="11" t="s">
        <v>718</v>
      </c>
      <c r="I24" s="14">
        <f t="shared" si="0"/>
        <v>6.79</v>
      </c>
      <c r="J24" s="14">
        <v>6.79</v>
      </c>
      <c r="K24" s="109">
        <f t="shared" si="1"/>
        <v>74.69</v>
      </c>
      <c r="L24" s="115"/>
    </row>
    <row r="25" spans="1:12" ht="24" customHeight="1">
      <c r="A25" s="114"/>
      <c r="B25" s="107">
        <f>'Tax Invoice'!D21</f>
        <v>2</v>
      </c>
      <c r="C25" s="10" t="s">
        <v>719</v>
      </c>
      <c r="D25" s="10" t="s">
        <v>719</v>
      </c>
      <c r="E25" s="118" t="s">
        <v>29</v>
      </c>
      <c r="F25" s="140" t="s">
        <v>107</v>
      </c>
      <c r="G25" s="141"/>
      <c r="H25" s="11" t="s">
        <v>720</v>
      </c>
      <c r="I25" s="14">
        <f t="shared" si="0"/>
        <v>16.440000000000001</v>
      </c>
      <c r="J25" s="14">
        <v>16.440000000000001</v>
      </c>
      <c r="K25" s="109">
        <f t="shared" si="1"/>
        <v>32.880000000000003</v>
      </c>
      <c r="L25" s="115"/>
    </row>
    <row r="26" spans="1:12" ht="24" customHeight="1">
      <c r="A26" s="114"/>
      <c r="B26" s="107">
        <f>'Tax Invoice'!D22</f>
        <v>14</v>
      </c>
      <c r="C26" s="10" t="s">
        <v>721</v>
      </c>
      <c r="D26" s="10" t="s">
        <v>721</v>
      </c>
      <c r="E26" s="118" t="s">
        <v>23</v>
      </c>
      <c r="F26" s="140" t="s">
        <v>273</v>
      </c>
      <c r="G26" s="141"/>
      <c r="H26" s="11" t="s">
        <v>722</v>
      </c>
      <c r="I26" s="14">
        <f t="shared" si="0"/>
        <v>21.09</v>
      </c>
      <c r="J26" s="14">
        <v>21.09</v>
      </c>
      <c r="K26" s="109">
        <f t="shared" si="1"/>
        <v>295.26</v>
      </c>
      <c r="L26" s="115"/>
    </row>
    <row r="27" spans="1:12" ht="24" customHeight="1">
      <c r="A27" s="114"/>
      <c r="B27" s="107">
        <f>'Tax Invoice'!D23</f>
        <v>14</v>
      </c>
      <c r="C27" s="10" t="s">
        <v>721</v>
      </c>
      <c r="D27" s="10" t="s">
        <v>721</v>
      </c>
      <c r="E27" s="118" t="s">
        <v>25</v>
      </c>
      <c r="F27" s="140" t="s">
        <v>273</v>
      </c>
      <c r="G27" s="141"/>
      <c r="H27" s="11" t="s">
        <v>722</v>
      </c>
      <c r="I27" s="14">
        <f t="shared" si="0"/>
        <v>21.09</v>
      </c>
      <c r="J27" s="14">
        <v>21.09</v>
      </c>
      <c r="K27" s="109">
        <f t="shared" si="1"/>
        <v>295.26</v>
      </c>
      <c r="L27" s="115"/>
    </row>
    <row r="28" spans="1:12" ht="24" customHeight="1">
      <c r="A28" s="114"/>
      <c r="B28" s="107">
        <f>'Tax Invoice'!D24</f>
        <v>14</v>
      </c>
      <c r="C28" s="10" t="s">
        <v>721</v>
      </c>
      <c r="D28" s="10" t="s">
        <v>721</v>
      </c>
      <c r="E28" s="118" t="s">
        <v>26</v>
      </c>
      <c r="F28" s="140" t="s">
        <v>273</v>
      </c>
      <c r="G28" s="141"/>
      <c r="H28" s="11" t="s">
        <v>722</v>
      </c>
      <c r="I28" s="14">
        <f t="shared" si="0"/>
        <v>21.09</v>
      </c>
      <c r="J28" s="14">
        <v>21.09</v>
      </c>
      <c r="K28" s="109">
        <f t="shared" si="1"/>
        <v>295.26</v>
      </c>
      <c r="L28" s="115"/>
    </row>
    <row r="29" spans="1:12" ht="12.75" customHeight="1">
      <c r="A29" s="114"/>
      <c r="B29" s="107">
        <f>'Tax Invoice'!D25</f>
        <v>10</v>
      </c>
      <c r="C29" s="10" t="s">
        <v>30</v>
      </c>
      <c r="D29" s="10" t="s">
        <v>798</v>
      </c>
      <c r="E29" s="118" t="s">
        <v>36</v>
      </c>
      <c r="F29" s="140"/>
      <c r="G29" s="141"/>
      <c r="H29" s="11" t="s">
        <v>723</v>
      </c>
      <c r="I29" s="14">
        <f t="shared" si="0"/>
        <v>8.94</v>
      </c>
      <c r="J29" s="14">
        <v>8.94</v>
      </c>
      <c r="K29" s="109">
        <f t="shared" si="1"/>
        <v>89.399999999999991</v>
      </c>
      <c r="L29" s="115"/>
    </row>
    <row r="30" spans="1:12" ht="12.75" customHeight="1">
      <c r="A30" s="114"/>
      <c r="B30" s="107">
        <f>'Tax Invoice'!D26</f>
        <v>10</v>
      </c>
      <c r="C30" s="10" t="s">
        <v>30</v>
      </c>
      <c r="D30" s="10" t="s">
        <v>798</v>
      </c>
      <c r="E30" s="118" t="s">
        <v>37</v>
      </c>
      <c r="F30" s="140"/>
      <c r="G30" s="141"/>
      <c r="H30" s="11" t="s">
        <v>723</v>
      </c>
      <c r="I30" s="14">
        <f t="shared" si="0"/>
        <v>8.94</v>
      </c>
      <c r="J30" s="14">
        <v>8.94</v>
      </c>
      <c r="K30" s="109">
        <f t="shared" si="1"/>
        <v>89.399999999999991</v>
      </c>
      <c r="L30" s="115"/>
    </row>
    <row r="31" spans="1:12" ht="12.75" customHeight="1">
      <c r="A31" s="114"/>
      <c r="B31" s="107">
        <f>'Tax Invoice'!D27</f>
        <v>8</v>
      </c>
      <c r="C31" s="10" t="s">
        <v>724</v>
      </c>
      <c r="D31" s="10" t="s">
        <v>724</v>
      </c>
      <c r="E31" s="118" t="s">
        <v>27</v>
      </c>
      <c r="F31" s="140" t="s">
        <v>273</v>
      </c>
      <c r="G31" s="141"/>
      <c r="H31" s="11" t="s">
        <v>725</v>
      </c>
      <c r="I31" s="14">
        <f t="shared" si="0"/>
        <v>22.88</v>
      </c>
      <c r="J31" s="14">
        <v>22.88</v>
      </c>
      <c r="K31" s="109">
        <f t="shared" si="1"/>
        <v>183.04</v>
      </c>
      <c r="L31" s="115"/>
    </row>
    <row r="32" spans="1:12" ht="12.75" customHeight="1">
      <c r="A32" s="114"/>
      <c r="B32" s="107">
        <f>'Tax Invoice'!D28</f>
        <v>8</v>
      </c>
      <c r="C32" s="10" t="s">
        <v>724</v>
      </c>
      <c r="D32" s="10" t="s">
        <v>724</v>
      </c>
      <c r="E32" s="118" t="s">
        <v>27</v>
      </c>
      <c r="F32" s="140" t="s">
        <v>272</v>
      </c>
      <c r="G32" s="141"/>
      <c r="H32" s="11" t="s">
        <v>725</v>
      </c>
      <c r="I32" s="14">
        <f t="shared" si="0"/>
        <v>22.88</v>
      </c>
      <c r="J32" s="14">
        <v>22.88</v>
      </c>
      <c r="K32" s="109">
        <f t="shared" si="1"/>
        <v>183.04</v>
      </c>
      <c r="L32" s="115"/>
    </row>
    <row r="33" spans="1:12" ht="24" customHeight="1">
      <c r="A33" s="114"/>
      <c r="B33" s="107">
        <f>'Tax Invoice'!D29</f>
        <v>4</v>
      </c>
      <c r="C33" s="10" t="s">
        <v>662</v>
      </c>
      <c r="D33" s="10" t="s">
        <v>662</v>
      </c>
      <c r="E33" s="118" t="s">
        <v>23</v>
      </c>
      <c r="F33" s="140" t="s">
        <v>107</v>
      </c>
      <c r="G33" s="141"/>
      <c r="H33" s="11" t="s">
        <v>726</v>
      </c>
      <c r="I33" s="14">
        <f t="shared" si="0"/>
        <v>30.74</v>
      </c>
      <c r="J33" s="14">
        <v>30.74</v>
      </c>
      <c r="K33" s="109">
        <f t="shared" si="1"/>
        <v>122.96</v>
      </c>
      <c r="L33" s="115"/>
    </row>
    <row r="34" spans="1:12" ht="24" customHeight="1">
      <c r="A34" s="114"/>
      <c r="B34" s="107">
        <f>'Tax Invoice'!D30</f>
        <v>16</v>
      </c>
      <c r="C34" s="10" t="s">
        <v>662</v>
      </c>
      <c r="D34" s="10" t="s">
        <v>662</v>
      </c>
      <c r="E34" s="118" t="s">
        <v>23</v>
      </c>
      <c r="F34" s="140" t="s">
        <v>268</v>
      </c>
      <c r="G34" s="141"/>
      <c r="H34" s="11" t="s">
        <v>726</v>
      </c>
      <c r="I34" s="14">
        <f t="shared" si="0"/>
        <v>30.74</v>
      </c>
      <c r="J34" s="14">
        <v>30.74</v>
      </c>
      <c r="K34" s="109">
        <f t="shared" si="1"/>
        <v>491.84</v>
      </c>
      <c r="L34" s="115"/>
    </row>
    <row r="35" spans="1:12" ht="24" customHeight="1">
      <c r="A35" s="114"/>
      <c r="B35" s="107">
        <f>'Tax Invoice'!D31</f>
        <v>3</v>
      </c>
      <c r="C35" s="10" t="s">
        <v>727</v>
      </c>
      <c r="D35" s="10" t="s">
        <v>727</v>
      </c>
      <c r="E35" s="118" t="s">
        <v>26</v>
      </c>
      <c r="F35" s="140"/>
      <c r="G35" s="141"/>
      <c r="H35" s="11" t="s">
        <v>728</v>
      </c>
      <c r="I35" s="14">
        <f t="shared" si="0"/>
        <v>28.24</v>
      </c>
      <c r="J35" s="14">
        <v>28.24</v>
      </c>
      <c r="K35" s="109">
        <f t="shared" si="1"/>
        <v>84.72</v>
      </c>
      <c r="L35" s="115"/>
    </row>
    <row r="36" spans="1:12" ht="24" customHeight="1">
      <c r="A36" s="114"/>
      <c r="B36" s="107">
        <f>'Tax Invoice'!D32</f>
        <v>2</v>
      </c>
      <c r="C36" s="10" t="s">
        <v>729</v>
      </c>
      <c r="D36" s="10" t="s">
        <v>729</v>
      </c>
      <c r="E36" s="118" t="s">
        <v>25</v>
      </c>
      <c r="F36" s="140"/>
      <c r="G36" s="141"/>
      <c r="H36" s="11" t="s">
        <v>730</v>
      </c>
      <c r="I36" s="14">
        <f t="shared" si="0"/>
        <v>21.09</v>
      </c>
      <c r="J36" s="14">
        <v>21.09</v>
      </c>
      <c r="K36" s="109">
        <f t="shared" si="1"/>
        <v>42.18</v>
      </c>
      <c r="L36" s="115"/>
    </row>
    <row r="37" spans="1:12" ht="24" customHeight="1">
      <c r="A37" s="114"/>
      <c r="B37" s="107">
        <f>'Tax Invoice'!D33</f>
        <v>2</v>
      </c>
      <c r="C37" s="10" t="s">
        <v>729</v>
      </c>
      <c r="D37" s="10" t="s">
        <v>729</v>
      </c>
      <c r="E37" s="118" t="s">
        <v>26</v>
      </c>
      <c r="F37" s="140"/>
      <c r="G37" s="141"/>
      <c r="H37" s="11" t="s">
        <v>730</v>
      </c>
      <c r="I37" s="14">
        <f t="shared" si="0"/>
        <v>21.09</v>
      </c>
      <c r="J37" s="14">
        <v>21.09</v>
      </c>
      <c r="K37" s="109">
        <f t="shared" si="1"/>
        <v>42.18</v>
      </c>
      <c r="L37" s="115"/>
    </row>
    <row r="38" spans="1:12" ht="12.75" customHeight="1">
      <c r="A38" s="114"/>
      <c r="B38" s="107">
        <f>'Tax Invoice'!D34</f>
        <v>40</v>
      </c>
      <c r="C38" s="10" t="s">
        <v>731</v>
      </c>
      <c r="D38" s="10" t="s">
        <v>731</v>
      </c>
      <c r="E38" s="118" t="s">
        <v>25</v>
      </c>
      <c r="F38" s="140"/>
      <c r="G38" s="141"/>
      <c r="H38" s="11" t="s">
        <v>732</v>
      </c>
      <c r="I38" s="14">
        <f t="shared" si="0"/>
        <v>10.37</v>
      </c>
      <c r="J38" s="14">
        <v>10.37</v>
      </c>
      <c r="K38" s="109">
        <f t="shared" si="1"/>
        <v>414.79999999999995</v>
      </c>
      <c r="L38" s="115"/>
    </row>
    <row r="39" spans="1:12" ht="24" customHeight="1">
      <c r="A39" s="114"/>
      <c r="B39" s="107">
        <f>'Tax Invoice'!D35</f>
        <v>4</v>
      </c>
      <c r="C39" s="10" t="s">
        <v>733</v>
      </c>
      <c r="D39" s="10" t="s">
        <v>733</v>
      </c>
      <c r="E39" s="118" t="s">
        <v>25</v>
      </c>
      <c r="F39" s="140"/>
      <c r="G39" s="141"/>
      <c r="H39" s="11" t="s">
        <v>734</v>
      </c>
      <c r="I39" s="14">
        <f t="shared" si="0"/>
        <v>21.09</v>
      </c>
      <c r="J39" s="14">
        <v>21.09</v>
      </c>
      <c r="K39" s="109">
        <f t="shared" si="1"/>
        <v>84.36</v>
      </c>
      <c r="L39" s="115"/>
    </row>
    <row r="40" spans="1:12" ht="24" customHeight="1">
      <c r="A40" s="114"/>
      <c r="B40" s="107">
        <f>'Tax Invoice'!D36</f>
        <v>12</v>
      </c>
      <c r="C40" s="10" t="s">
        <v>735</v>
      </c>
      <c r="D40" s="10" t="s">
        <v>735</v>
      </c>
      <c r="E40" s="118" t="s">
        <v>25</v>
      </c>
      <c r="F40" s="140" t="s">
        <v>271</v>
      </c>
      <c r="G40" s="141"/>
      <c r="H40" s="11" t="s">
        <v>736</v>
      </c>
      <c r="I40" s="14">
        <f t="shared" si="0"/>
        <v>23.59</v>
      </c>
      <c r="J40" s="14">
        <v>23.59</v>
      </c>
      <c r="K40" s="109">
        <f t="shared" si="1"/>
        <v>283.08</v>
      </c>
      <c r="L40" s="115"/>
    </row>
    <row r="41" spans="1:12" ht="24" customHeight="1">
      <c r="A41" s="114"/>
      <c r="B41" s="107">
        <f>'Tax Invoice'!D37</f>
        <v>32</v>
      </c>
      <c r="C41" s="10" t="s">
        <v>735</v>
      </c>
      <c r="D41" s="10" t="s">
        <v>735</v>
      </c>
      <c r="E41" s="118" t="s">
        <v>25</v>
      </c>
      <c r="F41" s="140" t="s">
        <v>272</v>
      </c>
      <c r="G41" s="141"/>
      <c r="H41" s="11" t="s">
        <v>736</v>
      </c>
      <c r="I41" s="14">
        <f t="shared" si="0"/>
        <v>23.59</v>
      </c>
      <c r="J41" s="14">
        <v>23.59</v>
      </c>
      <c r="K41" s="109">
        <f t="shared" si="1"/>
        <v>754.88</v>
      </c>
      <c r="L41" s="115"/>
    </row>
    <row r="42" spans="1:12" ht="24" customHeight="1">
      <c r="A42" s="114"/>
      <c r="B42" s="107">
        <f>'Tax Invoice'!D38</f>
        <v>4</v>
      </c>
      <c r="C42" s="10" t="s">
        <v>737</v>
      </c>
      <c r="D42" s="10" t="s">
        <v>737</v>
      </c>
      <c r="E42" s="118" t="s">
        <v>23</v>
      </c>
      <c r="F42" s="140" t="s">
        <v>272</v>
      </c>
      <c r="G42" s="141"/>
      <c r="H42" s="11" t="s">
        <v>738</v>
      </c>
      <c r="I42" s="14">
        <f t="shared" si="0"/>
        <v>24.67</v>
      </c>
      <c r="J42" s="14">
        <v>24.67</v>
      </c>
      <c r="K42" s="109">
        <f t="shared" si="1"/>
        <v>98.68</v>
      </c>
      <c r="L42" s="115"/>
    </row>
    <row r="43" spans="1:12" ht="24" customHeight="1">
      <c r="A43" s="114"/>
      <c r="B43" s="107">
        <f>'Tax Invoice'!D39</f>
        <v>4</v>
      </c>
      <c r="C43" s="10" t="s">
        <v>739</v>
      </c>
      <c r="D43" s="10" t="s">
        <v>799</v>
      </c>
      <c r="E43" s="118" t="s">
        <v>740</v>
      </c>
      <c r="F43" s="140"/>
      <c r="G43" s="141"/>
      <c r="H43" s="11" t="s">
        <v>803</v>
      </c>
      <c r="I43" s="14">
        <f t="shared" si="0"/>
        <v>31.46</v>
      </c>
      <c r="J43" s="14">
        <v>31.46</v>
      </c>
      <c r="K43" s="109">
        <f t="shared" si="1"/>
        <v>125.84</v>
      </c>
      <c r="L43" s="115"/>
    </row>
    <row r="44" spans="1:12" ht="24" customHeight="1">
      <c r="A44" s="114"/>
      <c r="B44" s="107">
        <f>'Tax Invoice'!D40</f>
        <v>8</v>
      </c>
      <c r="C44" s="10" t="s">
        <v>741</v>
      </c>
      <c r="D44" s="10" t="s">
        <v>741</v>
      </c>
      <c r="E44" s="118" t="s">
        <v>23</v>
      </c>
      <c r="F44" s="140"/>
      <c r="G44" s="141"/>
      <c r="H44" s="11" t="s">
        <v>804</v>
      </c>
      <c r="I44" s="14">
        <f t="shared" si="0"/>
        <v>5</v>
      </c>
      <c r="J44" s="14">
        <v>5</v>
      </c>
      <c r="K44" s="109">
        <f t="shared" si="1"/>
        <v>40</v>
      </c>
      <c r="L44" s="115"/>
    </row>
    <row r="45" spans="1:12" ht="12.75" customHeight="1">
      <c r="A45" s="114"/>
      <c r="B45" s="107">
        <f>'Tax Invoice'!D41</f>
        <v>32</v>
      </c>
      <c r="C45" s="10" t="s">
        <v>742</v>
      </c>
      <c r="D45" s="10" t="s">
        <v>742</v>
      </c>
      <c r="E45" s="118" t="s">
        <v>25</v>
      </c>
      <c r="F45" s="140" t="s">
        <v>273</v>
      </c>
      <c r="G45" s="141"/>
      <c r="H45" s="11" t="s">
        <v>743</v>
      </c>
      <c r="I45" s="14">
        <f t="shared" si="0"/>
        <v>8.58</v>
      </c>
      <c r="J45" s="14">
        <v>8.58</v>
      </c>
      <c r="K45" s="109">
        <f t="shared" si="1"/>
        <v>274.56</v>
      </c>
      <c r="L45" s="115"/>
    </row>
    <row r="46" spans="1:12" ht="12.75" customHeight="1">
      <c r="A46" s="114"/>
      <c r="B46" s="107">
        <f>'Tax Invoice'!D42</f>
        <v>32</v>
      </c>
      <c r="C46" s="10" t="s">
        <v>744</v>
      </c>
      <c r="D46" s="10" t="s">
        <v>744</v>
      </c>
      <c r="E46" s="118" t="s">
        <v>25</v>
      </c>
      <c r="F46" s="140" t="s">
        <v>273</v>
      </c>
      <c r="G46" s="141"/>
      <c r="H46" s="11" t="s">
        <v>745</v>
      </c>
      <c r="I46" s="14">
        <f t="shared" si="0"/>
        <v>9.2899999999999991</v>
      </c>
      <c r="J46" s="14">
        <v>9.2899999999999991</v>
      </c>
      <c r="K46" s="109">
        <f t="shared" si="1"/>
        <v>297.27999999999997</v>
      </c>
      <c r="L46" s="115"/>
    </row>
    <row r="47" spans="1:12" ht="12.75" customHeight="1">
      <c r="A47" s="114"/>
      <c r="B47" s="107">
        <f>'Tax Invoice'!D43</f>
        <v>10</v>
      </c>
      <c r="C47" s="10" t="s">
        <v>746</v>
      </c>
      <c r="D47" s="10" t="s">
        <v>746</v>
      </c>
      <c r="E47" s="118" t="s">
        <v>26</v>
      </c>
      <c r="F47" s="140" t="s">
        <v>110</v>
      </c>
      <c r="G47" s="141"/>
      <c r="H47" s="11" t="s">
        <v>747</v>
      </c>
      <c r="I47" s="14">
        <f t="shared" si="0"/>
        <v>9.2899999999999991</v>
      </c>
      <c r="J47" s="14">
        <v>9.2899999999999991</v>
      </c>
      <c r="K47" s="109">
        <f t="shared" si="1"/>
        <v>92.899999999999991</v>
      </c>
      <c r="L47" s="115"/>
    </row>
    <row r="48" spans="1:12" ht="12.75" customHeight="1">
      <c r="A48" s="114"/>
      <c r="B48" s="107">
        <f>'Tax Invoice'!D44</f>
        <v>40</v>
      </c>
      <c r="C48" s="10" t="s">
        <v>746</v>
      </c>
      <c r="D48" s="10" t="s">
        <v>746</v>
      </c>
      <c r="E48" s="118" t="s">
        <v>27</v>
      </c>
      <c r="F48" s="140" t="s">
        <v>110</v>
      </c>
      <c r="G48" s="141"/>
      <c r="H48" s="11" t="s">
        <v>747</v>
      </c>
      <c r="I48" s="14">
        <f t="shared" si="0"/>
        <v>9.2899999999999991</v>
      </c>
      <c r="J48" s="14">
        <v>9.2899999999999991</v>
      </c>
      <c r="K48" s="109">
        <f t="shared" si="1"/>
        <v>371.59999999999997</v>
      </c>
      <c r="L48" s="115"/>
    </row>
    <row r="49" spans="1:12" ht="12.75" customHeight="1">
      <c r="A49" s="114"/>
      <c r="B49" s="107">
        <f>'Tax Invoice'!D45</f>
        <v>4</v>
      </c>
      <c r="C49" s="10" t="s">
        <v>748</v>
      </c>
      <c r="D49" s="10" t="s">
        <v>800</v>
      </c>
      <c r="E49" s="118" t="s">
        <v>749</v>
      </c>
      <c r="F49" s="140" t="s">
        <v>273</v>
      </c>
      <c r="G49" s="141"/>
      <c r="H49" s="11" t="s">
        <v>750</v>
      </c>
      <c r="I49" s="14">
        <f t="shared" si="0"/>
        <v>23.59</v>
      </c>
      <c r="J49" s="14">
        <v>23.59</v>
      </c>
      <c r="K49" s="109">
        <f t="shared" si="1"/>
        <v>94.36</v>
      </c>
      <c r="L49" s="115"/>
    </row>
    <row r="50" spans="1:12" ht="12.75" customHeight="1">
      <c r="A50" s="114"/>
      <c r="B50" s="107">
        <f>'Tax Invoice'!D46</f>
        <v>8</v>
      </c>
      <c r="C50" s="10" t="s">
        <v>751</v>
      </c>
      <c r="D50" s="10" t="s">
        <v>751</v>
      </c>
      <c r="E50" s="118" t="s">
        <v>294</v>
      </c>
      <c r="F50" s="140" t="s">
        <v>752</v>
      </c>
      <c r="G50" s="141"/>
      <c r="H50" s="11" t="s">
        <v>753</v>
      </c>
      <c r="I50" s="14">
        <f t="shared" si="0"/>
        <v>12.15</v>
      </c>
      <c r="J50" s="14">
        <v>12.15</v>
      </c>
      <c r="K50" s="109">
        <f t="shared" si="1"/>
        <v>97.2</v>
      </c>
      <c r="L50" s="115"/>
    </row>
    <row r="51" spans="1:12" ht="12.75" customHeight="1">
      <c r="A51" s="114"/>
      <c r="B51" s="107">
        <f>'Tax Invoice'!D47</f>
        <v>6</v>
      </c>
      <c r="C51" s="10" t="s">
        <v>754</v>
      </c>
      <c r="D51" s="10" t="s">
        <v>754</v>
      </c>
      <c r="E51" s="118" t="s">
        <v>23</v>
      </c>
      <c r="F51" s="140"/>
      <c r="G51" s="141"/>
      <c r="H51" s="11" t="s">
        <v>755</v>
      </c>
      <c r="I51" s="14">
        <f t="shared" si="0"/>
        <v>10.37</v>
      </c>
      <c r="J51" s="14">
        <v>10.37</v>
      </c>
      <c r="K51" s="109">
        <f t="shared" si="1"/>
        <v>62.22</v>
      </c>
      <c r="L51" s="115"/>
    </row>
    <row r="52" spans="1:12" ht="12.75" customHeight="1">
      <c r="A52" s="114"/>
      <c r="B52" s="107">
        <f>'Tax Invoice'!D48</f>
        <v>6</v>
      </c>
      <c r="C52" s="10" t="s">
        <v>754</v>
      </c>
      <c r="D52" s="10" t="s">
        <v>754</v>
      </c>
      <c r="E52" s="118" t="s">
        <v>25</v>
      </c>
      <c r="F52" s="140"/>
      <c r="G52" s="141"/>
      <c r="H52" s="11" t="s">
        <v>755</v>
      </c>
      <c r="I52" s="14">
        <f t="shared" si="0"/>
        <v>10.37</v>
      </c>
      <c r="J52" s="14">
        <v>10.37</v>
      </c>
      <c r="K52" s="109">
        <f t="shared" si="1"/>
        <v>62.22</v>
      </c>
      <c r="L52" s="115"/>
    </row>
    <row r="53" spans="1:12" ht="12.75" customHeight="1">
      <c r="A53" s="114"/>
      <c r="B53" s="107">
        <f>'Tax Invoice'!D49</f>
        <v>6</v>
      </c>
      <c r="C53" s="10" t="s">
        <v>754</v>
      </c>
      <c r="D53" s="10" t="s">
        <v>754</v>
      </c>
      <c r="E53" s="118" t="s">
        <v>26</v>
      </c>
      <c r="F53" s="140"/>
      <c r="G53" s="141"/>
      <c r="H53" s="11" t="s">
        <v>755</v>
      </c>
      <c r="I53" s="14">
        <f t="shared" si="0"/>
        <v>10.37</v>
      </c>
      <c r="J53" s="14">
        <v>10.37</v>
      </c>
      <c r="K53" s="109">
        <f t="shared" si="1"/>
        <v>62.22</v>
      </c>
      <c r="L53" s="115"/>
    </row>
    <row r="54" spans="1:12" ht="24" customHeight="1">
      <c r="A54" s="114"/>
      <c r="B54" s="107">
        <f>'Tax Invoice'!D50</f>
        <v>4</v>
      </c>
      <c r="C54" s="10" t="s">
        <v>756</v>
      </c>
      <c r="D54" s="10" t="s">
        <v>756</v>
      </c>
      <c r="E54" s="118" t="s">
        <v>25</v>
      </c>
      <c r="F54" s="140" t="s">
        <v>273</v>
      </c>
      <c r="G54" s="141"/>
      <c r="H54" s="11" t="s">
        <v>757</v>
      </c>
      <c r="I54" s="14">
        <f t="shared" ref="I54:I85" si="2">ROUNDUP(J54*$N$1,2)</f>
        <v>10.37</v>
      </c>
      <c r="J54" s="14">
        <v>10.37</v>
      </c>
      <c r="K54" s="109">
        <f t="shared" ref="K54:K78" si="3">I54*B54</f>
        <v>41.48</v>
      </c>
      <c r="L54" s="115"/>
    </row>
    <row r="55" spans="1:12" ht="24" customHeight="1">
      <c r="A55" s="114"/>
      <c r="B55" s="107">
        <f>'Tax Invoice'!D51</f>
        <v>18</v>
      </c>
      <c r="C55" s="10" t="s">
        <v>758</v>
      </c>
      <c r="D55" s="10" t="s">
        <v>758</v>
      </c>
      <c r="E55" s="118" t="s">
        <v>25</v>
      </c>
      <c r="F55" s="140" t="s">
        <v>273</v>
      </c>
      <c r="G55" s="141"/>
      <c r="H55" s="11" t="s">
        <v>759</v>
      </c>
      <c r="I55" s="14">
        <f t="shared" si="2"/>
        <v>21.09</v>
      </c>
      <c r="J55" s="14">
        <v>21.09</v>
      </c>
      <c r="K55" s="109">
        <f t="shared" si="3"/>
        <v>379.62</v>
      </c>
      <c r="L55" s="115"/>
    </row>
    <row r="56" spans="1:12" ht="24" customHeight="1">
      <c r="A56" s="114"/>
      <c r="B56" s="107">
        <f>'Tax Invoice'!D52</f>
        <v>18</v>
      </c>
      <c r="C56" s="10" t="s">
        <v>760</v>
      </c>
      <c r="D56" s="10" t="s">
        <v>760</v>
      </c>
      <c r="E56" s="118" t="s">
        <v>761</v>
      </c>
      <c r="F56" s="140"/>
      <c r="G56" s="141"/>
      <c r="H56" s="11" t="s">
        <v>762</v>
      </c>
      <c r="I56" s="14">
        <f t="shared" si="2"/>
        <v>5</v>
      </c>
      <c r="J56" s="14">
        <v>5</v>
      </c>
      <c r="K56" s="109">
        <f t="shared" si="3"/>
        <v>90</v>
      </c>
      <c r="L56" s="115"/>
    </row>
    <row r="57" spans="1:12" ht="24" customHeight="1">
      <c r="A57" s="114"/>
      <c r="B57" s="107">
        <f>'Tax Invoice'!D53</f>
        <v>143</v>
      </c>
      <c r="C57" s="10" t="s">
        <v>763</v>
      </c>
      <c r="D57" s="10" t="s">
        <v>763</v>
      </c>
      <c r="E57" s="118"/>
      <c r="F57" s="140"/>
      <c r="G57" s="141"/>
      <c r="H57" s="11" t="s">
        <v>764</v>
      </c>
      <c r="I57" s="14">
        <f t="shared" si="2"/>
        <v>5</v>
      </c>
      <c r="J57" s="14">
        <v>5</v>
      </c>
      <c r="K57" s="109">
        <f t="shared" si="3"/>
        <v>715</v>
      </c>
      <c r="L57" s="115"/>
    </row>
    <row r="58" spans="1:12" ht="24" customHeight="1">
      <c r="A58" s="114"/>
      <c r="B58" s="107">
        <f>'Tax Invoice'!D54</f>
        <v>4</v>
      </c>
      <c r="C58" s="10" t="s">
        <v>649</v>
      </c>
      <c r="D58" s="10" t="s">
        <v>649</v>
      </c>
      <c r="E58" s="118" t="s">
        <v>26</v>
      </c>
      <c r="F58" s="140"/>
      <c r="G58" s="141"/>
      <c r="H58" s="11" t="s">
        <v>652</v>
      </c>
      <c r="I58" s="14">
        <f t="shared" si="2"/>
        <v>55.05</v>
      </c>
      <c r="J58" s="14">
        <v>55.05</v>
      </c>
      <c r="K58" s="109">
        <f t="shared" si="3"/>
        <v>220.2</v>
      </c>
      <c r="L58" s="115"/>
    </row>
    <row r="59" spans="1:12" ht="12.75" customHeight="1">
      <c r="A59" s="114"/>
      <c r="B59" s="107">
        <f>'Tax Invoice'!D55</f>
        <v>4</v>
      </c>
      <c r="C59" s="10" t="s">
        <v>765</v>
      </c>
      <c r="D59" s="10" t="s">
        <v>765</v>
      </c>
      <c r="E59" s="118" t="s">
        <v>26</v>
      </c>
      <c r="F59" s="140" t="s">
        <v>273</v>
      </c>
      <c r="G59" s="141"/>
      <c r="H59" s="11" t="s">
        <v>766</v>
      </c>
      <c r="I59" s="14">
        <f t="shared" si="2"/>
        <v>71.14</v>
      </c>
      <c r="J59" s="14">
        <v>71.14</v>
      </c>
      <c r="K59" s="109">
        <f t="shared" si="3"/>
        <v>284.56</v>
      </c>
      <c r="L59" s="115"/>
    </row>
    <row r="60" spans="1:12" ht="24" customHeight="1">
      <c r="A60" s="114"/>
      <c r="B60" s="107">
        <f>'Tax Invoice'!D56</f>
        <v>4</v>
      </c>
      <c r="C60" s="10" t="s">
        <v>767</v>
      </c>
      <c r="D60" s="10" t="s">
        <v>801</v>
      </c>
      <c r="E60" s="118" t="s">
        <v>614</v>
      </c>
      <c r="F60" s="140" t="s">
        <v>26</v>
      </c>
      <c r="G60" s="141"/>
      <c r="H60" s="11" t="s">
        <v>768</v>
      </c>
      <c r="I60" s="14">
        <f t="shared" si="2"/>
        <v>12.15</v>
      </c>
      <c r="J60" s="14">
        <v>12.15</v>
      </c>
      <c r="K60" s="109">
        <f t="shared" si="3"/>
        <v>48.6</v>
      </c>
      <c r="L60" s="115"/>
    </row>
    <row r="61" spans="1:12" ht="24" customHeight="1">
      <c r="A61" s="114"/>
      <c r="B61" s="107">
        <f>'Tax Invoice'!D57</f>
        <v>4</v>
      </c>
      <c r="C61" s="10" t="s">
        <v>769</v>
      </c>
      <c r="D61" s="10" t="s">
        <v>769</v>
      </c>
      <c r="E61" s="118" t="s">
        <v>23</v>
      </c>
      <c r="F61" s="140" t="s">
        <v>273</v>
      </c>
      <c r="G61" s="141"/>
      <c r="H61" s="11" t="s">
        <v>770</v>
      </c>
      <c r="I61" s="14">
        <f t="shared" si="2"/>
        <v>23.95</v>
      </c>
      <c r="J61" s="14">
        <v>23.95</v>
      </c>
      <c r="K61" s="109">
        <f t="shared" si="3"/>
        <v>95.8</v>
      </c>
      <c r="L61" s="115"/>
    </row>
    <row r="62" spans="1:12" ht="12.75" customHeight="1">
      <c r="A62" s="114"/>
      <c r="B62" s="107">
        <f>'Tax Invoice'!D58</f>
        <v>8</v>
      </c>
      <c r="C62" s="10" t="s">
        <v>644</v>
      </c>
      <c r="D62" s="10" t="s">
        <v>644</v>
      </c>
      <c r="E62" s="118" t="s">
        <v>635</v>
      </c>
      <c r="F62" s="140"/>
      <c r="G62" s="141"/>
      <c r="H62" s="11" t="s">
        <v>646</v>
      </c>
      <c r="I62" s="14">
        <f t="shared" si="2"/>
        <v>5</v>
      </c>
      <c r="J62" s="14">
        <v>5</v>
      </c>
      <c r="K62" s="109">
        <f t="shared" si="3"/>
        <v>40</v>
      </c>
      <c r="L62" s="115"/>
    </row>
    <row r="63" spans="1:12" ht="24" customHeight="1">
      <c r="A63" s="114"/>
      <c r="B63" s="107">
        <f>'Tax Invoice'!D59</f>
        <v>4</v>
      </c>
      <c r="C63" s="10" t="s">
        <v>771</v>
      </c>
      <c r="D63" s="10" t="s">
        <v>771</v>
      </c>
      <c r="E63" s="118" t="s">
        <v>67</v>
      </c>
      <c r="F63" s="140"/>
      <c r="G63" s="141"/>
      <c r="H63" s="11" t="s">
        <v>772</v>
      </c>
      <c r="I63" s="14">
        <f t="shared" si="2"/>
        <v>41.83</v>
      </c>
      <c r="J63" s="14">
        <v>41.83</v>
      </c>
      <c r="K63" s="109">
        <f t="shared" si="3"/>
        <v>167.32</v>
      </c>
      <c r="L63" s="115"/>
    </row>
    <row r="64" spans="1:12" ht="24" customHeight="1">
      <c r="A64" s="114"/>
      <c r="B64" s="107">
        <f>'Tax Invoice'!D60</f>
        <v>1</v>
      </c>
      <c r="C64" s="10" t="s">
        <v>773</v>
      </c>
      <c r="D64" s="10" t="s">
        <v>773</v>
      </c>
      <c r="E64" s="118" t="s">
        <v>25</v>
      </c>
      <c r="F64" s="140" t="s">
        <v>583</v>
      </c>
      <c r="G64" s="141"/>
      <c r="H64" s="11" t="s">
        <v>774</v>
      </c>
      <c r="I64" s="14">
        <f t="shared" si="2"/>
        <v>27.88</v>
      </c>
      <c r="J64" s="14">
        <v>27.88</v>
      </c>
      <c r="K64" s="109">
        <f t="shared" si="3"/>
        <v>27.88</v>
      </c>
      <c r="L64" s="115"/>
    </row>
    <row r="65" spans="1:12" ht="24" customHeight="1">
      <c r="A65" s="114"/>
      <c r="B65" s="107">
        <f>'Tax Invoice'!D61</f>
        <v>2</v>
      </c>
      <c r="C65" s="10" t="s">
        <v>773</v>
      </c>
      <c r="D65" s="10" t="s">
        <v>773</v>
      </c>
      <c r="E65" s="118" t="s">
        <v>26</v>
      </c>
      <c r="F65" s="140" t="s">
        <v>110</v>
      </c>
      <c r="G65" s="141"/>
      <c r="H65" s="11" t="s">
        <v>774</v>
      </c>
      <c r="I65" s="14">
        <f t="shared" si="2"/>
        <v>27.88</v>
      </c>
      <c r="J65" s="14">
        <v>27.88</v>
      </c>
      <c r="K65" s="109">
        <f t="shared" si="3"/>
        <v>55.76</v>
      </c>
      <c r="L65" s="115"/>
    </row>
    <row r="66" spans="1:12" ht="24" customHeight="1">
      <c r="A66" s="114"/>
      <c r="B66" s="107">
        <f>'Tax Invoice'!D62</f>
        <v>2</v>
      </c>
      <c r="C66" s="10" t="s">
        <v>775</v>
      </c>
      <c r="D66" s="10" t="s">
        <v>775</v>
      </c>
      <c r="E66" s="118" t="s">
        <v>107</v>
      </c>
      <c r="F66" s="140"/>
      <c r="G66" s="141"/>
      <c r="H66" s="11" t="s">
        <v>776</v>
      </c>
      <c r="I66" s="14">
        <f t="shared" si="2"/>
        <v>87.59</v>
      </c>
      <c r="J66" s="14">
        <v>87.59</v>
      </c>
      <c r="K66" s="109">
        <f t="shared" si="3"/>
        <v>175.18</v>
      </c>
      <c r="L66" s="115"/>
    </row>
    <row r="67" spans="1:12" ht="24" customHeight="1">
      <c r="A67" s="114"/>
      <c r="B67" s="107">
        <f>'Tax Invoice'!D63</f>
        <v>2</v>
      </c>
      <c r="C67" s="10" t="s">
        <v>777</v>
      </c>
      <c r="D67" s="10" t="s">
        <v>777</v>
      </c>
      <c r="E67" s="118" t="s">
        <v>26</v>
      </c>
      <c r="F67" s="140" t="s">
        <v>110</v>
      </c>
      <c r="G67" s="141"/>
      <c r="H67" s="11" t="s">
        <v>778</v>
      </c>
      <c r="I67" s="14">
        <f t="shared" si="2"/>
        <v>27.88</v>
      </c>
      <c r="J67" s="14">
        <v>27.88</v>
      </c>
      <c r="K67" s="109">
        <f t="shared" si="3"/>
        <v>55.76</v>
      </c>
      <c r="L67" s="115"/>
    </row>
    <row r="68" spans="1:12" ht="24" customHeight="1">
      <c r="A68" s="114"/>
      <c r="B68" s="107">
        <f>'Tax Invoice'!D64</f>
        <v>4</v>
      </c>
      <c r="C68" s="10" t="s">
        <v>779</v>
      </c>
      <c r="D68" s="10" t="s">
        <v>779</v>
      </c>
      <c r="E68" s="118"/>
      <c r="F68" s="140"/>
      <c r="G68" s="141"/>
      <c r="H68" s="11" t="s">
        <v>780</v>
      </c>
      <c r="I68" s="14">
        <f t="shared" si="2"/>
        <v>21.81</v>
      </c>
      <c r="J68" s="14">
        <v>21.81</v>
      </c>
      <c r="K68" s="109">
        <f t="shared" si="3"/>
        <v>87.24</v>
      </c>
      <c r="L68" s="115"/>
    </row>
    <row r="69" spans="1:12" ht="24" customHeight="1">
      <c r="A69" s="114"/>
      <c r="B69" s="107">
        <f>'Tax Invoice'!D65</f>
        <v>6</v>
      </c>
      <c r="C69" s="10" t="s">
        <v>781</v>
      </c>
      <c r="D69" s="10" t="s">
        <v>781</v>
      </c>
      <c r="E69" s="118"/>
      <c r="F69" s="140"/>
      <c r="G69" s="141"/>
      <c r="H69" s="11" t="s">
        <v>782</v>
      </c>
      <c r="I69" s="14">
        <f t="shared" si="2"/>
        <v>21.45</v>
      </c>
      <c r="J69" s="14">
        <v>21.45</v>
      </c>
      <c r="K69" s="109">
        <f t="shared" si="3"/>
        <v>128.69999999999999</v>
      </c>
      <c r="L69" s="115"/>
    </row>
    <row r="70" spans="1:12" ht="24" customHeight="1">
      <c r="A70" s="114"/>
      <c r="B70" s="107">
        <f>'Tax Invoice'!D66</f>
        <v>1</v>
      </c>
      <c r="C70" s="10" t="s">
        <v>783</v>
      </c>
      <c r="D70" s="10" t="s">
        <v>783</v>
      </c>
      <c r="E70" s="118" t="s">
        <v>270</v>
      </c>
      <c r="F70" s="140"/>
      <c r="G70" s="141"/>
      <c r="H70" s="11" t="s">
        <v>784</v>
      </c>
      <c r="I70" s="14">
        <f t="shared" si="2"/>
        <v>85.8</v>
      </c>
      <c r="J70" s="14">
        <v>85.8</v>
      </c>
      <c r="K70" s="109">
        <f t="shared" si="3"/>
        <v>85.8</v>
      </c>
      <c r="L70" s="115"/>
    </row>
    <row r="71" spans="1:12" ht="24" customHeight="1">
      <c r="A71" s="114"/>
      <c r="B71" s="107">
        <f>'Tax Invoice'!D67</f>
        <v>1</v>
      </c>
      <c r="C71" s="10" t="s">
        <v>785</v>
      </c>
      <c r="D71" s="10" t="s">
        <v>785</v>
      </c>
      <c r="E71" s="118" t="s">
        <v>583</v>
      </c>
      <c r="F71" s="140"/>
      <c r="G71" s="141"/>
      <c r="H71" s="11" t="s">
        <v>786</v>
      </c>
      <c r="I71" s="14">
        <f t="shared" si="2"/>
        <v>22.88</v>
      </c>
      <c r="J71" s="14">
        <v>22.88</v>
      </c>
      <c r="K71" s="109">
        <f t="shared" si="3"/>
        <v>22.88</v>
      </c>
      <c r="L71" s="115"/>
    </row>
    <row r="72" spans="1:12" ht="24" customHeight="1">
      <c r="A72" s="114"/>
      <c r="B72" s="107">
        <f>'Tax Invoice'!D68</f>
        <v>1</v>
      </c>
      <c r="C72" s="10" t="s">
        <v>787</v>
      </c>
      <c r="D72" s="10" t="s">
        <v>787</v>
      </c>
      <c r="E72" s="118" t="s">
        <v>752</v>
      </c>
      <c r="F72" s="140"/>
      <c r="G72" s="141"/>
      <c r="H72" s="11" t="s">
        <v>788</v>
      </c>
      <c r="I72" s="14">
        <f t="shared" si="2"/>
        <v>22.88</v>
      </c>
      <c r="J72" s="14">
        <v>22.88</v>
      </c>
      <c r="K72" s="109">
        <f t="shared" si="3"/>
        <v>22.88</v>
      </c>
      <c r="L72" s="115"/>
    </row>
    <row r="73" spans="1:12" ht="24" customHeight="1">
      <c r="A73" s="114"/>
      <c r="B73" s="107">
        <f>'Tax Invoice'!D69</f>
        <v>1</v>
      </c>
      <c r="C73" s="10" t="s">
        <v>789</v>
      </c>
      <c r="D73" s="10" t="s">
        <v>789</v>
      </c>
      <c r="E73" s="118" t="s">
        <v>273</v>
      </c>
      <c r="F73" s="140"/>
      <c r="G73" s="141"/>
      <c r="H73" s="11" t="s">
        <v>790</v>
      </c>
      <c r="I73" s="14">
        <f t="shared" si="2"/>
        <v>26.45</v>
      </c>
      <c r="J73" s="14">
        <v>26.45</v>
      </c>
      <c r="K73" s="109">
        <f t="shared" si="3"/>
        <v>26.45</v>
      </c>
      <c r="L73" s="115"/>
    </row>
    <row r="74" spans="1:12" ht="24" customHeight="1">
      <c r="A74" s="114"/>
      <c r="B74" s="107">
        <f>'Tax Invoice'!D70</f>
        <v>1</v>
      </c>
      <c r="C74" s="10" t="s">
        <v>789</v>
      </c>
      <c r="D74" s="10" t="s">
        <v>789</v>
      </c>
      <c r="E74" s="118" t="s">
        <v>583</v>
      </c>
      <c r="F74" s="140"/>
      <c r="G74" s="141"/>
      <c r="H74" s="11" t="s">
        <v>790</v>
      </c>
      <c r="I74" s="14">
        <f t="shared" si="2"/>
        <v>26.45</v>
      </c>
      <c r="J74" s="14">
        <v>26.45</v>
      </c>
      <c r="K74" s="109">
        <f t="shared" si="3"/>
        <v>26.45</v>
      </c>
      <c r="L74" s="115"/>
    </row>
    <row r="75" spans="1:12" ht="24" customHeight="1">
      <c r="A75" s="114"/>
      <c r="B75" s="107">
        <f>'Tax Invoice'!D71</f>
        <v>1</v>
      </c>
      <c r="C75" s="10" t="s">
        <v>789</v>
      </c>
      <c r="D75" s="10" t="s">
        <v>789</v>
      </c>
      <c r="E75" s="118" t="s">
        <v>791</v>
      </c>
      <c r="F75" s="140"/>
      <c r="G75" s="141"/>
      <c r="H75" s="11" t="s">
        <v>790</v>
      </c>
      <c r="I75" s="14">
        <f t="shared" si="2"/>
        <v>26.45</v>
      </c>
      <c r="J75" s="14">
        <v>26.45</v>
      </c>
      <c r="K75" s="109">
        <f t="shared" si="3"/>
        <v>26.45</v>
      </c>
      <c r="L75" s="115"/>
    </row>
    <row r="76" spans="1:12" ht="24" customHeight="1">
      <c r="A76" s="114"/>
      <c r="B76" s="107">
        <f>'Tax Invoice'!D72</f>
        <v>2</v>
      </c>
      <c r="C76" s="10" t="s">
        <v>792</v>
      </c>
      <c r="D76" s="10" t="s">
        <v>792</v>
      </c>
      <c r="E76" s="118" t="s">
        <v>791</v>
      </c>
      <c r="F76" s="140"/>
      <c r="G76" s="141"/>
      <c r="H76" s="11" t="s">
        <v>793</v>
      </c>
      <c r="I76" s="14">
        <f t="shared" si="2"/>
        <v>26.45</v>
      </c>
      <c r="J76" s="14">
        <v>26.45</v>
      </c>
      <c r="K76" s="109">
        <f t="shared" si="3"/>
        <v>52.9</v>
      </c>
      <c r="L76" s="115"/>
    </row>
    <row r="77" spans="1:12" ht="24" customHeight="1">
      <c r="A77" s="114"/>
      <c r="B77" s="107">
        <f>'Tax Invoice'!D73</f>
        <v>1</v>
      </c>
      <c r="C77" s="10" t="s">
        <v>794</v>
      </c>
      <c r="D77" s="10" t="s">
        <v>794</v>
      </c>
      <c r="E77" s="118" t="s">
        <v>273</v>
      </c>
      <c r="F77" s="140"/>
      <c r="G77" s="141"/>
      <c r="H77" s="11" t="s">
        <v>795</v>
      </c>
      <c r="I77" s="14">
        <f t="shared" si="2"/>
        <v>22.88</v>
      </c>
      <c r="J77" s="14">
        <v>22.88</v>
      </c>
      <c r="K77" s="109">
        <f t="shared" si="3"/>
        <v>22.88</v>
      </c>
      <c r="L77" s="115"/>
    </row>
    <row r="78" spans="1:12" ht="24" customHeight="1">
      <c r="A78" s="114"/>
      <c r="B78" s="108">
        <f>'Tax Invoice'!D74</f>
        <v>1</v>
      </c>
      <c r="C78" s="12" t="s">
        <v>796</v>
      </c>
      <c r="D78" s="12" t="s">
        <v>796</v>
      </c>
      <c r="E78" s="119" t="s">
        <v>273</v>
      </c>
      <c r="F78" s="142"/>
      <c r="G78" s="143"/>
      <c r="H78" s="13" t="s">
        <v>797</v>
      </c>
      <c r="I78" s="15">
        <f t="shared" si="2"/>
        <v>26.45</v>
      </c>
      <c r="J78" s="15">
        <v>26.45</v>
      </c>
      <c r="K78" s="110">
        <f t="shared" si="3"/>
        <v>26.45</v>
      </c>
      <c r="L78" s="115"/>
    </row>
    <row r="79" spans="1:12" ht="12.75" customHeight="1">
      <c r="A79" s="114"/>
      <c r="B79" s="126">
        <f>SUM(B22:B78)</f>
        <v>626</v>
      </c>
      <c r="C79" s="126" t="s">
        <v>144</v>
      </c>
      <c r="D79" s="126"/>
      <c r="E79" s="126"/>
      <c r="F79" s="126"/>
      <c r="G79" s="126"/>
      <c r="H79" s="126"/>
      <c r="I79" s="127" t="s">
        <v>255</v>
      </c>
      <c r="J79" s="127" t="s">
        <v>255</v>
      </c>
      <c r="K79" s="128">
        <f>SUM(K22:K78)</f>
        <v>8731.85</v>
      </c>
      <c r="L79" s="115"/>
    </row>
    <row r="80" spans="1:12" ht="12.75" customHeight="1">
      <c r="A80" s="114"/>
      <c r="B80" s="126"/>
      <c r="C80" s="126"/>
      <c r="D80" s="126"/>
      <c r="E80" s="126"/>
      <c r="F80" s="126"/>
      <c r="G80" s="126"/>
      <c r="H80" s="126"/>
      <c r="I80" s="127" t="s">
        <v>184</v>
      </c>
      <c r="J80" s="127" t="s">
        <v>184</v>
      </c>
      <c r="K80" s="128">
        <f>Invoice!J80</f>
        <v>-3492.7400000000002</v>
      </c>
      <c r="L80" s="115"/>
    </row>
    <row r="81" spans="1:12" ht="12.75" customHeight="1" outlineLevel="1">
      <c r="A81" s="114"/>
      <c r="B81" s="126"/>
      <c r="C81" s="126"/>
      <c r="D81" s="126"/>
      <c r="E81" s="126"/>
      <c r="F81" s="126"/>
      <c r="G81" s="126"/>
      <c r="H81" s="126"/>
      <c r="I81" s="127" t="s">
        <v>185</v>
      </c>
      <c r="J81" s="127" t="s">
        <v>185</v>
      </c>
      <c r="K81" s="128">
        <f>Invoice!J81</f>
        <v>0</v>
      </c>
      <c r="L81" s="115"/>
    </row>
    <row r="82" spans="1:12" ht="12.75" customHeight="1">
      <c r="A82" s="114"/>
      <c r="B82" s="126"/>
      <c r="C82" s="126"/>
      <c r="D82" s="126"/>
      <c r="E82" s="126"/>
      <c r="F82" s="126"/>
      <c r="G82" s="126"/>
      <c r="H82" s="126"/>
      <c r="I82" s="127" t="s">
        <v>257</v>
      </c>
      <c r="J82" s="127" t="s">
        <v>257</v>
      </c>
      <c r="K82" s="128">
        <f>SUM(K79:K81)</f>
        <v>5239.1100000000006</v>
      </c>
      <c r="L82" s="115"/>
    </row>
    <row r="83" spans="1:12" ht="12.75" customHeight="1">
      <c r="A83" s="6"/>
      <c r="B83" s="7"/>
      <c r="C83" s="7"/>
      <c r="D83" s="7"/>
      <c r="E83" s="7"/>
      <c r="F83" s="7"/>
      <c r="G83" s="7"/>
      <c r="H83" s="7" t="s">
        <v>802</v>
      </c>
      <c r="I83" s="7"/>
      <c r="J83" s="7"/>
      <c r="K83" s="7"/>
      <c r="L83" s="8"/>
    </row>
    <row r="84" spans="1:12" ht="12.75" customHeight="1"/>
    <row r="85" spans="1:12" ht="12.75" customHeight="1"/>
    <row r="86" spans="1:12" ht="12.75" customHeight="1"/>
    <row r="87" spans="1:12" ht="12.75" customHeight="1"/>
    <row r="88" spans="1:12" ht="12.75" customHeight="1"/>
    <row r="89" spans="1:12" ht="12.75" customHeight="1"/>
    <row r="90" spans="1:12" ht="12.75" customHeight="1"/>
  </sheetData>
  <mergeCells count="61">
    <mergeCell ref="K10:K11"/>
    <mergeCell ref="K14:K15"/>
    <mergeCell ref="F27:G27"/>
    <mergeCell ref="F24:G24"/>
    <mergeCell ref="F25:G25"/>
    <mergeCell ref="F23:G23"/>
    <mergeCell ref="F26:G26"/>
    <mergeCell ref="F20:G20"/>
    <mergeCell ref="F21:G21"/>
    <mergeCell ref="F22:G22"/>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8:G78"/>
    <mergeCell ref="F73:G73"/>
    <mergeCell ref="F74:G74"/>
    <mergeCell ref="F75:G75"/>
    <mergeCell ref="F76:G76"/>
    <mergeCell ref="F77:G7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74"/>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8731.85</v>
      </c>
      <c r="O2" s="21" t="s">
        <v>259</v>
      </c>
    </row>
    <row r="3" spans="1:15" s="21" customFormat="1" ht="15" customHeight="1" thickBot="1">
      <c r="A3" s="22" t="s">
        <v>151</v>
      </c>
      <c r="G3" s="28">
        <f>Invoice!J14</f>
        <v>45341</v>
      </c>
      <c r="H3" s="29"/>
      <c r="N3" s="21">
        <v>8731.85</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95" t="s">
        <v>276</v>
      </c>
      <c r="L10" s="35" t="s">
        <v>276</v>
      </c>
      <c r="M10" s="21">
        <v>1</v>
      </c>
    </row>
    <row r="11" spans="1:15" s="21" customFormat="1" ht="15.75" thickBot="1">
      <c r="A11" s="41" t="str">
        <f>'Copy paste to Here'!G11</f>
        <v>Sam4 Kong4</v>
      </c>
      <c r="B11" s="42"/>
      <c r="C11" s="42"/>
      <c r="D11" s="42"/>
      <c r="F11" s="43" t="str">
        <f>'Copy paste to Here'!B11</f>
        <v>Sam4 Kong4</v>
      </c>
      <c r="G11" s="44"/>
      <c r="H11" s="45"/>
      <c r="K11" s="93" t="s">
        <v>158</v>
      </c>
      <c r="L11" s="46" t="s">
        <v>159</v>
      </c>
      <c r="M11" s="21">
        <f>VLOOKUP(G3,[1]Sheet1!$A$9:$I$7290,2,FALSE)</f>
        <v>35.78</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93" t="s">
        <v>160</v>
      </c>
      <c r="L12" s="46" t="s">
        <v>133</v>
      </c>
      <c r="M12" s="21">
        <f>VLOOKUP(G3,[1]Sheet1!$A$9:$I$7290,3,FALSE)</f>
        <v>38.39</v>
      </c>
    </row>
    <row r="13" spans="1:15" s="21" customFormat="1" ht="15.75" thickBot="1">
      <c r="A13" s="41" t="str">
        <f>'Copy paste to Here'!G13</f>
        <v>10500 Bangkok</v>
      </c>
      <c r="B13" s="42"/>
      <c r="C13" s="42"/>
      <c r="D13" s="42"/>
      <c r="E13" s="111" t="s">
        <v>276</v>
      </c>
      <c r="F13" s="43" t="str">
        <f>'Copy paste to Here'!B13</f>
        <v>10500 Bangkok</v>
      </c>
      <c r="G13" s="44"/>
      <c r="H13" s="45"/>
      <c r="K13" s="93" t="s">
        <v>161</v>
      </c>
      <c r="L13" s="46" t="s">
        <v>162</v>
      </c>
      <c r="M13" s="113">
        <f>VLOOKUP(G3,[1]Sheet1!$A$9:$I$7290,4,FALSE)</f>
        <v>44.93</v>
      </c>
    </row>
    <row r="14" spans="1:15" s="21" customFormat="1" ht="15.75" thickBot="1">
      <c r="A14" s="41" t="str">
        <f>'Copy paste to Here'!G14</f>
        <v>Thailand</v>
      </c>
      <c r="B14" s="42"/>
      <c r="C14" s="42"/>
      <c r="D14" s="42"/>
      <c r="E14" s="111">
        <f>VLOOKUP(J9,$L$10:$M$17,2,FALSE)</f>
        <v>1</v>
      </c>
      <c r="F14" s="43" t="str">
        <f>'Copy paste to Here'!B14</f>
        <v>Thailand</v>
      </c>
      <c r="G14" s="44"/>
      <c r="H14" s="45"/>
      <c r="K14" s="93" t="s">
        <v>163</v>
      </c>
      <c r="L14" s="46" t="s">
        <v>164</v>
      </c>
      <c r="M14" s="21">
        <f>VLOOKUP(G3,[1]Sheet1!$A$9:$I$7290,5,FALSE)</f>
        <v>23.05</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26.37</v>
      </c>
    </row>
    <row r="16" spans="1:15" s="21" customFormat="1" ht="13.7" customHeight="1" thickBot="1">
      <c r="A16" s="52"/>
      <c r="K16" s="94" t="s">
        <v>167</v>
      </c>
      <c r="L16" s="51" t="s">
        <v>168</v>
      </c>
      <c r="M16" s="21">
        <f>VLOOKUP(G3,[1]Sheet1!$A$9:$I$7290,7,FALSE)</f>
        <v>21.7</v>
      </c>
    </row>
    <row r="17" spans="1:13" s="21" customFormat="1" ht="13.5" thickBot="1">
      <c r="A17" s="53" t="s">
        <v>169</v>
      </c>
      <c r="B17" s="54" t="s">
        <v>170</v>
      </c>
      <c r="C17" s="54" t="s">
        <v>284</v>
      </c>
      <c r="D17" s="55" t="s">
        <v>198</v>
      </c>
      <c r="E17" s="55" t="s">
        <v>261</v>
      </c>
      <c r="F17" s="55" t="str">
        <f>CONCATENATE("Amount ",,J9)</f>
        <v>Amount THB</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Pair of flexible clear acrylic retainer ear studs, 20g (0.8mm) with flat disk top and ultra soft silicon butterflies &amp;   &amp;  </v>
      </c>
      <c r="B18" s="57" t="str">
        <f>'Copy paste to Here'!C22</f>
        <v>AERRD</v>
      </c>
      <c r="C18" s="57" t="s">
        <v>580</v>
      </c>
      <c r="D18" s="58">
        <f>Invoice!B22</f>
        <v>18</v>
      </c>
      <c r="E18" s="59">
        <f>'Shipping Invoice'!J22*$N$1</f>
        <v>12.15</v>
      </c>
      <c r="F18" s="59">
        <f>D18*E18</f>
        <v>218.70000000000002</v>
      </c>
      <c r="G18" s="60">
        <f>E18*$E$14</f>
        <v>12.15</v>
      </c>
      <c r="H18" s="61">
        <f>D18*G18</f>
        <v>218.70000000000002</v>
      </c>
    </row>
    <row r="19" spans="1:13" s="62" customFormat="1" ht="25.5">
      <c r="A19" s="112" t="str">
        <f>IF((LEN('Copy paste to Here'!G23))&gt;5,((CONCATENATE('Copy paste to Here'!G23," &amp; ",'Copy paste to Here'!D23,"  &amp;  ",'Copy paste to Here'!E23))),"Empty Cell")</f>
        <v xml:space="preserve">Bio - Flex nose bone, 20g (0.8mm) with a 2.5mm round top with bezel set SwarovskiⓇ crystal &amp; Crystal Color: AB  &amp;  </v>
      </c>
      <c r="B19" s="57" t="str">
        <f>'Copy paste to Here'!C23</f>
        <v>ANBBC25</v>
      </c>
      <c r="C19" s="57" t="s">
        <v>714</v>
      </c>
      <c r="D19" s="58">
        <f>Invoice!B23</f>
        <v>4</v>
      </c>
      <c r="E19" s="59">
        <f>'Shipping Invoice'!J23*$N$1</f>
        <v>12.15</v>
      </c>
      <c r="F19" s="59">
        <f t="shared" ref="F19:F82" si="0">D19*E19</f>
        <v>48.6</v>
      </c>
      <c r="G19" s="60">
        <f t="shared" ref="G19:G82" si="1">E19*$E$14</f>
        <v>12.15</v>
      </c>
      <c r="H19" s="63">
        <f t="shared" ref="H19:H82" si="2">D19*G19</f>
        <v>48.6</v>
      </c>
    </row>
    <row r="20" spans="1:13" s="62" customFormat="1" ht="24">
      <c r="A20" s="56" t="str">
        <f>IF((LEN('Copy paste to Here'!G24))&gt;5,((CONCATENATE('Copy paste to Here'!G24," &amp; ",'Copy paste to Here'!D24,"  &amp;  ",'Copy paste to Here'!E24))),"Empty Cell")</f>
        <v>PVD plated 316L steel eyebrow barbell, 18g (1mm) with two 3mm balls &amp; Color: High Polish  &amp;  Length: 8mm</v>
      </c>
      <c r="B20" s="57" t="str">
        <f>'Copy paste to Here'!C24</f>
        <v>BB18B3</v>
      </c>
      <c r="C20" s="57" t="s">
        <v>716</v>
      </c>
      <c r="D20" s="58">
        <f>Invoice!B24</f>
        <v>11</v>
      </c>
      <c r="E20" s="59">
        <f>'Shipping Invoice'!J24*$N$1</f>
        <v>6.79</v>
      </c>
      <c r="F20" s="59">
        <f t="shared" si="0"/>
        <v>74.69</v>
      </c>
      <c r="G20" s="60">
        <f t="shared" si="1"/>
        <v>6.79</v>
      </c>
      <c r="H20" s="63">
        <f t="shared" si="2"/>
        <v>74.69</v>
      </c>
    </row>
    <row r="21" spans="1:13" s="62" customFormat="1" ht="36">
      <c r="A21" s="56" t="str">
        <f>IF((LEN('Copy paste to Here'!G25))&gt;5,((CONCATENATE('Copy paste to Here'!G25," &amp; ",'Copy paste to Here'!D25,"  &amp;  ",'Copy paste to Here'!E25))),"Empty Cell")</f>
        <v>316L steel tongue barbell, 14g (1.6mm) with a 6mm bezel set jewel ball on the top and a lower 6mm plain steel ball &amp; Length: 16mm  &amp;  Crystal Color: Clear</v>
      </c>
      <c r="B21" s="57" t="str">
        <f>'Copy paste to Here'!C25</f>
        <v>BBC</v>
      </c>
      <c r="C21" s="57" t="s">
        <v>719</v>
      </c>
      <c r="D21" s="58">
        <f>Invoice!B25</f>
        <v>2</v>
      </c>
      <c r="E21" s="59">
        <f>'Shipping Invoice'!J25*$N$1</f>
        <v>16.440000000000001</v>
      </c>
      <c r="F21" s="59">
        <f t="shared" si="0"/>
        <v>32.880000000000003</v>
      </c>
      <c r="G21" s="60">
        <f t="shared" si="1"/>
        <v>16.440000000000001</v>
      </c>
      <c r="H21" s="63">
        <f t="shared" si="2"/>
        <v>32.880000000000003</v>
      </c>
    </row>
    <row r="22" spans="1:13" s="62" customFormat="1" ht="24">
      <c r="A22" s="56" t="str">
        <f>IF((LEN('Copy paste to Here'!G26))&gt;5,((CONCATENATE('Copy paste to Here'!G26," &amp; ",'Copy paste to Here'!D26,"  &amp;  ",'Copy paste to Here'!E26))),"Empty Cell")</f>
        <v>Anodized surgical steel eyebrow or helix barbell, 16g (1.2mm) with two 3mm cones &amp; Length: 6mm  &amp;  Color: Black</v>
      </c>
      <c r="B22" s="57" t="str">
        <f>'Copy paste to Here'!C26</f>
        <v>BBETCN</v>
      </c>
      <c r="C22" s="57" t="s">
        <v>721</v>
      </c>
      <c r="D22" s="58">
        <f>Invoice!B26</f>
        <v>14</v>
      </c>
      <c r="E22" s="59">
        <f>'Shipping Invoice'!J26*$N$1</f>
        <v>21.09</v>
      </c>
      <c r="F22" s="59">
        <f t="shared" si="0"/>
        <v>295.26</v>
      </c>
      <c r="G22" s="60">
        <f t="shared" si="1"/>
        <v>21.09</v>
      </c>
      <c r="H22" s="63">
        <f t="shared" si="2"/>
        <v>295.26</v>
      </c>
    </row>
    <row r="23" spans="1:13" s="62" customFormat="1" ht="24">
      <c r="A23" s="56" t="str">
        <f>IF((LEN('Copy paste to Here'!G27))&gt;5,((CONCATENATE('Copy paste to Here'!G27," &amp; ",'Copy paste to Here'!D27,"  &amp;  ",'Copy paste to Here'!E27))),"Empty Cell")</f>
        <v>Anodized surgical steel eyebrow or helix barbell, 16g (1.2mm) with two 3mm cones &amp; Length: 8mm  &amp;  Color: Black</v>
      </c>
      <c r="B23" s="57" t="str">
        <f>'Copy paste to Here'!C27</f>
        <v>BBETCN</v>
      </c>
      <c r="C23" s="57" t="s">
        <v>721</v>
      </c>
      <c r="D23" s="58">
        <f>Invoice!B27</f>
        <v>14</v>
      </c>
      <c r="E23" s="59">
        <f>'Shipping Invoice'!J27*$N$1</f>
        <v>21.09</v>
      </c>
      <c r="F23" s="59">
        <f t="shared" si="0"/>
        <v>295.26</v>
      </c>
      <c r="G23" s="60">
        <f t="shared" si="1"/>
        <v>21.09</v>
      </c>
      <c r="H23" s="63">
        <f t="shared" si="2"/>
        <v>295.26</v>
      </c>
    </row>
    <row r="24" spans="1:13" s="62" customFormat="1" ht="24">
      <c r="A24" s="56" t="str">
        <f>IF((LEN('Copy paste to Here'!G28))&gt;5,((CONCATENATE('Copy paste to Here'!G28," &amp; ",'Copy paste to Here'!D28,"  &amp;  ",'Copy paste to Here'!E28))),"Empty Cell")</f>
        <v>Anodized surgical steel eyebrow or helix barbell, 16g (1.2mm) with two 3mm cones &amp; Length: 10mm  &amp;  Color: Black</v>
      </c>
      <c r="B24" s="57" t="str">
        <f>'Copy paste to Here'!C28</f>
        <v>BBETCN</v>
      </c>
      <c r="C24" s="57" t="s">
        <v>721</v>
      </c>
      <c r="D24" s="58">
        <f>Invoice!B28</f>
        <v>14</v>
      </c>
      <c r="E24" s="59">
        <f>'Shipping Invoice'!J28*$N$1</f>
        <v>21.09</v>
      </c>
      <c r="F24" s="59">
        <f t="shared" si="0"/>
        <v>295.26</v>
      </c>
      <c r="G24" s="60">
        <f t="shared" si="1"/>
        <v>21.09</v>
      </c>
      <c r="H24" s="63">
        <f t="shared" si="2"/>
        <v>295.26</v>
      </c>
    </row>
    <row r="25" spans="1:13" s="62" customFormat="1" ht="25.5">
      <c r="A25" s="56" t="str">
        <f>IF((LEN('Copy paste to Here'!G29))&gt;5,((CONCATENATE('Copy paste to Here'!G29," &amp; ",'Copy paste to Here'!D29,"  &amp;  ",'Copy paste to Here'!E29))),"Empty Cell")</f>
        <v xml:space="preserve">316L steel Industrial barbell, 14g (1.6mm) with two 5mm balls &amp; Length: 37mm  &amp;  </v>
      </c>
      <c r="B25" s="57" t="str">
        <f>'Copy paste to Here'!C29</f>
        <v>BBIND</v>
      </c>
      <c r="C25" s="57" t="s">
        <v>798</v>
      </c>
      <c r="D25" s="58">
        <f>Invoice!B29</f>
        <v>10</v>
      </c>
      <c r="E25" s="59">
        <f>'Shipping Invoice'!J29*$N$1</f>
        <v>8.94</v>
      </c>
      <c r="F25" s="59">
        <f t="shared" si="0"/>
        <v>89.399999999999991</v>
      </c>
      <c r="G25" s="60">
        <f t="shared" si="1"/>
        <v>8.94</v>
      </c>
      <c r="H25" s="63">
        <f t="shared" si="2"/>
        <v>89.399999999999991</v>
      </c>
    </row>
    <row r="26" spans="1:13" s="62" customFormat="1" ht="25.5">
      <c r="A26" s="56" t="str">
        <f>IF((LEN('Copy paste to Here'!G30))&gt;5,((CONCATENATE('Copy paste to Here'!G30," &amp; ",'Copy paste to Here'!D30,"  &amp;  ",'Copy paste to Here'!E30))),"Empty Cell")</f>
        <v xml:space="preserve">316L steel Industrial barbell, 14g (1.6mm) with two 5mm balls &amp; Length: 38mm  &amp;  </v>
      </c>
      <c r="B26" s="57" t="str">
        <f>'Copy paste to Here'!C30</f>
        <v>BBIND</v>
      </c>
      <c r="C26" s="57" t="s">
        <v>798</v>
      </c>
      <c r="D26" s="58">
        <f>Invoice!B30</f>
        <v>10</v>
      </c>
      <c r="E26" s="59">
        <f>'Shipping Invoice'!J30*$N$1</f>
        <v>8.94</v>
      </c>
      <c r="F26" s="59">
        <f t="shared" si="0"/>
        <v>89.399999999999991</v>
      </c>
      <c r="G26" s="60">
        <f t="shared" si="1"/>
        <v>8.94</v>
      </c>
      <c r="H26" s="63">
        <f t="shared" si="2"/>
        <v>89.399999999999991</v>
      </c>
    </row>
    <row r="27" spans="1:13" s="62" customFormat="1" ht="24">
      <c r="A27" s="56" t="str">
        <f>IF((LEN('Copy paste to Here'!G31))&gt;5,((CONCATENATE('Copy paste to Here'!G31," &amp; ",'Copy paste to Here'!D31,"  &amp;  ",'Copy paste to Here'!E31))),"Empty Cell")</f>
        <v>Anodized ball closure ring, 14g (1.6mm) with a 6mm ball &amp; Length: 12mm  &amp;  Color: Black</v>
      </c>
      <c r="B27" s="57" t="str">
        <f>'Copy paste to Here'!C31</f>
        <v>BCRTG</v>
      </c>
      <c r="C27" s="57" t="s">
        <v>724</v>
      </c>
      <c r="D27" s="58">
        <f>Invoice!B31</f>
        <v>8</v>
      </c>
      <c r="E27" s="59">
        <f>'Shipping Invoice'!J31*$N$1</f>
        <v>22.88</v>
      </c>
      <c r="F27" s="59">
        <f t="shared" si="0"/>
        <v>183.04</v>
      </c>
      <c r="G27" s="60">
        <f t="shared" si="1"/>
        <v>22.88</v>
      </c>
      <c r="H27" s="63">
        <f t="shared" si="2"/>
        <v>183.04</v>
      </c>
    </row>
    <row r="28" spans="1:13" s="62" customFormat="1" ht="24">
      <c r="A28" s="56" t="str">
        <f>IF((LEN('Copy paste to Here'!G32))&gt;5,((CONCATENATE('Copy paste to Here'!G32," &amp; ",'Copy paste to Here'!D32,"  &amp;  ",'Copy paste to Here'!E32))),"Empty Cell")</f>
        <v>Anodized ball closure ring, 14g (1.6mm) with a 6mm ball &amp; Length: 12mm  &amp;  Color: Gold</v>
      </c>
      <c r="B28" s="57" t="str">
        <f>'Copy paste to Here'!C32</f>
        <v>BCRTG</v>
      </c>
      <c r="C28" s="57" t="s">
        <v>724</v>
      </c>
      <c r="D28" s="58">
        <f>Invoice!B32</f>
        <v>8</v>
      </c>
      <c r="E28" s="59">
        <f>'Shipping Invoice'!J32*$N$1</f>
        <v>22.88</v>
      </c>
      <c r="F28" s="59">
        <f t="shared" si="0"/>
        <v>183.04</v>
      </c>
      <c r="G28" s="60">
        <f t="shared" si="1"/>
        <v>22.88</v>
      </c>
      <c r="H28" s="63">
        <f t="shared" si="2"/>
        <v>183.04</v>
      </c>
    </row>
    <row r="29" spans="1:13" s="62" customFormat="1" ht="36">
      <c r="A29" s="56" t="str">
        <f>IF((LEN('Copy paste to Here'!G33))&gt;5,((CONCATENATE('Copy paste to Here'!G33," &amp; ",'Copy paste to Here'!D33,"  &amp;  ",'Copy paste to Here'!E33))),"Empty Cell")</f>
        <v>316L steel belly banana, 14g (1.6m) with a 8mm and a 5mm bezel set jewel ball using original Czech Preciosa crystals. &amp; Length: 6mm  &amp;  Crystal Color: Clear</v>
      </c>
      <c r="B29" s="57" t="str">
        <f>'Copy paste to Here'!C33</f>
        <v>BN2CG</v>
      </c>
      <c r="C29" s="57" t="s">
        <v>662</v>
      </c>
      <c r="D29" s="58">
        <f>Invoice!B33</f>
        <v>4</v>
      </c>
      <c r="E29" s="59">
        <f>'Shipping Invoice'!J33*$N$1</f>
        <v>30.74</v>
      </c>
      <c r="F29" s="59">
        <f t="shared" si="0"/>
        <v>122.96</v>
      </c>
      <c r="G29" s="60">
        <f t="shared" si="1"/>
        <v>30.74</v>
      </c>
      <c r="H29" s="63">
        <f t="shared" si="2"/>
        <v>122.96</v>
      </c>
    </row>
    <row r="30" spans="1:13" s="62" customFormat="1" ht="36">
      <c r="A30" s="56" t="str">
        <f>IF((LEN('Copy paste to Here'!G34))&gt;5,((CONCATENATE('Copy paste to Here'!G34," &amp; ",'Copy paste to Here'!D34,"  &amp;  ",'Copy paste to Here'!E34))),"Empty Cell")</f>
        <v>316L steel belly banana, 14g (1.6m) with a 8mm and a 5mm bezel set jewel ball using original Czech Preciosa crystals. &amp; Length: 6mm  &amp;  Crystal Color: Jet</v>
      </c>
      <c r="B30" s="57" t="str">
        <f>'Copy paste to Here'!C34</f>
        <v>BN2CG</v>
      </c>
      <c r="C30" s="57" t="s">
        <v>662</v>
      </c>
      <c r="D30" s="58">
        <f>Invoice!B34</f>
        <v>16</v>
      </c>
      <c r="E30" s="59">
        <f>'Shipping Invoice'!J34*$N$1</f>
        <v>30.74</v>
      </c>
      <c r="F30" s="59">
        <f t="shared" si="0"/>
        <v>491.84</v>
      </c>
      <c r="G30" s="60">
        <f t="shared" si="1"/>
        <v>30.74</v>
      </c>
      <c r="H30" s="63">
        <f t="shared" si="2"/>
        <v>491.84</v>
      </c>
    </row>
    <row r="31" spans="1:13" s="62" customFormat="1" ht="24">
      <c r="A31" s="56" t="str">
        <f>IF((LEN('Copy paste to Here'!G35))&gt;5,((CONCATENATE('Copy paste to Here'!G35," &amp; ",'Copy paste to Here'!D35,"  &amp;  ",'Copy paste to Here'!E35))),"Empty Cell")</f>
        <v xml:space="preserve">Surgical steel eyebrow banana, 16g (1.2mm) with two internally threaded 3mm balls &amp; Length: 10mm  &amp;  </v>
      </c>
      <c r="B31" s="57" t="str">
        <f>'Copy paste to Here'!C35</f>
        <v>BNEBIN</v>
      </c>
      <c r="C31" s="57" t="s">
        <v>727</v>
      </c>
      <c r="D31" s="58">
        <f>Invoice!B35</f>
        <v>3</v>
      </c>
      <c r="E31" s="59">
        <f>'Shipping Invoice'!J35*$N$1</f>
        <v>28.24</v>
      </c>
      <c r="F31" s="59">
        <f t="shared" si="0"/>
        <v>84.72</v>
      </c>
      <c r="G31" s="60">
        <f t="shared" si="1"/>
        <v>28.24</v>
      </c>
      <c r="H31" s="63">
        <f t="shared" si="2"/>
        <v>84.72</v>
      </c>
    </row>
    <row r="32" spans="1:13" s="62" customFormat="1" ht="24">
      <c r="A32" s="56" t="str">
        <f>IF((LEN('Copy paste to Here'!G36))&gt;5,((CONCATENATE('Copy paste to Here'!G36," &amp; ",'Copy paste to Here'!D36,"  &amp;  ",'Copy paste to Here'!E36))),"Empty Cell")</f>
        <v xml:space="preserve">Rose gold PVD plated surgical steel eyebrow banana, 16g (1.2mm) with two 3mm balls &amp; Length: 8mm  &amp;  </v>
      </c>
      <c r="B32" s="57" t="str">
        <f>'Copy paste to Here'!C36</f>
        <v>BNETTB</v>
      </c>
      <c r="C32" s="57" t="s">
        <v>729</v>
      </c>
      <c r="D32" s="58">
        <f>Invoice!B36</f>
        <v>2</v>
      </c>
      <c r="E32" s="59">
        <f>'Shipping Invoice'!J36*$N$1</f>
        <v>21.09</v>
      </c>
      <c r="F32" s="59">
        <f t="shared" si="0"/>
        <v>42.18</v>
      </c>
      <c r="G32" s="60">
        <f t="shared" si="1"/>
        <v>21.09</v>
      </c>
      <c r="H32" s="63">
        <f t="shared" si="2"/>
        <v>42.18</v>
      </c>
    </row>
    <row r="33" spans="1:8" s="62" customFormat="1" ht="24">
      <c r="A33" s="56" t="str">
        <f>IF((LEN('Copy paste to Here'!G37))&gt;5,((CONCATENATE('Copy paste to Here'!G37," &amp; ",'Copy paste to Here'!D37,"  &amp;  ",'Copy paste to Here'!E37))),"Empty Cell")</f>
        <v xml:space="preserve">Rose gold PVD plated surgical steel eyebrow banana, 16g (1.2mm) with two 3mm balls &amp; Length: 10mm  &amp;  </v>
      </c>
      <c r="B33" s="57" t="str">
        <f>'Copy paste to Here'!C37</f>
        <v>BNETTB</v>
      </c>
      <c r="C33" s="57" t="s">
        <v>729</v>
      </c>
      <c r="D33" s="58">
        <f>Invoice!B37</f>
        <v>2</v>
      </c>
      <c r="E33" s="59">
        <f>'Shipping Invoice'!J37*$N$1</f>
        <v>21.09</v>
      </c>
      <c r="F33" s="59">
        <f t="shared" si="0"/>
        <v>42.18</v>
      </c>
      <c r="G33" s="60">
        <f t="shared" si="1"/>
        <v>21.09</v>
      </c>
      <c r="H33" s="63">
        <f t="shared" si="2"/>
        <v>42.18</v>
      </c>
    </row>
    <row r="34" spans="1:8" s="62" customFormat="1" ht="24">
      <c r="A34" s="56" t="str">
        <f>IF((LEN('Copy paste to Here'!G38))&gt;5,((CONCATENATE('Copy paste to Here'!G38," &amp; ",'Copy paste to Here'!D38,"  &amp;  ",'Copy paste to Here'!E38))),"Empty Cell")</f>
        <v xml:space="preserve">Surgical steel circular barbell, 18g (1mm) with two 3mm balls &amp; Length: 8mm  &amp;  </v>
      </c>
      <c r="B34" s="57" t="str">
        <f>'Copy paste to Here'!C38</f>
        <v>CB18B3</v>
      </c>
      <c r="C34" s="57" t="s">
        <v>731</v>
      </c>
      <c r="D34" s="58">
        <f>Invoice!B38</f>
        <v>40</v>
      </c>
      <c r="E34" s="59">
        <f>'Shipping Invoice'!J38*$N$1</f>
        <v>10.37</v>
      </c>
      <c r="F34" s="59">
        <f t="shared" si="0"/>
        <v>414.79999999999995</v>
      </c>
      <c r="G34" s="60">
        <f t="shared" si="1"/>
        <v>10.37</v>
      </c>
      <c r="H34" s="63">
        <f t="shared" si="2"/>
        <v>414.79999999999995</v>
      </c>
    </row>
    <row r="35" spans="1:8" s="62" customFormat="1" ht="24">
      <c r="A35" s="56" t="str">
        <f>IF((LEN('Copy paste to Here'!G39))&gt;5,((CONCATENATE('Copy paste to Here'!G39," &amp; ",'Copy paste to Here'!D39,"  &amp;  ",'Copy paste to Here'!E39))),"Empty Cell")</f>
        <v xml:space="preserve">Rose gold PVD plated surgical steel circular barbell, 16g (1.2mm) with two 3mm balls &amp; Length: 8mm  &amp;  </v>
      </c>
      <c r="B35" s="57" t="str">
        <f>'Copy paste to Here'!C39</f>
        <v>CBETTB</v>
      </c>
      <c r="C35" s="57" t="s">
        <v>733</v>
      </c>
      <c r="D35" s="58">
        <f>Invoice!B39</f>
        <v>4</v>
      </c>
      <c r="E35" s="59">
        <f>'Shipping Invoice'!J39*$N$1</f>
        <v>21.09</v>
      </c>
      <c r="F35" s="59">
        <f t="shared" si="0"/>
        <v>84.36</v>
      </c>
      <c r="G35" s="60">
        <f t="shared" si="1"/>
        <v>21.09</v>
      </c>
      <c r="H35" s="63">
        <f t="shared" si="2"/>
        <v>84.36</v>
      </c>
    </row>
    <row r="36" spans="1:8" s="62" customFormat="1" ht="24">
      <c r="A36" s="56" t="str">
        <f>IF((LEN('Copy paste to Here'!G40))&gt;5,((CONCATENATE('Copy paste to Here'!G40," &amp; ",'Copy paste to Here'!D40,"  &amp;  ",'Copy paste to Here'!E40))),"Empty Cell")</f>
        <v>PVD plated surgical steel circular barbell 18g (1mm) with two 3mm balls &amp; Length: 8mm  &amp;  Color: Rainbow</v>
      </c>
      <c r="B36" s="57" t="str">
        <f>'Copy paste to Here'!C40</f>
        <v>CBT18B3</v>
      </c>
      <c r="C36" s="57" t="s">
        <v>735</v>
      </c>
      <c r="D36" s="58">
        <f>Invoice!B40</f>
        <v>12</v>
      </c>
      <c r="E36" s="59">
        <f>'Shipping Invoice'!J40*$N$1</f>
        <v>23.59</v>
      </c>
      <c r="F36" s="59">
        <f t="shared" si="0"/>
        <v>283.08</v>
      </c>
      <c r="G36" s="60">
        <f t="shared" si="1"/>
        <v>23.59</v>
      </c>
      <c r="H36" s="63">
        <f t="shared" si="2"/>
        <v>283.08</v>
      </c>
    </row>
    <row r="37" spans="1:8" s="62" customFormat="1" ht="24">
      <c r="A37" s="56" t="str">
        <f>IF((LEN('Copy paste to Here'!G41))&gt;5,((CONCATENATE('Copy paste to Here'!G41," &amp; ",'Copy paste to Here'!D41,"  &amp;  ",'Copy paste to Here'!E41))),"Empty Cell")</f>
        <v>PVD plated surgical steel circular barbell 18g (1mm) with two 3mm balls &amp; Length: 8mm  &amp;  Color: Gold</v>
      </c>
      <c r="B37" s="57" t="str">
        <f>'Copy paste to Here'!C41</f>
        <v>CBT18B3</v>
      </c>
      <c r="C37" s="57" t="s">
        <v>735</v>
      </c>
      <c r="D37" s="58">
        <f>Invoice!B41</f>
        <v>32</v>
      </c>
      <c r="E37" s="59">
        <f>'Shipping Invoice'!J41*$N$1</f>
        <v>23.59</v>
      </c>
      <c r="F37" s="59">
        <f t="shared" si="0"/>
        <v>754.88</v>
      </c>
      <c r="G37" s="60">
        <f t="shared" si="1"/>
        <v>23.59</v>
      </c>
      <c r="H37" s="63">
        <f t="shared" si="2"/>
        <v>754.88</v>
      </c>
    </row>
    <row r="38" spans="1:8" s="62" customFormat="1" ht="24">
      <c r="A38" s="56" t="str">
        <f>IF((LEN('Copy paste to Here'!G42))&gt;5,((CONCATENATE('Copy paste to Here'!G42," &amp; ",'Copy paste to Here'!D42,"  &amp;  ",'Copy paste to Here'!E42))),"Empty Cell")</f>
        <v>PVD plated surgical steel circular barbell 20g (0.8mm) with two 3mm balls &amp; Length: 6mm  &amp;  Color: Gold</v>
      </c>
      <c r="B38" s="57" t="str">
        <f>'Copy paste to Here'!C42</f>
        <v>CBT20B</v>
      </c>
      <c r="C38" s="57" t="s">
        <v>737</v>
      </c>
      <c r="D38" s="58">
        <f>Invoice!B42</f>
        <v>4</v>
      </c>
      <c r="E38" s="59">
        <f>'Shipping Invoice'!J42*$N$1</f>
        <v>24.67</v>
      </c>
      <c r="F38" s="59">
        <f t="shared" si="0"/>
        <v>98.68</v>
      </c>
      <c r="G38" s="60">
        <f t="shared" si="1"/>
        <v>24.67</v>
      </c>
      <c r="H38" s="63">
        <f t="shared" si="2"/>
        <v>98.68</v>
      </c>
    </row>
    <row r="39" spans="1:8" s="62" customFormat="1" ht="24">
      <c r="A39" s="56" t="str">
        <f>IF((LEN('Copy paste to Here'!G43))&gt;5,((CONCATENATE('Copy paste to Here'!G43," &amp; ",'Copy paste to Here'!D43,"  &amp;  ",'Copy paste to Here'!E43))),"Empty Cell")</f>
        <v xml:space="preserve">High polished surgical steel double flared flesh tunnel - size 12g to 2'' (2mm - 52mm) &amp; Gauge: 12mm  &amp;  </v>
      </c>
      <c r="B39" s="57" t="str">
        <f>'Copy paste to Here'!C43</f>
        <v>DPG</v>
      </c>
      <c r="C39" s="57" t="s">
        <v>799</v>
      </c>
      <c r="D39" s="58">
        <f>Invoice!B43</f>
        <v>4</v>
      </c>
      <c r="E39" s="59">
        <f>'Shipping Invoice'!J43*$N$1</f>
        <v>31.46</v>
      </c>
      <c r="F39" s="59">
        <f t="shared" si="0"/>
        <v>125.84</v>
      </c>
      <c r="G39" s="60">
        <f t="shared" si="1"/>
        <v>31.46</v>
      </c>
      <c r="H39" s="63">
        <f t="shared" si="2"/>
        <v>125.84</v>
      </c>
    </row>
    <row r="40" spans="1:8" s="62" customFormat="1" ht="24">
      <c r="A40" s="56" t="str">
        <f>IF((LEN('Copy paste to Here'!G44))&gt;5,((CONCATENATE('Copy paste to Here'!G44," &amp; ",'Copy paste to Here'!D44,"  &amp;  ",'Copy paste to Here'!E44))),"Empty Cell")</f>
        <v xml:space="preserve">Bio flexible eyebrow retainer, 16g (1.2mm) - length 1/4'' to 1/2'' (6mm to 12mm) &amp; Length: 6mm  &amp;  </v>
      </c>
      <c r="B40" s="57" t="str">
        <f>'Copy paste to Here'!C44</f>
        <v>EBRT</v>
      </c>
      <c r="C40" s="57" t="s">
        <v>741</v>
      </c>
      <c r="D40" s="58">
        <f>Invoice!B44</f>
        <v>8</v>
      </c>
      <c r="E40" s="59">
        <f>'Shipping Invoice'!J44*$N$1</f>
        <v>5</v>
      </c>
      <c r="F40" s="59">
        <f t="shared" si="0"/>
        <v>40</v>
      </c>
      <c r="G40" s="60">
        <f t="shared" si="1"/>
        <v>5</v>
      </c>
      <c r="H40" s="63">
        <f t="shared" si="2"/>
        <v>40</v>
      </c>
    </row>
    <row r="41" spans="1:8" s="62" customFormat="1" ht="24">
      <c r="A41" s="56" t="str">
        <f>IF((LEN('Copy paste to Here'!G45))&gt;5,((CONCATENATE('Copy paste to Here'!G45," &amp; ",'Copy paste to Here'!D45,"  &amp;  ",'Copy paste to Here'!E45))),"Empty Cell")</f>
        <v>Bioflex eyebrow banana, 16g (1.2mm) with two 3mm balls &amp; Length: 8mm  &amp;  Color: Black</v>
      </c>
      <c r="B41" s="57" t="str">
        <f>'Copy paste to Here'!C45</f>
        <v>FBNEVB</v>
      </c>
      <c r="C41" s="57" t="s">
        <v>742</v>
      </c>
      <c r="D41" s="58">
        <f>Invoice!B45</f>
        <v>32</v>
      </c>
      <c r="E41" s="59">
        <f>'Shipping Invoice'!J45*$N$1</f>
        <v>8.58</v>
      </c>
      <c r="F41" s="59">
        <f t="shared" si="0"/>
        <v>274.56</v>
      </c>
      <c r="G41" s="60">
        <f t="shared" si="1"/>
        <v>8.58</v>
      </c>
      <c r="H41" s="63">
        <f t="shared" si="2"/>
        <v>274.56</v>
      </c>
    </row>
    <row r="42" spans="1:8" s="62" customFormat="1" ht="25.5">
      <c r="A42" s="56" t="str">
        <f>IF((LEN('Copy paste to Here'!G46))&gt;5,((CONCATENATE('Copy paste to Here'!G46," &amp; ",'Copy paste to Here'!D46,"  &amp;  ",'Copy paste to Here'!E46))),"Empty Cell")</f>
        <v>Bioflex eyebrow banana, 16g (1.2mm) with two 3mm cones &amp; Length: 8mm  &amp;  Color: Black</v>
      </c>
      <c r="B42" s="57" t="str">
        <f>'Copy paste to Here'!C46</f>
        <v>FBNEVCN</v>
      </c>
      <c r="C42" s="57" t="s">
        <v>744</v>
      </c>
      <c r="D42" s="58">
        <f>Invoice!B46</f>
        <v>32</v>
      </c>
      <c r="E42" s="59">
        <f>'Shipping Invoice'!J46*$N$1</f>
        <v>9.2899999999999991</v>
      </c>
      <c r="F42" s="59">
        <f t="shared" si="0"/>
        <v>297.27999999999997</v>
      </c>
      <c r="G42" s="60">
        <f t="shared" si="1"/>
        <v>9.2899999999999991</v>
      </c>
      <c r="H42" s="63">
        <f t="shared" si="2"/>
        <v>297.27999999999997</v>
      </c>
    </row>
    <row r="43" spans="1:8" s="62" customFormat="1" ht="24">
      <c r="A43" s="56" t="str">
        <f>IF((LEN('Copy paste to Here'!G47))&gt;5,((CONCATENATE('Copy paste to Here'!G47," &amp; ",'Copy paste to Here'!D47,"  &amp;  ",'Copy paste to Here'!E47))),"Empty Cell")</f>
        <v>Bioflex belly banana, 14g (1.6mm) with 5 and 8mm ball &amp; Length: 10mm  &amp;  Color: Clear</v>
      </c>
      <c r="B43" s="57" t="str">
        <f>'Copy paste to Here'!C47</f>
        <v>FBNUV</v>
      </c>
      <c r="C43" s="57" t="s">
        <v>746</v>
      </c>
      <c r="D43" s="58">
        <f>Invoice!B47</f>
        <v>10</v>
      </c>
      <c r="E43" s="59">
        <f>'Shipping Invoice'!J47*$N$1</f>
        <v>9.2899999999999991</v>
      </c>
      <c r="F43" s="59">
        <f t="shared" si="0"/>
        <v>92.899999999999991</v>
      </c>
      <c r="G43" s="60">
        <f t="shared" si="1"/>
        <v>9.2899999999999991</v>
      </c>
      <c r="H43" s="63">
        <f t="shared" si="2"/>
        <v>92.899999999999991</v>
      </c>
    </row>
    <row r="44" spans="1:8" s="62" customFormat="1" ht="24">
      <c r="A44" s="56" t="str">
        <f>IF((LEN('Copy paste to Here'!G48))&gt;5,((CONCATENATE('Copy paste to Here'!G48," &amp; ",'Copy paste to Here'!D48,"  &amp;  ",'Copy paste to Here'!E48))),"Empty Cell")</f>
        <v>Bioflex belly banana, 14g (1.6mm) with 5 and 8mm ball &amp; Length: 12mm  &amp;  Color: Clear</v>
      </c>
      <c r="B44" s="57" t="str">
        <f>'Copy paste to Here'!C48</f>
        <v>FBNUV</v>
      </c>
      <c r="C44" s="57" t="s">
        <v>746</v>
      </c>
      <c r="D44" s="58">
        <f>Invoice!B48</f>
        <v>40</v>
      </c>
      <c r="E44" s="59">
        <f>'Shipping Invoice'!J48*$N$1</f>
        <v>9.2899999999999991</v>
      </c>
      <c r="F44" s="59">
        <f t="shared" si="0"/>
        <v>371.59999999999997</v>
      </c>
      <c r="G44" s="60">
        <f t="shared" si="1"/>
        <v>9.2899999999999991</v>
      </c>
      <c r="H44" s="63">
        <f t="shared" si="2"/>
        <v>371.59999999999997</v>
      </c>
    </row>
    <row r="45" spans="1:8" s="62" customFormat="1" ht="24">
      <c r="A45" s="56" t="str">
        <f>IF((LEN('Copy paste to Here'!G49))&gt;5,((CONCATENATE('Copy paste to Here'!G49," &amp; ",'Copy paste to Here'!D49,"  &amp;  ",'Copy paste to Here'!E49))),"Empty Cell")</f>
        <v>Silicone double flared flesh tunnel &amp; Gauge: 16mm  &amp;  Color: Black</v>
      </c>
      <c r="B45" s="57" t="str">
        <f>'Copy paste to Here'!C49</f>
        <v>FTSI</v>
      </c>
      <c r="C45" s="57" t="s">
        <v>800</v>
      </c>
      <c r="D45" s="58">
        <f>Invoice!B49</f>
        <v>4</v>
      </c>
      <c r="E45" s="59">
        <f>'Shipping Invoice'!J49*$N$1</f>
        <v>23.59</v>
      </c>
      <c r="F45" s="59">
        <f t="shared" si="0"/>
        <v>94.36</v>
      </c>
      <c r="G45" s="60">
        <f t="shared" si="1"/>
        <v>23.59</v>
      </c>
      <c r="H45" s="63">
        <f t="shared" si="2"/>
        <v>94.36</v>
      </c>
    </row>
    <row r="46" spans="1:8" s="62" customFormat="1" ht="24">
      <c r="A46" s="56" t="str">
        <f>IF((LEN('Copy paste to Here'!G50))&gt;5,((CONCATENATE('Copy paste to Here'!G50," &amp; ",'Copy paste to Here'!D50,"  &amp;  ",'Copy paste to Here'!E50))),"Empty Cell")</f>
        <v>Acrylic fake plug without rubber O-rings &amp; Size: 8mm  &amp;  Color: Green</v>
      </c>
      <c r="B46" s="57" t="str">
        <f>'Copy paste to Here'!C50</f>
        <v>IPVRD</v>
      </c>
      <c r="C46" s="57" t="s">
        <v>751</v>
      </c>
      <c r="D46" s="58">
        <f>Invoice!B50</f>
        <v>8</v>
      </c>
      <c r="E46" s="59">
        <f>'Shipping Invoice'!J50*$N$1</f>
        <v>12.15</v>
      </c>
      <c r="F46" s="59">
        <f t="shared" si="0"/>
        <v>97.2</v>
      </c>
      <c r="G46" s="60">
        <f t="shared" si="1"/>
        <v>12.15</v>
      </c>
      <c r="H46" s="63">
        <f t="shared" si="2"/>
        <v>97.2</v>
      </c>
    </row>
    <row r="47" spans="1:8" s="62" customFormat="1" ht="24">
      <c r="A47" s="56" t="str">
        <f>IF((LEN('Copy paste to Here'!G51))&gt;5,((CONCATENATE('Copy paste to Here'!G51," &amp; ",'Copy paste to Here'!D51,"  &amp;  ",'Copy paste to Here'!E51))),"Empty Cell")</f>
        <v xml:space="preserve">Bio flexible labret, 16g (1.2mm) with a 3mm push in steel ball &amp; Length: 6mm  &amp;  </v>
      </c>
      <c r="B47" s="57" t="str">
        <f>'Copy paste to Here'!C51</f>
        <v>LBIB</v>
      </c>
      <c r="C47" s="57" t="s">
        <v>754</v>
      </c>
      <c r="D47" s="58">
        <f>Invoice!B51</f>
        <v>6</v>
      </c>
      <c r="E47" s="59">
        <f>'Shipping Invoice'!J51*$N$1</f>
        <v>10.37</v>
      </c>
      <c r="F47" s="59">
        <f t="shared" si="0"/>
        <v>62.22</v>
      </c>
      <c r="G47" s="60">
        <f t="shared" si="1"/>
        <v>10.37</v>
      </c>
      <c r="H47" s="63">
        <f t="shared" si="2"/>
        <v>62.22</v>
      </c>
    </row>
    <row r="48" spans="1:8" s="62" customFormat="1" ht="24">
      <c r="A48" s="56" t="str">
        <f>IF((LEN('Copy paste to Here'!G52))&gt;5,((CONCATENATE('Copy paste to Here'!G52," &amp; ",'Copy paste to Here'!D52,"  &amp;  ",'Copy paste to Here'!E52))),"Empty Cell")</f>
        <v xml:space="preserve">Bio flexible labret, 16g (1.2mm) with a 3mm push in steel ball &amp; Length: 8mm  &amp;  </v>
      </c>
      <c r="B48" s="57" t="str">
        <f>'Copy paste to Here'!C52</f>
        <v>LBIB</v>
      </c>
      <c r="C48" s="57" t="s">
        <v>754</v>
      </c>
      <c r="D48" s="58">
        <f>Invoice!B52</f>
        <v>6</v>
      </c>
      <c r="E48" s="59">
        <f>'Shipping Invoice'!J52*$N$1</f>
        <v>10.37</v>
      </c>
      <c r="F48" s="59">
        <f t="shared" si="0"/>
        <v>62.22</v>
      </c>
      <c r="G48" s="60">
        <f t="shared" si="1"/>
        <v>10.37</v>
      </c>
      <c r="H48" s="63">
        <f t="shared" si="2"/>
        <v>62.22</v>
      </c>
    </row>
    <row r="49" spans="1:8" s="62" customFormat="1" ht="24">
      <c r="A49" s="56" t="str">
        <f>IF((LEN('Copy paste to Here'!G53))&gt;5,((CONCATENATE('Copy paste to Here'!G53," &amp; ",'Copy paste to Here'!D53,"  &amp;  ",'Copy paste to Here'!E53))),"Empty Cell")</f>
        <v xml:space="preserve">Bio flexible labret, 16g (1.2mm) with a 3mm push in steel ball &amp; Length: 10mm  &amp;  </v>
      </c>
      <c r="B49" s="57" t="str">
        <f>'Copy paste to Here'!C53</f>
        <v>LBIB</v>
      </c>
      <c r="C49" s="57" t="s">
        <v>754</v>
      </c>
      <c r="D49" s="58">
        <f>Invoice!B53</f>
        <v>6</v>
      </c>
      <c r="E49" s="59">
        <f>'Shipping Invoice'!J53*$N$1</f>
        <v>10.37</v>
      </c>
      <c r="F49" s="59">
        <f t="shared" si="0"/>
        <v>62.22</v>
      </c>
      <c r="G49" s="60">
        <f t="shared" si="1"/>
        <v>10.37</v>
      </c>
      <c r="H49" s="63">
        <f t="shared" si="2"/>
        <v>62.22</v>
      </c>
    </row>
    <row r="50" spans="1:8" s="62" customFormat="1" ht="25.5">
      <c r="A50" s="56" t="str">
        <f>IF((LEN('Copy paste to Here'!G54))&gt;5,((CONCATENATE('Copy paste to Here'!G54," &amp; ",'Copy paste to Here'!D54,"  &amp;  ",'Copy paste to Here'!E54))),"Empty Cell")</f>
        <v>Clear bio flexible labret, 16g (1.2mm) with a push in 3mm solid color acrylic cone &amp; Length: 8mm  &amp;  Color: Black</v>
      </c>
      <c r="B50" s="57" t="str">
        <f>'Copy paste to Here'!C54</f>
        <v>LBISACN3</v>
      </c>
      <c r="C50" s="57" t="s">
        <v>756</v>
      </c>
      <c r="D50" s="58">
        <f>Invoice!B54</f>
        <v>4</v>
      </c>
      <c r="E50" s="59">
        <f>'Shipping Invoice'!J54*$N$1</f>
        <v>10.37</v>
      </c>
      <c r="F50" s="59">
        <f t="shared" si="0"/>
        <v>41.48</v>
      </c>
      <c r="G50" s="60">
        <f t="shared" si="1"/>
        <v>10.37</v>
      </c>
      <c r="H50" s="63">
        <f t="shared" si="2"/>
        <v>41.48</v>
      </c>
    </row>
    <row r="51" spans="1:8" s="62" customFormat="1" ht="24">
      <c r="A51" s="56" t="str">
        <f>IF((LEN('Copy paste to Here'!G55))&gt;5,((CONCATENATE('Copy paste to Here'!G55," &amp; ",'Copy paste to Here'!D55,"  &amp;  ",'Copy paste to Here'!E55))),"Empty Cell")</f>
        <v>Premium PVD plated surgical steel labret, 16g (1.2mm) with a 3mm ball &amp; Length: 8mm  &amp;  Color: Black</v>
      </c>
      <c r="B51" s="57" t="str">
        <f>'Copy paste to Here'!C55</f>
        <v>LBTB3</v>
      </c>
      <c r="C51" s="57" t="s">
        <v>758</v>
      </c>
      <c r="D51" s="58">
        <f>Invoice!B55</f>
        <v>18</v>
      </c>
      <c r="E51" s="59">
        <f>'Shipping Invoice'!J55*$N$1</f>
        <v>21.09</v>
      </c>
      <c r="F51" s="59">
        <f t="shared" si="0"/>
        <v>379.62</v>
      </c>
      <c r="G51" s="60">
        <f t="shared" si="1"/>
        <v>21.09</v>
      </c>
      <c r="H51" s="63">
        <f t="shared" si="2"/>
        <v>379.62</v>
      </c>
    </row>
    <row r="52" spans="1:8" s="62" customFormat="1" ht="24">
      <c r="A52" s="56" t="str">
        <f>IF((LEN('Copy paste to Here'!G56))&gt;5,((CONCATENATE('Copy paste to Here'!G56," &amp; ",'Copy paste to Here'!D56,"  &amp;  ",'Copy paste to Here'!E56))),"Empty Cell")</f>
        <v xml:space="preserve">Clear acrylic flexible nose bone retainer, 22g (0.6mm) and 20g (0.8mm) with 2mm flat disk shaped top &amp; Gauge: 0.8mm  &amp;  </v>
      </c>
      <c r="B52" s="57" t="str">
        <f>'Copy paste to Here'!C56</f>
        <v>NBRTD</v>
      </c>
      <c r="C52" s="57" t="s">
        <v>760</v>
      </c>
      <c r="D52" s="58">
        <f>Invoice!B56</f>
        <v>18</v>
      </c>
      <c r="E52" s="59">
        <f>'Shipping Invoice'!J56*$N$1</f>
        <v>5</v>
      </c>
      <c r="F52" s="59">
        <f t="shared" si="0"/>
        <v>90</v>
      </c>
      <c r="G52" s="60">
        <f t="shared" si="1"/>
        <v>5</v>
      </c>
      <c r="H52" s="63">
        <f t="shared" si="2"/>
        <v>90</v>
      </c>
    </row>
    <row r="53" spans="1:8" s="62" customFormat="1" ht="24">
      <c r="A53" s="56" t="str">
        <f>IF((LEN('Copy paste to Here'!G57))&gt;5,((CONCATENATE('Copy paste to Here'!G57," &amp; ",'Copy paste to Here'!D57,"  &amp;  ",'Copy paste to Here'!E57))),"Empty Cell")</f>
        <v xml:space="preserve">Clear acrylic flexible nose stud retainer, 20g (0.8mm) with 2mm flat disk shaped top &amp;   &amp;  </v>
      </c>
      <c r="B53" s="57" t="str">
        <f>'Copy paste to Here'!C57</f>
        <v>NSRTD</v>
      </c>
      <c r="C53" s="57" t="s">
        <v>763</v>
      </c>
      <c r="D53" s="58">
        <f>Invoice!B57</f>
        <v>143</v>
      </c>
      <c r="E53" s="59">
        <f>'Shipping Invoice'!J57*$N$1</f>
        <v>5</v>
      </c>
      <c r="F53" s="59">
        <f t="shared" si="0"/>
        <v>715</v>
      </c>
      <c r="G53" s="60">
        <f t="shared" si="1"/>
        <v>5</v>
      </c>
      <c r="H53" s="63">
        <f t="shared" si="2"/>
        <v>715</v>
      </c>
    </row>
    <row r="54" spans="1:8" s="62" customFormat="1" ht="24">
      <c r="A54" s="56" t="str">
        <f>IF((LEN('Copy paste to Here'!G58))&gt;5,((CONCATENATE('Copy paste to Here'!G58," &amp; ",'Copy paste to Here'!D58,"  &amp;  ",'Copy paste to Here'!E58))),"Empty Cell")</f>
        <v xml:space="preserve">High polished surgical steel hinged segment ring, 14g (1.6mm) &amp; Length: 10mm  &amp;  </v>
      </c>
      <c r="B54" s="57" t="str">
        <f>'Copy paste to Here'!C58</f>
        <v>SEGH14</v>
      </c>
      <c r="C54" s="57" t="s">
        <v>649</v>
      </c>
      <c r="D54" s="58">
        <f>Invoice!B58</f>
        <v>4</v>
      </c>
      <c r="E54" s="59">
        <f>'Shipping Invoice'!J58*$N$1</f>
        <v>55.05</v>
      </c>
      <c r="F54" s="59">
        <f t="shared" si="0"/>
        <v>220.2</v>
      </c>
      <c r="G54" s="60">
        <f t="shared" si="1"/>
        <v>55.05</v>
      </c>
      <c r="H54" s="63">
        <f t="shared" si="2"/>
        <v>220.2</v>
      </c>
    </row>
    <row r="55" spans="1:8" s="62" customFormat="1" ht="25.5">
      <c r="A55" s="56" t="str">
        <f>IF((LEN('Copy paste to Here'!G59))&gt;5,((CONCATENATE('Copy paste to Here'!G59," &amp; ",'Copy paste to Here'!D59,"  &amp;  ",'Copy paste to Here'!E59))),"Empty Cell")</f>
        <v>PVD plated surgical steel hinged segment ring, 14g (1.6mm) &amp; Length: 10mm  &amp;  Color: Black</v>
      </c>
      <c r="B55" s="57" t="str">
        <f>'Copy paste to Here'!C59</f>
        <v>SEGHT14</v>
      </c>
      <c r="C55" s="57" t="s">
        <v>765</v>
      </c>
      <c r="D55" s="58">
        <f>Invoice!B59</f>
        <v>4</v>
      </c>
      <c r="E55" s="59">
        <f>'Shipping Invoice'!J59*$N$1</f>
        <v>71.14</v>
      </c>
      <c r="F55" s="59">
        <f t="shared" si="0"/>
        <v>284.56</v>
      </c>
      <c r="G55" s="60">
        <f t="shared" si="1"/>
        <v>71.14</v>
      </c>
      <c r="H55" s="63">
        <f t="shared" si="2"/>
        <v>284.56</v>
      </c>
    </row>
    <row r="56" spans="1:8" s="62" customFormat="1" ht="24">
      <c r="A56" s="56" t="str">
        <f>IF((LEN('Copy paste to Here'!G60))&gt;5,((CONCATENATE('Copy paste to Here'!G60," &amp; ",'Copy paste to Here'!D60,"  &amp;  ",'Copy paste to Here'!E60))),"Empty Cell")</f>
        <v>316L Surgical steel septum retainer in a simple inverted U shape &amp; Gauge: 1.2mm  &amp;  Length: 10mm</v>
      </c>
      <c r="B56" s="57" t="str">
        <f>'Copy paste to Here'!C60</f>
        <v>SEPA</v>
      </c>
      <c r="C56" s="57" t="s">
        <v>801</v>
      </c>
      <c r="D56" s="58">
        <f>Invoice!B60</f>
        <v>4</v>
      </c>
      <c r="E56" s="59">
        <f>'Shipping Invoice'!J60*$N$1</f>
        <v>12.15</v>
      </c>
      <c r="F56" s="59">
        <f t="shared" si="0"/>
        <v>48.6</v>
      </c>
      <c r="G56" s="60">
        <f t="shared" si="1"/>
        <v>12.15</v>
      </c>
      <c r="H56" s="63">
        <f t="shared" si="2"/>
        <v>48.6</v>
      </c>
    </row>
    <row r="57" spans="1:8" s="62" customFormat="1" ht="24">
      <c r="A57" s="56" t="str">
        <f>IF((LEN('Copy paste to Here'!G61))&gt;5,((CONCATENATE('Copy paste to Here'!G61," &amp; ",'Copy paste to Here'!D61,"  &amp;  ",'Copy paste to Here'!E61))),"Empty Cell")</f>
        <v>Anodized surgical steel eyebrow spiral, 16g (1.2mm) with two 4mm balls &amp; Length: 6mm  &amp;  Color: Black</v>
      </c>
      <c r="B57" s="57" t="str">
        <f>'Copy paste to Here'!C61</f>
        <v>SPETB4</v>
      </c>
      <c r="C57" s="57" t="s">
        <v>769</v>
      </c>
      <c r="D57" s="58">
        <f>Invoice!B61</f>
        <v>4</v>
      </c>
      <c r="E57" s="59">
        <f>'Shipping Invoice'!J61*$N$1</f>
        <v>23.95</v>
      </c>
      <c r="F57" s="59">
        <f t="shared" si="0"/>
        <v>95.8</v>
      </c>
      <c r="G57" s="60">
        <f t="shared" si="1"/>
        <v>23.95</v>
      </c>
      <c r="H57" s="63">
        <f t="shared" si="2"/>
        <v>95.8</v>
      </c>
    </row>
    <row r="58" spans="1:8" s="62" customFormat="1" ht="24">
      <c r="A58" s="56" t="str">
        <f>IF((LEN('Copy paste to Here'!G62))&gt;5,((CONCATENATE('Copy paste to Here'!G62," &amp; ",'Copy paste to Here'!D62,"  &amp;  ",'Copy paste to Here'!E62))),"Empty Cell")</f>
        <v xml:space="preserve">Bio flexible tongue retainer, 14g (1.6mm) with silicon O-ring &amp; Color: # 1 in picture  &amp;  </v>
      </c>
      <c r="B58" s="57" t="str">
        <f>'Copy paste to Here'!C62</f>
        <v>TR14</v>
      </c>
      <c r="C58" s="57" t="s">
        <v>644</v>
      </c>
      <c r="D58" s="58">
        <f>Invoice!B62</f>
        <v>8</v>
      </c>
      <c r="E58" s="59">
        <f>'Shipping Invoice'!J62*$N$1</f>
        <v>5</v>
      </c>
      <c r="F58" s="59">
        <f t="shared" si="0"/>
        <v>40</v>
      </c>
      <c r="G58" s="60">
        <f t="shared" si="1"/>
        <v>5</v>
      </c>
      <c r="H58" s="63">
        <f t="shared" si="2"/>
        <v>40</v>
      </c>
    </row>
    <row r="59" spans="1:8" s="62" customFormat="1" ht="24">
      <c r="A59" s="56" t="str">
        <f>IF((LEN('Copy paste to Here'!G63))&gt;5,((CONCATENATE('Copy paste to Here'!G63," &amp; ",'Copy paste to Here'!D63,"  &amp;  ",'Copy paste to Here'!E63))),"Empty Cell")</f>
        <v xml:space="preserve">Titanium G23 circular barbell, 16g (1.2mm) with two 3mm balls &amp; Length: 9mm  &amp;  </v>
      </c>
      <c r="B59" s="57" t="str">
        <f>'Copy paste to Here'!C63</f>
        <v>UCBEB</v>
      </c>
      <c r="C59" s="57" t="s">
        <v>771</v>
      </c>
      <c r="D59" s="58">
        <f>Invoice!B63</f>
        <v>4</v>
      </c>
      <c r="E59" s="59">
        <f>'Shipping Invoice'!J63*$N$1</f>
        <v>41.83</v>
      </c>
      <c r="F59" s="59">
        <f t="shared" si="0"/>
        <v>167.32</v>
      </c>
      <c r="G59" s="60">
        <f t="shared" si="1"/>
        <v>41.83</v>
      </c>
      <c r="H59" s="63">
        <f t="shared" si="2"/>
        <v>167.32</v>
      </c>
    </row>
    <row r="60" spans="1:8" s="62" customFormat="1" ht="25.5">
      <c r="A60" s="56" t="str">
        <f>IF((LEN('Copy paste to Here'!G64))&gt;5,((CONCATENATE('Copy paste to Here'!G64," &amp; ",'Copy paste to Here'!D64,"  &amp;  ",'Copy paste to Here'!E64))),"Empty Cell")</f>
        <v>Pack of 10 pcs. of bioflex banana posts with external threading, 16g (1.2mm) &amp; Length: 8mm  &amp;  Color: White</v>
      </c>
      <c r="B60" s="57" t="str">
        <f>'Copy paste to Here'!C64</f>
        <v>XABN16G</v>
      </c>
      <c r="C60" s="57" t="s">
        <v>773</v>
      </c>
      <c r="D60" s="58">
        <f>Invoice!B64</f>
        <v>1</v>
      </c>
      <c r="E60" s="59">
        <f>'Shipping Invoice'!J64*$N$1</f>
        <v>27.88</v>
      </c>
      <c r="F60" s="59">
        <f t="shared" si="0"/>
        <v>27.88</v>
      </c>
      <c r="G60" s="60">
        <f t="shared" si="1"/>
        <v>27.88</v>
      </c>
      <c r="H60" s="63">
        <f t="shared" si="2"/>
        <v>27.88</v>
      </c>
    </row>
    <row r="61" spans="1:8" s="62" customFormat="1" ht="25.5">
      <c r="A61" s="56" t="str">
        <f>IF((LEN('Copy paste to Here'!G65))&gt;5,((CONCATENATE('Copy paste to Here'!G65," &amp; ",'Copy paste to Here'!D65,"  &amp;  ",'Copy paste to Here'!E65))),"Empty Cell")</f>
        <v>Pack of 10 pcs. of bioflex banana posts with external threading, 16g (1.2mm) &amp; Length: 10mm  &amp;  Color: Clear</v>
      </c>
      <c r="B61" s="57" t="str">
        <f>'Copy paste to Here'!C65</f>
        <v>XABN16G</v>
      </c>
      <c r="C61" s="57" t="s">
        <v>773</v>
      </c>
      <c r="D61" s="58">
        <f>Invoice!B65</f>
        <v>2</v>
      </c>
      <c r="E61" s="59">
        <f>'Shipping Invoice'!J65*$N$1</f>
        <v>27.88</v>
      </c>
      <c r="F61" s="59">
        <f t="shared" si="0"/>
        <v>55.76</v>
      </c>
      <c r="G61" s="60">
        <f t="shared" si="1"/>
        <v>27.88</v>
      </c>
      <c r="H61" s="63">
        <f t="shared" si="2"/>
        <v>55.76</v>
      </c>
    </row>
    <row r="62" spans="1:8" s="62" customFormat="1" ht="24">
      <c r="A62" s="56" t="str">
        <f>IF((LEN('Copy paste to Here'!G66))&gt;5,((CONCATENATE('Copy paste to Here'!G66," &amp; ",'Copy paste to Here'!D66,"  &amp;  ",'Copy paste to Here'!E66))),"Empty Cell")</f>
        <v xml:space="preserve">Pack of 10 pcs. of 3mm Bio-Flex balls with bezel set crystal with 1.2mm threading (16g) &amp; Crystal Color: Clear  &amp;  </v>
      </c>
      <c r="B62" s="57" t="str">
        <f>'Copy paste to Here'!C66</f>
        <v>XAJB3</v>
      </c>
      <c r="C62" s="57" t="s">
        <v>775</v>
      </c>
      <c r="D62" s="58">
        <f>Invoice!B66</f>
        <v>2</v>
      </c>
      <c r="E62" s="59">
        <f>'Shipping Invoice'!J66*$N$1</f>
        <v>87.59</v>
      </c>
      <c r="F62" s="59">
        <f t="shared" si="0"/>
        <v>175.18</v>
      </c>
      <c r="G62" s="60">
        <f t="shared" si="1"/>
        <v>87.59</v>
      </c>
      <c r="H62" s="63">
        <f t="shared" si="2"/>
        <v>175.18</v>
      </c>
    </row>
    <row r="63" spans="1:8" s="62" customFormat="1" ht="24">
      <c r="A63" s="56" t="str">
        <f>IF((LEN('Copy paste to Here'!G67))&gt;5,((CONCATENATE('Copy paste to Here'!G67," &amp; ",'Copy paste to Here'!D67,"  &amp;  ",'Copy paste to Here'!E67))),"Empty Cell")</f>
        <v>Pack of 10 pcs. of Flexible acrylic labret with external threading, 16g (1.2mm) &amp; Length: 10mm  &amp;  Color: Clear</v>
      </c>
      <c r="B63" s="57" t="str">
        <f>'Copy paste to Here'!C67</f>
        <v>XALB16G</v>
      </c>
      <c r="C63" s="57" t="s">
        <v>777</v>
      </c>
      <c r="D63" s="58">
        <f>Invoice!B67</f>
        <v>2</v>
      </c>
      <c r="E63" s="59">
        <f>'Shipping Invoice'!J67*$N$1</f>
        <v>27.88</v>
      </c>
      <c r="F63" s="59">
        <f t="shared" si="0"/>
        <v>55.76</v>
      </c>
      <c r="G63" s="60">
        <f t="shared" si="1"/>
        <v>27.88</v>
      </c>
      <c r="H63" s="63">
        <f t="shared" si="2"/>
        <v>55.76</v>
      </c>
    </row>
    <row r="64" spans="1:8" s="62" customFormat="1" ht="24">
      <c r="A64" s="56" t="str">
        <f>IF((LEN('Copy paste to Here'!G68))&gt;5,((CONCATENATE('Copy paste to Here'!G68," &amp; ",'Copy paste to Here'!D68,"  &amp;  ",'Copy paste to Here'!E68))),"Empty Cell")</f>
        <v xml:space="preserve">Pack of 10 pcs. of 3mm high polished surgical steel balls with 1.2mm threading (16g) &amp;   &amp;  </v>
      </c>
      <c r="B64" s="57" t="str">
        <f>'Copy paste to Here'!C68</f>
        <v>XBAL3</v>
      </c>
      <c r="C64" s="57" t="s">
        <v>779</v>
      </c>
      <c r="D64" s="58">
        <f>Invoice!B68</f>
        <v>4</v>
      </c>
      <c r="E64" s="59">
        <f>'Shipping Invoice'!J68*$N$1</f>
        <v>21.81</v>
      </c>
      <c r="F64" s="59">
        <f t="shared" si="0"/>
        <v>87.24</v>
      </c>
      <c r="G64" s="60">
        <f t="shared" si="1"/>
        <v>21.81</v>
      </c>
      <c r="H64" s="63">
        <f t="shared" si="2"/>
        <v>87.24</v>
      </c>
    </row>
    <row r="65" spans="1:8" s="62" customFormat="1" ht="24">
      <c r="A65" s="56" t="str">
        <f>IF((LEN('Copy paste to Here'!G69))&gt;5,((CONCATENATE('Copy paste to Here'!G69," &amp; ",'Copy paste to Here'!D69,"  &amp;  ",'Copy paste to Here'!E69))),"Empty Cell")</f>
        <v xml:space="preserve">Pack of 10 pcs. of 3mm high polished surgical steel cones with threading 1.2mm (16g) &amp;   &amp;  </v>
      </c>
      <c r="B65" s="57" t="str">
        <f>'Copy paste to Here'!C69</f>
        <v>XCON3</v>
      </c>
      <c r="C65" s="57" t="s">
        <v>781</v>
      </c>
      <c r="D65" s="58">
        <f>Invoice!B69</f>
        <v>6</v>
      </c>
      <c r="E65" s="59">
        <f>'Shipping Invoice'!J69*$N$1</f>
        <v>21.45</v>
      </c>
      <c r="F65" s="59">
        <f t="shared" si="0"/>
        <v>128.69999999999999</v>
      </c>
      <c r="G65" s="60">
        <f t="shared" si="1"/>
        <v>21.45</v>
      </c>
      <c r="H65" s="63">
        <f t="shared" si="2"/>
        <v>128.69999999999999</v>
      </c>
    </row>
    <row r="66" spans="1:8" s="62" customFormat="1" ht="36">
      <c r="A66" s="56" t="str">
        <f>IF((LEN('Copy paste to Here'!G70))&gt;5,((CONCATENATE('Copy paste to Here'!G70," &amp; ",'Copy paste to Here'!D70,"  &amp;  ",'Copy paste to Here'!E70))),"Empty Cell")</f>
        <v xml:space="preserve">Pack of 10 pcs. of 3mm high polished surgical steel balls with bezel set crystal and with 1.2mm (16g) threading &amp; Crystal Color: Emerald  &amp;  </v>
      </c>
      <c r="B66" s="57" t="str">
        <f>'Copy paste to Here'!C70</f>
        <v>XJB3</v>
      </c>
      <c r="C66" s="57" t="s">
        <v>783</v>
      </c>
      <c r="D66" s="58">
        <f>Invoice!B70</f>
        <v>1</v>
      </c>
      <c r="E66" s="59">
        <f>'Shipping Invoice'!J70*$N$1</f>
        <v>85.8</v>
      </c>
      <c r="F66" s="59">
        <f t="shared" si="0"/>
        <v>85.8</v>
      </c>
      <c r="G66" s="60">
        <f t="shared" si="1"/>
        <v>85.8</v>
      </c>
      <c r="H66" s="63">
        <f t="shared" si="2"/>
        <v>85.8</v>
      </c>
    </row>
    <row r="67" spans="1:8" s="62" customFormat="1" ht="24">
      <c r="A67" s="56" t="str">
        <f>IF((LEN('Copy paste to Here'!G71))&gt;5,((CONCATENATE('Copy paste to Here'!G71," &amp; ",'Copy paste to Here'!D71,"  &amp;  ",'Copy paste to Here'!E71))),"Empty Cell")</f>
        <v xml:space="preserve">Set of 10 pcs. of 3mm acrylic ball in solid colors with 16g (1.2mm) threading &amp; Color: White  &amp;  </v>
      </c>
      <c r="B67" s="57" t="str">
        <f>'Copy paste to Here'!C71</f>
        <v>XSAB3</v>
      </c>
      <c r="C67" s="57" t="s">
        <v>785</v>
      </c>
      <c r="D67" s="58">
        <f>Invoice!B71</f>
        <v>1</v>
      </c>
      <c r="E67" s="59">
        <f>'Shipping Invoice'!J71*$N$1</f>
        <v>22.88</v>
      </c>
      <c r="F67" s="59">
        <f t="shared" si="0"/>
        <v>22.88</v>
      </c>
      <c r="G67" s="60">
        <f t="shared" si="1"/>
        <v>22.88</v>
      </c>
      <c r="H67" s="63">
        <f t="shared" si="2"/>
        <v>22.88</v>
      </c>
    </row>
    <row r="68" spans="1:8" s="62" customFormat="1" ht="24">
      <c r="A68" s="56" t="str">
        <f>IF((LEN('Copy paste to Here'!G72))&gt;5,((CONCATENATE('Copy paste to Here'!G72," &amp; ",'Copy paste to Here'!D72,"  &amp;  ",'Copy paste to Here'!E72))),"Empty Cell")</f>
        <v xml:space="preserve">Set of 10 pcs. of 4mm acrylic ball in solid colors with 14g (1.6mm) threading &amp; Color: Green  &amp;  </v>
      </c>
      <c r="B68" s="57" t="str">
        <f>'Copy paste to Here'!C72</f>
        <v>XSAB4</v>
      </c>
      <c r="C68" s="57" t="s">
        <v>787</v>
      </c>
      <c r="D68" s="58">
        <f>Invoice!B72</f>
        <v>1</v>
      </c>
      <c r="E68" s="59">
        <f>'Shipping Invoice'!J72*$N$1</f>
        <v>22.88</v>
      </c>
      <c r="F68" s="59">
        <f t="shared" si="0"/>
        <v>22.88</v>
      </c>
      <c r="G68" s="60">
        <f t="shared" si="1"/>
        <v>22.88</v>
      </c>
      <c r="H68" s="63">
        <f t="shared" si="2"/>
        <v>22.88</v>
      </c>
    </row>
    <row r="69" spans="1:8" s="62" customFormat="1" ht="24">
      <c r="A69" s="56" t="str">
        <f>IF((LEN('Copy paste to Here'!G73))&gt;5,((CONCATENATE('Copy paste to Here'!G73," &amp; ",'Copy paste to Here'!D73,"  &amp;  ",'Copy paste to Here'!E73))),"Empty Cell")</f>
        <v xml:space="preserve">Set of 10 pcs. of 3mm solid color acrylic cones with 16g (1.2mm) threading &amp; Color: Black  &amp;  </v>
      </c>
      <c r="B69" s="57" t="str">
        <f>'Copy paste to Here'!C73</f>
        <v>XSACN3</v>
      </c>
      <c r="C69" s="57" t="s">
        <v>789</v>
      </c>
      <c r="D69" s="58">
        <f>Invoice!B73</f>
        <v>1</v>
      </c>
      <c r="E69" s="59">
        <f>'Shipping Invoice'!J73*$N$1</f>
        <v>26.45</v>
      </c>
      <c r="F69" s="59">
        <f t="shared" si="0"/>
        <v>26.45</v>
      </c>
      <c r="G69" s="60">
        <f t="shared" si="1"/>
        <v>26.45</v>
      </c>
      <c r="H69" s="63">
        <f t="shared" si="2"/>
        <v>26.45</v>
      </c>
    </row>
    <row r="70" spans="1:8" s="62" customFormat="1" ht="24">
      <c r="A70" s="56" t="str">
        <f>IF((LEN('Copy paste to Here'!G74))&gt;5,((CONCATENATE('Copy paste to Here'!G74," &amp; ",'Copy paste to Here'!D74,"  &amp;  ",'Copy paste to Here'!E74))),"Empty Cell")</f>
        <v xml:space="preserve">Set of 10 pcs. of 3mm solid color acrylic cones with 16g (1.2mm) threading &amp; Color: White  &amp;  </v>
      </c>
      <c r="B70" s="57" t="str">
        <f>'Copy paste to Here'!C74</f>
        <v>XSACN3</v>
      </c>
      <c r="C70" s="57" t="s">
        <v>789</v>
      </c>
      <c r="D70" s="58">
        <f>Invoice!B74</f>
        <v>1</v>
      </c>
      <c r="E70" s="59">
        <f>'Shipping Invoice'!J74*$N$1</f>
        <v>26.45</v>
      </c>
      <c r="F70" s="59">
        <f t="shared" si="0"/>
        <v>26.45</v>
      </c>
      <c r="G70" s="60">
        <f t="shared" si="1"/>
        <v>26.45</v>
      </c>
      <c r="H70" s="63">
        <f t="shared" si="2"/>
        <v>26.45</v>
      </c>
    </row>
    <row r="71" spans="1:8" s="62" customFormat="1" ht="24">
      <c r="A71" s="56" t="str">
        <f>IF((LEN('Copy paste to Here'!G75))&gt;5,((CONCATENATE('Copy paste to Here'!G75," &amp; ",'Copy paste to Here'!D75,"  &amp;  ",'Copy paste to Here'!E75))),"Empty Cell")</f>
        <v xml:space="preserve">Set of 10 pcs. of 3mm solid color acrylic cones with 16g (1.2mm) threading &amp; Color: Pink  &amp;  </v>
      </c>
      <c r="B71" s="57" t="str">
        <f>'Copy paste to Here'!C75</f>
        <v>XSACN3</v>
      </c>
      <c r="C71" s="57" t="s">
        <v>789</v>
      </c>
      <c r="D71" s="58">
        <f>Invoice!B75</f>
        <v>1</v>
      </c>
      <c r="E71" s="59">
        <f>'Shipping Invoice'!J75*$N$1</f>
        <v>26.45</v>
      </c>
      <c r="F71" s="59">
        <f t="shared" si="0"/>
        <v>26.45</v>
      </c>
      <c r="G71" s="60">
        <f t="shared" si="1"/>
        <v>26.45</v>
      </c>
      <c r="H71" s="63">
        <f t="shared" si="2"/>
        <v>26.45</v>
      </c>
    </row>
    <row r="72" spans="1:8" s="62" customFormat="1" ht="24">
      <c r="A72" s="56" t="str">
        <f>IF((LEN('Copy paste to Here'!G76))&gt;5,((CONCATENATE('Copy paste to Here'!G76," &amp; ",'Copy paste to Here'!D76,"  &amp;  ",'Copy paste to Here'!E76))),"Empty Cell")</f>
        <v xml:space="preserve">Set of 10 pcs. of 4mm solid color acrylic cones with 14g (1.6mm) threading &amp; Color: Pink  &amp;  </v>
      </c>
      <c r="B72" s="57" t="str">
        <f>'Copy paste to Here'!C76</f>
        <v>XSACN4</v>
      </c>
      <c r="C72" s="57" t="s">
        <v>792</v>
      </c>
      <c r="D72" s="58">
        <f>Invoice!B76</f>
        <v>2</v>
      </c>
      <c r="E72" s="59">
        <f>'Shipping Invoice'!J76*$N$1</f>
        <v>26.45</v>
      </c>
      <c r="F72" s="59">
        <f t="shared" si="0"/>
        <v>52.9</v>
      </c>
      <c r="G72" s="60">
        <f t="shared" si="1"/>
        <v>26.45</v>
      </c>
      <c r="H72" s="63">
        <f t="shared" si="2"/>
        <v>52.9</v>
      </c>
    </row>
    <row r="73" spans="1:8" s="62" customFormat="1" ht="24">
      <c r="A73" s="56" t="str">
        <f>IF((LEN('Copy paste to Here'!G77))&gt;5,((CONCATENATE('Copy paste to Here'!G77," &amp; ",'Copy paste to Here'!D77,"  &amp;  ",'Copy paste to Here'!E77))),"Empty Cell")</f>
        <v xml:space="preserve">Set of 10 pcs. of 4mm acrylic UV balls with 14g (1.6mm) threading &amp; Color: Black  &amp;  </v>
      </c>
      <c r="B73" s="57" t="str">
        <f>'Copy paste to Here'!C77</f>
        <v>XUVB4</v>
      </c>
      <c r="C73" s="57" t="s">
        <v>794</v>
      </c>
      <c r="D73" s="58">
        <f>Invoice!B77</f>
        <v>1</v>
      </c>
      <c r="E73" s="59">
        <f>'Shipping Invoice'!J77*$N$1</f>
        <v>22.88</v>
      </c>
      <c r="F73" s="59">
        <f t="shared" si="0"/>
        <v>22.88</v>
      </c>
      <c r="G73" s="60">
        <f t="shared" si="1"/>
        <v>22.88</v>
      </c>
      <c r="H73" s="63">
        <f t="shared" si="2"/>
        <v>22.88</v>
      </c>
    </row>
    <row r="74" spans="1:8" s="62" customFormat="1" ht="24">
      <c r="A74" s="56" t="str">
        <f>IF((LEN('Copy paste to Here'!G78))&gt;5,((CONCATENATE('Copy paste to Here'!G78," &amp; ",'Copy paste to Here'!D78,"  &amp;  ",'Copy paste to Here'!E78))),"Empty Cell")</f>
        <v xml:space="preserve">Set of 10 pcs. of 3mm acrylic UV cones with 16g (1.2mm) threading &amp; Color: Black  &amp;  </v>
      </c>
      <c r="B74" s="57" t="str">
        <f>'Copy paste to Here'!C78</f>
        <v>XUVCN3</v>
      </c>
      <c r="C74" s="57" t="s">
        <v>796</v>
      </c>
      <c r="D74" s="58">
        <f>Invoice!B78</f>
        <v>1</v>
      </c>
      <c r="E74" s="59">
        <f>'Shipping Invoice'!J78*$N$1</f>
        <v>26.45</v>
      </c>
      <c r="F74" s="59">
        <f t="shared" si="0"/>
        <v>26.45</v>
      </c>
      <c r="G74" s="60">
        <f t="shared" si="1"/>
        <v>26.45</v>
      </c>
      <c r="H74" s="63">
        <f t="shared" si="2"/>
        <v>26.45</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8731.85</v>
      </c>
      <c r="G1000" s="60"/>
      <c r="H1000" s="61">
        <f t="shared" ref="H1000:H1007" si="49">F1000*$E$14</f>
        <v>8731.85</v>
      </c>
    </row>
    <row r="1001" spans="1:8" s="62" customFormat="1">
      <c r="A1001" s="56" t="str">
        <f>'[2]Copy paste to Here'!T2</f>
        <v>SHIPPING HANDLING</v>
      </c>
      <c r="B1001" s="75"/>
      <c r="C1001" s="75"/>
      <c r="D1001" s="76"/>
      <c r="E1001" s="67"/>
      <c r="F1001" s="59">
        <f>Invoice!J80</f>
        <v>-3492.7400000000002</v>
      </c>
      <c r="G1001" s="60"/>
      <c r="H1001" s="61">
        <f t="shared" si="49"/>
        <v>-3492.7400000000002</v>
      </c>
    </row>
    <row r="1002" spans="1:8" s="62" customFormat="1" outlineLevel="1">
      <c r="A1002" s="56" t="str">
        <f>'[2]Copy paste to Here'!T3</f>
        <v>DISCOUNT</v>
      </c>
      <c r="B1002" s="75"/>
      <c r="C1002" s="75"/>
      <c r="D1002" s="76"/>
      <c r="E1002" s="67"/>
      <c r="F1002" s="59">
        <f>Invoice!J81</f>
        <v>0</v>
      </c>
      <c r="G1002" s="60"/>
      <c r="H1002" s="61">
        <f t="shared" si="49"/>
        <v>0</v>
      </c>
    </row>
    <row r="1003" spans="1:8" s="62" customFormat="1">
      <c r="A1003" s="56" t="str">
        <f>'[2]Copy paste to Here'!T4</f>
        <v>Total:</v>
      </c>
      <c r="B1003" s="75"/>
      <c r="C1003" s="75"/>
      <c r="D1003" s="76"/>
      <c r="E1003" s="67"/>
      <c r="F1003" s="59">
        <f>SUM(F1000:F1002)</f>
        <v>5239.1100000000006</v>
      </c>
      <c r="G1003" s="60"/>
      <c r="H1003" s="61">
        <f t="shared" si="49"/>
        <v>5239.1100000000006</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8731.85</v>
      </c>
    </row>
    <row r="1010" spans="1:8" s="21" customFormat="1">
      <c r="A1010" s="22"/>
      <c r="E1010" s="21" t="s">
        <v>177</v>
      </c>
      <c r="H1010" s="84">
        <f>(SUMIF($A$1000:$A$1008,"Total:",$H$1000:$H$1008))</f>
        <v>5239.1100000000006</v>
      </c>
    </row>
    <row r="1011" spans="1:8" s="21" customFormat="1">
      <c r="E1011" s="21" t="s">
        <v>178</v>
      </c>
      <c r="H1011" s="85">
        <f>H1013-H1012</f>
        <v>4896.3599999999997</v>
      </c>
    </row>
    <row r="1012" spans="1:8" s="21" customFormat="1">
      <c r="E1012" s="21" t="s">
        <v>179</v>
      </c>
      <c r="H1012" s="85">
        <f>ROUND((H1013*7)/107,2)</f>
        <v>342.75</v>
      </c>
    </row>
    <row r="1013" spans="1:8" s="21" customFormat="1">
      <c r="E1013" s="22" t="s">
        <v>180</v>
      </c>
      <c r="H1013" s="86">
        <f>ROUND((SUMIF($A$1000:$A$1008,"Total:",$H$1000:$H$1008)),2)</f>
        <v>5239.1099999999997</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7"/>
  <sheetViews>
    <sheetView workbookViewId="0">
      <selection activeCell="A5" sqref="A5"/>
    </sheetView>
  </sheetViews>
  <sheetFormatPr defaultRowHeight="15"/>
  <sheetData>
    <row r="1" spans="1:1">
      <c r="A1" s="2" t="s">
        <v>580</v>
      </c>
    </row>
    <row r="2" spans="1:1">
      <c r="A2" s="2" t="s">
        <v>714</v>
      </c>
    </row>
    <row r="3" spans="1:1">
      <c r="A3" s="2" t="s">
        <v>716</v>
      </c>
    </row>
    <row r="4" spans="1:1">
      <c r="A4" s="2" t="s">
        <v>719</v>
      </c>
    </row>
    <row r="5" spans="1:1">
      <c r="A5" s="2" t="s">
        <v>721</v>
      </c>
    </row>
    <row r="6" spans="1:1">
      <c r="A6" s="2" t="s">
        <v>721</v>
      </c>
    </row>
    <row r="7" spans="1:1">
      <c r="A7" s="2" t="s">
        <v>721</v>
      </c>
    </row>
    <row r="8" spans="1:1">
      <c r="A8" s="2" t="s">
        <v>798</v>
      </c>
    </row>
    <row r="9" spans="1:1">
      <c r="A9" s="2" t="s">
        <v>798</v>
      </c>
    </row>
    <row r="10" spans="1:1">
      <c r="A10" s="2" t="s">
        <v>724</v>
      </c>
    </row>
    <row r="11" spans="1:1">
      <c r="A11" s="2" t="s">
        <v>724</v>
      </c>
    </row>
    <row r="12" spans="1:1">
      <c r="A12" s="2" t="s">
        <v>662</v>
      </c>
    </row>
    <row r="13" spans="1:1">
      <c r="A13" s="2" t="s">
        <v>662</v>
      </c>
    </row>
    <row r="14" spans="1:1">
      <c r="A14" s="2" t="s">
        <v>727</v>
      </c>
    </row>
    <row r="15" spans="1:1">
      <c r="A15" s="2" t="s">
        <v>729</v>
      </c>
    </row>
    <row r="16" spans="1:1">
      <c r="A16" s="2" t="s">
        <v>729</v>
      </c>
    </row>
    <row r="17" spans="1:1">
      <c r="A17" s="2" t="s">
        <v>731</v>
      </c>
    </row>
    <row r="18" spans="1:1">
      <c r="A18" s="2" t="s">
        <v>733</v>
      </c>
    </row>
    <row r="19" spans="1:1">
      <c r="A19" s="2" t="s">
        <v>735</v>
      </c>
    </row>
    <row r="20" spans="1:1">
      <c r="A20" s="2" t="s">
        <v>735</v>
      </c>
    </row>
    <row r="21" spans="1:1">
      <c r="A21" s="2" t="s">
        <v>737</v>
      </c>
    </row>
    <row r="22" spans="1:1">
      <c r="A22" s="2" t="s">
        <v>799</v>
      </c>
    </row>
    <row r="23" spans="1:1">
      <c r="A23" s="2" t="s">
        <v>741</v>
      </c>
    </row>
    <row r="24" spans="1:1">
      <c r="A24" s="2" t="s">
        <v>742</v>
      </c>
    </row>
    <row r="25" spans="1:1">
      <c r="A25" s="2" t="s">
        <v>744</v>
      </c>
    </row>
    <row r="26" spans="1:1">
      <c r="A26" s="2" t="s">
        <v>746</v>
      </c>
    </row>
    <row r="27" spans="1:1">
      <c r="A27" s="2" t="s">
        <v>746</v>
      </c>
    </row>
    <row r="28" spans="1:1">
      <c r="A28" s="2" t="s">
        <v>800</v>
      </c>
    </row>
    <row r="29" spans="1:1">
      <c r="A29" s="2" t="s">
        <v>751</v>
      </c>
    </row>
    <row r="30" spans="1:1">
      <c r="A30" s="2" t="s">
        <v>754</v>
      </c>
    </row>
    <row r="31" spans="1:1">
      <c r="A31" s="2" t="s">
        <v>754</v>
      </c>
    </row>
    <row r="32" spans="1:1">
      <c r="A32" s="2" t="s">
        <v>754</v>
      </c>
    </row>
    <row r="33" spans="1:1">
      <c r="A33" s="2" t="s">
        <v>756</v>
      </c>
    </row>
    <row r="34" spans="1:1">
      <c r="A34" s="2" t="s">
        <v>758</v>
      </c>
    </row>
    <row r="35" spans="1:1">
      <c r="A35" s="2" t="s">
        <v>760</v>
      </c>
    </row>
    <row r="36" spans="1:1">
      <c r="A36" s="2" t="s">
        <v>763</v>
      </c>
    </row>
    <row r="37" spans="1:1">
      <c r="A37" s="2" t="s">
        <v>649</v>
      </c>
    </row>
    <row r="38" spans="1:1">
      <c r="A38" s="2" t="s">
        <v>765</v>
      </c>
    </row>
    <row r="39" spans="1:1">
      <c r="A39" s="2" t="s">
        <v>801</v>
      </c>
    </row>
    <row r="40" spans="1:1">
      <c r="A40" s="2" t="s">
        <v>769</v>
      </c>
    </row>
    <row r="41" spans="1:1">
      <c r="A41" s="2" t="s">
        <v>644</v>
      </c>
    </row>
    <row r="42" spans="1:1">
      <c r="A42" s="2" t="s">
        <v>771</v>
      </c>
    </row>
    <row r="43" spans="1:1">
      <c r="A43" s="2" t="s">
        <v>773</v>
      </c>
    </row>
    <row r="44" spans="1:1">
      <c r="A44" s="2" t="s">
        <v>773</v>
      </c>
    </row>
    <row r="45" spans="1:1">
      <c r="A45" s="2" t="s">
        <v>775</v>
      </c>
    </row>
    <row r="46" spans="1:1">
      <c r="A46" s="2" t="s">
        <v>777</v>
      </c>
    </row>
    <row r="47" spans="1:1">
      <c r="A47" s="2" t="s">
        <v>779</v>
      </c>
    </row>
    <row r="48" spans="1:1">
      <c r="A48" s="2" t="s">
        <v>781</v>
      </c>
    </row>
    <row r="49" spans="1:1">
      <c r="A49" s="2" t="s">
        <v>783</v>
      </c>
    </row>
    <row r="50" spans="1:1">
      <c r="A50" s="2" t="s">
        <v>785</v>
      </c>
    </row>
    <row r="51" spans="1:1">
      <c r="A51" s="2" t="s">
        <v>787</v>
      </c>
    </row>
    <row r="52" spans="1:1">
      <c r="A52" s="2" t="s">
        <v>789</v>
      </c>
    </row>
    <row r="53" spans="1:1">
      <c r="A53" s="2" t="s">
        <v>789</v>
      </c>
    </row>
    <row r="54" spans="1:1">
      <c r="A54" s="2" t="s">
        <v>789</v>
      </c>
    </row>
    <row r="55" spans="1:1">
      <c r="A55" s="2" t="s">
        <v>792</v>
      </c>
    </row>
    <row r="56" spans="1:1">
      <c r="A56" s="2" t="s">
        <v>794</v>
      </c>
    </row>
    <row r="57" spans="1:1">
      <c r="A57" s="2" t="s">
        <v>796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2024-05-29T08:19:36Z</cp:lastPrinted>
  <dcterms:created xsi:type="dcterms:W3CDTF">2009-06-02T18:56:54Z</dcterms:created>
  <dcterms:modified xsi:type="dcterms:W3CDTF">2024-05-29T08:19:38Z</dcterms:modified>
</cp:coreProperties>
</file>