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F56F3D5-5BF0-4655-800B-9547C8B6FBAB}" xr6:coauthVersionLast="47" xr6:coauthVersionMax="47" xr10:uidLastSave="{00000000-0000-0000-0000-000000000000}"/>
  <bookViews>
    <workbookView xWindow="-12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Invoice!$A$1:$K$149</definedName>
    <definedName name="_xlnm.Print_Area" localSheetId="3">'Shipping Invoice'!$A$1:$L$142</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9" i="2" l="1"/>
  <c r="K139" i="7" s="1"/>
  <c r="E140" i="2"/>
  <c r="K140" i="7"/>
  <c r="E133" i="6"/>
  <c r="E129" i="6"/>
  <c r="E125" i="6"/>
  <c r="E122" i="6"/>
  <c r="E121" i="6"/>
  <c r="E120" i="6"/>
  <c r="E119" i="6"/>
  <c r="E117" i="6"/>
  <c r="E113" i="6"/>
  <c r="E109" i="6"/>
  <c r="E106" i="6"/>
  <c r="E105" i="6"/>
  <c r="E104" i="6"/>
  <c r="E103" i="6"/>
  <c r="E101" i="6"/>
  <c r="E97" i="6"/>
  <c r="E93" i="6"/>
  <c r="E90" i="6"/>
  <c r="E89" i="6"/>
  <c r="E88" i="6"/>
  <c r="E87" i="6"/>
  <c r="E85" i="6"/>
  <c r="E81" i="6"/>
  <c r="E77" i="6"/>
  <c r="E74" i="6"/>
  <c r="E73" i="6"/>
  <c r="E72" i="6"/>
  <c r="E71" i="6"/>
  <c r="E69" i="6"/>
  <c r="E65" i="6"/>
  <c r="E61" i="6"/>
  <c r="E58" i="6"/>
  <c r="E57" i="6"/>
  <c r="E56" i="6"/>
  <c r="E55" i="6"/>
  <c r="E53" i="6"/>
  <c r="E49" i="6"/>
  <c r="E45" i="6"/>
  <c r="E42" i="6"/>
  <c r="E41" i="6"/>
  <c r="E40" i="6"/>
  <c r="E39" i="6"/>
  <c r="E37" i="6"/>
  <c r="E33" i="6"/>
  <c r="E29" i="6"/>
  <c r="E26" i="6"/>
  <c r="E25" i="6"/>
  <c r="E24" i="6"/>
  <c r="E23" i="6"/>
  <c r="E21" i="6"/>
  <c r="K14" i="7"/>
  <c r="K17" i="7"/>
  <c r="K10" i="7"/>
  <c r="I130" i="7"/>
  <c r="I129" i="7"/>
  <c r="I124" i="7"/>
  <c r="I123" i="7"/>
  <c r="B119" i="7"/>
  <c r="I115" i="7"/>
  <c r="I114" i="7"/>
  <c r="B112" i="7"/>
  <c r="I110" i="7"/>
  <c r="I109" i="7"/>
  <c r="B103" i="7"/>
  <c r="B101" i="7"/>
  <c r="I101" i="7"/>
  <c r="I96" i="7"/>
  <c r="I95" i="7"/>
  <c r="B94" i="7"/>
  <c r="I87" i="7"/>
  <c r="I86" i="7"/>
  <c r="I84" i="7"/>
  <c r="I81" i="7"/>
  <c r="I80" i="7"/>
  <c r="B78" i="7"/>
  <c r="B77" i="7"/>
  <c r="B75" i="7"/>
  <c r="I74" i="7"/>
  <c r="I73" i="7"/>
  <c r="I68" i="7"/>
  <c r="I67" i="7"/>
  <c r="I63" i="7"/>
  <c r="I58" i="7"/>
  <c r="I57" i="7"/>
  <c r="I52" i="7"/>
  <c r="I51" i="7"/>
  <c r="I47" i="7"/>
  <c r="I42" i="7"/>
  <c r="I41" i="7"/>
  <c r="I36" i="7"/>
  <c r="I35" i="7"/>
  <c r="I31" i="7"/>
  <c r="I26" i="7"/>
  <c r="I25" i="7"/>
  <c r="N1" i="7"/>
  <c r="I128" i="7" s="1"/>
  <c r="N1" i="6"/>
  <c r="E124" i="6" s="1"/>
  <c r="F1002" i="6"/>
  <c r="D133" i="6"/>
  <c r="B137" i="7" s="1"/>
  <c r="D132" i="6"/>
  <c r="B136" i="7" s="1"/>
  <c r="D131" i="6"/>
  <c r="B135" i="7" s="1"/>
  <c r="D130" i="6"/>
  <c r="B134" i="7" s="1"/>
  <c r="D129" i="6"/>
  <c r="B133" i="7" s="1"/>
  <c r="D128" i="6"/>
  <c r="B132" i="7" s="1"/>
  <c r="D127" i="6"/>
  <c r="B131" i="7" s="1"/>
  <c r="D126" i="6"/>
  <c r="B130" i="7" s="1"/>
  <c r="K130" i="7" s="1"/>
  <c r="D125" i="6"/>
  <c r="B129" i="7" s="1"/>
  <c r="K129" i="7" s="1"/>
  <c r="D124" i="6"/>
  <c r="B128" i="7" s="1"/>
  <c r="D123" i="6"/>
  <c r="B127" i="7" s="1"/>
  <c r="D122" i="6"/>
  <c r="B126" i="7" s="1"/>
  <c r="D121" i="6"/>
  <c r="B125" i="7" s="1"/>
  <c r="D120" i="6"/>
  <c r="B124" i="7" s="1"/>
  <c r="K124" i="7" s="1"/>
  <c r="D119" i="6"/>
  <c r="B123" i="7" s="1"/>
  <c r="K123" i="7" s="1"/>
  <c r="D118" i="6"/>
  <c r="B122" i="7" s="1"/>
  <c r="D117" i="6"/>
  <c r="B121" i="7" s="1"/>
  <c r="D116" i="6"/>
  <c r="B120" i="7" s="1"/>
  <c r="D115" i="6"/>
  <c r="D114" i="6"/>
  <c r="B118" i="7" s="1"/>
  <c r="D113" i="6"/>
  <c r="B117" i="7" s="1"/>
  <c r="D112" i="6"/>
  <c r="B116" i="7" s="1"/>
  <c r="D111" i="6"/>
  <c r="B115" i="7" s="1"/>
  <c r="D110" i="6"/>
  <c r="B114" i="7" s="1"/>
  <c r="D109" i="6"/>
  <c r="B113" i="7" s="1"/>
  <c r="D108" i="6"/>
  <c r="D107" i="6"/>
  <c r="B111" i="7" s="1"/>
  <c r="D106" i="6"/>
  <c r="B110" i="7" s="1"/>
  <c r="D105" i="6"/>
  <c r="B109" i="7" s="1"/>
  <c r="D104" i="6"/>
  <c r="B108" i="7" s="1"/>
  <c r="D103" i="6"/>
  <c r="B107" i="7" s="1"/>
  <c r="D102" i="6"/>
  <c r="B106" i="7" s="1"/>
  <c r="D101" i="6"/>
  <c r="B105" i="7" s="1"/>
  <c r="D100" i="6"/>
  <c r="B104" i="7" s="1"/>
  <c r="D99" i="6"/>
  <c r="D98" i="6"/>
  <c r="B102" i="7" s="1"/>
  <c r="D97" i="6"/>
  <c r="D96" i="6"/>
  <c r="B100" i="7" s="1"/>
  <c r="D95" i="6"/>
  <c r="B99" i="7" s="1"/>
  <c r="D94" i="6"/>
  <c r="B98" i="7" s="1"/>
  <c r="D93" i="6"/>
  <c r="B97" i="7" s="1"/>
  <c r="D92" i="6"/>
  <c r="B96" i="7" s="1"/>
  <c r="D91" i="6"/>
  <c r="B95" i="7" s="1"/>
  <c r="D90" i="6"/>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K81" i="7" s="1"/>
  <c r="D76" i="6"/>
  <c r="B80" i="7" s="1"/>
  <c r="D75" i="6"/>
  <c r="B79" i="7" s="1"/>
  <c r="D74" i="6"/>
  <c r="D73" i="6"/>
  <c r="D72" i="6"/>
  <c r="B76" i="7" s="1"/>
  <c r="D71" i="6"/>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138" i="2" s="1"/>
  <c r="J25" i="2"/>
  <c r="J24" i="2"/>
  <c r="J23" i="2"/>
  <c r="J22" i="2"/>
  <c r="A1007" i="6"/>
  <c r="A1006" i="6"/>
  <c r="A1005" i="6"/>
  <c r="F1004" i="6"/>
  <c r="A1004" i="6"/>
  <c r="A1003" i="6"/>
  <c r="A1002" i="6"/>
  <c r="A1001" i="6"/>
  <c r="F1001" i="6" l="1"/>
  <c r="K35" i="7"/>
  <c r="K67" i="7"/>
  <c r="K115" i="7"/>
  <c r="K131" i="7"/>
  <c r="I27" i="7"/>
  <c r="K27" i="7" s="1"/>
  <c r="I43" i="7"/>
  <c r="K43" i="7" s="1"/>
  <c r="I59" i="7"/>
  <c r="K59" i="7" s="1"/>
  <c r="I75" i="7"/>
  <c r="K75" i="7" s="1"/>
  <c r="I88" i="7"/>
  <c r="I102" i="7"/>
  <c r="K102" i="7" s="1"/>
  <c r="I116" i="7"/>
  <c r="K116" i="7" s="1"/>
  <c r="I131" i="7"/>
  <c r="I132" i="7"/>
  <c r="K101" i="7"/>
  <c r="K51" i="7"/>
  <c r="K36" i="7"/>
  <c r="K52" i="7"/>
  <c r="K68" i="7"/>
  <c r="K84" i="7"/>
  <c r="K132" i="7"/>
  <c r="I28" i="7"/>
  <c r="K28" i="7" s="1"/>
  <c r="I44" i="7"/>
  <c r="K44" i="7" s="1"/>
  <c r="I60" i="7"/>
  <c r="K60" i="7" s="1"/>
  <c r="I89" i="7"/>
  <c r="I103" i="7"/>
  <c r="I117" i="7"/>
  <c r="K117" i="7"/>
  <c r="K133" i="7"/>
  <c r="I29" i="7"/>
  <c r="K29" i="7" s="1"/>
  <c r="I45" i="7"/>
  <c r="K45" i="7" s="1"/>
  <c r="I61" i="7"/>
  <c r="I76" i="7"/>
  <c r="K76" i="7" s="1"/>
  <c r="I90" i="7"/>
  <c r="K90" i="7" s="1"/>
  <c r="K103" i="7"/>
  <c r="I118" i="7"/>
  <c r="I133" i="7"/>
  <c r="K86" i="7"/>
  <c r="K118" i="7"/>
  <c r="K134" i="7"/>
  <c r="I30" i="7"/>
  <c r="K30" i="7" s="1"/>
  <c r="I46" i="7"/>
  <c r="K46" i="7" s="1"/>
  <c r="I62" i="7"/>
  <c r="K62" i="7" s="1"/>
  <c r="I77" i="7"/>
  <c r="I91" i="7"/>
  <c r="K91" i="7" s="1"/>
  <c r="I104" i="7"/>
  <c r="I119" i="7"/>
  <c r="I134" i="7"/>
  <c r="K88" i="7"/>
  <c r="K104" i="7"/>
  <c r="K120" i="7"/>
  <c r="K136" i="7"/>
  <c r="I32" i="7"/>
  <c r="K32" i="7" s="1"/>
  <c r="I48" i="7"/>
  <c r="K48" i="7" s="1"/>
  <c r="I64" i="7"/>
  <c r="K64" i="7" s="1"/>
  <c r="I78" i="7"/>
  <c r="I93" i="7"/>
  <c r="I106" i="7"/>
  <c r="I120" i="7"/>
  <c r="I136" i="7"/>
  <c r="K71" i="7"/>
  <c r="K135" i="7"/>
  <c r="K25" i="7"/>
  <c r="K41" i="7"/>
  <c r="K57" i="7"/>
  <c r="K73" i="7"/>
  <c r="K89" i="7"/>
  <c r="K105" i="7"/>
  <c r="K121" i="7"/>
  <c r="I33" i="7"/>
  <c r="K33" i="7" s="1"/>
  <c r="I49" i="7"/>
  <c r="K49" i="7" s="1"/>
  <c r="I65" i="7"/>
  <c r="K65" i="7" s="1"/>
  <c r="K78" i="7"/>
  <c r="I94" i="7"/>
  <c r="I107" i="7"/>
  <c r="I121" i="7"/>
  <c r="I137" i="7"/>
  <c r="K137" i="7" s="1"/>
  <c r="K114" i="7"/>
  <c r="K87" i="7"/>
  <c r="K77" i="7"/>
  <c r="I92" i="7"/>
  <c r="K92" i="7" s="1"/>
  <c r="I105" i="7"/>
  <c r="K119" i="7"/>
  <c r="I135" i="7"/>
  <c r="K26" i="7"/>
  <c r="K42" i="7"/>
  <c r="K58" i="7"/>
  <c r="K74" i="7"/>
  <c r="K106" i="7"/>
  <c r="K122" i="7"/>
  <c r="I34" i="7"/>
  <c r="K34" i="7" s="1"/>
  <c r="I50" i="7"/>
  <c r="K50" i="7" s="1"/>
  <c r="I66" i="7"/>
  <c r="K66" i="7" s="1"/>
  <c r="I79" i="7"/>
  <c r="K79" i="7" s="1"/>
  <c r="K94" i="7"/>
  <c r="I108" i="7"/>
  <c r="K108" i="7" s="1"/>
  <c r="I122" i="7"/>
  <c r="K61" i="7"/>
  <c r="K93" i="7"/>
  <c r="K109" i="7"/>
  <c r="K125" i="7"/>
  <c r="I37" i="7"/>
  <c r="K37" i="7" s="1"/>
  <c r="I53" i="7"/>
  <c r="K53" i="7" s="1"/>
  <c r="I69" i="7"/>
  <c r="K69" i="7" s="1"/>
  <c r="I82" i="7"/>
  <c r="K82" i="7" s="1"/>
  <c r="I97" i="7"/>
  <c r="K97" i="7" s="1"/>
  <c r="I111" i="7"/>
  <c r="I125" i="7"/>
  <c r="K110" i="7"/>
  <c r="K126" i="7"/>
  <c r="I22" i="7"/>
  <c r="K22" i="7" s="1"/>
  <c r="K138" i="7" s="1"/>
  <c r="K141" i="7" s="1"/>
  <c r="I38" i="7"/>
  <c r="K38" i="7" s="1"/>
  <c r="I54" i="7"/>
  <c r="K54" i="7" s="1"/>
  <c r="I70" i="7"/>
  <c r="K70" i="7" s="1"/>
  <c r="I83" i="7"/>
  <c r="K83" i="7" s="1"/>
  <c r="I98" i="7"/>
  <c r="K98" i="7" s="1"/>
  <c r="I112" i="7"/>
  <c r="K112" i="7" s="1"/>
  <c r="I126" i="7"/>
  <c r="K107" i="7"/>
  <c r="K31" i="7"/>
  <c r="K47" i="7"/>
  <c r="K63" i="7"/>
  <c r="K95" i="7"/>
  <c r="K111" i="7"/>
  <c r="K127" i="7"/>
  <c r="I23" i="7"/>
  <c r="K23" i="7" s="1"/>
  <c r="I39" i="7"/>
  <c r="K39" i="7" s="1"/>
  <c r="I55" i="7"/>
  <c r="K55" i="7" s="1"/>
  <c r="I71" i="7"/>
  <c r="I99" i="7"/>
  <c r="K99" i="7" s="1"/>
  <c r="I127" i="7"/>
  <c r="K80" i="7"/>
  <c r="K96" i="7"/>
  <c r="K128" i="7"/>
  <c r="I24" i="7"/>
  <c r="K24" i="7" s="1"/>
  <c r="I40" i="7"/>
  <c r="K40" i="7" s="1"/>
  <c r="I56" i="7"/>
  <c r="K56" i="7" s="1"/>
  <c r="I72" i="7"/>
  <c r="K72" i="7" s="1"/>
  <c r="I85" i="7"/>
  <c r="K85" i="7" s="1"/>
  <c r="I100" i="7"/>
  <c r="K100" i="7" s="1"/>
  <c r="I113" i="7"/>
  <c r="K113" i="7" s="1"/>
  <c r="E30" i="6"/>
  <c r="E46" i="6"/>
  <c r="E62" i="6"/>
  <c r="E78" i="6"/>
  <c r="E94" i="6"/>
  <c r="E110" i="6"/>
  <c r="E126" i="6"/>
  <c r="E31" i="6"/>
  <c r="E47" i="6"/>
  <c r="E63" i="6"/>
  <c r="E79" i="6"/>
  <c r="E95" i="6"/>
  <c r="E111" i="6"/>
  <c r="E127" i="6"/>
  <c r="E32" i="6"/>
  <c r="E48" i="6"/>
  <c r="E64" i="6"/>
  <c r="E80" i="6"/>
  <c r="E96" i="6"/>
  <c r="E112" i="6"/>
  <c r="E128" i="6"/>
  <c r="E18" i="6"/>
  <c r="E34" i="6"/>
  <c r="E50" i="6"/>
  <c r="E66" i="6"/>
  <c r="E82" i="6"/>
  <c r="E98" i="6"/>
  <c r="E114" i="6"/>
  <c r="E130" i="6"/>
  <c r="E19" i="6"/>
  <c r="E35" i="6"/>
  <c r="E51" i="6"/>
  <c r="E67" i="6"/>
  <c r="E83" i="6"/>
  <c r="E99" i="6"/>
  <c r="E115" i="6"/>
  <c r="E131" i="6"/>
  <c r="E20" i="6"/>
  <c r="E36" i="6"/>
  <c r="E52" i="6"/>
  <c r="E68" i="6"/>
  <c r="E84" i="6"/>
  <c r="E100" i="6"/>
  <c r="E116" i="6"/>
  <c r="E132" i="6"/>
  <c r="E22" i="6"/>
  <c r="E38" i="6"/>
  <c r="E54" i="6"/>
  <c r="E70" i="6"/>
  <c r="E86" i="6"/>
  <c r="E102" i="6"/>
  <c r="E118" i="6"/>
  <c r="E27" i="6"/>
  <c r="E43" i="6"/>
  <c r="E59" i="6"/>
  <c r="E75" i="6"/>
  <c r="E91" i="6"/>
  <c r="E107" i="6"/>
  <c r="E123" i="6"/>
  <c r="E28" i="6"/>
  <c r="E44" i="6"/>
  <c r="E60" i="6"/>
  <c r="E76" i="6"/>
  <c r="E92" i="6"/>
  <c r="E108" i="6"/>
  <c r="J141" i="2"/>
  <c r="B138" i="7"/>
  <c r="M11" i="6"/>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44" i="2" s="1"/>
  <c r="I148" i="2" l="1"/>
  <c r="I146" i="2" s="1"/>
  <c r="I149" i="2"/>
  <c r="I147"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<sst xmlns="http://schemas.openxmlformats.org/spreadsheetml/2006/main" count="3619" uniqueCount="939">
  <si>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</si>
  <si>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</si>
  <si>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</si>
  <si>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</si>
  <si>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</si>
  <si>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</si>
  <si>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</si>
  <si>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</si>
  <si>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</si>
  <si>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</si>
  <si>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</si>
  <si>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</si>
  <si>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</si>
  <si>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</si>
  <si>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</si>
  <si>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</si>
  <si>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</si>
  <si>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</si>
  <si>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</si>
  <si>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</si>
  <si>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</si>
  <si>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</si>
  <si>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</si>
  <si>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</si>
  <si>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</si>
  <si>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</si>
  <si>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</si>
  <si>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</si>
  <si>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</si>
  <si>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</si>
  <si>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</si>
  <si>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</si>
  <si>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</si>
  <si>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</si>
  <si>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</si>
  <si>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</si>
  <si>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</si>
  <si>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</si>
  <si>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</si>
  <si>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</si>
  <si>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</si>
  <si>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</si>
  <si>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</si>
  <si>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</si>
  <si>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</si>
  <si>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</si>
  <si>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</si>
  <si>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</si>
  <si>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</si>
  <si>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</si>
  <si>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</si>
  <si>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</si>
  <si>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</si>
  <si>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</si>
  <si>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</si>
  <si>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</si>
  <si>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</si>
  <si>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</si>
  <si>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</si>
  <si>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</si>
  <si>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</si>
  <si>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</si>
  <si>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</si>
  <si>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</si>
  <si>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</si>
  <si>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</si>
  <si>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</si>
  <si>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</si>
  <si>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</si>
  <si>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</si>
  <si>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</si>
  <si>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</si>
  <si>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</si>
  <si>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</si>
  <si>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</si>
  <si>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</si>
  <si>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</si>
  <si>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</si>
  <si>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</si>
  <si>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</si>
  <si>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</si>
  <si>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</si>
  <si>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</si>
  <si>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</si>
  <si>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</si>
  <si>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</si>
  <si>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</si>
  <si>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</si>
  <si>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</si>
  <si>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</si>
  <si>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</si>
  <si>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</si>
  <si>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</si>
  <si>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</si>
  <si>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</si>
  <si>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</si>
  <si>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</si>
  <si>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</si>
  <si>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</si>
  <si>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</si>
  <si>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</si>
  <si>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</si>
  <si>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</si>
  <si>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</si>
  <si>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</si>
  <si>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</si>
  <si>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</si>
  <si>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</si>
  <si>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</si>
  <si>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</si>
  <si>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</si>
  <si>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</si>
  <si>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</si>
  <si>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</si>
  <si>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</si>
  <si>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</si>
  <si>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</si>
  <si>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</si>
  <si>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</si>
  <si>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</si>
  <si>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</si>
  <si>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</si>
  <si>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</si>
  <si>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</si>
  <si>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</si>
  <si>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</si>
  <si>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</si>
  <si>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</si>
  <si>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</si>
  <si>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</si>
  <si>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</si>
  <si>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</si>
  <si>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</si>
  <si>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</si>
  <si>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</si>
  <si>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</si>
  <si>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</si>
  <si>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</si>
  <si>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</si>
  <si>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</si>
  <si>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</si>
  <si>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</si>
  <si>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</si>
  <si>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</si>
  <si>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</si>
  <si>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</si>
  <si>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</si>
  <si>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</si>
  <si>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</si>
  <si>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</si>
  <si>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</si>
  <si>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</si>
  <si>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</si>
  <si>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</si>
  <si>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</si>
  <si>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</si>
  <si>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</si>
  <si>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</si>
  <si>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</si>
  <si>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</si>
  <si>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</si>
  <si>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</si>
  <si>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</si>
  <si>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</si>
  <si>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</si>
  <si>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</si>
  <si>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</si>
  <si>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</si>
  <si>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</si>
  <si>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</si>
  <si>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</si>
  <si>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</si>
  <si>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</si>
  <si>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</si>
  <si>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</si>
  <si>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</si>
  <si>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</si>
  <si>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</si>
  <si>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</si>
  <si>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</si>
  <si>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</si>
  <si>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</si>
  <si>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</si>
  <si>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</si>
  <si>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</si>
  <si>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</si>
  <si>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</si>
  <si>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</si>
  <si>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</si>
  <si>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</si>
  <si>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</si>
  <si>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</si>
  <si>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</si>
  <si>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</si>
  <si>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</si>
  <si>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</si>
  <si>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</si>
  <si>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</si>
  <si>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</si>
  <si>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</si>
  <si>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</si>
  <si>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</si>
  <si>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</si>
  <si>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</si>
  <si>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</si>
  <si>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</si>
  <si>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</si>
  <si>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</si>
  <si>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</si>
  <si>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</si>
  <si>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</si>
  <si>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</si>
  <si>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</si>
  <si>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</si>
  <si>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</si>
  <si>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</si>
  <si>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</si>
  <si>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</si>
  <si>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</si>
  <si>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</si>
  <si>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</si>
  <si>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</si>
  <si>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</si>
  <si>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</si>
  <si>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</si>
  <si>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</si>
  <si>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</si>
  <si>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</si>
  <si>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</si>
  <si>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</si>
  <si>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</si>
  <si>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</si>
  <si>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</si>
  <si>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</si>
  <si>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</si>
  <si>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</si>
  <si>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</si>
  <si>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</si>
  <si>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</si>
  <si>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</si>
  <si>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</si>
  <si>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</si>
  <si>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</si>
  <si>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</si>
  <si>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</si>
  <si>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</si>
  <si>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</si>
  <si>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</si>
  <si>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</si>
  <si>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</si>
  <si>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</si>
  <si>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</si>
  <si>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</si>
  <si>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</si>
  <si>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</si>
  <si>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</si>
  <si>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</si>
  <si>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</si>
  <si>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</si>
  <si>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</si>
  <si>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</si>
  <si>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</si>
  <si>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</si>
  <si>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</si>
  <si>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</si>
  <si>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</si>
  <si>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</si>
  <si>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</si>
  <si>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</si>
  <si>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</si>
  <si>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</si>
  <si>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</si>
  <si>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</si>
  <si>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</si>
  <si>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</si>
  <si>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</si>
  <si>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</si>
  <si>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</si>
  <si>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</si>
  <si>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</si>
  <si>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</si>
  <si>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</si>
  <si>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</si>
  <si>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</si>
  <si>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</si>
  <si>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</si>
  <si>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</si>
  <si>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</si>
  <si>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</si>
  <si>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</si>
  <si>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</si>
  <si>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</si>
  <si>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</si>
  <si>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</si>
  <si>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</si>
  <si>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</si>
  <si>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</si>
  <si>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</si>
  <si>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</si>
  <si>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</si>
  <si>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</si>
  <si>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</si>
  <si>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</si>
  <si>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</si>
  <si>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</si>
  <si>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</si>
  <si>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</si>
  <si>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</si>
  <si>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</si>
  <si>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</si>
  <si>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</si>
  <si>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</si>
  <si>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</si>
  <si>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</si>
  <si>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</si>
  <si>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</si>
  <si>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</si>
  <si>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</si>
  <si>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</si>
  <si>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</si>
  <si>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</si>
  <si>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</si>
  <si>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</si>
  <si>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</si>
  <si>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</si>
  <si>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</si>
  <si>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</si>
  <si>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</si>
  <si>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</si>
  <si>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</si>
  <si>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</si>
  <si>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</si>
  <si>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</si>
  <si>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</si>
  <si>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</si>
  <si>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</si>
  <si>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</si>
  <si>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</si>
  <si>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</si>
  <si>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</si>
  <si>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</si>
  <si>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</si>
  <si>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</si>
  <si>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</si>
  <si>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</si>
  <si>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</si>
  <si>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</si>
  <si>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</si>
  <si>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</si>
  <si>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</si>
  <si>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</si>
  <si>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</si>
  <si>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</si>
  <si>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</si>
  <si>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</si>
  <si>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</si>
  <si>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</si>
  <si>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</si>
  <si>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</si>
  <si>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</si>
  <si>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</si>
  <si>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</si>
  <si>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</si>
  <si>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</si>
  <si>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</si>
  <si>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</si>
  <si>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</si>
  <si>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</si>
  <si>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</si>
  <si>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</si>
  <si>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</si>
  <si>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</si>
  <si>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</si>
  <si>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</si>
  <si>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</si>
  <si>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</si>
  <si>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</si>
  <si>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</si>
  <si>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</si>
  <si>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</si>
  <si>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</si>
  <si>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</si>
  <si>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</si>
  <si>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</si>
  <si>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</si>
  <si>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</si>
  <si>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</si>
  <si>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</si>
  <si>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</si>
  <si>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</si>
  <si>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</si>
  <si>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</si>
  <si>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</si>
  <si>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</si>
  <si>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</si>
  <si>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</si>
  <si>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</si>
  <si>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</si>
  <si>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</si>
  <si>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</si>
  <si>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</si>
  <si>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</si>
  <si>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</si>
  <si>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</si>
  <si>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</si>
  <si>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</si>
  <si>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</si>
  <si>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</si>
  <si>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</si>
  <si>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</si>
  <si>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</si>
  <si>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</si>
  <si>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</si>
  <si>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</si>
  <si>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</si>
  <si>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</si>
  <si>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</si>
  <si>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</si>
  <si>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</si>
  <si>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</si>
  <si>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</si>
  <si>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</si>
  <si>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</si>
  <si>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</si>
  <si>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</si>
  <si>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</si>
  <si>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</si>
  <si>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</si>
  <si>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</si>
  <si>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</si>
  <si>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</si>
  <si>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</si>
  <si>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</si>
  <si>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</si>
  <si>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</si>
  <si>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</si>
  <si>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</si>
  <si>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</si>
  <si>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</si>
  <si>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</si>
  <si>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</si>
  <si>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</si>
  <si>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</si>
  <si>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</si>
  <si>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</si>
  <si>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</si>
  <si>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</si>
  <si>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</si>
  <si>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</si>
  <si>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</si>
  <si>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</si>
  <si>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</si>
  <si>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</si>
  <si>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</si>
  <si>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</si>
  <si>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</si>
  <si>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</si>
  <si>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</si>
  <si>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</si>
  <si>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</si>
  <si>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</si>
  <si>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</si>
  <si>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</si>
  <si>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</si>
  <si>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</si>
  <si>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</si>
  <si>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</si>
  <si>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</si>
  <si>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</si>
  <si>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</si>
  <si>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</si>
  <si>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</si>
  <si>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</si>
  <si>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</si>
  <si>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</si>
  <si>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</si>
  <si>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</si>
  <si>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</si>
  <si>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</si>
  <si>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</si>
  <si>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</si>
  <si>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</si>
  <si>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</si>
  <si>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</si>
  <si>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</si>
  <si>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</si>
  <si>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</si>
  <si>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</si>
  <si>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</si>
  <si>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</si>
  <si>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</si>
  <si>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</si>
  <si>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</si>
  <si>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</si>
  <si>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</si>
  <si>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</si>
  <si>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</si>
  <si>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</si>
  <si>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</si>
  <si>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</si>
  <si>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</si>
  <si>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</si>
  <si>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</si>
  <si>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</si>
  <si>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</si>
  <si>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</si>
  <si>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</si>
  <si>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</si>
  <si>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</si>
  <si>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</si>
  <si>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</si>
  <si>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</si>
  <si>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</si>
  <si>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</si>
  <si>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</si>
  <si>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</si>
  <si>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</si>
  <si>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</si>
  <si>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</si>
  <si>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</si>
  <si>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</si>
  <si>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</si>
  <si>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</si>
  <si>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</si>
  <si>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</si>
  <si>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</si>
  <si>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</si>
  <si>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</si>
  <si>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</si>
  <si>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</si>
  <si>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</si>
  <si>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</si>
  <si>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</si>
  <si>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</si>
  <si>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</si>
  <si>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</si>
  <si>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</si>
  <si>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</si>
  <si>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</si>
  <si>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</si>
  <si>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</si>
  <si>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</si>
  <si>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</si>
  <si>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</si>
  <si>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</si>
  <si>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</si>
  <si>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</si>
  <si>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</si>
  <si>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</si>
  <si>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</si>
  <si>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</si>
  <si>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</si>
  <si>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</si>
  <si>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</si>
  <si>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</si>
  <si>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</si>
  <si>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</si>
  <si>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</si>
  <si>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</si>
  <si>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</si>
  <si>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</si>
  <si>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</si>
  <si>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</si>
  <si>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</si>
  <si>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</si>
  <si>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</si>
  <si>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</si>
  <si>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</si>
  <si>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</si>
  <si>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</si>
  <si>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</si>
  <si>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</si>
  <si>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</si>
  <si>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</si>
  <si>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</si>
  <si>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</si>
  <si>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</si>
  <si>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</si>
  <si>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</si>
  <si>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</si>
  <si>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</si>
  <si>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</si>
  <si>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</si>
  <si>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</si>
  <si>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</si>
  <si>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</si>
  <si>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</si>
  <si>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</si>
  <si>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</si>
  <si>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</si>
  <si>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</si>
  <si>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</si>
  <si>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</si>
  <si>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</si>
  <si>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</si>
  <si>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</si>
  <si>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</si>
  <si>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</si>
  <si>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</si>
  <si>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</si>
  <si>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</si>
  <si>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</si>
  <si>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</si>
  <si>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</si>
  <si>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</si>
  <si>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</si>
  <si>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</si>
  <si>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</si>
  <si>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</si>
  <si>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</si>
  <si>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</si>
  <si>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</si>
  <si>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</si>
  <si>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</si>
  <si>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</si>
  <si>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</si>
  <si>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</si>
  <si>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</si>
  <si>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</si>
  <si>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</si>
  <si>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</si>
  <si>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</si>
  <si>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</si>
  <si>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</si>
  <si>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</si>
  <si>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</si>
  <si>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</si>
  <si>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</si>
  <si>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</si>
  <si>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</si>
  <si>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</si>
  <si>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</si>
  <si>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</si>
  <si>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</si>
  <si>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</si>
  <si>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</si>
  <si>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</si>
  <si>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</si>
  <si>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</si>
  <si>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</si>
  <si>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</si>
  <si>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</si>
  <si>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</si>
  <si>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</si>
  <si>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</si>
  <si>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</si>
  <si>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</si>
  <si>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</si>
  <si>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</si>
  <si>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</si>
  <si>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</si>
  <si>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</si>
  <si>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</si>
  <si>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</si>
  <si>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</si>
  <si>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</si>
  <si>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</si>
  <si>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</si>
  <si>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</si>
  <si>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</si>
  <si>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</si>
  <si>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</si>
  <si>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</si>
  <si>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</si>
  <si>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</si>
  <si>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</si>
  <si>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</si>
  <si>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</si>
  <si>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</si>
  <si>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</si>
  <si>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</si>
  <si>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</si>
  <si>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</si>
  <si>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</si>
  <si>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</si>
  <si>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</si>
  <si>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</si>
  <si>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</si>
  <si>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</si>
  <si>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</si>
  <si>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</si>
  <si>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</si>
  <si>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</si>
  <si>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</si>
  <si>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</si>
  <si>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</si>
  <si>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</si>
  <si>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</si>
  <si>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</si>
  <si>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</si>
  <si>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</si>
  <si>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</si>
  <si>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</si>
  <si>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</si>
  <si>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</si>
  <si>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</si>
  <si>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</si>
  <si>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</si>
  <si>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</si>
  <si>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</si>
  <si>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</si>
  <si>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</si>
  <si>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</si>
  <si>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</si>
  <si>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</si>
  <si>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</si>
  <si>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</si>
  <si>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</si>
  <si>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</si>
  <si>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</si>
  <si>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</si>
  <si>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</si>
  <si>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</si>
  <si>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</si>
  <si>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</si>
  <si>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</si>
  <si>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</si>
  <si>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Sam3 Kong3</t>
  </si>
  <si>
    <t>Bang Rak, Bangkok, 10500 152 Chartered Square Building</t>
  </si>
  <si>
    <t>10500 Bangkok</t>
  </si>
  <si>
    <t>Tel: +66 0967325866</t>
  </si>
  <si>
    <t>Email: jssourcings3@gmail.com</t>
  </si>
  <si>
    <t>ACCOR</t>
  </si>
  <si>
    <t>Gauge: 3mm</t>
  </si>
  <si>
    <t>Acrylic solid &amp; UV spiral coil taper with two rubber O-rings</t>
  </si>
  <si>
    <t>Color: Green</t>
  </si>
  <si>
    <t>Color: Pink</t>
  </si>
  <si>
    <t>Gauge: 4mm</t>
  </si>
  <si>
    <t>Gauge: 5mm</t>
  </si>
  <si>
    <t>Gauge: 6mm</t>
  </si>
  <si>
    <t>ACFP</t>
  </si>
  <si>
    <t>Acrylic flesh tunnel with external screw-fit</t>
  </si>
  <si>
    <t>Color: Purple</t>
  </si>
  <si>
    <t>Color: Red</t>
  </si>
  <si>
    <t>Gauge: 8mm</t>
  </si>
  <si>
    <t>Gauge: 12mm</t>
  </si>
  <si>
    <t>Gauge: 22mm</t>
  </si>
  <si>
    <t>AFEFR</t>
  </si>
  <si>
    <t>White acrylic flesh tunnel with multi-crystal ferido glued balls with resin cover studded rim. Stones will never fall out guaranteed!</t>
  </si>
  <si>
    <t>AFEMP</t>
  </si>
  <si>
    <t>Pink acrylic screw-fit flesh tunnel with clear crystal studded rim</t>
  </si>
  <si>
    <t>AHP</t>
  </si>
  <si>
    <t>Double flared acrylic flesh tunnel with internal screw-fit</t>
  </si>
  <si>
    <t>Gauge: 10mm</t>
  </si>
  <si>
    <t>ASPG</t>
  </si>
  <si>
    <t>Solid acrylic double flared plug</t>
  </si>
  <si>
    <t>Gauge: 25mm</t>
  </si>
  <si>
    <t>BSHP</t>
  </si>
  <si>
    <t>Bi color PVD plated &amp; mirror polished surgical steel double flared flesh tunnel with internal screw-fit Enjoy having two different colors in a single plug</t>
  </si>
  <si>
    <t>DPARR</t>
  </si>
  <si>
    <t>Areng wood single flare flesh tunnel with rubber O-ring</t>
  </si>
  <si>
    <t>DPG</t>
  </si>
  <si>
    <t>Gauge: 32mm</t>
  </si>
  <si>
    <t>DPWB</t>
  </si>
  <si>
    <t>Coconut wood double flared flesh tunnel</t>
  </si>
  <si>
    <t>DTPG</t>
  </si>
  <si>
    <t>FPG</t>
  </si>
  <si>
    <t>Gauge: 16mm</t>
  </si>
  <si>
    <t>Mirror polished surgical steel screw-fit flesh tunnel</t>
  </si>
  <si>
    <t>Gauge: 42mm</t>
  </si>
  <si>
    <t>Gauge: 48mm</t>
  </si>
  <si>
    <t>Gauge: 11mm</t>
  </si>
  <si>
    <t>FQPG</t>
  </si>
  <si>
    <t>High polished surgical steel screw-fit flesh tunnel in hexagon screw nut design</t>
  </si>
  <si>
    <t>FSCPC</t>
  </si>
  <si>
    <t>High polished surgical steel screw-fit flesh tunnel with crystal studded rim</t>
  </si>
  <si>
    <t>FTAB</t>
  </si>
  <si>
    <t>Black acrylic screw-fit flesh tunnel with rainbow color logo</t>
  </si>
  <si>
    <t>FTPG</t>
  </si>
  <si>
    <t>PVD plated surgical steel screw-fit flesh tunnel</t>
  </si>
  <si>
    <t>Gauge: 7mm</t>
  </si>
  <si>
    <t>FTSI</t>
  </si>
  <si>
    <t>Silicone double flared flesh tunnel</t>
  </si>
  <si>
    <t>Color: Skin Tone</t>
  </si>
  <si>
    <t>Gauge: 14mm</t>
  </si>
  <si>
    <t>Gauge: 20mm</t>
  </si>
  <si>
    <t>FTSPW</t>
  </si>
  <si>
    <t>Gauge: 18mm</t>
  </si>
  <si>
    <t>High polished and black anodized surgical steel screw-fit flesh tunnel with laser cut spider web on front</t>
  </si>
  <si>
    <t>GAPRD</t>
  </si>
  <si>
    <t>Dual use acrylic flesh tunnel, Glitter tunnel during the day and glow in the dark tunnel at night</t>
  </si>
  <si>
    <t>GTPG</t>
  </si>
  <si>
    <t>Dual use acrylic plug; glitter plug during the day and glow in the dark plug at night</t>
  </si>
  <si>
    <t>IPTM</t>
  </si>
  <si>
    <t>Tamarind wood spiral coil taper</t>
  </si>
  <si>
    <t>IPTR</t>
  </si>
  <si>
    <t>Anodized surgical steel fake plug with rubber O-Rings</t>
  </si>
  <si>
    <t>IPVRD</t>
  </si>
  <si>
    <t>Acrylic fake plug without rubber O-rings</t>
  </si>
  <si>
    <t>PACP</t>
  </si>
  <si>
    <t>Pincher Size: Thickness 5mm &amp; width 14mm</t>
  </si>
  <si>
    <t>Acrylic pincher with double rubber O-Rings - gauge 14g to 00g (1.6mm - 10mm)</t>
  </si>
  <si>
    <t>PBA</t>
  </si>
  <si>
    <t>Double flare Batik wood plug</t>
  </si>
  <si>
    <t>PGSFF</t>
  </si>
  <si>
    <t>Amethyst double flared stone plug</t>
  </si>
  <si>
    <t>PGSQQ</t>
  </si>
  <si>
    <t>Green Fluorite double flare stone plug</t>
  </si>
  <si>
    <t>PSAGC</t>
  </si>
  <si>
    <t>Sawo wood double flare plug with giant clear SwarovskiⓇ crystal center</t>
  </si>
  <si>
    <t>PWB</t>
  </si>
  <si>
    <t>Coconut wood double flared solid plug</t>
  </si>
  <si>
    <t>PWKK</t>
  </si>
  <si>
    <t>Double flare areng wood plug</t>
  </si>
  <si>
    <t>PWT</t>
  </si>
  <si>
    <t>Teak wood double flared solid plug</t>
  </si>
  <si>
    <t>PWTR</t>
  </si>
  <si>
    <t>Teak wood solid plug with double rubber O-rings</t>
  </si>
  <si>
    <t>PWY</t>
  </si>
  <si>
    <t>Crocodile wood double flared solid plug</t>
  </si>
  <si>
    <t>RFTPG</t>
  </si>
  <si>
    <t>Color: Black anodized</t>
  </si>
  <si>
    <t>Anodized surgical steel screw-fit flesh tunnel with rounded edges</t>
  </si>
  <si>
    <t>SIPG</t>
  </si>
  <si>
    <t>Silicone double flared solid plug retainer</t>
  </si>
  <si>
    <t>SIUT</t>
  </si>
  <si>
    <t>Silicone Ultra Thin double flared flesh tunnel</t>
  </si>
  <si>
    <t>SPG</t>
  </si>
  <si>
    <t>Gauge: 1.6mm</t>
  </si>
  <si>
    <t>High polished surgical steel single flesh tunnel with rubber O-ring</t>
  </si>
  <si>
    <t>Gauge: 28mm</t>
  </si>
  <si>
    <t>STHP</t>
  </si>
  <si>
    <t>PVD plated internally threaded surgical steel double flare flesh tunnel</t>
  </si>
  <si>
    <t>STPG</t>
  </si>
  <si>
    <t>PVD plated surgical steel single flared flesh tunnel with rubber O-ring</t>
  </si>
  <si>
    <t>Gauge: 19mm</t>
  </si>
  <si>
    <t>STSI</t>
  </si>
  <si>
    <t>Silicon Plug with star shaped cut out</t>
  </si>
  <si>
    <t>TPCOR</t>
  </si>
  <si>
    <t>Coconut wood taper with double rubber O-rings</t>
  </si>
  <si>
    <t>TPCP</t>
  </si>
  <si>
    <t>Pincher Size: Thickness 3mm &amp; width 10mm</t>
  </si>
  <si>
    <t>PVD plated surgical steel septum pincher with ridged ends and a double O-rings</t>
  </si>
  <si>
    <t>TPSV</t>
  </si>
  <si>
    <t>Solid colored acrylic taper with double rubber O-rings</t>
  </si>
  <si>
    <t>TPUVK</t>
  </si>
  <si>
    <t>Acrylic taper with double rubber O-rings</t>
  </si>
  <si>
    <t>TRSI</t>
  </si>
  <si>
    <t>Triangle shaped silicone double flared flesh tunnel</t>
  </si>
  <si>
    <t>ACCOR8</t>
  </si>
  <si>
    <t>ACCOR6</t>
  </si>
  <si>
    <t>ACCOR4</t>
  </si>
  <si>
    <t>ACCOR2</t>
  </si>
  <si>
    <t>ACFP6</t>
  </si>
  <si>
    <t>ACFP4</t>
  </si>
  <si>
    <t>ACFP2</t>
  </si>
  <si>
    <t>ACFP0</t>
  </si>
  <si>
    <t>ACFP1/2</t>
  </si>
  <si>
    <t>ACFP7/8</t>
  </si>
  <si>
    <t>AFEFR2</t>
  </si>
  <si>
    <t>AFEMP0</t>
  </si>
  <si>
    <t>AHP2</t>
  </si>
  <si>
    <t>AHP00</t>
  </si>
  <si>
    <t>ASPG4</t>
  </si>
  <si>
    <t>ASPG2</t>
  </si>
  <si>
    <t>ASPG1</t>
  </si>
  <si>
    <t>BSHP6</t>
  </si>
  <si>
    <t>BSHP1/2</t>
  </si>
  <si>
    <t>DPARR4</t>
  </si>
  <si>
    <t>DPG11/4</t>
  </si>
  <si>
    <t>DPWB8</t>
  </si>
  <si>
    <t>DPWB00</t>
  </si>
  <si>
    <t>DTPG1/2</t>
  </si>
  <si>
    <t>FPG5/8</t>
  </si>
  <si>
    <t>FPG15/8</t>
  </si>
  <si>
    <t>FPG17/8</t>
  </si>
  <si>
    <t>FPG7/16</t>
  </si>
  <si>
    <t>FQPG0</t>
  </si>
  <si>
    <t>FSCPC2</t>
  </si>
  <si>
    <t>FTAB0</t>
  </si>
  <si>
    <t>FTPG00</t>
  </si>
  <si>
    <t>FTPG9/32</t>
  </si>
  <si>
    <t>FTPG7/16</t>
  </si>
  <si>
    <t>FTSI00</t>
  </si>
  <si>
    <t>FTSI9/16</t>
  </si>
  <si>
    <t>FTSI5/8</t>
  </si>
  <si>
    <t>FTSI13/16</t>
  </si>
  <si>
    <t>FTSI7/8</t>
  </si>
  <si>
    <t>FTSPW11/16</t>
  </si>
  <si>
    <t>GAPRD8</t>
  </si>
  <si>
    <t>GTPG2</t>
  </si>
  <si>
    <t>IPTM8</t>
  </si>
  <si>
    <t>IPTM2</t>
  </si>
  <si>
    <t>IPTR12</t>
  </si>
  <si>
    <t>PACP4</t>
  </si>
  <si>
    <t>PBA2</t>
  </si>
  <si>
    <t>PBA5/8</t>
  </si>
  <si>
    <t>PBA13/16</t>
  </si>
  <si>
    <t>PGSFF11/16</t>
  </si>
  <si>
    <t>PGSQQ13/16</t>
  </si>
  <si>
    <t>PSAGC9/16</t>
  </si>
  <si>
    <t>PWB2</t>
  </si>
  <si>
    <t>PWB00</t>
  </si>
  <si>
    <t>PWB7/8</t>
  </si>
  <si>
    <t>PWKK2</t>
  </si>
  <si>
    <t>PWT6</t>
  </si>
  <si>
    <t>PWT2</t>
  </si>
  <si>
    <t>PWT0</t>
  </si>
  <si>
    <t>PWTR8</t>
  </si>
  <si>
    <t>PWY6</t>
  </si>
  <si>
    <t>PWY4</t>
  </si>
  <si>
    <t>PWY2</t>
  </si>
  <si>
    <t>PWY0</t>
  </si>
  <si>
    <t>RFTPG8</t>
  </si>
  <si>
    <t>SIPG0</t>
  </si>
  <si>
    <t>SIPG5/8</t>
  </si>
  <si>
    <t>SIUT8</t>
  </si>
  <si>
    <t>SIUT6</t>
  </si>
  <si>
    <t>SIUT2</t>
  </si>
  <si>
    <t>SIUT0</t>
  </si>
  <si>
    <t>SIUT00</t>
  </si>
  <si>
    <t>SIUT1/2</t>
  </si>
  <si>
    <t>SPG14</t>
  </si>
  <si>
    <t>SPG2</t>
  </si>
  <si>
    <t>SPG1/2</t>
  </si>
  <si>
    <t>SPG5/8</t>
  </si>
  <si>
    <t>SPG11/8</t>
  </si>
  <si>
    <t>STHP4</t>
  </si>
  <si>
    <t>STHP00</t>
  </si>
  <si>
    <t>STPG14</t>
  </si>
  <si>
    <t>STPG3/4</t>
  </si>
  <si>
    <t>STPG1</t>
  </si>
  <si>
    <t>STPG7/16</t>
  </si>
  <si>
    <t>STSI1</t>
  </si>
  <si>
    <t>TPCOR1/2</t>
  </si>
  <si>
    <t>TPCP8S</t>
  </si>
  <si>
    <t>TPSV00</t>
  </si>
  <si>
    <t>TPUVK4</t>
  </si>
  <si>
    <t>TRSI0</t>
  </si>
  <si>
    <t>Twenty Seven Thousand Six Hundred Sixteen and 74 cents THB</t>
  </si>
  <si>
    <t>High polished surgical steel double flared flesh tunnel - size 12g to 2'' (2mm - 52mm)</t>
  </si>
  <si>
    <t>PVD plated surgical steel double flared flesh tunnel - 12g (2mm) to 2'' (52mm)</t>
  </si>
  <si>
    <t>Exchange Rate THB-THB</t>
  </si>
  <si>
    <t>Sunny</t>
  </si>
  <si>
    <t xml:space="preserve">Credit 90 Days from the day order is picked up. </t>
  </si>
  <si>
    <r>
      <t xml:space="preserve">40% Discount as per </t>
    </r>
    <r>
      <rPr>
        <b/>
        <sz val="10"/>
        <color indexed="8"/>
        <rFont val="Arial"/>
        <family val="2"/>
      </rPr>
      <t>Platinum Membership</t>
    </r>
    <r>
      <rPr>
        <sz val="10"/>
        <color indexed="8"/>
        <rFont val="Arial"/>
        <family val="2"/>
      </rPr>
      <t>:</t>
    </r>
  </si>
  <si>
    <t>Due Date</t>
  </si>
  <si>
    <t>Pick up at the Shop:</t>
  </si>
  <si>
    <t>Sixteen Thousand Five Hundred Seventy and 04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</si>
</sst>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409]dd\-mmm\-yy;@"/>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8" fillId="0" borderId="0"/>
    <xf numFmtId="0" fontId="5" fillId="0" borderId="0"/>
  </cellStyleXfs>
  <cellXfs count="16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69" fontId="40" fillId="2" borderId="7" xfId="95" applyNumberFormat="1" applyFont="1" applyFill="1" applyBorder="1" applyAlignment="1">
      <alignment horizontal="center" vertical="center"/>
    </xf>
    <xf numFmtId="1" fontId="4" fillId="2" borderId="2" xfId="0" applyNumberFormat="1" applyFont="1" applyFill="1" applyBorder="1"/>
    <xf numFmtId="1" fontId="4" fillId="2" borderId="7" xfId="0" applyNumberFormat="1" applyFont="1" applyFill="1" applyBorder="1"/>
    <xf numFmtId="1" fontId="4" fillId="2" borderId="8" xfId="0" applyNumberFormat="1" applyFont="1" applyFill="1" applyBorder="1"/>
    <xf numFmtId="1" fontId="21" fillId="2" borderId="1" xfId="95" applyNumberFormat="1" applyFont="1" applyFill="1" applyBorder="1"/>
    <xf numFmtId="165" fontId="40" fillId="2" borderId="7" xfId="95" applyNumberFormat="1" applyFont="1" applyFill="1" applyBorder="1" applyAlignment="1">
      <alignment horizontal="center"/>
    </xf>
    <xf numFmtId="1" fontId="21" fillId="2" borderId="2" xfId="95" applyNumberFormat="1" applyFont="1" applyFill="1" applyBorder="1"/>
    <xf numFmtId="1" fontId="4" fillId="2" borderId="3" xfId="0" applyNumberFormat="1" applyFont="1" applyFill="1" applyBorder="1"/>
    <xf numFmtId="1" fontId="21" fillId="2" borderId="6" xfId="95" applyNumberFormat="1" applyFont="1" applyFill="1" applyBorder="1"/>
    <xf numFmtId="0" fontId="8" fillId="2" borderId="14" xfId="0"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2" fontId="4" fillId="2" borderId="0" xfId="2" applyNumberFormat="1" applyFont="1" applyFill="1" applyAlignment="1">
      <alignment horizontal="right"/>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67">
    <cellStyle name="Comma 2" xfId="7" xr:uid="{5787FDD6-5677-41A2-8D26-F4202B3449C6}"/>
    <cellStyle name="Comma 2 2" xfId="4430" xr:uid="{9A99A463-9F49-4DFE-BBDA-AFECE2A95568}"/>
    <cellStyle name="Comma 2 2 2" xfId="4755" xr:uid="{FA8AF212-D377-4D86-A393-49A881D27A13}"/>
    <cellStyle name="Comma 2 2 2 2" xfId="5326" xr:uid="{33FB4A7B-B24B-482C-B580-CF364CCEF86B}"/>
    <cellStyle name="Comma 2 2 3" xfId="4591" xr:uid="{FA914A52-8286-4D5C-8C56-EC6383A58DC7}"/>
    <cellStyle name="Comma 2 2 4" xfId="5352" xr:uid="{7838BE83-1D4E-44E8-9311-38F4AB4335F6}"/>
    <cellStyle name="Comma 3" xfId="4318" xr:uid="{81E3991D-4EB4-4692-BE7B-5FBAD080852C}"/>
    <cellStyle name="Comma 3 2" xfId="4432" xr:uid="{4327F45F-CA4C-4691-A148-86895583CFC6}"/>
    <cellStyle name="Comma 3 2 2" xfId="4756" xr:uid="{FE07306E-FCD0-4BD4-9785-19F772D3523F}"/>
    <cellStyle name="Comma 3 2 2 2" xfId="5327" xr:uid="{03FB8304-874B-4B55-ADF1-F4C3407F8191}"/>
    <cellStyle name="Comma 3 2 3" xfId="5325" xr:uid="{894F6E58-2DC3-41CC-AAA6-417324733A62}"/>
    <cellStyle name="Comma 3 2 4" xfId="5353" xr:uid="{6F8D0AF4-DADB-4C61-96CA-7453F0881DA6}"/>
    <cellStyle name="Currency 10" xfId="8" xr:uid="{CC51A21B-9135-4AA9-BC3B-367897465AFE}"/>
    <cellStyle name="Currency 10 2" xfId="9" xr:uid="{569FD010-7351-4432-A4F7-6C9326A02CBE}"/>
    <cellStyle name="Currency 10 2 2" xfId="203" xr:uid="{307830F4-B619-4DE1-AE88-BF79E6F8A298}"/>
    <cellStyle name="Currency 10 2 2 2" xfId="4616" xr:uid="{8EE6B6B7-DCD8-421D-AB65-5CA4BFADE0DD}"/>
    <cellStyle name="Currency 10 2 3" xfId="4511" xr:uid="{09506ECB-CE01-492A-B44B-01958AD28CCC}"/>
    <cellStyle name="Currency 10 3" xfId="10" xr:uid="{8D4ECB68-3CF0-4EEA-B9D4-83EF7198639D}"/>
    <cellStyle name="Currency 10 3 2" xfId="204" xr:uid="{72AA0DBC-84D0-4E89-B42F-5A906BE77407}"/>
    <cellStyle name="Currency 10 3 2 2" xfId="4617" xr:uid="{C0E4C12F-03F7-465C-9DF9-422DFFDBA06B}"/>
    <cellStyle name="Currency 10 3 3" xfId="4512" xr:uid="{5C01A062-B813-40A2-8E7D-7F11E23A3B7B}"/>
    <cellStyle name="Currency 10 4" xfId="205" xr:uid="{3E02C266-432C-4702-9164-7D6EF564BB83}"/>
    <cellStyle name="Currency 10 4 2" xfId="4618" xr:uid="{C32C32ED-9FA0-4B02-9A8E-7ED18D45CF2A}"/>
    <cellStyle name="Currency 10 5" xfId="4437" xr:uid="{89B2B6EA-3DB5-45A5-A5EE-8E33943611B0}"/>
    <cellStyle name="Currency 10 6" xfId="4510" xr:uid="{401B0B3E-8B3D-4604-AC9C-F17908511C66}"/>
    <cellStyle name="Currency 11" xfId="11" xr:uid="{7DB5ED23-A819-484C-B5D1-2CE998895673}"/>
    <cellStyle name="Currency 11 2" xfId="12" xr:uid="{F428084B-3F11-4FDD-B7B3-67119334DCB9}"/>
    <cellStyle name="Currency 11 2 2" xfId="206" xr:uid="{56E41F11-9D41-4EEF-AF01-323640283245}"/>
    <cellStyle name="Currency 11 2 2 2" xfId="4619" xr:uid="{E305F8DD-85E4-429E-96CF-006190CBA40F}"/>
    <cellStyle name="Currency 11 2 3" xfId="4514" xr:uid="{A764AE0A-35D2-40A6-A9F6-67F990150C5A}"/>
    <cellStyle name="Currency 11 3" xfId="13" xr:uid="{BFED8FF3-0707-418B-890C-F0696B76492B}"/>
    <cellStyle name="Currency 11 3 2" xfId="207" xr:uid="{14BF1893-97C1-4348-8880-03397B298755}"/>
    <cellStyle name="Currency 11 3 2 2" xfId="4620" xr:uid="{391B7E29-9188-4C7F-B6A0-450C203972BE}"/>
    <cellStyle name="Currency 11 3 3" xfId="4515" xr:uid="{A804A453-3218-457F-A920-D0815C336510}"/>
    <cellStyle name="Currency 11 4" xfId="208" xr:uid="{9BCA3477-50DC-4944-B9F4-7F5BC35FBB89}"/>
    <cellStyle name="Currency 11 4 2" xfId="4621" xr:uid="{BC0A7D5A-2160-46BF-8A86-65869692349D}"/>
    <cellStyle name="Currency 11 5" xfId="4319" xr:uid="{ACE089F4-C343-4EAC-88DC-AA3FC176A405}"/>
    <cellStyle name="Currency 11 5 2" xfId="4438" xr:uid="{FCC56A1E-CBB0-44BF-A4E5-AF813218157E}"/>
    <cellStyle name="Currency 11 5 3" xfId="4720" xr:uid="{EB43AC41-98C4-4605-8C13-7583F2C00E91}"/>
    <cellStyle name="Currency 11 5 3 2" xfId="5315" xr:uid="{9E861AFC-8B47-44A1-8C29-C1A0503D51F6}"/>
    <cellStyle name="Currency 11 5 3 3" xfId="4757" xr:uid="{7313DB6F-DA87-4E17-A47E-3997D2CFB230}"/>
    <cellStyle name="Currency 11 5 4" xfId="4697" xr:uid="{564AEE3E-2269-4F94-9775-1AD21B6A0338}"/>
    <cellStyle name="Currency 11 6" xfId="4513" xr:uid="{17B7EE1D-1D4D-46B8-963A-2F8FD9DFFE81}"/>
    <cellStyle name="Currency 12" xfId="14" xr:uid="{96995A17-6BF1-4992-947F-473887182367}"/>
    <cellStyle name="Currency 12 2" xfId="15" xr:uid="{8AD34302-6667-4A83-BBFA-EF02E6CD52CD}"/>
    <cellStyle name="Currency 12 2 2" xfId="209" xr:uid="{0794D0C6-6D48-411B-A1AA-91082728540E}"/>
    <cellStyle name="Currency 12 2 2 2" xfId="4622" xr:uid="{918000F5-6889-4CFD-95B6-7EE6EC9A00E4}"/>
    <cellStyle name="Currency 12 2 3" xfId="4517" xr:uid="{43E12232-076B-4D90-AB26-415142F1A8DD}"/>
    <cellStyle name="Currency 12 3" xfId="210" xr:uid="{B83EBB48-D4FD-4D06-A86D-24E725EB4AB2}"/>
    <cellStyle name="Currency 12 3 2" xfId="4623" xr:uid="{03B2BB6A-694E-4416-AC63-02C31697FE14}"/>
    <cellStyle name="Currency 12 4" xfId="4516" xr:uid="{19311E21-FEDD-4CF6-A022-74D19BAE3FBE}"/>
    <cellStyle name="Currency 13" xfId="16" xr:uid="{76A56B61-51A5-49D8-8A13-420CEBCFE455}"/>
    <cellStyle name="Currency 13 2" xfId="4321" xr:uid="{ECA759E2-503C-4662-9FA9-DAC597D42D33}"/>
    <cellStyle name="Currency 13 3" xfId="4322" xr:uid="{184B6857-3D89-4E8B-8932-E5619ED17058}"/>
    <cellStyle name="Currency 13 3 2" xfId="4759" xr:uid="{0A2C10A3-6092-40D4-BB7E-A9588C6F4F24}"/>
    <cellStyle name="Currency 13 4" xfId="4320" xr:uid="{9F12DF72-AA23-40E9-B443-7E9DBFFD6A89}"/>
    <cellStyle name="Currency 13 5" xfId="4758" xr:uid="{EA2752D2-CE50-4A5C-A1CA-A65757892B64}"/>
    <cellStyle name="Currency 14" xfId="17" xr:uid="{30350479-4171-417C-A825-FAD9B231C0AD}"/>
    <cellStyle name="Currency 14 2" xfId="211" xr:uid="{AC32CDD3-1693-4490-989D-65E8E8AE5323}"/>
    <cellStyle name="Currency 14 2 2" xfId="4624" xr:uid="{6654D561-278D-4153-94FC-2A7D8D4BD3C8}"/>
    <cellStyle name="Currency 14 3" xfId="4518" xr:uid="{A57C3E93-EA94-492A-8B70-F5C712F74F18}"/>
    <cellStyle name="Currency 15" xfId="4414" xr:uid="{EB80B7E5-095B-4340-9963-60314869E1C1}"/>
    <cellStyle name="Currency 15 2" xfId="5358" xr:uid="{475440A7-4363-4CB5-AAE8-E99A1A0D9DE4}"/>
    <cellStyle name="Currency 17" xfId="4323" xr:uid="{75994662-AA7C-4A1F-8AD3-59EC09A409E3}"/>
    <cellStyle name="Currency 2" xfId="18" xr:uid="{CDA4E6A8-EFDD-420E-A484-527E1C1556E2}"/>
    <cellStyle name="Currency 2 2" xfId="19" xr:uid="{EA90F3FA-B5AE-49ED-B4CD-C0F115E5CCF0}"/>
    <cellStyle name="Currency 2 2 2" xfId="20" xr:uid="{FEDCACC3-3B1B-4418-A6CD-159CE23ECF3E}"/>
    <cellStyle name="Currency 2 2 2 2" xfId="21" xr:uid="{D6BF0840-D494-411C-85A8-4C8D1B65556A}"/>
    <cellStyle name="Currency 2 2 2 2 2" xfId="4760" xr:uid="{15356BFF-5BCA-4B11-BCE6-ACA5735F94EF}"/>
    <cellStyle name="Currency 2 2 2 3" xfId="22" xr:uid="{3BC0A036-4DF8-4259-807E-879B9A326565}"/>
    <cellStyle name="Currency 2 2 2 3 2" xfId="212" xr:uid="{C9A0678E-AB2E-4594-8E1B-C3D7F71F2637}"/>
    <cellStyle name="Currency 2 2 2 3 2 2" xfId="4625" xr:uid="{F4D7B8C2-304A-4785-931A-40D29763BA0C}"/>
    <cellStyle name="Currency 2 2 2 3 3" xfId="4521" xr:uid="{23EA4F69-64BF-4E2E-A932-1435C26F7C3C}"/>
    <cellStyle name="Currency 2 2 2 4" xfId="213" xr:uid="{B12FB9D6-26C4-4852-9F7B-BFD73DBDE16E}"/>
    <cellStyle name="Currency 2 2 2 4 2" xfId="4626" xr:uid="{2D1CE8FF-352A-45AB-B216-207B6D61FF74}"/>
    <cellStyle name="Currency 2 2 2 5" xfId="4520" xr:uid="{3145E538-8F2E-48D1-8FFE-A3C5316969F1}"/>
    <cellStyle name="Currency 2 2 3" xfId="214" xr:uid="{A37B213D-2D92-4A96-9434-2E806458ED7D}"/>
    <cellStyle name="Currency 2 2 3 2" xfId="4627" xr:uid="{EABE8AF2-E487-4AE5-BA83-9B271469722D}"/>
    <cellStyle name="Currency 2 2 4" xfId="4519" xr:uid="{394E89CB-EE21-42B5-A927-EF8CF67AE850}"/>
    <cellStyle name="Currency 2 3" xfId="23" xr:uid="{42E3F8E2-6E21-481E-9C3C-99EE1F4FF2FD}"/>
    <cellStyle name="Currency 2 3 2" xfId="215" xr:uid="{29ABB757-439E-4C42-9812-4CF031F7DB76}"/>
    <cellStyle name="Currency 2 3 2 2" xfId="4628" xr:uid="{A83A4985-B0E6-4829-89CB-349CB4DF86E7}"/>
    <cellStyle name="Currency 2 3 3" xfId="4522" xr:uid="{B9C55F39-2BD9-4B2B-A9B8-D58F534721D6}"/>
    <cellStyle name="Currency 2 4" xfId="216" xr:uid="{7ADD7757-3A50-4DB1-A608-80E5BCDF6E91}"/>
    <cellStyle name="Currency 2 4 2" xfId="217" xr:uid="{95061187-AFA4-4C89-A7EA-172C62C3B142}"/>
    <cellStyle name="Currency 2 5" xfId="218" xr:uid="{0A1F6D84-0BAF-40B4-AC1A-9CB49BEA581B}"/>
    <cellStyle name="Currency 2 5 2" xfId="219" xr:uid="{0EBE3814-D8FB-495D-8CE1-A9F00A52BA25}"/>
    <cellStyle name="Currency 2 6" xfId="220" xr:uid="{0B844923-D1E1-4F58-98AA-3267DF2192F6}"/>
    <cellStyle name="Currency 3" xfId="24" xr:uid="{3A6CB1CD-3E94-489A-9984-7927DF1D7A24}"/>
    <cellStyle name="Currency 3 2" xfId="25" xr:uid="{D0757086-9678-4C63-A069-1314DD5499EA}"/>
    <cellStyle name="Currency 3 2 2" xfId="221" xr:uid="{DF715ECD-FE9B-40D3-8CA0-44F417D749B1}"/>
    <cellStyle name="Currency 3 2 2 2" xfId="4629" xr:uid="{900D06D3-F849-4BC8-AABD-2C737F5B9DD5}"/>
    <cellStyle name="Currency 3 2 3" xfId="4524" xr:uid="{BA3F56CE-EEE4-434D-A582-8CB832774E99}"/>
    <cellStyle name="Currency 3 3" xfId="26" xr:uid="{83FE6D49-22E0-4681-8EBE-590C9900EFCA}"/>
    <cellStyle name="Currency 3 3 2" xfId="222" xr:uid="{87A0B2E7-B43D-4D12-B9D2-0AB5448F1BB3}"/>
    <cellStyle name="Currency 3 3 2 2" xfId="4630" xr:uid="{B2A7AB88-4803-4DAE-83A3-531B0233209D}"/>
    <cellStyle name="Currency 3 3 3" xfId="4525" xr:uid="{740D7F71-D339-44AD-8692-97CEE13DF5AF}"/>
    <cellStyle name="Currency 3 4" xfId="27" xr:uid="{FF25FF51-6920-44C0-94BD-2E08F74746E2}"/>
    <cellStyle name="Currency 3 4 2" xfId="223" xr:uid="{3657CD69-EE55-4C4D-9332-2A802BB5578F}"/>
    <cellStyle name="Currency 3 4 2 2" xfId="4631" xr:uid="{C0F25322-F0FA-419A-9857-3A83EDA69822}"/>
    <cellStyle name="Currency 3 4 3" xfId="4526" xr:uid="{20B79701-A8D5-46A9-84E4-98737B8B192B}"/>
    <cellStyle name="Currency 3 5" xfId="224" xr:uid="{85D19F87-E532-49EB-91D8-4F4D60108EAE}"/>
    <cellStyle name="Currency 3 5 2" xfId="4632" xr:uid="{523969FD-3B3D-4875-9C52-9D8F14FBB2FB}"/>
    <cellStyle name="Currency 3 6" xfId="4523" xr:uid="{870024E2-0FC4-4BA9-BF53-5F2C64BADAAC}"/>
    <cellStyle name="Currency 4" xfId="28" xr:uid="{A02F1F17-3FC7-44D6-BE98-E4D581F4E739}"/>
    <cellStyle name="Currency 4 2" xfId="29" xr:uid="{45670D9B-21FD-4F81-99B8-5551981DF905}"/>
    <cellStyle name="Currency 4 2 2" xfId="225" xr:uid="{2005C27F-2207-462C-9CA0-FD795C3D9BC8}"/>
    <cellStyle name="Currency 4 2 2 2" xfId="4633" xr:uid="{3959FD9D-FC14-487D-B26E-0A3BBB06D3D1}"/>
    <cellStyle name="Currency 4 2 3" xfId="4528" xr:uid="{CBB87573-A602-4C45-924D-C48D5142B8E7}"/>
    <cellStyle name="Currency 4 3" xfId="30" xr:uid="{1EEC42FF-3B1F-481A-BE0A-586DFB04FFA5}"/>
    <cellStyle name="Currency 4 3 2" xfId="226" xr:uid="{C3E139E4-F38D-4B81-9008-62ED7852C1E7}"/>
    <cellStyle name="Currency 4 3 2 2" xfId="4634" xr:uid="{4F52DA4C-E87F-4D49-AF07-F689F4E25CC3}"/>
    <cellStyle name="Currency 4 3 3" xfId="4529" xr:uid="{CF1FF2D6-0F83-4BCE-8213-A1A9B5ACD746}"/>
    <cellStyle name="Currency 4 4" xfId="227" xr:uid="{6875BA08-85A8-4352-B899-DFFA4184487E}"/>
    <cellStyle name="Currency 4 4 2" xfId="4635" xr:uid="{9A36ACDE-A54F-41FA-822B-F4061BCD76D7}"/>
    <cellStyle name="Currency 4 5" xfId="4324" xr:uid="{EB98C19E-2E3D-46ED-B990-1DD60BAD704C}"/>
    <cellStyle name="Currency 4 5 2" xfId="4439" xr:uid="{E72693A5-78A7-408B-9421-772BA734245A}"/>
    <cellStyle name="Currency 4 5 3" xfId="4721" xr:uid="{7CD8E365-2BE1-4704-BD90-9470CD2F526F}"/>
    <cellStyle name="Currency 4 5 3 2" xfId="5316" xr:uid="{E3631E60-75B7-4BE5-88F5-7E7EA029511E}"/>
    <cellStyle name="Currency 4 5 3 3" xfId="4761" xr:uid="{C00D03BF-9164-420C-A53D-A2AC6685123F}"/>
    <cellStyle name="Currency 4 5 4" xfId="4698" xr:uid="{AF022A83-3498-40ED-B509-CFB229494387}"/>
    <cellStyle name="Currency 4 6" xfId="4527" xr:uid="{7F839BA8-BCB3-4CED-9A18-A6B5FE895968}"/>
    <cellStyle name="Currency 5" xfId="31" xr:uid="{9D560377-FA9D-4BDD-B8D1-E42261F75BAC}"/>
    <cellStyle name="Currency 5 2" xfId="32" xr:uid="{A28B95D4-7C3B-4683-B185-FF1A8B5C629C}"/>
    <cellStyle name="Currency 5 2 2" xfId="228" xr:uid="{6A9B172C-589A-4E21-9B25-AEB3D27C3A7C}"/>
    <cellStyle name="Currency 5 2 2 2" xfId="4636" xr:uid="{2D09BAC9-6337-44AE-9091-75087F017A83}"/>
    <cellStyle name="Currency 5 2 3" xfId="4530" xr:uid="{3F16A9C7-C155-47D8-AAED-1B9D7F2BCA93}"/>
    <cellStyle name="Currency 5 3" xfId="4325" xr:uid="{5AEBE080-3C4C-4C9C-8444-1A597906B7E2}"/>
    <cellStyle name="Currency 5 3 2" xfId="4440" xr:uid="{C6C7FA0F-4565-43D9-9658-80A9EA701885}"/>
    <cellStyle name="Currency 5 3 2 2" xfId="5306" xr:uid="{45220214-DA2C-4723-BB74-C4A44955E6D7}"/>
    <cellStyle name="Currency 5 3 2 3" xfId="4763" xr:uid="{3B99E945-DA32-4705-B3FC-9C32C2352290}"/>
    <cellStyle name="Currency 5 4" xfId="4762" xr:uid="{80579069-9C8B-4866-9B39-3A6941F1E712}"/>
    <cellStyle name="Currency 6" xfId="33" xr:uid="{71D5C7C2-D130-46BD-A2B8-BC50416C9A7D}"/>
    <cellStyle name="Currency 6 2" xfId="229" xr:uid="{C16B4418-4946-4329-B621-BA33C257D6E0}"/>
    <cellStyle name="Currency 6 2 2" xfId="4637" xr:uid="{0900D58C-F02B-4012-8396-44B32DDD7A66}"/>
    <cellStyle name="Currency 6 3" xfId="4326" xr:uid="{500497D7-9777-4DE3-912B-9A0C02CDAACA}"/>
    <cellStyle name="Currency 6 3 2" xfId="4441" xr:uid="{9BC32643-DC37-4338-85BF-CDC6CFB52BAF}"/>
    <cellStyle name="Currency 6 3 3" xfId="4722" xr:uid="{31FD8F5A-CD6B-4B9D-8957-28ECD9BE972A}"/>
    <cellStyle name="Currency 6 3 3 2" xfId="5317" xr:uid="{1BE36809-4F1F-4319-AED9-12B008E9C6E8}"/>
    <cellStyle name="Currency 6 3 3 3" xfId="4764" xr:uid="{E2120988-E299-4300-AE53-7EC694C795FF}"/>
    <cellStyle name="Currency 6 3 4" xfId="4699" xr:uid="{B0A0C207-97F5-4D3E-BBDF-62E7BE3E5856}"/>
    <cellStyle name="Currency 6 4" xfId="4531" xr:uid="{6CA2FD01-3D1C-436C-BC88-8AFFA0D25A6E}"/>
    <cellStyle name="Currency 7" xfId="34" xr:uid="{7B8C14CE-71AA-41DA-B903-8BE52F5709A5}"/>
    <cellStyle name="Currency 7 2" xfId="35" xr:uid="{59DABF3D-830C-4CE0-AD6E-66D70310C55C}"/>
    <cellStyle name="Currency 7 2 2" xfId="250" xr:uid="{17BCD477-4106-4F42-BA9D-A4C32A538F0F}"/>
    <cellStyle name="Currency 7 2 2 2" xfId="4638" xr:uid="{44A9575E-5E8F-40D0-8F34-6CD3D1314C53}"/>
    <cellStyle name="Currency 7 2 3" xfId="4533" xr:uid="{9208A13A-5BD0-4D59-ABF6-E499BEEA99DC}"/>
    <cellStyle name="Currency 7 3" xfId="230" xr:uid="{51B662FA-C609-4E48-8791-8BFFC8FB70D0}"/>
    <cellStyle name="Currency 7 3 2" xfId="4639" xr:uid="{EDD16A09-AC62-4D00-B354-F1185D86CC5A}"/>
    <cellStyle name="Currency 7 4" xfId="4442" xr:uid="{98278BA7-FFC9-40B1-844F-F9F4022381C1}"/>
    <cellStyle name="Currency 7 5" xfId="4532" xr:uid="{E10A5B51-EBA7-433E-907E-CD464DF1BBA5}"/>
    <cellStyle name="Currency 8" xfId="36" xr:uid="{0AAAC58C-0094-4167-9402-03FDD9B9BA44}"/>
    <cellStyle name="Currency 8 2" xfId="37" xr:uid="{221E0DAC-D45F-4E8F-8327-E9223BD1ED5D}"/>
    <cellStyle name="Currency 8 2 2" xfId="231" xr:uid="{76570255-5B22-4AEE-95E9-57A3CDDF155B}"/>
    <cellStyle name="Currency 8 2 2 2" xfId="4640" xr:uid="{F6E10B6C-669A-4689-A106-0D08B6E72865}"/>
    <cellStyle name="Currency 8 2 3" xfId="4535" xr:uid="{2D9F4854-F51F-43C2-8F0B-21F652CC3AB0}"/>
    <cellStyle name="Currency 8 3" xfId="38" xr:uid="{8C8820E6-BCFF-4F08-AFBA-BE5A0AAB0E68}"/>
    <cellStyle name="Currency 8 3 2" xfId="232" xr:uid="{5472718A-B917-4C1C-96E3-BF137E97379C}"/>
    <cellStyle name="Currency 8 3 2 2" xfId="4641" xr:uid="{14C53A2A-15D2-4A22-BBF7-0604B533BA7A}"/>
    <cellStyle name="Currency 8 3 3" xfId="4536" xr:uid="{6C838C76-4A3F-4DC6-AD1E-56EF9DEA646D}"/>
    <cellStyle name="Currency 8 4" xfId="39" xr:uid="{41C870D2-D351-4444-876B-2DA31E3818FB}"/>
    <cellStyle name="Currency 8 4 2" xfId="233" xr:uid="{58D820B7-1969-47A6-80A8-5B98094CBB53}"/>
    <cellStyle name="Currency 8 4 2 2" xfId="4642" xr:uid="{A7D63F85-4F19-4B41-B9A7-3B3CCF22D28D}"/>
    <cellStyle name="Currency 8 4 3" xfId="4537" xr:uid="{F55F4633-CBA7-40C2-A1DC-51E2F6FEAA62}"/>
    <cellStyle name="Currency 8 5" xfId="234" xr:uid="{6842DAC3-3EC4-4669-B3E4-48888143153D}"/>
    <cellStyle name="Currency 8 5 2" xfId="4643" xr:uid="{632A4CE7-5210-45BE-92CF-0D49A3AAC833}"/>
    <cellStyle name="Currency 8 6" xfId="4443" xr:uid="{F97D6C0C-941D-43A8-B850-1764086B548A}"/>
    <cellStyle name="Currency 8 7" xfId="4534" xr:uid="{BC989FB5-7F15-4479-84DC-A911E3C50046}"/>
    <cellStyle name="Currency 9" xfId="40" xr:uid="{B4AFBF73-C2CB-4831-928E-543627182F03}"/>
    <cellStyle name="Currency 9 2" xfId="41" xr:uid="{AA406EA2-6187-4670-B02E-1485E3C24C38}"/>
    <cellStyle name="Currency 9 2 2" xfId="235" xr:uid="{450A6DEF-FF2A-4C7E-866D-291AE98D4F4D}"/>
    <cellStyle name="Currency 9 2 2 2" xfId="4644" xr:uid="{6B5003A4-FB16-433D-B288-964444F206C5}"/>
    <cellStyle name="Currency 9 2 3" xfId="4539" xr:uid="{C64FE37D-A320-4B9D-91B4-6D4DF02264EA}"/>
    <cellStyle name="Currency 9 3" xfId="42" xr:uid="{9985ACC8-3844-44FB-B632-3A93C38EC151}"/>
    <cellStyle name="Currency 9 3 2" xfId="236" xr:uid="{6DCCC30B-BD09-4DD5-9271-D303715F57E0}"/>
    <cellStyle name="Currency 9 3 2 2" xfId="4645" xr:uid="{E29BF856-12B8-4188-9660-0161EA5B2474}"/>
    <cellStyle name="Currency 9 3 3" xfId="4540" xr:uid="{10E78A22-FD2F-46B3-A97C-716B46AC5531}"/>
    <cellStyle name="Currency 9 4" xfId="237" xr:uid="{080B079A-9726-4058-B020-850BF8544290}"/>
    <cellStyle name="Currency 9 4 2" xfId="4646" xr:uid="{0DE09CF2-A02B-4B19-AB4C-140FF7E43394}"/>
    <cellStyle name="Currency 9 5" xfId="4327" xr:uid="{2B29A67E-3464-487A-A958-3C86409C56C8}"/>
    <cellStyle name="Currency 9 5 2" xfId="4444" xr:uid="{F7352A9F-773B-4369-B411-C1DD6292B45A}"/>
    <cellStyle name="Currency 9 5 3" xfId="4723" xr:uid="{EA715504-28CB-47CD-B97B-256487BCA3F2}"/>
    <cellStyle name="Currency 9 5 4" xfId="4700" xr:uid="{8484CE65-01BE-43D5-AA18-F243F26A6C35}"/>
    <cellStyle name="Currency 9 6" xfId="4538" xr:uid="{D899B648-4D87-421E-83B3-3521AA20BD7F}"/>
    <cellStyle name="Hyperlink 2" xfId="6" xr:uid="{6CFFD761-E1C4-4FFC-9C82-FDD569F38491}"/>
    <cellStyle name="Hyperlink 2 2" xfId="5362" xr:uid="{82D7EB00-93FD-447F-A7ED-2B19D3DEADE5}"/>
    <cellStyle name="Hyperlink 3" xfId="202" xr:uid="{ECDB1A0E-0016-48A0-A02C-AC88DCE0E90C}"/>
    <cellStyle name="Hyperlink 3 2" xfId="4415" xr:uid="{BCD03D89-30B3-46DF-9B1E-62E2C284918A}"/>
    <cellStyle name="Hyperlink 3 3" xfId="4328" xr:uid="{6842E686-B0A4-4527-98BB-94D0FF341010}"/>
    <cellStyle name="Hyperlink 4" xfId="4329" xr:uid="{E3DB0E88-CC77-4EEB-AA16-A17D6CBA913A}"/>
    <cellStyle name="Hyperlink 4 2" xfId="5356" xr:uid="{53B149B3-1B31-4413-889C-7F5C58BBC565}"/>
    <cellStyle name="Normal" xfId="0" builtinId="0"/>
    <cellStyle name="Normal 10" xfId="43" xr:uid="{0A3217A9-A302-415A-AD88-533A82D61260}"/>
    <cellStyle name="Normal 10 10" xfId="903" xr:uid="{09DA9AFD-95DD-4FCE-9062-6C8E5A2509F0}"/>
    <cellStyle name="Normal 10 10 2" xfId="2508" xr:uid="{019CA3FF-BC8F-409E-BD6F-6ECB1ADAEF9D}"/>
    <cellStyle name="Normal 10 10 2 2" xfId="4331" xr:uid="{5EA0283F-4227-4B64-B091-4B2668222F8E}"/>
    <cellStyle name="Normal 10 10 2 3" xfId="4675" xr:uid="{E39AF2F7-7DDF-42CD-B70C-5D5639E53687}"/>
    <cellStyle name="Normal 10 10 3" xfId="2509" xr:uid="{1969BDF3-9DA6-4F04-A101-7595EB90E87A}"/>
    <cellStyle name="Normal 10 10 4" xfId="2510" xr:uid="{3D0EA939-6E96-4863-BE4D-BF32703049D8}"/>
    <cellStyle name="Normal 10 11" xfId="2511" xr:uid="{50B64D12-2FF2-4EB4-9EFA-F02A1DD5DEB0}"/>
    <cellStyle name="Normal 10 11 2" xfId="2512" xr:uid="{1454AC3F-A778-4F08-BCFA-2687526243D9}"/>
    <cellStyle name="Normal 10 11 3" xfId="2513" xr:uid="{1F19B62F-7F28-401F-812D-748462565EAA}"/>
    <cellStyle name="Normal 10 11 4" xfId="2514" xr:uid="{87F39437-6A08-4A34-A85D-3679BEBB1B66}"/>
    <cellStyle name="Normal 10 12" xfId="2515" xr:uid="{28A7308E-D867-4AA1-BE9B-8430A19309F1}"/>
    <cellStyle name="Normal 10 12 2" xfId="2516" xr:uid="{2B1DBAD2-CE5A-430B-83DC-3C4B7F59DEC9}"/>
    <cellStyle name="Normal 10 13" xfId="2517" xr:uid="{537B6469-DD4F-4560-B754-781FB0BB364C}"/>
    <cellStyle name="Normal 10 14" xfId="2518" xr:uid="{9D5D6BC3-ECED-45A1-91B4-25509ABD57F0}"/>
    <cellStyle name="Normal 10 15" xfId="2519" xr:uid="{FAFA3E2E-9FC8-4902-9F21-3ADCDA40854D}"/>
    <cellStyle name="Normal 10 2" xfId="71" xr:uid="{DF2D3A4D-E092-4327-9E2F-CBEDBE38A728}"/>
    <cellStyle name="Normal 10 2 10" xfId="2520" xr:uid="{B47D1A65-A048-4AEA-AF50-E44AD237803F}"/>
    <cellStyle name="Normal 10 2 11" xfId="2521" xr:uid="{DCB945E5-F690-4F26-9429-25C1BE663C24}"/>
    <cellStyle name="Normal 10 2 2" xfId="72" xr:uid="{4EF570E0-2892-466D-8528-50E040E70E4B}"/>
    <cellStyle name="Normal 10 2 2 2" xfId="73" xr:uid="{2F1CAD3E-CD0C-415C-9483-D329DED1B0B9}"/>
    <cellStyle name="Normal 10 2 2 2 2" xfId="238" xr:uid="{CB8A553C-BD1F-465C-BD42-56934F44365A}"/>
    <cellStyle name="Normal 10 2 2 2 2 2" xfId="454" xr:uid="{089C42A8-085A-4724-B33F-381A826E1FDD}"/>
    <cellStyle name="Normal 10 2 2 2 2 2 2" xfId="455" xr:uid="{CA6EF9C0-1EF8-4554-ADFB-320A0E6A1EEC}"/>
    <cellStyle name="Normal 10 2 2 2 2 2 2 2" xfId="904" xr:uid="{1CB38386-8B39-45F7-97E4-CBB15EDE5324}"/>
    <cellStyle name="Normal 10 2 2 2 2 2 2 2 2" xfId="905" xr:uid="{7C5CEAE9-11A4-4618-BBCA-AE54BA4A140D}"/>
    <cellStyle name="Normal 10 2 2 2 2 2 2 3" xfId="906" xr:uid="{269FF83D-8012-4908-A016-2691285F9442}"/>
    <cellStyle name="Normal 10 2 2 2 2 2 3" xfId="907" xr:uid="{EB6E11CA-205A-47B9-832B-2F13B12F5807}"/>
    <cellStyle name="Normal 10 2 2 2 2 2 3 2" xfId="908" xr:uid="{8FE0C8B9-0F4B-4D09-8EC1-3E278A93656C}"/>
    <cellStyle name="Normal 10 2 2 2 2 2 4" xfId="909" xr:uid="{33FA1AFD-2EF9-403E-B060-9CE2996988FF}"/>
    <cellStyle name="Normal 10 2 2 2 2 3" xfId="456" xr:uid="{4A57283B-74C9-44A1-AA34-7B8677E3E39E}"/>
    <cellStyle name="Normal 10 2 2 2 2 3 2" xfId="910" xr:uid="{7A0DF914-3BB5-41A2-9DA0-24C99DA45278}"/>
    <cellStyle name="Normal 10 2 2 2 2 3 2 2" xfId="911" xr:uid="{26CCE1E9-775A-404E-A44E-1791FE4B3901}"/>
    <cellStyle name="Normal 10 2 2 2 2 3 3" xfId="912" xr:uid="{A17ADB6C-0447-4CA6-95AE-13ED6585A7E8}"/>
    <cellStyle name="Normal 10 2 2 2 2 3 4" xfId="2522" xr:uid="{9EAC607A-F62E-47BC-B477-422176B55F96}"/>
    <cellStyle name="Normal 10 2 2 2 2 4" xfId="913" xr:uid="{E8ECF508-32CC-4141-A849-5EBA1B355B49}"/>
    <cellStyle name="Normal 10 2 2 2 2 4 2" xfId="914" xr:uid="{84546326-2E8F-4C99-8A18-5FCC76579544}"/>
    <cellStyle name="Normal 10 2 2 2 2 5" xfId="915" xr:uid="{7BCA341F-C5E6-4162-9B28-B9DF3ABB67EE}"/>
    <cellStyle name="Normal 10 2 2 2 2 6" xfId="2523" xr:uid="{F3930D3E-B8D2-4C1B-AC5E-61113554685C}"/>
    <cellStyle name="Normal 10 2 2 2 3" xfId="239" xr:uid="{01FE5DE7-2154-4C12-8CC1-CE19B5329474}"/>
    <cellStyle name="Normal 10 2 2 2 3 2" xfId="457" xr:uid="{7B262C8C-6F54-49DA-B792-3657FD22128D}"/>
    <cellStyle name="Normal 10 2 2 2 3 2 2" xfId="458" xr:uid="{82006314-6758-4421-84CB-0F05E446B57D}"/>
    <cellStyle name="Normal 10 2 2 2 3 2 2 2" xfId="916" xr:uid="{35D76DEE-72A3-48B1-8399-CFCB85F0D90B}"/>
    <cellStyle name="Normal 10 2 2 2 3 2 2 2 2" xfId="917" xr:uid="{938B5128-17B1-4F35-818C-E7042754D626}"/>
    <cellStyle name="Normal 10 2 2 2 3 2 2 3" xfId="918" xr:uid="{05E7350D-CFA7-448A-8FF9-6AEF4A724A38}"/>
    <cellStyle name="Normal 10 2 2 2 3 2 3" xfId="919" xr:uid="{566C7680-4F71-41AF-8F21-9D59C248A813}"/>
    <cellStyle name="Normal 10 2 2 2 3 2 3 2" xfId="920" xr:uid="{4D495184-FD09-4B94-9F11-9F7EFB8C2FCD}"/>
    <cellStyle name="Normal 10 2 2 2 3 2 4" xfId="921" xr:uid="{0365374A-7EE4-401B-A4D0-385AD5FED125}"/>
    <cellStyle name="Normal 10 2 2 2 3 3" xfId="459" xr:uid="{E8E14458-7B70-462B-9C27-3883FCEB467D}"/>
    <cellStyle name="Normal 10 2 2 2 3 3 2" xfId="922" xr:uid="{A20B6638-5E34-41DB-A0B8-5C9E3F4239B4}"/>
    <cellStyle name="Normal 10 2 2 2 3 3 2 2" xfId="923" xr:uid="{33418A47-8BCB-4216-A5F0-C2F54A2E34AE}"/>
    <cellStyle name="Normal 10 2 2 2 3 3 3" xfId="924" xr:uid="{50287590-8699-429F-BA0C-2A65EA67513A}"/>
    <cellStyle name="Normal 10 2 2 2 3 4" xfId="925" xr:uid="{7BA3B128-0603-454D-82AE-49329A6AF40C}"/>
    <cellStyle name="Normal 10 2 2 2 3 4 2" xfId="926" xr:uid="{054AD487-5F14-42C5-AA44-DF595AEABC80}"/>
    <cellStyle name="Normal 10 2 2 2 3 5" xfId="927" xr:uid="{C9B42450-0F70-4C78-96E0-DC595E09F450}"/>
    <cellStyle name="Normal 10 2 2 2 4" xfId="460" xr:uid="{98F93AE7-26F6-4DDA-8892-0CB211D9B2C8}"/>
    <cellStyle name="Normal 10 2 2 2 4 2" xfId="461" xr:uid="{50B705C2-E7BD-40D5-A4EB-BAD902BF531B}"/>
    <cellStyle name="Normal 10 2 2 2 4 2 2" xfId="928" xr:uid="{255DE16B-901D-45EA-A3F9-69C3146A2CF4}"/>
    <cellStyle name="Normal 10 2 2 2 4 2 2 2" xfId="929" xr:uid="{E0CDCD0F-F18F-482D-89C5-DC5E6155980E}"/>
    <cellStyle name="Normal 10 2 2 2 4 2 3" xfId="930" xr:uid="{52ECD0F4-0BF9-4026-8F3B-6D9DCC07BDDE}"/>
    <cellStyle name="Normal 10 2 2 2 4 3" xfId="931" xr:uid="{9057C7E1-3961-4EBB-A1BE-AF6F3330D9A0}"/>
    <cellStyle name="Normal 10 2 2 2 4 3 2" xfId="932" xr:uid="{CB207E26-381D-4631-B8D4-0E1DA869E8DF}"/>
    <cellStyle name="Normal 10 2 2 2 4 4" xfId="933" xr:uid="{BDB10B42-F5A8-4288-B641-4C464A1163C2}"/>
    <cellStyle name="Normal 10 2 2 2 5" xfId="462" xr:uid="{EA31A69C-4206-4DDA-B1B4-A5DC4D80BE7F}"/>
    <cellStyle name="Normal 10 2 2 2 5 2" xfId="934" xr:uid="{4BB46831-D421-42F9-AAC4-7A4586C420F0}"/>
    <cellStyle name="Normal 10 2 2 2 5 2 2" xfId="935" xr:uid="{AF4E910A-6CCB-41A7-9799-AD1595A54004}"/>
    <cellStyle name="Normal 10 2 2 2 5 3" xfId="936" xr:uid="{C03416B0-7E51-4EB6-9BEF-10DFF5CF91EE}"/>
    <cellStyle name="Normal 10 2 2 2 5 4" xfId="2524" xr:uid="{B7D1B85D-FD4E-400C-B30D-6613E43C8AE2}"/>
    <cellStyle name="Normal 10 2 2 2 6" xfId="937" xr:uid="{6F5DB161-939D-4115-813A-D93CB8FFECE6}"/>
    <cellStyle name="Normal 10 2 2 2 6 2" xfId="938" xr:uid="{62E57C00-F19A-4D3A-9409-D606341B26F1}"/>
    <cellStyle name="Normal 10 2 2 2 7" xfId="939" xr:uid="{4C64E3D1-E678-4685-82E0-3B8A03076D97}"/>
    <cellStyle name="Normal 10 2 2 2 8" xfId="2525" xr:uid="{BFAE2FA2-1B7B-4A8C-9F5B-7D9B544F9929}"/>
    <cellStyle name="Normal 10 2 2 3" xfId="240" xr:uid="{77B17519-C703-4718-8191-2DDEAFA75040}"/>
    <cellStyle name="Normal 10 2 2 3 2" xfId="463" xr:uid="{13D8D2D0-3A03-4413-AE6F-8B2EBAE8FF32}"/>
    <cellStyle name="Normal 10 2 2 3 2 2" xfId="464" xr:uid="{34CCB005-9FBB-4C62-BA2B-C3FB289E6D89}"/>
    <cellStyle name="Normal 10 2 2 3 2 2 2" xfId="940" xr:uid="{5A55B1D8-67C5-491A-8A7F-D7E10CF9E89C}"/>
    <cellStyle name="Normal 10 2 2 3 2 2 2 2" xfId="941" xr:uid="{A4595859-6C07-4BEC-AF40-13E936AAEE77}"/>
    <cellStyle name="Normal 10 2 2 3 2 2 3" xfId="942" xr:uid="{33265BFC-4380-4819-AD68-3F82FDEFC934}"/>
    <cellStyle name="Normal 10 2 2 3 2 3" xfId="943" xr:uid="{D09EC9B4-E256-4C01-86D6-24D27DF079CC}"/>
    <cellStyle name="Normal 10 2 2 3 2 3 2" xfId="944" xr:uid="{247ECF2C-8067-4C77-9023-72722ADEB09C}"/>
    <cellStyle name="Normal 10 2 2 3 2 4" xfId="945" xr:uid="{55889166-DD42-4717-ADDF-370582BDF4B5}"/>
    <cellStyle name="Normal 10 2 2 3 3" xfId="465" xr:uid="{533A8D03-0E38-42E4-87DA-8AF7515078B7}"/>
    <cellStyle name="Normal 10 2 2 3 3 2" xfId="946" xr:uid="{6391012A-D686-4B79-A347-C5D93888ECB1}"/>
    <cellStyle name="Normal 10 2 2 3 3 2 2" xfId="947" xr:uid="{F5DFA426-B7B3-43E3-B73D-52DAAF0AB404}"/>
    <cellStyle name="Normal 10 2 2 3 3 3" xfId="948" xr:uid="{ABB08647-D0DA-49B5-B240-7739DBC84066}"/>
    <cellStyle name="Normal 10 2 2 3 3 4" xfId="2526" xr:uid="{1F2D9BD6-6A46-4745-BB45-0569896D8353}"/>
    <cellStyle name="Normal 10 2 2 3 4" xfId="949" xr:uid="{A65B16F7-329D-4DAA-9AAA-3CC7B3F60B40}"/>
    <cellStyle name="Normal 10 2 2 3 4 2" xfId="950" xr:uid="{BE7C3E9A-1710-4731-A9DB-379E6FC44B36}"/>
    <cellStyle name="Normal 10 2 2 3 5" xfId="951" xr:uid="{B9D170E1-2493-47DC-8A7D-2C2B2564C5E2}"/>
    <cellStyle name="Normal 10 2 2 3 6" xfId="2527" xr:uid="{502AE5CA-0701-4333-9339-4293A7D836E1}"/>
    <cellStyle name="Normal 10 2 2 4" xfId="241" xr:uid="{D847548A-4DCC-43A2-9677-0EE4660FF542}"/>
    <cellStyle name="Normal 10 2 2 4 2" xfId="466" xr:uid="{5F204084-5261-45B0-955F-70196C0B8972}"/>
    <cellStyle name="Normal 10 2 2 4 2 2" xfId="467" xr:uid="{F3FB6D9E-C067-4FBC-B1E3-663BEE9CC58A}"/>
    <cellStyle name="Normal 10 2 2 4 2 2 2" xfId="952" xr:uid="{A4B27161-7CB0-47AC-BBC6-013134B98B9C}"/>
    <cellStyle name="Normal 10 2 2 4 2 2 2 2" xfId="953" xr:uid="{69AFBF06-D380-4844-AE58-DC391294301C}"/>
    <cellStyle name="Normal 10 2 2 4 2 2 3" xfId="954" xr:uid="{51E01747-EEEB-48BC-B195-DAB4A4C859A6}"/>
    <cellStyle name="Normal 10 2 2 4 2 3" xfId="955" xr:uid="{42695926-3B83-4C48-BA24-1592099BE800}"/>
    <cellStyle name="Normal 10 2 2 4 2 3 2" xfId="956" xr:uid="{93115968-FA3D-4ACB-81C2-13607D851309}"/>
    <cellStyle name="Normal 10 2 2 4 2 4" xfId="957" xr:uid="{FF0A35CF-DC54-491E-9029-F63A2DE0C618}"/>
    <cellStyle name="Normal 10 2 2 4 3" xfId="468" xr:uid="{11D3838B-262D-4AC1-A812-5B254EBB36B3}"/>
    <cellStyle name="Normal 10 2 2 4 3 2" xfId="958" xr:uid="{0E516A10-74D5-4737-B9F3-AA2671177543}"/>
    <cellStyle name="Normal 10 2 2 4 3 2 2" xfId="959" xr:uid="{645157E5-BB99-41F2-9516-671B400D514D}"/>
    <cellStyle name="Normal 10 2 2 4 3 3" xfId="960" xr:uid="{0679DAA0-9254-43D7-B118-FDEC365C117F}"/>
    <cellStyle name="Normal 10 2 2 4 4" xfId="961" xr:uid="{B55A9239-61EB-4988-ABAC-8ECE3ADD2EDA}"/>
    <cellStyle name="Normal 10 2 2 4 4 2" xfId="962" xr:uid="{83EEFD90-F892-4441-86D7-8197058F8D2E}"/>
    <cellStyle name="Normal 10 2 2 4 5" xfId="963" xr:uid="{55621798-3DEC-4323-99C3-275F6604FAD9}"/>
    <cellStyle name="Normal 10 2 2 5" xfId="242" xr:uid="{3CE105E1-B3A3-49F2-9BD6-83F2B9152472}"/>
    <cellStyle name="Normal 10 2 2 5 2" xfId="469" xr:uid="{E9924EDC-9F46-4008-B399-3C15005B7EA9}"/>
    <cellStyle name="Normal 10 2 2 5 2 2" xfId="964" xr:uid="{93E72D2A-EC0E-49B1-A53C-563409B21908}"/>
    <cellStyle name="Normal 10 2 2 5 2 2 2" xfId="965" xr:uid="{C0B96493-62B5-49FA-9B4E-61E060261BE1}"/>
    <cellStyle name="Normal 10 2 2 5 2 3" xfId="966" xr:uid="{6D4B33A2-8040-47C0-8926-EBBA7D814735}"/>
    <cellStyle name="Normal 10 2 2 5 3" xfId="967" xr:uid="{684E88A6-60ED-4CD9-A42B-1F2145B1D5EE}"/>
    <cellStyle name="Normal 10 2 2 5 3 2" xfId="968" xr:uid="{715F82E5-5EB1-49D5-BCC0-7C4D2C423E46}"/>
    <cellStyle name="Normal 10 2 2 5 4" xfId="969" xr:uid="{BECB78AB-6866-4798-80D2-53281930AC31}"/>
    <cellStyle name="Normal 10 2 2 6" xfId="470" xr:uid="{BDFB2240-0E39-4605-A277-52EF28656FC1}"/>
    <cellStyle name="Normal 10 2 2 6 2" xfId="970" xr:uid="{10C67DF6-7362-4111-84F9-C2B4A6563EFF}"/>
    <cellStyle name="Normal 10 2 2 6 2 2" xfId="971" xr:uid="{45E5FB00-CB9C-432B-8AD0-6C8CF99FB062}"/>
    <cellStyle name="Normal 10 2 2 6 2 3" xfId="4333" xr:uid="{17B6BB35-E2A2-4BDA-927D-4F0174003326}"/>
    <cellStyle name="Normal 10 2 2 6 3" xfId="972" xr:uid="{91C2895C-438F-4E86-8607-A429B7E30CD4}"/>
    <cellStyle name="Normal 10 2 2 6 4" xfId="2528" xr:uid="{772FACC6-72CC-4240-85F5-58D42A06B988}"/>
    <cellStyle name="Normal 10 2 2 6 4 2" xfId="4564" xr:uid="{A63D99A6-DF09-44E0-B607-FA28FC9D0E73}"/>
    <cellStyle name="Normal 10 2 2 6 4 3" xfId="4676" xr:uid="{CF5FEC11-4C09-4E23-905D-2D3CCE882761}"/>
    <cellStyle name="Normal 10 2 2 6 4 4" xfId="4602" xr:uid="{5413E4A1-9087-4858-8153-ADD6AE729377}"/>
    <cellStyle name="Normal 10 2 2 7" xfId="973" xr:uid="{AD49F92E-3E38-4EA2-8546-16165E849628}"/>
    <cellStyle name="Normal 10 2 2 7 2" xfId="974" xr:uid="{B6D3CBCA-36ED-45BB-9EA0-A70AC12B5BA8}"/>
    <cellStyle name="Normal 10 2 2 8" xfId="975" xr:uid="{9522955A-4763-4CE7-9C40-420356432517}"/>
    <cellStyle name="Normal 10 2 2 9" xfId="2529" xr:uid="{51E932B7-B39E-44D3-9F92-0A85AEBE48D7}"/>
    <cellStyle name="Normal 10 2 3" xfId="74" xr:uid="{FDBFFF24-AC2B-48A7-8339-9C7B35397FB8}"/>
    <cellStyle name="Normal 10 2 3 2" xfId="75" xr:uid="{3F5CAF2B-F091-4BF5-B608-D177E47884DA}"/>
    <cellStyle name="Normal 10 2 3 2 2" xfId="471" xr:uid="{1706ED95-43F8-47AD-8D02-26179BDF9383}"/>
    <cellStyle name="Normal 10 2 3 2 2 2" xfId="472" xr:uid="{DD567522-C8A1-4FB3-BDDD-77F6C192154F}"/>
    <cellStyle name="Normal 10 2 3 2 2 2 2" xfId="976" xr:uid="{D8433D7A-A0E9-4A24-BFD1-1AD70C4C1745}"/>
    <cellStyle name="Normal 10 2 3 2 2 2 2 2" xfId="977" xr:uid="{1A4752AF-B415-45EA-AE4B-73FA3E097C03}"/>
    <cellStyle name="Normal 10 2 3 2 2 2 3" xfId="978" xr:uid="{B3CC7B5F-FCE1-42D2-B052-E0382B656467}"/>
    <cellStyle name="Normal 10 2 3 2 2 3" xfId="979" xr:uid="{233867D8-8065-4FCC-AD91-D0A1BE69158C}"/>
    <cellStyle name="Normal 10 2 3 2 2 3 2" xfId="980" xr:uid="{6B1946E6-72A8-4443-9418-675C0EBEB2F1}"/>
    <cellStyle name="Normal 10 2 3 2 2 4" xfId="981" xr:uid="{E743E528-9944-4FFA-8028-245522840483}"/>
    <cellStyle name="Normal 10 2 3 2 3" xfId="473" xr:uid="{CADAB4A8-57E7-4D2F-A2F9-BDE9BD419437}"/>
    <cellStyle name="Normal 10 2 3 2 3 2" xfId="982" xr:uid="{D07AA8D9-5C8C-4329-A48A-8E0EAC00E546}"/>
    <cellStyle name="Normal 10 2 3 2 3 2 2" xfId="983" xr:uid="{01370550-95FA-45D8-89F4-E921E4669952}"/>
    <cellStyle name="Normal 10 2 3 2 3 3" xfId="984" xr:uid="{E75C109B-31BC-4959-AD4B-F1A2BE5B37ED}"/>
    <cellStyle name="Normal 10 2 3 2 3 4" xfId="2530" xr:uid="{6D603ED9-9E43-40D6-A51E-551E44D25D2A}"/>
    <cellStyle name="Normal 10 2 3 2 4" xfId="985" xr:uid="{6B7FB024-9FD8-4F8C-AB22-DC3A18EC29CC}"/>
    <cellStyle name="Normal 10 2 3 2 4 2" xfId="986" xr:uid="{7B8C24BF-AFB0-4679-935A-8AC0CE14C3DD}"/>
    <cellStyle name="Normal 10 2 3 2 5" xfId="987" xr:uid="{021CCE2C-F9DC-4F45-9014-C8C49FF5D378}"/>
    <cellStyle name="Normal 10 2 3 2 6" xfId="2531" xr:uid="{561E1310-C20D-4ED0-9852-13F871D58788}"/>
    <cellStyle name="Normal 10 2 3 3" xfId="243" xr:uid="{317FDA93-D93B-462E-BCF0-675ECFFB514E}"/>
    <cellStyle name="Normal 10 2 3 3 2" xfId="474" xr:uid="{CB1F6A44-812D-4E8E-8A11-241C55936082}"/>
    <cellStyle name="Normal 10 2 3 3 2 2" xfId="475" xr:uid="{72340461-8D04-4953-8F6F-85C2A5A4CDB0}"/>
    <cellStyle name="Normal 10 2 3 3 2 2 2" xfId="988" xr:uid="{2E75A091-7732-4A17-975E-2F4BC2B18F8B}"/>
    <cellStyle name="Normal 10 2 3 3 2 2 2 2" xfId="989" xr:uid="{F14FD451-C921-4393-A228-100B2CDD5377}"/>
    <cellStyle name="Normal 10 2 3 3 2 2 3" xfId="990" xr:uid="{A47BA2DB-5E3A-47DD-A724-F8ACBAD7F5C0}"/>
    <cellStyle name="Normal 10 2 3 3 2 3" xfId="991" xr:uid="{05174103-9A72-4D9A-8E51-69605EE6959F}"/>
    <cellStyle name="Normal 10 2 3 3 2 3 2" xfId="992" xr:uid="{29CDBF83-3C56-4E13-88FE-80320335384C}"/>
    <cellStyle name="Normal 10 2 3 3 2 4" xfId="993" xr:uid="{71F83567-6C59-46CE-9719-129488526484}"/>
    <cellStyle name="Normal 10 2 3 3 3" xfId="476" xr:uid="{6C2573C9-10D2-405F-8DBB-6B95E3AD990F}"/>
    <cellStyle name="Normal 10 2 3 3 3 2" xfId="994" xr:uid="{533976CC-7312-492D-B57F-080E4EA19599}"/>
    <cellStyle name="Normal 10 2 3 3 3 2 2" xfId="995" xr:uid="{D665A163-359A-465B-9969-60D4BCEE54F7}"/>
    <cellStyle name="Normal 10 2 3 3 3 3" xfId="996" xr:uid="{010CB1BD-B350-45B6-A15A-1BE28D026464}"/>
    <cellStyle name="Normal 10 2 3 3 4" xfId="997" xr:uid="{E4FD326C-153C-4609-B8AB-4D4FC13EBEC0}"/>
    <cellStyle name="Normal 10 2 3 3 4 2" xfId="998" xr:uid="{1A6E403E-B747-4576-862A-CFF4BD587A1C}"/>
    <cellStyle name="Normal 10 2 3 3 5" xfId="999" xr:uid="{205002D8-D530-47E4-BC1F-D6EF115A6AA5}"/>
    <cellStyle name="Normal 10 2 3 4" xfId="244" xr:uid="{CE150AFC-653A-4B27-9689-0B57E34208D7}"/>
    <cellStyle name="Normal 10 2 3 4 2" xfId="477" xr:uid="{975BFBBB-E9DF-45C0-8958-D1A918966B94}"/>
    <cellStyle name="Normal 10 2 3 4 2 2" xfId="1000" xr:uid="{F9B5AD33-7DD7-4D74-BE7B-1354A58A0F67}"/>
    <cellStyle name="Normal 10 2 3 4 2 2 2" xfId="1001" xr:uid="{F159E052-B9EF-40E1-8542-3B2FC151B149}"/>
    <cellStyle name="Normal 10 2 3 4 2 3" xfId="1002" xr:uid="{8640243F-43E9-49BE-8353-16BD6A39174A}"/>
    <cellStyle name="Normal 10 2 3 4 3" xfId="1003" xr:uid="{0DF5A876-E7EC-4309-AC39-DC7E09241C43}"/>
    <cellStyle name="Normal 10 2 3 4 3 2" xfId="1004" xr:uid="{D1557195-463C-42AA-A0FA-325C53B7F221}"/>
    <cellStyle name="Normal 10 2 3 4 4" xfId="1005" xr:uid="{0364F92F-0A51-47FC-B11B-6952CBE46816}"/>
    <cellStyle name="Normal 10 2 3 5" xfId="478" xr:uid="{F459F12C-1E7B-4767-B96B-66DCCA3C28AD}"/>
    <cellStyle name="Normal 10 2 3 5 2" xfId="1006" xr:uid="{90D2EE7A-0FEA-4F58-98EC-B52570A06FA0}"/>
    <cellStyle name="Normal 10 2 3 5 2 2" xfId="1007" xr:uid="{D8BD1C89-0752-4DAB-B3A5-2ACD7B1131BC}"/>
    <cellStyle name="Normal 10 2 3 5 2 3" xfId="4334" xr:uid="{8EE4633C-8226-43C4-A6CF-21BC9B9D0712}"/>
    <cellStyle name="Normal 10 2 3 5 3" xfId="1008" xr:uid="{0C05B94B-1C5B-43BB-97BC-6BA907BBED70}"/>
    <cellStyle name="Normal 10 2 3 5 4" xfId="2532" xr:uid="{70830A36-2B39-4B60-947D-9B1DE4174FFB}"/>
    <cellStyle name="Normal 10 2 3 5 4 2" xfId="4565" xr:uid="{15800C87-8D81-4CCF-B2FE-4736DB63A68E}"/>
    <cellStyle name="Normal 10 2 3 5 4 3" xfId="4677" xr:uid="{2CB2C4BC-B531-4D95-A839-59CDCBF5CD2D}"/>
    <cellStyle name="Normal 10 2 3 5 4 4" xfId="4603" xr:uid="{9B314846-5B99-46F4-A674-5FAFE6321447}"/>
    <cellStyle name="Normal 10 2 3 6" xfId="1009" xr:uid="{C9CFEDE5-07FD-4A8C-A554-598778FB95C0}"/>
    <cellStyle name="Normal 10 2 3 6 2" xfId="1010" xr:uid="{E40B6656-B82F-44D5-A895-A085EE37D5ED}"/>
    <cellStyle name="Normal 10 2 3 7" xfId="1011" xr:uid="{0EF8D4D5-0A46-447E-A903-702C812D1481}"/>
    <cellStyle name="Normal 10 2 3 8" xfId="2533" xr:uid="{9ABD67F0-94EC-4A30-B604-AA4616848948}"/>
    <cellStyle name="Normal 10 2 4" xfId="76" xr:uid="{BE4A31B8-A05A-45E3-9150-A68836C9263E}"/>
    <cellStyle name="Normal 10 2 4 2" xfId="429" xr:uid="{473ABB7A-173A-4402-9AC6-C740EDB5C5F6}"/>
    <cellStyle name="Normal 10 2 4 2 2" xfId="479" xr:uid="{84DA3CB5-A67D-427B-A234-DBA0C59A5B46}"/>
    <cellStyle name="Normal 10 2 4 2 2 2" xfId="1012" xr:uid="{7CF9B056-ABBB-4244-A3B6-2646C77D8123}"/>
    <cellStyle name="Normal 10 2 4 2 2 2 2" xfId="1013" xr:uid="{5B91371B-7BA0-4019-9659-4CC54BFA2ED7}"/>
    <cellStyle name="Normal 10 2 4 2 2 3" xfId="1014" xr:uid="{5482CCE7-A2C6-4ADE-99B4-4F9ADB6BF80C}"/>
    <cellStyle name="Normal 10 2 4 2 2 4" xfId="2534" xr:uid="{1564A5AF-E57A-4BFD-87D0-60BBC752B800}"/>
    <cellStyle name="Normal 10 2 4 2 3" xfId="1015" xr:uid="{2D32C237-9811-4045-BB62-151466ED0C40}"/>
    <cellStyle name="Normal 10 2 4 2 3 2" xfId="1016" xr:uid="{9D14709E-F29D-48EB-A51E-33A04E90F05F}"/>
    <cellStyle name="Normal 10 2 4 2 4" xfId="1017" xr:uid="{DBE05C1C-8E76-49A2-AB63-6273455ED32D}"/>
    <cellStyle name="Normal 10 2 4 2 5" xfId="2535" xr:uid="{6069EB70-4C40-49FE-BDCA-A086EA71D8D6}"/>
    <cellStyle name="Normal 10 2 4 3" xfId="480" xr:uid="{9971B5E4-88C3-4B28-8CB3-0DAC19D78B63}"/>
    <cellStyle name="Normal 10 2 4 3 2" xfId="1018" xr:uid="{F868E1E1-BC3C-4F3B-AD8D-2AB743DEE793}"/>
    <cellStyle name="Normal 10 2 4 3 2 2" xfId="1019" xr:uid="{124A72F4-8C55-412B-90F6-1B82F4D4D02D}"/>
    <cellStyle name="Normal 10 2 4 3 3" xfId="1020" xr:uid="{EB520EF7-652C-4079-B096-BFD587F3F7AB}"/>
    <cellStyle name="Normal 10 2 4 3 4" xfId="2536" xr:uid="{ED5DA71A-1DB8-42B9-9DA1-88261943F533}"/>
    <cellStyle name="Normal 10 2 4 4" xfId="1021" xr:uid="{FDA91BD9-6EB0-4AF5-9CF4-30BCC358D9BC}"/>
    <cellStyle name="Normal 10 2 4 4 2" xfId="1022" xr:uid="{F3C447F7-A129-4E8B-991C-094B65B9B340}"/>
    <cellStyle name="Normal 10 2 4 4 3" xfId="2537" xr:uid="{976DF83C-C06E-4211-815B-3F07A2D08EF9}"/>
    <cellStyle name="Normal 10 2 4 4 4" xfId="2538" xr:uid="{12126FBA-2CE4-480C-9220-A6FAAEF4D694}"/>
    <cellStyle name="Normal 10 2 4 5" xfId="1023" xr:uid="{0C9ABC13-8B47-41EF-AB77-E8DB619DB832}"/>
    <cellStyle name="Normal 10 2 4 6" xfId="2539" xr:uid="{E14F1239-BE76-4BCD-896A-612BA955ED29}"/>
    <cellStyle name="Normal 10 2 4 7" xfId="2540" xr:uid="{6B3A248E-A957-4D3B-A633-E4C1722D5460}"/>
    <cellStyle name="Normal 10 2 5" xfId="245" xr:uid="{E438980A-F072-46FB-BE75-7AC3556E6FD4}"/>
    <cellStyle name="Normal 10 2 5 2" xfId="481" xr:uid="{3127264F-4B83-4C11-80F8-9BF68D7B6331}"/>
    <cellStyle name="Normal 10 2 5 2 2" xfId="482" xr:uid="{8BA360E8-D3F6-4C83-A03A-1AAF8E4667BE}"/>
    <cellStyle name="Normal 10 2 5 2 2 2" xfId="1024" xr:uid="{042CDCDA-00DA-41CE-A2BD-1F220B9B4609}"/>
    <cellStyle name="Normal 10 2 5 2 2 2 2" xfId="1025" xr:uid="{F917888F-4B74-43E7-901D-37C923E28A24}"/>
    <cellStyle name="Normal 10 2 5 2 2 3" xfId="1026" xr:uid="{88E7FCBB-0E41-4455-BC93-7F9783575EB7}"/>
    <cellStyle name="Normal 10 2 5 2 3" xfId="1027" xr:uid="{3C5E46A0-6662-49BB-84ED-3E85B74F127E}"/>
    <cellStyle name="Normal 10 2 5 2 3 2" xfId="1028" xr:uid="{6932979E-6E1B-4B82-A350-3FC8003C77C9}"/>
    <cellStyle name="Normal 10 2 5 2 4" xfId="1029" xr:uid="{A543B7B3-37E8-499B-BA8F-79D5233828E9}"/>
    <cellStyle name="Normal 10 2 5 3" xfId="483" xr:uid="{1F57CE04-5653-4542-B6C7-59EEA05C3388}"/>
    <cellStyle name="Normal 10 2 5 3 2" xfId="1030" xr:uid="{F0A6F888-2B71-4961-852E-CFE81AD3B72E}"/>
    <cellStyle name="Normal 10 2 5 3 2 2" xfId="1031" xr:uid="{E86493A5-EF05-4748-9FFE-E95CBD926C0E}"/>
    <cellStyle name="Normal 10 2 5 3 3" xfId="1032" xr:uid="{955BD4A7-D607-4340-8556-2DA9F379699C}"/>
    <cellStyle name="Normal 10 2 5 3 4" xfId="2541" xr:uid="{E2361C09-0F6A-4FF7-B64C-F86806B2977C}"/>
    <cellStyle name="Normal 10 2 5 4" xfId="1033" xr:uid="{7071FF9C-BE2C-451C-943A-E370E9F66F9F}"/>
    <cellStyle name="Normal 10 2 5 4 2" xfId="1034" xr:uid="{B81F8D83-E76D-4E22-B64D-540AC99D7E80}"/>
    <cellStyle name="Normal 10 2 5 5" xfId="1035" xr:uid="{5ECA37DF-C0EB-4D11-B6D7-1DF56B38F102}"/>
    <cellStyle name="Normal 10 2 5 6" xfId="2542" xr:uid="{3BAE1922-9032-447B-922E-BB452C12F4E7}"/>
    <cellStyle name="Normal 10 2 6" xfId="246" xr:uid="{17B26B5E-CAAB-4F10-BD96-E9C2D8E7ED34}"/>
    <cellStyle name="Normal 10 2 6 2" xfId="484" xr:uid="{5DE8E0B2-252D-405F-9B80-CC41736C7EA3}"/>
    <cellStyle name="Normal 10 2 6 2 2" xfId="1036" xr:uid="{5B6E678F-3A7A-480B-A7E6-4A8CBC121DAD}"/>
    <cellStyle name="Normal 10 2 6 2 2 2" xfId="1037" xr:uid="{144FAFC3-FDD3-48B5-893C-1F3037CF71FF}"/>
    <cellStyle name="Normal 10 2 6 2 3" xfId="1038" xr:uid="{D047F39C-B8FA-46E1-BE2C-EF2C70331827}"/>
    <cellStyle name="Normal 10 2 6 2 4" xfId="2543" xr:uid="{52C74F0A-1CAE-4C4B-863C-B1DA11B2C418}"/>
    <cellStyle name="Normal 10 2 6 3" xfId="1039" xr:uid="{381A3BA5-A9EB-4AB2-8399-36C7878457FD}"/>
    <cellStyle name="Normal 10 2 6 3 2" xfId="1040" xr:uid="{1F848D7D-3383-45E4-9E7D-7E12F4A10D97}"/>
    <cellStyle name="Normal 10 2 6 4" xfId="1041" xr:uid="{5F747B0A-0138-436C-A316-756CB4ACE090}"/>
    <cellStyle name="Normal 10 2 6 5" xfId="2544" xr:uid="{6BFADB3C-26CE-4B6A-AEF0-5ED5589E865D}"/>
    <cellStyle name="Normal 10 2 7" xfId="485" xr:uid="{6EB2C285-AF43-4FD3-9C01-FBAA831E15B2}"/>
    <cellStyle name="Normal 10 2 7 2" xfId="1042" xr:uid="{2EC72054-86C5-4645-A41D-0CC7E3DE4F68}"/>
    <cellStyle name="Normal 10 2 7 2 2" xfId="1043" xr:uid="{FA0DD136-F577-45C9-98D6-7F8523228C41}"/>
    <cellStyle name="Normal 10 2 7 2 3" xfId="4332" xr:uid="{73F699A5-5828-4CC2-ACC2-88C17C6C3376}"/>
    <cellStyle name="Normal 10 2 7 3" xfId="1044" xr:uid="{207ADC1B-2723-4BDC-B92D-7DB62FA5F174}"/>
    <cellStyle name="Normal 10 2 7 4" xfId="2545" xr:uid="{DB5FE4C4-4B79-452B-9308-F43CC1F9668B}"/>
    <cellStyle name="Normal 10 2 7 4 2" xfId="4563" xr:uid="{9FB37F28-A0E9-41CF-8F04-E0CF85A5C501}"/>
    <cellStyle name="Normal 10 2 7 4 3" xfId="4678" xr:uid="{3CAA2BEA-4CA8-412A-984E-87C0E572A13F}"/>
    <cellStyle name="Normal 10 2 7 4 4" xfId="4601" xr:uid="{C32C947A-1E54-4255-A260-EBC9AA704131}"/>
    <cellStyle name="Normal 10 2 8" xfId="1045" xr:uid="{6020696A-1210-479F-A5C5-F2835FC151B6}"/>
    <cellStyle name="Normal 10 2 8 2" xfId="1046" xr:uid="{39F75E0A-5D9B-4BB6-8B1B-907A71D8F707}"/>
    <cellStyle name="Normal 10 2 8 3" xfId="2546" xr:uid="{EA30AE1A-BDF5-459F-88CB-5D04AC1D679B}"/>
    <cellStyle name="Normal 10 2 8 4" xfId="2547" xr:uid="{0FFD1292-46F7-4A97-BDEE-72827CED595D}"/>
    <cellStyle name="Normal 10 2 9" xfId="1047" xr:uid="{5A9C5BB7-7002-4448-A3AC-C623FC1FCA0B}"/>
    <cellStyle name="Normal 10 3" xfId="77" xr:uid="{47B5A05E-0B8C-45D0-9EBD-8D0D34BF220A}"/>
    <cellStyle name="Normal 10 3 10" xfId="2548" xr:uid="{BD29FD73-08F5-4409-86E5-36B0DA96EDC6}"/>
    <cellStyle name="Normal 10 3 11" xfId="2549" xr:uid="{254C1532-6CC2-4B77-A2D0-1ECD7DF7DFF8}"/>
    <cellStyle name="Normal 10 3 2" xfId="78" xr:uid="{10FAE828-A9D4-4791-A01E-A57E2364ADAA}"/>
    <cellStyle name="Normal 10 3 2 2" xfId="79" xr:uid="{7A3AF566-8689-42A4-AA09-CAB13F2C66A9}"/>
    <cellStyle name="Normal 10 3 2 2 2" xfId="247" xr:uid="{A1C69B83-505B-48C1-AB02-4E63ADA536F9}"/>
    <cellStyle name="Normal 10 3 2 2 2 2" xfId="486" xr:uid="{E0BF83E2-F36D-4F41-8C55-C97591C1B90E}"/>
    <cellStyle name="Normal 10 3 2 2 2 2 2" xfId="1048" xr:uid="{12B18FF3-5E08-49EB-815F-A534CA996797}"/>
    <cellStyle name="Normal 10 3 2 2 2 2 2 2" xfId="1049" xr:uid="{C259AC6B-AB45-4C51-AC85-5F3951BCA1EA}"/>
    <cellStyle name="Normal 10 3 2 2 2 2 3" xfId="1050" xr:uid="{60F33385-8EB1-4B60-8345-A4B4028953DE}"/>
    <cellStyle name="Normal 10 3 2 2 2 2 4" xfId="2550" xr:uid="{84B978AD-AA0D-4839-82D5-3009D2E8E10C}"/>
    <cellStyle name="Normal 10 3 2 2 2 3" xfId="1051" xr:uid="{BF98C234-EDAC-48A5-B174-CC03BDD98A21}"/>
    <cellStyle name="Normal 10 3 2 2 2 3 2" xfId="1052" xr:uid="{06F158AB-A978-4805-A716-7DB2C63E8400}"/>
    <cellStyle name="Normal 10 3 2 2 2 3 3" xfId="2551" xr:uid="{7FEE78FF-296D-411A-8ECA-C0E0FB23355D}"/>
    <cellStyle name="Normal 10 3 2 2 2 3 4" xfId="2552" xr:uid="{B0D5FBB2-E175-4321-98C9-D4008A93D25C}"/>
    <cellStyle name="Normal 10 3 2 2 2 4" xfId="1053" xr:uid="{DB1A0FFF-BEA1-41D9-9A64-D27EEF3D2E6B}"/>
    <cellStyle name="Normal 10 3 2 2 2 5" xfId="2553" xr:uid="{82468C3F-9927-43ED-8700-B6A4DA64C700}"/>
    <cellStyle name="Normal 10 3 2 2 2 6" xfId="2554" xr:uid="{5ED29577-1D8B-442E-ACF3-7F09574A9CAC}"/>
    <cellStyle name="Normal 10 3 2 2 3" xfId="487" xr:uid="{4FF27BD3-8877-47D2-A6CB-75326EA8D52F}"/>
    <cellStyle name="Normal 10 3 2 2 3 2" xfId="1054" xr:uid="{5AD2756B-C318-4E2C-9D4A-65DC5EE1731B}"/>
    <cellStyle name="Normal 10 3 2 2 3 2 2" xfId="1055" xr:uid="{C708FF5E-6EBF-420F-B83D-A55478374B00}"/>
    <cellStyle name="Normal 10 3 2 2 3 2 3" xfId="2555" xr:uid="{ED55C632-6787-4CF0-884C-702AA6B608A1}"/>
    <cellStyle name="Normal 10 3 2 2 3 2 4" xfId="2556" xr:uid="{44425862-1873-4EBF-B45A-B68D7E317CAB}"/>
    <cellStyle name="Normal 10 3 2 2 3 3" xfId="1056" xr:uid="{71E55443-4F29-45C0-9E57-62D4D09A7DD5}"/>
    <cellStyle name="Normal 10 3 2 2 3 4" xfId="2557" xr:uid="{6D9BE236-1584-4C74-BC82-11B4DB684D0D}"/>
    <cellStyle name="Normal 10 3 2 2 3 5" xfId="2558" xr:uid="{CB3B91E9-5B52-4BD5-8304-860D9B1D3224}"/>
    <cellStyle name="Normal 10 3 2 2 4" xfId="1057" xr:uid="{BD1D1500-57DE-4EC6-AFEA-C6290A367128}"/>
    <cellStyle name="Normal 10 3 2 2 4 2" xfId="1058" xr:uid="{56CC3C10-B70D-42D2-AD3E-5525DBFDB998}"/>
    <cellStyle name="Normal 10 3 2 2 4 3" xfId="2559" xr:uid="{87413D01-B46D-4F17-9243-E08A2087E5C4}"/>
    <cellStyle name="Normal 10 3 2 2 4 4" xfId="2560" xr:uid="{37073EDF-B0C4-44D1-9B78-C7BF41D547EE}"/>
    <cellStyle name="Normal 10 3 2 2 5" xfId="1059" xr:uid="{2256A675-B420-47F0-B328-9B280082AB43}"/>
    <cellStyle name="Normal 10 3 2 2 5 2" xfId="2561" xr:uid="{58E6070D-C732-4420-BF03-7A269AD7A173}"/>
    <cellStyle name="Normal 10 3 2 2 5 3" xfId="2562" xr:uid="{C4FF203D-BDBA-488C-AC42-8DE82552720F}"/>
    <cellStyle name="Normal 10 3 2 2 5 4" xfId="2563" xr:uid="{DFF0007A-82DE-44F5-83BD-8F72E0128CE9}"/>
    <cellStyle name="Normal 10 3 2 2 6" xfId="2564" xr:uid="{968D4D0C-7BA2-433A-A5AD-F29520472864}"/>
    <cellStyle name="Normal 10 3 2 2 7" xfId="2565" xr:uid="{179E7C45-C6CB-443C-BF07-711C6440DFFE}"/>
    <cellStyle name="Normal 10 3 2 2 8" xfId="2566" xr:uid="{B342C243-1D94-4929-B414-81FAD3336758}"/>
    <cellStyle name="Normal 10 3 2 3" xfId="248" xr:uid="{6611A84C-D902-4FFC-B223-AAC1C81B7C50}"/>
    <cellStyle name="Normal 10 3 2 3 2" xfId="488" xr:uid="{9E73E8D2-C3B9-44A9-A3DE-46BD439C533A}"/>
    <cellStyle name="Normal 10 3 2 3 2 2" xfId="489" xr:uid="{C9C83520-AD75-4FBF-AF4C-FB36A1C25D9B}"/>
    <cellStyle name="Normal 10 3 2 3 2 2 2" xfId="1060" xr:uid="{A63E2C01-534E-4C64-9386-EF66319F8447}"/>
    <cellStyle name="Normal 10 3 2 3 2 2 2 2" xfId="1061" xr:uid="{787BF443-2A39-4224-B551-4E0E3717CD03}"/>
    <cellStyle name="Normal 10 3 2 3 2 2 3" xfId="1062" xr:uid="{F254320C-6AB9-4FAB-A893-811540636149}"/>
    <cellStyle name="Normal 10 3 2 3 2 3" xfId="1063" xr:uid="{B491A1D4-1CFE-4EC3-A138-E25AC76C4425}"/>
    <cellStyle name="Normal 10 3 2 3 2 3 2" xfId="1064" xr:uid="{6176D1C1-7C4F-4B77-AB9D-14E3A0B63F54}"/>
    <cellStyle name="Normal 10 3 2 3 2 4" xfId="1065" xr:uid="{23C0EDDF-0DF1-433C-8620-D385E2E03B51}"/>
    <cellStyle name="Normal 10 3 2 3 3" xfId="490" xr:uid="{C33D1C4B-EBF8-4B04-9126-7434B2FCAD71}"/>
    <cellStyle name="Normal 10 3 2 3 3 2" xfId="1066" xr:uid="{B4DE6A01-3252-4489-AE75-D9FC7D084C05}"/>
    <cellStyle name="Normal 10 3 2 3 3 2 2" xfId="1067" xr:uid="{AC11E67B-231B-4C57-B345-7DFD403C32F7}"/>
    <cellStyle name="Normal 10 3 2 3 3 3" xfId="1068" xr:uid="{79C9F508-CAD2-4DC4-8E19-39ED663C1D4A}"/>
    <cellStyle name="Normal 10 3 2 3 3 4" xfId="2567" xr:uid="{EE32F84B-205C-4AAA-B19F-51ABB7223D10}"/>
    <cellStyle name="Normal 10 3 2 3 4" xfId="1069" xr:uid="{9DA28CDD-8AE6-4AAC-AE4C-C8EE967D199A}"/>
    <cellStyle name="Normal 10 3 2 3 4 2" xfId="1070" xr:uid="{FDF3E38E-A2B6-437E-9AF5-BA6F1EE43734}"/>
    <cellStyle name="Normal 10 3 2 3 5" xfId="1071" xr:uid="{8228E5DD-8BCC-499B-9BF1-04BA4F29F873}"/>
    <cellStyle name="Normal 10 3 2 3 6" xfId="2568" xr:uid="{BDFEBE00-DD5C-4545-87B8-E34F6DCC2F25}"/>
    <cellStyle name="Normal 10 3 2 4" xfId="249" xr:uid="{46AEC2D6-0D14-448A-B5A7-6AF4BE318D77}"/>
    <cellStyle name="Normal 10 3 2 4 2" xfId="491" xr:uid="{CE873CEA-E668-4C05-82E8-2255F04C8E47}"/>
    <cellStyle name="Normal 10 3 2 4 2 2" xfId="1072" xr:uid="{2599DD7D-62E9-4C08-9EFC-938ABE4461D1}"/>
    <cellStyle name="Normal 10 3 2 4 2 2 2" xfId="1073" xr:uid="{4AAF5057-4926-4A73-B6FE-35BC8A17CC84}"/>
    <cellStyle name="Normal 10 3 2 4 2 3" xfId="1074" xr:uid="{65CB0262-C502-4F70-A561-E88660A12A52}"/>
    <cellStyle name="Normal 10 3 2 4 2 4" xfId="2569" xr:uid="{EDD2D7DC-CD33-4CD3-9C82-E2B7907D1EBA}"/>
    <cellStyle name="Normal 10 3 2 4 3" xfId="1075" xr:uid="{A054EF00-DE4C-4AE7-B137-50A45783327A}"/>
    <cellStyle name="Normal 10 3 2 4 3 2" xfId="1076" xr:uid="{7C9ED448-1B68-4077-85EC-515FE59AA290}"/>
    <cellStyle name="Normal 10 3 2 4 4" xfId="1077" xr:uid="{8E7CD7A2-5733-4CFA-9B8A-E66B71DCFB4A}"/>
    <cellStyle name="Normal 10 3 2 4 5" xfId="2570" xr:uid="{BEEA4FE6-21C5-4E02-8787-FAB55423C9C1}"/>
    <cellStyle name="Normal 10 3 2 5" xfId="251" xr:uid="{731AAEE4-E226-459E-9BDA-EDDC0B992410}"/>
    <cellStyle name="Normal 10 3 2 5 2" xfId="1078" xr:uid="{2A989BFD-74EC-45A8-9967-5E68B0AAF1A8}"/>
    <cellStyle name="Normal 10 3 2 5 2 2" xfId="1079" xr:uid="{51F1268D-480C-43B5-88AB-848F8C8E7D43}"/>
    <cellStyle name="Normal 10 3 2 5 3" xfId="1080" xr:uid="{1A470398-ED45-4060-87AE-D25158B39D62}"/>
    <cellStyle name="Normal 10 3 2 5 4" xfId="2571" xr:uid="{512C8FBD-9C5E-41F1-9ADC-DFC6FFD40ED8}"/>
    <cellStyle name="Normal 10 3 2 6" xfId="1081" xr:uid="{4A90936F-7CDD-41BA-8AA9-3FF4F6D52F27}"/>
    <cellStyle name="Normal 10 3 2 6 2" xfId="1082" xr:uid="{CD82098F-B0EF-4667-833B-716E643DA508}"/>
    <cellStyle name="Normal 10 3 2 6 3" xfId="2572" xr:uid="{137FD16B-B40C-408B-8A38-A455F42FDDC4}"/>
    <cellStyle name="Normal 10 3 2 6 4" xfId="2573" xr:uid="{70D66726-3418-491D-8769-2785E4AF346D}"/>
    <cellStyle name="Normal 10 3 2 7" xfId="1083" xr:uid="{75038AF0-1584-40D4-9605-BAC5E2FCF712}"/>
    <cellStyle name="Normal 10 3 2 8" xfId="2574" xr:uid="{EF410610-EAAE-4188-99E0-8E140066C1EF}"/>
    <cellStyle name="Normal 10 3 2 9" xfId="2575" xr:uid="{FA34CF93-A1E2-41DA-8C26-4141F2DA2339}"/>
    <cellStyle name="Normal 10 3 3" xfId="80" xr:uid="{4A06A8F6-DA3B-4EDD-8947-378A75E10A81}"/>
    <cellStyle name="Normal 10 3 3 2" xfId="81" xr:uid="{0BE31D2C-0957-4431-A6E3-ADEE9666E730}"/>
    <cellStyle name="Normal 10 3 3 2 2" xfId="492" xr:uid="{070BAE9A-7149-4B86-89E1-8667E7ED9CDE}"/>
    <cellStyle name="Normal 10 3 3 2 2 2" xfId="1084" xr:uid="{1A3FF72B-4C5C-4613-8AE9-8AC40898775C}"/>
    <cellStyle name="Normal 10 3 3 2 2 2 2" xfId="1085" xr:uid="{32F472B2-3FEF-4F38-AA66-1999E621E90F}"/>
    <cellStyle name="Normal 10 3 3 2 2 2 2 2" xfId="4445" xr:uid="{983110D7-8BCD-49AE-B6CB-6CB2A4989066}"/>
    <cellStyle name="Normal 10 3 3 2 2 2 3" xfId="4446" xr:uid="{8BB5F54D-3EA6-419C-B30E-3E00D1C6EA38}"/>
    <cellStyle name="Normal 10 3 3 2 2 3" xfId="1086" xr:uid="{66774848-B26F-46BB-80D3-CD7245EBAB05}"/>
    <cellStyle name="Normal 10 3 3 2 2 3 2" xfId="4447" xr:uid="{9CFFDAAE-7109-4029-9651-6FBB78839976}"/>
    <cellStyle name="Normal 10 3 3 2 2 4" xfId="2576" xr:uid="{BB2EDD34-B1E2-4D2F-97C9-0BD5824EF0A1}"/>
    <cellStyle name="Normal 10 3 3 2 3" xfId="1087" xr:uid="{2877F1D9-7D29-4687-B6A8-2E064FD0F8E5}"/>
    <cellStyle name="Normal 10 3 3 2 3 2" xfId="1088" xr:uid="{84465DEB-5B2B-451E-BEC0-10CE79C287CC}"/>
    <cellStyle name="Normal 10 3 3 2 3 2 2" xfId="4448" xr:uid="{A5D05234-134B-44A2-94D4-0C8D68065860}"/>
    <cellStyle name="Normal 10 3 3 2 3 3" xfId="2577" xr:uid="{D09E019B-EB79-47A7-96CC-BA9BDC8D695B}"/>
    <cellStyle name="Normal 10 3 3 2 3 4" xfId="2578" xr:uid="{589FABC2-E2C2-4057-8E13-143C8BAC0F63}"/>
    <cellStyle name="Normal 10 3 3 2 4" xfId="1089" xr:uid="{94F16E55-673E-473D-A06C-D10C6C49969C}"/>
    <cellStyle name="Normal 10 3 3 2 4 2" xfId="4449" xr:uid="{1C937743-6272-449A-8A97-07E6BEFD5724}"/>
    <cellStyle name="Normal 10 3 3 2 5" xfId="2579" xr:uid="{62358D78-1534-4DF0-B409-BC16A76E44E2}"/>
    <cellStyle name="Normal 10 3 3 2 6" xfId="2580" xr:uid="{1302F69F-9D41-4F37-856D-CB8B47A1F36F}"/>
    <cellStyle name="Normal 10 3 3 3" xfId="252" xr:uid="{0EBF02B0-A659-425E-BF5A-BC7DF6C52C47}"/>
    <cellStyle name="Normal 10 3 3 3 2" xfId="1090" xr:uid="{0E2C5D04-5FC3-4E6F-8A49-F9B12A83018A}"/>
    <cellStyle name="Normal 10 3 3 3 2 2" xfId="1091" xr:uid="{BC6AE31A-F34A-48DB-8E69-754A81C8C690}"/>
    <cellStyle name="Normal 10 3 3 3 2 2 2" xfId="4450" xr:uid="{BA945F0C-CB12-4279-9E24-E3F7EFAC7E88}"/>
    <cellStyle name="Normal 10 3 3 3 2 3" xfId="2581" xr:uid="{D2329510-B03B-47B5-B88E-64946AF7A256}"/>
    <cellStyle name="Normal 10 3 3 3 2 4" xfId="2582" xr:uid="{B0EB37D4-BBE7-4018-8318-F2BCD9D064E3}"/>
    <cellStyle name="Normal 10 3 3 3 3" xfId="1092" xr:uid="{FA1B82E1-53A1-4538-925D-0863AA034A36}"/>
    <cellStyle name="Normal 10 3 3 3 3 2" xfId="4451" xr:uid="{09EE38F6-3504-4F6D-B8CA-8452892D8F06}"/>
    <cellStyle name="Normal 10 3 3 3 4" xfId="2583" xr:uid="{BAFA8EB1-EB99-4151-A868-9778F37CC2B2}"/>
    <cellStyle name="Normal 10 3 3 3 5" xfId="2584" xr:uid="{A23F0638-F84E-4935-B6AF-A1EE7DFEFE1A}"/>
    <cellStyle name="Normal 10 3 3 4" xfId="1093" xr:uid="{392C7130-6C94-4E69-86D5-F94E5ED82493}"/>
    <cellStyle name="Normal 10 3 3 4 2" xfId="1094" xr:uid="{BC08241E-65E6-4DED-80FC-2B8B6BC50BD1}"/>
    <cellStyle name="Normal 10 3 3 4 2 2" xfId="4452" xr:uid="{B542FFD3-BF7B-493A-B2AE-620B5D152CD4}"/>
    <cellStyle name="Normal 10 3 3 4 3" xfId="2585" xr:uid="{300FBB6B-7C7D-4680-A8A5-26C3F95ABAC0}"/>
    <cellStyle name="Normal 10 3 3 4 4" xfId="2586" xr:uid="{95592FBE-52DC-4F5C-8867-D01884572DB2}"/>
    <cellStyle name="Normal 10 3 3 5" xfId="1095" xr:uid="{31BE61DE-D057-4376-8360-875173349B2E}"/>
    <cellStyle name="Normal 10 3 3 5 2" xfId="2587" xr:uid="{D5922509-97B9-4C4F-8ADB-9C68A5B47CFE}"/>
    <cellStyle name="Normal 10 3 3 5 3" xfId="2588" xr:uid="{1094BA49-7956-43CB-AE98-620326F2B48A}"/>
    <cellStyle name="Normal 10 3 3 5 4" xfId="2589" xr:uid="{CF7A7855-A2F3-4D7F-9644-777E39471B72}"/>
    <cellStyle name="Normal 10 3 3 6" xfId="2590" xr:uid="{C679F020-FE5D-4376-BB0E-03FD82F75B20}"/>
    <cellStyle name="Normal 10 3 3 7" xfId="2591" xr:uid="{C32F3378-B46A-4618-AF00-66290DECE96B}"/>
    <cellStyle name="Normal 10 3 3 8" xfId="2592" xr:uid="{0A00950A-73AD-439E-82C0-EE654AA67118}"/>
    <cellStyle name="Normal 10 3 4" xfId="82" xr:uid="{08081DAC-EEA2-43F0-86FC-B0905EC7F99C}"/>
    <cellStyle name="Normal 10 3 4 2" xfId="493" xr:uid="{78636F8E-858E-4D58-B222-8CC1A4F7E65D}"/>
    <cellStyle name="Normal 10 3 4 2 2" xfId="494" xr:uid="{BC5B79EB-0A6D-414F-9D81-FEE2C6B26967}"/>
    <cellStyle name="Normal 10 3 4 2 2 2" xfId="1096" xr:uid="{3A63D94F-5A0F-4D29-9DBA-FD41022A7B05}"/>
    <cellStyle name="Normal 10 3 4 2 2 2 2" xfId="1097" xr:uid="{BED47592-3115-4607-8DD0-79FA1A768304}"/>
    <cellStyle name="Normal 10 3 4 2 2 3" xfId="1098" xr:uid="{C98D3D4F-B06D-4590-971C-BBD8B8AAE301}"/>
    <cellStyle name="Normal 10 3 4 2 2 4" xfId="2593" xr:uid="{EABAFD00-88B7-4405-A85B-50680F2A8C76}"/>
    <cellStyle name="Normal 10 3 4 2 3" xfId="1099" xr:uid="{5BA99760-7141-457B-ACBB-89A682C6CDA8}"/>
    <cellStyle name="Normal 10 3 4 2 3 2" xfId="1100" xr:uid="{36729DDA-4A15-4A85-BCFF-916ED723195C}"/>
    <cellStyle name="Normal 10 3 4 2 4" xfId="1101" xr:uid="{5F0A8631-26C4-430B-87AD-9361289580B4}"/>
    <cellStyle name="Normal 10 3 4 2 5" xfId="2594" xr:uid="{83FBC73C-DD1F-43A4-873E-5F5E3BB2C62A}"/>
    <cellStyle name="Normal 10 3 4 3" xfId="495" xr:uid="{2039AFFB-6A7A-4738-9CE1-8E5AAC73799D}"/>
    <cellStyle name="Normal 10 3 4 3 2" xfId="1102" xr:uid="{C4CA11AC-A29B-4183-9B8A-894C30C5EF3F}"/>
    <cellStyle name="Normal 10 3 4 3 2 2" xfId="1103" xr:uid="{DFA55C00-71FD-429E-B2C3-267FFAFA1DE2}"/>
    <cellStyle name="Normal 10 3 4 3 3" xfId="1104" xr:uid="{F4A95437-AE04-48DF-8C68-D718CD16155E}"/>
    <cellStyle name="Normal 10 3 4 3 4" xfId="2595" xr:uid="{B770DD48-1652-4D13-B69A-CCD871F6AB54}"/>
    <cellStyle name="Normal 10 3 4 4" xfId="1105" xr:uid="{45FC11DF-BF00-4BE2-88F0-42166EC46FF5}"/>
    <cellStyle name="Normal 10 3 4 4 2" xfId="1106" xr:uid="{4F05667E-C455-4FB3-A8AB-735FECD7E3FA}"/>
    <cellStyle name="Normal 10 3 4 4 3" xfId="2596" xr:uid="{6973399F-7BFF-4CA4-9484-C4771CA4E668}"/>
    <cellStyle name="Normal 10 3 4 4 4" xfId="2597" xr:uid="{4186E136-F406-4EBB-8F9F-32C390FDD583}"/>
    <cellStyle name="Normal 10 3 4 5" xfId="1107" xr:uid="{DBB29A4C-F376-4ADE-85AB-4C939D31CEBB}"/>
    <cellStyle name="Normal 10 3 4 6" xfId="2598" xr:uid="{976E3665-ADA2-4BE5-B227-21A4716D650E}"/>
    <cellStyle name="Normal 10 3 4 7" xfId="2599" xr:uid="{685558E7-85F7-421D-9B30-91EF076AAF3E}"/>
    <cellStyle name="Normal 10 3 5" xfId="253" xr:uid="{02BD6EC5-E0DF-45E0-9102-40D36223624C}"/>
    <cellStyle name="Normal 10 3 5 2" xfId="496" xr:uid="{EEB15043-F780-469C-9892-6A7B9EC558BB}"/>
    <cellStyle name="Normal 10 3 5 2 2" xfId="1108" xr:uid="{65D1E961-96EA-4614-A8AC-AF10508A70D8}"/>
    <cellStyle name="Normal 10 3 5 2 2 2" xfId="1109" xr:uid="{924B7667-F957-4251-9D35-AA25431E91C0}"/>
    <cellStyle name="Normal 10 3 5 2 3" xfId="1110" xr:uid="{49C3D3EF-616F-42E3-8750-CEA940D2BAE4}"/>
    <cellStyle name="Normal 10 3 5 2 4" xfId="2600" xr:uid="{E78EDB8E-36AA-474D-9E9D-451FCAA7F64F}"/>
    <cellStyle name="Normal 10 3 5 3" xfId="1111" xr:uid="{50AD4659-3E75-44E8-9782-6A3148EED116}"/>
    <cellStyle name="Normal 10 3 5 3 2" xfId="1112" xr:uid="{9659EAAF-5532-439F-B6C1-1EFC24B7CBEC}"/>
    <cellStyle name="Normal 10 3 5 3 3" xfId="2601" xr:uid="{1F97F7D1-6A8E-4571-AEC2-6FBF45794174}"/>
    <cellStyle name="Normal 10 3 5 3 4" xfId="2602" xr:uid="{7B72BC25-E81A-41AC-B11C-D8FB3A74BB3C}"/>
    <cellStyle name="Normal 10 3 5 4" xfId="1113" xr:uid="{6F13949E-ACF7-4967-98BD-260A5FBBCA83}"/>
    <cellStyle name="Normal 10 3 5 5" xfId="2603" xr:uid="{1FA4A2BA-8ED7-48E6-BDED-5A91098E2445}"/>
    <cellStyle name="Normal 10 3 5 6" xfId="2604" xr:uid="{11502591-60F6-4D8D-8634-9E0CEC4B7052}"/>
    <cellStyle name="Normal 10 3 6" xfId="254" xr:uid="{33413F50-16B2-4673-8095-A3128958CAE2}"/>
    <cellStyle name="Normal 10 3 6 2" xfId="1114" xr:uid="{DDFC3181-D013-4178-A3A8-F3C44BFD116E}"/>
    <cellStyle name="Normal 10 3 6 2 2" xfId="1115" xr:uid="{39636970-04B9-4356-93AC-933CF4AA774D}"/>
    <cellStyle name="Normal 10 3 6 2 3" xfId="2605" xr:uid="{1B95157F-EF94-4AD7-BDFB-D9BE38BFD196}"/>
    <cellStyle name="Normal 10 3 6 2 4" xfId="2606" xr:uid="{95110DEA-DC67-481F-B13F-62B66BF16A2A}"/>
    <cellStyle name="Normal 10 3 6 3" xfId="1116" xr:uid="{B9D1963E-2199-4BE8-97CC-ADD0018FFA66}"/>
    <cellStyle name="Normal 10 3 6 4" xfId="2607" xr:uid="{89C86492-278B-4E80-9B81-1F0C33A14B8B}"/>
    <cellStyle name="Normal 10 3 6 5" xfId="2608" xr:uid="{9BF30D9B-EA33-45B0-B5A5-58AC400F8B51}"/>
    <cellStyle name="Normal 10 3 7" xfId="1117" xr:uid="{9ECA5C95-7D83-45D6-8EBF-28EE389951AD}"/>
    <cellStyle name="Normal 10 3 7 2" xfId="1118" xr:uid="{B4DB1F3F-A4EB-4277-BBFE-8004B9DACFD0}"/>
    <cellStyle name="Normal 10 3 7 3" xfId="2609" xr:uid="{880CE75C-894D-4653-A9CD-BBAF7E515BBC}"/>
    <cellStyle name="Normal 10 3 7 4" xfId="2610" xr:uid="{07303673-E088-4CC7-B749-3FCA08D62B18}"/>
    <cellStyle name="Normal 10 3 8" xfId="1119" xr:uid="{526BBCB3-57B9-49B9-8E82-2D743A483BDF}"/>
    <cellStyle name="Normal 10 3 8 2" xfId="2611" xr:uid="{1BEFCAC3-781D-4C39-B776-4AF874941974}"/>
    <cellStyle name="Normal 10 3 8 3" xfId="2612" xr:uid="{8E9E8B7F-F622-4E8D-ACD9-5E8E621018CD}"/>
    <cellStyle name="Normal 10 3 8 4" xfId="2613" xr:uid="{0E0B1372-5B64-4904-A6FB-5567277817ED}"/>
    <cellStyle name="Normal 10 3 9" xfId="2614" xr:uid="{8AE90D79-29A7-4F87-9E59-7B3FA99F1393}"/>
    <cellStyle name="Normal 10 4" xfId="83" xr:uid="{4D736C54-D926-4554-8278-840C0AD7E4C8}"/>
    <cellStyle name="Normal 10 4 10" xfId="2615" xr:uid="{A7EBB3E2-1EAE-41D7-AB03-8E2E8FA974EB}"/>
    <cellStyle name="Normal 10 4 11" xfId="2616" xr:uid="{7C26590C-4F6D-4111-93C5-0E9CA9C0DE69}"/>
    <cellStyle name="Normal 10 4 2" xfId="84" xr:uid="{8D98073C-FC65-47A4-9F76-15EAEBD8D499}"/>
    <cellStyle name="Normal 10 4 2 2" xfId="255" xr:uid="{6534F420-AEEC-41C2-8906-C885343FB6DC}"/>
    <cellStyle name="Normal 10 4 2 2 2" xfId="497" xr:uid="{31979F0E-6E16-4204-8474-1B91E1BBAF37}"/>
    <cellStyle name="Normal 10 4 2 2 2 2" xfId="498" xr:uid="{D91821C5-4451-444B-900F-76EE124F4ABF}"/>
    <cellStyle name="Normal 10 4 2 2 2 2 2" xfId="1120" xr:uid="{736E9D56-3E93-4120-A9A2-489E7116D894}"/>
    <cellStyle name="Normal 10 4 2 2 2 2 3" xfId="2617" xr:uid="{72D2BB7D-0DCA-4BF2-A174-5C50D502AE52}"/>
    <cellStyle name="Normal 10 4 2 2 2 2 4" xfId="2618" xr:uid="{AA8D6CB6-1852-4B25-A57F-7E29DD28BC6D}"/>
    <cellStyle name="Normal 10 4 2 2 2 3" xfId="1121" xr:uid="{8A334772-E85F-4CC4-89DF-D6AF208AC9FE}"/>
    <cellStyle name="Normal 10 4 2 2 2 3 2" xfId="2619" xr:uid="{0592B42C-62EC-47C1-B286-DB6061652BBB}"/>
    <cellStyle name="Normal 10 4 2 2 2 3 3" xfId="2620" xr:uid="{E28FB4DB-8C39-47DD-9AB0-ACC5671F9366}"/>
    <cellStyle name="Normal 10 4 2 2 2 3 4" xfId="2621" xr:uid="{462ECDAA-344F-4096-A0F9-C09CF7C3A6D5}"/>
    <cellStyle name="Normal 10 4 2 2 2 4" xfId="2622" xr:uid="{53D8F5A6-A836-4F46-842A-748C520FFDE8}"/>
    <cellStyle name="Normal 10 4 2 2 2 5" xfId="2623" xr:uid="{69CBE7C8-C34E-4557-9D80-EC2C74EE784B}"/>
    <cellStyle name="Normal 10 4 2 2 2 6" xfId="2624" xr:uid="{AB9261F2-441C-48C9-9173-54B6DD6BC6E8}"/>
    <cellStyle name="Normal 10 4 2 2 3" xfId="499" xr:uid="{5136FFAF-BADD-4396-92DA-77F44530E01A}"/>
    <cellStyle name="Normal 10 4 2 2 3 2" xfId="1122" xr:uid="{61AC1C68-6CE1-4BD5-B104-C56594175540}"/>
    <cellStyle name="Normal 10 4 2 2 3 2 2" xfId="2625" xr:uid="{5ABEDC02-5D9E-47A4-8B30-7A42EB9F7963}"/>
    <cellStyle name="Normal 10 4 2 2 3 2 3" xfId="2626" xr:uid="{ED12C936-B70D-4AB0-A6AA-EEF5B3EC779E}"/>
    <cellStyle name="Normal 10 4 2 2 3 2 4" xfId="2627" xr:uid="{7E8B442C-F53A-43B5-870B-49012905BC2D}"/>
    <cellStyle name="Normal 10 4 2 2 3 3" xfId="2628" xr:uid="{3A1E9E63-D36E-49DB-93C4-C64AC5827FB0}"/>
    <cellStyle name="Normal 10 4 2 2 3 4" xfId="2629" xr:uid="{1B8A10AA-49A9-44F3-838E-E0BCFB5D282C}"/>
    <cellStyle name="Normal 10 4 2 2 3 5" xfId="2630" xr:uid="{DF5DEFE9-AEAD-4B73-9EBD-3CBD93EC2745}"/>
    <cellStyle name="Normal 10 4 2 2 4" xfId="1123" xr:uid="{01274B5B-B768-49D0-AD7B-DE737C1D7A38}"/>
    <cellStyle name="Normal 10 4 2 2 4 2" xfId="2631" xr:uid="{D2C46B11-77E4-4DFD-9A06-A9D75FD82853}"/>
    <cellStyle name="Normal 10 4 2 2 4 3" xfId="2632" xr:uid="{31C93F97-0DA1-4AB0-B066-D435DB7D2AB2}"/>
    <cellStyle name="Normal 10 4 2 2 4 4" xfId="2633" xr:uid="{4A3C991F-7843-4203-9E86-543BAE309C43}"/>
    <cellStyle name="Normal 10 4 2 2 5" xfId="2634" xr:uid="{BE201277-A6FD-47A2-A4A8-9038C68D89E2}"/>
    <cellStyle name="Normal 10 4 2 2 5 2" xfId="2635" xr:uid="{B899D0B7-50D7-4D6F-BC01-821A41F96EFD}"/>
    <cellStyle name="Normal 10 4 2 2 5 3" xfId="2636" xr:uid="{2A9B3BEB-C1F8-48C0-AC25-74D3F80DF4ED}"/>
    <cellStyle name="Normal 10 4 2 2 5 4" xfId="2637" xr:uid="{DB675F4D-55B4-404D-B80E-44B93229381C}"/>
    <cellStyle name="Normal 10 4 2 2 6" xfId="2638" xr:uid="{A8D2D60A-EABC-4C6F-9C35-30DE0D7F314E}"/>
    <cellStyle name="Normal 10 4 2 2 7" xfId="2639" xr:uid="{54ECFAE9-739B-4E35-9A5A-93857A663D6C}"/>
    <cellStyle name="Normal 10 4 2 2 8" xfId="2640" xr:uid="{AA2B7C19-D4C0-47FB-9587-ED689FDDC808}"/>
    <cellStyle name="Normal 10 4 2 3" xfId="500" xr:uid="{8673F8AD-9B0E-4CB3-BC87-63910C96114C}"/>
    <cellStyle name="Normal 10 4 2 3 2" xfId="501" xr:uid="{9D74704E-DAFE-4940-8DD1-255799A43256}"/>
    <cellStyle name="Normal 10 4 2 3 2 2" xfId="502" xr:uid="{A5B67577-6FEC-4168-B9D9-2BC258F9F1FF}"/>
    <cellStyle name="Normal 10 4 2 3 2 3" xfId="2641" xr:uid="{8EAF0FFE-D2F3-4A6A-95B6-BACD0C55449A}"/>
    <cellStyle name="Normal 10 4 2 3 2 4" xfId="2642" xr:uid="{2B99F9F0-7063-4C2F-8F22-31D57260C186}"/>
    <cellStyle name="Normal 10 4 2 3 3" xfId="503" xr:uid="{9A0E08FD-1516-4FBC-AD82-F00D26DBB39C}"/>
    <cellStyle name="Normal 10 4 2 3 3 2" xfId="2643" xr:uid="{C75FAA87-4297-48A2-B507-1D321B49C87E}"/>
    <cellStyle name="Normal 10 4 2 3 3 3" xfId="2644" xr:uid="{BAF1D9C8-839D-44C4-9F61-476F62C28805}"/>
    <cellStyle name="Normal 10 4 2 3 3 4" xfId="2645" xr:uid="{6B0A2565-7525-4F41-B167-3216C288269A}"/>
    <cellStyle name="Normal 10 4 2 3 4" xfId="2646" xr:uid="{C8B06DF4-AA2A-42B5-809C-819C38A0794F}"/>
    <cellStyle name="Normal 10 4 2 3 5" xfId="2647" xr:uid="{F4D02CE6-C6D9-48CE-9849-85DA2763C5DE}"/>
    <cellStyle name="Normal 10 4 2 3 6" xfId="2648" xr:uid="{75385501-CA8D-4520-BBE8-6DDC6D5CCFF9}"/>
    <cellStyle name="Normal 10 4 2 4" xfId="504" xr:uid="{E79ACB24-C6DB-4C3D-A04A-7FCE9E536E37}"/>
    <cellStyle name="Normal 10 4 2 4 2" xfId="505" xr:uid="{6744BAE5-18B4-4337-A0C1-A5A1A93F4CC9}"/>
    <cellStyle name="Normal 10 4 2 4 2 2" xfId="2649" xr:uid="{B1131433-66EC-4EE6-999E-BCA54E5BB127}"/>
    <cellStyle name="Normal 10 4 2 4 2 3" xfId="2650" xr:uid="{5FEB4585-7E76-40A2-8217-AD56D2E6B127}"/>
    <cellStyle name="Normal 10 4 2 4 2 4" xfId="2651" xr:uid="{79894778-6C3E-4528-B95F-4B47B6912CE9}"/>
    <cellStyle name="Normal 10 4 2 4 3" xfId="2652" xr:uid="{569B91E3-772F-493D-B1E3-0C463308AFC1}"/>
    <cellStyle name="Normal 10 4 2 4 4" xfId="2653" xr:uid="{B4C262F4-1CD4-4C3B-8535-EAF57491CF42}"/>
    <cellStyle name="Normal 10 4 2 4 5" xfId="2654" xr:uid="{4A660E0B-174C-4287-B147-FC333036747F}"/>
    <cellStyle name="Normal 10 4 2 5" xfId="506" xr:uid="{0E3BAD02-B799-4022-B7BD-A72A684339AF}"/>
    <cellStyle name="Normal 10 4 2 5 2" xfId="2655" xr:uid="{1E71EE2B-60CC-4513-87D8-8FC4210C046D}"/>
    <cellStyle name="Normal 10 4 2 5 3" xfId="2656" xr:uid="{DF6C471B-3BAE-44FD-8F1B-BE638DA2E71E}"/>
    <cellStyle name="Normal 10 4 2 5 4" xfId="2657" xr:uid="{E64636DF-DBB5-491D-A31C-046CFB119FE3}"/>
    <cellStyle name="Normal 10 4 2 6" xfId="2658" xr:uid="{135C0494-9E5B-4BEB-8CCE-C3E51983EAA7}"/>
    <cellStyle name="Normal 10 4 2 6 2" xfId="2659" xr:uid="{902FD22A-263D-4DBF-A9DB-8BD778EBD4DC}"/>
    <cellStyle name="Normal 10 4 2 6 3" xfId="2660" xr:uid="{CF0E1791-1FFF-4B1A-86FB-8CCC0A9AB034}"/>
    <cellStyle name="Normal 10 4 2 6 4" xfId="2661" xr:uid="{2CB5C609-E04A-48AE-9000-4BBDF633AE9E}"/>
    <cellStyle name="Normal 10 4 2 7" xfId="2662" xr:uid="{E62FB730-E3D5-4866-A07D-91A207FC4D90}"/>
    <cellStyle name="Normal 10 4 2 8" xfId="2663" xr:uid="{37AB0BCA-CAE4-4BBB-AD04-94D4532069FB}"/>
    <cellStyle name="Normal 10 4 2 9" xfId="2664" xr:uid="{F1A5A007-8C74-45D1-A10B-2B7DF2FDF887}"/>
    <cellStyle name="Normal 10 4 3" xfId="256" xr:uid="{A45393AE-864C-42D6-826C-3870121084F9}"/>
    <cellStyle name="Normal 10 4 3 2" xfId="507" xr:uid="{BE2C7804-F86B-465C-839A-430416E62B9B}"/>
    <cellStyle name="Normal 10 4 3 2 2" xfId="508" xr:uid="{E29EC47D-C114-4D29-AB07-9C4CB7D85A26}"/>
    <cellStyle name="Normal 10 4 3 2 2 2" xfId="1124" xr:uid="{2D598463-E33D-4B66-A407-078C7B3500FE}"/>
    <cellStyle name="Normal 10 4 3 2 2 2 2" xfId="1125" xr:uid="{EE91F2D5-A334-4D95-A1F4-439E5D929E9A}"/>
    <cellStyle name="Normal 10 4 3 2 2 3" xfId="1126" xr:uid="{3F0B4114-674E-4CFF-B266-7593380CDE0D}"/>
    <cellStyle name="Normal 10 4 3 2 2 4" xfId="2665" xr:uid="{1BC898A1-B211-4A18-8FF1-04E826F38BC7}"/>
    <cellStyle name="Normal 10 4 3 2 3" xfId="1127" xr:uid="{21CA46CD-AA91-4C66-8820-C303DFCCB6E5}"/>
    <cellStyle name="Normal 10 4 3 2 3 2" xfId="1128" xr:uid="{C0AC0225-5BF8-4842-AEE1-D839133FB67A}"/>
    <cellStyle name="Normal 10 4 3 2 3 3" xfId="2666" xr:uid="{568BA93C-F0AC-4FB8-8831-9CD2B344235A}"/>
    <cellStyle name="Normal 10 4 3 2 3 4" xfId="2667" xr:uid="{79136C52-678B-4323-9278-28584988D9F8}"/>
    <cellStyle name="Normal 10 4 3 2 4" xfId="1129" xr:uid="{0DCA1803-4478-47EB-983D-DA5F639FC0ED}"/>
    <cellStyle name="Normal 10 4 3 2 5" xfId="2668" xr:uid="{B78DA41E-0352-4239-A3C5-CA0B37504058}"/>
    <cellStyle name="Normal 10 4 3 2 6" xfId="2669" xr:uid="{FBD27EAB-6FF7-4966-9FFC-2F1C990DA998}"/>
    <cellStyle name="Normal 10 4 3 3" xfId="509" xr:uid="{BE02DA9F-1DF4-457D-9F97-0967AF1AE3C0}"/>
    <cellStyle name="Normal 10 4 3 3 2" xfId="1130" xr:uid="{E70BE482-A0FC-41FD-9647-A7C22E8AF660}"/>
    <cellStyle name="Normal 10 4 3 3 2 2" xfId="1131" xr:uid="{3690A691-B60D-4CAB-9A43-512302F4093F}"/>
    <cellStyle name="Normal 10 4 3 3 2 3" xfId="2670" xr:uid="{071CC7A3-A68C-4184-8232-939F835AE732}"/>
    <cellStyle name="Normal 10 4 3 3 2 4" xfId="2671" xr:uid="{111AED3B-F6F7-48D3-A296-8EFD94F6623A}"/>
    <cellStyle name="Normal 10 4 3 3 3" xfId="1132" xr:uid="{2D811C46-6FF4-4485-9AA6-13214DA09D3F}"/>
    <cellStyle name="Normal 10 4 3 3 4" xfId="2672" xr:uid="{EB0368BB-D90A-4565-8672-AFDF09D26773}"/>
    <cellStyle name="Normal 10 4 3 3 5" xfId="2673" xr:uid="{E05CBA6F-4EAA-4B1E-935C-E255370DD826}"/>
    <cellStyle name="Normal 10 4 3 4" xfId="1133" xr:uid="{6E8A9499-3E7A-4872-A146-B07379AF8BDF}"/>
    <cellStyle name="Normal 10 4 3 4 2" xfId="1134" xr:uid="{842B4E11-F7E1-4F35-984F-951EBD1C7344}"/>
    <cellStyle name="Normal 10 4 3 4 3" xfId="2674" xr:uid="{B147826E-753D-4283-9AAF-292A97FC5BE5}"/>
    <cellStyle name="Normal 10 4 3 4 4" xfId="2675" xr:uid="{895CFA8E-C267-49FE-8D73-85EBDFCDC768}"/>
    <cellStyle name="Normal 10 4 3 5" xfId="1135" xr:uid="{A2B9391A-A421-47F4-BC48-E02D46D33ABC}"/>
    <cellStyle name="Normal 10 4 3 5 2" xfId="2676" xr:uid="{20E9DF3B-9F71-4672-BD37-A1FD29A64A48}"/>
    <cellStyle name="Normal 10 4 3 5 3" xfId="2677" xr:uid="{BD5589C9-EBAE-4930-A200-101E354D8512}"/>
    <cellStyle name="Normal 10 4 3 5 4" xfId="2678" xr:uid="{81D0D6F3-7585-4AFE-947B-E3CFF1FB28C4}"/>
    <cellStyle name="Normal 10 4 3 6" xfId="2679" xr:uid="{C5CA5067-C32B-43D5-93C4-B1012AF28DF8}"/>
    <cellStyle name="Normal 10 4 3 7" xfId="2680" xr:uid="{F1CD1C96-E3F3-4383-814B-B822FE71F4B9}"/>
    <cellStyle name="Normal 10 4 3 8" xfId="2681" xr:uid="{478B47E5-CA70-4E61-95B5-5CEA7C637655}"/>
    <cellStyle name="Normal 10 4 4" xfId="257" xr:uid="{731699E5-6AC8-4744-96E9-65A61FA83D6C}"/>
    <cellStyle name="Normal 10 4 4 2" xfId="510" xr:uid="{C27DA41D-54DE-444F-B2B3-DB9B200A01E4}"/>
    <cellStyle name="Normal 10 4 4 2 2" xfId="511" xr:uid="{B310F308-8E86-4D43-841D-30B950D4A6A8}"/>
    <cellStyle name="Normal 10 4 4 2 2 2" xfId="1136" xr:uid="{8BAAF798-B657-4C19-A96E-8EC0638B9EAC}"/>
    <cellStyle name="Normal 10 4 4 2 2 3" xfId="2682" xr:uid="{BEC98688-BE79-42CA-8746-55035CEA3AF3}"/>
    <cellStyle name="Normal 10 4 4 2 2 4" xfId="2683" xr:uid="{CAF9AC7E-FE89-4346-883E-D732F2AF7368}"/>
    <cellStyle name="Normal 10 4 4 2 3" xfId="1137" xr:uid="{8E104F5B-9AD9-46D5-817D-EF082B51C29C}"/>
    <cellStyle name="Normal 10 4 4 2 4" xfId="2684" xr:uid="{A2577DB7-71EB-47A4-B1DA-2D987B29EA3F}"/>
    <cellStyle name="Normal 10 4 4 2 5" xfId="2685" xr:uid="{C2D4E0D0-8C4D-4AE0-878D-457698DF663D}"/>
    <cellStyle name="Normal 10 4 4 3" xfId="512" xr:uid="{E1E0583D-EAA0-4AD9-9534-222F10B2A558}"/>
    <cellStyle name="Normal 10 4 4 3 2" xfId="1138" xr:uid="{635038BF-64F6-41C4-9638-26214A1EE894}"/>
    <cellStyle name="Normal 10 4 4 3 3" xfId="2686" xr:uid="{D8687B92-CB60-490E-99A5-7AEB27276EE3}"/>
    <cellStyle name="Normal 10 4 4 3 4" xfId="2687" xr:uid="{8E9ACF97-8012-4537-BD4F-28F4D225080F}"/>
    <cellStyle name="Normal 10 4 4 4" xfId="1139" xr:uid="{97E390B6-0DD8-4BF5-ADD2-C6E0A6CD7D5A}"/>
    <cellStyle name="Normal 10 4 4 4 2" xfId="2688" xr:uid="{C4F99268-1020-48E9-A809-A7E3D41C8554}"/>
    <cellStyle name="Normal 10 4 4 4 3" xfId="2689" xr:uid="{CC6D9EC4-83EC-48CD-A5B6-5CCC5DC5F954}"/>
    <cellStyle name="Normal 10 4 4 4 4" xfId="2690" xr:uid="{A0D61A9A-268D-422A-9B83-5187E4A84082}"/>
    <cellStyle name="Normal 10 4 4 5" xfId="2691" xr:uid="{9017C005-91D2-4DA5-A9B1-AFA967453534}"/>
    <cellStyle name="Normal 10 4 4 6" xfId="2692" xr:uid="{12A19D96-ED6E-4BD8-B285-96A13E2736F8}"/>
    <cellStyle name="Normal 10 4 4 7" xfId="2693" xr:uid="{BD5E3E65-60A9-4235-8F0E-CD77417E4BFE}"/>
    <cellStyle name="Normal 10 4 5" xfId="258" xr:uid="{3D2D3BBD-DDFB-4BAA-8EA6-752AD3F7FDEE}"/>
    <cellStyle name="Normal 10 4 5 2" xfId="513" xr:uid="{F4924BA7-1A83-42F9-B2C1-22EAB2513341}"/>
    <cellStyle name="Normal 10 4 5 2 2" xfId="1140" xr:uid="{28A21461-332B-41FA-B359-81F1F105E889}"/>
    <cellStyle name="Normal 10 4 5 2 3" xfId="2694" xr:uid="{6967A1A9-49DB-4052-8250-CD9578E64C86}"/>
    <cellStyle name="Normal 10 4 5 2 4" xfId="2695" xr:uid="{CBBD0E68-993A-4CBC-AA93-8C736F8DEFED}"/>
    <cellStyle name="Normal 10 4 5 3" xfId="1141" xr:uid="{55D5F025-4264-4A05-9582-44D81BA7E844}"/>
    <cellStyle name="Normal 10 4 5 3 2" xfId="2696" xr:uid="{4DBC3EE9-44FD-4076-9875-03E2E0FE4CD2}"/>
    <cellStyle name="Normal 10 4 5 3 3" xfId="2697" xr:uid="{BE3C0AC3-5831-4676-94E0-033B384D45BA}"/>
    <cellStyle name="Normal 10 4 5 3 4" xfId="2698" xr:uid="{8D46A0EA-2A7B-4FF6-86E0-A4E78C9D5B53}"/>
    <cellStyle name="Normal 10 4 5 4" xfId="2699" xr:uid="{B5ACD47F-D020-4A51-81B9-C1EF75798324}"/>
    <cellStyle name="Normal 10 4 5 5" xfId="2700" xr:uid="{4DF6DB93-3E26-401A-9A08-11791DA6C0B4}"/>
    <cellStyle name="Normal 10 4 5 6" xfId="2701" xr:uid="{A7F2D907-3FAB-4F30-B4F0-EED59C24B1E1}"/>
    <cellStyle name="Normal 10 4 6" xfId="514" xr:uid="{4D3E655B-D6B4-42C9-A5C2-395F816A3D53}"/>
    <cellStyle name="Normal 10 4 6 2" xfId="1142" xr:uid="{7B91FDAC-B685-40B8-9A9D-0DE5FBDA526C}"/>
    <cellStyle name="Normal 10 4 6 2 2" xfId="2702" xr:uid="{EE20FB61-1B28-43BD-9746-0D0E5F0F9B8B}"/>
    <cellStyle name="Normal 10 4 6 2 3" xfId="2703" xr:uid="{597F8A89-B8F8-4A8E-A0CA-0641CF67A28C}"/>
    <cellStyle name="Normal 10 4 6 2 4" xfId="2704" xr:uid="{16045AA9-2CFE-43E6-8EC6-2A5081145C35}"/>
    <cellStyle name="Normal 10 4 6 3" xfId="2705" xr:uid="{9AB53F2A-1199-4A87-8FD9-C6EDC680F9AD}"/>
    <cellStyle name="Normal 10 4 6 4" xfId="2706" xr:uid="{462D4ED9-A30A-4640-B42C-A9CC0F415931}"/>
    <cellStyle name="Normal 10 4 6 5" xfId="2707" xr:uid="{CC91124D-1373-432C-AA4D-03447C995BBC}"/>
    <cellStyle name="Normal 10 4 7" xfId="1143" xr:uid="{49A8CB2A-5DCD-4678-983D-8B9833415B58}"/>
    <cellStyle name="Normal 10 4 7 2" xfId="2708" xr:uid="{9A314FAF-2C67-44EE-8269-2E0AA96795AA}"/>
    <cellStyle name="Normal 10 4 7 3" xfId="2709" xr:uid="{39396402-8A3F-479F-8994-197D37BE55C0}"/>
    <cellStyle name="Normal 10 4 7 4" xfId="2710" xr:uid="{47346A99-6BFD-49E6-AE7D-0F6015260DEA}"/>
    <cellStyle name="Normal 10 4 8" xfId="2711" xr:uid="{7ED121FA-8153-416C-88DE-5E39D771961C}"/>
    <cellStyle name="Normal 10 4 8 2" xfId="2712" xr:uid="{43AC605F-3644-4C05-B03C-C2853E3727B3}"/>
    <cellStyle name="Normal 10 4 8 3" xfId="2713" xr:uid="{68C34D64-7C13-435B-B00A-1E84BD1C614A}"/>
    <cellStyle name="Normal 10 4 8 4" xfId="2714" xr:uid="{FD2DF6A0-3BBC-4B7A-BA6F-1BE1B0ABEF08}"/>
    <cellStyle name="Normal 10 4 9" xfId="2715" xr:uid="{ADA32D33-042E-42D9-A336-3ABE0DF706C6}"/>
    <cellStyle name="Normal 10 5" xfId="85" xr:uid="{21742C6E-1114-4AC0-B76E-EBCFA5BEC064}"/>
    <cellStyle name="Normal 10 5 2" xfId="86" xr:uid="{5AB2E894-7D0C-47A3-A0D3-3001A03201E3}"/>
    <cellStyle name="Normal 10 5 2 2" xfId="259" xr:uid="{7382E664-B0D1-417A-934E-4FD463706640}"/>
    <cellStyle name="Normal 10 5 2 2 2" xfId="515" xr:uid="{ECEA5645-B119-46CA-AFFC-8D79F57FE068}"/>
    <cellStyle name="Normal 10 5 2 2 2 2" xfId="1144" xr:uid="{724E8DBF-274F-4127-A14B-F0109ECD3231}"/>
    <cellStyle name="Normal 10 5 2 2 2 3" xfId="2716" xr:uid="{F8A9C9F4-0504-49F6-ADC3-1002625FD501}"/>
    <cellStyle name="Normal 10 5 2 2 2 4" xfId="2717" xr:uid="{28055798-F7C4-465D-AB3B-F7AFCF445936}"/>
    <cellStyle name="Normal 10 5 2 2 3" xfId="1145" xr:uid="{8626B3BD-E8B5-4CE7-95B1-B6E3D8BC6EED}"/>
    <cellStyle name="Normal 10 5 2 2 3 2" xfId="2718" xr:uid="{29C2EE86-E036-4105-B993-62FDA06E00D4}"/>
    <cellStyle name="Normal 10 5 2 2 3 3" xfId="2719" xr:uid="{3005941C-621A-4B06-8BC0-26026EF51F98}"/>
    <cellStyle name="Normal 10 5 2 2 3 4" xfId="2720" xr:uid="{396E4457-8BAC-476D-845D-7B825F77E2B9}"/>
    <cellStyle name="Normal 10 5 2 2 4" xfId="2721" xr:uid="{8DEF0EC9-6861-431D-9990-8CCB5D23FFF2}"/>
    <cellStyle name="Normal 10 5 2 2 5" xfId="2722" xr:uid="{D18CE77D-A08B-4813-9540-51FA5F8140F8}"/>
    <cellStyle name="Normal 10 5 2 2 6" xfId="2723" xr:uid="{461AA16F-F697-4F95-A040-A30717B641A2}"/>
    <cellStyle name="Normal 10 5 2 3" xfId="516" xr:uid="{C7F741DD-2EE2-4AAE-9D88-64B910749C32}"/>
    <cellStyle name="Normal 10 5 2 3 2" xfId="1146" xr:uid="{10CE85CA-5C7D-4CB4-8CA7-3ED0E5217AC4}"/>
    <cellStyle name="Normal 10 5 2 3 2 2" xfId="2724" xr:uid="{3AA9BC71-0591-4DED-918C-B6A43BC54A35}"/>
    <cellStyle name="Normal 10 5 2 3 2 3" xfId="2725" xr:uid="{C173DB95-516C-45E6-8E3F-15682F7ED801}"/>
    <cellStyle name="Normal 10 5 2 3 2 4" xfId="2726" xr:uid="{CED4D6CA-7365-49A3-8E0B-C23F495FFC0B}"/>
    <cellStyle name="Normal 10 5 2 3 3" xfId="2727" xr:uid="{3C8D986B-515B-431F-B658-5C4D60B2C1A5}"/>
    <cellStyle name="Normal 10 5 2 3 4" xfId="2728" xr:uid="{8CAA7DBA-6CEF-4039-BB9D-363600D0A667}"/>
    <cellStyle name="Normal 10 5 2 3 5" xfId="2729" xr:uid="{C9CDFDC1-7B8D-4A81-890D-EA868AC848C8}"/>
    <cellStyle name="Normal 10 5 2 4" xfId="1147" xr:uid="{13EF295A-D357-41EA-A76B-C1B812432042}"/>
    <cellStyle name="Normal 10 5 2 4 2" xfId="2730" xr:uid="{C200DAE9-6147-4CD2-BAA5-204181A3039D}"/>
    <cellStyle name="Normal 10 5 2 4 3" xfId="2731" xr:uid="{D1BA7957-D1D8-4865-B809-9BD723F5CABB}"/>
    <cellStyle name="Normal 10 5 2 4 4" xfId="2732" xr:uid="{31BC682C-500B-4DDA-9C5D-E5DC80859700}"/>
    <cellStyle name="Normal 10 5 2 5" xfId="2733" xr:uid="{C09C18C9-12BB-47C4-9E14-B54406A9CF30}"/>
    <cellStyle name="Normal 10 5 2 5 2" xfId="2734" xr:uid="{90139BA4-E7FB-43D5-8904-C587E3B82A3E}"/>
    <cellStyle name="Normal 10 5 2 5 3" xfId="2735" xr:uid="{0EE69DBD-A087-4FA8-A8F4-31BE407B2B30}"/>
    <cellStyle name="Normal 10 5 2 5 4" xfId="2736" xr:uid="{9B20B31A-E39E-4144-A3AE-2F009F8093F0}"/>
    <cellStyle name="Normal 10 5 2 6" xfId="2737" xr:uid="{719524A4-4E3A-4F86-BCAB-5617739A2E6A}"/>
    <cellStyle name="Normal 10 5 2 7" xfId="2738" xr:uid="{E73ED6C5-6F52-43F6-9326-E36C25DB879B}"/>
    <cellStyle name="Normal 10 5 2 8" xfId="2739" xr:uid="{85CDA651-A169-48BE-8107-8DE13E26625F}"/>
    <cellStyle name="Normal 10 5 3" xfId="260" xr:uid="{257E5B8B-7C37-4FA9-9A4E-8D6704503057}"/>
    <cellStyle name="Normal 10 5 3 2" xfId="517" xr:uid="{6EB04218-AA21-4CCB-8E1B-7614B5AC9033}"/>
    <cellStyle name="Normal 10 5 3 2 2" xfId="518" xr:uid="{9DBB1B22-21EB-407E-9DEE-A5E22E8FB2A5}"/>
    <cellStyle name="Normal 10 5 3 2 3" xfId="2740" xr:uid="{78A7CD18-EC3D-423C-9E6A-F70267E537A1}"/>
    <cellStyle name="Normal 10 5 3 2 4" xfId="2741" xr:uid="{63BFC0E5-6F99-47B7-8148-7734A6964E30}"/>
    <cellStyle name="Normal 10 5 3 3" xfId="519" xr:uid="{103646C7-C5B7-45AC-8BAB-CF38844EC1AC}"/>
    <cellStyle name="Normal 10 5 3 3 2" xfId="2742" xr:uid="{736CD2BC-6207-47D6-A048-3A2FB1CFA6CA}"/>
    <cellStyle name="Normal 10 5 3 3 3" xfId="2743" xr:uid="{98E9B683-D6B4-469E-89E2-24DD7FEA09C5}"/>
    <cellStyle name="Normal 10 5 3 3 4" xfId="2744" xr:uid="{9D279DFE-F73B-44C2-9F92-1B55B22B610A}"/>
    <cellStyle name="Normal 10 5 3 4" xfId="2745" xr:uid="{C670B01D-4A75-48FE-8687-9CB1374E5D23}"/>
    <cellStyle name="Normal 10 5 3 5" xfId="2746" xr:uid="{E2CD61EF-2601-4A9F-B40F-7AADA5CC14D4}"/>
    <cellStyle name="Normal 10 5 3 6" xfId="2747" xr:uid="{FBF70A33-E750-4756-BFB4-FD9BE1E8C8E5}"/>
    <cellStyle name="Normal 10 5 4" xfId="261" xr:uid="{54F7A9D4-1D1F-46B2-A7DE-79CA7B861CF6}"/>
    <cellStyle name="Normal 10 5 4 2" xfId="520" xr:uid="{3536027C-92D2-4B04-99C8-769D78F9D96A}"/>
    <cellStyle name="Normal 10 5 4 2 2" xfId="2748" xr:uid="{74144E3C-40E0-4FD3-BD7D-CBED54FE134C}"/>
    <cellStyle name="Normal 10 5 4 2 3" xfId="2749" xr:uid="{CE323126-5814-4235-A3DE-E6A39A023F42}"/>
    <cellStyle name="Normal 10 5 4 2 4" xfId="2750" xr:uid="{FEF4C777-E4C4-4945-AADF-5BCE16B129D1}"/>
    <cellStyle name="Normal 10 5 4 3" xfId="2751" xr:uid="{E11A37EA-5B27-4AAF-AACE-11CF0C347708}"/>
    <cellStyle name="Normal 10 5 4 4" xfId="2752" xr:uid="{731CAD83-A570-409D-813E-7D66361BA93E}"/>
    <cellStyle name="Normal 10 5 4 5" xfId="2753" xr:uid="{DAD4AAF9-D5E9-450A-8E77-F23CBDAB49AE}"/>
    <cellStyle name="Normal 10 5 5" xfId="521" xr:uid="{3E195AFA-E74D-4A82-850B-39624B098358}"/>
    <cellStyle name="Normal 10 5 5 2" xfId="2754" xr:uid="{C7AD770D-6D43-4940-B5A2-1C7045A025E1}"/>
    <cellStyle name="Normal 10 5 5 3" xfId="2755" xr:uid="{893837DE-0873-4974-B141-54F1AC5066FD}"/>
    <cellStyle name="Normal 10 5 5 4" xfId="2756" xr:uid="{8282AC60-5DB6-4440-A599-9A88AA6E9D1D}"/>
    <cellStyle name="Normal 10 5 6" xfId="2757" xr:uid="{DC83F0E7-2A6C-4C65-930B-87373E3AA048}"/>
    <cellStyle name="Normal 10 5 6 2" xfId="2758" xr:uid="{C26DA904-5AA5-4215-947A-528AFADC1F29}"/>
    <cellStyle name="Normal 10 5 6 3" xfId="2759" xr:uid="{FC17F8DF-099B-4981-9084-31530D639800}"/>
    <cellStyle name="Normal 10 5 6 4" xfId="2760" xr:uid="{0FE2AA27-7F0F-4286-8D35-D7F9BC711969}"/>
    <cellStyle name="Normal 10 5 7" xfId="2761" xr:uid="{A58BB73D-E3C3-495E-8CA4-1871FF43D218}"/>
    <cellStyle name="Normal 10 5 8" xfId="2762" xr:uid="{B3A307A1-93AD-4A3A-AADA-F6EB8C15DEE3}"/>
    <cellStyle name="Normal 10 5 9" xfId="2763" xr:uid="{76B6B15D-4C62-4625-92EB-6FBA9D6E6E6F}"/>
    <cellStyle name="Normal 10 6" xfId="87" xr:uid="{6B120339-BB56-4BD6-967B-EF4FD19900C4}"/>
    <cellStyle name="Normal 10 6 2" xfId="262" xr:uid="{68DF72F2-0A92-43C4-BAFA-64223BFCDD6D}"/>
    <cellStyle name="Normal 10 6 2 2" xfId="522" xr:uid="{7F33BFEB-880F-40D0-98E3-B29306055D37}"/>
    <cellStyle name="Normal 10 6 2 2 2" xfId="1148" xr:uid="{D96BBB87-5335-4368-83FB-E0E5E1994682}"/>
    <cellStyle name="Normal 10 6 2 2 2 2" xfId="1149" xr:uid="{64CC0327-F391-4660-9520-31B0F9051103}"/>
    <cellStyle name="Normal 10 6 2 2 3" xfId="1150" xr:uid="{F3836CC9-7FDE-4D9D-83A0-2756A2D5FDCC}"/>
    <cellStyle name="Normal 10 6 2 2 4" xfId="2764" xr:uid="{A34DB45F-FD08-412E-8438-3EC791736BAA}"/>
    <cellStyle name="Normal 10 6 2 3" xfId="1151" xr:uid="{E8CA781F-5BC3-4923-90CC-1D991683F0D0}"/>
    <cellStyle name="Normal 10 6 2 3 2" xfId="1152" xr:uid="{756AFE77-4270-4C10-9ECB-207FA865E6B9}"/>
    <cellStyle name="Normal 10 6 2 3 3" xfId="2765" xr:uid="{2332963B-3B29-43AA-A697-F484AE6368CF}"/>
    <cellStyle name="Normal 10 6 2 3 4" xfId="2766" xr:uid="{DA442705-B2DF-4F41-8CD8-6D42AABAE95C}"/>
    <cellStyle name="Normal 10 6 2 4" xfId="1153" xr:uid="{B799670B-E9E7-42C6-B3A8-49786B0A2F68}"/>
    <cellStyle name="Normal 10 6 2 5" xfId="2767" xr:uid="{39909FE5-1105-4BE3-961A-D9879BF2AC60}"/>
    <cellStyle name="Normal 10 6 2 6" xfId="2768" xr:uid="{50F2FEB0-B443-4FE6-A19E-CA2725F5CFCA}"/>
    <cellStyle name="Normal 10 6 3" xfId="523" xr:uid="{F919A90E-1946-48C7-B3FE-BF8749D0916F}"/>
    <cellStyle name="Normal 10 6 3 2" xfId="1154" xr:uid="{0BD00DCD-F282-4FD4-99C3-532834DDF844}"/>
    <cellStyle name="Normal 10 6 3 2 2" xfId="1155" xr:uid="{52C19848-DEF7-4AB6-B5BE-2C76D10BC62B}"/>
    <cellStyle name="Normal 10 6 3 2 3" xfId="2769" xr:uid="{08DD7054-978B-4607-9793-00079B588D1D}"/>
    <cellStyle name="Normal 10 6 3 2 4" xfId="2770" xr:uid="{FA8817A1-1227-4EA0-A00F-40FDFAE56040}"/>
    <cellStyle name="Normal 10 6 3 3" xfId="1156" xr:uid="{816E27BB-049A-4ED9-AF7A-CD691B775720}"/>
    <cellStyle name="Normal 10 6 3 4" xfId="2771" xr:uid="{708AD44A-E23C-4291-A83E-01AA303B3D49}"/>
    <cellStyle name="Normal 10 6 3 5" xfId="2772" xr:uid="{4CE2FCC4-FC72-4463-8202-2C18C3345D7A}"/>
    <cellStyle name="Normal 10 6 4" xfId="1157" xr:uid="{5E42BBE8-6E99-4A82-80F1-60EAD1C677A7}"/>
    <cellStyle name="Normal 10 6 4 2" xfId="1158" xr:uid="{1F9CF323-5A0B-40B6-B498-BFF32F6A239C}"/>
    <cellStyle name="Normal 10 6 4 3" xfId="2773" xr:uid="{3D6F612E-451E-4CF0-A81B-398509BA8CD6}"/>
    <cellStyle name="Normal 10 6 4 4" xfId="2774" xr:uid="{5FF718C4-5D64-446E-BED6-0FF95BEF69C4}"/>
    <cellStyle name="Normal 10 6 5" xfId="1159" xr:uid="{2379C0B6-DDC9-43E3-BBF9-FE79DDCD4A09}"/>
    <cellStyle name="Normal 10 6 5 2" xfId="2775" xr:uid="{3AB964CB-EF88-4CCD-9A03-6E82CF71D1DA}"/>
    <cellStyle name="Normal 10 6 5 3" xfId="2776" xr:uid="{A646A26B-4A69-4731-BD68-78DE03FBD5CB}"/>
    <cellStyle name="Normal 10 6 5 4" xfId="2777" xr:uid="{A37BDEA8-5E35-4EAA-BF09-230C844E35D1}"/>
    <cellStyle name="Normal 10 6 6" xfId="2778" xr:uid="{AF3D3A84-53D2-4765-98A9-2B4630B397C6}"/>
    <cellStyle name="Normal 10 6 7" xfId="2779" xr:uid="{72E0BD1E-B289-4146-830F-A0735E7ED250}"/>
    <cellStyle name="Normal 10 6 8" xfId="2780" xr:uid="{F7B06C26-4440-46D0-BC93-4B408DB100BC}"/>
    <cellStyle name="Normal 10 7" xfId="263" xr:uid="{64457CB0-0FF1-4F22-A584-BD5F2C3B12B2}"/>
    <cellStyle name="Normal 10 7 2" xfId="524" xr:uid="{993AE307-9153-42E2-B155-3325CC401FB0}"/>
    <cellStyle name="Normal 10 7 2 2" xfId="525" xr:uid="{599E98B4-11ED-4262-9BE0-25E6FF25BCBE}"/>
    <cellStyle name="Normal 10 7 2 2 2" xfId="1160" xr:uid="{9CD084EC-27CD-4231-989C-633CF2AC680A}"/>
    <cellStyle name="Normal 10 7 2 2 3" xfId="2781" xr:uid="{C45A890D-58DE-4046-938C-C94CD73B9135}"/>
    <cellStyle name="Normal 10 7 2 2 4" xfId="2782" xr:uid="{3D5931A9-AA79-45D8-9209-E4D04C3E98F3}"/>
    <cellStyle name="Normal 10 7 2 3" xfId="1161" xr:uid="{D2CDFFB2-87A1-4F68-A7E1-7955342C743D}"/>
    <cellStyle name="Normal 10 7 2 4" xfId="2783" xr:uid="{3F2F9CF8-B732-4913-B913-353E88702CC2}"/>
    <cellStyle name="Normal 10 7 2 5" xfId="2784" xr:uid="{F94215F3-B5F7-45FE-B3A0-29E09D653501}"/>
    <cellStyle name="Normal 10 7 3" xfId="526" xr:uid="{F8128F4B-CEC2-4F83-8B7C-3575C66C3079}"/>
    <cellStyle name="Normal 10 7 3 2" xfId="1162" xr:uid="{291C2F73-8404-472B-84A3-8584CA1EA4F0}"/>
    <cellStyle name="Normal 10 7 3 3" xfId="2785" xr:uid="{874D81D0-313F-49D3-8252-7466D4C7412A}"/>
    <cellStyle name="Normal 10 7 3 4" xfId="2786" xr:uid="{E06CEF16-9C70-426C-9D47-346C572B9828}"/>
    <cellStyle name="Normal 10 7 4" xfId="1163" xr:uid="{23093ACC-648F-41B5-B4B0-62C633C0E6E2}"/>
    <cellStyle name="Normal 10 7 4 2" xfId="2787" xr:uid="{6D5AF7FE-89AE-4151-927F-51A7F339FF85}"/>
    <cellStyle name="Normal 10 7 4 3" xfId="2788" xr:uid="{CD1212A4-70B3-4800-8DC5-DB58B668D461}"/>
    <cellStyle name="Normal 10 7 4 4" xfId="2789" xr:uid="{A538E5E8-5C2F-43B2-90CD-30993BACAE2A}"/>
    <cellStyle name="Normal 10 7 5" xfId="2790" xr:uid="{545B81D6-2416-464B-B286-346371C5F216}"/>
    <cellStyle name="Normal 10 7 6" xfId="2791" xr:uid="{F75FDFEA-60DE-4DEE-8DA2-8A14FF244978}"/>
    <cellStyle name="Normal 10 7 7" xfId="2792" xr:uid="{66999D92-D34A-473B-AD8B-9B95E1E7C89F}"/>
    <cellStyle name="Normal 10 8" xfId="264" xr:uid="{BCBBC0B4-1F0B-4069-868F-0D74F0366370}"/>
    <cellStyle name="Normal 10 8 2" xfId="527" xr:uid="{131A9363-25EE-49A1-BBED-89692A7D9A2F}"/>
    <cellStyle name="Normal 10 8 2 2" xfId="1164" xr:uid="{A599A4C0-AB26-4E6D-9367-37896F89DEF1}"/>
    <cellStyle name="Normal 10 8 2 3" xfId="2793" xr:uid="{3A9AD734-B61C-4747-BA11-0B90FE8CA5E1}"/>
    <cellStyle name="Normal 10 8 2 4" xfId="2794" xr:uid="{42118FCB-81CC-4D1A-B659-8C950D9A9F8C}"/>
    <cellStyle name="Normal 10 8 3" xfId="1165" xr:uid="{77D0341A-AFAC-492C-B331-B9ADB37E14A6}"/>
    <cellStyle name="Normal 10 8 3 2" xfId="2795" xr:uid="{CCEE46F3-3767-4E0F-93C1-DA7D11C240EF}"/>
    <cellStyle name="Normal 10 8 3 3" xfId="2796" xr:uid="{3E676932-7251-4B3A-923C-E3FCCA8FDEAF}"/>
    <cellStyle name="Normal 10 8 3 4" xfId="2797" xr:uid="{D62B8A4C-4A12-4ED3-9C35-6885D1B75446}"/>
    <cellStyle name="Normal 10 8 4" xfId="2798" xr:uid="{D0894B03-BB6F-4DF2-B462-8A4F95884CDB}"/>
    <cellStyle name="Normal 10 8 5" xfId="2799" xr:uid="{DE943978-A973-4701-A4C9-B7F2530F67F6}"/>
    <cellStyle name="Normal 10 8 6" xfId="2800" xr:uid="{37048300-53F7-4092-9B35-B7100F993116}"/>
    <cellStyle name="Normal 10 9" xfId="265" xr:uid="{A2FA9EBA-070B-4148-ABDC-A41E120CFA74}"/>
    <cellStyle name="Normal 10 9 2" xfId="1166" xr:uid="{C75D96BC-ED13-4019-805A-4E366B11DD94}"/>
    <cellStyle name="Normal 10 9 2 2" xfId="2801" xr:uid="{F447B993-A6C9-4BEB-9E2B-2B7A79218FA8}"/>
    <cellStyle name="Normal 10 9 2 2 2" xfId="4330" xr:uid="{262C113E-16F5-48EB-818B-EB05E62F2EC1}"/>
    <cellStyle name="Normal 10 9 2 2 3" xfId="4679" xr:uid="{CECD2F2A-9BCE-4DF7-AA42-CE9083DA6779}"/>
    <cellStyle name="Normal 10 9 2 3" xfId="2802" xr:uid="{F1C95F1D-358F-4C76-8825-B6A4FE2CED81}"/>
    <cellStyle name="Normal 10 9 2 4" xfId="2803" xr:uid="{92989E56-1800-4512-AF8E-BC62FE6AFA4B}"/>
    <cellStyle name="Normal 10 9 3" xfId="2804" xr:uid="{39A6BBA3-C7B7-4AC3-B518-19308188A874}"/>
    <cellStyle name="Normal 10 9 3 2" xfId="5339" xr:uid="{C8097435-87CF-4500-B0CB-A78389C09AC2}"/>
    <cellStyle name="Normal 10 9 4" xfId="2805" xr:uid="{B031BCAC-74F5-40F7-A4A3-32BAF8378F6D}"/>
    <cellStyle name="Normal 10 9 4 2" xfId="4562" xr:uid="{904B6033-422C-4A55-89C6-83F731B70EFC}"/>
    <cellStyle name="Normal 10 9 4 3" xfId="4680" xr:uid="{9F2BC6FE-4111-4CEE-8B49-85C764E8A722}"/>
    <cellStyle name="Normal 10 9 4 4" xfId="4600" xr:uid="{BFE4107C-A6A9-4EB6-BFAC-8EC831E94BA1}"/>
    <cellStyle name="Normal 10 9 5" xfId="2806" xr:uid="{666ADA8A-0B0F-4D59-B98D-03389C77FD3A}"/>
    <cellStyle name="Normal 11" xfId="44" xr:uid="{C0546870-6332-411C-B469-5351C70EFE55}"/>
    <cellStyle name="Normal 11 2" xfId="266" xr:uid="{1DE03D62-99C4-4793-BBC1-47EC648AAD07}"/>
    <cellStyle name="Normal 11 2 2" xfId="4647" xr:uid="{CEED591A-956B-471E-99AF-BEDA218A8002}"/>
    <cellStyle name="Normal 11 3" xfId="4335" xr:uid="{D7335F5B-E87A-4FE3-8FA5-EE1D76BA7CDC}"/>
    <cellStyle name="Normal 11 3 2" xfId="4541" xr:uid="{E1348141-6BE5-44C5-A634-6CA863F8BE68}"/>
    <cellStyle name="Normal 11 3 3" xfId="4724" xr:uid="{748BADF8-AB97-4977-A3E2-91892863B23E}"/>
    <cellStyle name="Normal 11 3 4" xfId="4701" xr:uid="{9849D70F-B7B6-4A1A-B5F3-8F5A2B9B258D}"/>
    <cellStyle name="Normal 12" xfId="45" xr:uid="{4B2A8F47-6366-4EEA-9625-62B360E2BFA2}"/>
    <cellStyle name="Normal 12 2" xfId="267" xr:uid="{BE71C191-2FB7-4CA8-8018-78451A695EDF}"/>
    <cellStyle name="Normal 12 2 2" xfId="4648" xr:uid="{A85ED43D-D149-4349-9FF2-86F1B59BACEC}"/>
    <cellStyle name="Normal 12 3" xfId="4542" xr:uid="{69DFF0DB-4E99-4308-9424-1675CEC6CE3E}"/>
    <cellStyle name="Normal 13" xfId="46" xr:uid="{03917BF4-04C0-46C7-9EE2-74CB7BE96C55}"/>
    <cellStyle name="Normal 13 2" xfId="47" xr:uid="{E11039C7-BBBD-498F-9D2D-F9A73EB26BFC}"/>
    <cellStyle name="Normal 13 2 2" xfId="268" xr:uid="{D9B08A4E-4758-43B5-92C6-060957E7FF53}"/>
    <cellStyle name="Normal 13 2 2 2" xfId="4649" xr:uid="{F5934D0D-DD95-45CD-85DD-2677AEA9C637}"/>
    <cellStyle name="Normal 13 2 3" xfId="4337" xr:uid="{B3231E66-DB01-40E6-89C3-47945415B3CA}"/>
    <cellStyle name="Normal 13 2 3 2" xfId="4543" xr:uid="{1EBDA5D9-C5A2-4013-A66F-28F12FDF9339}"/>
    <cellStyle name="Normal 13 2 3 3" xfId="4725" xr:uid="{9CE3AC58-E825-44FD-A30A-136F602F3D0C}"/>
    <cellStyle name="Normal 13 2 3 4" xfId="4702" xr:uid="{2772D86C-6BC6-4541-BD2D-315B8B86E974}"/>
    <cellStyle name="Normal 13 3" xfId="269" xr:uid="{8243E238-2557-41D8-9062-DE09384A7ED4}"/>
    <cellStyle name="Normal 13 3 2" xfId="4421" xr:uid="{5C13AC60-DDF2-4AA1-9132-A852402740A7}"/>
    <cellStyle name="Normal 13 3 3" xfId="4338" xr:uid="{2CEAFDF8-8931-48DB-947F-48FFA4AE05E2}"/>
    <cellStyle name="Normal 13 3 4" xfId="4566" xr:uid="{FAE1C0D9-B383-40A2-80C3-1A6FF7A7237C}"/>
    <cellStyle name="Normal 13 3 5" xfId="4726" xr:uid="{5E59E3E7-5A5F-4181-91FF-4CC4BD8186B0}"/>
    <cellStyle name="Normal 13 4" xfId="4339" xr:uid="{3F8BE68B-6550-458D-8E80-79B2E1C0BE56}"/>
    <cellStyle name="Normal 13 5" xfId="4336" xr:uid="{510C5F7A-B4A0-4585-A3A1-6458B07E5AC0}"/>
    <cellStyle name="Normal 14" xfId="48" xr:uid="{2BA6A934-B0F0-4BC8-BA75-1CF07CB1393C}"/>
    <cellStyle name="Normal 14 18" xfId="4341" xr:uid="{D591347B-07B0-458B-B756-5245F8BE0ABF}"/>
    <cellStyle name="Normal 14 2" xfId="270" xr:uid="{8BA5D649-9287-4F3E-B5DE-A6CAD87B732F}"/>
    <cellStyle name="Normal 14 2 2" xfId="430" xr:uid="{F8FCA450-0216-459A-BB57-D4AC73556103}"/>
    <cellStyle name="Normal 14 2 2 2" xfId="431" xr:uid="{8590FD71-0EBF-4F69-B15C-CBCF6E6ACBD9}"/>
    <cellStyle name="Normal 14 2 3" xfId="432" xr:uid="{FB8E3A37-BA91-4C1B-903C-1C35D1CD69F9}"/>
    <cellStyle name="Normal 14 3" xfId="433" xr:uid="{65B14B48-6257-4151-A0DA-F4EA9B816A27}"/>
    <cellStyle name="Normal 14 3 2" xfId="4650" xr:uid="{C220351C-A957-4757-BEA8-2B17A241DC38}"/>
    <cellStyle name="Normal 14 4" xfId="4340" xr:uid="{E93E2BC0-3A7C-43D2-A9DE-BE13AF65A40B}"/>
    <cellStyle name="Normal 14 4 2" xfId="4544" xr:uid="{EBE63BBA-9091-47E0-B501-1C0EA575CD64}"/>
    <cellStyle name="Normal 14 4 3" xfId="4727" xr:uid="{1FBE3E40-071F-4B54-A7FD-F5CA439222EE}"/>
    <cellStyle name="Normal 14 4 4" xfId="4703" xr:uid="{EB4A795A-E6DF-4EF9-BFD7-AC1D05713FFB}"/>
    <cellStyle name="Normal 15" xfId="88" xr:uid="{27B5A06B-3197-4096-9BC8-14891017DB87}"/>
    <cellStyle name="Normal 15 2" xfId="89" xr:uid="{6EC34E47-7890-4BBF-A24D-E605F4981D5E}"/>
    <cellStyle name="Normal 15 2 2" xfId="271" xr:uid="{1FE7F63F-6DEA-4B33-9940-F8F9B84D5F23}"/>
    <cellStyle name="Normal 15 2 2 2" xfId="4453" xr:uid="{60E956BC-9A22-4E16-86B1-1939C69561A2}"/>
    <cellStyle name="Normal 15 2 3" xfId="4546" xr:uid="{805D74FB-1AEB-4AFB-B69B-B5BB2EF0948C}"/>
    <cellStyle name="Normal 15 3" xfId="272" xr:uid="{2C44F77A-03A4-4BC1-8667-F649F2F9246D}"/>
    <cellStyle name="Normal 15 3 2" xfId="4422" xr:uid="{5D3F2C3B-0E1D-4120-90D2-366E060A43AD}"/>
    <cellStyle name="Normal 15 3 3" xfId="4343" xr:uid="{4977F181-E3EE-4634-A149-6520649F7056}"/>
    <cellStyle name="Normal 15 3 4" xfId="4567" xr:uid="{6C60C6F0-A9FD-4C47-82F2-DB51B6B19D94}"/>
    <cellStyle name="Normal 15 3 5" xfId="4729" xr:uid="{9B57182D-E129-4F8D-A89F-174038B5D527}"/>
    <cellStyle name="Normal 15 4" xfId="4342" xr:uid="{49B9406E-C4CC-4505-84D3-053BBECF510E}"/>
    <cellStyle name="Normal 15 4 2" xfId="4545" xr:uid="{4D1766B8-FA7A-432F-B491-F28A1D5D6EA3}"/>
    <cellStyle name="Normal 15 4 3" xfId="4728" xr:uid="{A38AE971-DDFC-4CD8-A8B9-1A2096C96E63}"/>
    <cellStyle name="Normal 15 4 4" xfId="4704" xr:uid="{6DC62CDB-8EB2-45E1-9F9E-CE73CFC5543B}"/>
    <cellStyle name="Normal 16" xfId="90" xr:uid="{71BE526C-1165-489F-AE05-09D2E1699AFD}"/>
    <cellStyle name="Normal 16 2" xfId="273" xr:uid="{FBBC5892-7412-40CA-A229-0E864A6D5478}"/>
    <cellStyle name="Normal 16 2 2" xfId="4423" xr:uid="{B0F7F2B2-8B5B-4CC0-958F-91DB6385BD3F}"/>
    <cellStyle name="Normal 16 2 3" xfId="4344" xr:uid="{5FE3895C-3C45-470A-B8CF-79E8BBD1330F}"/>
    <cellStyle name="Normal 16 2 4" xfId="4568" xr:uid="{8C8C867B-6410-4A6F-A8FD-6D6897824E83}"/>
    <cellStyle name="Normal 16 2 5" xfId="4730" xr:uid="{6F506C38-912A-4898-80DB-1CE95AE8DE8F}"/>
    <cellStyle name="Normal 16 3" xfId="274" xr:uid="{28A39709-746C-4E35-B937-43EE78944455}"/>
    <cellStyle name="Normal 17" xfId="91" xr:uid="{130AB74A-9FFD-4763-BD79-0FDC06488BA6}"/>
    <cellStyle name="Normal 17 2" xfId="275" xr:uid="{D1E22112-6A61-4258-BC31-62356312B78F}"/>
    <cellStyle name="Normal 17 2 2" xfId="4424" xr:uid="{04CCBED1-5355-4E44-961F-23CC95F3498E}"/>
    <cellStyle name="Normal 17 2 3" xfId="4346" xr:uid="{CA303328-D363-462E-872E-DAC361D909F1}"/>
    <cellStyle name="Normal 17 2 4" xfId="4569" xr:uid="{14DC1204-C16D-415B-96D0-0EBC96097D13}"/>
    <cellStyle name="Normal 17 2 5" xfId="4731" xr:uid="{384133FF-2AC4-4E6C-9F13-BF45F8955A6A}"/>
    <cellStyle name="Normal 17 3" xfId="4347" xr:uid="{3CF57774-3B24-4664-84F4-644B0B6FF9FD}"/>
    <cellStyle name="Normal 17 4" xfId="4345" xr:uid="{3AF85E12-5E55-41A8-B124-8ED8535CFFDC}"/>
    <cellStyle name="Normal 18" xfId="92" xr:uid="{8FC75047-F26F-4E8D-B37C-232BBEE4AD90}"/>
    <cellStyle name="Normal 18 2" xfId="276" xr:uid="{8294E5E0-B822-48FA-A0BB-B5685882E90A}"/>
    <cellStyle name="Normal 18 2 2" xfId="4454" xr:uid="{7DC32FD4-67FD-4E33-B1A4-920F84FA5AF2}"/>
    <cellStyle name="Normal 18 3" xfId="4348" xr:uid="{2A9FD156-9743-4B2C-A69F-9B285F58EAF4}"/>
    <cellStyle name="Normal 18 3 2" xfId="4547" xr:uid="{41DD868F-7BA6-4FC3-8944-011DDFB37DA0}"/>
    <cellStyle name="Normal 18 3 3" xfId="4732" xr:uid="{C670B705-7D40-4A83-9B2A-2E1AE5A6ECE4}"/>
    <cellStyle name="Normal 18 3 4" xfId="4705" xr:uid="{29A810A8-BFD2-4F4A-B2C3-E080E58EF35C}"/>
    <cellStyle name="Normal 19" xfId="93" xr:uid="{D9FD131E-CB48-443B-A45D-A04D3E23244F}"/>
    <cellStyle name="Normal 19 2" xfId="94" xr:uid="{E570A2FF-2ED3-4C24-89BF-EC6A11BBA0F4}"/>
    <cellStyle name="Normal 19 2 2" xfId="277" xr:uid="{277220EF-13DD-4693-8729-C42858AA554A}"/>
    <cellStyle name="Normal 19 2 2 2" xfId="4651" xr:uid="{5D53CBDA-9880-43FA-BD9C-350D36BBC736}"/>
    <cellStyle name="Normal 19 2 3" xfId="4549" xr:uid="{958E0370-D8B4-4102-BC74-7DF25AD3293D}"/>
    <cellStyle name="Normal 19 3" xfId="278" xr:uid="{1BFCBA46-1C0D-44E8-9F02-7D71EBF0F0C9}"/>
    <cellStyle name="Normal 19 3 2" xfId="4652" xr:uid="{061CA97E-5A5B-4DA8-A302-0A9BA8B2BBB0}"/>
    <cellStyle name="Normal 19 4" xfId="4548" xr:uid="{C77907B7-E036-447F-A16F-B693D0B22A60}"/>
    <cellStyle name="Normal 2" xfId="3" xr:uid="{0035700C-F3A5-4A6F-B63A-5CE25669DEE2}"/>
    <cellStyle name="Normal 2 2" xfId="49" xr:uid="{D5B39DBC-CEED-4D92-92F2-C604224ECE7F}"/>
    <cellStyle name="Normal 2 2 2" xfId="50" xr:uid="{4DE5E666-C071-4C0E-9418-D79BC1CF673C}"/>
    <cellStyle name="Normal 2 2 2 2" xfId="279" xr:uid="{76299C36-2C14-4A15-81F6-ED179C525ADD}"/>
    <cellStyle name="Normal 2 2 2 2 2" xfId="4655" xr:uid="{8CE025C2-1819-4752-B7FF-16ED0506716F}"/>
    <cellStyle name="Normal 2 2 2 3" xfId="4551" xr:uid="{FD866650-3D5F-423B-9281-B61596753AC8}"/>
    <cellStyle name="Normal 2 2 3" xfId="280" xr:uid="{87F67ABF-E764-413F-AE61-6310F340B244}"/>
    <cellStyle name="Normal 2 2 3 2" xfId="4455" xr:uid="{0D340727-6BFD-4399-B39D-E052BDE93596}"/>
    <cellStyle name="Normal 2 2 3 2 2" xfId="4585" xr:uid="{439438AF-EE54-4C08-AA50-D5FC59693586}"/>
    <cellStyle name="Normal 2 2 3 2 2 2" xfId="4656" xr:uid="{551A1679-A1E6-4D99-BC03-5E9198EA605F}"/>
    <cellStyle name="Normal 2 2 3 2 2 3" xfId="5354" xr:uid="{BBC6D0E7-C79A-4C30-8B69-246E86B2C73B}"/>
    <cellStyle name="Normal 2 2 3 2 3" xfId="4750" xr:uid="{B41F3148-D7E9-4DD3-876E-8BD01913E498}"/>
    <cellStyle name="Normal 2 2 3 2 4" xfId="5305" xr:uid="{B60375A5-D314-4A3B-97B2-14309E1B7BC2}"/>
    <cellStyle name="Normal 2 2 3 3" xfId="4435" xr:uid="{FBE506D0-1CA8-47AB-BBB4-E55C0C21DE94}"/>
    <cellStyle name="Normal 2 2 3 4" xfId="4706" xr:uid="{894897D9-EB93-45EB-A4D9-1BDC7009F6F3}"/>
    <cellStyle name="Normal 2 2 3 5" xfId="4695" xr:uid="{86AC1F6A-B365-440D-9630-BFF21281EAE6}"/>
    <cellStyle name="Normal 2 2 4" xfId="4349" xr:uid="{237C293E-72B0-4595-8CB3-2C94FB06B846}"/>
    <cellStyle name="Normal 2 2 4 2" xfId="4550" xr:uid="{CF9F4A7F-F341-42D3-A44D-A4F82A2AE38E}"/>
    <cellStyle name="Normal 2 2 4 3" xfId="4733" xr:uid="{F6819948-7A83-42AB-8822-634E19C20285}"/>
    <cellStyle name="Normal 2 2 4 4" xfId="4707" xr:uid="{9B8782AC-8F62-4E55-9CB0-B0ED4F8875FF}"/>
    <cellStyle name="Normal 2 2 5" xfId="4654" xr:uid="{63653F46-04F6-4F3C-BE0F-532F2993B11C}"/>
    <cellStyle name="Normal 2 2 6" xfId="4753" xr:uid="{706CD6A5-97E3-41AB-9693-957B9C5E29F6}"/>
    <cellStyle name="Normal 2 3" xfId="51" xr:uid="{03698967-3F81-4CC5-8AA7-66B65C9A5984}"/>
    <cellStyle name="Normal 2 3 2" xfId="52" xr:uid="{AF629090-FAF9-45E9-9A4E-58EFE82F05D6}"/>
    <cellStyle name="Normal 2 3 2 2" xfId="281" xr:uid="{62ECCC44-D4D1-400C-9D22-E5331E44FDE1}"/>
    <cellStyle name="Normal 2 3 2 2 2" xfId="4657" xr:uid="{BCAD5A6A-656E-4CCC-BD0E-B13DE50B2294}"/>
    <cellStyle name="Normal 2 3 2 3" xfId="4351" xr:uid="{D718ED27-FE0A-4EAF-ABBD-BFBCBCD08672}"/>
    <cellStyle name="Normal 2 3 2 3 2" xfId="4553" xr:uid="{70AF1E38-9BDB-4AEC-A4CD-E64B7C8DCBA0}"/>
    <cellStyle name="Normal 2 3 2 3 3" xfId="4735" xr:uid="{A05ABA45-6870-4021-8E20-786726BDC107}"/>
    <cellStyle name="Normal 2 3 2 3 4" xfId="4708" xr:uid="{39A8656F-613A-426C-A757-0C3D0F2E24B1}"/>
    <cellStyle name="Normal 2 3 3" xfId="53" xr:uid="{BCCB3D96-6EE2-4484-BB72-894F2CB15FD1}"/>
    <cellStyle name="Normal 2 3 4" xfId="95" xr:uid="{F924430B-FE17-4ED9-911C-CF944F33BEA2}"/>
    <cellStyle name="Normal 2 3 5" xfId="185" xr:uid="{CA8C0FAA-21F7-4897-87D8-FE2D601236CB}"/>
    <cellStyle name="Normal 2 3 5 2" xfId="4658" xr:uid="{3C807CE6-7A50-4497-9B2E-195810FEF822}"/>
    <cellStyle name="Normal 2 3 6" xfId="4350" xr:uid="{206A9822-0D4E-4950-9DF4-E525A5628B6F}"/>
    <cellStyle name="Normal 2 3 6 2" xfId="4552" xr:uid="{7276F429-B9F3-478E-904A-70C09B368E94}"/>
    <cellStyle name="Normal 2 3 6 3" xfId="4734" xr:uid="{3F21EF38-DB5C-4942-B265-B777B4B052E7}"/>
    <cellStyle name="Normal 2 3 6 4" xfId="4709" xr:uid="{E3463DCC-DFA8-42E8-8487-52BD25BA00B6}"/>
    <cellStyle name="Normal 2 3 7" xfId="5318" xr:uid="{8577AFA5-9493-4E06-A0F7-28F0AD495F7A}"/>
    <cellStyle name="Normal 2 4" xfId="54" xr:uid="{933A3811-F761-4CDC-9ECC-BC1666434E44}"/>
    <cellStyle name="Normal 2 4 2" xfId="55" xr:uid="{66207138-7705-426A-8DB5-7F655026D1F1}"/>
    <cellStyle name="Normal 2 4 3" xfId="282" xr:uid="{592BD780-AC64-40C2-A115-EAED437F3931}"/>
    <cellStyle name="Normal 2 4 3 2" xfId="4659" xr:uid="{A22A9C57-D650-44F7-840D-41B0D4C0BD08}"/>
    <cellStyle name="Normal 2 4 3 3" xfId="4673" xr:uid="{F35FC106-104C-4452-BCDE-03189825C741}"/>
    <cellStyle name="Normal 2 4 4" xfId="4554" xr:uid="{02BDC21F-29BE-493C-9103-7D805B61493F}"/>
    <cellStyle name="Normal 2 4 5" xfId="4754" xr:uid="{7189045D-C6A5-473D-A0EB-D60A11E1402E}"/>
    <cellStyle name="Normal 2 4 6" xfId="4752" xr:uid="{5DA4D61D-C617-43E9-A913-3C07AF693957}"/>
    <cellStyle name="Normal 2 5" xfId="184" xr:uid="{56B664F4-11C2-43E8-8109-BC06EA27A14F}"/>
    <cellStyle name="Normal 2 5 2" xfId="284" xr:uid="{309E3C2A-21DA-448D-AB5E-64257CED3A69}"/>
    <cellStyle name="Normal 2 5 2 2" xfId="2505" xr:uid="{A8D4F325-F15D-4056-B4A7-D2671F820254}"/>
    <cellStyle name="Normal 2 5 3" xfId="283" xr:uid="{345927C2-0C73-418D-B673-1E3D6F9F27D6}"/>
    <cellStyle name="Normal 2 5 3 2" xfId="4586" xr:uid="{F813C820-93CA-45A6-9344-9423E7E78C2C}"/>
    <cellStyle name="Normal 2 5 3 3" xfId="4746" xr:uid="{D4319AE5-92DD-48A1-AFB9-15BAFEA99F9B}"/>
    <cellStyle name="Normal 2 5 3 4" xfId="5302" xr:uid="{97179ADF-B327-4C3A-A960-B1232426EBDC}"/>
    <cellStyle name="Normal 2 5 3 4 2" xfId="5348" xr:uid="{632BD79C-8FEA-467A-A952-6B0078827F04}"/>
    <cellStyle name="Normal 2 5 4" xfId="4660" xr:uid="{93A30B28-1988-41D1-B2A6-CB5409B9E3AE}"/>
    <cellStyle name="Normal 2 5 5" xfId="4615" xr:uid="{EE036EDD-FD85-45FA-BC0E-22DE703012E4}"/>
    <cellStyle name="Normal 2 5 6" xfId="4614" xr:uid="{FA7ECF2A-6CE5-4F6B-B0BD-B10AAF840C86}"/>
    <cellStyle name="Normal 2 5 7" xfId="4749" xr:uid="{644C336D-7344-40BC-950B-7289E2F1D6BD}"/>
    <cellStyle name="Normal 2 5 8" xfId="4719" xr:uid="{DD6AD14E-D4F5-45AF-8946-002349DC9128}"/>
    <cellStyle name="Normal 2 6" xfId="285" xr:uid="{8EE97CD1-36D8-4E27-A716-2E3B76935645}"/>
    <cellStyle name="Normal 2 6 2" xfId="286" xr:uid="{424A3720-8D16-4E51-9A40-2C782F7CB6FE}"/>
    <cellStyle name="Normal 2 6 3" xfId="452" xr:uid="{62F53FAC-1B9B-47D0-9248-0ECA4C3FEBD4}"/>
    <cellStyle name="Normal 2 6 3 2" xfId="5335" xr:uid="{2CE5B4B6-3C94-4218-892B-B38FDB5CD2F5}"/>
    <cellStyle name="Normal 2 6 4" xfId="4661" xr:uid="{C0CF98B3-7180-460F-BF40-89E501AB05A7}"/>
    <cellStyle name="Normal 2 6 5" xfId="4612" xr:uid="{A007721F-1047-4FBC-969A-61D3EA5D03B1}"/>
    <cellStyle name="Normal 2 6 5 2" xfId="4710" xr:uid="{2AE64900-18FE-49FE-98C6-D22C91FDC2B0}"/>
    <cellStyle name="Normal 2 6 6" xfId="4598" xr:uid="{12F0561D-4A80-4EF9-8CA0-18C34EC1524E}"/>
    <cellStyle name="Normal 2 6 7" xfId="5322" xr:uid="{971746AC-1E74-4E3C-A0F7-7269602B0437}"/>
    <cellStyle name="Normal 2 6 8" xfId="5331" xr:uid="{5B881887-C33B-4A81-9137-6887150443F9}"/>
    <cellStyle name="Normal 2 7" xfId="287" xr:uid="{11905640-2488-4A87-8F79-83EA9533E858}"/>
    <cellStyle name="Normal 2 7 2" xfId="4456" xr:uid="{86603EF3-D675-42D4-BEED-2DCA1CCF00A4}"/>
    <cellStyle name="Normal 2 7 3" xfId="4662" xr:uid="{0AF28B05-72FD-4C0E-B6F5-15BDD56A09B1}"/>
    <cellStyle name="Normal 2 7 4" xfId="5303" xr:uid="{F9F27B74-EBF5-4FCC-B365-B900D0C3EE5E}"/>
    <cellStyle name="Normal 2 8" xfId="4508" xr:uid="{DB7621FE-9174-40A5-91E6-D0A0E5C2FAE2}"/>
    <cellStyle name="Normal 2 9" xfId="4653" xr:uid="{92F6622E-EED9-4AF8-AE5F-B86B53F525C2}"/>
    <cellStyle name="Normal 20" xfId="434" xr:uid="{B0650C52-220E-4F62-B226-3A81CF74B0E5}"/>
    <cellStyle name="Normal 20 2" xfId="435" xr:uid="{619229D3-46A4-4388-90A3-59BA8EED9A21}"/>
    <cellStyle name="Normal 20 2 2" xfId="436" xr:uid="{B766E0EC-391D-43AE-8B1A-B62493A669ED}"/>
    <cellStyle name="Normal 20 2 2 2" xfId="4425" xr:uid="{F910059F-EB46-4E10-91C8-60C79ED8B93A}"/>
    <cellStyle name="Normal 20 2 2 3" xfId="4417" xr:uid="{7336635E-295B-4E7B-BE3C-2BA7A38C06E5}"/>
    <cellStyle name="Normal 20 2 2 4" xfId="4582" xr:uid="{5D60277D-9F8A-48BC-9B21-3D1AE451C25C}"/>
    <cellStyle name="Normal 20 2 2 5" xfId="4744" xr:uid="{63DAC149-23FF-4B7E-A48D-D8C52A169C1C}"/>
    <cellStyle name="Normal 20 2 3" xfId="4420" xr:uid="{626EA061-8D4A-4EA0-A1FD-55C187FE31E4}"/>
    <cellStyle name="Normal 20 2 4" xfId="4416" xr:uid="{B8388EDA-B730-41BA-80A1-269A3BBA2801}"/>
    <cellStyle name="Normal 20 2 5" xfId="4581" xr:uid="{52087A6C-2A41-4EF1-AEA8-45B0EFAEE57C}"/>
    <cellStyle name="Normal 20 2 6" xfId="4743" xr:uid="{A6B65EE9-0D43-4F52-9F53-E5D7A4B550DD}"/>
    <cellStyle name="Normal 20 3" xfId="1167" xr:uid="{A3CA2B4E-6E38-4020-BF33-93DB2BE5AC4A}"/>
    <cellStyle name="Normal 20 3 2" xfId="4457" xr:uid="{08D46740-4F26-4EE9-828A-02A4016D8A87}"/>
    <cellStyle name="Normal 20 4" xfId="4352" xr:uid="{9E9C984A-576C-40BA-9243-66F0A0060B81}"/>
    <cellStyle name="Normal 20 4 2" xfId="4555" xr:uid="{E2BBBD40-FBD1-4F77-80C8-C6D8A949435B}"/>
    <cellStyle name="Normal 20 4 3" xfId="4736" xr:uid="{F1521AB1-095D-4138-BD3B-0536576FF5DE}"/>
    <cellStyle name="Normal 20 4 4" xfId="4711" xr:uid="{31F55D36-5A74-4EE0-8862-96C5B2F3BB14}"/>
    <cellStyle name="Normal 20 5" xfId="4433" xr:uid="{8DD0999E-4097-46F7-9BEE-CA91BA120FF0}"/>
    <cellStyle name="Normal 20 5 2" xfId="5328" xr:uid="{9150D012-617F-434F-8138-35270A31AFC3}"/>
    <cellStyle name="Normal 20 6" xfId="4587" xr:uid="{32A7DA01-CC43-4CCB-8665-46D683117672}"/>
    <cellStyle name="Normal 20 7" xfId="4696" xr:uid="{D1E59B9D-D454-496A-BEF2-238988AD4285}"/>
    <cellStyle name="Normal 20 8" xfId="4717" xr:uid="{FB7E0CDA-641A-4278-B5D0-1D5F8942237B}"/>
    <cellStyle name="Normal 20 9" xfId="4716" xr:uid="{AD9B8B8F-BCBB-4709-A3D0-A8E8349C937B}"/>
    <cellStyle name="Normal 21" xfId="437" xr:uid="{D8BD8D07-9C83-42DC-AA4E-03282A718725}"/>
    <cellStyle name="Normal 21 2" xfId="438" xr:uid="{466D5917-47BA-4DB3-8F73-5B35191B903D}"/>
    <cellStyle name="Normal 21 2 2" xfId="439" xr:uid="{833F1F5D-C62D-4BD0-93F8-69E312E37314}"/>
    <cellStyle name="Normal 21 3" xfId="4353" xr:uid="{3AF47B3B-D8CC-488C-BB63-BDC9FE7376E9}"/>
    <cellStyle name="Normal 21 3 2" xfId="4459" xr:uid="{399199E1-C74B-48EB-B15F-4B06581859A2}"/>
    <cellStyle name="Normal 21 3 2 2" xfId="5359" xr:uid="{8152F36E-2491-4E7D-BDF2-C667A0E07BC6}"/>
    <cellStyle name="Normal 21 3 3" xfId="4458" xr:uid="{95447469-AC81-4BB4-B797-E142EB04A3DA}"/>
    <cellStyle name="Normal 21 4" xfId="4570" xr:uid="{76E31F8B-86FE-4D25-AEE4-E471A32080AE}"/>
    <cellStyle name="Normal 21 4 2" xfId="5360" xr:uid="{D9B052C0-54AF-443E-8963-C4641C98A631}"/>
    <cellStyle name="Normal 21 5" xfId="4737" xr:uid="{D069059A-103B-42FB-8CAE-BD666D3B600D}"/>
    <cellStyle name="Normal 22" xfId="440" xr:uid="{0E9DB6E3-C263-405A-8B28-6A4D53443F64}"/>
    <cellStyle name="Normal 22 2" xfId="441" xr:uid="{3DBF3BBA-4273-4827-86FF-8A53C88A4850}"/>
    <cellStyle name="Normal 22 3" xfId="4310" xr:uid="{01D7BE17-C51D-489E-A561-3159B529F338}"/>
    <cellStyle name="Normal 22 3 2" xfId="4354" xr:uid="{63894273-81FC-46FB-A4A2-A2C6446BC0F6}"/>
    <cellStyle name="Normal 22 3 2 2" xfId="4461" xr:uid="{A9123643-9C49-41D0-9942-9BAD06235C71}"/>
    <cellStyle name="Normal 22 3 3" xfId="4460" xr:uid="{79A36A27-57FE-4C15-AA31-6D8FC7C992E4}"/>
    <cellStyle name="Normal 22 3 4" xfId="4691" xr:uid="{CF4CF7B8-357F-4C92-959D-617680D74159}"/>
    <cellStyle name="Normal 22 4" xfId="4313" xr:uid="{90AEB264-ACA3-438C-834B-525645FDA0A3}"/>
    <cellStyle name="Normal 22 4 10" xfId="5357" xr:uid="{F0576415-880B-42CF-9446-1A5FBD2FEDD9}"/>
    <cellStyle name="Normal 22 4 2" xfId="4431" xr:uid="{AFEF5985-6918-4B53-9D98-2B139ECD826E}"/>
    <cellStyle name="Normal 22 4 3" xfId="4571" xr:uid="{A62B4A40-0B20-4805-8C9F-0C9C3AA3469F}"/>
    <cellStyle name="Normal 22 4 3 2" xfId="4590" xr:uid="{1EAA9A69-F078-43D1-B3CC-C13D427A97A4}"/>
    <cellStyle name="Normal 22 4 3 3" xfId="4748" xr:uid="{38D675C8-5979-4BF2-B623-7416ADF9E2A4}"/>
    <cellStyle name="Normal 22 4 3 4" xfId="5338" xr:uid="{B5804D5B-ED14-4151-9697-141C3744131E}"/>
    <cellStyle name="Normal 22 4 3 5" xfId="5334" xr:uid="{B7CF6C18-00A3-45A7-97F4-C85CFB04084B}"/>
    <cellStyle name="Normal 22 4 4" xfId="4692" xr:uid="{1F8539A5-A2D7-4BC5-89A6-8220E3A82CE7}"/>
    <cellStyle name="Normal 22 4 5" xfId="4604" xr:uid="{76662DCD-6746-4CB7-923C-05F6F1503997}"/>
    <cellStyle name="Normal 22 4 6" xfId="4595" xr:uid="{83FA13D2-BAA0-4317-B74F-D061B91E0F07}"/>
    <cellStyle name="Normal 22 4 7" xfId="4594" xr:uid="{B2279809-1AE0-4426-801A-5E3A9080169E}"/>
    <cellStyle name="Normal 22 4 8" xfId="4593" xr:uid="{3FA51777-E26F-4E6D-913C-676C3E40E5B0}"/>
    <cellStyle name="Normal 22 4 9" xfId="4592" xr:uid="{27CB1492-9055-4EC4-A3DC-7090D25C59F4}"/>
    <cellStyle name="Normal 22 5" xfId="4738" xr:uid="{962038A4-50C0-4CE1-ACE6-DC3D6BF1058D}"/>
    <cellStyle name="Normal 23" xfId="442" xr:uid="{C7B07268-76CE-489A-81AC-01C3796A5C8A}"/>
    <cellStyle name="Normal 23 2" xfId="2500" xr:uid="{3083EF8B-AA14-4ADF-BE81-1397B5760E52}"/>
    <cellStyle name="Normal 23 2 2" xfId="4356" xr:uid="{C1B69066-E070-4BB5-9873-877601436A90}"/>
    <cellStyle name="Normal 23 2 2 2" xfId="4751" xr:uid="{E2CCD11E-BD08-4EA7-8AB9-4058DE1A8F85}"/>
    <cellStyle name="Normal 23 2 2 3" xfId="4693" xr:uid="{6B639490-FDB4-4AF4-85C3-A5605F6FA302}"/>
    <cellStyle name="Normal 23 2 2 4" xfId="4663" xr:uid="{6E743CFD-6970-46FB-B9D8-F6917E11D23C}"/>
    <cellStyle name="Normal 23 2 3" xfId="4605" xr:uid="{430F1333-B682-456D-98DC-5BA5FF8483FF}"/>
    <cellStyle name="Normal 23 2 4" xfId="4712" xr:uid="{D99DB0BF-F09F-49AB-9575-AE8C11815C4E}"/>
    <cellStyle name="Normal 23 3" xfId="4426" xr:uid="{4B8CD436-4D87-4B5B-83C3-C9E9483C0A56}"/>
    <cellStyle name="Normal 23 4" xfId="4355" xr:uid="{E87C9C42-14C2-46B8-B0CF-A9ACECB46FC6}"/>
    <cellStyle name="Normal 23 5" xfId="4572" xr:uid="{127794D5-A34B-4176-961B-3DFC22BA2C02}"/>
    <cellStyle name="Normal 23 6" xfId="4739" xr:uid="{2596D455-67F8-4AEB-A2DC-24E0BAD49390}"/>
    <cellStyle name="Normal 24" xfId="443" xr:uid="{00FFFF21-0A53-4854-8C01-8585DD1A4263}"/>
    <cellStyle name="Normal 24 2" xfId="444" xr:uid="{33F181EA-1809-4BA3-986B-78CCF245C1ED}"/>
    <cellStyle name="Normal 24 2 2" xfId="4428" xr:uid="{1EB3753D-103F-4036-B1B0-F41BD0E5C60D}"/>
    <cellStyle name="Normal 24 2 3" xfId="4358" xr:uid="{E9C0E512-934D-4E0C-B76D-F1F02DA4A062}"/>
    <cellStyle name="Normal 24 2 4" xfId="4574" xr:uid="{B544BF2B-0DD0-4DA1-A9E5-57229EDD83B7}"/>
    <cellStyle name="Normal 24 2 5" xfId="4741" xr:uid="{2F536838-1376-4B26-BF7C-D013352897C6}"/>
    <cellStyle name="Normal 24 3" xfId="4427" xr:uid="{F9F2AA5B-631F-4072-A421-70F372BDD257}"/>
    <cellStyle name="Normal 24 4" xfId="4357" xr:uid="{6FB0B2CB-4F5C-42BA-A240-076D100C4995}"/>
    <cellStyle name="Normal 24 5" xfId="4573" xr:uid="{C91E6058-A0B8-49AA-B8E1-4A6EF6562704}"/>
    <cellStyle name="Normal 24 6" xfId="4740" xr:uid="{37093F51-0DBA-4A15-A3BF-586A02ADD4A7}"/>
    <cellStyle name="Normal 25" xfId="451" xr:uid="{8C5E34DF-C932-4C04-9E3E-EFB21FCCF746}"/>
    <cellStyle name="Normal 25 2" xfId="4360" xr:uid="{44DEFDE7-E333-4FC7-9180-4FB610275CC2}"/>
    <cellStyle name="Normal 25 2 2" xfId="5337" xr:uid="{AE16F858-12D5-4D4B-B8F3-F7DCFB85ACAE}"/>
    <cellStyle name="Normal 25 3" xfId="4429" xr:uid="{988D6B85-DFEB-41EC-8AF4-1975A91FF462}"/>
    <cellStyle name="Normal 25 4" xfId="4359" xr:uid="{6536DAB6-5742-4FDB-A7FD-88093EA8F463}"/>
    <cellStyle name="Normal 25 5" xfId="4575" xr:uid="{390D2C32-39B6-4E4A-845B-A73F9E880F4C}"/>
    <cellStyle name="Normal 25 5 2" xfId="5365" xr:uid="{5E2ED0D8-6D30-4E9E-80A2-513D8B94BB41}"/>
    <cellStyle name="Normal 26" xfId="2498" xr:uid="{1E311D92-FB2B-43F5-B20F-E035E4B0F80F}"/>
    <cellStyle name="Normal 26 2" xfId="2499" xr:uid="{29EAC435-EF76-4DBE-B06D-292709836A05}"/>
    <cellStyle name="Normal 26 2 2" xfId="4362" xr:uid="{3FE3E568-16B5-4278-B38C-3F157FE6EDB7}"/>
    <cellStyle name="Normal 26 3" xfId="4361" xr:uid="{03E67751-8BDB-4680-9B8A-03DEFDA71884}"/>
    <cellStyle name="Normal 26 3 2" xfId="4436" xr:uid="{6E92F182-F046-4410-A861-E4A3671C5E00}"/>
    <cellStyle name="Normal 27" xfId="2507" xr:uid="{21DABDBE-ACEF-4DEE-92AC-39A0B37E566E}"/>
    <cellStyle name="Normal 27 2" xfId="4364" xr:uid="{9EC4126B-A840-4676-A6E8-1549DCD91004}"/>
    <cellStyle name="Normal 27 3" xfId="4363" xr:uid="{C7914B3B-5E5F-4792-B426-A9B9CEEE1746}"/>
    <cellStyle name="Normal 27 4" xfId="4599" xr:uid="{4E5EDCCA-A893-4851-BB8C-EE1574DDB2B9}"/>
    <cellStyle name="Normal 27 5" xfId="5320" xr:uid="{E1B31D06-EFBC-4102-B648-29B40FC960E2}"/>
    <cellStyle name="Normal 27 6" xfId="4589" xr:uid="{CD17B53D-B50E-4E67-BB3B-F7E8DD6C51B0}"/>
    <cellStyle name="Normal 27 7" xfId="5332" xr:uid="{F5D423C2-7373-4DCA-AA4E-E90B303A201D}"/>
    <cellStyle name="Normal 28" xfId="4365" xr:uid="{B7E4D32E-65E5-4C52-B9C6-59F786A8E395}"/>
    <cellStyle name="Normal 28 2" xfId="4366" xr:uid="{F230F66C-0F7C-4625-882F-BAFC8DCB3AED}"/>
    <cellStyle name="Normal 28 3" xfId="4367" xr:uid="{5B91BEF7-63E0-4B88-A661-16468B509EA7}"/>
    <cellStyle name="Normal 29" xfId="4368" xr:uid="{A6BC2FCA-0745-437A-8182-985D26E47376}"/>
    <cellStyle name="Normal 29 2" xfId="4369" xr:uid="{020FD406-248C-4B7B-A78A-E69F1B843804}"/>
    <cellStyle name="Normal 3" xfId="2" xr:uid="{665067A7-73F8-4B7E-BFD2-7BB3B9468366}"/>
    <cellStyle name="Normal 3 2" xfId="56" xr:uid="{918127DD-7A53-4F9F-B0E4-DEC95E1311F4}"/>
    <cellStyle name="Normal 3 2 2" xfId="57" xr:uid="{827EBE71-C1C4-439F-BE41-42488AF947C3}"/>
    <cellStyle name="Normal 3 2 2 2" xfId="288" xr:uid="{B5241F01-546B-46D7-AFAF-498846248268}"/>
    <cellStyle name="Normal 3 2 2 2 2" xfId="4665" xr:uid="{F03557D6-096C-4B59-8CC7-A857312B6FFB}"/>
    <cellStyle name="Normal 3 2 2 3" xfId="4556" xr:uid="{223EADE7-E155-4A7F-88E6-8ADE086894FC}"/>
    <cellStyle name="Normal 3 2 3" xfId="58" xr:uid="{B1DC8BF5-E382-40B2-9B2E-8C244AA918B8}"/>
    <cellStyle name="Normal 3 2 4" xfId="289" xr:uid="{E42E4110-F9D0-4557-AF14-4E232A49D19F}"/>
    <cellStyle name="Normal 3 2 4 2" xfId="4666" xr:uid="{AD55E4C6-E2DF-402F-8AFB-5E8701BB8D85}"/>
    <cellStyle name="Normal 3 2 5" xfId="2506" xr:uid="{A6604AAC-5CF9-4F32-8AE2-3AB8A3B1DA22}"/>
    <cellStyle name="Normal 3 2 5 2" xfId="4509" xr:uid="{8363CCF1-9A6E-4744-BD03-EBEB5D8D2B12}"/>
    <cellStyle name="Normal 3 2 5 3" xfId="5304" xr:uid="{0A359376-8DBC-4C3D-833B-884BB2DA3542}"/>
    <cellStyle name="Normal 3 3" xfId="59" xr:uid="{B4238102-61BE-4B1B-91CF-E2B50B350538}"/>
    <cellStyle name="Normal 3 3 2" xfId="290" xr:uid="{8C713994-4B72-4521-993A-586F0F1A62A0}"/>
    <cellStyle name="Normal 3 3 2 2" xfId="4667" xr:uid="{6220E3F3-6C59-4216-805F-08D75485F7FF}"/>
    <cellStyle name="Normal 3 3 3" xfId="4557" xr:uid="{D36EC7CB-829E-4C0E-8FBB-67CDD4FDBA72}"/>
    <cellStyle name="Normal 3 4" xfId="96" xr:uid="{0A99ED77-75F2-472C-B078-5AC2273EABC3}"/>
    <cellStyle name="Normal 3 4 2" xfId="2502" xr:uid="{CBD38BE4-47EE-419F-9DD5-6558ADFFE684}"/>
    <cellStyle name="Normal 3 4 2 2" xfId="4668" xr:uid="{A83A7F9A-BC1E-47D9-9F93-0BC6717FF4EF}"/>
    <cellStyle name="Normal 3 4 2 3" xfId="5366" xr:uid="{14682562-3C45-4AD3-BF20-85E2572D9094}"/>
    <cellStyle name="Normal 3 4 3" xfId="5341" xr:uid="{02EDB703-C05B-422C-BCCC-C3CEBB4E6305}"/>
    <cellStyle name="Normal 3 5" xfId="2501" xr:uid="{C165BC9A-07BF-4103-8B66-0944AC99FBEC}"/>
    <cellStyle name="Normal 3 5 2" xfId="4669" xr:uid="{B91EFEB3-7E55-4CD5-8550-6A7788827412}"/>
    <cellStyle name="Normal 3 5 3" xfId="4745" xr:uid="{6C61C8E9-62B3-430A-A039-55567D42ED0E}"/>
    <cellStyle name="Normal 3 5 4" xfId="4713" xr:uid="{30C87874-915A-460F-9D8C-01803718D1DC}"/>
    <cellStyle name="Normal 3 6" xfId="4664" xr:uid="{A082FD81-CDE0-4401-91A3-4AECBB448A6D}"/>
    <cellStyle name="Normal 3 6 2" xfId="5336" xr:uid="{3AD505E9-DB05-481C-BE2E-929C99EBD577}"/>
    <cellStyle name="Normal 3 6 2 2" xfId="5333" xr:uid="{A971CF89-E54E-4682-81C4-217879D1177F}"/>
    <cellStyle name="Normal 3 6 3" xfId="5344" xr:uid="{A5E63D47-E5D7-4778-870B-3CAD4A9628BA}"/>
    <cellStyle name="Normal 30" xfId="4370" xr:uid="{1408607C-FCF7-429D-B99D-2CCA06E95966}"/>
    <cellStyle name="Normal 30 2" xfId="4371" xr:uid="{31CC8A59-7133-4D09-A321-885CDC14281C}"/>
    <cellStyle name="Normal 31" xfId="4372" xr:uid="{841324D9-2EC8-430F-B073-7658A39B3AA7}"/>
    <cellStyle name="Normal 31 2" xfId="4373" xr:uid="{A34B0376-797E-4FC5-8BA8-C013EA9803C0}"/>
    <cellStyle name="Normal 32" xfId="4374" xr:uid="{B1A07278-A077-45BC-B3EF-068D4B4EB26C}"/>
    <cellStyle name="Normal 33" xfId="4375" xr:uid="{A519FB88-455F-4047-B2B5-3C606BAB5DB1}"/>
    <cellStyle name="Normal 33 2" xfId="4376" xr:uid="{6A8E0A4B-9E6B-411D-90EC-F5BB21E24087}"/>
    <cellStyle name="Normal 34" xfId="4377" xr:uid="{51A6E341-CCA4-45B1-A730-FD4F8A4285A4}"/>
    <cellStyle name="Normal 34 2" xfId="4378" xr:uid="{C57540C6-2CA3-44D0-94CC-B3315827D7C5}"/>
    <cellStyle name="Normal 35" xfId="4379" xr:uid="{92C83A8E-FAB1-4AFE-BD7B-949BA903E6C1}"/>
    <cellStyle name="Normal 35 2" xfId="4380" xr:uid="{A6C0D160-EE6B-4BFB-B7A3-9A102C57606B}"/>
    <cellStyle name="Normal 36" xfId="4381" xr:uid="{7E2A3434-8C01-4EEA-8E38-49A0BBDA0C73}"/>
    <cellStyle name="Normal 36 2" xfId="4382" xr:uid="{EA924133-5DF8-4137-89B2-F8B532156477}"/>
    <cellStyle name="Normal 37" xfId="4383" xr:uid="{334FB43C-92CA-429C-86B1-421C07929810}"/>
    <cellStyle name="Normal 37 2" xfId="4384" xr:uid="{C20052AC-ADE2-4171-9FD0-B1BAA90A5898}"/>
    <cellStyle name="Normal 38" xfId="4385" xr:uid="{CA4A1344-0F55-4FE8-BA6D-E7FE00126B1E}"/>
    <cellStyle name="Normal 38 2" xfId="4386" xr:uid="{2F45A566-7CC3-481C-8508-7C7191077080}"/>
    <cellStyle name="Normal 39" xfId="4387" xr:uid="{2C9B03EF-51ED-481F-8AA2-436BB28B786E}"/>
    <cellStyle name="Normal 39 2" xfId="4388" xr:uid="{FF00B265-29A8-4C6C-9C33-84DD73D6BBE9}"/>
    <cellStyle name="Normal 39 2 2" xfId="4389" xr:uid="{7F93B6A9-DF20-4DFC-85C1-17DF973B6890}"/>
    <cellStyle name="Normal 39 3" xfId="4390" xr:uid="{45CFC651-2EEB-4E11-AAF9-65C6EE0A328A}"/>
    <cellStyle name="Normal 4" xfId="60" xr:uid="{E457FAF8-6A2B-482C-9C0C-168A673B053A}"/>
    <cellStyle name="Normal 4 2" xfId="97" xr:uid="{E8B32311-B3E5-4C31-B9C7-183B656F2579}"/>
    <cellStyle name="Normal 4 2 2" xfId="98" xr:uid="{1482FECE-6696-4217-B30A-B479FE0C9E09}"/>
    <cellStyle name="Normal 4 2 2 2" xfId="445" xr:uid="{0FF24F8E-B8A3-4792-9F9A-5A5CF05D3042}"/>
    <cellStyle name="Normal 4 2 2 3" xfId="2807" xr:uid="{EF059597-C3CA-49C8-B1B3-5542A13A2C7D}"/>
    <cellStyle name="Normal 4 2 2 4" xfId="2808" xr:uid="{46ADA497-76EA-45E3-9FEE-2247CAFA9BA4}"/>
    <cellStyle name="Normal 4 2 2 4 2" xfId="2809" xr:uid="{E520B226-0240-4E06-ABB1-65A388622849}"/>
    <cellStyle name="Normal 4 2 2 4 3" xfId="2810" xr:uid="{624B5BE6-EAD7-4AB2-BE83-C61E2D46E31E}"/>
    <cellStyle name="Normal 4 2 2 4 3 2" xfId="2811" xr:uid="{C5B11FD4-DC12-440A-8AEF-8DB5E8A77874}"/>
    <cellStyle name="Normal 4 2 2 4 3 3" xfId="4312" xr:uid="{865FC724-F3B1-43FC-A35F-6E75601D399A}"/>
    <cellStyle name="Normal 4 2 3" xfId="2493" xr:uid="{BDD5E9DE-55CE-4916-B6F7-3572291E0E24}"/>
    <cellStyle name="Normal 4 2 3 2" xfId="2504" xr:uid="{42E03828-DEEA-45E1-977D-77A1E5494FF6}"/>
    <cellStyle name="Normal 4 2 3 2 2" xfId="4462" xr:uid="{EE5538BA-AA2F-46F8-BA34-DC8E48155E7E}"/>
    <cellStyle name="Normal 4 2 3 2 3" xfId="5347" xr:uid="{3C164F7F-04AB-4CF6-8C0C-B066A489FE88}"/>
    <cellStyle name="Normal 4 2 3 3" xfId="4463" xr:uid="{08911E33-27A3-4C32-9043-6A1BADBF80EC}"/>
    <cellStyle name="Normal 4 2 3 3 2" xfId="4464" xr:uid="{3BA9E3BE-0743-41E8-AC7E-0AA1A4488FF2}"/>
    <cellStyle name="Normal 4 2 3 4" xfId="4465" xr:uid="{95E58084-0B54-44D6-8EF8-CF97B2A564B4}"/>
    <cellStyle name="Normal 4 2 3 5" xfId="4466" xr:uid="{4526371E-FAA7-4E5B-A38C-B986902E08A3}"/>
    <cellStyle name="Normal 4 2 4" xfId="2494" xr:uid="{374F7D41-02CD-4A82-847B-353FC7D5E190}"/>
    <cellStyle name="Normal 4 2 4 2" xfId="4392" xr:uid="{D82C43A6-A92D-4C5D-8D8D-9DA7643931B9}"/>
    <cellStyle name="Normal 4 2 4 2 2" xfId="4467" xr:uid="{476A8762-598D-4017-92AC-C776658F0152}"/>
    <cellStyle name="Normal 4 2 4 2 3" xfId="4694" xr:uid="{FA1277AD-4968-49BD-A038-AD3C326AD1D5}"/>
    <cellStyle name="Normal 4 2 4 2 4" xfId="4613" xr:uid="{4ED616A7-1E08-4A25-9CF0-ADA4D36AF581}"/>
    <cellStyle name="Normal 4 2 4 3" xfId="4576" xr:uid="{85C1E921-0F9B-4ABE-B804-29B098EAF078}"/>
    <cellStyle name="Normal 4 2 4 4" xfId="4714" xr:uid="{81E8E69F-16C4-49FD-8F2B-16C3B816ECBE}"/>
    <cellStyle name="Normal 4 2 5" xfId="1168" xr:uid="{088550DD-600F-4C82-BF4E-99B68C25A712}"/>
    <cellStyle name="Normal 4 2 6" xfId="4558" xr:uid="{1982B08D-0FC7-4E0E-83A4-7321165843F6}"/>
    <cellStyle name="Normal 4 2 7" xfId="5351" xr:uid="{8ADCAC45-E6DB-4F8B-AE0B-7249CF4FCF45}"/>
    <cellStyle name="Normal 4 3" xfId="528" xr:uid="{08386D27-A51C-4B28-AD1D-886F0C97DAC2}"/>
    <cellStyle name="Normal 4 3 2" xfId="1170" xr:uid="{F6BF1718-06E3-47C1-A534-590E36D47284}"/>
    <cellStyle name="Normal 4 3 2 2" xfId="1171" xr:uid="{48B46D5C-A38A-47C1-B096-E3557007109F}"/>
    <cellStyle name="Normal 4 3 2 3" xfId="1172" xr:uid="{FD2B370F-DE69-422E-90C6-78EDA0FFC45E}"/>
    <cellStyle name="Normal 4 3 3" xfId="1169" xr:uid="{15F00EDC-46EA-448A-AC0A-BAA6CF394635}"/>
    <cellStyle name="Normal 4 3 3 2" xfId="4434" xr:uid="{E812E17C-6E41-4EBD-96FB-AB4ED6830239}"/>
    <cellStyle name="Normal 4 3 4" xfId="2812" xr:uid="{9BB00E94-1B4E-4A60-948C-1C0732678FD1}"/>
    <cellStyle name="Normal 4 3 4 2" xfId="5363" xr:uid="{42F610DE-DED7-49C8-AE04-C1D7EA442010}"/>
    <cellStyle name="Normal 4 3 5" xfId="2813" xr:uid="{C0B7DF36-F276-4EC8-9041-6D40448E67F9}"/>
    <cellStyle name="Normal 4 3 5 2" xfId="2814" xr:uid="{B8F31F7F-6376-414B-B4A2-1B60DCF9133E}"/>
    <cellStyle name="Normal 4 3 5 3" xfId="2815" xr:uid="{29E28565-5DC9-4822-A80D-861E2B73C442}"/>
    <cellStyle name="Normal 4 3 5 3 2" xfId="2816" xr:uid="{90213467-EB96-48D1-BEF7-D01D4B0B2245}"/>
    <cellStyle name="Normal 4 3 5 3 3" xfId="4311" xr:uid="{0528D77E-B898-4F74-A74D-239B7D411E74}"/>
    <cellStyle name="Normal 4 3 6" xfId="4314" xr:uid="{28F0BE57-35F5-4DE2-B391-435AE6AF7E02}"/>
    <cellStyle name="Normal 4 3 7" xfId="5346" xr:uid="{0CD4849D-1133-41B8-AEC7-E7840E769C3E}"/>
    <cellStyle name="Normal 4 4" xfId="453" xr:uid="{7B669150-BAFA-407D-B982-6C56D7629A25}"/>
    <cellStyle name="Normal 4 4 2" xfId="2495" xr:uid="{6BF6B344-CE5C-45B7-B15C-19B1EA738F45}"/>
    <cellStyle name="Normal 4 4 2 2" xfId="5355" xr:uid="{384707EA-8A22-480A-A030-019E7FBE28EE}"/>
    <cellStyle name="Normal 4 4 3" xfId="2503" xr:uid="{7524D971-D182-41E1-9922-FBB3A64F635C}"/>
    <cellStyle name="Normal 4 4 3 2" xfId="4317" xr:uid="{8FCA240A-8962-480E-ADD8-535F36B0E5F7}"/>
    <cellStyle name="Normal 4 4 3 3" xfId="4316" xr:uid="{A253B2FC-30B0-4456-B21A-E07612D4924D}"/>
    <cellStyle name="Normal 4 4 4" xfId="4747" xr:uid="{E00FEFF6-6D49-47AD-8D1E-6D87201FF9DC}"/>
    <cellStyle name="Normal 4 4 4 2" xfId="5364" xr:uid="{9956C101-3EC4-42B1-B235-11131CA794B1}"/>
    <cellStyle name="Normal 4 4 5" xfId="5345" xr:uid="{7EBA4597-19E8-4493-9BFD-32ADB2BEE4C3}"/>
    <cellStyle name="Normal 4 5" xfId="2496" xr:uid="{E7A39BB0-4B2D-4420-82A6-2305D94385D1}"/>
    <cellStyle name="Normal 4 5 2" xfId="4391" xr:uid="{D69D5256-8645-42CF-B4E8-1D176A251A46}"/>
    <cellStyle name="Normal 4 6" xfId="2497" xr:uid="{9FC11AEE-BCA8-42F7-859F-56BFFB9968E6}"/>
    <cellStyle name="Normal 4 7" xfId="900" xr:uid="{31FAC4F9-03EA-4AC1-975F-D4C2DC65FFD2}"/>
    <cellStyle name="Normal 4 8" xfId="5350" xr:uid="{C6732F40-5F3C-4EA8-919E-F7A3CD4A0D1B}"/>
    <cellStyle name="Normal 40" xfId="4393" xr:uid="{58FB05AB-E196-4116-BB48-43B0361C59E3}"/>
    <cellStyle name="Normal 40 2" xfId="4394" xr:uid="{72874705-5FB1-44F9-AC37-416E66782B93}"/>
    <cellStyle name="Normal 40 2 2" xfId="4395" xr:uid="{E46EDAE6-8F74-49A4-96B1-277E4E926B5D}"/>
    <cellStyle name="Normal 40 3" xfId="4396" xr:uid="{056C156C-F1BF-440F-A9F1-C387B49E2917}"/>
    <cellStyle name="Normal 41" xfId="4397" xr:uid="{69FBB2ED-512C-4866-8552-9B85416DA028}"/>
    <cellStyle name="Normal 41 2" xfId="4398" xr:uid="{06878543-BCB6-4101-8FD9-4E419DF753C7}"/>
    <cellStyle name="Normal 42" xfId="4399" xr:uid="{343DB9F5-2B97-4A56-A67D-19B88C3615C5}"/>
    <cellStyle name="Normal 42 2" xfId="4400" xr:uid="{F7B68C03-524B-441F-85E2-85AA48960EE1}"/>
    <cellStyle name="Normal 43" xfId="4401" xr:uid="{3AEFEC1F-48DC-46FF-8F49-31B640046477}"/>
    <cellStyle name="Normal 43 2" xfId="4402" xr:uid="{575B2A31-259E-419F-9551-B9C6AF1C31DE}"/>
    <cellStyle name="Normal 44" xfId="4412" xr:uid="{A85EEEC6-350A-4B79-A118-74B5B36C4923}"/>
    <cellStyle name="Normal 44 2" xfId="4413" xr:uid="{E2CF8688-FAB6-4FE9-A272-47DA53111B1A}"/>
    <cellStyle name="Normal 45" xfId="4674" xr:uid="{9BD8E9CE-6E52-45E1-B024-783AB2F2E6D2}"/>
    <cellStyle name="Normal 45 2" xfId="5324" xr:uid="{F2F78D61-29B3-48C8-964D-405D3BB8AAC3}"/>
    <cellStyle name="Normal 45 3" xfId="5323" xr:uid="{43B8C27C-CFC4-42D9-B1AB-0B1782050694}"/>
    <cellStyle name="Normal 5" xfId="61" xr:uid="{EFCD8E29-CC8A-40D7-88A0-024E2E293583}"/>
    <cellStyle name="Normal 5 10" xfId="291" xr:uid="{07186A58-2B0F-4772-9A65-01949A25C791}"/>
    <cellStyle name="Normal 5 10 2" xfId="529" xr:uid="{A8557B22-0B3B-46E9-B933-0F4E9BA22EF6}"/>
    <cellStyle name="Normal 5 10 2 2" xfId="1173" xr:uid="{180FC091-BE25-47CF-AA0E-D4E3D6FB7CAE}"/>
    <cellStyle name="Normal 5 10 2 3" xfId="2817" xr:uid="{C407A153-306D-48D7-AD0A-5324592ED27D}"/>
    <cellStyle name="Normal 5 10 2 4" xfId="2818" xr:uid="{C66F0B4F-CBE0-4483-AA00-F94396C24BCD}"/>
    <cellStyle name="Normal 5 10 3" xfId="1174" xr:uid="{6871F619-F308-4D05-9C99-FCC22BF1C3F1}"/>
    <cellStyle name="Normal 5 10 3 2" xfId="2819" xr:uid="{5CCC6BF4-8CAA-4613-9FDD-9E421A486FAE}"/>
    <cellStyle name="Normal 5 10 3 3" xfId="2820" xr:uid="{19A78BF5-63C4-422C-97B5-F24FD9B6553A}"/>
    <cellStyle name="Normal 5 10 3 4" xfId="2821" xr:uid="{F26236F6-A730-4785-A3B7-9D543CB42165}"/>
    <cellStyle name="Normal 5 10 4" xfId="2822" xr:uid="{2445703D-7984-4034-989D-7AC5DDFF6A5E}"/>
    <cellStyle name="Normal 5 10 5" xfId="2823" xr:uid="{690750FF-D0FE-4E31-81F9-64393E818DFC}"/>
    <cellStyle name="Normal 5 10 6" xfId="2824" xr:uid="{FA102DA2-68DE-4688-9176-22355E280922}"/>
    <cellStyle name="Normal 5 11" xfId="292" xr:uid="{D9BE81BA-011C-4D07-BCE1-C2184ECCF58E}"/>
    <cellStyle name="Normal 5 11 2" xfId="1175" xr:uid="{3D0CEFC4-D090-4EE2-AAFB-3B135F77BE87}"/>
    <cellStyle name="Normal 5 11 2 2" xfId="2825" xr:uid="{110B1BDD-EE2A-4804-A991-9B0A4D4686E5}"/>
    <cellStyle name="Normal 5 11 2 2 2" xfId="4403" xr:uid="{55F77EB2-94EE-4130-9CD6-4C938CCD8585}"/>
    <cellStyle name="Normal 5 11 2 2 3" xfId="4681" xr:uid="{55BE9E17-FB0A-4025-BF2E-8B0C95424159}"/>
    <cellStyle name="Normal 5 11 2 3" xfId="2826" xr:uid="{81AEFDF8-32DA-42F9-9742-B8340E667771}"/>
    <cellStyle name="Normal 5 11 2 4" xfId="2827" xr:uid="{CBB58376-037A-42E6-BFA8-1CE981F722B4}"/>
    <cellStyle name="Normal 5 11 3" xfId="2828" xr:uid="{56F5E331-4680-4963-8AD1-F682D72CD91B}"/>
    <cellStyle name="Normal 5 11 3 2" xfId="5340" xr:uid="{690BC9D6-E781-4840-BD56-CF244F34E56C}"/>
    <cellStyle name="Normal 5 11 4" xfId="2829" xr:uid="{8B51B151-BE44-4AEC-B7D2-7E9642E5CC4C}"/>
    <cellStyle name="Normal 5 11 4 2" xfId="4577" xr:uid="{8FB506CB-00B8-4B80-B98A-EF5722855B8F}"/>
    <cellStyle name="Normal 5 11 4 3" xfId="4682" xr:uid="{1CEF3F68-C986-4C9E-8A88-FB3D1812332F}"/>
    <cellStyle name="Normal 5 11 4 4" xfId="4606" xr:uid="{981B03B1-8AA4-407F-96E9-A40002A61CD9}"/>
    <cellStyle name="Normal 5 11 5" xfId="2830" xr:uid="{AFCF4B66-58C0-4425-A21C-F2284466110B}"/>
    <cellStyle name="Normal 5 12" xfId="1176" xr:uid="{0FFA1DD4-0D13-45E2-BC7C-A7CCA9D9991E}"/>
    <cellStyle name="Normal 5 12 2" xfId="2831" xr:uid="{7753DFF3-AA88-4626-96FB-4D9815E2FDF6}"/>
    <cellStyle name="Normal 5 12 3" xfId="2832" xr:uid="{3A0B3F15-7769-439C-910A-BAD54C292231}"/>
    <cellStyle name="Normal 5 12 4" xfId="2833" xr:uid="{8D465E35-3252-47D6-8FCB-A91C14033453}"/>
    <cellStyle name="Normal 5 13" xfId="901" xr:uid="{69427A70-DBC0-44A4-97C9-0C98BCB4B101}"/>
    <cellStyle name="Normal 5 13 2" xfId="2834" xr:uid="{5AE46FD6-48ED-40E1-8356-45F6369CD958}"/>
    <cellStyle name="Normal 5 13 3" xfId="2835" xr:uid="{FC88B350-C8D6-41F7-B56A-686F70A4220E}"/>
    <cellStyle name="Normal 5 13 4" xfId="2836" xr:uid="{CD65E75F-FFBE-4761-BA01-579E0E2DB872}"/>
    <cellStyle name="Normal 5 14" xfId="2837" xr:uid="{C902A7E3-2058-483E-84F6-90A02A59E2E0}"/>
    <cellStyle name="Normal 5 14 2" xfId="2838" xr:uid="{438C92BE-641D-452D-A81A-8289A398E8BB}"/>
    <cellStyle name="Normal 5 15" xfId="2839" xr:uid="{F4A4F7FD-3C37-4102-800F-F790D2FBF4B4}"/>
    <cellStyle name="Normal 5 16" xfId="2840" xr:uid="{FFF6B7FD-7A94-455B-B436-DB12630468EE}"/>
    <cellStyle name="Normal 5 17" xfId="2841" xr:uid="{051CCC29-5FD2-4B24-BDE0-81A24A4A47EA}"/>
    <cellStyle name="Normal 5 18" xfId="5361" xr:uid="{95EA539A-F1C4-44A6-8001-05F165851229}"/>
    <cellStyle name="Normal 5 2" xfId="62" xr:uid="{70190A7B-29F0-42FD-A68F-92FE0724DDF3}"/>
    <cellStyle name="Normal 5 2 2" xfId="187" xr:uid="{0FF0202C-937C-4DF7-BEDA-B5342E92E737}"/>
    <cellStyle name="Normal 5 2 2 2" xfId="188" xr:uid="{F615DDD1-B731-4828-B583-7D1CFD2741F4}"/>
    <cellStyle name="Normal 5 2 2 2 2" xfId="189" xr:uid="{851EFD7F-8B7B-47D5-9448-CE9597F79133}"/>
    <cellStyle name="Normal 5 2 2 2 2 2" xfId="190" xr:uid="{AA5B5B7B-378D-4BB9-9887-66B66C3E3A7F}"/>
    <cellStyle name="Normal 5 2 2 2 3" xfId="191" xr:uid="{CBDD390C-AD71-424C-B5C4-8C9322748818}"/>
    <cellStyle name="Normal 5 2 2 2 4" xfId="4670" xr:uid="{6306C7CB-937B-46C5-B2D2-6448B6E50DCB}"/>
    <cellStyle name="Normal 5 2 2 2 5" xfId="5300" xr:uid="{B6155DBE-F98F-47E4-9EF6-E496CC7B4BFF}"/>
    <cellStyle name="Normal 5 2 2 3" xfId="192" xr:uid="{570CBAA2-4398-4EC8-BB29-841A6E82458D}"/>
    <cellStyle name="Normal 5 2 2 3 2" xfId="193" xr:uid="{072F1954-F1BE-4DE4-99BD-8C16E40F64FE}"/>
    <cellStyle name="Normal 5 2 2 4" xfId="194" xr:uid="{2728A532-FECA-4F78-92F9-DC4C3FDCEE38}"/>
    <cellStyle name="Normal 5 2 2 5" xfId="293" xr:uid="{CEC0EA51-B613-4D7B-B7B1-EFBDB6482FD2}"/>
    <cellStyle name="Normal 5 2 2 6" xfId="4596" xr:uid="{A141F18A-3E9C-47EC-9051-F510334CFCA5}"/>
    <cellStyle name="Normal 5 2 2 7" xfId="5329" xr:uid="{B28B63EC-8DCD-46FE-B352-AF1745BB4F48}"/>
    <cellStyle name="Normal 5 2 3" xfId="195" xr:uid="{782233EE-391E-42AD-8C72-78EC71BCDB6E}"/>
    <cellStyle name="Normal 5 2 3 2" xfId="196" xr:uid="{82DF08F3-676B-44F5-A7D1-1AC51C2BC9A7}"/>
    <cellStyle name="Normal 5 2 3 2 2" xfId="197" xr:uid="{128ED8AD-61A0-4478-9904-FEDE5C336E7C}"/>
    <cellStyle name="Normal 5 2 3 2 3" xfId="4559" xr:uid="{BD25DC8F-743B-47A8-B7FF-28A6122ACF8B}"/>
    <cellStyle name="Normal 5 2 3 2 4" xfId="5301" xr:uid="{0F17DEDB-0CCB-49AD-942E-6EC5BD76596A}"/>
    <cellStyle name="Normal 5 2 3 3" xfId="198" xr:uid="{8308769F-F600-43E9-94D6-7FFF6D8F8F1B}"/>
    <cellStyle name="Normal 5 2 3 3 2" xfId="4742" xr:uid="{9ABADF65-C399-430D-9322-95AC897DA410}"/>
    <cellStyle name="Normal 5 2 3 4" xfId="4404" xr:uid="{A01C2769-C4EE-4845-B292-60F029D059F0}"/>
    <cellStyle name="Normal 5 2 3 4 2" xfId="4715" xr:uid="{CF4EC030-FE08-4ACC-92B7-DA6ED2CA76EB}"/>
    <cellStyle name="Normal 5 2 3 5" xfId="4597" xr:uid="{9CDE9FF3-4036-4D38-95DF-1C6EA379EEAA}"/>
    <cellStyle name="Normal 5 2 3 6" xfId="5321" xr:uid="{098B9D8B-D1AE-4EA1-9F74-F44B7A111D7D}"/>
    <cellStyle name="Normal 5 2 3 7" xfId="5330" xr:uid="{2F13CA85-451B-4025-B3C5-5E9919087E6D}"/>
    <cellStyle name="Normal 5 2 4" xfId="199" xr:uid="{A330C98C-5FDB-4863-92BC-9B1E239F3AC6}"/>
    <cellStyle name="Normal 5 2 4 2" xfId="200" xr:uid="{00ECA90C-B98A-43FE-B7D4-6F74711492EF}"/>
    <cellStyle name="Normal 5 2 5" xfId="201" xr:uid="{CB55F146-D775-4916-80CA-BC7880E2A1CC}"/>
    <cellStyle name="Normal 5 2 6" xfId="186" xr:uid="{2B20A16C-38C0-44A3-B4ED-9546E291A292}"/>
    <cellStyle name="Normal 5 3" xfId="63" xr:uid="{DAF7EF34-8228-471C-8D45-4F483C28D5C7}"/>
    <cellStyle name="Normal 5 3 2" xfId="4406" xr:uid="{5EC3A287-48B7-4D02-BDD3-063420143875}"/>
    <cellStyle name="Normal 5 3 3" xfId="4405" xr:uid="{8DD3F598-5958-446C-BCA9-61C0A43B971E}"/>
    <cellStyle name="Normal 5 4" xfId="99" xr:uid="{FE3B1419-78D5-49C8-9779-A1C115022F37}"/>
    <cellStyle name="Normal 5 4 10" xfId="2842" xr:uid="{39201FF7-AB47-4827-909A-68CA7641AB96}"/>
    <cellStyle name="Normal 5 4 11" xfId="2843" xr:uid="{CE795B7F-28AF-4890-856E-550C81686109}"/>
    <cellStyle name="Normal 5 4 2" xfId="100" xr:uid="{6C463603-AC71-430A-ACA5-F076EBAE09B2}"/>
    <cellStyle name="Normal 5 4 2 2" xfId="101" xr:uid="{FA993767-FE30-4300-8FBE-A6E982F654AF}"/>
    <cellStyle name="Normal 5 4 2 2 2" xfId="294" xr:uid="{0A8C3628-DA3F-4359-9299-AA48603439BA}"/>
    <cellStyle name="Normal 5 4 2 2 2 2" xfId="530" xr:uid="{3A2B8188-62C5-4AAA-988B-C6C2F7CE1A11}"/>
    <cellStyle name="Normal 5 4 2 2 2 2 2" xfId="531" xr:uid="{61B5ECA5-9B93-43F7-B295-53699ACE46FD}"/>
    <cellStyle name="Normal 5 4 2 2 2 2 2 2" xfId="1177" xr:uid="{FABD8B6D-56FD-41CD-8DCE-4E48FDE45D52}"/>
    <cellStyle name="Normal 5 4 2 2 2 2 2 2 2" xfId="1178" xr:uid="{1E3D31DA-4EDC-435E-8757-240F3F0C6285}"/>
    <cellStyle name="Normal 5 4 2 2 2 2 2 3" xfId="1179" xr:uid="{B448FC77-2B80-486A-878E-8A59816CE3D6}"/>
    <cellStyle name="Normal 5 4 2 2 2 2 3" xfId="1180" xr:uid="{32C65E51-438A-4385-9681-CF70993F18B4}"/>
    <cellStyle name="Normal 5 4 2 2 2 2 3 2" xfId="1181" xr:uid="{78F72F88-3911-45A2-88D4-F5AA343A0537}"/>
    <cellStyle name="Normal 5 4 2 2 2 2 4" xfId="1182" xr:uid="{2DEA0FAD-B895-468B-8B92-4101B0ADD854}"/>
    <cellStyle name="Normal 5 4 2 2 2 3" xfId="532" xr:uid="{76B6EBB1-6B7D-40BC-8516-7CE4469AABBC}"/>
    <cellStyle name="Normal 5 4 2 2 2 3 2" xfId="1183" xr:uid="{51B744FF-9683-4588-86B1-6D64B583650D}"/>
    <cellStyle name="Normal 5 4 2 2 2 3 2 2" xfId="1184" xr:uid="{8EB27070-9C52-4990-AEEA-D75807F284A7}"/>
    <cellStyle name="Normal 5 4 2 2 2 3 3" xfId="1185" xr:uid="{D83E68CA-7C07-485B-8374-9E68A097BC66}"/>
    <cellStyle name="Normal 5 4 2 2 2 3 4" xfId="2844" xr:uid="{986D119D-FDE3-44BF-8298-A39DA0D3AA6A}"/>
    <cellStyle name="Normal 5 4 2 2 2 4" xfId="1186" xr:uid="{A60E9428-6AAE-42F8-B410-CD2008561387}"/>
    <cellStyle name="Normal 5 4 2 2 2 4 2" xfId="1187" xr:uid="{FDEE3C25-48CF-4741-8D20-96E750C7F96F}"/>
    <cellStyle name="Normal 5 4 2 2 2 5" xfId="1188" xr:uid="{9F8DD1DF-C1F1-4E70-9F10-0E9F9EFCDA22}"/>
    <cellStyle name="Normal 5 4 2 2 2 6" xfId="2845" xr:uid="{0CF0AC95-D723-43FC-8841-9D0A8FDDBA56}"/>
    <cellStyle name="Normal 5 4 2 2 3" xfId="295" xr:uid="{258388BE-2DFF-45AA-B24F-9BEB99485225}"/>
    <cellStyle name="Normal 5 4 2 2 3 2" xfId="533" xr:uid="{ED9BB68D-086C-4DAD-9316-2C6BEC286F77}"/>
    <cellStyle name="Normal 5 4 2 2 3 2 2" xfId="534" xr:uid="{3454749E-633C-4708-AC93-B1CAFA58BCE0}"/>
    <cellStyle name="Normal 5 4 2 2 3 2 2 2" xfId="1189" xr:uid="{8EDACC4D-71FF-4C07-A5D4-F78F4210B685}"/>
    <cellStyle name="Normal 5 4 2 2 3 2 2 2 2" xfId="1190" xr:uid="{EE21F79D-ADA7-4368-AF1B-6F56AB7C9F4E}"/>
    <cellStyle name="Normal 5 4 2 2 3 2 2 3" xfId="1191" xr:uid="{EA5D60E9-8133-428A-8840-6922F53C15B2}"/>
    <cellStyle name="Normal 5 4 2 2 3 2 3" xfId="1192" xr:uid="{36DF3D89-0DDD-46CE-8C3B-C71D1B3DF9D8}"/>
    <cellStyle name="Normal 5 4 2 2 3 2 3 2" xfId="1193" xr:uid="{E21F86F5-1F4E-455D-8797-0150B1407FA7}"/>
    <cellStyle name="Normal 5 4 2 2 3 2 4" xfId="1194" xr:uid="{494B6E36-C4F2-4D86-8C6C-965C2379CFC3}"/>
    <cellStyle name="Normal 5 4 2 2 3 3" xfId="535" xr:uid="{F37EC43E-C7ED-4580-808F-C95D1F55F2BA}"/>
    <cellStyle name="Normal 5 4 2 2 3 3 2" xfId="1195" xr:uid="{75A2826C-ADD4-4348-B416-5F5383AC09EB}"/>
    <cellStyle name="Normal 5 4 2 2 3 3 2 2" xfId="1196" xr:uid="{B080F044-E1F5-4392-BB05-5A44FE4FD0E3}"/>
    <cellStyle name="Normal 5 4 2 2 3 3 3" xfId="1197" xr:uid="{DED1B673-A296-4D59-A40B-FB38809CC26C}"/>
    <cellStyle name="Normal 5 4 2 2 3 4" xfId="1198" xr:uid="{48158B05-72B8-4256-A2E9-C6A502221A40}"/>
    <cellStyle name="Normal 5 4 2 2 3 4 2" xfId="1199" xr:uid="{BCD9A941-32F2-44DC-A39B-D6A74B2C7323}"/>
    <cellStyle name="Normal 5 4 2 2 3 5" xfId="1200" xr:uid="{14E40129-8E33-4B32-91D9-4AB10EF0CB9F}"/>
    <cellStyle name="Normal 5 4 2 2 4" xfId="536" xr:uid="{547BC759-3A79-4AC0-A300-75FC6F935735}"/>
    <cellStyle name="Normal 5 4 2 2 4 2" xfId="537" xr:uid="{9E9968B2-E36F-4B47-8140-0CA0D566CEAD}"/>
    <cellStyle name="Normal 5 4 2 2 4 2 2" xfId="1201" xr:uid="{22D1AE7C-AC27-4378-A5F9-9FF6B74461C5}"/>
    <cellStyle name="Normal 5 4 2 2 4 2 2 2" xfId="1202" xr:uid="{E0BFBC45-7DD9-4ECF-AB62-F606ED2E505F}"/>
    <cellStyle name="Normal 5 4 2 2 4 2 3" xfId="1203" xr:uid="{E8DB9A12-7B95-4D3A-B977-62D7E728D874}"/>
    <cellStyle name="Normal 5 4 2 2 4 3" xfId="1204" xr:uid="{C1318C16-746D-49D9-A2CE-1F503E31C4D4}"/>
    <cellStyle name="Normal 5 4 2 2 4 3 2" xfId="1205" xr:uid="{0572ECA3-590F-47F6-BDFC-42A877354DEA}"/>
    <cellStyle name="Normal 5 4 2 2 4 4" xfId="1206" xr:uid="{EE6BCBEC-701C-4D58-B755-003F20DC7A8D}"/>
    <cellStyle name="Normal 5 4 2 2 5" xfId="538" xr:uid="{AC7E1C70-F02B-4BCD-95A3-1B3A7EA2CA00}"/>
    <cellStyle name="Normal 5 4 2 2 5 2" xfId="1207" xr:uid="{BB461EBB-317F-4B3D-94BD-AF79912AB262}"/>
    <cellStyle name="Normal 5 4 2 2 5 2 2" xfId="1208" xr:uid="{6D826DC5-65ED-4B05-92CB-60CD833E97A0}"/>
    <cellStyle name="Normal 5 4 2 2 5 3" xfId="1209" xr:uid="{2F8B3EF4-2B17-4C23-9E93-D44E88500C07}"/>
    <cellStyle name="Normal 5 4 2 2 5 4" xfId="2846" xr:uid="{41D0DCA1-D341-414A-80FD-C71283053665}"/>
    <cellStyle name="Normal 5 4 2 2 6" xfId="1210" xr:uid="{C6C18B06-8A29-4576-B7F4-46F8F743B5CD}"/>
    <cellStyle name="Normal 5 4 2 2 6 2" xfId="1211" xr:uid="{029A9783-B697-44ED-A86A-AAC6212922B5}"/>
    <cellStyle name="Normal 5 4 2 2 7" xfId="1212" xr:uid="{3B11903C-EC95-47DC-A093-E94358F06E6A}"/>
    <cellStyle name="Normal 5 4 2 2 8" xfId="2847" xr:uid="{6C034E4A-C011-4D82-9A42-6424C6265B0F}"/>
    <cellStyle name="Normal 5 4 2 3" xfId="296" xr:uid="{0B03D789-1479-4AB5-AD16-9422C58766A5}"/>
    <cellStyle name="Normal 5 4 2 3 2" xfId="539" xr:uid="{7EE5EE1B-CDED-4CC0-BE28-3A397776A214}"/>
    <cellStyle name="Normal 5 4 2 3 2 2" xfId="540" xr:uid="{97ED3E31-C8F2-4535-9DE4-341A2FF7DEE2}"/>
    <cellStyle name="Normal 5 4 2 3 2 2 2" xfId="1213" xr:uid="{000E5F89-B3AC-415B-9A60-73F2414384A1}"/>
    <cellStyle name="Normal 5 4 2 3 2 2 2 2" xfId="1214" xr:uid="{544F43D4-9446-4652-B535-2151D8DD8A86}"/>
    <cellStyle name="Normal 5 4 2 3 2 2 3" xfId="1215" xr:uid="{3754F56C-BEE0-4C17-AB22-FD6C70F42B64}"/>
    <cellStyle name="Normal 5 4 2 3 2 3" xfId="1216" xr:uid="{147828FF-2D44-4155-8E94-B124895018A6}"/>
    <cellStyle name="Normal 5 4 2 3 2 3 2" xfId="1217" xr:uid="{25183543-2D84-4579-B696-5653A2E68985}"/>
    <cellStyle name="Normal 5 4 2 3 2 4" xfId="1218" xr:uid="{AF968584-B4C1-4F90-9710-FF3BD3E3D920}"/>
    <cellStyle name="Normal 5 4 2 3 3" xfId="541" xr:uid="{E726340D-77B3-43EC-8E38-D9D7EDACDA8B}"/>
    <cellStyle name="Normal 5 4 2 3 3 2" xfId="1219" xr:uid="{99B63235-A0DA-490A-BAB1-16B10C5FC49A}"/>
    <cellStyle name="Normal 5 4 2 3 3 2 2" xfId="1220" xr:uid="{3CEFBA79-E24F-41BB-876F-7711C91C77A9}"/>
    <cellStyle name="Normal 5 4 2 3 3 3" xfId="1221" xr:uid="{B5C08E94-546A-41A9-88CD-62F70E699ACE}"/>
    <cellStyle name="Normal 5 4 2 3 3 4" xfId="2848" xr:uid="{AD80CCCC-748A-4F80-BB0D-BBB7AE863900}"/>
    <cellStyle name="Normal 5 4 2 3 4" xfId="1222" xr:uid="{5E8A879C-E01D-4094-B8A2-A37E30908B9A}"/>
    <cellStyle name="Normal 5 4 2 3 4 2" xfId="1223" xr:uid="{5D9F89EC-85F7-421E-9E57-5079B59A32F3}"/>
    <cellStyle name="Normal 5 4 2 3 5" xfId="1224" xr:uid="{2E67DF03-6515-4D25-AAC0-B9E7D2B96B3B}"/>
    <cellStyle name="Normal 5 4 2 3 6" xfId="2849" xr:uid="{045BF4CA-D61A-4CA2-899B-E0712528EBFB}"/>
    <cellStyle name="Normal 5 4 2 4" xfId="297" xr:uid="{43B1DA54-144D-4F67-A129-16CD2854E904}"/>
    <cellStyle name="Normal 5 4 2 4 2" xfId="542" xr:uid="{62831087-8746-44D9-B03C-BE1F221CF756}"/>
    <cellStyle name="Normal 5 4 2 4 2 2" xfId="543" xr:uid="{3D9D97F2-B6BA-42D7-8B14-5AFC40172584}"/>
    <cellStyle name="Normal 5 4 2 4 2 2 2" xfId="1225" xr:uid="{04771021-973C-41D1-A884-09F1A2F55E06}"/>
    <cellStyle name="Normal 5 4 2 4 2 2 2 2" xfId="1226" xr:uid="{168B83C0-9029-47A6-8DF6-0BDDC0521DB1}"/>
    <cellStyle name="Normal 5 4 2 4 2 2 3" xfId="1227" xr:uid="{17F26D88-F625-4F1B-8071-50DCF84982F8}"/>
    <cellStyle name="Normal 5 4 2 4 2 3" xfId="1228" xr:uid="{1B07F142-6D28-4C50-9758-FBDD804B3B39}"/>
    <cellStyle name="Normal 5 4 2 4 2 3 2" xfId="1229" xr:uid="{00841A38-D637-4B80-B6AE-5F1D183066E7}"/>
    <cellStyle name="Normal 5 4 2 4 2 4" xfId="1230" xr:uid="{990694EF-0FE6-40A4-B459-74BD9C5E0854}"/>
    <cellStyle name="Normal 5 4 2 4 3" xfId="544" xr:uid="{610DDD8C-F43F-4420-996B-1AFA0953AC52}"/>
    <cellStyle name="Normal 5 4 2 4 3 2" xfId="1231" xr:uid="{74B6B73F-808E-423D-9A61-DD56326754C3}"/>
    <cellStyle name="Normal 5 4 2 4 3 2 2" xfId="1232" xr:uid="{39F6F6B3-3C66-4A5A-8574-C947D178F2E4}"/>
    <cellStyle name="Normal 5 4 2 4 3 3" xfId="1233" xr:uid="{3BC399F6-2B2D-430B-B30E-96E97EBCEA87}"/>
    <cellStyle name="Normal 5 4 2 4 4" xfId="1234" xr:uid="{A4903CBA-5348-4381-85F2-F20D8A451B15}"/>
    <cellStyle name="Normal 5 4 2 4 4 2" xfId="1235" xr:uid="{83637F03-94CF-4646-ACB6-853BF25A9AA4}"/>
    <cellStyle name="Normal 5 4 2 4 5" xfId="1236" xr:uid="{C4F834D4-9EED-4698-A517-0255A2ED4605}"/>
    <cellStyle name="Normal 5 4 2 5" xfId="298" xr:uid="{CD1307F8-EE25-4DCC-8B0D-D7D0DF96BB8D}"/>
    <cellStyle name="Normal 5 4 2 5 2" xfId="545" xr:uid="{7CA411CD-CE06-455B-9F2D-5519966378B3}"/>
    <cellStyle name="Normal 5 4 2 5 2 2" xfId="1237" xr:uid="{07B15C7C-FF6A-40F6-BCE7-B50264B3ADA7}"/>
    <cellStyle name="Normal 5 4 2 5 2 2 2" xfId="1238" xr:uid="{1F7E0C84-09C4-4CCE-845E-DFFB850047B5}"/>
    <cellStyle name="Normal 5 4 2 5 2 3" xfId="1239" xr:uid="{C8E018ED-7B63-452E-99D6-585B45DF8E61}"/>
    <cellStyle name="Normal 5 4 2 5 3" xfId="1240" xr:uid="{CAEBBE01-115B-42B7-956E-9FB6855C7FE2}"/>
    <cellStyle name="Normal 5 4 2 5 3 2" xfId="1241" xr:uid="{B145FAE2-1C81-47DC-8E0C-25D288E2E159}"/>
    <cellStyle name="Normal 5 4 2 5 4" xfId="1242" xr:uid="{A83FD200-DBB9-4CDB-B8C1-042C37218672}"/>
    <cellStyle name="Normal 5 4 2 6" xfId="546" xr:uid="{5552E66A-EDD1-4749-B26E-8188C18C4F27}"/>
    <cellStyle name="Normal 5 4 2 6 2" xfId="1243" xr:uid="{F75966AB-EF53-46D6-8324-A622FB217691}"/>
    <cellStyle name="Normal 5 4 2 6 2 2" xfId="1244" xr:uid="{3C6FDE5A-543A-4A41-ADAD-86311CB28AB4}"/>
    <cellStyle name="Normal 5 4 2 6 2 3" xfId="4419" xr:uid="{69DF1ECA-7957-4714-AC7B-1255C6E8635C}"/>
    <cellStyle name="Normal 5 4 2 6 3" xfId="1245" xr:uid="{5F7AFECB-A49F-4813-B006-5B32FC514B4B}"/>
    <cellStyle name="Normal 5 4 2 6 4" xfId="2850" xr:uid="{618D622A-AD55-4FFC-9BEA-FEBAE795DE61}"/>
    <cellStyle name="Normal 5 4 2 6 4 2" xfId="4584" xr:uid="{E902ABCB-9FDC-4819-9DA9-1C216689D09D}"/>
    <cellStyle name="Normal 5 4 2 6 4 3" xfId="4683" xr:uid="{B1E6ED25-6C80-488D-B922-5F9FADECBCF7}"/>
    <cellStyle name="Normal 5 4 2 6 4 4" xfId="4611" xr:uid="{E4C0F5CE-B440-4B6B-AEB5-DEA92248A0F6}"/>
    <cellStyle name="Normal 5 4 2 7" xfId="1246" xr:uid="{588E50D9-A241-4584-96AD-B8006FAE1DBD}"/>
    <cellStyle name="Normal 5 4 2 7 2" xfId="1247" xr:uid="{FAAAEABD-0673-44A1-B8AA-9890A7BA64E1}"/>
    <cellStyle name="Normal 5 4 2 8" xfId="1248" xr:uid="{0511909F-DB77-429E-9E8A-C487D63B1688}"/>
    <cellStyle name="Normal 5 4 2 9" xfId="2851" xr:uid="{05B7BA63-7E89-47EA-A4BC-D5FF35058B26}"/>
    <cellStyle name="Normal 5 4 3" xfId="102" xr:uid="{CB56006E-AB4E-4DDE-9338-ED840E7AEA9F}"/>
    <cellStyle name="Normal 5 4 3 2" xfId="103" xr:uid="{A1DDC71A-B6FB-4F94-8381-1101EB57F00D}"/>
    <cellStyle name="Normal 5 4 3 2 2" xfId="547" xr:uid="{CA1B6516-0937-4423-A600-3DD5395E4559}"/>
    <cellStyle name="Normal 5 4 3 2 2 2" xfId="548" xr:uid="{FE15A1E4-82F9-4E62-8988-213B313A3F91}"/>
    <cellStyle name="Normal 5 4 3 2 2 2 2" xfId="1249" xr:uid="{475D2251-AF4B-4578-ACF7-5E2F0A385BE1}"/>
    <cellStyle name="Normal 5 4 3 2 2 2 2 2" xfId="1250" xr:uid="{A3E145FF-E1E7-498C-A887-F78CD864C025}"/>
    <cellStyle name="Normal 5 4 3 2 2 2 3" xfId="1251" xr:uid="{9341C8A0-DC78-40E4-927A-EA6BC7F9E54D}"/>
    <cellStyle name="Normal 5 4 3 2 2 3" xfId="1252" xr:uid="{5A010A4D-1DAC-4C6C-945F-C1E202482724}"/>
    <cellStyle name="Normal 5 4 3 2 2 3 2" xfId="1253" xr:uid="{A6973862-47F9-4D01-B40A-3B3D462A2B06}"/>
    <cellStyle name="Normal 5 4 3 2 2 4" xfId="1254" xr:uid="{39E40436-2829-4F4D-82BC-A948CCF793EE}"/>
    <cellStyle name="Normal 5 4 3 2 3" xfId="549" xr:uid="{F25274A5-7FD2-4A04-8BD1-EAEAB3D5DA32}"/>
    <cellStyle name="Normal 5 4 3 2 3 2" xfId="1255" xr:uid="{1D6FF7C4-F091-459B-BB2A-E13A2D5E7270}"/>
    <cellStyle name="Normal 5 4 3 2 3 2 2" xfId="1256" xr:uid="{AC2FDA5D-935F-4917-B7E1-F2C566BE0EF8}"/>
    <cellStyle name="Normal 5 4 3 2 3 3" xfId="1257" xr:uid="{DE7A897A-CDD8-48B7-A2EF-55BF1B0A32D0}"/>
    <cellStyle name="Normal 5 4 3 2 3 4" xfId="2852" xr:uid="{6ADBE2F8-E93E-45EA-812B-153271F737C1}"/>
    <cellStyle name="Normal 5 4 3 2 4" xfId="1258" xr:uid="{88146D8D-4413-44D4-BED3-67A9C6989403}"/>
    <cellStyle name="Normal 5 4 3 2 4 2" xfId="1259" xr:uid="{072D30BC-FBB3-406F-8ACA-D973C48D50C5}"/>
    <cellStyle name="Normal 5 4 3 2 5" xfId="1260" xr:uid="{7206A064-CE40-4BDA-8720-B5AA2EAF7321}"/>
    <cellStyle name="Normal 5 4 3 2 6" xfId="2853" xr:uid="{BC731BA1-6C59-4D43-A224-0FFB14832382}"/>
    <cellStyle name="Normal 5 4 3 3" xfId="299" xr:uid="{4C8C2CAA-42AE-4DB5-A320-7986395E3920}"/>
    <cellStyle name="Normal 5 4 3 3 2" xfId="550" xr:uid="{E77F6602-BCF6-40C2-8BA7-1ABDB8E4BEB0}"/>
    <cellStyle name="Normal 5 4 3 3 2 2" xfId="551" xr:uid="{30A976AD-E67D-4982-A11D-6201D85D5549}"/>
    <cellStyle name="Normal 5 4 3 3 2 2 2" xfId="1261" xr:uid="{B41618B8-8E24-4A7A-A624-BF3D9AB0550E}"/>
    <cellStyle name="Normal 5 4 3 3 2 2 2 2" xfId="1262" xr:uid="{B3469A65-3CBD-457D-AD84-A5FE515DF3CB}"/>
    <cellStyle name="Normal 5 4 3 3 2 2 3" xfId="1263" xr:uid="{C91A3885-CE1E-44E5-8312-BDAD3350C676}"/>
    <cellStyle name="Normal 5 4 3 3 2 3" xfId="1264" xr:uid="{CC5E85AE-5ED6-402A-B74C-1C722D0FAEED}"/>
    <cellStyle name="Normal 5 4 3 3 2 3 2" xfId="1265" xr:uid="{5998AAFD-C167-4A06-B217-2FF94750DA87}"/>
    <cellStyle name="Normal 5 4 3 3 2 4" xfId="1266" xr:uid="{2D335967-368E-4117-BCF6-FB2A13EF69B4}"/>
    <cellStyle name="Normal 5 4 3 3 3" xfId="552" xr:uid="{0BFFA0BF-B860-4F93-B8BC-E0780C7DFCA3}"/>
    <cellStyle name="Normal 5 4 3 3 3 2" xfId="1267" xr:uid="{AA527284-619A-4843-952A-8A74989602B8}"/>
    <cellStyle name="Normal 5 4 3 3 3 2 2" xfId="1268" xr:uid="{0154766A-28E5-4948-99F6-9884477D3F6D}"/>
    <cellStyle name="Normal 5 4 3 3 3 3" xfId="1269" xr:uid="{40810E67-6E51-46F4-9CC6-7440CE707C91}"/>
    <cellStyle name="Normal 5 4 3 3 4" xfId="1270" xr:uid="{B2EB3841-1C6E-4167-99D2-D766B0A43F27}"/>
    <cellStyle name="Normal 5 4 3 3 4 2" xfId="1271" xr:uid="{722BFE96-7F10-44E8-89B8-D3063F0D736C}"/>
    <cellStyle name="Normal 5 4 3 3 5" xfId="1272" xr:uid="{995406B2-8542-4778-8A70-293F9A607858}"/>
    <cellStyle name="Normal 5 4 3 4" xfId="300" xr:uid="{F32D6E5A-DA67-4750-B44F-E4B5F3CCEA9F}"/>
    <cellStyle name="Normal 5 4 3 4 2" xfId="553" xr:uid="{9687B468-9A72-4CDE-A075-4B331F1C8C8C}"/>
    <cellStyle name="Normal 5 4 3 4 2 2" xfId="1273" xr:uid="{E6EF20FD-7EC7-40C5-A4FD-8B031EE98E0F}"/>
    <cellStyle name="Normal 5 4 3 4 2 2 2" xfId="1274" xr:uid="{52AFCAF8-94A0-4B6B-951E-413E6A679148}"/>
    <cellStyle name="Normal 5 4 3 4 2 3" xfId="1275" xr:uid="{90DE0B23-A914-4C76-8717-DD491E3072D1}"/>
    <cellStyle name="Normal 5 4 3 4 3" xfId="1276" xr:uid="{47572E1A-9165-4060-B4F3-92935EC5CF6F}"/>
    <cellStyle name="Normal 5 4 3 4 3 2" xfId="1277" xr:uid="{9900A18A-F3A1-4C0E-B7FD-CF385BF064F2}"/>
    <cellStyle name="Normal 5 4 3 4 4" xfId="1278" xr:uid="{61D20B8B-8203-4222-90F8-DCFF1A59D2B1}"/>
    <cellStyle name="Normal 5 4 3 5" xfId="554" xr:uid="{1B52DB48-3215-4F77-B413-F4682E750936}"/>
    <cellStyle name="Normal 5 4 3 5 2" xfId="1279" xr:uid="{E667E92A-D02F-4DAB-B120-09B857DF1377}"/>
    <cellStyle name="Normal 5 4 3 5 2 2" xfId="1280" xr:uid="{99068B98-8FC9-46FC-8486-5F725C946C42}"/>
    <cellStyle name="Normal 5 4 3 5 3" xfId="1281" xr:uid="{642B8C5E-BCCE-4662-8102-2225A72752BD}"/>
    <cellStyle name="Normal 5 4 3 5 4" xfId="2854" xr:uid="{A4A6DF3F-7724-405A-940C-A3B03F2413FB}"/>
    <cellStyle name="Normal 5 4 3 6" xfId="1282" xr:uid="{39109CF6-C7FD-490F-862E-F1ACCF4D5E6D}"/>
    <cellStyle name="Normal 5 4 3 6 2" xfId="1283" xr:uid="{B9273ACC-1E99-495C-AC9F-B9ECA52E9D7A}"/>
    <cellStyle name="Normal 5 4 3 7" xfId="1284" xr:uid="{36A10FAC-DC99-4AC8-A0A4-0D98814373AE}"/>
    <cellStyle name="Normal 5 4 3 8" xfId="2855" xr:uid="{B553994C-B882-40FC-9B3F-68A06DA40BAD}"/>
    <cellStyle name="Normal 5 4 4" xfId="104" xr:uid="{6443DF32-2F01-4F25-AD62-24C2152160A3}"/>
    <cellStyle name="Normal 5 4 4 2" xfId="446" xr:uid="{9233FCE5-D633-4B32-8D25-3D9A159BC8F0}"/>
    <cellStyle name="Normal 5 4 4 2 2" xfId="555" xr:uid="{62A01197-8E8C-4067-9D94-ED487F96D591}"/>
    <cellStyle name="Normal 5 4 4 2 2 2" xfId="1285" xr:uid="{71367D10-6951-41CE-A693-4201C95C19B0}"/>
    <cellStyle name="Normal 5 4 4 2 2 2 2" xfId="1286" xr:uid="{8EF64B65-7E14-4F03-A661-EFF583C77802}"/>
    <cellStyle name="Normal 5 4 4 2 2 3" xfId="1287" xr:uid="{5E81A89E-5AE1-4AF5-BD60-EBEB67180E91}"/>
    <cellStyle name="Normal 5 4 4 2 2 4" xfId="2856" xr:uid="{193F3B55-551B-4CCD-BD06-F6B47DD57787}"/>
    <cellStyle name="Normal 5 4 4 2 3" xfId="1288" xr:uid="{FA1C0F1F-64D8-4CFB-B78B-F2FF1C895FAD}"/>
    <cellStyle name="Normal 5 4 4 2 3 2" xfId="1289" xr:uid="{A865CEB8-C90E-47A8-BA31-2C8B8A0B55DB}"/>
    <cellStyle name="Normal 5 4 4 2 4" xfId="1290" xr:uid="{6BA48353-6992-40B6-B02F-E3E4EB7384C6}"/>
    <cellStyle name="Normal 5 4 4 2 5" xfId="2857" xr:uid="{341EA772-4ECD-41C4-8211-757CEE6021F4}"/>
    <cellStyle name="Normal 5 4 4 3" xfId="556" xr:uid="{04C7E686-81E9-46FD-A963-1AF27CABA06A}"/>
    <cellStyle name="Normal 5 4 4 3 2" xfId="1291" xr:uid="{A71BB9E0-5F9F-4904-9022-D481E3F0DD66}"/>
    <cellStyle name="Normal 5 4 4 3 2 2" xfId="1292" xr:uid="{954D592E-AB6B-44C4-945F-81CD83B712E3}"/>
    <cellStyle name="Normal 5 4 4 3 3" xfId="1293" xr:uid="{DBAD85C2-E0DB-455E-B99B-01E95EB6E18F}"/>
    <cellStyle name="Normal 5 4 4 3 4" xfId="2858" xr:uid="{2871EE24-19BD-4B61-9E59-2BC04508FA08}"/>
    <cellStyle name="Normal 5 4 4 4" xfId="1294" xr:uid="{D30EE838-E900-4777-9931-6C537E49D25D}"/>
    <cellStyle name="Normal 5 4 4 4 2" xfId="1295" xr:uid="{6F6D78BC-0495-4426-9239-FCCF255161A4}"/>
    <cellStyle name="Normal 5 4 4 4 3" xfId="2859" xr:uid="{B57D2519-0017-45D4-B759-0D5491B0D9C0}"/>
    <cellStyle name="Normal 5 4 4 4 4" xfId="2860" xr:uid="{390B5C53-321C-4EAD-96A7-5C423B264DE5}"/>
    <cellStyle name="Normal 5 4 4 5" xfId="1296" xr:uid="{D1A0C029-8B08-4835-AA8E-AA835B1EEF54}"/>
    <cellStyle name="Normal 5 4 4 6" xfId="2861" xr:uid="{F1E99720-E966-4C82-8240-5C5054FF5F5B}"/>
    <cellStyle name="Normal 5 4 4 7" xfId="2862" xr:uid="{65F1BE3E-0707-4A4B-A344-F44463E7DE4D}"/>
    <cellStyle name="Normal 5 4 5" xfId="301" xr:uid="{10576065-3C73-44AD-8229-8915C66E1D6E}"/>
    <cellStyle name="Normal 5 4 5 2" xfId="557" xr:uid="{8DEFFD91-A6C3-42AD-A5F0-3024B7E05238}"/>
    <cellStyle name="Normal 5 4 5 2 2" xfId="558" xr:uid="{A4C0EEE9-8623-47FB-B6A6-C97B9E635D7B}"/>
    <cellStyle name="Normal 5 4 5 2 2 2" xfId="1297" xr:uid="{A506583C-41D1-4B45-9F46-588ABCDEC64B}"/>
    <cellStyle name="Normal 5 4 5 2 2 2 2" xfId="1298" xr:uid="{A99ACE1C-492F-412C-B38D-EB37D9A0A98E}"/>
    <cellStyle name="Normal 5 4 5 2 2 3" xfId="1299" xr:uid="{3897A845-0E97-4C2B-AA98-0C1839023559}"/>
    <cellStyle name="Normal 5 4 5 2 3" xfId="1300" xr:uid="{CA87EFD4-EA54-4750-BD58-2371A07249A7}"/>
    <cellStyle name="Normal 5 4 5 2 3 2" xfId="1301" xr:uid="{1EEE3A3A-B1AC-4361-A338-455706B999A7}"/>
    <cellStyle name="Normal 5 4 5 2 4" xfId="1302" xr:uid="{5C89B0D5-AE8F-46AC-9295-5B6BDE8D58A6}"/>
    <cellStyle name="Normal 5 4 5 3" xfId="559" xr:uid="{ACB61969-38D0-44D3-97B9-53CAE0ECEDD2}"/>
    <cellStyle name="Normal 5 4 5 3 2" xfId="1303" xr:uid="{1EB7A72E-AB0D-44EA-ABD1-BF0193E42981}"/>
    <cellStyle name="Normal 5 4 5 3 2 2" xfId="1304" xr:uid="{B4962783-703F-485C-A80E-6FA0F0998C4E}"/>
    <cellStyle name="Normal 5 4 5 3 3" xfId="1305" xr:uid="{61B6DC6E-C544-4B05-ADFE-FD6EDD56E62F}"/>
    <cellStyle name="Normal 5 4 5 3 4" xfId="2863" xr:uid="{66E63B43-3991-4955-A193-57BCB00FB032}"/>
    <cellStyle name="Normal 5 4 5 4" xfId="1306" xr:uid="{E6D4BAC4-36B6-4736-98D2-5BB434140B2F}"/>
    <cellStyle name="Normal 5 4 5 4 2" xfId="1307" xr:uid="{6633C9B4-9BA5-488D-B553-9C325395A0B4}"/>
    <cellStyle name="Normal 5 4 5 5" xfId="1308" xr:uid="{82C9E454-0A17-49D0-9836-13AF88C585DC}"/>
    <cellStyle name="Normal 5 4 5 6" xfId="2864" xr:uid="{6535B81B-0390-4F18-9F06-9B4BE1F18D58}"/>
    <cellStyle name="Normal 5 4 6" xfId="302" xr:uid="{3C8CCFD1-1818-4A58-B0B1-11EB4B09C3B8}"/>
    <cellStyle name="Normal 5 4 6 2" xfId="560" xr:uid="{51A0206F-F550-4A76-A777-86B5CEBAFE46}"/>
    <cellStyle name="Normal 5 4 6 2 2" xfId="1309" xr:uid="{E2B00EE6-2791-409B-A2EE-72D3D6FE10F6}"/>
    <cellStyle name="Normal 5 4 6 2 2 2" xfId="1310" xr:uid="{0ECAB129-E6E9-48F6-8A7C-ACB071D26820}"/>
    <cellStyle name="Normal 5 4 6 2 3" xfId="1311" xr:uid="{5316EF42-7226-4323-B172-05D526E98E06}"/>
    <cellStyle name="Normal 5 4 6 2 4" xfId="2865" xr:uid="{ADF80CA8-014A-47B6-863B-4AFC78106063}"/>
    <cellStyle name="Normal 5 4 6 3" xfId="1312" xr:uid="{7D8E0966-9320-441E-B295-18A37AAE57AF}"/>
    <cellStyle name="Normal 5 4 6 3 2" xfId="1313" xr:uid="{0A4F1CBF-DD62-480F-A112-AB2139A1CD6F}"/>
    <cellStyle name="Normal 5 4 6 4" xfId="1314" xr:uid="{0566310B-DB01-4A7A-ADA1-180622EBEB05}"/>
    <cellStyle name="Normal 5 4 6 5" xfId="2866" xr:uid="{6179B148-712E-4DFD-90AC-BDBBC68017C6}"/>
    <cellStyle name="Normal 5 4 7" xfId="561" xr:uid="{C08CD869-EF13-4A00-80A4-CB79CD3F7643}"/>
    <cellStyle name="Normal 5 4 7 2" xfId="1315" xr:uid="{0E328F63-5B8C-44E3-BF96-D750743945B6}"/>
    <cellStyle name="Normal 5 4 7 2 2" xfId="1316" xr:uid="{A1008CC5-A4D5-4EF8-965B-D854EDF63373}"/>
    <cellStyle name="Normal 5 4 7 2 3" xfId="4418" xr:uid="{572942E4-F205-4AAE-BCE9-E5988BE36760}"/>
    <cellStyle name="Normal 5 4 7 3" xfId="1317" xr:uid="{B74083FC-B83E-4138-A216-7203BFC1C1DE}"/>
    <cellStyle name="Normal 5 4 7 4" xfId="2867" xr:uid="{B7B12FDF-F945-4ECD-95E2-E517A93A3B1D}"/>
    <cellStyle name="Normal 5 4 7 4 2" xfId="4583" xr:uid="{10957CDC-A781-4F67-A17C-491B8F2E659C}"/>
    <cellStyle name="Normal 5 4 7 4 3" xfId="4684" xr:uid="{D784E28B-BCD9-4459-9D30-F00A291A3331}"/>
    <cellStyle name="Normal 5 4 7 4 4" xfId="4610" xr:uid="{2B865A10-F354-48F3-8281-404DA140E956}"/>
    <cellStyle name="Normal 5 4 8" xfId="1318" xr:uid="{9753A098-BFAB-4FD7-9841-5A26825149C3}"/>
    <cellStyle name="Normal 5 4 8 2" xfId="1319" xr:uid="{203695A6-098D-4184-A0E2-3CD3D699A4DE}"/>
    <cellStyle name="Normal 5 4 8 3" xfId="2868" xr:uid="{51C692F0-D979-47E8-95EC-51FFC911D1A6}"/>
    <cellStyle name="Normal 5 4 8 4" xfId="2869" xr:uid="{D16C82D7-E648-4395-854D-9540BEC9BAB4}"/>
    <cellStyle name="Normal 5 4 9" xfId="1320" xr:uid="{547E8320-EAC5-4BE6-84CE-B4BF2E9D6D53}"/>
    <cellStyle name="Normal 5 5" xfId="105" xr:uid="{BB4B416C-3762-4B6E-BC6E-D08A99BE0A19}"/>
    <cellStyle name="Normal 5 5 10" xfId="2870" xr:uid="{D56B9F57-AEBA-48D3-A117-5057D8AA7F35}"/>
    <cellStyle name="Normal 5 5 11" xfId="2871" xr:uid="{6207FD0B-4701-4A07-A65F-2F72AE06E3CB}"/>
    <cellStyle name="Normal 5 5 2" xfId="106" xr:uid="{835749BF-5306-48D7-9A1C-42E3BF1D5DE9}"/>
    <cellStyle name="Normal 5 5 2 2" xfId="107" xr:uid="{A553463B-3019-4767-BA62-367CE1C4202E}"/>
    <cellStyle name="Normal 5 5 2 2 2" xfId="303" xr:uid="{4F71C7D1-2E8D-407D-B38A-AE44A4E40D4D}"/>
    <cellStyle name="Normal 5 5 2 2 2 2" xfId="562" xr:uid="{F2DD3481-F10A-4088-86A3-CFDDF2913ACC}"/>
    <cellStyle name="Normal 5 5 2 2 2 2 2" xfId="1321" xr:uid="{649D8600-F432-4CD4-86F6-AA9BAAEC1E34}"/>
    <cellStyle name="Normal 5 5 2 2 2 2 2 2" xfId="1322" xr:uid="{0A88F700-0820-4B4A-B3B8-3F349FE31A84}"/>
    <cellStyle name="Normal 5 5 2 2 2 2 3" xfId="1323" xr:uid="{D188EF77-A8DB-4CCA-962D-B37B97796831}"/>
    <cellStyle name="Normal 5 5 2 2 2 2 4" xfId="2872" xr:uid="{EE1C1DD1-5A3C-4EAB-A752-191195533613}"/>
    <cellStyle name="Normal 5 5 2 2 2 3" xfId="1324" xr:uid="{52FEF82D-68D3-4709-B918-F3A6F5942182}"/>
    <cellStyle name="Normal 5 5 2 2 2 3 2" xfId="1325" xr:uid="{949EE4BE-44E5-4CB3-BD9E-D1AF578CBFEF}"/>
    <cellStyle name="Normal 5 5 2 2 2 3 3" xfId="2873" xr:uid="{5C987636-4759-43D2-8D16-791DF103E9C6}"/>
    <cellStyle name="Normal 5 5 2 2 2 3 4" xfId="2874" xr:uid="{DCCD0301-8C89-4FD5-9D45-07BFE34E5F1C}"/>
    <cellStyle name="Normal 5 5 2 2 2 4" xfId="1326" xr:uid="{DA9584A5-C048-4F8F-A8BF-90216678DE29}"/>
    <cellStyle name="Normal 5 5 2 2 2 5" xfId="2875" xr:uid="{6AE31CB8-52EB-4A52-A36B-F4C7D2C3E17B}"/>
    <cellStyle name="Normal 5 5 2 2 2 6" xfId="2876" xr:uid="{EA53A291-92DF-43A0-945D-35053EF43F45}"/>
    <cellStyle name="Normal 5 5 2 2 3" xfId="563" xr:uid="{5263B520-348D-4087-8A5D-0A3C84977638}"/>
    <cellStyle name="Normal 5 5 2 2 3 2" xfId="1327" xr:uid="{AB4B5CF7-800A-4777-A959-90F73FD5EE19}"/>
    <cellStyle name="Normal 5 5 2 2 3 2 2" xfId="1328" xr:uid="{0C898FA1-AE5E-4157-826E-4833D2E8A3E5}"/>
    <cellStyle name="Normal 5 5 2 2 3 2 3" xfId="2877" xr:uid="{4C6BF406-80F3-404D-BB90-3C588F128FBC}"/>
    <cellStyle name="Normal 5 5 2 2 3 2 4" xfId="2878" xr:uid="{30327BE8-604B-40A9-97FC-BABC6DFD6716}"/>
    <cellStyle name="Normal 5 5 2 2 3 3" xfId="1329" xr:uid="{1BFBE770-C4EE-478B-9A84-7D3DD493990D}"/>
    <cellStyle name="Normal 5 5 2 2 3 4" xfId="2879" xr:uid="{13AC847C-6F3C-4337-8F32-90C4226FF342}"/>
    <cellStyle name="Normal 5 5 2 2 3 5" xfId="2880" xr:uid="{DA621BF4-07E3-4669-997F-8C755CBCAB20}"/>
    <cellStyle name="Normal 5 5 2 2 4" xfId="1330" xr:uid="{62E89DB1-F572-4746-B61D-4A72F431209D}"/>
    <cellStyle name="Normal 5 5 2 2 4 2" xfId="1331" xr:uid="{CCEF78D3-F41C-4647-87FA-025F23C47B4F}"/>
    <cellStyle name="Normal 5 5 2 2 4 3" xfId="2881" xr:uid="{23569FD4-6564-47CF-8910-37926984C77F}"/>
    <cellStyle name="Normal 5 5 2 2 4 4" xfId="2882" xr:uid="{F0A61AA5-3D54-4F8D-BF32-7455DDBBFC00}"/>
    <cellStyle name="Normal 5 5 2 2 5" xfId="1332" xr:uid="{DF28CC60-3A52-429A-B3DE-39CBD610E10F}"/>
    <cellStyle name="Normal 5 5 2 2 5 2" xfId="2883" xr:uid="{CE2F0A4A-BC13-4DF9-BE5C-FEF71998ED93}"/>
    <cellStyle name="Normal 5 5 2 2 5 3" xfId="2884" xr:uid="{89F4A334-E536-4AD1-81A1-F5FFFD620CF9}"/>
    <cellStyle name="Normal 5 5 2 2 5 4" xfId="2885" xr:uid="{4E642F02-95C8-4909-A48E-FB9A4071D579}"/>
    <cellStyle name="Normal 5 5 2 2 6" xfId="2886" xr:uid="{A12EC5A0-7443-4381-A1DD-1803E5263180}"/>
    <cellStyle name="Normal 5 5 2 2 7" xfId="2887" xr:uid="{37244982-0E79-46C6-ADDC-E2E099783E91}"/>
    <cellStyle name="Normal 5 5 2 2 8" xfId="2888" xr:uid="{E397EB9F-AC37-4B92-8EDE-3B7256B18688}"/>
    <cellStyle name="Normal 5 5 2 3" xfId="304" xr:uid="{10998A08-308A-4347-8BC8-A0EDF99E6D90}"/>
    <cellStyle name="Normal 5 5 2 3 2" xfId="564" xr:uid="{DE1F49B8-7B18-40FC-B3CF-DD043632F987}"/>
    <cellStyle name="Normal 5 5 2 3 2 2" xfId="565" xr:uid="{EC46BDC8-78AC-4A04-B4DB-75D800B1BFA9}"/>
    <cellStyle name="Normal 5 5 2 3 2 2 2" xfId="1333" xr:uid="{B6825077-F4FC-4983-B035-44C198B3C517}"/>
    <cellStyle name="Normal 5 5 2 3 2 2 2 2" xfId="1334" xr:uid="{507EF557-094E-4A3C-9B1E-256127EFE37B}"/>
    <cellStyle name="Normal 5 5 2 3 2 2 3" xfId="1335" xr:uid="{6C443517-CAEF-4C4B-93CA-3AF84483C4E8}"/>
    <cellStyle name="Normal 5 5 2 3 2 3" xfId="1336" xr:uid="{8D71D88B-1B33-4214-8AF2-4B5A181A1063}"/>
    <cellStyle name="Normal 5 5 2 3 2 3 2" xfId="1337" xr:uid="{1A44FE73-7979-4168-B877-CD78306C31A0}"/>
    <cellStyle name="Normal 5 5 2 3 2 4" xfId="1338" xr:uid="{63CB42C5-EB5A-4648-8D24-EED359A51731}"/>
    <cellStyle name="Normal 5 5 2 3 3" xfId="566" xr:uid="{60718F2B-D90F-4959-B468-2E21CA2B73E2}"/>
    <cellStyle name="Normal 5 5 2 3 3 2" xfId="1339" xr:uid="{8D814BED-8C9D-4462-A0B8-3DEA434801DD}"/>
    <cellStyle name="Normal 5 5 2 3 3 2 2" xfId="1340" xr:uid="{90EDF74C-DF10-4727-A50C-4AED206C91B8}"/>
    <cellStyle name="Normal 5 5 2 3 3 3" xfId="1341" xr:uid="{EA185B8B-3855-4C95-B45C-0DEF2FCA6549}"/>
    <cellStyle name="Normal 5 5 2 3 3 4" xfId="2889" xr:uid="{22B0E90F-0C44-4F37-BC82-5705600B1CF4}"/>
    <cellStyle name="Normal 5 5 2 3 4" xfId="1342" xr:uid="{C523B38C-D4A1-4688-A737-FAB90E625577}"/>
    <cellStyle name="Normal 5 5 2 3 4 2" xfId="1343" xr:uid="{0D69F2CE-29D2-4ACE-9610-9E4263DF8745}"/>
    <cellStyle name="Normal 5 5 2 3 5" xfId="1344" xr:uid="{B55CF65C-F5A7-4401-A7DC-6BE46BBBD1E6}"/>
    <cellStyle name="Normal 5 5 2 3 6" xfId="2890" xr:uid="{CCDFF146-B9E1-4E4D-A506-01470D1F90B0}"/>
    <cellStyle name="Normal 5 5 2 4" xfId="305" xr:uid="{7BB7FB17-5221-4940-801D-2D813F1274C2}"/>
    <cellStyle name="Normal 5 5 2 4 2" xfId="567" xr:uid="{31DE6B3E-D6AC-460B-98BE-460A5BA5EF4E}"/>
    <cellStyle name="Normal 5 5 2 4 2 2" xfId="1345" xr:uid="{9DBD759F-8415-41DB-841F-7A4D039EB3F5}"/>
    <cellStyle name="Normal 5 5 2 4 2 2 2" xfId="1346" xr:uid="{1C66C7A8-6F89-4E3E-911D-BE4CCB31E229}"/>
    <cellStyle name="Normal 5 5 2 4 2 3" xfId="1347" xr:uid="{CF4CAF9C-3141-4E56-9BD6-B7CCEF676D0F}"/>
    <cellStyle name="Normal 5 5 2 4 2 4" xfId="2891" xr:uid="{1844E8E1-5BF9-4A96-9C34-D83A909B9E2E}"/>
    <cellStyle name="Normal 5 5 2 4 3" xfId="1348" xr:uid="{E31B4F3C-D351-48FC-88BB-710EADE882FE}"/>
    <cellStyle name="Normal 5 5 2 4 3 2" xfId="1349" xr:uid="{1E69D0D7-7AB5-4826-9423-7D798077A609}"/>
    <cellStyle name="Normal 5 5 2 4 4" xfId="1350" xr:uid="{EB900EEE-59D6-42EE-8948-0ACCE7EC14A7}"/>
    <cellStyle name="Normal 5 5 2 4 5" xfId="2892" xr:uid="{84790E45-EF4A-4126-A375-27173017CACB}"/>
    <cellStyle name="Normal 5 5 2 5" xfId="306" xr:uid="{1A715EBA-2DBD-4A20-8326-434D3F6EB8B4}"/>
    <cellStyle name="Normal 5 5 2 5 2" xfId="1351" xr:uid="{F4F8B872-D073-4D86-B2EE-59DEE2F62779}"/>
    <cellStyle name="Normal 5 5 2 5 2 2" xfId="1352" xr:uid="{846F7C2E-8EA8-43F4-A0FF-C8B55297371D}"/>
    <cellStyle name="Normal 5 5 2 5 3" xfId="1353" xr:uid="{B4EE4413-A75E-487D-9057-E93977602300}"/>
    <cellStyle name="Normal 5 5 2 5 4" xfId="2893" xr:uid="{15683D01-EFFC-4EBF-863A-66A01D747653}"/>
    <cellStyle name="Normal 5 5 2 6" xfId="1354" xr:uid="{419899B8-A6AD-4334-A429-C54E4EB812A8}"/>
    <cellStyle name="Normal 5 5 2 6 2" xfId="1355" xr:uid="{36228C74-8288-4C96-8431-04B5B4698B51}"/>
    <cellStyle name="Normal 5 5 2 6 3" xfId="2894" xr:uid="{F1734DAB-56D5-409A-9319-E621B59CEE37}"/>
    <cellStyle name="Normal 5 5 2 6 4" xfId="2895" xr:uid="{6666B21A-2064-4787-806A-816D99C1A6BE}"/>
    <cellStyle name="Normal 5 5 2 7" xfId="1356" xr:uid="{F46982AC-A110-4FC8-85B4-913CF602E84F}"/>
    <cellStyle name="Normal 5 5 2 8" xfId="2896" xr:uid="{6D750F62-489B-4CCD-A420-60FDCED1E687}"/>
    <cellStyle name="Normal 5 5 2 9" xfId="2897" xr:uid="{648B2D98-A84A-45AE-A4BA-22D1D086E729}"/>
    <cellStyle name="Normal 5 5 3" xfId="108" xr:uid="{2DDBE527-77C0-4817-B20A-F0DAAD26F084}"/>
    <cellStyle name="Normal 5 5 3 2" xfId="109" xr:uid="{8BB5D1AB-2D15-445B-96B5-6EB547C69CED}"/>
    <cellStyle name="Normal 5 5 3 2 2" xfId="568" xr:uid="{607F0C27-4031-4257-AF1F-B4FD5E3DF207}"/>
    <cellStyle name="Normal 5 5 3 2 2 2" xfId="1357" xr:uid="{6F0368C5-6B82-4323-93F7-27C8ADBDDD6F}"/>
    <cellStyle name="Normal 5 5 3 2 2 2 2" xfId="1358" xr:uid="{26FDE498-A6E9-438C-A93A-ACF33E73D684}"/>
    <cellStyle name="Normal 5 5 3 2 2 2 2 2" xfId="4468" xr:uid="{90029CD5-B92F-4F93-AB01-45D51A437318}"/>
    <cellStyle name="Normal 5 5 3 2 2 2 3" xfId="4469" xr:uid="{0C0426D6-4E23-44B7-B1A7-41DB74B6D1F2}"/>
    <cellStyle name="Normal 5 5 3 2 2 3" xfId="1359" xr:uid="{5BDCF3DF-C713-4064-90C7-8083C0318EBE}"/>
    <cellStyle name="Normal 5 5 3 2 2 3 2" xfId="4470" xr:uid="{3ABA9DF7-8356-421E-A553-6DC21829918F}"/>
    <cellStyle name="Normal 5 5 3 2 2 4" xfId="2898" xr:uid="{29CA0A96-75BF-47AA-A6CB-7B9ED57528EB}"/>
    <cellStyle name="Normal 5 5 3 2 3" xfId="1360" xr:uid="{242248C1-52AA-4D5D-862B-F4E215EEDDC9}"/>
    <cellStyle name="Normal 5 5 3 2 3 2" xfId="1361" xr:uid="{8D4792C9-2ABB-418E-8D5A-1F889C3ECC0D}"/>
    <cellStyle name="Normal 5 5 3 2 3 2 2" xfId="4471" xr:uid="{45B84E4A-CFB5-4B40-9283-C79C6627B318}"/>
    <cellStyle name="Normal 5 5 3 2 3 3" xfId="2899" xr:uid="{F059902E-B82C-4A3A-8E19-494A7B7617E7}"/>
    <cellStyle name="Normal 5 5 3 2 3 4" xfId="2900" xr:uid="{F97AA0C1-D544-4674-A8DC-2445DAD653C1}"/>
    <cellStyle name="Normal 5 5 3 2 4" xfId="1362" xr:uid="{0594D3A3-18A9-4099-9BFB-9F3171D1D905}"/>
    <cellStyle name="Normal 5 5 3 2 4 2" xfId="4472" xr:uid="{7E5457EF-C676-4990-97A5-30409C35AB19}"/>
    <cellStyle name="Normal 5 5 3 2 5" xfId="2901" xr:uid="{548EE766-10A5-4D17-9595-AC0C3B5E1848}"/>
    <cellStyle name="Normal 5 5 3 2 6" xfId="2902" xr:uid="{E41F37D1-7D3F-40AA-B965-A44A5DE46895}"/>
    <cellStyle name="Normal 5 5 3 3" xfId="307" xr:uid="{05432C07-CB71-4044-B32D-566471B797F1}"/>
    <cellStyle name="Normal 5 5 3 3 2" xfId="1363" xr:uid="{E09B24B4-8865-429C-B067-70CF7381066A}"/>
    <cellStyle name="Normal 5 5 3 3 2 2" xfId="1364" xr:uid="{77FB68E3-1CCD-4414-BBE3-5B9BC602AB36}"/>
    <cellStyle name="Normal 5 5 3 3 2 2 2" xfId="4473" xr:uid="{0CED53C1-60DB-4700-98E4-973103293D42}"/>
    <cellStyle name="Normal 5 5 3 3 2 3" xfId="2903" xr:uid="{F149AB73-9622-4C0B-87D4-EB6E1DFF3780}"/>
    <cellStyle name="Normal 5 5 3 3 2 4" xfId="2904" xr:uid="{7BEA5CA8-8402-415F-A2E3-BB84587BCA63}"/>
    <cellStyle name="Normal 5 5 3 3 3" xfId="1365" xr:uid="{040A12FC-2F73-40AF-AA5F-8E1BF93F4AAD}"/>
    <cellStyle name="Normal 5 5 3 3 3 2" xfId="4474" xr:uid="{5706E3AC-2297-44F8-8D84-774A4AF4BC57}"/>
    <cellStyle name="Normal 5 5 3 3 4" xfId="2905" xr:uid="{EA1C2592-284F-416C-8303-61E898B24B38}"/>
    <cellStyle name="Normal 5 5 3 3 5" xfId="2906" xr:uid="{A42BC93A-3B62-4295-9E4B-152E6C45A8CC}"/>
    <cellStyle name="Normal 5 5 3 4" xfId="1366" xr:uid="{59816ADD-CFD9-4875-B3AF-4E6DEBD43948}"/>
    <cellStyle name="Normal 5 5 3 4 2" xfId="1367" xr:uid="{24BE1541-F252-4A6D-B87F-6857EDE64D5E}"/>
    <cellStyle name="Normal 5 5 3 4 2 2" xfId="4475" xr:uid="{2A73E5A0-176C-4DB2-B5CD-F6FB40B967A8}"/>
    <cellStyle name="Normal 5 5 3 4 3" xfId="2907" xr:uid="{2E5A9DA2-DA8D-4EF7-9C8E-A5A63C923E0D}"/>
    <cellStyle name="Normal 5 5 3 4 4" xfId="2908" xr:uid="{E2A51B00-5193-43FA-B37E-49F15BC619CF}"/>
    <cellStyle name="Normal 5 5 3 5" xfId="1368" xr:uid="{E8559750-E564-49D6-ACFA-46B2D1355FC6}"/>
    <cellStyle name="Normal 5 5 3 5 2" xfId="2909" xr:uid="{92C2217E-4659-494F-AB6C-83D8769672DB}"/>
    <cellStyle name="Normal 5 5 3 5 3" xfId="2910" xr:uid="{BDDE01DB-B72B-4909-AB18-9FEBD2693143}"/>
    <cellStyle name="Normal 5 5 3 5 4" xfId="2911" xr:uid="{56523E53-F61C-47AD-BB23-5DACB0F1E4C1}"/>
    <cellStyle name="Normal 5 5 3 6" xfId="2912" xr:uid="{E3700D3F-6EB8-417D-9998-2D7C1EABD868}"/>
    <cellStyle name="Normal 5 5 3 7" xfId="2913" xr:uid="{B2DE8447-44E3-4DFB-BD1F-1675638D5BEB}"/>
    <cellStyle name="Normal 5 5 3 8" xfId="2914" xr:uid="{814F482F-3A53-4FE2-B8A7-A79B1679E751}"/>
    <cellStyle name="Normal 5 5 4" xfId="110" xr:uid="{D130DF79-FCA6-4C4C-BFDE-1CF9E79B7EDC}"/>
    <cellStyle name="Normal 5 5 4 2" xfId="569" xr:uid="{588320C4-298F-4C50-BCA3-2D2FE6FDDD59}"/>
    <cellStyle name="Normal 5 5 4 2 2" xfId="570" xr:uid="{5275424C-5B4A-442D-B66A-4630B8222758}"/>
    <cellStyle name="Normal 5 5 4 2 2 2" xfId="1369" xr:uid="{D7248B7A-C5A7-42A0-A913-EECA484AA2EE}"/>
    <cellStyle name="Normal 5 5 4 2 2 2 2" xfId="1370" xr:uid="{19235F6E-7DD1-4AB7-836E-054867C38B20}"/>
    <cellStyle name="Normal 5 5 4 2 2 3" xfId="1371" xr:uid="{0E32D997-6860-43E0-BA59-6F63BC5BF0D7}"/>
    <cellStyle name="Normal 5 5 4 2 2 4" xfId="2915" xr:uid="{34874ABF-08D6-4E28-8FA5-187BE4B5FEA9}"/>
    <cellStyle name="Normal 5 5 4 2 3" xfId="1372" xr:uid="{E3BDD124-CD81-411B-8D3E-13B30C43A2BB}"/>
    <cellStyle name="Normal 5 5 4 2 3 2" xfId="1373" xr:uid="{C8FEE819-3ED1-48C4-9849-04BBA306556F}"/>
    <cellStyle name="Normal 5 5 4 2 4" xfId="1374" xr:uid="{21446217-A2DA-4071-AB1E-6DAA98429070}"/>
    <cellStyle name="Normal 5 5 4 2 5" xfId="2916" xr:uid="{1908F9B2-EE44-455D-9908-7B06D105B089}"/>
    <cellStyle name="Normal 5 5 4 3" xfId="571" xr:uid="{812A5465-3BEF-464B-833B-0A44F8F530FA}"/>
    <cellStyle name="Normal 5 5 4 3 2" xfId="1375" xr:uid="{6E9EB1D3-3FAA-4F1D-9BF3-C2B756B7A2BC}"/>
    <cellStyle name="Normal 5 5 4 3 2 2" xfId="1376" xr:uid="{315B407F-736F-44F2-AAF3-376AC5D18351}"/>
    <cellStyle name="Normal 5 5 4 3 3" xfId="1377" xr:uid="{3EE04139-75BF-4422-B05B-36262D0429EF}"/>
    <cellStyle name="Normal 5 5 4 3 4" xfId="2917" xr:uid="{936349C8-BC68-42E6-A9B1-463DD2AC239F}"/>
    <cellStyle name="Normal 5 5 4 4" xfId="1378" xr:uid="{E400E1AA-A996-4F81-8191-2AE1EFD9F4FC}"/>
    <cellStyle name="Normal 5 5 4 4 2" xfId="1379" xr:uid="{191108B7-E9C6-4A8A-B491-CAF2B0806BE3}"/>
    <cellStyle name="Normal 5 5 4 4 3" xfId="2918" xr:uid="{D8E9F348-B4A7-46E8-97C1-6B7F27C5C71B}"/>
    <cellStyle name="Normal 5 5 4 4 4" xfId="2919" xr:uid="{B2781B55-A088-4F8F-8F98-6D0FE0179EE0}"/>
    <cellStyle name="Normal 5 5 4 5" xfId="1380" xr:uid="{F67F1475-A76B-4BD6-899E-016D4AAA1AD7}"/>
    <cellStyle name="Normal 5 5 4 6" xfId="2920" xr:uid="{F3DD0C5B-B1D9-4503-9937-20B5FC337472}"/>
    <cellStyle name="Normal 5 5 4 7" xfId="2921" xr:uid="{3A322043-30D5-4C57-8891-E5EE2EA0811E}"/>
    <cellStyle name="Normal 5 5 5" xfId="308" xr:uid="{114AC7ED-F52E-45E0-BB54-40FB16100F82}"/>
    <cellStyle name="Normal 5 5 5 2" xfId="572" xr:uid="{5DDEE35D-CF0C-4C61-91FD-A8FA1A0369FB}"/>
    <cellStyle name="Normal 5 5 5 2 2" xfId="1381" xr:uid="{5295A9A8-E0F7-42D9-B193-B072BDC17548}"/>
    <cellStyle name="Normal 5 5 5 2 2 2" xfId="1382" xr:uid="{C4A535E5-EF0B-4AA1-9F53-6A762FBCA8B3}"/>
    <cellStyle name="Normal 5 5 5 2 3" xfId="1383" xr:uid="{507A2FB9-B3F6-4808-B597-9B1115BC48FE}"/>
    <cellStyle name="Normal 5 5 5 2 4" xfId="2922" xr:uid="{E9E0377A-7785-4044-9B1E-F4436A28F606}"/>
    <cellStyle name="Normal 5 5 5 3" xfId="1384" xr:uid="{A8EB6284-0BA0-4DBD-96A2-E76EA623AE32}"/>
    <cellStyle name="Normal 5 5 5 3 2" xfId="1385" xr:uid="{E84119C3-C551-44EC-A2B3-6C6703317C97}"/>
    <cellStyle name="Normal 5 5 5 3 3" xfId="2923" xr:uid="{33145956-B47D-4296-8F5A-A85C8BA65082}"/>
    <cellStyle name="Normal 5 5 5 3 4" xfId="2924" xr:uid="{70A2DAFB-925B-4E19-A256-411AF35D5510}"/>
    <cellStyle name="Normal 5 5 5 4" xfId="1386" xr:uid="{7CD72884-DCBD-4C15-A47C-CDE2F0FC83C2}"/>
    <cellStyle name="Normal 5 5 5 5" xfId="2925" xr:uid="{711D9170-6CF1-4C64-A850-2020E912EF65}"/>
    <cellStyle name="Normal 5 5 5 6" xfId="2926" xr:uid="{F57198D1-3458-4A93-B054-82C4259054DF}"/>
    <cellStyle name="Normal 5 5 6" xfId="309" xr:uid="{4504A111-7E3D-4DE9-BA46-1138D97668DF}"/>
    <cellStyle name="Normal 5 5 6 2" xfId="1387" xr:uid="{6355C35A-DE47-4A16-BA1B-BA9E141B30FF}"/>
    <cellStyle name="Normal 5 5 6 2 2" xfId="1388" xr:uid="{F9340FDF-3099-400E-A11E-78AC270C8B6B}"/>
    <cellStyle name="Normal 5 5 6 2 3" xfId="2927" xr:uid="{EF469761-DED1-4BCB-A7F2-7C5C0C9E4260}"/>
    <cellStyle name="Normal 5 5 6 2 4" xfId="2928" xr:uid="{E770951C-A9E7-476B-A99F-EF871F9EC3CE}"/>
    <cellStyle name="Normal 5 5 6 3" xfId="1389" xr:uid="{4C62817E-1DBB-4581-9C67-1A4B65EF2775}"/>
    <cellStyle name="Normal 5 5 6 4" xfId="2929" xr:uid="{7C40F14A-E2A5-44F4-A36F-3C544215AA32}"/>
    <cellStyle name="Normal 5 5 6 5" xfId="2930" xr:uid="{B02F700E-27C5-48A7-A68A-CA323E7DF9CC}"/>
    <cellStyle name="Normal 5 5 7" xfId="1390" xr:uid="{4D4B710A-70CB-471F-B0A2-AC3715300B11}"/>
    <cellStyle name="Normal 5 5 7 2" xfId="1391" xr:uid="{40B576FA-6854-4836-BADE-D1BA40C86108}"/>
    <cellStyle name="Normal 5 5 7 3" xfId="2931" xr:uid="{EAB3ABBA-A7D1-4579-8439-B2B5DD83F2C4}"/>
    <cellStyle name="Normal 5 5 7 4" xfId="2932" xr:uid="{F258065A-33F6-45FA-809E-CCEE908F1A35}"/>
    <cellStyle name="Normal 5 5 8" xfId="1392" xr:uid="{4E8814BE-5FD5-4503-806B-DD984174798B}"/>
    <cellStyle name="Normal 5 5 8 2" xfId="2933" xr:uid="{045BA8C4-3483-421E-9EC6-64D79DD6FB44}"/>
    <cellStyle name="Normal 5 5 8 3" xfId="2934" xr:uid="{4C995610-D310-417E-AF93-9C9297729F95}"/>
    <cellStyle name="Normal 5 5 8 4" xfId="2935" xr:uid="{C979853F-5F00-40B6-A197-9B5AFDDCDF42}"/>
    <cellStyle name="Normal 5 5 9" xfId="2936" xr:uid="{C0125764-4670-41A1-84A7-C065423CF13B}"/>
    <cellStyle name="Normal 5 6" xfId="111" xr:uid="{8B835184-16CE-4AA6-9F10-A670D315D503}"/>
    <cellStyle name="Normal 5 6 10" xfId="2937" xr:uid="{A7735E93-4338-4D34-B26B-782C26C5F56A}"/>
    <cellStyle name="Normal 5 6 11" xfId="2938" xr:uid="{E7C64C5A-11D0-43EE-9433-E6FD2614F5A4}"/>
    <cellStyle name="Normal 5 6 2" xfId="112" xr:uid="{4482967A-9CEF-4635-8FC3-7B3B549152B9}"/>
    <cellStyle name="Normal 5 6 2 2" xfId="310" xr:uid="{C40610E1-6531-4333-862C-950EC33454D1}"/>
    <cellStyle name="Normal 5 6 2 2 2" xfId="573" xr:uid="{AFC3FF84-BE5A-4D31-9B8A-33B482F430C7}"/>
    <cellStyle name="Normal 5 6 2 2 2 2" xfId="574" xr:uid="{4577AD08-2968-4875-83E5-8611A0F894AE}"/>
    <cellStyle name="Normal 5 6 2 2 2 2 2" xfId="1393" xr:uid="{B777E8CC-1AE4-4ADD-A4EF-AEC659212BC7}"/>
    <cellStyle name="Normal 5 6 2 2 2 2 3" xfId="2939" xr:uid="{466597B4-0CCB-459F-9FC5-6462591F3142}"/>
    <cellStyle name="Normal 5 6 2 2 2 2 4" xfId="2940" xr:uid="{DDDCCEA6-A5F0-4E18-A4EB-C1FC2B3A4C5E}"/>
    <cellStyle name="Normal 5 6 2 2 2 3" xfId="1394" xr:uid="{30FA738C-E8C8-4024-AFD7-8681352D93DC}"/>
    <cellStyle name="Normal 5 6 2 2 2 3 2" xfId="2941" xr:uid="{FC7355B6-2C9E-417D-A8D1-C05FBA1E0DB4}"/>
    <cellStyle name="Normal 5 6 2 2 2 3 3" xfId="2942" xr:uid="{E1B3B94C-B98D-4D9D-B0EB-2D6EE6656EF5}"/>
    <cellStyle name="Normal 5 6 2 2 2 3 4" xfId="2943" xr:uid="{80F4EB82-5FFC-4B74-BEB9-071F61241DD2}"/>
    <cellStyle name="Normal 5 6 2 2 2 4" xfId="2944" xr:uid="{62641A6F-48BD-46BF-9F09-053FEB8F7F12}"/>
    <cellStyle name="Normal 5 6 2 2 2 5" xfId="2945" xr:uid="{31C23777-F4E8-4E44-AA50-71C355E09593}"/>
    <cellStyle name="Normal 5 6 2 2 2 6" xfId="2946" xr:uid="{411C1BF8-00F4-4921-8725-55A7C3E95665}"/>
    <cellStyle name="Normal 5 6 2 2 3" xfId="575" xr:uid="{96B2D8C0-FBF4-45DF-9AFA-7272F5A57704}"/>
    <cellStyle name="Normal 5 6 2 2 3 2" xfId="1395" xr:uid="{C303F64B-ED50-4A5D-85B6-0105904CEFF8}"/>
    <cellStyle name="Normal 5 6 2 2 3 2 2" xfId="2947" xr:uid="{1BD5ABD2-48DB-4AD1-A4B5-B44CF58263CD}"/>
    <cellStyle name="Normal 5 6 2 2 3 2 3" xfId="2948" xr:uid="{228C75E2-BB66-45AA-822C-5F80675CD813}"/>
    <cellStyle name="Normal 5 6 2 2 3 2 4" xfId="2949" xr:uid="{E30358D3-2216-488A-9617-757C55605BC3}"/>
    <cellStyle name="Normal 5 6 2 2 3 3" xfId="2950" xr:uid="{43475BFC-9903-4F6C-818D-DB8C1CE34527}"/>
    <cellStyle name="Normal 5 6 2 2 3 4" xfId="2951" xr:uid="{5C9F9CB9-6C49-4B90-ABEF-8ED178187328}"/>
    <cellStyle name="Normal 5 6 2 2 3 5" xfId="2952" xr:uid="{AE0CC21A-8DCA-4438-AA80-A16C5DF7C851}"/>
    <cellStyle name="Normal 5 6 2 2 4" xfId="1396" xr:uid="{2A2588EC-3A8A-45B9-AA0B-6AF260BCA6A7}"/>
    <cellStyle name="Normal 5 6 2 2 4 2" xfId="2953" xr:uid="{D7142874-23F0-48BB-98C3-5AF4E567F82F}"/>
    <cellStyle name="Normal 5 6 2 2 4 3" xfId="2954" xr:uid="{D0EDF172-BC78-4418-876B-82E81B9FAA55}"/>
    <cellStyle name="Normal 5 6 2 2 4 4" xfId="2955" xr:uid="{63299D4E-B1E4-4DFB-85D6-859D6869308F}"/>
    <cellStyle name="Normal 5 6 2 2 5" xfId="2956" xr:uid="{F8812C96-057A-45DC-B3B6-BE7C1DED62AC}"/>
    <cellStyle name="Normal 5 6 2 2 5 2" xfId="2957" xr:uid="{329DA37D-E922-4562-8BCC-7A594CF91132}"/>
    <cellStyle name="Normal 5 6 2 2 5 3" xfId="2958" xr:uid="{2B3FEA92-98C9-49C0-ADB9-9F95DDF0E7C4}"/>
    <cellStyle name="Normal 5 6 2 2 5 4" xfId="2959" xr:uid="{5A2D2626-A395-453B-B81F-D0D86CEB4E29}"/>
    <cellStyle name="Normal 5 6 2 2 6" xfId="2960" xr:uid="{EC212DBF-E1F0-463A-9C73-DC1761C93436}"/>
    <cellStyle name="Normal 5 6 2 2 7" xfId="2961" xr:uid="{EA497D08-6B0F-4D81-AE26-83A80DE3548B}"/>
    <cellStyle name="Normal 5 6 2 2 8" xfId="2962" xr:uid="{8DBF7091-44F3-46D2-85DF-9C52E5C47D07}"/>
    <cellStyle name="Normal 5 6 2 3" xfId="576" xr:uid="{905C6D67-D17C-4A01-8EC2-FA45FA323C20}"/>
    <cellStyle name="Normal 5 6 2 3 2" xfId="577" xr:uid="{02BC6700-7D1F-4B3C-997B-50AE731CDCE2}"/>
    <cellStyle name="Normal 5 6 2 3 2 2" xfId="578" xr:uid="{443B547A-DEFC-4A56-BB0D-383C424CCA95}"/>
    <cellStyle name="Normal 5 6 2 3 2 3" xfId="2963" xr:uid="{730CC08A-E90E-4D09-87BE-D4AB04442609}"/>
    <cellStyle name="Normal 5 6 2 3 2 4" xfId="2964" xr:uid="{625E068F-51C2-4957-9FD0-BA4B73EB9C93}"/>
    <cellStyle name="Normal 5 6 2 3 3" xfId="579" xr:uid="{9E6D9E8D-DFF5-4F6E-B987-C02DC2806862}"/>
    <cellStyle name="Normal 5 6 2 3 3 2" xfId="2965" xr:uid="{3877C19B-DCC5-48FF-B24E-8DC11D0AAE7C}"/>
    <cellStyle name="Normal 5 6 2 3 3 3" xfId="2966" xr:uid="{223FD91B-BE2C-4732-844E-C60289B810AE}"/>
    <cellStyle name="Normal 5 6 2 3 3 4" xfId="2967" xr:uid="{7AEEA102-4E02-4361-AE02-2417D2251324}"/>
    <cellStyle name="Normal 5 6 2 3 4" xfId="2968" xr:uid="{B78451AF-9973-4488-ADA2-D0EE4CA42A09}"/>
    <cellStyle name="Normal 5 6 2 3 5" xfId="2969" xr:uid="{24C82F29-AFED-47DE-A2D8-53F201533591}"/>
    <cellStyle name="Normal 5 6 2 3 6" xfId="2970" xr:uid="{5634A965-E2CC-4939-827C-220FD881AE5E}"/>
    <cellStyle name="Normal 5 6 2 4" xfId="580" xr:uid="{649B28EA-622E-4963-9FBF-33371E9979CE}"/>
    <cellStyle name="Normal 5 6 2 4 2" xfId="581" xr:uid="{B750365F-BECB-419B-812E-64F9F36E2E9B}"/>
    <cellStyle name="Normal 5 6 2 4 2 2" xfId="2971" xr:uid="{FBAC7467-3685-4D8E-A8E9-F6B561E68D6E}"/>
    <cellStyle name="Normal 5 6 2 4 2 3" xfId="2972" xr:uid="{A64119FB-C2F7-43C7-852E-7AAB06FEE152}"/>
    <cellStyle name="Normal 5 6 2 4 2 4" xfId="2973" xr:uid="{CA835B5A-9AC6-4D8A-A735-23784D063132}"/>
    <cellStyle name="Normal 5 6 2 4 3" xfId="2974" xr:uid="{E7A7FAFD-1EB7-4830-84E1-DAA8DD35B827}"/>
    <cellStyle name="Normal 5 6 2 4 4" xfId="2975" xr:uid="{C01A1FE9-2D55-45D7-8EF0-67B3F4763409}"/>
    <cellStyle name="Normal 5 6 2 4 5" xfId="2976" xr:uid="{50EFACD3-6B87-4962-8716-474D42055B63}"/>
    <cellStyle name="Normal 5 6 2 5" xfId="582" xr:uid="{64B632AF-9CE8-4126-8272-0CF40550527E}"/>
    <cellStyle name="Normal 5 6 2 5 2" xfId="2977" xr:uid="{6826C3C9-FD54-4B0C-BD58-CBE138A51E7D}"/>
    <cellStyle name="Normal 5 6 2 5 3" xfId="2978" xr:uid="{358351A3-354B-46CB-83A6-21997DDC80A5}"/>
    <cellStyle name="Normal 5 6 2 5 4" xfId="2979" xr:uid="{EEFF6D59-080F-47D5-B5D1-BF1B96B6DA97}"/>
    <cellStyle name="Normal 5 6 2 6" xfId="2980" xr:uid="{AA5B00E6-A82C-4F9C-ABFC-A51CCA50C451}"/>
    <cellStyle name="Normal 5 6 2 6 2" xfId="2981" xr:uid="{8ECA1C6D-6BB0-4CF8-ADF1-ADCE0AB4B14C}"/>
    <cellStyle name="Normal 5 6 2 6 3" xfId="2982" xr:uid="{2296EFB7-B045-4D7E-B161-A03AF0478C79}"/>
    <cellStyle name="Normal 5 6 2 6 4" xfId="2983" xr:uid="{80F45EB9-C4E1-40CF-8748-7940B39053C3}"/>
    <cellStyle name="Normal 5 6 2 7" xfId="2984" xr:uid="{3725AAE6-20F3-4DD4-B8C4-5CEB442A38D9}"/>
    <cellStyle name="Normal 5 6 2 8" xfId="2985" xr:uid="{CADA1DF3-3248-415A-A4BF-0FD83FC28658}"/>
    <cellStyle name="Normal 5 6 2 9" xfId="2986" xr:uid="{3649E035-7120-41AF-9574-5185555221AB}"/>
    <cellStyle name="Normal 5 6 3" xfId="311" xr:uid="{83120FC7-154A-4C18-8BD2-4DBD4C3140E3}"/>
    <cellStyle name="Normal 5 6 3 2" xfId="583" xr:uid="{EECAD199-8548-4C9C-AAD7-C0EF6A91B242}"/>
    <cellStyle name="Normal 5 6 3 2 2" xfId="584" xr:uid="{EAAF7763-019B-4EE8-AA76-B4B1F6F671E8}"/>
    <cellStyle name="Normal 5 6 3 2 2 2" xfId="1397" xr:uid="{666B2B18-B67A-4942-8820-7AD4B6D539F2}"/>
    <cellStyle name="Normal 5 6 3 2 2 2 2" xfId="1398" xr:uid="{84B8D28E-7F78-48C1-B53A-F529CCC36C91}"/>
    <cellStyle name="Normal 5 6 3 2 2 3" xfId="1399" xr:uid="{6850AF0B-5889-4CD4-978C-9F8868EA859D}"/>
    <cellStyle name="Normal 5 6 3 2 2 4" xfId="2987" xr:uid="{E5DA87E3-463B-417E-BFB4-FB16F07D371B}"/>
    <cellStyle name="Normal 5 6 3 2 3" xfId="1400" xr:uid="{5914DDA1-C4BA-4802-B315-085CB950FF03}"/>
    <cellStyle name="Normal 5 6 3 2 3 2" xfId="1401" xr:uid="{C229752B-FAA1-4BA5-88A4-CA8F53B530F4}"/>
    <cellStyle name="Normal 5 6 3 2 3 3" xfId="2988" xr:uid="{E4EFD6BB-2C58-485C-A856-823A26193E60}"/>
    <cellStyle name="Normal 5 6 3 2 3 4" xfId="2989" xr:uid="{8431F59E-5925-4AAA-A898-A1077A238168}"/>
    <cellStyle name="Normal 5 6 3 2 4" xfId="1402" xr:uid="{5011CCFC-2E8D-4543-93D1-8B87DE2ABEFC}"/>
    <cellStyle name="Normal 5 6 3 2 5" xfId="2990" xr:uid="{C26FDA9C-D1EC-40D0-AA11-CF9CE01E53C4}"/>
    <cellStyle name="Normal 5 6 3 2 6" xfId="2991" xr:uid="{94A37879-4ECE-4115-BD91-3D0EE021812C}"/>
    <cellStyle name="Normal 5 6 3 3" xfId="585" xr:uid="{23FB6BD1-9AC2-4E00-AB37-F2623E2CC255}"/>
    <cellStyle name="Normal 5 6 3 3 2" xfId="1403" xr:uid="{380F579A-5DE2-4D1E-BAAD-56FF1FB6E339}"/>
    <cellStyle name="Normal 5 6 3 3 2 2" xfId="1404" xr:uid="{5F4BB591-97ED-4765-966F-9B7DDC562C38}"/>
    <cellStyle name="Normal 5 6 3 3 2 3" xfId="2992" xr:uid="{03FC4BAF-AC43-44A6-A047-6916ECA6E28D}"/>
    <cellStyle name="Normal 5 6 3 3 2 4" xfId="2993" xr:uid="{EC15C36B-6228-41E2-B169-9340291CCBEC}"/>
    <cellStyle name="Normal 5 6 3 3 3" xfId="1405" xr:uid="{C48BD02E-617D-4D47-844B-38022F895772}"/>
    <cellStyle name="Normal 5 6 3 3 4" xfId="2994" xr:uid="{1920ED9E-CFFA-47AF-8E17-D22C03B03859}"/>
    <cellStyle name="Normal 5 6 3 3 5" xfId="2995" xr:uid="{C43CF2C7-2D98-4F90-B655-293DE23E762F}"/>
    <cellStyle name="Normal 5 6 3 4" xfId="1406" xr:uid="{83BC6952-254F-4AEE-8207-B5B0E4B793B4}"/>
    <cellStyle name="Normal 5 6 3 4 2" xfId="1407" xr:uid="{B04444C0-8394-4BDE-BB3C-58B5F7AD9B21}"/>
    <cellStyle name="Normal 5 6 3 4 3" xfId="2996" xr:uid="{187E7EAC-AA7B-4B8D-985D-3E24164BAC3F}"/>
    <cellStyle name="Normal 5 6 3 4 4" xfId="2997" xr:uid="{8D490B02-E40E-4361-AC5C-F7DC1AAD889C}"/>
    <cellStyle name="Normal 5 6 3 5" xfId="1408" xr:uid="{B391065D-B7C5-42F1-8456-1F7BEA91C0B8}"/>
    <cellStyle name="Normal 5 6 3 5 2" xfId="2998" xr:uid="{D15C5E4B-8C7D-4BCC-82CE-25765E79637F}"/>
    <cellStyle name="Normal 5 6 3 5 3" xfId="2999" xr:uid="{2D6C18D5-C781-48ED-9920-ADD3708C4B60}"/>
    <cellStyle name="Normal 5 6 3 5 4" xfId="3000" xr:uid="{11B3117E-9966-4905-9ED8-4D5FCACE444C}"/>
    <cellStyle name="Normal 5 6 3 6" xfId="3001" xr:uid="{E875410A-9B92-4F75-AEC2-1A413E2CAFEA}"/>
    <cellStyle name="Normal 5 6 3 7" xfId="3002" xr:uid="{408F8693-D829-43D8-BF87-ED8EB9BD4ABA}"/>
    <cellStyle name="Normal 5 6 3 8" xfId="3003" xr:uid="{1F70D80A-FBA6-4555-9777-0BAAB67919EC}"/>
    <cellStyle name="Normal 5 6 4" xfId="312" xr:uid="{F0998C13-1563-451D-B791-8FDB67F4DCFC}"/>
    <cellStyle name="Normal 5 6 4 2" xfId="586" xr:uid="{1E786AA9-8412-412A-B11F-AF070EC1350B}"/>
    <cellStyle name="Normal 5 6 4 2 2" xfId="587" xr:uid="{20225F07-6617-4033-9224-0D8613816FBF}"/>
    <cellStyle name="Normal 5 6 4 2 2 2" xfId="1409" xr:uid="{BDD52BFE-5593-47DB-97DA-8A9051BA699B}"/>
    <cellStyle name="Normal 5 6 4 2 2 3" xfId="3004" xr:uid="{7E68D393-C6D4-4F12-8E70-941A8CAA54F9}"/>
    <cellStyle name="Normal 5 6 4 2 2 4" xfId="3005" xr:uid="{81C6422C-D706-43E7-9555-ECA58603B8AC}"/>
    <cellStyle name="Normal 5 6 4 2 3" xfId="1410" xr:uid="{A2747A87-0D98-4BD3-B9E9-2631B197030A}"/>
    <cellStyle name="Normal 5 6 4 2 4" xfId="3006" xr:uid="{11A06D8C-D287-4D40-B727-8A3D6D63D3E6}"/>
    <cellStyle name="Normal 5 6 4 2 5" xfId="3007" xr:uid="{7803B60B-A653-4C38-BFD8-CF51DFAE2DE3}"/>
    <cellStyle name="Normal 5 6 4 3" xfId="588" xr:uid="{9A942BF7-5E45-40DD-9246-7FB5AB7B8F13}"/>
    <cellStyle name="Normal 5 6 4 3 2" xfId="1411" xr:uid="{C74A365F-FB54-4296-A8DF-1A008EEBDD09}"/>
    <cellStyle name="Normal 5 6 4 3 3" xfId="3008" xr:uid="{F8D85DCB-49F5-4B25-A3B1-0BFFA24917DA}"/>
    <cellStyle name="Normal 5 6 4 3 4" xfId="3009" xr:uid="{C789CC2E-5F83-4E23-B1F9-1D0BAC1DB885}"/>
    <cellStyle name="Normal 5 6 4 4" xfId="1412" xr:uid="{D86EA919-4980-43D3-9E2A-0939B83AF9E9}"/>
    <cellStyle name="Normal 5 6 4 4 2" xfId="3010" xr:uid="{7468B11A-148D-4780-9F33-7A7B5748698F}"/>
    <cellStyle name="Normal 5 6 4 4 3" xfId="3011" xr:uid="{D75118AB-78B4-4EA7-8844-F95C866EC3AD}"/>
    <cellStyle name="Normal 5 6 4 4 4" xfId="3012" xr:uid="{A774377E-BA7A-45D5-B406-634E1CFDD78D}"/>
    <cellStyle name="Normal 5 6 4 5" xfId="3013" xr:uid="{3E10698F-6BCE-48B0-ADAB-41214919F538}"/>
    <cellStyle name="Normal 5 6 4 6" xfId="3014" xr:uid="{91C87DDE-118B-46E7-8731-FBC744E29DB9}"/>
    <cellStyle name="Normal 5 6 4 7" xfId="3015" xr:uid="{C3EE98BB-734E-413C-A93E-7E7C108C5588}"/>
    <cellStyle name="Normal 5 6 5" xfId="313" xr:uid="{FEC987F2-84DC-4194-8946-C1A4DCC7851B}"/>
    <cellStyle name="Normal 5 6 5 2" xfId="589" xr:uid="{AFF125A0-FA9E-4F0B-8DC5-C05FF6545F5D}"/>
    <cellStyle name="Normal 5 6 5 2 2" xfId="1413" xr:uid="{7CD225A8-10FE-4016-8327-98415F45A0F4}"/>
    <cellStyle name="Normal 5 6 5 2 3" xfId="3016" xr:uid="{BB10427D-F311-4C19-A8C2-C9C54DF9A11F}"/>
    <cellStyle name="Normal 5 6 5 2 4" xfId="3017" xr:uid="{079A1709-BA60-4CD8-B34D-4516BF3B4088}"/>
    <cellStyle name="Normal 5 6 5 3" xfId="1414" xr:uid="{A75320EC-9D08-4C88-A5E1-16F0E0DCC7A6}"/>
    <cellStyle name="Normal 5 6 5 3 2" xfId="3018" xr:uid="{9EED9F78-1D25-4B3F-95CC-91384096B136}"/>
    <cellStyle name="Normal 5 6 5 3 3" xfId="3019" xr:uid="{4B8EF08F-28DC-4C9B-8C99-2097D1B5CAE8}"/>
    <cellStyle name="Normal 5 6 5 3 4" xfId="3020" xr:uid="{BE3505BC-5482-470F-B3E7-8CB1AD809907}"/>
    <cellStyle name="Normal 5 6 5 4" xfId="3021" xr:uid="{CE54BC8E-D01C-45BC-AC7E-E2F85ACAE41D}"/>
    <cellStyle name="Normal 5 6 5 5" xfId="3022" xr:uid="{17217163-A091-4B93-A86E-F76EC2B8DF5B}"/>
    <cellStyle name="Normal 5 6 5 6" xfId="3023" xr:uid="{BA6C257E-B598-4472-878B-F44B115F91DD}"/>
    <cellStyle name="Normal 5 6 6" xfId="590" xr:uid="{A4374032-C11F-4F81-8561-F57C57349805}"/>
    <cellStyle name="Normal 5 6 6 2" xfId="1415" xr:uid="{E3D882B9-F422-4434-8C23-BAA9CD98ED69}"/>
    <cellStyle name="Normal 5 6 6 2 2" xfId="3024" xr:uid="{BB5B2AB0-807A-4931-B4C2-EA03C7B2C81D}"/>
    <cellStyle name="Normal 5 6 6 2 3" xfId="3025" xr:uid="{B94F522A-E62B-4257-8D4E-80D1630804C4}"/>
    <cellStyle name="Normal 5 6 6 2 4" xfId="3026" xr:uid="{3F88B92D-9399-48E9-9B71-6B93954CD5D9}"/>
    <cellStyle name="Normal 5 6 6 3" xfId="3027" xr:uid="{FD70E697-CFB0-4A64-A31B-4ED8CDFC1FEE}"/>
    <cellStyle name="Normal 5 6 6 4" xfId="3028" xr:uid="{1A9300B6-933C-4322-8585-85FD6CE041C2}"/>
    <cellStyle name="Normal 5 6 6 5" xfId="3029" xr:uid="{D6EBAC5C-6660-4AB1-B30A-97AD04574B17}"/>
    <cellStyle name="Normal 5 6 7" xfId="1416" xr:uid="{D0F2726A-2F74-4B01-9FB0-91D03F115F93}"/>
    <cellStyle name="Normal 5 6 7 2" xfId="3030" xr:uid="{FAD4A292-1376-414F-A0E1-244D68B339B4}"/>
    <cellStyle name="Normal 5 6 7 3" xfId="3031" xr:uid="{5523AB18-FB74-4A7E-9856-E0027AC35476}"/>
    <cellStyle name="Normal 5 6 7 4" xfId="3032" xr:uid="{E31421AF-823A-484B-8896-4F0923B2A823}"/>
    <cellStyle name="Normal 5 6 8" xfId="3033" xr:uid="{5F0EFC05-80D4-4F6E-9635-F4C1EA918567}"/>
    <cellStyle name="Normal 5 6 8 2" xfId="3034" xr:uid="{94141A44-7BB3-46B8-B80A-F5D8C9303F6F}"/>
    <cellStyle name="Normal 5 6 8 3" xfId="3035" xr:uid="{49FB5BC6-0835-457A-A9D8-1548C29FFD83}"/>
    <cellStyle name="Normal 5 6 8 4" xfId="3036" xr:uid="{C4171179-78DB-4DAC-BF46-BD64DF5081D5}"/>
    <cellStyle name="Normal 5 6 9" xfId="3037" xr:uid="{8D3CEE94-D9A5-4EFB-A27C-CB5210A0352F}"/>
    <cellStyle name="Normal 5 7" xfId="113" xr:uid="{8683B715-6AB1-4447-8A39-13F051BA6531}"/>
    <cellStyle name="Normal 5 7 2" xfId="114" xr:uid="{C59AFE7C-BD32-475E-9D74-B8845E6A9989}"/>
    <cellStyle name="Normal 5 7 2 2" xfId="314" xr:uid="{B913FD63-CA76-4B04-9DE8-191A30DA3CC8}"/>
    <cellStyle name="Normal 5 7 2 2 2" xfId="591" xr:uid="{BE83F3FC-5204-4F9E-BC2F-329DE6037B42}"/>
    <cellStyle name="Normal 5 7 2 2 2 2" xfId="1417" xr:uid="{ECE6CF49-40DD-4F2F-AAEF-F59EB0B204C7}"/>
    <cellStyle name="Normal 5 7 2 2 2 3" xfId="3038" xr:uid="{BA65098E-C6AD-43C1-B65D-CD3DE7A8C60A}"/>
    <cellStyle name="Normal 5 7 2 2 2 4" xfId="3039" xr:uid="{982711C0-2219-420F-85A0-451EE26F377C}"/>
    <cellStyle name="Normal 5 7 2 2 3" xfId="1418" xr:uid="{1CC4B747-9DE0-4149-A574-ECD1DA6C43E1}"/>
    <cellStyle name="Normal 5 7 2 2 3 2" xfId="3040" xr:uid="{B5CF2149-D894-4E12-B76D-FF6F754B2888}"/>
    <cellStyle name="Normal 5 7 2 2 3 3" xfId="3041" xr:uid="{DA1928EF-7A56-487E-8A0A-9E7ABAF6BF0C}"/>
    <cellStyle name="Normal 5 7 2 2 3 4" xfId="3042" xr:uid="{008AC927-EB57-412B-B1DE-E35B2DB16702}"/>
    <cellStyle name="Normal 5 7 2 2 4" xfId="3043" xr:uid="{EDCB2BFE-F0D7-422E-8C5B-481652D1D5C5}"/>
    <cellStyle name="Normal 5 7 2 2 5" xfId="3044" xr:uid="{E19B5C12-B08B-4592-9DEE-557055057867}"/>
    <cellStyle name="Normal 5 7 2 2 6" xfId="3045" xr:uid="{12A9B9CD-18EA-4461-A896-1E1A782519D2}"/>
    <cellStyle name="Normal 5 7 2 3" xfId="592" xr:uid="{1FA246DE-D7BF-4444-8399-BC92598B2345}"/>
    <cellStyle name="Normal 5 7 2 3 2" xfId="1419" xr:uid="{1601352F-13D5-418F-8A3F-3EA589E2DED3}"/>
    <cellStyle name="Normal 5 7 2 3 2 2" xfId="3046" xr:uid="{7D9F3FFB-C677-4FBE-A0C1-213B80C14F69}"/>
    <cellStyle name="Normal 5 7 2 3 2 3" xfId="3047" xr:uid="{BC04C780-5860-4D0A-9121-251BB648F672}"/>
    <cellStyle name="Normal 5 7 2 3 2 4" xfId="3048" xr:uid="{607D3170-0BD9-44CB-84D9-B1DF1A08F7EA}"/>
    <cellStyle name="Normal 5 7 2 3 3" xfId="3049" xr:uid="{1C81B6D6-5EE8-4988-8F52-3626BA1AF1BA}"/>
    <cellStyle name="Normal 5 7 2 3 4" xfId="3050" xr:uid="{C1AB27A1-F59D-42BE-8E84-167EED035A0F}"/>
    <cellStyle name="Normal 5 7 2 3 5" xfId="3051" xr:uid="{425710F3-63F1-4C4E-B709-546F91DDA501}"/>
    <cellStyle name="Normal 5 7 2 4" xfId="1420" xr:uid="{AEC9A9BF-BE58-44FB-AF0B-D57359C5D768}"/>
    <cellStyle name="Normal 5 7 2 4 2" xfId="3052" xr:uid="{7EFEEF27-EBFE-4FA3-A6B4-319D3420467F}"/>
    <cellStyle name="Normal 5 7 2 4 3" xfId="3053" xr:uid="{CA4496AF-3955-43ED-A2C7-E6FC779151FA}"/>
    <cellStyle name="Normal 5 7 2 4 4" xfId="3054" xr:uid="{C456D625-3CCD-4553-88F7-45ABC5F17573}"/>
    <cellStyle name="Normal 5 7 2 5" xfId="3055" xr:uid="{8B4902EA-1413-4164-9CC4-A140EF1CB6A4}"/>
    <cellStyle name="Normal 5 7 2 5 2" xfId="3056" xr:uid="{1D022DF9-16E8-49DD-8E77-B1656BEE4225}"/>
    <cellStyle name="Normal 5 7 2 5 3" xfId="3057" xr:uid="{8E72343C-28AE-4A64-BCE1-E33C80C4CF7E}"/>
    <cellStyle name="Normal 5 7 2 5 4" xfId="3058" xr:uid="{BDF85EDF-5DE6-4796-A421-38399EFAE5B5}"/>
    <cellStyle name="Normal 5 7 2 6" xfId="3059" xr:uid="{A6747C31-0469-4392-BB05-A2738CB62275}"/>
    <cellStyle name="Normal 5 7 2 7" xfId="3060" xr:uid="{1B78BF21-C47C-4ADE-9EC2-CD6BBE2C8E8C}"/>
    <cellStyle name="Normal 5 7 2 8" xfId="3061" xr:uid="{92C3F28E-5D19-4BCE-B0BB-96691636586E}"/>
    <cellStyle name="Normal 5 7 3" xfId="315" xr:uid="{7C912315-B1B9-4D39-8713-DFC79E0A28B9}"/>
    <cellStyle name="Normal 5 7 3 2" xfId="593" xr:uid="{F296AEE7-863E-40DA-AAEB-35F0F9E399E3}"/>
    <cellStyle name="Normal 5 7 3 2 2" xfId="594" xr:uid="{23E3EB99-614B-4134-BD40-AB4F0D2D7D8F}"/>
    <cellStyle name="Normal 5 7 3 2 3" xfId="3062" xr:uid="{6AFACE12-D204-4E7A-BE40-237A01D57064}"/>
    <cellStyle name="Normal 5 7 3 2 4" xfId="3063" xr:uid="{BEC2B8BC-8DB7-4A96-93FF-F281B127EC8F}"/>
    <cellStyle name="Normal 5 7 3 3" xfId="595" xr:uid="{5F9B9133-D37D-4E55-A93B-A000E4510A24}"/>
    <cellStyle name="Normal 5 7 3 3 2" xfId="3064" xr:uid="{BA6CE98B-959B-446A-8347-4B1E703ACEAE}"/>
    <cellStyle name="Normal 5 7 3 3 3" xfId="3065" xr:uid="{D9C1D03C-A14D-4E6C-A27A-00C671F64E95}"/>
    <cellStyle name="Normal 5 7 3 3 4" xfId="3066" xr:uid="{E36E8F20-0AE0-4C57-9ABC-7DADD230E719}"/>
    <cellStyle name="Normal 5 7 3 4" xfId="3067" xr:uid="{CB680067-9E15-40DF-9730-23D68CADCED2}"/>
    <cellStyle name="Normal 5 7 3 5" xfId="3068" xr:uid="{FAA81036-3FCE-498F-9F1D-42EFF2EA16E1}"/>
    <cellStyle name="Normal 5 7 3 6" xfId="3069" xr:uid="{95C713C3-53B2-424B-8742-596289A88D03}"/>
    <cellStyle name="Normal 5 7 4" xfId="316" xr:uid="{62C42DD9-1E66-4EF2-8F23-E2A3DB935827}"/>
    <cellStyle name="Normal 5 7 4 2" xfId="596" xr:uid="{F35F1F8A-0A13-49EB-ACAE-8847E51D4B8E}"/>
    <cellStyle name="Normal 5 7 4 2 2" xfId="3070" xr:uid="{3D6E08BA-1050-4FA8-B9EF-4ED35ADAFD16}"/>
    <cellStyle name="Normal 5 7 4 2 3" xfId="3071" xr:uid="{C5583A64-D759-410D-9AB0-AB9834A9A904}"/>
    <cellStyle name="Normal 5 7 4 2 4" xfId="3072" xr:uid="{A70F12B6-19D6-430F-96F1-09D4441A1906}"/>
    <cellStyle name="Normal 5 7 4 3" xfId="3073" xr:uid="{78DE131E-5F5D-40BD-BD49-CB12B4BD887B}"/>
    <cellStyle name="Normal 5 7 4 4" xfId="3074" xr:uid="{A325B29A-2BA2-4315-99A2-22B66FE9918D}"/>
    <cellStyle name="Normal 5 7 4 5" xfId="3075" xr:uid="{9F8BFC08-AF35-4E00-84E3-832BBF542F4E}"/>
    <cellStyle name="Normal 5 7 5" xfId="597" xr:uid="{2B1B764F-5599-4B12-B37F-2B226BA07477}"/>
    <cellStyle name="Normal 5 7 5 2" xfId="3076" xr:uid="{182C1F3D-9F3C-41C8-AD9D-6E1ECB44AB0B}"/>
    <cellStyle name="Normal 5 7 5 3" xfId="3077" xr:uid="{3DB8CA28-52D9-4C6D-89F5-1DE018B4CAF8}"/>
    <cellStyle name="Normal 5 7 5 4" xfId="3078" xr:uid="{3928246E-A593-46AF-ACCC-7C6B497BD244}"/>
    <cellStyle name="Normal 5 7 6" xfId="3079" xr:uid="{99FC2BAC-F809-4582-957D-AB91CE1616C3}"/>
    <cellStyle name="Normal 5 7 6 2" xfId="3080" xr:uid="{9CDC24CC-8777-41CF-BE0D-9DADD79C04C6}"/>
    <cellStyle name="Normal 5 7 6 3" xfId="3081" xr:uid="{338E647A-CAFC-4F48-A591-D2022479F297}"/>
    <cellStyle name="Normal 5 7 6 4" xfId="3082" xr:uid="{034A840B-9074-4E19-8837-AAC3AE1F361E}"/>
    <cellStyle name="Normal 5 7 7" xfId="3083" xr:uid="{7EF9A38B-44D4-4199-A2BF-7EADD03985F0}"/>
    <cellStyle name="Normal 5 7 8" xfId="3084" xr:uid="{30E565BE-6481-4848-B96B-FABACB4D8BDE}"/>
    <cellStyle name="Normal 5 7 9" xfId="3085" xr:uid="{039DB533-EBF3-48E4-A66A-52D49FC5245E}"/>
    <cellStyle name="Normal 5 8" xfId="115" xr:uid="{B293D22E-AFB5-44B4-BDCD-E68B39DFE8F2}"/>
    <cellStyle name="Normal 5 8 2" xfId="317" xr:uid="{B4A21997-B59D-43F1-8916-41FB81A9A131}"/>
    <cellStyle name="Normal 5 8 2 2" xfId="598" xr:uid="{340C8A0B-9327-4805-ACE1-0D61381A2D91}"/>
    <cellStyle name="Normal 5 8 2 2 2" xfId="1421" xr:uid="{3CF41970-A9FB-4244-8ED4-AA3050E0CDAD}"/>
    <cellStyle name="Normal 5 8 2 2 2 2" xfId="1422" xr:uid="{A73D200C-9F15-43F6-98DF-325C83A58038}"/>
    <cellStyle name="Normal 5 8 2 2 3" xfId="1423" xr:uid="{D56F789B-44F7-43BD-8867-D567BCB7C349}"/>
    <cellStyle name="Normal 5 8 2 2 4" xfId="3086" xr:uid="{82B87A55-3AB7-4714-844D-641E32C16A7B}"/>
    <cellStyle name="Normal 5 8 2 3" xfId="1424" xr:uid="{2A4B18AD-E455-420D-BEE6-56837D125862}"/>
    <cellStyle name="Normal 5 8 2 3 2" xfId="1425" xr:uid="{C4145A00-8F78-4601-8730-B6A9CF746AE1}"/>
    <cellStyle name="Normal 5 8 2 3 3" xfId="3087" xr:uid="{FCD7A3EB-D873-4D76-ACFC-B90E8278776D}"/>
    <cellStyle name="Normal 5 8 2 3 4" xfId="3088" xr:uid="{83856003-E137-43F4-ACE7-FE1BB3070C62}"/>
    <cellStyle name="Normal 5 8 2 4" xfId="1426" xr:uid="{03C399F9-9F68-433A-8A8F-B2CD59486ECC}"/>
    <cellStyle name="Normal 5 8 2 5" xfId="3089" xr:uid="{44B4D419-399C-4289-B701-1E5193914FFF}"/>
    <cellStyle name="Normal 5 8 2 6" xfId="3090" xr:uid="{69256B68-F220-4CCF-94DE-866C7DFCBEDF}"/>
    <cellStyle name="Normal 5 8 3" xfId="599" xr:uid="{09BD3BA7-3A96-4E2B-A9A6-F5F7D97651EB}"/>
    <cellStyle name="Normal 5 8 3 2" xfId="1427" xr:uid="{44F53946-6129-4E21-8BD8-75119BB0082F}"/>
    <cellStyle name="Normal 5 8 3 2 2" xfId="1428" xr:uid="{B7BD9898-C726-45B3-BF35-6A5E5654D09B}"/>
    <cellStyle name="Normal 5 8 3 2 3" xfId="3091" xr:uid="{A4082925-31D2-49AF-AA4A-813FFAAA6743}"/>
    <cellStyle name="Normal 5 8 3 2 4" xfId="3092" xr:uid="{0BC23DB6-C8A2-483E-8298-7F3BFE78C6CC}"/>
    <cellStyle name="Normal 5 8 3 3" xfId="1429" xr:uid="{91F7CBF2-E981-46BD-B7CE-8A620712C284}"/>
    <cellStyle name="Normal 5 8 3 4" xfId="3093" xr:uid="{B504D19F-6B5C-4C09-A0AA-413352123ED2}"/>
    <cellStyle name="Normal 5 8 3 5" xfId="3094" xr:uid="{59A3D5CE-A580-449C-B0AD-15D616C0FAEF}"/>
    <cellStyle name="Normal 5 8 4" xfId="1430" xr:uid="{9FFF4820-0131-4A90-B8F5-02C709DB272B}"/>
    <cellStyle name="Normal 5 8 4 2" xfId="1431" xr:uid="{34D83C36-5598-4849-B9C4-F5428188DECC}"/>
    <cellStyle name="Normal 5 8 4 3" xfId="3095" xr:uid="{272702F5-4953-42C4-B464-AB1DBE63BA9C}"/>
    <cellStyle name="Normal 5 8 4 4" xfId="3096" xr:uid="{803C413C-BDE4-4CF3-845B-8BE35B4E981E}"/>
    <cellStyle name="Normal 5 8 5" xfId="1432" xr:uid="{B7C22BF3-7139-4D32-8CDF-D256FAF60D3C}"/>
    <cellStyle name="Normal 5 8 5 2" xfId="3097" xr:uid="{A46B4489-7856-4149-8E62-6F9A801967D5}"/>
    <cellStyle name="Normal 5 8 5 3" xfId="3098" xr:uid="{41677855-326E-442E-99D8-5F88296C5723}"/>
    <cellStyle name="Normal 5 8 5 4" xfId="3099" xr:uid="{7EB6AAD4-69C4-4620-B126-1784D86495A6}"/>
    <cellStyle name="Normal 5 8 6" xfId="3100" xr:uid="{E04FBCA4-FA4B-482D-9FE1-F4517BA90202}"/>
    <cellStyle name="Normal 5 8 7" xfId="3101" xr:uid="{B93482B2-4173-4D58-B1A1-00D616DA0AB1}"/>
    <cellStyle name="Normal 5 8 8" xfId="3102" xr:uid="{32F722C7-3826-44F5-A7BF-8AB7D877248C}"/>
    <cellStyle name="Normal 5 9" xfId="318" xr:uid="{1892384A-E6AA-4364-8AEE-14BEC0193D10}"/>
    <cellStyle name="Normal 5 9 2" xfId="600" xr:uid="{B8902F33-B23E-41C5-B2C8-9CBBB3E5D1A9}"/>
    <cellStyle name="Normal 5 9 2 2" xfId="601" xr:uid="{AE54B176-1D4F-4496-B3D1-7666B42907DD}"/>
    <cellStyle name="Normal 5 9 2 2 2" xfId="1433" xr:uid="{D0DA8AC5-5106-4944-B218-161F80E1DFB2}"/>
    <cellStyle name="Normal 5 9 2 2 3" xfId="3103" xr:uid="{E36C2A7A-8D52-499C-9DA3-F1CAF74BDC94}"/>
    <cellStyle name="Normal 5 9 2 2 4" xfId="3104" xr:uid="{A826A826-9EB1-4472-9EB8-3346F0BEA493}"/>
    <cellStyle name="Normal 5 9 2 3" xfId="1434" xr:uid="{52275010-4E63-47D7-8073-6F89CA46D60F}"/>
    <cellStyle name="Normal 5 9 2 4" xfId="3105" xr:uid="{07B9D1B0-7A37-4504-BCE2-7A9395CC1B79}"/>
    <cellStyle name="Normal 5 9 2 5" xfId="3106" xr:uid="{D13B40FA-EFB7-4D17-9DE8-58A69B4B7C49}"/>
    <cellStyle name="Normal 5 9 3" xfId="602" xr:uid="{99FB234F-9B6D-4321-B333-AED94F6C75AF}"/>
    <cellStyle name="Normal 5 9 3 2" xfId="1435" xr:uid="{86870FAD-43F4-43C8-BE80-40A1E7D054AA}"/>
    <cellStyle name="Normal 5 9 3 3" xfId="3107" xr:uid="{5416FD09-504F-4CED-AA67-ED3CB37BCE56}"/>
    <cellStyle name="Normal 5 9 3 4" xfId="3108" xr:uid="{5DFF11B2-1AF1-4CE2-8898-24EA27A56FEE}"/>
    <cellStyle name="Normal 5 9 4" xfId="1436" xr:uid="{F1961A4D-3969-4250-B0C1-9EF8176C7153}"/>
    <cellStyle name="Normal 5 9 4 2" xfId="3109" xr:uid="{EC1B0E87-FA83-4BE6-B0DE-88380A7B22C6}"/>
    <cellStyle name="Normal 5 9 4 3" xfId="3110" xr:uid="{63815C0C-BFD5-472C-9970-93C6A83FFA86}"/>
    <cellStyle name="Normal 5 9 4 4" xfId="3111" xr:uid="{92264977-2352-498D-94FD-3627EFF83A58}"/>
    <cellStyle name="Normal 5 9 5" xfId="3112" xr:uid="{3F8DE563-2E8E-43F3-BFCD-8731A542021D}"/>
    <cellStyle name="Normal 5 9 6" xfId="3113" xr:uid="{FED1D656-588E-4800-8996-09530267D13C}"/>
    <cellStyle name="Normal 5 9 7" xfId="3114" xr:uid="{AC1D9865-28F7-49F6-805B-713759B69D18}"/>
    <cellStyle name="Normal 6" xfId="64" xr:uid="{20C23A27-0564-43E1-9262-B10C75DDC540}"/>
    <cellStyle name="Normal 6 10" xfId="319" xr:uid="{98DA5A54-6899-48B2-B00F-882AB2759484}"/>
    <cellStyle name="Normal 6 10 2" xfId="1437" xr:uid="{BC2AA8CB-3C48-4423-9C82-8F61F805E772}"/>
    <cellStyle name="Normal 6 10 2 2" xfId="3115" xr:uid="{7F6855F6-72D0-4A7C-8CDF-3E093DB7EED0}"/>
    <cellStyle name="Normal 6 10 2 2 2" xfId="4588" xr:uid="{C2253847-5185-43FB-98D4-B5EC60E99DA8}"/>
    <cellStyle name="Normal 6 10 2 3" xfId="3116" xr:uid="{47DAB212-0C21-4423-9107-0382BC4918CE}"/>
    <cellStyle name="Normal 6 10 2 4" xfId="3117" xr:uid="{514747AE-C280-468D-AB67-0015E94278E4}"/>
    <cellStyle name="Normal 6 10 2 5" xfId="5349" xr:uid="{32639FC8-018F-4C2E-9A9B-EDD1BE50BC1F}"/>
    <cellStyle name="Normal 6 10 3" xfId="3118" xr:uid="{1B52E061-4786-4B46-BF8D-9AF7B092E813}"/>
    <cellStyle name="Normal 6 10 4" xfId="3119" xr:uid="{F35512D9-3BC8-44AA-B7E4-DF2FEF4B73ED}"/>
    <cellStyle name="Normal 6 10 5" xfId="3120" xr:uid="{7C4A92A6-1811-4C45-AACD-838B404372D5}"/>
    <cellStyle name="Normal 6 11" xfId="1438" xr:uid="{2D3B13B8-A143-4C5B-9BA4-443BB1CE5612}"/>
    <cellStyle name="Normal 6 11 2" xfId="3121" xr:uid="{4A15CE78-43D8-4F29-9113-F076748B2606}"/>
    <cellStyle name="Normal 6 11 3" xfId="3122" xr:uid="{AACC6B99-FE61-4266-BDDE-A5B242F0B70C}"/>
    <cellStyle name="Normal 6 11 4" xfId="3123" xr:uid="{6C004E1A-99AB-4BA3-A4DD-F8E426E156A8}"/>
    <cellStyle name="Normal 6 12" xfId="902" xr:uid="{E2C1E904-CA09-4681-BAD3-89B6A599846B}"/>
    <cellStyle name="Normal 6 12 2" xfId="3124" xr:uid="{13515180-2652-4A53-9DD9-C03273F350B5}"/>
    <cellStyle name="Normal 6 12 3" xfId="3125" xr:uid="{B3D4A2FA-486D-4A0F-89C0-E48645EF0B96}"/>
    <cellStyle name="Normal 6 12 4" xfId="3126" xr:uid="{EB608138-3051-4AD1-B2A6-CF1F8350922E}"/>
    <cellStyle name="Normal 6 13" xfId="899" xr:uid="{788323E5-4F5F-4AC3-B221-60DDBAA26AB5}"/>
    <cellStyle name="Normal 6 13 2" xfId="3128" xr:uid="{B2FC0F91-CD4D-4C6A-9DC1-9EFF540EE2A0}"/>
    <cellStyle name="Normal 6 13 3" xfId="4315" xr:uid="{D3E5919B-79F8-4DD9-99F5-21EAF16F075B}"/>
    <cellStyle name="Normal 6 13 4" xfId="3127" xr:uid="{1F13CBC8-455B-4A8E-8135-0740CE102550}"/>
    <cellStyle name="Normal 6 13 5" xfId="5319" xr:uid="{AD4F9701-DB30-433B-B8E9-269D6F0FC6D5}"/>
    <cellStyle name="Normal 6 14" xfId="3129" xr:uid="{817A5942-65ED-45DD-AB08-81A6CF783B00}"/>
    <cellStyle name="Normal 6 15" xfId="3130" xr:uid="{3C5E2BC4-E19E-4B3B-9CB1-D5CCDD96DFC4}"/>
    <cellStyle name="Normal 6 16" xfId="3131" xr:uid="{1C6AE84B-5463-4A51-B28E-2C9F686153CE}"/>
    <cellStyle name="Normal 6 2" xfId="65" xr:uid="{D2ECE77D-BBEB-4B29-9CF1-53D047E0149A}"/>
    <cellStyle name="Normal 6 2 2" xfId="320" xr:uid="{47ABA012-2716-4704-A263-A4371059D43D}"/>
    <cellStyle name="Normal 6 2 2 2" xfId="4671" xr:uid="{B1444678-5198-4393-B9B2-C53711BDBB9E}"/>
    <cellStyle name="Normal 6 2 3" xfId="4560" xr:uid="{574184E0-8B77-48B2-ACCD-8D66D967F4BC}"/>
    <cellStyle name="Normal 6 3" xfId="116" xr:uid="{80F4A0AA-BBE7-41D5-9B33-CAE8380F3038}"/>
    <cellStyle name="Normal 6 3 10" xfId="3132" xr:uid="{B9FC74C8-11A1-4085-961C-C971E82F0A8F}"/>
    <cellStyle name="Normal 6 3 11" xfId="3133" xr:uid="{94B6CB1D-031F-4DE7-BCB3-CFF4B03CE75A}"/>
    <cellStyle name="Normal 6 3 2" xfId="117" xr:uid="{281E0826-5051-4E70-92AE-DFC833351A4F}"/>
    <cellStyle name="Normal 6 3 2 2" xfId="118" xr:uid="{13793EC0-632C-4669-9FE3-8D018E663201}"/>
    <cellStyle name="Normal 6 3 2 2 2" xfId="321" xr:uid="{40984E00-CFC3-487E-A8D8-B9C3532EB526}"/>
    <cellStyle name="Normal 6 3 2 2 2 2" xfId="603" xr:uid="{82A8B916-70CB-4F0C-BEC7-D7312CFC689B}"/>
    <cellStyle name="Normal 6 3 2 2 2 2 2" xfId="604" xr:uid="{ABEBEF83-BFFD-4192-8329-0D9169566F1D}"/>
    <cellStyle name="Normal 6 3 2 2 2 2 2 2" xfId="1439" xr:uid="{2CBF22A7-168C-4602-AE86-308E067F59C4}"/>
    <cellStyle name="Normal 6 3 2 2 2 2 2 2 2" xfId="1440" xr:uid="{AEAD9873-AA87-4A82-94E5-5647477CECB3}"/>
    <cellStyle name="Normal 6 3 2 2 2 2 2 3" xfId="1441" xr:uid="{E5B57AB3-E8AA-4357-B3C9-365E88877BA4}"/>
    <cellStyle name="Normal 6 3 2 2 2 2 3" xfId="1442" xr:uid="{90BB60B5-417B-4DAF-A604-B3CD3CD5776E}"/>
    <cellStyle name="Normal 6 3 2 2 2 2 3 2" xfId="1443" xr:uid="{509C3730-BA6A-4639-9C6D-1F9246851E2A}"/>
    <cellStyle name="Normal 6 3 2 2 2 2 4" xfId="1444" xr:uid="{73E1168E-9FCA-428F-B312-98F7BBE396C3}"/>
    <cellStyle name="Normal 6 3 2 2 2 3" xfId="605" xr:uid="{B77DFE9C-CB5B-485E-B162-A48A10574473}"/>
    <cellStyle name="Normal 6 3 2 2 2 3 2" xfId="1445" xr:uid="{3724552B-E564-473A-B749-91A7D25794AF}"/>
    <cellStyle name="Normal 6 3 2 2 2 3 2 2" xfId="1446" xr:uid="{FDE68366-DF88-4783-A04C-C48C9319D28D}"/>
    <cellStyle name="Normal 6 3 2 2 2 3 3" xfId="1447" xr:uid="{DBDB4340-C92F-496E-A4FD-54C4059BE564}"/>
    <cellStyle name="Normal 6 3 2 2 2 3 4" xfId="3134" xr:uid="{9EA4FC92-B54B-4EDC-B0E4-CB8D9C20F0DA}"/>
    <cellStyle name="Normal 6 3 2 2 2 4" xfId="1448" xr:uid="{486C3CFC-79FF-42ED-90A1-872E5C02A89E}"/>
    <cellStyle name="Normal 6 3 2 2 2 4 2" xfId="1449" xr:uid="{C13B4F80-1F4A-4339-85CF-E346EB442795}"/>
    <cellStyle name="Normal 6 3 2 2 2 5" xfId="1450" xr:uid="{3709E18C-AD44-4075-AA6B-51E4A560C0F9}"/>
    <cellStyle name="Normal 6 3 2 2 2 6" xfId="3135" xr:uid="{F24845AF-B3AB-46FC-ACD0-F602BC74453E}"/>
    <cellStyle name="Normal 6 3 2 2 3" xfId="322" xr:uid="{C7D5D773-B892-44F5-A785-3316131C7622}"/>
    <cellStyle name="Normal 6 3 2 2 3 2" xfId="606" xr:uid="{BA641BD1-8CF0-417F-B1D3-DCA0C7207B96}"/>
    <cellStyle name="Normal 6 3 2 2 3 2 2" xfId="607" xr:uid="{7D1EA7CD-58EA-47C2-AFAC-93FF3A43F79D}"/>
    <cellStyle name="Normal 6 3 2 2 3 2 2 2" xfId="1451" xr:uid="{555A6A04-60B1-49D0-A872-5217FF987805}"/>
    <cellStyle name="Normal 6 3 2 2 3 2 2 2 2" xfId="1452" xr:uid="{3797584B-41FD-4D15-BACF-7BF4FE5A8B31}"/>
    <cellStyle name="Normal 6 3 2 2 3 2 2 3" xfId="1453" xr:uid="{599736C2-58AA-4946-A1E8-BDC3516B6551}"/>
    <cellStyle name="Normal 6 3 2 2 3 2 3" xfId="1454" xr:uid="{340BE753-E5FA-4CFA-AB49-3BBF71F3A760}"/>
    <cellStyle name="Normal 6 3 2 2 3 2 3 2" xfId="1455" xr:uid="{C9DD9205-599E-41D4-B86F-8275965749C7}"/>
    <cellStyle name="Normal 6 3 2 2 3 2 4" xfId="1456" xr:uid="{EC8C844F-F30D-4C84-9D72-1269AF95C4AC}"/>
    <cellStyle name="Normal 6 3 2 2 3 3" xfId="608" xr:uid="{D811C247-6A33-46F9-A5D6-A0C9ACE94540}"/>
    <cellStyle name="Normal 6 3 2 2 3 3 2" xfId="1457" xr:uid="{7AF4C513-189D-4C0C-B926-1E2E0B8826FC}"/>
    <cellStyle name="Normal 6 3 2 2 3 3 2 2" xfId="1458" xr:uid="{5A124A78-2CBD-45F3-8CF7-3DE87ECF4144}"/>
    <cellStyle name="Normal 6 3 2 2 3 3 3" xfId="1459" xr:uid="{5EB45462-A82B-4232-BABF-F84A90B09142}"/>
    <cellStyle name="Normal 6 3 2 2 3 4" xfId="1460" xr:uid="{DE8B6E7C-BD84-4CD1-8F5B-F329AC2975E5}"/>
    <cellStyle name="Normal 6 3 2 2 3 4 2" xfId="1461" xr:uid="{C0746365-B30A-4F26-883B-44DD68DF7199}"/>
    <cellStyle name="Normal 6 3 2 2 3 5" xfId="1462" xr:uid="{CB44A78D-6D55-4F4F-9579-790382950DC6}"/>
    <cellStyle name="Normal 6 3 2 2 4" xfId="609" xr:uid="{C551FFD6-B07D-4DC6-AD45-C109EAC96466}"/>
    <cellStyle name="Normal 6 3 2 2 4 2" xfId="610" xr:uid="{1244F043-C913-40CC-BB6D-8D4A9FFBA032}"/>
    <cellStyle name="Normal 6 3 2 2 4 2 2" xfId="1463" xr:uid="{F1FC4E3B-C5A8-463C-B757-7B5D1322D4AE}"/>
    <cellStyle name="Normal 6 3 2 2 4 2 2 2" xfId="1464" xr:uid="{DDABC995-C19E-4CEF-8707-BE05F39F2972}"/>
    <cellStyle name="Normal 6 3 2 2 4 2 3" xfId="1465" xr:uid="{6D606925-4B03-4616-B371-59423324CE63}"/>
    <cellStyle name="Normal 6 3 2 2 4 3" xfId="1466" xr:uid="{CB1C4FE0-69BC-47AB-9CB7-4F335022DD53}"/>
    <cellStyle name="Normal 6 3 2 2 4 3 2" xfId="1467" xr:uid="{50C1C268-120A-4413-B155-80F3613B18DC}"/>
    <cellStyle name="Normal 6 3 2 2 4 4" xfId="1468" xr:uid="{C002535E-683C-4BC2-BD55-0B21CD20D52E}"/>
    <cellStyle name="Normal 6 3 2 2 5" xfId="611" xr:uid="{5664222F-13CA-4F5D-8FEE-6708D1782F3F}"/>
    <cellStyle name="Normal 6 3 2 2 5 2" xfId="1469" xr:uid="{B228E74E-34D6-41E7-83F0-83D0616766CB}"/>
    <cellStyle name="Normal 6 3 2 2 5 2 2" xfId="1470" xr:uid="{7C0D75FE-12E7-485B-8911-8743F954BFDA}"/>
    <cellStyle name="Normal 6 3 2 2 5 3" xfId="1471" xr:uid="{6E577175-66C9-4C46-A7B9-555DA4A98697}"/>
    <cellStyle name="Normal 6 3 2 2 5 4" xfId="3136" xr:uid="{18FD83D5-D47F-4EF4-A5E6-E36D8DFDDEC8}"/>
    <cellStyle name="Normal 6 3 2 2 6" xfId="1472" xr:uid="{AE3D63D4-C4B4-4747-BF4A-AB83E7F7EF6F}"/>
    <cellStyle name="Normal 6 3 2 2 6 2" xfId="1473" xr:uid="{64361780-F764-4BCB-B5E3-3DF8488DE667}"/>
    <cellStyle name="Normal 6 3 2 2 7" xfId="1474" xr:uid="{64C3D87C-8580-428F-A96D-234B72400F68}"/>
    <cellStyle name="Normal 6 3 2 2 8" xfId="3137" xr:uid="{3235697D-FB25-4226-B271-D8854D799B7D}"/>
    <cellStyle name="Normal 6 3 2 3" xfId="323" xr:uid="{41F6BBF7-1F52-46B3-9CFD-2F84DF625695}"/>
    <cellStyle name="Normal 6 3 2 3 2" xfId="612" xr:uid="{8B2BD388-1381-402B-81F3-1583A119B6B2}"/>
    <cellStyle name="Normal 6 3 2 3 2 2" xfId="613" xr:uid="{6FB9E51A-8DCA-4310-B6D5-C9823BDBEBCB}"/>
    <cellStyle name="Normal 6 3 2 3 2 2 2" xfId="1475" xr:uid="{CE66E7AC-754E-4224-8F2D-95F4266F3C94}"/>
    <cellStyle name="Normal 6 3 2 3 2 2 2 2" xfId="1476" xr:uid="{AC29CF48-630C-474A-9194-772A6D1630BA}"/>
    <cellStyle name="Normal 6 3 2 3 2 2 3" xfId="1477" xr:uid="{7E567385-BB59-4C09-9F66-D9AD2B0F8442}"/>
    <cellStyle name="Normal 6 3 2 3 2 3" xfId="1478" xr:uid="{2D9E3437-C8B1-4C12-8AB1-E5D03A018E63}"/>
    <cellStyle name="Normal 6 3 2 3 2 3 2" xfId="1479" xr:uid="{9DDF6353-FB10-484D-9802-DA6E4709CBFE}"/>
    <cellStyle name="Normal 6 3 2 3 2 4" xfId="1480" xr:uid="{803C1DDA-3B96-46DC-A369-778D4627A131}"/>
    <cellStyle name="Normal 6 3 2 3 3" xfId="614" xr:uid="{2BD44D8C-1021-4336-8630-CE2BD9F25F41}"/>
    <cellStyle name="Normal 6 3 2 3 3 2" xfId="1481" xr:uid="{38DCA5D3-2F7D-4C76-A7A7-1C72E7F88435}"/>
    <cellStyle name="Normal 6 3 2 3 3 2 2" xfId="1482" xr:uid="{78387F01-0BB9-48D6-9419-D59601A5EF3A}"/>
    <cellStyle name="Normal 6 3 2 3 3 3" xfId="1483" xr:uid="{0F3D49BB-8266-46CC-86ED-DFA3BB77EC04}"/>
    <cellStyle name="Normal 6 3 2 3 3 4" xfId="3138" xr:uid="{FDDD611A-0C09-4E20-AD90-5AA366F66D30}"/>
    <cellStyle name="Normal 6 3 2 3 4" xfId="1484" xr:uid="{C07FF7A3-01E0-4910-A37B-D6384943BA53}"/>
    <cellStyle name="Normal 6 3 2 3 4 2" xfId="1485" xr:uid="{FFDCEC6C-D60E-4464-9FF9-E1BE37E66528}"/>
    <cellStyle name="Normal 6 3 2 3 5" xfId="1486" xr:uid="{AB3706BA-F867-4F62-8AEE-D28A4355BE5B}"/>
    <cellStyle name="Normal 6 3 2 3 6" xfId="3139" xr:uid="{370CC0E7-BC96-4B0B-86A8-CDACB71AC460}"/>
    <cellStyle name="Normal 6 3 2 4" xfId="324" xr:uid="{57A5EDF8-6494-4751-BA4A-B507DE5BAFAA}"/>
    <cellStyle name="Normal 6 3 2 4 2" xfId="615" xr:uid="{174CDC56-12AD-4788-A818-39D02232ABB4}"/>
    <cellStyle name="Normal 6 3 2 4 2 2" xfId="616" xr:uid="{F768F046-FE10-42C1-A291-B34D7D4AD9A0}"/>
    <cellStyle name="Normal 6 3 2 4 2 2 2" xfId="1487" xr:uid="{8645C65C-48A4-4A43-A77B-E139100B9CF9}"/>
    <cellStyle name="Normal 6 3 2 4 2 2 2 2" xfId="1488" xr:uid="{E354D85C-B612-488F-806A-90815584DCD9}"/>
    <cellStyle name="Normal 6 3 2 4 2 2 3" xfId="1489" xr:uid="{630EF66D-ABA2-48CC-BCEE-6DB028F11A46}"/>
    <cellStyle name="Normal 6 3 2 4 2 3" xfId="1490" xr:uid="{0E2A1015-173E-42B9-ADC0-26EE78BFC81A}"/>
    <cellStyle name="Normal 6 3 2 4 2 3 2" xfId="1491" xr:uid="{4ED575A5-140F-4969-8D34-60B2EB499B76}"/>
    <cellStyle name="Normal 6 3 2 4 2 4" xfId="1492" xr:uid="{49BA8A9E-5AD6-4D8E-B5E2-943647812FE8}"/>
    <cellStyle name="Normal 6 3 2 4 3" xfId="617" xr:uid="{4626F8A4-B5B8-4854-BD7D-FC9DFFA33509}"/>
    <cellStyle name="Normal 6 3 2 4 3 2" xfId="1493" xr:uid="{085ED3E2-0BBD-4D1A-A03E-904E356A69FD}"/>
    <cellStyle name="Normal 6 3 2 4 3 2 2" xfId="1494" xr:uid="{99962C35-D655-4641-85A9-379E5B1D5085}"/>
    <cellStyle name="Normal 6 3 2 4 3 3" xfId="1495" xr:uid="{85B8E751-EB74-40C7-BBA0-A97443768AB8}"/>
    <cellStyle name="Normal 6 3 2 4 4" xfId="1496" xr:uid="{9C26FFBD-9A1B-43BD-B823-BC56D0F6AEAE}"/>
    <cellStyle name="Normal 6 3 2 4 4 2" xfId="1497" xr:uid="{BCD5A057-6088-48A2-B21C-34CF6D3C0B41}"/>
    <cellStyle name="Normal 6 3 2 4 5" xfId="1498" xr:uid="{F5A4BDBD-944F-4129-8F85-22ED30C1A4E1}"/>
    <cellStyle name="Normal 6 3 2 5" xfId="325" xr:uid="{EC5A1219-F79B-49A3-A135-E6E6414A133E}"/>
    <cellStyle name="Normal 6 3 2 5 2" xfId="618" xr:uid="{677C40C5-B3D8-45D7-8488-96305C2C4261}"/>
    <cellStyle name="Normal 6 3 2 5 2 2" xfId="1499" xr:uid="{603CDFAD-DDF5-46B8-8E6F-5EB417525ADC}"/>
    <cellStyle name="Normal 6 3 2 5 2 2 2" xfId="1500" xr:uid="{8A8F5C83-78D8-46CD-B44C-CFF7EBF4033A}"/>
    <cellStyle name="Normal 6 3 2 5 2 3" xfId="1501" xr:uid="{378618F7-01B9-41A5-88A3-D4CA91A734D9}"/>
    <cellStyle name="Normal 6 3 2 5 3" xfId="1502" xr:uid="{BCC59733-F1A9-47F0-B831-5A0AF8A618D6}"/>
    <cellStyle name="Normal 6 3 2 5 3 2" xfId="1503" xr:uid="{79A51BDB-6573-423A-A31A-8FDFB5F92377}"/>
    <cellStyle name="Normal 6 3 2 5 4" xfId="1504" xr:uid="{6D32AF47-F844-4167-9D3A-9A9CB6EE735D}"/>
    <cellStyle name="Normal 6 3 2 6" xfId="619" xr:uid="{3B6B68BF-DDCD-48D1-900E-AE6342998640}"/>
    <cellStyle name="Normal 6 3 2 6 2" xfId="1505" xr:uid="{EE8D4002-D590-4D23-AD17-40057C9BBF82}"/>
    <cellStyle name="Normal 6 3 2 6 2 2" xfId="1506" xr:uid="{BDA97B0C-1065-4A8A-8A1B-DD51F23D42B3}"/>
    <cellStyle name="Normal 6 3 2 6 3" xfId="1507" xr:uid="{BC7EA932-194D-4FDC-A6BC-ED6FAFDCD2EE}"/>
    <cellStyle name="Normal 6 3 2 6 4" xfId="3140" xr:uid="{93A4710E-5C46-4B0D-B31C-E8DA66D7E7E8}"/>
    <cellStyle name="Normal 6 3 2 7" xfId="1508" xr:uid="{CADA135F-9D83-4604-BC92-35FE21694FAA}"/>
    <cellStyle name="Normal 6 3 2 7 2" xfId="1509" xr:uid="{A6583D0F-6E7E-46D0-B3D1-70515E2EF0AF}"/>
    <cellStyle name="Normal 6 3 2 8" xfId="1510" xr:uid="{912B8EF4-F3B1-461C-92B8-7CC271EBAC71}"/>
    <cellStyle name="Normal 6 3 2 9" xfId="3141" xr:uid="{6B50DD8F-EF70-4309-919E-82D1AD194631}"/>
    <cellStyle name="Normal 6 3 3" xfId="119" xr:uid="{D572253D-9C11-4D3B-A33D-50251CF395F3}"/>
    <cellStyle name="Normal 6 3 3 2" xfId="120" xr:uid="{E2FFB108-7633-4BA6-B79D-1CEB0B7A8116}"/>
    <cellStyle name="Normal 6 3 3 2 2" xfId="620" xr:uid="{7926A275-C4DF-4F8F-85D1-1C5C500135B5}"/>
    <cellStyle name="Normal 6 3 3 2 2 2" xfId="621" xr:uid="{AC90AC70-E049-4F95-A15F-FC902BFB763A}"/>
    <cellStyle name="Normal 6 3 3 2 2 2 2" xfId="1511" xr:uid="{BA750B01-71A8-4642-A0B3-F87CB149597F}"/>
    <cellStyle name="Normal 6 3 3 2 2 2 2 2" xfId="1512" xr:uid="{DE772AE2-7975-4EC5-A05F-DAE7EBE0412B}"/>
    <cellStyle name="Normal 6 3 3 2 2 2 3" xfId="1513" xr:uid="{D016C057-EC4A-41DD-9140-549275B0D34C}"/>
    <cellStyle name="Normal 6 3 3 2 2 3" xfId="1514" xr:uid="{DC496381-ED70-4555-AFF9-D992C4D29AE5}"/>
    <cellStyle name="Normal 6 3 3 2 2 3 2" xfId="1515" xr:uid="{C4802E18-E2C8-47D5-BFF6-8826A4A267C6}"/>
    <cellStyle name="Normal 6 3 3 2 2 4" xfId="1516" xr:uid="{8CDFCB47-E7C1-4ABE-8B53-D8DFAE37BAE1}"/>
    <cellStyle name="Normal 6 3 3 2 3" xfId="622" xr:uid="{CEB6FE85-166D-4B9A-AD00-AD160B6B1224}"/>
    <cellStyle name="Normal 6 3 3 2 3 2" xfId="1517" xr:uid="{306E1CCE-F3A6-44D0-AC32-CF965232F5D4}"/>
    <cellStyle name="Normal 6 3 3 2 3 2 2" xfId="1518" xr:uid="{2492F8CA-D5C1-42E8-9F5B-150893DF5256}"/>
    <cellStyle name="Normal 6 3 3 2 3 3" xfId="1519" xr:uid="{7A432C6B-5B57-40A1-926E-187A436DE812}"/>
    <cellStyle name="Normal 6 3 3 2 3 4" xfId="3142" xr:uid="{320E1433-92BC-44B5-9F77-C36BE2C3810C}"/>
    <cellStyle name="Normal 6 3 3 2 4" xfId="1520" xr:uid="{2706F12D-C34E-4EB8-A2AE-0A1C50926B44}"/>
    <cellStyle name="Normal 6 3 3 2 4 2" xfId="1521" xr:uid="{C36C9E10-7799-4E16-9446-05BE3BE1F140}"/>
    <cellStyle name="Normal 6 3 3 2 5" xfId="1522" xr:uid="{8E999B58-5CE2-4304-B382-3375D9575C2D}"/>
    <cellStyle name="Normal 6 3 3 2 6" xfId="3143" xr:uid="{526C27E7-B3C4-4165-B4EC-D44F5C1548A6}"/>
    <cellStyle name="Normal 6 3 3 3" xfId="326" xr:uid="{17BE35BA-AA92-44C1-86F8-96DC8237D74F}"/>
    <cellStyle name="Normal 6 3 3 3 2" xfId="623" xr:uid="{1B00CD50-383F-49FA-9E14-32C5E69D04E3}"/>
    <cellStyle name="Normal 6 3 3 3 2 2" xfId="624" xr:uid="{65E13171-D090-454D-920F-35C657E4F65B}"/>
    <cellStyle name="Normal 6 3 3 3 2 2 2" xfId="1523" xr:uid="{777446E3-2BDE-422D-801C-E74D0D9682EA}"/>
    <cellStyle name="Normal 6 3 3 3 2 2 2 2" xfId="1524" xr:uid="{8A85DB96-70DB-41AC-8A20-F7EF2954708E}"/>
    <cellStyle name="Normal 6 3 3 3 2 2 3" xfId="1525" xr:uid="{351A3CEC-AA2D-4276-89F7-30ACF1F53A93}"/>
    <cellStyle name="Normal 6 3 3 3 2 3" xfId="1526" xr:uid="{79D6A571-B2CF-4F59-A935-CDE9E7EAD668}"/>
    <cellStyle name="Normal 6 3 3 3 2 3 2" xfId="1527" xr:uid="{B8117BA8-F5D1-4031-AB8E-64C2823B3BC9}"/>
    <cellStyle name="Normal 6 3 3 3 2 4" xfId="1528" xr:uid="{481967ED-37E0-44E0-AEA2-C65BAE5B7225}"/>
    <cellStyle name="Normal 6 3 3 3 3" xfId="625" xr:uid="{95994865-AB6F-4765-8B3D-7C1ECD19C705}"/>
    <cellStyle name="Normal 6 3 3 3 3 2" xfId="1529" xr:uid="{D65DE538-56F4-444F-82F6-F40AD561F6E0}"/>
    <cellStyle name="Normal 6 3 3 3 3 2 2" xfId="1530" xr:uid="{890D74E9-CF24-4F45-B641-30265AD02C84}"/>
    <cellStyle name="Normal 6 3 3 3 3 3" xfId="1531" xr:uid="{14DC6F21-6672-4DBB-B0EB-5EDD0F3517F5}"/>
    <cellStyle name="Normal 6 3 3 3 4" xfId="1532" xr:uid="{C711F55B-9296-4ECF-BCB6-E5773BE0D1CE}"/>
    <cellStyle name="Normal 6 3 3 3 4 2" xfId="1533" xr:uid="{7CA268D8-136B-4E23-A27B-9A4D0D3E72B7}"/>
    <cellStyle name="Normal 6 3 3 3 5" xfId="1534" xr:uid="{3B083D74-2576-4D1F-A887-C8EF0128DCE0}"/>
    <cellStyle name="Normal 6 3 3 4" xfId="327" xr:uid="{312DFAA7-DFAC-429B-87EA-09545895FF3E}"/>
    <cellStyle name="Normal 6 3 3 4 2" xfId="626" xr:uid="{1D46984F-38C8-4971-A7B7-FDF522445A86}"/>
    <cellStyle name="Normal 6 3 3 4 2 2" xfId="1535" xr:uid="{9772B77B-C2B1-469A-A253-3B2BF1E74787}"/>
    <cellStyle name="Normal 6 3 3 4 2 2 2" xfId="1536" xr:uid="{2AF1403B-BB15-4D83-807B-845F3D88CE2F}"/>
    <cellStyle name="Normal 6 3 3 4 2 3" xfId="1537" xr:uid="{892D4A67-C41A-4A1A-816E-1198A2F396C2}"/>
    <cellStyle name="Normal 6 3 3 4 3" xfId="1538" xr:uid="{36639BC3-A5B9-48ED-9968-36B7CC38C02B}"/>
    <cellStyle name="Normal 6 3 3 4 3 2" xfId="1539" xr:uid="{C6C8D0E8-EE1A-47B0-8C5E-A53079BECBDE}"/>
    <cellStyle name="Normal 6 3 3 4 4" xfId="1540" xr:uid="{F0600F01-9ABB-44ED-ABC1-C9E16E4AF8DF}"/>
    <cellStyle name="Normal 6 3 3 5" xfId="627" xr:uid="{D9AD3E72-97BF-44BE-BE41-42E554BFD477}"/>
    <cellStyle name="Normal 6 3 3 5 2" xfId="1541" xr:uid="{072D85DD-9268-4BE7-ADD0-7AD53E406BE1}"/>
    <cellStyle name="Normal 6 3 3 5 2 2" xfId="1542" xr:uid="{41734276-D936-4F60-8150-395B5E6617C1}"/>
    <cellStyle name="Normal 6 3 3 5 3" xfId="1543" xr:uid="{73D11264-4344-483F-9652-CF9EDBDB6C7B}"/>
    <cellStyle name="Normal 6 3 3 5 4" xfId="3144" xr:uid="{FA0450AE-D625-4FEA-8102-290B106E8629}"/>
    <cellStyle name="Normal 6 3 3 6" xfId="1544" xr:uid="{C495C717-4177-4EA2-92A0-707CB6E6D5B0}"/>
    <cellStyle name="Normal 6 3 3 6 2" xfId="1545" xr:uid="{2874E468-F4CD-4ED4-94BF-A09957DAAC46}"/>
    <cellStyle name="Normal 6 3 3 7" xfId="1546" xr:uid="{1DB9D60D-104C-441F-8422-A6F52EE22743}"/>
    <cellStyle name="Normal 6 3 3 8" xfId="3145" xr:uid="{100B5E99-31E2-45E3-88DD-36520ADAD1B7}"/>
    <cellStyle name="Normal 6 3 4" xfId="121" xr:uid="{D35AA02E-5A29-4205-A038-E15B81358E34}"/>
    <cellStyle name="Normal 6 3 4 2" xfId="447" xr:uid="{3C594FB1-FEB7-4CEB-BC2E-DF303789F836}"/>
    <cellStyle name="Normal 6 3 4 2 2" xfId="628" xr:uid="{E33BD17A-6CBC-4000-B84E-8EC9D26C38D3}"/>
    <cellStyle name="Normal 6 3 4 2 2 2" xfId="1547" xr:uid="{E778F201-856E-45DE-B55E-0CCD34BF7C36}"/>
    <cellStyle name="Normal 6 3 4 2 2 2 2" xfId="1548" xr:uid="{AA4AF78E-DBF1-4B21-BD13-A4FB75B032FF}"/>
    <cellStyle name="Normal 6 3 4 2 2 3" xfId="1549" xr:uid="{4254B821-6E17-4F8C-A872-316DCBD62630}"/>
    <cellStyle name="Normal 6 3 4 2 2 4" xfId="3146" xr:uid="{7B928499-FF04-4160-8077-6AD0E2C399F5}"/>
    <cellStyle name="Normal 6 3 4 2 3" xfId="1550" xr:uid="{82FBE750-8C05-49D8-8A0E-B30513D3D4AC}"/>
    <cellStyle name="Normal 6 3 4 2 3 2" xfId="1551" xr:uid="{4E38D1B7-9D54-411C-93B0-FABEEF473A4F}"/>
    <cellStyle name="Normal 6 3 4 2 4" xfId="1552" xr:uid="{1DFF3899-3C7D-40EF-9E98-5A513A0082E3}"/>
    <cellStyle name="Normal 6 3 4 2 5" xfId="3147" xr:uid="{F44C81BC-3584-47CD-AEE6-DC30B5837FB3}"/>
    <cellStyle name="Normal 6 3 4 3" xfId="629" xr:uid="{194B6A48-D2DD-422D-8008-F271E6E532A2}"/>
    <cellStyle name="Normal 6 3 4 3 2" xfId="1553" xr:uid="{76523B46-B843-40ED-91AD-9515C056361B}"/>
    <cellStyle name="Normal 6 3 4 3 2 2" xfId="1554" xr:uid="{00A93682-993C-47EB-B329-24E9DEE5F930}"/>
    <cellStyle name="Normal 6 3 4 3 3" xfId="1555" xr:uid="{3F23ABEE-DE00-44CC-8464-61D8B703E5D6}"/>
    <cellStyle name="Normal 6 3 4 3 4" xfId="3148" xr:uid="{1ECA0CAA-1E91-4864-A570-165928C65416}"/>
    <cellStyle name="Normal 6 3 4 4" xfId="1556" xr:uid="{14444013-2204-4348-B048-FA8ECFB578F7}"/>
    <cellStyle name="Normal 6 3 4 4 2" xfId="1557" xr:uid="{052C47F1-6D9F-46A4-96D2-1BA2DA9F8994}"/>
    <cellStyle name="Normal 6 3 4 4 3" xfId="3149" xr:uid="{60315B46-4A8B-4E6B-A6A8-5FBA0B4ADB73}"/>
    <cellStyle name="Normal 6 3 4 4 4" xfId="3150" xr:uid="{D7F64527-3620-4A16-9417-759FD1B560E5}"/>
    <cellStyle name="Normal 6 3 4 5" xfId="1558" xr:uid="{54D85509-BFEA-4F60-B023-95DCB186E1B7}"/>
    <cellStyle name="Normal 6 3 4 6" xfId="3151" xr:uid="{A541005F-C586-4B47-ADFB-E66385B08371}"/>
    <cellStyle name="Normal 6 3 4 7" xfId="3152" xr:uid="{345FCC2A-72CF-4FEF-A0BB-E6FFAC9B8A40}"/>
    <cellStyle name="Normal 6 3 5" xfId="328" xr:uid="{1FB5E8EF-0B5B-4D33-8232-77B07D523D9F}"/>
    <cellStyle name="Normal 6 3 5 2" xfId="630" xr:uid="{C249E8FD-4D83-40D5-B2FA-E50A9575C7FD}"/>
    <cellStyle name="Normal 6 3 5 2 2" xfId="631" xr:uid="{F8851ECD-289C-49E7-BA07-C6E8C4323251}"/>
    <cellStyle name="Normal 6 3 5 2 2 2" xfId="1559" xr:uid="{CB0D4AFF-A946-4CF0-8183-F4886BDD827B}"/>
    <cellStyle name="Normal 6 3 5 2 2 2 2" xfId="1560" xr:uid="{DD6E7CB9-3CD9-4C98-ABC4-43DD2B4CD48D}"/>
    <cellStyle name="Normal 6 3 5 2 2 3" xfId="1561" xr:uid="{3288007F-14A9-4CAB-AFE8-E323276B4D92}"/>
    <cellStyle name="Normal 6 3 5 2 3" xfId="1562" xr:uid="{2A4662DB-AEDF-4860-BA2C-79AD98C5E8A9}"/>
    <cellStyle name="Normal 6 3 5 2 3 2" xfId="1563" xr:uid="{0A84AA2E-C2C9-44BA-A639-4719D1C9BD35}"/>
    <cellStyle name="Normal 6 3 5 2 4" xfId="1564" xr:uid="{B13B83D1-0994-4281-9939-335F4EBC7EB6}"/>
    <cellStyle name="Normal 6 3 5 3" xfId="632" xr:uid="{854D4212-C5AE-4118-9D3F-F72A120EB66A}"/>
    <cellStyle name="Normal 6 3 5 3 2" xfId="1565" xr:uid="{3233E064-BEA4-4933-BC11-1DB32E48AB6B}"/>
    <cellStyle name="Normal 6 3 5 3 2 2" xfId="1566" xr:uid="{E101984D-1109-4051-A8C9-A52CFC2621B9}"/>
    <cellStyle name="Normal 6 3 5 3 3" xfId="1567" xr:uid="{EBF72413-C723-4388-AF68-377F84482FD2}"/>
    <cellStyle name="Normal 6 3 5 3 4" xfId="3153" xr:uid="{FEBCD44F-7F6F-430B-872C-E0E56B8396CB}"/>
    <cellStyle name="Normal 6 3 5 4" xfId="1568" xr:uid="{D5FD01BF-E7B9-4C56-B3B4-659FC213075F}"/>
    <cellStyle name="Normal 6 3 5 4 2" xfId="1569" xr:uid="{20E99AFE-04DC-4354-A67B-6E47170EA442}"/>
    <cellStyle name="Normal 6 3 5 5" xfId="1570" xr:uid="{80C24851-58EB-48A4-8DDE-8C68E7C2C8C3}"/>
    <cellStyle name="Normal 6 3 5 6" xfId="3154" xr:uid="{FDE45805-5F40-437C-AB85-0197CEC83D86}"/>
    <cellStyle name="Normal 6 3 6" xfId="329" xr:uid="{0EE7979A-7288-4276-A0AA-BFFD172A4EF3}"/>
    <cellStyle name="Normal 6 3 6 2" xfId="633" xr:uid="{F68B58F6-1908-4A7D-9D21-B9F9E8638C6D}"/>
    <cellStyle name="Normal 6 3 6 2 2" xfId="1571" xr:uid="{B4D3CD2B-C453-418D-9F03-8DAE2349F0CB}"/>
    <cellStyle name="Normal 6 3 6 2 2 2" xfId="1572" xr:uid="{9E28BB91-E371-48DB-927C-A251677DBA29}"/>
    <cellStyle name="Normal 6 3 6 2 3" xfId="1573" xr:uid="{B2070FC5-D524-463F-AE1E-089D5874FDB6}"/>
    <cellStyle name="Normal 6 3 6 2 4" xfId="3155" xr:uid="{496B28BB-EE2F-433D-9760-E80B9F38E354}"/>
    <cellStyle name="Normal 6 3 6 3" xfId="1574" xr:uid="{FB0E182D-E880-4371-93D2-5A2CFD5727D4}"/>
    <cellStyle name="Normal 6 3 6 3 2" xfId="1575" xr:uid="{8F9F9403-17D0-40ED-8B07-33E6CC904AA6}"/>
    <cellStyle name="Normal 6 3 6 4" xfId="1576" xr:uid="{9414620F-A5D7-47F5-9BF2-72E96A11B153}"/>
    <cellStyle name="Normal 6 3 6 5" xfId="3156" xr:uid="{307FE229-7401-485F-A223-ABDE2D12BEE9}"/>
    <cellStyle name="Normal 6 3 7" xfId="634" xr:uid="{F0CA37C9-4013-4683-99F7-4ADB0C625B50}"/>
    <cellStyle name="Normal 6 3 7 2" xfId="1577" xr:uid="{9E92D616-8984-415D-900F-8FFD33F986F8}"/>
    <cellStyle name="Normal 6 3 7 2 2" xfId="1578" xr:uid="{8B1077D0-AB58-4F93-94E1-809BF1E20808}"/>
    <cellStyle name="Normal 6 3 7 3" xfId="1579" xr:uid="{61A26E79-A40D-4B93-A912-C13B41A6F86B}"/>
    <cellStyle name="Normal 6 3 7 4" xfId="3157" xr:uid="{4281FD0E-CD5F-4E23-BEDA-86E14A29AF0B}"/>
    <cellStyle name="Normal 6 3 8" xfId="1580" xr:uid="{24A27229-D6A6-403D-A37C-458AC52D65E2}"/>
    <cellStyle name="Normal 6 3 8 2" xfId="1581" xr:uid="{3DA653FD-C82D-4CFD-BB78-C2000E27B48D}"/>
    <cellStyle name="Normal 6 3 8 3" xfId="3158" xr:uid="{2EB2BE5B-5177-42C6-AE89-8A0112E669AC}"/>
    <cellStyle name="Normal 6 3 8 4" xfId="3159" xr:uid="{E4AD0054-2D3F-41C0-B184-970CCACA3DBC}"/>
    <cellStyle name="Normal 6 3 9" xfId="1582" xr:uid="{EFCB7E28-5D0F-4EE0-80EE-2079A76C9B60}"/>
    <cellStyle name="Normal 6 3 9 2" xfId="4718" xr:uid="{4408C5D8-B8B6-4DAF-8E32-C7540B89EBBF}"/>
    <cellStyle name="Normal 6 4" xfId="122" xr:uid="{7D29DF30-229D-445E-87A8-FD50072596AC}"/>
    <cellStyle name="Normal 6 4 10" xfId="3160" xr:uid="{2072678F-E231-4751-ACB7-C90B7AE553F8}"/>
    <cellStyle name="Normal 6 4 11" xfId="3161" xr:uid="{E5A006E9-1820-4970-9345-91D5F42BFD53}"/>
    <cellStyle name="Normal 6 4 2" xfId="123" xr:uid="{B9532202-F34B-4911-A6AB-9D5F22BABF50}"/>
    <cellStyle name="Normal 6 4 2 2" xfId="124" xr:uid="{E27C0CF5-F399-4351-98AB-88576004A32B}"/>
    <cellStyle name="Normal 6 4 2 2 2" xfId="330" xr:uid="{ED223830-9E9F-4E05-8E71-D77C4973D8FA}"/>
    <cellStyle name="Normal 6 4 2 2 2 2" xfId="635" xr:uid="{EDB2569E-4726-4001-9C76-A3D512202104}"/>
    <cellStyle name="Normal 6 4 2 2 2 2 2" xfId="1583" xr:uid="{D90A63FF-112B-445B-8ADF-D7D82491CCEF}"/>
    <cellStyle name="Normal 6 4 2 2 2 2 2 2" xfId="1584" xr:uid="{7AC4DF61-CFD3-4852-AC6B-C94D41DA26C9}"/>
    <cellStyle name="Normal 6 4 2 2 2 2 3" xfId="1585" xr:uid="{80158508-FD4F-4197-8ED3-D2E103148BF0}"/>
    <cellStyle name="Normal 6 4 2 2 2 2 4" xfId="3162" xr:uid="{A21623A3-60B2-4947-98D2-84A29DF99C99}"/>
    <cellStyle name="Normal 6 4 2 2 2 3" xfId="1586" xr:uid="{BEDDEB57-133B-4369-AACA-269C7324562C}"/>
    <cellStyle name="Normal 6 4 2 2 2 3 2" xfId="1587" xr:uid="{F0FD1F47-BE72-44A8-BCBC-C68DAD2DC3FB}"/>
    <cellStyle name="Normal 6 4 2 2 2 3 3" xfId="3163" xr:uid="{5662C7B8-BFE1-4BED-B011-FADA10B87F24}"/>
    <cellStyle name="Normal 6 4 2 2 2 3 4" xfId="3164" xr:uid="{6895F96D-A50F-4C0B-A051-93A9313E6925}"/>
    <cellStyle name="Normal 6 4 2 2 2 4" xfId="1588" xr:uid="{88E169FD-8770-4BF4-BC1F-F449D41C7F7C}"/>
    <cellStyle name="Normal 6 4 2 2 2 5" xfId="3165" xr:uid="{D59D91D2-C0CB-4297-BBDE-8F24C9AFDE50}"/>
    <cellStyle name="Normal 6 4 2 2 2 6" xfId="3166" xr:uid="{18906BA4-4A5F-48B6-B958-56D7176D4582}"/>
    <cellStyle name="Normal 6 4 2 2 3" xfId="636" xr:uid="{4A3B1F31-2465-49BD-90B8-C0F9149C65CB}"/>
    <cellStyle name="Normal 6 4 2 2 3 2" xfId="1589" xr:uid="{6C123DC1-79B7-4DAE-A60C-8502ECA5F485}"/>
    <cellStyle name="Normal 6 4 2 2 3 2 2" xfId="1590" xr:uid="{4D005EE3-64B8-4956-8144-3EF9E850E5F0}"/>
    <cellStyle name="Normal 6 4 2 2 3 2 3" xfId="3167" xr:uid="{A594F278-2278-4877-AE94-602D88034CC5}"/>
    <cellStyle name="Normal 6 4 2 2 3 2 4" xfId="3168" xr:uid="{94E85854-E987-46AF-B1F9-99B9909DD811}"/>
    <cellStyle name="Normal 6 4 2 2 3 3" xfId="1591" xr:uid="{C301823F-942A-4467-A221-53A5015B8906}"/>
    <cellStyle name="Normal 6 4 2 2 3 4" xfId="3169" xr:uid="{F7998924-F0B5-4F8C-88A6-4DAD300B6099}"/>
    <cellStyle name="Normal 6 4 2 2 3 5" xfId="3170" xr:uid="{7F61A485-00D2-4C9C-8427-D9E0005E10DE}"/>
    <cellStyle name="Normal 6 4 2 2 4" xfId="1592" xr:uid="{A64BAE37-C9ED-44BF-9922-8823D3625876}"/>
    <cellStyle name="Normal 6 4 2 2 4 2" xfId="1593" xr:uid="{3EB781B0-C265-4CEF-A5D1-4D9ED065D14E}"/>
    <cellStyle name="Normal 6 4 2 2 4 3" xfId="3171" xr:uid="{4FBAC08A-ACE7-460F-B923-CBF06C7050BD}"/>
    <cellStyle name="Normal 6 4 2 2 4 4" xfId="3172" xr:uid="{C529FF8B-0C6E-4508-9F26-457933F195DA}"/>
    <cellStyle name="Normal 6 4 2 2 5" xfId="1594" xr:uid="{43EBBC2F-8C4A-48E1-B2A9-428F61399942}"/>
    <cellStyle name="Normal 6 4 2 2 5 2" xfId="3173" xr:uid="{FCF447E4-A25C-4F94-B205-F08D4C4C57D2}"/>
    <cellStyle name="Normal 6 4 2 2 5 3" xfId="3174" xr:uid="{5A559421-A7C9-480C-B2AB-5B687D9DCB63}"/>
    <cellStyle name="Normal 6 4 2 2 5 4" xfId="3175" xr:uid="{11E50012-5792-4901-8789-CE8C20DBC5DD}"/>
    <cellStyle name="Normal 6 4 2 2 6" xfId="3176" xr:uid="{3F5A18A2-16D2-4ECD-854F-844C83991EFA}"/>
    <cellStyle name="Normal 6 4 2 2 7" xfId="3177" xr:uid="{05CD895E-E206-408F-A007-7F4D5AC06786}"/>
    <cellStyle name="Normal 6 4 2 2 8" xfId="3178" xr:uid="{512B99E3-7836-41B7-96CD-E6018488441F}"/>
    <cellStyle name="Normal 6 4 2 3" xfId="331" xr:uid="{A4E6BD07-9A57-4E8D-B5DC-58B2FE5522BC}"/>
    <cellStyle name="Normal 6 4 2 3 2" xfId="637" xr:uid="{87FA2469-2F93-4A44-AE74-E38ADDD9A7BE}"/>
    <cellStyle name="Normal 6 4 2 3 2 2" xfId="638" xr:uid="{32880BB7-4DCA-46AB-92C0-44213C68DDA7}"/>
    <cellStyle name="Normal 6 4 2 3 2 2 2" xfId="1595" xr:uid="{D1BA9746-307D-415A-9CC8-08524315685D}"/>
    <cellStyle name="Normal 6 4 2 3 2 2 2 2" xfId="1596" xr:uid="{A8A1A5AF-8078-4695-A80B-98231D941673}"/>
    <cellStyle name="Normal 6 4 2 3 2 2 3" xfId="1597" xr:uid="{AE7C10BD-E380-4445-957F-C9BE638A880F}"/>
    <cellStyle name="Normal 6 4 2 3 2 3" xfId="1598" xr:uid="{B4FEB087-7D18-496B-B68B-99318BDE017C}"/>
    <cellStyle name="Normal 6 4 2 3 2 3 2" xfId="1599" xr:uid="{BFE48A32-FBA0-4672-938B-EECD7F25D93E}"/>
    <cellStyle name="Normal 6 4 2 3 2 4" xfId="1600" xr:uid="{3B1683AD-56CE-4A79-A026-3446C4EC0C0F}"/>
    <cellStyle name="Normal 6 4 2 3 3" xfId="639" xr:uid="{92665633-B5C8-40AB-B303-7CBDC6CEE880}"/>
    <cellStyle name="Normal 6 4 2 3 3 2" xfId="1601" xr:uid="{113EB44A-63C3-4FC3-A5FA-0700FFD550D3}"/>
    <cellStyle name="Normal 6 4 2 3 3 2 2" xfId="1602" xr:uid="{38544920-7C38-4AB7-A3B5-69D0BDF878B2}"/>
    <cellStyle name="Normal 6 4 2 3 3 3" xfId="1603" xr:uid="{166FEA6D-75CE-442D-8E69-47B83940B4B3}"/>
    <cellStyle name="Normal 6 4 2 3 3 4" xfId="3179" xr:uid="{70FEBC0F-CA64-4C05-8CFF-DA6E2A915A20}"/>
    <cellStyle name="Normal 6 4 2 3 4" xfId="1604" xr:uid="{7A43A62D-2647-4680-967D-92AAE41BABD9}"/>
    <cellStyle name="Normal 6 4 2 3 4 2" xfId="1605" xr:uid="{DF85DB83-AF6F-4346-89DE-4E2D748BBAC3}"/>
    <cellStyle name="Normal 6 4 2 3 5" xfId="1606" xr:uid="{A2E484DB-B4F9-4422-A7AB-B9927E66AA78}"/>
    <cellStyle name="Normal 6 4 2 3 6" xfId="3180" xr:uid="{3A56C8EE-2DD9-4101-9081-4D3D873F2887}"/>
    <cellStyle name="Normal 6 4 2 4" xfId="332" xr:uid="{ACFBB5D3-8CA0-4CF5-BF40-EC3A2CA94831}"/>
    <cellStyle name="Normal 6 4 2 4 2" xfId="640" xr:uid="{3A6F3D2C-4AC6-4EB9-BAA3-44F69AC9E56D}"/>
    <cellStyle name="Normal 6 4 2 4 2 2" xfId="1607" xr:uid="{5FD0AFB9-339D-4160-BB4B-CAC91AC84689}"/>
    <cellStyle name="Normal 6 4 2 4 2 2 2" xfId="1608" xr:uid="{DE4A32D4-8688-4BE7-9839-E68D391D5B2B}"/>
    <cellStyle name="Normal 6 4 2 4 2 3" xfId="1609" xr:uid="{10CB2F33-AA20-4A79-A17F-681E03D1D405}"/>
    <cellStyle name="Normal 6 4 2 4 2 4" xfId="3181" xr:uid="{8BC96845-E878-442C-A505-7CDEFCC409FD}"/>
    <cellStyle name="Normal 6 4 2 4 3" xfId="1610" xr:uid="{9E26264E-A920-4106-BBF7-A09E14782204}"/>
    <cellStyle name="Normal 6 4 2 4 3 2" xfId="1611" xr:uid="{1814BF16-0B42-441E-B5FD-78A0C17AA78D}"/>
    <cellStyle name="Normal 6 4 2 4 4" xfId="1612" xr:uid="{6DE9813C-227D-4913-BDDB-223DDB32F793}"/>
    <cellStyle name="Normal 6 4 2 4 5" xfId="3182" xr:uid="{2768BF87-7CD5-49EE-A782-12C51ECF079D}"/>
    <cellStyle name="Normal 6 4 2 5" xfId="333" xr:uid="{D9E7C71A-923B-47F6-AD6B-A04BB3D9005F}"/>
    <cellStyle name="Normal 6 4 2 5 2" xfId="1613" xr:uid="{695B1EB6-5961-4C18-91DD-78A47F8EEF8E}"/>
    <cellStyle name="Normal 6 4 2 5 2 2" xfId="1614" xr:uid="{C9E4BE18-CB04-428D-BDE3-EB889A0370B0}"/>
    <cellStyle name="Normal 6 4 2 5 3" xfId="1615" xr:uid="{D6103D71-C7BB-4B74-8D6B-A9ABF106C611}"/>
    <cellStyle name="Normal 6 4 2 5 4" xfId="3183" xr:uid="{6DA94505-4DA9-46D8-81D4-5CC444C9D684}"/>
    <cellStyle name="Normal 6 4 2 6" xfId="1616" xr:uid="{49CA1963-45A0-47CB-AA30-9D89DB5E9762}"/>
    <cellStyle name="Normal 6 4 2 6 2" xfId="1617" xr:uid="{C303EBCD-4D55-42FB-8941-5AA94625A440}"/>
    <cellStyle name="Normal 6 4 2 6 3" xfId="3184" xr:uid="{45E8794C-63F3-484F-B3F2-5E8A9B68A01E}"/>
    <cellStyle name="Normal 6 4 2 6 4" xfId="3185" xr:uid="{19F6DD3E-02D4-4306-B664-07C944FC42B0}"/>
    <cellStyle name="Normal 6 4 2 7" xfId="1618" xr:uid="{9907FC64-6C9F-46FE-A0ED-45118ABE5C67}"/>
    <cellStyle name="Normal 6 4 2 8" xfId="3186" xr:uid="{A3CBF25E-A6C5-4EA4-82AE-C950FFB82E43}"/>
    <cellStyle name="Normal 6 4 2 9" xfId="3187" xr:uid="{53DFD521-63F6-46FE-81F3-EAA273C955C8}"/>
    <cellStyle name="Normal 6 4 3" xfId="125" xr:uid="{93954A41-8019-43C6-845F-1500BDAA5072}"/>
    <cellStyle name="Normal 6 4 3 2" xfId="126" xr:uid="{8479556E-FA90-4CB2-A9AA-1FE568D62A1C}"/>
    <cellStyle name="Normal 6 4 3 2 2" xfId="641" xr:uid="{9AC8E6B8-1D55-408D-8B81-C925295F1794}"/>
    <cellStyle name="Normal 6 4 3 2 2 2" xfId="1619" xr:uid="{0C42AEC0-D166-43C2-AD52-3A06D666ECAB}"/>
    <cellStyle name="Normal 6 4 3 2 2 2 2" xfId="1620" xr:uid="{73E9601F-B210-47CE-A1B6-D52629973EA0}"/>
    <cellStyle name="Normal 6 4 3 2 2 2 2 2" xfId="4476" xr:uid="{5276B3E1-453B-402D-BEF8-FE941FE8917E}"/>
    <cellStyle name="Normal 6 4 3 2 2 2 3" xfId="4477" xr:uid="{882E3D63-D82B-4005-843D-5EBCE82DF5E0}"/>
    <cellStyle name="Normal 6 4 3 2 2 3" xfId="1621" xr:uid="{E0028DFC-02B0-4803-8A57-02EC19FCDAA8}"/>
    <cellStyle name="Normal 6 4 3 2 2 3 2" xfId="4478" xr:uid="{F89BCF79-39ED-4A5C-80A9-C6B572AC61FC}"/>
    <cellStyle name="Normal 6 4 3 2 2 4" xfId="3188" xr:uid="{7C524D78-7611-404E-8B72-5456DC49E127}"/>
    <cellStyle name="Normal 6 4 3 2 3" xfId="1622" xr:uid="{09D9E9F6-058A-411F-98AF-82096D61F6D8}"/>
    <cellStyle name="Normal 6 4 3 2 3 2" xfId="1623" xr:uid="{27B35A92-5247-43BD-89A4-C9C06BFBFBCC}"/>
    <cellStyle name="Normal 6 4 3 2 3 2 2" xfId="4479" xr:uid="{04D8C361-3B73-4D7A-BC3F-CF40BE309330}"/>
    <cellStyle name="Normal 6 4 3 2 3 3" xfId="3189" xr:uid="{FBD558BC-0A44-4C66-8261-99433709BD11}"/>
    <cellStyle name="Normal 6 4 3 2 3 4" xfId="3190" xr:uid="{E9C8040F-E2D0-48BB-8749-499E5213BD4A}"/>
    <cellStyle name="Normal 6 4 3 2 4" xfId="1624" xr:uid="{C76F57EB-4AA1-4D61-BC01-C1C2CF184C98}"/>
    <cellStyle name="Normal 6 4 3 2 4 2" xfId="4480" xr:uid="{90FC1971-7680-4DC7-A8FC-77F9F7BCBB94}"/>
    <cellStyle name="Normal 6 4 3 2 5" xfId="3191" xr:uid="{8DE0EAD5-504A-49F4-AD9D-E7571B1E1D6F}"/>
    <cellStyle name="Normal 6 4 3 2 6" xfId="3192" xr:uid="{81EFFABC-4DDC-4872-98E6-793F41B29A8C}"/>
    <cellStyle name="Normal 6 4 3 3" xfId="334" xr:uid="{8281ACAB-68C0-49C4-9278-72A92662C70B}"/>
    <cellStyle name="Normal 6 4 3 3 2" xfId="1625" xr:uid="{B05554B6-FA99-4321-BE90-7B2F2C33157F}"/>
    <cellStyle name="Normal 6 4 3 3 2 2" xfId="1626" xr:uid="{D5176B53-FA62-4256-9701-657B1C65D153}"/>
    <cellStyle name="Normal 6 4 3 3 2 2 2" xfId="4481" xr:uid="{7E9E9BC6-F29A-4B37-A613-35603C47D665}"/>
    <cellStyle name="Normal 6 4 3 3 2 3" xfId="3193" xr:uid="{48753AF3-077C-44F9-8795-6D18860CA73D}"/>
    <cellStyle name="Normal 6 4 3 3 2 4" xfId="3194" xr:uid="{2EB3265A-47B9-493A-93FD-56523F89CCD4}"/>
    <cellStyle name="Normal 6 4 3 3 3" xfId="1627" xr:uid="{383D5717-28E7-495E-B0BD-E4B46D7CA878}"/>
    <cellStyle name="Normal 6 4 3 3 3 2" xfId="4482" xr:uid="{FCB0EB45-4709-457B-968A-533367B1EA89}"/>
    <cellStyle name="Normal 6 4 3 3 4" xfId="3195" xr:uid="{90B25BD5-7D01-4560-B8B2-63B4E8D6FBA7}"/>
    <cellStyle name="Normal 6 4 3 3 5" xfId="3196" xr:uid="{1789349E-5D9D-486A-A7FD-8BB6D903D259}"/>
    <cellStyle name="Normal 6 4 3 4" xfId="1628" xr:uid="{4BDE8583-4004-4451-A2C9-B98C63DB6CF4}"/>
    <cellStyle name="Normal 6 4 3 4 2" xfId="1629" xr:uid="{4A67A3AF-3FA5-41EA-AA77-92E381D89F13}"/>
    <cellStyle name="Normal 6 4 3 4 2 2" xfId="4483" xr:uid="{B26A655C-2457-40C8-B4D9-962735AD2B74}"/>
    <cellStyle name="Normal 6 4 3 4 3" xfId="3197" xr:uid="{400A5C5A-8F87-4958-BA17-7964519E47BF}"/>
    <cellStyle name="Normal 6 4 3 4 4" xfId="3198" xr:uid="{457BFC4C-96E1-4E77-9647-21FEC031A820}"/>
    <cellStyle name="Normal 6 4 3 5" xfId="1630" xr:uid="{92DCC42B-611C-468A-A604-6E316A6E04E1}"/>
    <cellStyle name="Normal 6 4 3 5 2" xfId="3199" xr:uid="{75651A20-C796-4DBA-8880-ED1B5D755D4C}"/>
    <cellStyle name="Normal 6 4 3 5 3" xfId="3200" xr:uid="{0D69C78C-D563-4F37-BAF9-87F7823EFF38}"/>
    <cellStyle name="Normal 6 4 3 5 4" xfId="3201" xr:uid="{F0194DE2-24A6-4CD9-A1A4-CC18075E3182}"/>
    <cellStyle name="Normal 6 4 3 6" xfId="3202" xr:uid="{43C60149-DF92-4A6C-9AB3-8BBFA4A1B41A}"/>
    <cellStyle name="Normal 6 4 3 7" xfId="3203" xr:uid="{BE8128B9-F3FD-4781-AFA2-A10ADFECC6D7}"/>
    <cellStyle name="Normal 6 4 3 8" xfId="3204" xr:uid="{2D8BEA04-4B95-41D9-A2FA-6C21CE334E4D}"/>
    <cellStyle name="Normal 6 4 4" xfId="127" xr:uid="{68192984-B274-40FA-9064-98A17BCFB54E}"/>
    <cellStyle name="Normal 6 4 4 2" xfId="642" xr:uid="{5FD4D84A-E073-4D34-BA02-7D63E49FA915}"/>
    <cellStyle name="Normal 6 4 4 2 2" xfId="643" xr:uid="{E4581243-8572-4627-A03C-A85EF7CF3389}"/>
    <cellStyle name="Normal 6 4 4 2 2 2" xfId="1631" xr:uid="{B1908E79-7CCD-4FFD-B4BD-41E6DC029A98}"/>
    <cellStyle name="Normal 6 4 4 2 2 2 2" xfId="1632" xr:uid="{49E03205-C0E1-4AE2-ACB5-586A84DDB416}"/>
    <cellStyle name="Normal 6 4 4 2 2 3" xfId="1633" xr:uid="{5DFDED42-367D-44AC-BD02-9761D63585FD}"/>
    <cellStyle name="Normal 6 4 4 2 2 4" xfId="3205" xr:uid="{1770F0E7-60D9-46BF-9C94-F7E73DF39434}"/>
    <cellStyle name="Normal 6 4 4 2 3" xfId="1634" xr:uid="{DF9E5614-8B55-4583-836D-69B595EFB27B}"/>
    <cellStyle name="Normal 6 4 4 2 3 2" xfId="1635" xr:uid="{06A95F66-A171-41B1-9CD8-C28AF13E78BE}"/>
    <cellStyle name="Normal 6 4 4 2 4" xfId="1636" xr:uid="{C006AD2C-4F53-4FA4-8134-0CE69A5D971A}"/>
    <cellStyle name="Normal 6 4 4 2 5" xfId="3206" xr:uid="{7188FCA6-C4C7-4836-BC21-026B69DA42B5}"/>
    <cellStyle name="Normal 6 4 4 3" xfId="644" xr:uid="{E3FAB41F-EC70-43C7-A515-19E4208694B5}"/>
    <cellStyle name="Normal 6 4 4 3 2" xfId="1637" xr:uid="{64EE62B3-5D4E-4237-94AB-C09AA8D1DF15}"/>
    <cellStyle name="Normal 6 4 4 3 2 2" xfId="1638" xr:uid="{F38CD388-572D-4233-AA99-1E189F334F51}"/>
    <cellStyle name="Normal 6 4 4 3 3" xfId="1639" xr:uid="{919C8219-2E4E-4784-BFFC-DDFF70B13FCE}"/>
    <cellStyle name="Normal 6 4 4 3 4" xfId="3207" xr:uid="{19957336-D21E-46FF-94B6-BF5862BAB902}"/>
    <cellStyle name="Normal 6 4 4 4" xfId="1640" xr:uid="{3D7CF63B-9E10-48F8-A9B7-C0C52BFDFE51}"/>
    <cellStyle name="Normal 6 4 4 4 2" xfId="1641" xr:uid="{8BD52681-D9BE-4629-8D00-9D416217A235}"/>
    <cellStyle name="Normal 6 4 4 4 3" xfId="3208" xr:uid="{65F4A4A9-3A05-4C2A-9C54-A8AD53FC7BD8}"/>
    <cellStyle name="Normal 6 4 4 4 4" xfId="3209" xr:uid="{589D1294-123B-40DC-9621-E4BD5AD64720}"/>
    <cellStyle name="Normal 6 4 4 5" xfId="1642" xr:uid="{EAD14DB7-179C-45A3-9CEA-35A55EB40AD6}"/>
    <cellStyle name="Normal 6 4 4 6" xfId="3210" xr:uid="{475C65CB-C9C0-4864-B755-E09DEBDBBC7D}"/>
    <cellStyle name="Normal 6 4 4 7" xfId="3211" xr:uid="{C92E1DD7-8AD9-4BC0-B880-1AE227722EB8}"/>
    <cellStyle name="Normal 6 4 5" xfId="335" xr:uid="{C17A0C98-A0DD-4A51-BCA8-EA03DAB014F7}"/>
    <cellStyle name="Normal 6 4 5 2" xfId="645" xr:uid="{96B00375-E54B-4791-85CC-AD46264C72AF}"/>
    <cellStyle name="Normal 6 4 5 2 2" xfId="1643" xr:uid="{ABA5C022-408A-42D7-ADBC-5A452C0AD825}"/>
    <cellStyle name="Normal 6 4 5 2 2 2" xfId="1644" xr:uid="{6177AB09-F35B-49DB-9892-AE89AF45BC80}"/>
    <cellStyle name="Normal 6 4 5 2 3" xfId="1645" xr:uid="{4A466077-3E9A-4AFE-ADAB-CC66497BE074}"/>
    <cellStyle name="Normal 6 4 5 2 4" xfId="3212" xr:uid="{D2E04933-B818-4811-A709-5F43983CA3F4}"/>
    <cellStyle name="Normal 6 4 5 3" xfId="1646" xr:uid="{9FA2D2C7-E7CF-415B-AA71-8457E24879C7}"/>
    <cellStyle name="Normal 6 4 5 3 2" xfId="1647" xr:uid="{3C6A7DD7-120B-4319-A986-29250410C38A}"/>
    <cellStyle name="Normal 6 4 5 3 3" xfId="3213" xr:uid="{E2246FCB-EEA3-4453-B3B5-37D25348FEF2}"/>
    <cellStyle name="Normal 6 4 5 3 4" xfId="3214" xr:uid="{FA678777-CC3D-45F8-84CB-9CF2C29AD34B}"/>
    <cellStyle name="Normal 6 4 5 4" xfId="1648" xr:uid="{28546433-EE8A-44E7-98EA-BADC8ED68F9E}"/>
    <cellStyle name="Normal 6 4 5 5" xfId="3215" xr:uid="{ACA2B801-943C-41DF-B55A-388143FEA031}"/>
    <cellStyle name="Normal 6 4 5 6" xfId="3216" xr:uid="{2096E9F7-F047-4314-9604-C5136597C9FB}"/>
    <cellStyle name="Normal 6 4 6" xfId="336" xr:uid="{8C16F46D-CE5E-4765-95B6-7F28B628721A}"/>
    <cellStyle name="Normal 6 4 6 2" xfId="1649" xr:uid="{BFA61678-8B02-4F55-9B61-89FE3FBCE7A2}"/>
    <cellStyle name="Normal 6 4 6 2 2" xfId="1650" xr:uid="{4658245C-E4A5-4CAA-9777-DC6FADFB009B}"/>
    <cellStyle name="Normal 6 4 6 2 3" xfId="3217" xr:uid="{7ABEF20C-24E6-47B9-9759-87BCE95F3A7A}"/>
    <cellStyle name="Normal 6 4 6 2 4" xfId="3218" xr:uid="{04AE14D5-7A03-43D4-96F8-8A8E91A77C75}"/>
    <cellStyle name="Normal 6 4 6 3" xfId="1651" xr:uid="{45B7A0FD-D819-4245-A95F-C76DBDD00F0E}"/>
    <cellStyle name="Normal 6 4 6 4" xfId="3219" xr:uid="{58C6AE24-4919-4283-834E-857523C8662F}"/>
    <cellStyle name="Normal 6 4 6 5" xfId="3220" xr:uid="{6756CC97-6DA7-4889-BBA2-897315D73F33}"/>
    <cellStyle name="Normal 6 4 7" xfId="1652" xr:uid="{EE3C8BEA-1152-4335-B4DA-B5C77B4F5AFA}"/>
    <cellStyle name="Normal 6 4 7 2" xfId="1653" xr:uid="{D7B2F7D2-35CD-43FB-BFB6-0E0BB62979D7}"/>
    <cellStyle name="Normal 6 4 7 3" xfId="3221" xr:uid="{DC88755E-0F9A-43E5-911A-24B42BA83798}"/>
    <cellStyle name="Normal 6 4 7 3 2" xfId="4407" xr:uid="{78F1B1EA-5BF5-4392-8F99-12CADB97E2B2}"/>
    <cellStyle name="Normal 6 4 7 3 3" xfId="4685" xr:uid="{CDDC4987-3D2C-4B9D-9085-7648AB856D66}"/>
    <cellStyle name="Normal 6 4 7 4" xfId="3222" xr:uid="{DE85EF54-7FEB-4F1C-85C9-C6E9AC6BC8BA}"/>
    <cellStyle name="Normal 6 4 8" xfId="1654" xr:uid="{454ED3A6-42A0-4B10-9E6E-6131C469DDED}"/>
    <cellStyle name="Normal 6 4 8 2" xfId="3223" xr:uid="{52466198-14DD-4845-840B-8B6CCEBEE4FA}"/>
    <cellStyle name="Normal 6 4 8 3" xfId="3224" xr:uid="{1D8CBE5B-8A79-4334-A04D-48E24F472E65}"/>
    <cellStyle name="Normal 6 4 8 4" xfId="3225" xr:uid="{CB7066D9-BC2B-4953-AD29-42F6D6CACFDA}"/>
    <cellStyle name="Normal 6 4 9" xfId="3226" xr:uid="{D0C6FA7A-CC0C-48F8-8AFA-04B7202DEA8C}"/>
    <cellStyle name="Normal 6 5" xfId="128" xr:uid="{27AB1F93-4C77-4B47-829F-187201D0A0C5}"/>
    <cellStyle name="Normal 6 5 10" xfId="3227" xr:uid="{509D8C15-FBBC-4F0A-A966-A4C01F02FBEB}"/>
    <cellStyle name="Normal 6 5 11" xfId="3228" xr:uid="{6727621B-D86F-417A-90F3-DB5C181FF8A8}"/>
    <cellStyle name="Normal 6 5 2" xfId="129" xr:uid="{C3D1420A-B573-4389-A8E6-B4D1C96D406F}"/>
    <cellStyle name="Normal 6 5 2 2" xfId="337" xr:uid="{F654BF8F-2DF3-4616-A457-D17A0502F831}"/>
    <cellStyle name="Normal 6 5 2 2 2" xfId="646" xr:uid="{C581FF31-0482-4874-9A74-1299B919DBD4}"/>
    <cellStyle name="Normal 6 5 2 2 2 2" xfId="647" xr:uid="{4AFF6E7A-F790-4CA0-B264-E137E080F3CA}"/>
    <cellStyle name="Normal 6 5 2 2 2 2 2" xfId="1655" xr:uid="{EF627E6A-E860-4594-B7DD-7E49411843B9}"/>
    <cellStyle name="Normal 6 5 2 2 2 2 3" xfId="3229" xr:uid="{F66AF616-C3B9-4F8D-AEC7-B523264DAD1C}"/>
    <cellStyle name="Normal 6 5 2 2 2 2 4" xfId="3230" xr:uid="{1B643CCB-613A-4C5D-82C1-1DFC527AB562}"/>
    <cellStyle name="Normal 6 5 2 2 2 3" xfId="1656" xr:uid="{8BE94C5A-A0F8-41C1-8810-AA638E290ABF}"/>
    <cellStyle name="Normal 6 5 2 2 2 3 2" xfId="3231" xr:uid="{E263E831-A481-4820-BA59-1C6424D83212}"/>
    <cellStyle name="Normal 6 5 2 2 2 3 3" xfId="3232" xr:uid="{8AF5B3F1-5C27-4BBF-81CD-12959A0872FD}"/>
    <cellStyle name="Normal 6 5 2 2 2 3 4" xfId="3233" xr:uid="{FEE6F57F-27E5-463E-8534-D180812A7D77}"/>
    <cellStyle name="Normal 6 5 2 2 2 4" xfId="3234" xr:uid="{703D1D0C-1AB5-40A2-98CE-0DF06FAD7D9E}"/>
    <cellStyle name="Normal 6 5 2 2 2 5" xfId="3235" xr:uid="{74F29D13-B97A-4C38-B036-4CF13FEF8F8C}"/>
    <cellStyle name="Normal 6 5 2 2 2 6" xfId="3236" xr:uid="{A189DA36-3EA8-46AA-BB84-511D1C09AECA}"/>
    <cellStyle name="Normal 6 5 2 2 3" xfId="648" xr:uid="{6660E6AD-23CB-4F09-A92A-302B571B0E05}"/>
    <cellStyle name="Normal 6 5 2 2 3 2" xfId="1657" xr:uid="{419C9ED1-056B-4F0F-83FF-E5D0261E684A}"/>
    <cellStyle name="Normal 6 5 2 2 3 2 2" xfId="3237" xr:uid="{EC96F698-4EB0-4E82-88B7-DD47E31A5060}"/>
    <cellStyle name="Normal 6 5 2 2 3 2 3" xfId="3238" xr:uid="{AD25AE78-6AE2-4DDE-9035-64E520FAD49D}"/>
    <cellStyle name="Normal 6 5 2 2 3 2 4" xfId="3239" xr:uid="{1699BEEB-B256-4931-BE8F-C2C20E0EF34D}"/>
    <cellStyle name="Normal 6 5 2 2 3 3" xfId="3240" xr:uid="{7020CB35-92AC-4603-A52D-EF6FD691F2C5}"/>
    <cellStyle name="Normal 6 5 2 2 3 4" xfId="3241" xr:uid="{A4AB3D5D-D8B1-4B64-9A8C-33867028CDAA}"/>
    <cellStyle name="Normal 6 5 2 2 3 5" xfId="3242" xr:uid="{F58CFD6F-4F0B-4A82-A3A3-EA8FCD18F3A3}"/>
    <cellStyle name="Normal 6 5 2 2 4" xfId="1658" xr:uid="{B4CD200C-E1C0-4026-9AA9-774061BA679F}"/>
    <cellStyle name="Normal 6 5 2 2 4 2" xfId="3243" xr:uid="{7F6C0530-BF9E-4999-8D43-6038F833C2B4}"/>
    <cellStyle name="Normal 6 5 2 2 4 3" xfId="3244" xr:uid="{95338FF6-C4BF-4DDC-8C8E-DE641E8AFBAB}"/>
    <cellStyle name="Normal 6 5 2 2 4 4" xfId="3245" xr:uid="{B5221F2D-AC56-47A6-B673-32B88A8A142E}"/>
    <cellStyle name="Normal 6 5 2 2 5" xfId="3246" xr:uid="{6C3845C3-99A2-4D14-B6A7-D53906B043EF}"/>
    <cellStyle name="Normal 6 5 2 2 5 2" xfId="3247" xr:uid="{38F953D4-E378-41AA-9456-269E0185B0D8}"/>
    <cellStyle name="Normal 6 5 2 2 5 3" xfId="3248" xr:uid="{165B367E-075A-4345-BBE3-0C471D404953}"/>
    <cellStyle name="Normal 6 5 2 2 5 4" xfId="3249" xr:uid="{AB5C5F4E-63FA-4A7D-933F-796E7E59875C}"/>
    <cellStyle name="Normal 6 5 2 2 6" xfId="3250" xr:uid="{872A56CA-A81F-45F6-98DD-CB4F93BBF527}"/>
    <cellStyle name="Normal 6 5 2 2 7" xfId="3251" xr:uid="{7ABD02D8-0664-4519-AB40-DEFDE089C0C6}"/>
    <cellStyle name="Normal 6 5 2 2 8" xfId="3252" xr:uid="{D72678C1-77D2-47DC-8148-008446B83DDD}"/>
    <cellStyle name="Normal 6 5 2 3" xfId="649" xr:uid="{B749887B-56EE-434D-9B89-4BA42478C53E}"/>
    <cellStyle name="Normal 6 5 2 3 2" xfId="650" xr:uid="{AE607B18-D514-4AEA-9813-5A39FB252207}"/>
    <cellStyle name="Normal 6 5 2 3 2 2" xfId="651" xr:uid="{BFB8B719-6A8A-4C8D-BC38-F8F3B6487452}"/>
    <cellStyle name="Normal 6 5 2 3 2 3" xfId="3253" xr:uid="{FEB353AB-E189-424A-A598-F793F5E74D82}"/>
    <cellStyle name="Normal 6 5 2 3 2 4" xfId="3254" xr:uid="{82BFF3E9-E0A8-40D6-B14F-E6B338096826}"/>
    <cellStyle name="Normal 6 5 2 3 3" xfId="652" xr:uid="{C969EFAB-1752-42C3-82FA-F04B0C5741A5}"/>
    <cellStyle name="Normal 6 5 2 3 3 2" xfId="3255" xr:uid="{6228E080-622E-4C5F-9359-F37FE5F26608}"/>
    <cellStyle name="Normal 6 5 2 3 3 3" xfId="3256" xr:uid="{4B644CE1-0DDE-4A66-B700-FE9B18F25E0B}"/>
    <cellStyle name="Normal 6 5 2 3 3 4" xfId="3257" xr:uid="{C3DC8A33-B807-4D9C-A178-7A6B1D56159B}"/>
    <cellStyle name="Normal 6 5 2 3 4" xfId="3258" xr:uid="{8E4E3505-E97E-4280-AB65-F09465DDFFE9}"/>
    <cellStyle name="Normal 6 5 2 3 5" xfId="3259" xr:uid="{7EA2A6FA-7295-43D5-9AB4-5388A7E057F7}"/>
    <cellStyle name="Normal 6 5 2 3 6" xfId="3260" xr:uid="{2EE49AE7-07A4-4877-92F7-E48A1281BCB6}"/>
    <cellStyle name="Normal 6 5 2 4" xfId="653" xr:uid="{32719925-3FC1-4092-92CA-5A66CCC9B3AB}"/>
    <cellStyle name="Normal 6 5 2 4 2" xfId="654" xr:uid="{2B914446-5343-4CFA-AE8E-2019ADDCBF10}"/>
    <cellStyle name="Normal 6 5 2 4 2 2" xfId="3261" xr:uid="{D5794899-3EC3-478A-80EB-55EE4EA21E1C}"/>
    <cellStyle name="Normal 6 5 2 4 2 3" xfId="3262" xr:uid="{93D87791-AF9A-4367-B577-F7F2A789D541}"/>
    <cellStyle name="Normal 6 5 2 4 2 4" xfId="3263" xr:uid="{D6074895-0093-43BD-BDC0-120EDDCCED90}"/>
    <cellStyle name="Normal 6 5 2 4 3" xfId="3264" xr:uid="{C4B149BE-93C5-46F3-AE39-574845CC533E}"/>
    <cellStyle name="Normal 6 5 2 4 4" xfId="3265" xr:uid="{C6A4F9F8-78C3-4A9F-9BF1-CB3419F3E6C2}"/>
    <cellStyle name="Normal 6 5 2 4 5" xfId="3266" xr:uid="{C995C76C-C2D5-4551-9079-7EA3704E6138}"/>
    <cellStyle name="Normal 6 5 2 5" xfId="655" xr:uid="{F7A94890-C024-4035-93BD-7D12EB4B3043}"/>
    <cellStyle name="Normal 6 5 2 5 2" xfId="3267" xr:uid="{E9E38D1A-55E4-417A-85BF-0AB3410AD91D}"/>
    <cellStyle name="Normal 6 5 2 5 3" xfId="3268" xr:uid="{8B59D808-B435-4CE2-A3BA-8BB55231D83F}"/>
    <cellStyle name="Normal 6 5 2 5 4" xfId="3269" xr:uid="{94EF781C-2A17-402D-A2CE-97799D1F1AE5}"/>
    <cellStyle name="Normal 6 5 2 6" xfId="3270" xr:uid="{2B0E7E26-C698-49F2-8538-165E1E94C5C6}"/>
    <cellStyle name="Normal 6 5 2 6 2" xfId="3271" xr:uid="{6F1E97FF-CE11-4838-82E6-FE46F89871B8}"/>
    <cellStyle name="Normal 6 5 2 6 3" xfId="3272" xr:uid="{BFB1496B-0A8E-4EB7-892F-AE4093FCDBAD}"/>
    <cellStyle name="Normal 6 5 2 6 4" xfId="3273" xr:uid="{F56753CD-6CD9-45E0-8E5B-0C35CD16E27B}"/>
    <cellStyle name="Normal 6 5 2 7" xfId="3274" xr:uid="{47E58A25-2DE9-4935-984C-167702908F58}"/>
    <cellStyle name="Normal 6 5 2 8" xfId="3275" xr:uid="{522153A5-32F3-4DBC-B694-75C2EA70A235}"/>
    <cellStyle name="Normal 6 5 2 9" xfId="3276" xr:uid="{8E3A20BC-3AD8-4A3A-A035-F998A24C2BCF}"/>
    <cellStyle name="Normal 6 5 3" xfId="338" xr:uid="{2B522E8A-4927-42F2-85F8-19657C14DA10}"/>
    <cellStyle name="Normal 6 5 3 2" xfId="656" xr:uid="{718D8B2B-3B3F-48CB-B92B-ADD78EB0D59E}"/>
    <cellStyle name="Normal 6 5 3 2 2" xfId="657" xr:uid="{934DC531-6835-4BF0-8E62-23FD9AE09E65}"/>
    <cellStyle name="Normal 6 5 3 2 2 2" xfId="1659" xr:uid="{8360EFD9-DBD8-44A8-9A4C-9D294D1FD7B8}"/>
    <cellStyle name="Normal 6 5 3 2 2 2 2" xfId="1660" xr:uid="{776EABB8-53A0-479E-ACA4-5FDAF8E14A00}"/>
    <cellStyle name="Normal 6 5 3 2 2 3" xfId="1661" xr:uid="{1B459C5C-D822-444D-80E9-CAA9E827D11D}"/>
    <cellStyle name="Normal 6 5 3 2 2 4" xfId="3277" xr:uid="{5CC097E7-3311-47F4-9A53-5670BD132FCD}"/>
    <cellStyle name="Normal 6 5 3 2 3" xfId="1662" xr:uid="{037297E7-1330-4C2B-8835-BF7252A2B8FA}"/>
    <cellStyle name="Normal 6 5 3 2 3 2" xfId="1663" xr:uid="{8AF28B55-9DE9-4735-A63A-14ACEEC213CC}"/>
    <cellStyle name="Normal 6 5 3 2 3 3" xfId="3278" xr:uid="{14FCAFBC-E79F-44A3-937F-8E8B65FCEBF8}"/>
    <cellStyle name="Normal 6 5 3 2 3 4" xfId="3279" xr:uid="{0C64D427-B085-460D-AE15-63FB6E7119C2}"/>
    <cellStyle name="Normal 6 5 3 2 4" xfId="1664" xr:uid="{090FC607-9BF5-4E2A-8058-8D7B07DE2789}"/>
    <cellStyle name="Normal 6 5 3 2 5" xfId="3280" xr:uid="{9B8528FE-656C-4711-8143-5B4296C662B1}"/>
    <cellStyle name="Normal 6 5 3 2 6" xfId="3281" xr:uid="{083D33C4-7A1D-4029-9C6F-44A0E9869CAB}"/>
    <cellStyle name="Normal 6 5 3 3" xfId="658" xr:uid="{80188DCD-06DD-41E8-9756-0F58967EEAC9}"/>
    <cellStyle name="Normal 6 5 3 3 2" xfId="1665" xr:uid="{11042BE4-FDBF-4369-94C8-294F740E7EF3}"/>
    <cellStyle name="Normal 6 5 3 3 2 2" xfId="1666" xr:uid="{2EBFD61A-522D-4A3B-BD0C-C1DAE2365389}"/>
    <cellStyle name="Normal 6 5 3 3 2 3" xfId="3282" xr:uid="{699C188C-FF0C-47EF-9CF5-6BE76CAAE449}"/>
    <cellStyle name="Normal 6 5 3 3 2 4" xfId="3283" xr:uid="{E7E8F236-C38E-4501-B1E0-AE7630D657A7}"/>
    <cellStyle name="Normal 6 5 3 3 3" xfId="1667" xr:uid="{D2ABADEC-A158-46C2-BC8B-A8D7EED8FFA3}"/>
    <cellStyle name="Normal 6 5 3 3 4" xfId="3284" xr:uid="{8E169039-52AB-431D-AFEC-1AD6B189E383}"/>
    <cellStyle name="Normal 6 5 3 3 5" xfId="3285" xr:uid="{A9BE940C-E546-419E-9C00-B3E59982ACAD}"/>
    <cellStyle name="Normal 6 5 3 4" xfId="1668" xr:uid="{E24EC6A7-47C5-4648-991F-C9D3257F0434}"/>
    <cellStyle name="Normal 6 5 3 4 2" xfId="1669" xr:uid="{4CFE71DD-BABC-4F3A-BB39-572CAF4E9F8C}"/>
    <cellStyle name="Normal 6 5 3 4 3" xfId="3286" xr:uid="{712D3373-FB9E-4C90-8E1A-76F451975EC1}"/>
    <cellStyle name="Normal 6 5 3 4 4" xfId="3287" xr:uid="{8AD113A7-43D8-456A-B73D-CAB606894CA7}"/>
    <cellStyle name="Normal 6 5 3 5" xfId="1670" xr:uid="{F1B1B7AE-93B9-4DB5-9FE0-22756FD174D7}"/>
    <cellStyle name="Normal 6 5 3 5 2" xfId="3288" xr:uid="{29FC0691-195D-4316-89AE-2409BEC5327B}"/>
    <cellStyle name="Normal 6 5 3 5 3" xfId="3289" xr:uid="{06FB2603-3B2A-4E43-8DA8-C47540DEB14E}"/>
    <cellStyle name="Normal 6 5 3 5 4" xfId="3290" xr:uid="{06A59A9A-1E2D-4257-8128-602D5D5F4273}"/>
    <cellStyle name="Normal 6 5 3 6" xfId="3291" xr:uid="{A069C192-4D77-40A0-87EA-8CECFC8638BC}"/>
    <cellStyle name="Normal 6 5 3 7" xfId="3292" xr:uid="{C477F98F-5771-4B39-AB7E-2AB3228A0DBD}"/>
    <cellStyle name="Normal 6 5 3 8" xfId="3293" xr:uid="{9B1729FC-2A75-4F0A-9BFF-705093A34AD8}"/>
    <cellStyle name="Normal 6 5 4" xfId="339" xr:uid="{095C11B0-2EBA-48C3-A023-C37F9B90A7C1}"/>
    <cellStyle name="Normal 6 5 4 2" xfId="659" xr:uid="{0D485596-604D-4A00-944E-AAD1DDBF2B32}"/>
    <cellStyle name="Normal 6 5 4 2 2" xfId="660" xr:uid="{0F3318E8-A3A0-42AD-B6AA-9A267D347B67}"/>
    <cellStyle name="Normal 6 5 4 2 2 2" xfId="1671" xr:uid="{C3E6D942-BBF9-424B-A673-099ACE93BCA1}"/>
    <cellStyle name="Normal 6 5 4 2 2 3" xfId="3294" xr:uid="{D05580F1-8948-480F-8F4C-85C4AA78FFC4}"/>
    <cellStyle name="Normal 6 5 4 2 2 4" xfId="3295" xr:uid="{EE848F51-78C3-4304-86F1-B4BD6BC71948}"/>
    <cellStyle name="Normal 6 5 4 2 3" xfId="1672" xr:uid="{5960D020-C048-44ED-A4A5-4F467CE2CF87}"/>
    <cellStyle name="Normal 6 5 4 2 4" xfId="3296" xr:uid="{B6749AE7-2463-4701-BCC8-535A980B6BEA}"/>
    <cellStyle name="Normal 6 5 4 2 5" xfId="3297" xr:uid="{74653E20-CD02-4B2A-A4BA-8EB6F42572E8}"/>
    <cellStyle name="Normal 6 5 4 3" xfId="661" xr:uid="{6E37848E-607E-4AA7-B7A2-40149C54694F}"/>
    <cellStyle name="Normal 6 5 4 3 2" xfId="1673" xr:uid="{ACCDD552-8CFF-4737-A44D-64A724080EA6}"/>
    <cellStyle name="Normal 6 5 4 3 3" xfId="3298" xr:uid="{72DCCD67-01AF-4D06-B392-83C6D6FFC783}"/>
    <cellStyle name="Normal 6 5 4 3 4" xfId="3299" xr:uid="{68EC931E-129A-4737-A2EE-DE6B005B78F7}"/>
    <cellStyle name="Normal 6 5 4 4" xfId="1674" xr:uid="{3EC9949A-5BF1-4FD6-BEB6-082F02E0D0AE}"/>
    <cellStyle name="Normal 6 5 4 4 2" xfId="3300" xr:uid="{1A82D96C-C232-4CAC-8F4E-C9451A76D88D}"/>
    <cellStyle name="Normal 6 5 4 4 3" xfId="3301" xr:uid="{AC011F53-08A2-4D69-A1D8-48DEE83D93D4}"/>
    <cellStyle name="Normal 6 5 4 4 4" xfId="3302" xr:uid="{95C431EF-7B33-41F3-986D-25EE6116DEA1}"/>
    <cellStyle name="Normal 6 5 4 5" xfId="3303" xr:uid="{79373B0D-64AB-43B6-8FE8-BCEF848DB733}"/>
    <cellStyle name="Normal 6 5 4 6" xfId="3304" xr:uid="{3FA99360-782B-48C2-9420-D92C419AF21F}"/>
    <cellStyle name="Normal 6 5 4 7" xfId="3305" xr:uid="{8D17BC85-70C3-442C-B1A3-8E31DE905D10}"/>
    <cellStyle name="Normal 6 5 5" xfId="340" xr:uid="{6437B299-4AFF-427D-B92E-68C43BC47083}"/>
    <cellStyle name="Normal 6 5 5 2" xfId="662" xr:uid="{CD9D31FF-E7CF-4E5B-B1C7-C7A1E5A1C9EE}"/>
    <cellStyle name="Normal 6 5 5 2 2" xfId="1675" xr:uid="{C9C82659-A396-4055-A1D3-08BE8357F08F}"/>
    <cellStyle name="Normal 6 5 5 2 3" xfId="3306" xr:uid="{39CFBE44-6328-4815-9BF1-495795ECB5AA}"/>
    <cellStyle name="Normal 6 5 5 2 4" xfId="3307" xr:uid="{59C9A7A0-DAD0-4D90-937B-ED5CF173EBED}"/>
    <cellStyle name="Normal 6 5 5 3" xfId="1676" xr:uid="{F9EF2221-3B96-42AB-8FB3-A0147A51D3D3}"/>
    <cellStyle name="Normal 6 5 5 3 2" xfId="3308" xr:uid="{E789B30B-968F-4757-8424-1DA711AECFA1}"/>
    <cellStyle name="Normal 6 5 5 3 3" xfId="3309" xr:uid="{F6B608D1-6930-4D1B-9F22-9412C84FE1CA}"/>
    <cellStyle name="Normal 6 5 5 3 4" xfId="3310" xr:uid="{5A569C3C-7F9A-43BA-97F9-51B72D8305A9}"/>
    <cellStyle name="Normal 6 5 5 4" xfId="3311" xr:uid="{BF14C892-EA86-481C-947E-97600C7755F2}"/>
    <cellStyle name="Normal 6 5 5 5" xfId="3312" xr:uid="{101B250C-CD02-4ECA-AD3C-5D438B325AF2}"/>
    <cellStyle name="Normal 6 5 5 6" xfId="3313" xr:uid="{E13D3C98-6598-42D9-BA56-E1C92BF71752}"/>
    <cellStyle name="Normal 6 5 6" xfId="663" xr:uid="{53368927-6BDA-498D-90B0-A9F469C35DAC}"/>
    <cellStyle name="Normal 6 5 6 2" xfId="1677" xr:uid="{32869030-D0CE-49E0-B41E-667AFDA90863}"/>
    <cellStyle name="Normal 6 5 6 2 2" xfId="3314" xr:uid="{1D8D8E61-23AE-463E-A42F-5E800EB0A224}"/>
    <cellStyle name="Normal 6 5 6 2 3" xfId="3315" xr:uid="{0939639F-311C-489D-B405-D1E974CE8775}"/>
    <cellStyle name="Normal 6 5 6 2 4" xfId="3316" xr:uid="{E1735BA0-830F-4BE6-9C33-EF7630F5AB5A}"/>
    <cellStyle name="Normal 6 5 6 3" xfId="3317" xr:uid="{4CC3D0F3-51CB-486A-B65F-3DD2B4B2D4C0}"/>
    <cellStyle name="Normal 6 5 6 4" xfId="3318" xr:uid="{6EAA29FB-4CC8-471C-8BD3-5B42AE24503B}"/>
    <cellStyle name="Normal 6 5 6 5" xfId="3319" xr:uid="{4BEEF1A0-8CE0-4FAD-9E11-32379D9BE3B8}"/>
    <cellStyle name="Normal 6 5 7" xfId="1678" xr:uid="{83DE2AD0-D6B3-4AC7-8E34-F3274B523EA3}"/>
    <cellStyle name="Normal 6 5 7 2" xfId="3320" xr:uid="{4CCC5A6C-7212-444D-9C37-9162E1644643}"/>
    <cellStyle name="Normal 6 5 7 3" xfId="3321" xr:uid="{BF797A4B-868B-494F-A0EC-9578DFBC648E}"/>
    <cellStyle name="Normal 6 5 7 4" xfId="3322" xr:uid="{B567EC70-D86B-43B6-B0D8-370BB3367BAE}"/>
    <cellStyle name="Normal 6 5 8" xfId="3323" xr:uid="{DF72665A-BB8C-43EB-9542-6E0822B9A2BC}"/>
    <cellStyle name="Normal 6 5 8 2" xfId="3324" xr:uid="{C42178AA-CE30-47B9-B483-A77B23AA61E4}"/>
    <cellStyle name="Normal 6 5 8 3" xfId="3325" xr:uid="{80631103-9B6A-431B-9EF3-F6E23C0DB261}"/>
    <cellStyle name="Normal 6 5 8 4" xfId="3326" xr:uid="{AFA1F0C3-C183-4AC7-8611-46FE3FCDB102}"/>
    <cellStyle name="Normal 6 5 9" xfId="3327" xr:uid="{8F573DEA-CC5A-483B-AF3C-E5E59A49824E}"/>
    <cellStyle name="Normal 6 6" xfId="130" xr:uid="{14D3AEFD-A2BC-46CB-B498-1C0DEC9EEA3A}"/>
    <cellStyle name="Normal 6 6 2" xfId="131" xr:uid="{E2EA1AEB-8E58-4062-8E1C-605B1BA8BF43}"/>
    <cellStyle name="Normal 6 6 2 2" xfId="341" xr:uid="{426765B2-F86F-436C-84A5-7BEC3592B66F}"/>
    <cellStyle name="Normal 6 6 2 2 2" xfId="664" xr:uid="{A1CE3144-6EDB-469E-AC39-89B659D81FFE}"/>
    <cellStyle name="Normal 6 6 2 2 2 2" xfId="1679" xr:uid="{B7F95C53-A5B1-4E5B-9EFC-8F947444757A}"/>
    <cellStyle name="Normal 6 6 2 2 2 3" xfId="3328" xr:uid="{F5AC0E2B-F526-42E3-A255-C8E04859C9F4}"/>
    <cellStyle name="Normal 6 6 2 2 2 4" xfId="3329" xr:uid="{E73B2744-ABE6-49C4-8120-860D8BBC7757}"/>
    <cellStyle name="Normal 6 6 2 2 3" xfId="1680" xr:uid="{42A7157A-2882-4003-AB5A-4C887C90E1EB}"/>
    <cellStyle name="Normal 6 6 2 2 3 2" xfId="3330" xr:uid="{8230CAF1-8249-4DAB-B92D-888B2613EF9D}"/>
    <cellStyle name="Normal 6 6 2 2 3 3" xfId="3331" xr:uid="{DD02F0C2-2F49-45DD-AB9F-8C7BCF5D2EEB}"/>
    <cellStyle name="Normal 6 6 2 2 3 4" xfId="3332" xr:uid="{AB39ABB8-AC0B-47E8-8EEB-97A5D72280D9}"/>
    <cellStyle name="Normal 6 6 2 2 4" xfId="3333" xr:uid="{2B4B20C8-41FC-46B7-A73C-F5C7777133D4}"/>
    <cellStyle name="Normal 6 6 2 2 5" xfId="3334" xr:uid="{6FFF4A30-08BB-47FF-A954-6D15A472295B}"/>
    <cellStyle name="Normal 6 6 2 2 6" xfId="3335" xr:uid="{04440436-DA30-4134-B3F0-302832937D29}"/>
    <cellStyle name="Normal 6 6 2 3" xfId="665" xr:uid="{89D9234A-83CD-4B87-BE67-28EEFEAEA8FA}"/>
    <cellStyle name="Normal 6 6 2 3 2" xfId="1681" xr:uid="{13E1F2DC-6B20-4C6D-8FCD-7C9273D75397}"/>
    <cellStyle name="Normal 6 6 2 3 2 2" xfId="3336" xr:uid="{6E7103E0-672E-49C3-BD83-8424AA1525C4}"/>
    <cellStyle name="Normal 6 6 2 3 2 3" xfId="3337" xr:uid="{9933CB3B-1BC0-472A-BC81-60DDDECEE820}"/>
    <cellStyle name="Normal 6 6 2 3 2 4" xfId="3338" xr:uid="{11198C76-48F9-41AE-98E5-6B1619BBC098}"/>
    <cellStyle name="Normal 6 6 2 3 3" xfId="3339" xr:uid="{D3477882-CDD3-422E-9841-385ED9DCA52E}"/>
    <cellStyle name="Normal 6 6 2 3 4" xfId="3340" xr:uid="{BB45D07A-79BF-41DC-A3D8-540E9397211E}"/>
    <cellStyle name="Normal 6 6 2 3 5" xfId="3341" xr:uid="{8EEAB9F3-6777-4ED1-9B9E-3A4B2D8C48B3}"/>
    <cellStyle name="Normal 6 6 2 4" xfId="1682" xr:uid="{5D9B0ED6-6030-4E2D-B108-5518727D198A}"/>
    <cellStyle name="Normal 6 6 2 4 2" xfId="3342" xr:uid="{3ADB2F36-7F36-4FA5-AEE7-05C828599068}"/>
    <cellStyle name="Normal 6 6 2 4 3" xfId="3343" xr:uid="{791F8D54-A611-4C00-868B-38998E951A9A}"/>
    <cellStyle name="Normal 6 6 2 4 4" xfId="3344" xr:uid="{EFD25C03-1452-4BE7-B874-BFE5005D9532}"/>
    <cellStyle name="Normal 6 6 2 5" xfId="3345" xr:uid="{4B8691C4-CE27-4744-9892-CF67EDE64C39}"/>
    <cellStyle name="Normal 6 6 2 5 2" xfId="3346" xr:uid="{6A42EB5A-541E-40EF-9E0C-6C0680ECD652}"/>
    <cellStyle name="Normal 6 6 2 5 3" xfId="3347" xr:uid="{54032201-DFD3-408A-9A2F-8C269AFC3717}"/>
    <cellStyle name="Normal 6 6 2 5 4" xfId="3348" xr:uid="{C2ED47E0-8890-4261-B24A-CBCCE7C3BD96}"/>
    <cellStyle name="Normal 6 6 2 6" xfId="3349" xr:uid="{2D5D7D51-1E2C-4C6C-8A80-BA0984DECB34}"/>
    <cellStyle name="Normal 6 6 2 7" xfId="3350" xr:uid="{4FF67BC6-8708-4259-8AA0-0E19B5491A87}"/>
    <cellStyle name="Normal 6 6 2 8" xfId="3351" xr:uid="{1FDE6B09-C6DE-4AB9-AAEF-33E2405D3D65}"/>
    <cellStyle name="Normal 6 6 3" xfId="342" xr:uid="{62879BBE-BA48-459C-AAD3-6FA38C843980}"/>
    <cellStyle name="Normal 6 6 3 2" xfId="666" xr:uid="{79FED2E9-F8A8-495D-80CF-A480551F5C8B}"/>
    <cellStyle name="Normal 6 6 3 2 2" xfId="667" xr:uid="{A704BE33-89C7-45D8-8F19-116D1B957CDD}"/>
    <cellStyle name="Normal 6 6 3 2 3" xfId="3352" xr:uid="{37F2F740-5659-4F4C-9D71-26A125EF9707}"/>
    <cellStyle name="Normal 6 6 3 2 4" xfId="3353" xr:uid="{1EFE879B-447E-4FBE-BC6A-1B4853EBEDD8}"/>
    <cellStyle name="Normal 6 6 3 3" xfId="668" xr:uid="{6C4DE566-D5D1-4FD6-9A4B-78FD665BBAEF}"/>
    <cellStyle name="Normal 6 6 3 3 2" xfId="3354" xr:uid="{24AAA7AA-9FCD-4B94-A71A-FD6D994CB34A}"/>
    <cellStyle name="Normal 6 6 3 3 3" xfId="3355" xr:uid="{84ABF7BB-365E-43E2-BE64-6F2D4810C81F}"/>
    <cellStyle name="Normal 6 6 3 3 4" xfId="3356" xr:uid="{C9BE8F7C-7444-4778-B167-FC74207D5E66}"/>
    <cellStyle name="Normal 6 6 3 4" xfId="3357" xr:uid="{6C86AE7E-3806-4A2F-A3B2-9DA4D5B549B9}"/>
    <cellStyle name="Normal 6 6 3 5" xfId="3358" xr:uid="{434FDF66-DF21-4B65-AB4E-A952E562F58A}"/>
    <cellStyle name="Normal 6 6 3 6" xfId="3359" xr:uid="{2C56549B-5426-4A82-89EE-A7012CF02FB5}"/>
    <cellStyle name="Normal 6 6 4" xfId="343" xr:uid="{1A0E09E8-DC8F-4914-87A3-753E8E65E165}"/>
    <cellStyle name="Normal 6 6 4 2" xfId="669" xr:uid="{8DEB1D77-AEBF-4BDD-81DA-82E659F96A6F}"/>
    <cellStyle name="Normal 6 6 4 2 2" xfId="3360" xr:uid="{77F2047B-D0E9-483F-BA56-CEA34A78CB41}"/>
    <cellStyle name="Normal 6 6 4 2 3" xfId="3361" xr:uid="{78213A6A-E645-485F-9B55-E32D472F9B12}"/>
    <cellStyle name="Normal 6 6 4 2 4" xfId="3362" xr:uid="{6DB77C93-D0FC-485B-AE57-E1FD8BCE1ACA}"/>
    <cellStyle name="Normal 6 6 4 3" xfId="3363" xr:uid="{54DFF9CA-2597-4B00-A95D-1692DB0B9095}"/>
    <cellStyle name="Normal 6 6 4 4" xfId="3364" xr:uid="{4C1BCDCF-FDF8-45B2-8577-45BEAFF5213F}"/>
    <cellStyle name="Normal 6 6 4 5" xfId="3365" xr:uid="{2C1EB608-697F-450F-8BF9-2527D4DEA379}"/>
    <cellStyle name="Normal 6 6 5" xfId="670" xr:uid="{89E99892-FEB1-4CC5-8835-AAC27766C396}"/>
    <cellStyle name="Normal 6 6 5 2" xfId="3366" xr:uid="{5E9A3D5C-D3CD-4DC1-9DAE-D017B6C1A677}"/>
    <cellStyle name="Normal 6 6 5 3" xfId="3367" xr:uid="{BF1F9F6C-0DD6-4AB4-868E-47C3DDED8985}"/>
    <cellStyle name="Normal 6 6 5 4" xfId="3368" xr:uid="{3B009614-A3F6-40F8-A4F6-2A4CE8606973}"/>
    <cellStyle name="Normal 6 6 6" xfId="3369" xr:uid="{B4639515-43F0-4222-9E38-3CB1E2E9A893}"/>
    <cellStyle name="Normal 6 6 6 2" xfId="3370" xr:uid="{61CCD819-C77E-403F-814A-4296E799BF6A}"/>
    <cellStyle name="Normal 6 6 6 3" xfId="3371" xr:uid="{F281C1C3-9F38-4B5B-89BB-CB72FCA7BD08}"/>
    <cellStyle name="Normal 6 6 6 4" xfId="3372" xr:uid="{BD88B6A3-A3D0-4C2E-8CE9-C72584F4BBA9}"/>
    <cellStyle name="Normal 6 6 7" xfId="3373" xr:uid="{8C4190B4-1FC8-480E-9C4E-F71BCFC4D64C}"/>
    <cellStyle name="Normal 6 6 8" xfId="3374" xr:uid="{E181A173-DCE1-4DAC-AB6F-8F8E7A68C618}"/>
    <cellStyle name="Normal 6 6 9" xfId="3375" xr:uid="{3F60C6D3-F162-4491-9C9B-59B8AC542D8A}"/>
    <cellStyle name="Normal 6 7" xfId="132" xr:uid="{92948B07-092B-4CB9-9815-7424EE43286B}"/>
    <cellStyle name="Normal 6 7 2" xfId="344" xr:uid="{8483AC3A-9302-46B8-A67C-C464BE433FC1}"/>
    <cellStyle name="Normal 6 7 2 2" xfId="671" xr:uid="{2608264F-CD70-4AE2-9AD7-17C11426C437}"/>
    <cellStyle name="Normal 6 7 2 2 2" xfId="1683" xr:uid="{F7E70B55-2B9D-4119-B7D9-87C6C157FFAE}"/>
    <cellStyle name="Normal 6 7 2 2 2 2" xfId="1684" xr:uid="{0B5ABDDB-71C4-4742-8FD5-FA2AD3581FA9}"/>
    <cellStyle name="Normal 6 7 2 2 3" xfId="1685" xr:uid="{86F824CA-94CC-40B1-AD5D-744370E95551}"/>
    <cellStyle name="Normal 6 7 2 2 4" xfId="3376" xr:uid="{C75456FE-D559-4D72-A69E-54DAB9C84800}"/>
    <cellStyle name="Normal 6 7 2 3" xfId="1686" xr:uid="{BE3E6E95-A79F-463F-8A67-736D230FD32B}"/>
    <cellStyle name="Normal 6 7 2 3 2" xfId="1687" xr:uid="{67CDD9EE-85ED-4E20-AF8A-009DB801155C}"/>
    <cellStyle name="Normal 6 7 2 3 3" xfId="3377" xr:uid="{8417EFA0-57A0-4A9E-9739-562C4C6CF290}"/>
    <cellStyle name="Normal 6 7 2 3 4" xfId="3378" xr:uid="{71766A97-9C62-446F-835C-87577958D5BC}"/>
    <cellStyle name="Normal 6 7 2 4" xfId="1688" xr:uid="{7D7BBB6A-718D-4025-9A1E-16051C2C1D77}"/>
    <cellStyle name="Normal 6 7 2 5" xfId="3379" xr:uid="{8F96A7C1-E136-41E6-B172-55A471A86301}"/>
    <cellStyle name="Normal 6 7 2 6" xfId="3380" xr:uid="{FBC4A25E-E010-4695-9F34-F5136DF1F4ED}"/>
    <cellStyle name="Normal 6 7 3" xfId="672" xr:uid="{26F01CF0-EC28-4337-994C-E3456B8660EF}"/>
    <cellStyle name="Normal 6 7 3 2" xfId="1689" xr:uid="{91E20C15-4E96-4B7D-8E45-FD085E57F5D9}"/>
    <cellStyle name="Normal 6 7 3 2 2" xfId="1690" xr:uid="{E0626300-0A73-42EA-9A3F-E730F21A609B}"/>
    <cellStyle name="Normal 6 7 3 2 3" xfId="3381" xr:uid="{0889EA5A-8262-4319-9E68-BBCFE950C06B}"/>
    <cellStyle name="Normal 6 7 3 2 4" xfId="3382" xr:uid="{5E4FC70B-1CF2-479A-A6A8-F6BC9703D7F9}"/>
    <cellStyle name="Normal 6 7 3 3" xfId="1691" xr:uid="{D33D4880-E9DA-47A5-8714-B9358E312AA2}"/>
    <cellStyle name="Normal 6 7 3 4" xfId="3383" xr:uid="{D2A4EF4B-30AD-4EB9-92AE-AF0621F4C419}"/>
    <cellStyle name="Normal 6 7 3 5" xfId="3384" xr:uid="{AFCB50F3-8ADD-4177-A554-809A8990AA36}"/>
    <cellStyle name="Normal 6 7 4" xfId="1692" xr:uid="{9A9F0159-346B-4070-863A-76D969D633BD}"/>
    <cellStyle name="Normal 6 7 4 2" xfId="1693" xr:uid="{5D07F936-AD6F-4546-9A24-F55BBEBB0D1A}"/>
    <cellStyle name="Normal 6 7 4 3" xfId="3385" xr:uid="{6529F9D9-8C7C-499A-A169-4E4F0038D2FB}"/>
    <cellStyle name="Normal 6 7 4 4" xfId="3386" xr:uid="{F20DA4B5-EF5D-45AE-9184-2FB84B4B2CAF}"/>
    <cellStyle name="Normal 6 7 5" xfId="1694" xr:uid="{46CA824D-6715-4CE6-B225-EF324138F134}"/>
    <cellStyle name="Normal 6 7 5 2" xfId="3387" xr:uid="{5B130EF3-E7D4-4568-B574-F2AB0E1B061E}"/>
    <cellStyle name="Normal 6 7 5 3" xfId="3388" xr:uid="{FB37285F-4BEC-4E4D-A222-3522309736A5}"/>
    <cellStyle name="Normal 6 7 5 4" xfId="3389" xr:uid="{9136A198-1881-44A4-9E39-7DBC0A347F18}"/>
    <cellStyle name="Normal 6 7 6" xfId="3390" xr:uid="{80A5A87B-30DA-43EE-A284-408E83127DFA}"/>
    <cellStyle name="Normal 6 7 7" xfId="3391" xr:uid="{1DA80810-2FF9-45A6-AA32-FAAD7D442056}"/>
    <cellStyle name="Normal 6 7 8" xfId="3392" xr:uid="{7CCE8372-0825-45CD-BF0E-9AD235BCB128}"/>
    <cellStyle name="Normal 6 8" xfId="345" xr:uid="{A327840C-3E2B-4465-B35A-B4E64CB28324}"/>
    <cellStyle name="Normal 6 8 2" xfId="673" xr:uid="{F45A1A2F-65BC-4407-935D-98A51679A890}"/>
    <cellStyle name="Normal 6 8 2 2" xfId="674" xr:uid="{C8901098-002F-474C-9806-9A3179B115FA}"/>
    <cellStyle name="Normal 6 8 2 2 2" xfId="1695" xr:uid="{0581D691-BA95-45CF-BA04-6A3F321D6B41}"/>
    <cellStyle name="Normal 6 8 2 2 3" xfId="3393" xr:uid="{7A6E4778-370C-46D1-BAC6-9558CD49544B}"/>
    <cellStyle name="Normal 6 8 2 2 4" xfId="3394" xr:uid="{4EEC4088-FF89-4805-9B92-9D773581B760}"/>
    <cellStyle name="Normal 6 8 2 3" xfId="1696" xr:uid="{CA0DD668-854A-4B40-B819-1EDE7B65042C}"/>
    <cellStyle name="Normal 6 8 2 4" xfId="3395" xr:uid="{E402D5A3-734F-43CE-85BF-2ADEC206656B}"/>
    <cellStyle name="Normal 6 8 2 5" xfId="3396" xr:uid="{386A3923-EF02-41AF-BE7F-1D652FE26350}"/>
    <cellStyle name="Normal 6 8 3" xfId="675" xr:uid="{40EF75F8-8B00-44D7-A729-7FFF25712B74}"/>
    <cellStyle name="Normal 6 8 3 2" xfId="1697" xr:uid="{29746280-D54F-4F22-85F5-4B7F3DAFFF95}"/>
    <cellStyle name="Normal 6 8 3 3" xfId="3397" xr:uid="{7D8DD303-38BD-4DBE-96AA-0978E91B150B}"/>
    <cellStyle name="Normal 6 8 3 4" xfId="3398" xr:uid="{9D84FA93-4F2F-4EA4-AAC1-1F60FEE902D2}"/>
    <cellStyle name="Normal 6 8 4" xfId="1698" xr:uid="{C3C1598D-2E64-498C-8F20-762A27D24405}"/>
    <cellStyle name="Normal 6 8 4 2" xfId="3399" xr:uid="{48B6AD6A-C79E-4F58-9036-85428E05E765}"/>
    <cellStyle name="Normal 6 8 4 3" xfId="3400" xr:uid="{34FB079C-2048-49F6-83D4-BD8626B37E2F}"/>
    <cellStyle name="Normal 6 8 4 4" xfId="3401" xr:uid="{3B1455C4-291E-4160-B746-B2EAF3F74E7D}"/>
    <cellStyle name="Normal 6 8 5" xfId="3402" xr:uid="{085BCD31-6812-47CC-8144-83A6F15CFF25}"/>
    <cellStyle name="Normal 6 8 6" xfId="3403" xr:uid="{192F9AE1-0B3E-4317-902E-A1CC0C34DC94}"/>
    <cellStyle name="Normal 6 8 7" xfId="3404" xr:uid="{394D18F8-B457-4C18-B372-0D3F3D5526E4}"/>
    <cellStyle name="Normal 6 9" xfId="346" xr:uid="{7882B2FA-BA28-488E-AEF9-F89EB36095D8}"/>
    <cellStyle name="Normal 6 9 2" xfId="676" xr:uid="{806CCFF6-2A50-44ED-B42C-DE48D6C95839}"/>
    <cellStyle name="Normal 6 9 2 2" xfId="1699" xr:uid="{0BB12471-804F-4292-98BC-035B09393950}"/>
    <cellStyle name="Normal 6 9 2 3" xfId="3405" xr:uid="{E2E0B5CE-E116-4691-984C-FC902F4E5D74}"/>
    <cellStyle name="Normal 6 9 2 4" xfId="3406" xr:uid="{B652ED73-D481-4B81-9895-063A99C1ABD4}"/>
    <cellStyle name="Normal 6 9 3" xfId="1700" xr:uid="{A752D3B0-56E7-4388-A377-5005A3ACA658}"/>
    <cellStyle name="Normal 6 9 3 2" xfId="3407" xr:uid="{4B30B513-A13D-49C8-B488-338928F19D11}"/>
    <cellStyle name="Normal 6 9 3 3" xfId="3408" xr:uid="{4B1DE092-1A7E-464B-8098-D7C0784A6D2F}"/>
    <cellStyle name="Normal 6 9 3 4" xfId="3409" xr:uid="{6E9A3543-3D17-46E4-BC54-687EE7952CF6}"/>
    <cellStyle name="Normal 6 9 4" xfId="3410" xr:uid="{970A1579-D26D-4706-828B-67A82B4E54E4}"/>
    <cellStyle name="Normal 6 9 5" xfId="3411" xr:uid="{35061304-53BB-4D99-A330-08F9B531A98B}"/>
    <cellStyle name="Normal 6 9 6" xfId="3412" xr:uid="{0F9F4DF6-2819-4F82-B715-72E5F683E5AD}"/>
    <cellStyle name="Normal 7" xfId="66" xr:uid="{3F3BD955-9AC2-4D72-87A7-4FA792223E61}"/>
    <cellStyle name="Normal 7 10" xfId="1701" xr:uid="{3F5C4524-FFC7-4893-87BE-89285C6CF6E1}"/>
    <cellStyle name="Normal 7 10 2" xfId="3413" xr:uid="{B6999BEC-0A7F-4B9C-90ED-F334F26BDF70}"/>
    <cellStyle name="Normal 7 10 3" xfId="3414" xr:uid="{86E04DFE-2D0C-4144-8B8F-4C81AA9C769E}"/>
    <cellStyle name="Normal 7 10 4" xfId="3415" xr:uid="{02D4EB7B-C825-422A-93A6-B9AF72766FDF}"/>
    <cellStyle name="Normal 7 11" xfId="3416" xr:uid="{52B8507F-2143-4FA0-807E-CCDD0A022362}"/>
    <cellStyle name="Normal 7 11 2" xfId="3417" xr:uid="{5E787A51-2554-4292-A1F9-351ABA8AF775}"/>
    <cellStyle name="Normal 7 11 3" xfId="3418" xr:uid="{57068A21-B117-48B3-9D06-B2C535F8DF2E}"/>
    <cellStyle name="Normal 7 11 4" xfId="3419" xr:uid="{E78BCA01-D905-4472-B171-D8F5C4876111}"/>
    <cellStyle name="Normal 7 12" xfId="3420" xr:uid="{9984008A-B4F9-4889-AA9E-09EF0FF76DED}"/>
    <cellStyle name="Normal 7 12 2" xfId="3421" xr:uid="{BC4DFDDF-09C4-4743-B7DF-F3717C1A6C14}"/>
    <cellStyle name="Normal 7 13" xfId="3422" xr:uid="{499C493B-6C68-4D65-A774-F8A5E82C349D}"/>
    <cellStyle name="Normal 7 14" xfId="3423" xr:uid="{8A1B0A74-4C5D-4F1F-A10F-D332D4AFE106}"/>
    <cellStyle name="Normal 7 15" xfId="3424" xr:uid="{0B97814E-376D-40B3-B85A-99415F48F042}"/>
    <cellStyle name="Normal 7 2" xfId="133" xr:uid="{791A1629-4BC0-42D3-A1D8-A5EA498514A5}"/>
    <cellStyle name="Normal 7 2 10" xfId="3425" xr:uid="{1E5B580D-8BD7-406A-8314-6947FE5654AA}"/>
    <cellStyle name="Normal 7 2 11" xfId="3426" xr:uid="{BDF27636-490B-4FF9-B17F-C3DD49F8BBAB}"/>
    <cellStyle name="Normal 7 2 2" xfId="134" xr:uid="{E6C42330-FEE9-492D-93BC-94CDE26D17AC}"/>
    <cellStyle name="Normal 7 2 2 2" xfId="135" xr:uid="{0332CF89-809E-496E-B514-6C5A7E09865B}"/>
    <cellStyle name="Normal 7 2 2 2 2" xfId="347" xr:uid="{FBA03280-77BE-453A-BCE0-B182D0DEDF0D}"/>
    <cellStyle name="Normal 7 2 2 2 2 2" xfId="677" xr:uid="{FA519AE0-1E27-4415-AD39-50B9A1BDC48F}"/>
    <cellStyle name="Normal 7 2 2 2 2 2 2" xfId="678" xr:uid="{ED3B2155-3784-45C4-9ADA-D5663A84D598}"/>
    <cellStyle name="Normal 7 2 2 2 2 2 2 2" xfId="1702" xr:uid="{22C88439-0A10-43D6-B971-B655D2536B9B}"/>
    <cellStyle name="Normal 7 2 2 2 2 2 2 2 2" xfId="1703" xr:uid="{DA862A84-5668-4F35-AADB-E80C81F59AB2}"/>
    <cellStyle name="Normal 7 2 2 2 2 2 2 3" xfId="1704" xr:uid="{278B532D-2E3E-4D11-8657-B376D000FD74}"/>
    <cellStyle name="Normal 7 2 2 2 2 2 3" xfId="1705" xr:uid="{8FF95BC6-6B8F-475D-9BFF-DD54340E1567}"/>
    <cellStyle name="Normal 7 2 2 2 2 2 3 2" xfId="1706" xr:uid="{92C7ACAF-54AC-4B4F-9C45-D49A6FD38E52}"/>
    <cellStyle name="Normal 7 2 2 2 2 2 4" xfId="1707" xr:uid="{BFF59C0B-9B73-4B83-8FB4-C6EA32F47D67}"/>
    <cellStyle name="Normal 7 2 2 2 2 3" xfId="679" xr:uid="{D88F198A-C9E0-486C-A71B-D8CB415B6A27}"/>
    <cellStyle name="Normal 7 2 2 2 2 3 2" xfId="1708" xr:uid="{A174F832-88D4-4CF4-8E0E-C82054654890}"/>
    <cellStyle name="Normal 7 2 2 2 2 3 2 2" xfId="1709" xr:uid="{7BA30C8D-1ADD-4861-AF56-3F83885F1904}"/>
    <cellStyle name="Normal 7 2 2 2 2 3 3" xfId="1710" xr:uid="{E3C6D443-17B0-4525-95BF-9841F5635D95}"/>
    <cellStyle name="Normal 7 2 2 2 2 3 4" xfId="3427" xr:uid="{4B985841-A7FA-4E6A-BDA1-2F100B33CFCE}"/>
    <cellStyle name="Normal 7 2 2 2 2 4" xfId="1711" xr:uid="{8CAAB15F-C9DD-43D3-A8B9-56148AFEE55E}"/>
    <cellStyle name="Normal 7 2 2 2 2 4 2" xfId="1712" xr:uid="{E5F80338-9278-4C78-87B5-22AA29CAE4BD}"/>
    <cellStyle name="Normal 7 2 2 2 2 5" xfId="1713" xr:uid="{9D949E75-30BB-492A-8C34-8AA2907F9529}"/>
    <cellStyle name="Normal 7 2 2 2 2 6" xfId="3428" xr:uid="{2E304E2E-BEB3-457B-B90D-27600E5A56A2}"/>
    <cellStyle name="Normal 7 2 2 2 3" xfId="348" xr:uid="{67928927-0CFB-4FC6-B0C0-846D1D8CD1B9}"/>
    <cellStyle name="Normal 7 2 2 2 3 2" xfId="680" xr:uid="{4409F326-AE6F-439E-92B8-0F809C62309D}"/>
    <cellStyle name="Normal 7 2 2 2 3 2 2" xfId="681" xr:uid="{2C0931E2-C80D-4E77-B137-10CA6E88D747}"/>
    <cellStyle name="Normal 7 2 2 2 3 2 2 2" xfId="1714" xr:uid="{8FCE0C86-273B-49CA-938A-5FB276A25AD7}"/>
    <cellStyle name="Normal 7 2 2 2 3 2 2 2 2" xfId="1715" xr:uid="{9BB7570D-E1AE-4452-BE33-BE1DA3CF8F0C}"/>
    <cellStyle name="Normal 7 2 2 2 3 2 2 3" xfId="1716" xr:uid="{49BFCBEB-2956-431B-8B3E-979C896D8A6C}"/>
    <cellStyle name="Normal 7 2 2 2 3 2 3" xfId="1717" xr:uid="{CF8D72A8-AF7E-45D6-92B2-D16D6C8D4011}"/>
    <cellStyle name="Normal 7 2 2 2 3 2 3 2" xfId="1718" xr:uid="{3EEB23D6-70F7-4512-A3C6-5F248BE1AE9D}"/>
    <cellStyle name="Normal 7 2 2 2 3 2 4" xfId="1719" xr:uid="{5AEA3492-AB1E-4257-9E7E-4138DA62A9E3}"/>
    <cellStyle name="Normal 7 2 2 2 3 3" xfId="682" xr:uid="{DB590EAD-9667-4AFB-B0EB-0B9C6941C270}"/>
    <cellStyle name="Normal 7 2 2 2 3 3 2" xfId="1720" xr:uid="{845D754F-11AB-4C0A-A70B-F154E2DCC119}"/>
    <cellStyle name="Normal 7 2 2 2 3 3 2 2" xfId="1721" xr:uid="{73650287-12B2-4F0C-B42F-60489740A168}"/>
    <cellStyle name="Normal 7 2 2 2 3 3 3" xfId="1722" xr:uid="{BD395A1C-90EB-4E90-B44D-C1FA510D72BA}"/>
    <cellStyle name="Normal 7 2 2 2 3 4" xfId="1723" xr:uid="{AB410A35-9C01-4CA3-94D4-4EF71DE1532B}"/>
    <cellStyle name="Normal 7 2 2 2 3 4 2" xfId="1724" xr:uid="{7AB5EEA4-87FE-43E9-97EA-B07E4E061211}"/>
    <cellStyle name="Normal 7 2 2 2 3 5" xfId="1725" xr:uid="{B2ECDBE2-9495-4A42-961F-1978E439746B}"/>
    <cellStyle name="Normal 7 2 2 2 4" xfId="683" xr:uid="{1B87A307-42BD-405C-84CF-40D511A6FF0C}"/>
    <cellStyle name="Normal 7 2 2 2 4 2" xfId="684" xr:uid="{DCF3A666-27FD-4F95-AA53-E0D8452C3BBB}"/>
    <cellStyle name="Normal 7 2 2 2 4 2 2" xfId="1726" xr:uid="{F68E15AE-DE5B-4C3A-B9BB-8FF6B6E8EBF0}"/>
    <cellStyle name="Normal 7 2 2 2 4 2 2 2" xfId="1727" xr:uid="{65F3E328-E94F-4E92-8B41-06D2D0483E77}"/>
    <cellStyle name="Normal 7 2 2 2 4 2 3" xfId="1728" xr:uid="{E87D94C3-3D5D-4C41-BB5C-A03FDEF4CA3D}"/>
    <cellStyle name="Normal 7 2 2 2 4 3" xfId="1729" xr:uid="{9577F7CD-F439-449E-8BA0-15E40E1C9CB7}"/>
    <cellStyle name="Normal 7 2 2 2 4 3 2" xfId="1730" xr:uid="{9367CB90-013C-438C-B304-C863DCA28FF1}"/>
    <cellStyle name="Normal 7 2 2 2 4 4" xfId="1731" xr:uid="{03149E8D-AD5B-4162-A1F7-D5C9B66D73E5}"/>
    <cellStyle name="Normal 7 2 2 2 5" xfId="685" xr:uid="{D00AEA08-C0EC-4061-84DB-BA6EBC9FD3C5}"/>
    <cellStyle name="Normal 7 2 2 2 5 2" xfId="1732" xr:uid="{3580F999-E38B-46A4-9F51-4F5A72E0D072}"/>
    <cellStyle name="Normal 7 2 2 2 5 2 2" xfId="1733" xr:uid="{2890F94A-9688-4818-AD58-863B80168A46}"/>
    <cellStyle name="Normal 7 2 2 2 5 3" xfId="1734" xr:uid="{607539DE-5EE3-4638-935E-6DAA54BFCE41}"/>
    <cellStyle name="Normal 7 2 2 2 5 4" xfId="3429" xr:uid="{E6E637F3-F41E-4082-AF7B-14D4B91FEF4F}"/>
    <cellStyle name="Normal 7 2 2 2 6" xfId="1735" xr:uid="{D18B0EF2-2B9B-41B4-8AC0-D65BB949A78F}"/>
    <cellStyle name="Normal 7 2 2 2 6 2" xfId="1736" xr:uid="{4BC6423C-E691-41F7-AFB4-E5E401F3C7D9}"/>
    <cellStyle name="Normal 7 2 2 2 7" xfId="1737" xr:uid="{C70EB350-CF7D-4050-B6AA-C68DDA91226F}"/>
    <cellStyle name="Normal 7 2 2 2 8" xfId="3430" xr:uid="{88B64590-155A-479A-9399-E41158743583}"/>
    <cellStyle name="Normal 7 2 2 3" xfId="349" xr:uid="{E90D7FD3-5BCD-4306-B7CC-CF79E0090463}"/>
    <cellStyle name="Normal 7 2 2 3 2" xfId="686" xr:uid="{A4DF4D8B-88AB-4143-A5AD-C8ECE6DD9A1F}"/>
    <cellStyle name="Normal 7 2 2 3 2 2" xfId="687" xr:uid="{F79863BA-9FEC-4D83-B701-B22E624DCDD5}"/>
    <cellStyle name="Normal 7 2 2 3 2 2 2" xfId="1738" xr:uid="{6EB07DAA-2601-47DE-B4ED-144A6896C956}"/>
    <cellStyle name="Normal 7 2 2 3 2 2 2 2" xfId="1739" xr:uid="{0F03618F-0B4F-4B1B-A829-41021823595D}"/>
    <cellStyle name="Normal 7 2 2 3 2 2 3" xfId="1740" xr:uid="{5427A8A6-BFCB-4F64-9E18-DE21B4074547}"/>
    <cellStyle name="Normal 7 2 2 3 2 3" xfId="1741" xr:uid="{FF66CB9B-596C-43C4-8D0E-89446842B882}"/>
    <cellStyle name="Normal 7 2 2 3 2 3 2" xfId="1742" xr:uid="{C602329F-25F9-40C3-9D1D-C557E06A40EC}"/>
    <cellStyle name="Normal 7 2 2 3 2 4" xfId="1743" xr:uid="{A9BEC440-ADCA-4017-98DF-0E44F586986D}"/>
    <cellStyle name="Normal 7 2 2 3 3" xfId="688" xr:uid="{82C119E2-1F38-4EF9-94F7-98D975C3BC94}"/>
    <cellStyle name="Normal 7 2 2 3 3 2" xfId="1744" xr:uid="{3606EC6C-62D3-425F-862A-EB8A5A531A67}"/>
    <cellStyle name="Normal 7 2 2 3 3 2 2" xfId="1745" xr:uid="{9774B3D9-03F6-4E71-9AF1-8CE98C3DB753}"/>
    <cellStyle name="Normal 7 2 2 3 3 3" xfId="1746" xr:uid="{8E55B5E8-942D-4BC9-B4B9-D6FEB336DA04}"/>
    <cellStyle name="Normal 7 2 2 3 3 4" xfId="3431" xr:uid="{828FF890-1E8F-4DBA-846A-5F227CA26FCC}"/>
    <cellStyle name="Normal 7 2 2 3 4" xfId="1747" xr:uid="{D653AB65-8A5F-410F-B071-C36448F425F4}"/>
    <cellStyle name="Normal 7 2 2 3 4 2" xfId="1748" xr:uid="{E9D4EC3B-E668-4E55-902B-5D16803584A2}"/>
    <cellStyle name="Normal 7 2 2 3 5" xfId="1749" xr:uid="{329BC8E1-62F5-4EA3-9605-54CAA127B1E0}"/>
    <cellStyle name="Normal 7 2 2 3 6" xfId="3432" xr:uid="{165DF14D-CE6F-47AB-ADBC-8402899721CB}"/>
    <cellStyle name="Normal 7 2 2 4" xfId="350" xr:uid="{F7CCB92E-0B6D-4E02-89CD-2F30097A7638}"/>
    <cellStyle name="Normal 7 2 2 4 2" xfId="689" xr:uid="{BB321645-18CA-4373-9DFB-14B8FC6DE468}"/>
    <cellStyle name="Normal 7 2 2 4 2 2" xfId="690" xr:uid="{6E5F6961-1ABC-4A95-8830-E2977BC8DB62}"/>
    <cellStyle name="Normal 7 2 2 4 2 2 2" xfId="1750" xr:uid="{8CB7788F-CB49-422E-90A6-3317436691FD}"/>
    <cellStyle name="Normal 7 2 2 4 2 2 2 2" xfId="1751" xr:uid="{9FEF1A4D-5C23-4EDB-8B54-EF8182232509}"/>
    <cellStyle name="Normal 7 2 2 4 2 2 3" xfId="1752" xr:uid="{ACF2E009-0AE8-4991-8CE4-B56D8FCA2D13}"/>
    <cellStyle name="Normal 7 2 2 4 2 3" xfId="1753" xr:uid="{1B3EFBAF-7303-48E2-8A9E-E424206405EA}"/>
    <cellStyle name="Normal 7 2 2 4 2 3 2" xfId="1754" xr:uid="{F8310AE1-D754-47C1-A252-CA21086A3393}"/>
    <cellStyle name="Normal 7 2 2 4 2 4" xfId="1755" xr:uid="{EC5A65F8-BE3C-4AA1-B884-5E50286BBD51}"/>
    <cellStyle name="Normal 7 2 2 4 3" xfId="691" xr:uid="{DA44F934-AF61-4D2D-A1A1-F75226A812E9}"/>
    <cellStyle name="Normal 7 2 2 4 3 2" xfId="1756" xr:uid="{7FECA712-68C8-4F28-8BCE-20A60BB845E8}"/>
    <cellStyle name="Normal 7 2 2 4 3 2 2" xfId="1757" xr:uid="{AB35EDFA-1726-4CB6-B0D6-2DD7E4214366}"/>
    <cellStyle name="Normal 7 2 2 4 3 3" xfId="1758" xr:uid="{440B1F15-E802-4A06-9C4E-2C2441CFF9BA}"/>
    <cellStyle name="Normal 7 2 2 4 4" xfId="1759" xr:uid="{4E3EC96B-ACDE-4AFB-9C15-38355712CDB2}"/>
    <cellStyle name="Normal 7 2 2 4 4 2" xfId="1760" xr:uid="{9ABBDF16-4F6F-4E45-A37D-B566CC05AF80}"/>
    <cellStyle name="Normal 7 2 2 4 5" xfId="1761" xr:uid="{4B3A4E63-B2CE-42B9-BDE3-22A6DE036B6D}"/>
    <cellStyle name="Normal 7 2 2 5" xfId="351" xr:uid="{4EDAC67E-DBD5-426C-80DB-61BC730ACD6B}"/>
    <cellStyle name="Normal 7 2 2 5 2" xfId="692" xr:uid="{5A9D38BA-A545-4913-9CDA-9A043502BD13}"/>
    <cellStyle name="Normal 7 2 2 5 2 2" xfId="1762" xr:uid="{6C8E1BD9-7515-4651-90F9-F4F7A1B3E30B}"/>
    <cellStyle name="Normal 7 2 2 5 2 2 2" xfId="1763" xr:uid="{F83D10F5-748C-42E7-91A6-EC80C7FFB4F8}"/>
    <cellStyle name="Normal 7 2 2 5 2 3" xfId="1764" xr:uid="{40C92E83-FE4A-4558-9DF8-EC5962D05A4C}"/>
    <cellStyle name="Normal 7 2 2 5 3" xfId="1765" xr:uid="{D757523C-9532-405F-AF07-0A490613D71C}"/>
    <cellStyle name="Normal 7 2 2 5 3 2" xfId="1766" xr:uid="{43B2C43E-E90A-47C7-8DA0-F541078D2497}"/>
    <cellStyle name="Normal 7 2 2 5 4" xfId="1767" xr:uid="{1D6BCE62-560B-426E-BA89-931CC5180633}"/>
    <cellStyle name="Normal 7 2 2 6" xfId="693" xr:uid="{C0CE05CF-56D0-4756-A699-94E0BCB8F261}"/>
    <cellStyle name="Normal 7 2 2 6 2" xfId="1768" xr:uid="{4B64799C-A233-4E12-97E7-E4F5B4361FF2}"/>
    <cellStyle name="Normal 7 2 2 6 2 2" xfId="1769" xr:uid="{AFB9278E-C800-405B-901F-4DC500D69FF3}"/>
    <cellStyle name="Normal 7 2 2 6 3" xfId="1770" xr:uid="{BD17EADD-282C-441A-B075-0F51B5929A24}"/>
    <cellStyle name="Normal 7 2 2 6 4" xfId="3433" xr:uid="{706798C8-258C-478C-A242-005A43F5D0BC}"/>
    <cellStyle name="Normal 7 2 2 7" xfId="1771" xr:uid="{D9E9927F-BDAB-4D22-8FA6-69D5E036AEDD}"/>
    <cellStyle name="Normal 7 2 2 7 2" xfId="1772" xr:uid="{A0171740-14ED-462C-9BC7-325D7728DF7B}"/>
    <cellStyle name="Normal 7 2 2 8" xfId="1773" xr:uid="{ACB2C71C-F066-4B2F-8808-B79427930D6E}"/>
    <cellStyle name="Normal 7 2 2 9" xfId="3434" xr:uid="{5153FF3E-AD85-4740-A583-0E2A513061F8}"/>
    <cellStyle name="Normal 7 2 3" xfId="136" xr:uid="{0195B220-0B25-42D0-B43E-4DF4D95AFDEE}"/>
    <cellStyle name="Normal 7 2 3 2" xfId="137" xr:uid="{F5039049-4706-46FF-B6D5-D8DF0C379D27}"/>
    <cellStyle name="Normal 7 2 3 2 2" xfId="694" xr:uid="{2AFDD64B-C10D-4A73-A0A0-56975DBDC088}"/>
    <cellStyle name="Normal 7 2 3 2 2 2" xfId="695" xr:uid="{831C90CC-6830-40E1-9359-6AAEE18738D7}"/>
    <cellStyle name="Normal 7 2 3 2 2 2 2" xfId="1774" xr:uid="{1EB57053-B9F1-4F28-8AD9-AEA3D0F0099C}"/>
    <cellStyle name="Normal 7 2 3 2 2 2 2 2" xfId="1775" xr:uid="{BD61C5A4-7BA4-40A1-AE23-0FC6937C9F14}"/>
    <cellStyle name="Normal 7 2 3 2 2 2 3" xfId="1776" xr:uid="{F1428F76-1F94-4650-9420-C00371C5A52A}"/>
    <cellStyle name="Normal 7 2 3 2 2 3" xfId="1777" xr:uid="{F350BD71-CD99-4C63-986E-E669FFE391C9}"/>
    <cellStyle name="Normal 7 2 3 2 2 3 2" xfId="1778" xr:uid="{96318822-6428-411B-9D87-F4C954436510}"/>
    <cellStyle name="Normal 7 2 3 2 2 4" xfId="1779" xr:uid="{4DB4D8FC-BE7F-4247-A4A1-43A19775C96F}"/>
    <cellStyle name="Normal 7 2 3 2 3" xfId="696" xr:uid="{6215C2D3-2D36-47CF-8B49-7AC44ADCE100}"/>
    <cellStyle name="Normal 7 2 3 2 3 2" xfId="1780" xr:uid="{019CD2F1-2F0C-49C2-8633-70650D27D3A4}"/>
    <cellStyle name="Normal 7 2 3 2 3 2 2" xfId="1781" xr:uid="{62D9C440-64F7-49C1-80A7-4543BD2EC234}"/>
    <cellStyle name="Normal 7 2 3 2 3 3" xfId="1782" xr:uid="{2732821B-C38D-4341-874E-EF64C3DDFF2E}"/>
    <cellStyle name="Normal 7 2 3 2 3 4" xfId="3435" xr:uid="{4D0920F0-C9CE-47FA-BAA5-338261A78063}"/>
    <cellStyle name="Normal 7 2 3 2 4" xfId="1783" xr:uid="{8B2A4519-5A2D-4E26-B998-D0B141C2A449}"/>
    <cellStyle name="Normal 7 2 3 2 4 2" xfId="1784" xr:uid="{38C8F7A3-2E52-431D-A0C5-AC7AF0997D75}"/>
    <cellStyle name="Normal 7 2 3 2 5" xfId="1785" xr:uid="{F67916F9-E99C-4981-9A7C-055D8CB51622}"/>
    <cellStyle name="Normal 7 2 3 2 6" xfId="3436" xr:uid="{740BBE39-1A60-4726-84BF-2C3AEEF4B5D1}"/>
    <cellStyle name="Normal 7 2 3 3" xfId="352" xr:uid="{BB7FC7CF-6326-4AEA-9C1F-A6A61521A9E5}"/>
    <cellStyle name="Normal 7 2 3 3 2" xfId="697" xr:uid="{0B44B528-30DF-4BD4-9A5A-3D469F865991}"/>
    <cellStyle name="Normal 7 2 3 3 2 2" xfId="698" xr:uid="{6584A1CF-7175-4A37-88D1-AE0BD9ABB2FD}"/>
    <cellStyle name="Normal 7 2 3 3 2 2 2" xfId="1786" xr:uid="{323BDCFA-715B-4CB7-A5F3-B474E788287B}"/>
    <cellStyle name="Normal 7 2 3 3 2 2 2 2" xfId="1787" xr:uid="{B4464CE2-B180-4812-93C0-ECB07FD506B2}"/>
    <cellStyle name="Normal 7 2 3 3 2 2 3" xfId="1788" xr:uid="{19682B9F-8D9D-428D-8F93-7766B44F4132}"/>
    <cellStyle name="Normal 7 2 3 3 2 3" xfId="1789" xr:uid="{3EB9EF73-1CD6-48DC-9282-1588B6007EFB}"/>
    <cellStyle name="Normal 7 2 3 3 2 3 2" xfId="1790" xr:uid="{2FC42B71-F908-49C8-84CB-70C78B26D4F7}"/>
    <cellStyle name="Normal 7 2 3 3 2 4" xfId="1791" xr:uid="{A516BD0B-5B21-4A38-8DC6-925F217A94B5}"/>
    <cellStyle name="Normal 7 2 3 3 3" xfId="699" xr:uid="{C37D8B9C-7B2F-4CFC-A92B-123D9B47A011}"/>
    <cellStyle name="Normal 7 2 3 3 3 2" xfId="1792" xr:uid="{93FBCF57-0FB1-4749-8D3C-C76E78DC431C}"/>
    <cellStyle name="Normal 7 2 3 3 3 2 2" xfId="1793" xr:uid="{E3DCD02B-C72E-4662-872B-71DF358F430A}"/>
    <cellStyle name="Normal 7 2 3 3 3 3" xfId="1794" xr:uid="{17FAA938-EC0E-4802-BE5B-3DBE222FBCB1}"/>
    <cellStyle name="Normal 7 2 3 3 4" xfId="1795" xr:uid="{C87E1248-D589-424E-B00E-7F2A85FFBCE8}"/>
    <cellStyle name="Normal 7 2 3 3 4 2" xfId="1796" xr:uid="{934A249D-BACF-4D0C-B023-54E6024F14A4}"/>
    <cellStyle name="Normal 7 2 3 3 5" xfId="1797" xr:uid="{342E8776-0E91-4E6F-BF9E-BBEB36B4C061}"/>
    <cellStyle name="Normal 7 2 3 4" xfId="353" xr:uid="{2553AAFA-3F79-41D9-B8B3-DD5F11EF9FE6}"/>
    <cellStyle name="Normal 7 2 3 4 2" xfId="700" xr:uid="{6AEAFD36-BB7E-4E99-A4B9-16C096DA472D}"/>
    <cellStyle name="Normal 7 2 3 4 2 2" xfId="1798" xr:uid="{B0C1E25F-4FD7-4FA3-AD81-B787B9490E90}"/>
    <cellStyle name="Normal 7 2 3 4 2 2 2" xfId="1799" xr:uid="{FF2AD6A2-6163-4CC7-8380-6A6A69F20A5E}"/>
    <cellStyle name="Normal 7 2 3 4 2 3" xfId="1800" xr:uid="{46BE5DC5-FE15-46AA-91DC-F511F6CADDEC}"/>
    <cellStyle name="Normal 7 2 3 4 3" xfId="1801" xr:uid="{B1C485FC-4864-4476-A11B-955A2F675740}"/>
    <cellStyle name="Normal 7 2 3 4 3 2" xfId="1802" xr:uid="{6A1A6BD9-C272-4CC0-92E4-63D545C303A7}"/>
    <cellStyle name="Normal 7 2 3 4 4" xfId="1803" xr:uid="{9FA25DDC-BD93-4F59-BF88-DF6D75CB583C}"/>
    <cellStyle name="Normal 7 2 3 5" xfId="701" xr:uid="{7D54B64C-4D1D-47C5-AE5B-813F3E8F9AA3}"/>
    <cellStyle name="Normal 7 2 3 5 2" xfId="1804" xr:uid="{4018301F-7DEF-4A95-AA7D-472DAECB2487}"/>
    <cellStyle name="Normal 7 2 3 5 2 2" xfId="1805" xr:uid="{CAEC710F-E8C3-4352-9AB1-800FF2E5278F}"/>
    <cellStyle name="Normal 7 2 3 5 3" xfId="1806" xr:uid="{C1E86BE4-5743-4409-AC88-DC39555F8F51}"/>
    <cellStyle name="Normal 7 2 3 5 4" xfId="3437" xr:uid="{A3FAAADA-7A4A-4B3A-B06A-9F760EB10F21}"/>
    <cellStyle name="Normal 7 2 3 6" xfId="1807" xr:uid="{C11674F7-311A-490C-A58D-30CF1C839B3D}"/>
    <cellStyle name="Normal 7 2 3 6 2" xfId="1808" xr:uid="{A3B1DA11-C4FD-4A18-AC97-F8017010890E}"/>
    <cellStyle name="Normal 7 2 3 7" xfId="1809" xr:uid="{0EB32B2F-A78A-4F19-88AB-3594D8F51E1A}"/>
    <cellStyle name="Normal 7 2 3 8" xfId="3438" xr:uid="{A47D4E25-F90D-48E6-AD79-F0D97C6BBA28}"/>
    <cellStyle name="Normal 7 2 4" xfId="138" xr:uid="{1DC3E357-ED30-4026-9A92-73C1DDC90451}"/>
    <cellStyle name="Normal 7 2 4 2" xfId="448" xr:uid="{9F8254D4-7DD0-48AF-8780-231FCC7143A2}"/>
    <cellStyle name="Normal 7 2 4 2 2" xfId="702" xr:uid="{06CACB20-CD82-4B87-BB75-AEA214D18B01}"/>
    <cellStyle name="Normal 7 2 4 2 2 2" xfId="1810" xr:uid="{B7D23120-9F54-4B57-A5F8-1C0E8C5F528A}"/>
    <cellStyle name="Normal 7 2 4 2 2 2 2" xfId="1811" xr:uid="{E59F4B8D-F2F2-4E8C-86EC-96D7A1E0DE28}"/>
    <cellStyle name="Normal 7 2 4 2 2 3" xfId="1812" xr:uid="{A46C9BB7-47A0-4BF2-95AD-179690C8D96D}"/>
    <cellStyle name="Normal 7 2 4 2 2 4" xfId="3439" xr:uid="{453EE0E2-90ED-4243-89A4-9605855AAA15}"/>
    <cellStyle name="Normal 7 2 4 2 3" xfId="1813" xr:uid="{89E2A380-9176-44BD-8DF4-3FECFC596205}"/>
    <cellStyle name="Normal 7 2 4 2 3 2" xfId="1814" xr:uid="{51ABAA66-8854-4A71-B00C-40316DFDAB23}"/>
    <cellStyle name="Normal 7 2 4 2 4" xfId="1815" xr:uid="{623F032C-CC3C-4E10-8FE4-9C59461FE84C}"/>
    <cellStyle name="Normal 7 2 4 2 5" xfId="3440" xr:uid="{7FAB9C66-A808-4451-8F0A-B6539CE742AF}"/>
    <cellStyle name="Normal 7 2 4 3" xfId="703" xr:uid="{79E8E43D-372B-43E9-9869-FC0C99E6F9CF}"/>
    <cellStyle name="Normal 7 2 4 3 2" xfId="1816" xr:uid="{3D02826F-11DB-4F5A-A640-CB5C7AA1DB2D}"/>
    <cellStyle name="Normal 7 2 4 3 2 2" xfId="1817" xr:uid="{10A83425-7490-46D5-8C97-C77639099BE1}"/>
    <cellStyle name="Normal 7 2 4 3 3" xfId="1818" xr:uid="{E82327A2-D83C-4997-B648-25024C794149}"/>
    <cellStyle name="Normal 7 2 4 3 4" xfId="3441" xr:uid="{A1AC1702-26C9-476B-9EAC-E3A4428A1E53}"/>
    <cellStyle name="Normal 7 2 4 4" xfId="1819" xr:uid="{E90BA194-47B1-4428-9D8A-D9E915B4F6A6}"/>
    <cellStyle name="Normal 7 2 4 4 2" xfId="1820" xr:uid="{45EA6568-F0E4-4A0C-94D3-339A22442130}"/>
    <cellStyle name="Normal 7 2 4 4 3" xfId="3442" xr:uid="{D3B19540-D09D-489B-B6C7-509B8B326BDA}"/>
    <cellStyle name="Normal 7 2 4 4 4" xfId="3443" xr:uid="{3CD20BA8-7C9C-402A-AE22-CC6342093BA0}"/>
    <cellStyle name="Normal 7 2 4 5" xfId="1821" xr:uid="{3ED280FD-9F40-485D-896E-0321286A0BAC}"/>
    <cellStyle name="Normal 7 2 4 6" xfId="3444" xr:uid="{B8EC0CD3-5E18-44F6-B603-E4600C09C26E}"/>
    <cellStyle name="Normal 7 2 4 7" xfId="3445" xr:uid="{4FA9BB68-F6C7-4D92-96BE-1CB8F8B79604}"/>
    <cellStyle name="Normal 7 2 5" xfId="354" xr:uid="{6F79B122-3EBD-4598-87F1-553A39F92576}"/>
    <cellStyle name="Normal 7 2 5 2" xfId="704" xr:uid="{7E6BAB6C-DFB4-4655-8025-276928746DD1}"/>
    <cellStyle name="Normal 7 2 5 2 2" xfId="705" xr:uid="{ACEB9054-CE3E-46E2-A815-674AC313F551}"/>
    <cellStyle name="Normal 7 2 5 2 2 2" xfId="1822" xr:uid="{2B3995EF-C8AF-4F28-A524-11DDB71DB915}"/>
    <cellStyle name="Normal 7 2 5 2 2 2 2" xfId="1823" xr:uid="{052AF49A-AF4E-45F0-90B8-3050BB3037B2}"/>
    <cellStyle name="Normal 7 2 5 2 2 3" xfId="1824" xr:uid="{627CF763-40B8-4B76-A5E2-6198032ECD6C}"/>
    <cellStyle name="Normal 7 2 5 2 3" xfId="1825" xr:uid="{25DE0161-BFFB-45A4-AF29-08CC24D3EE2B}"/>
    <cellStyle name="Normal 7 2 5 2 3 2" xfId="1826" xr:uid="{1481AB96-9347-4602-A36F-F65C8610749B}"/>
    <cellStyle name="Normal 7 2 5 2 4" xfId="1827" xr:uid="{6C8091C3-AAB3-444F-9D57-0211F41B6989}"/>
    <cellStyle name="Normal 7 2 5 3" xfId="706" xr:uid="{0CB343A4-3F42-42B3-9AAB-D0F7256AB1DA}"/>
    <cellStyle name="Normal 7 2 5 3 2" xfId="1828" xr:uid="{FBBDFA0C-B73B-46F9-845E-A92567285079}"/>
    <cellStyle name="Normal 7 2 5 3 2 2" xfId="1829" xr:uid="{6759121E-40C4-4E6B-8E59-6E3FD9B6FAF5}"/>
    <cellStyle name="Normal 7 2 5 3 3" xfId="1830" xr:uid="{CFD2D8E2-F03E-495F-9429-AE9B29C68967}"/>
    <cellStyle name="Normal 7 2 5 3 4" xfId="3446" xr:uid="{805393B1-C1A7-4C89-8E27-5A46313DEA1B}"/>
    <cellStyle name="Normal 7 2 5 4" xfId="1831" xr:uid="{B674FC8F-FE21-470E-A151-202AFCC677C0}"/>
    <cellStyle name="Normal 7 2 5 4 2" xfId="1832" xr:uid="{67C1629F-C934-46AD-B3C5-243113EA9B15}"/>
    <cellStyle name="Normal 7 2 5 5" xfId="1833" xr:uid="{32D24756-F17A-428F-BD7D-16FDC614A3ED}"/>
    <cellStyle name="Normal 7 2 5 6" xfId="3447" xr:uid="{2DF197B2-E46F-4558-9974-23C95706DD7E}"/>
    <cellStyle name="Normal 7 2 6" xfId="355" xr:uid="{62E170FC-D134-4D0E-8D9A-D5A2A4D72DB8}"/>
    <cellStyle name="Normal 7 2 6 2" xfId="707" xr:uid="{B97160C6-3C44-44A7-A3D1-A38CF310C84E}"/>
    <cellStyle name="Normal 7 2 6 2 2" xfId="1834" xr:uid="{9A4575A5-B510-4E49-9F2F-B9F27D26131D}"/>
    <cellStyle name="Normal 7 2 6 2 2 2" xfId="1835" xr:uid="{346412E9-49AB-486C-A622-2773F5FD0679}"/>
    <cellStyle name="Normal 7 2 6 2 3" xfId="1836" xr:uid="{132197B8-4BA9-4202-900A-6340E12FF314}"/>
    <cellStyle name="Normal 7 2 6 2 4" xfId="3448" xr:uid="{86956188-BF71-4171-BF36-6C5958F77177}"/>
    <cellStyle name="Normal 7 2 6 3" xfId="1837" xr:uid="{7DF871EE-B85C-4F49-8270-8EAF16A1F826}"/>
    <cellStyle name="Normal 7 2 6 3 2" xfId="1838" xr:uid="{E84535CC-A08F-4DC0-97C9-38E4EABF1D65}"/>
    <cellStyle name="Normal 7 2 6 4" xfId="1839" xr:uid="{2222A0D5-D561-4C11-8E79-C94E519FD809}"/>
    <cellStyle name="Normal 7 2 6 5" xfId="3449" xr:uid="{F10A5E4F-D21F-40E8-9979-F13A69A9B6F6}"/>
    <cellStyle name="Normal 7 2 7" xfId="708" xr:uid="{14F72D89-F76E-413F-9FC9-F584A0DE0995}"/>
    <cellStyle name="Normal 7 2 7 2" xfId="1840" xr:uid="{759B2A0D-6289-4116-B14B-D9E21CBCEB11}"/>
    <cellStyle name="Normal 7 2 7 2 2" xfId="1841" xr:uid="{035C27C5-58F8-40D1-8F7F-7A0FE2559254}"/>
    <cellStyle name="Normal 7 2 7 2 3" xfId="4409" xr:uid="{679134A7-F15D-413B-8472-18A3B20565D8}"/>
    <cellStyle name="Normal 7 2 7 3" xfId="1842" xr:uid="{713D14E5-EF23-4B5A-87F1-5AF9C3C9505C}"/>
    <cellStyle name="Normal 7 2 7 4" xfId="3450" xr:uid="{DD0B5678-5A0D-4D53-A52B-7A84DA55425B}"/>
    <cellStyle name="Normal 7 2 7 4 2" xfId="4579" xr:uid="{CE284DF3-0169-4ED4-A09A-2026749C587F}"/>
    <cellStyle name="Normal 7 2 7 4 3" xfId="4686" xr:uid="{343281B2-C29F-47F5-B5F6-A6A945C9562E}"/>
    <cellStyle name="Normal 7 2 7 4 4" xfId="4608" xr:uid="{14C1A4A6-681F-4B0B-AFAE-4389050071F1}"/>
    <cellStyle name="Normal 7 2 8" xfId="1843" xr:uid="{F89D2B01-4964-4435-AB46-B6851BD56A45}"/>
    <cellStyle name="Normal 7 2 8 2" xfId="1844" xr:uid="{B2E7EB88-A76A-461B-B8DF-BDB14558E46D}"/>
    <cellStyle name="Normal 7 2 8 3" xfId="3451" xr:uid="{DAC060EB-7FF0-423D-8719-7A764A1CF0F8}"/>
    <cellStyle name="Normal 7 2 8 4" xfId="3452" xr:uid="{DC6A40B3-6E1B-4897-B6C0-B5B141C325E6}"/>
    <cellStyle name="Normal 7 2 9" xfId="1845" xr:uid="{F89362F9-DDBD-4ADF-BAEB-ADEEF85C6966}"/>
    <cellStyle name="Normal 7 3" xfId="139" xr:uid="{16569A99-6C6A-4CBE-8F5E-39706F25DF68}"/>
    <cellStyle name="Normal 7 3 10" xfId="3453" xr:uid="{ADA47E4B-37F1-4483-9021-197C225666F8}"/>
    <cellStyle name="Normal 7 3 11" xfId="3454" xr:uid="{96D5488A-8C74-4B60-87C4-6A7916915065}"/>
    <cellStyle name="Normal 7 3 2" xfId="140" xr:uid="{5381DD16-CB5B-4EB4-9B54-1C57294971C3}"/>
    <cellStyle name="Normal 7 3 2 2" xfId="141" xr:uid="{1657DBE9-1DE9-456D-8F9B-E9E4A5870307}"/>
    <cellStyle name="Normal 7 3 2 2 2" xfId="356" xr:uid="{B39494A2-4E48-4285-8A4B-033B627747A8}"/>
    <cellStyle name="Normal 7 3 2 2 2 2" xfId="709" xr:uid="{089505C7-C2E9-481D-99A3-BBED67505A10}"/>
    <cellStyle name="Normal 7 3 2 2 2 2 2" xfId="1846" xr:uid="{111D1C58-111E-47BF-9B00-43FFC79529CC}"/>
    <cellStyle name="Normal 7 3 2 2 2 2 2 2" xfId="1847" xr:uid="{45F0581E-6F6A-4FC9-A16E-9A848BDEAE6C}"/>
    <cellStyle name="Normal 7 3 2 2 2 2 3" xfId="1848" xr:uid="{713535F0-8858-4B03-B948-C490A9B9D92D}"/>
    <cellStyle name="Normal 7 3 2 2 2 2 4" xfId="3455" xr:uid="{8514BF35-C57A-4C40-90AC-2FFD08C60D22}"/>
    <cellStyle name="Normal 7 3 2 2 2 3" xfId="1849" xr:uid="{D9DB8DF6-15C3-4033-8AB8-7A337DB9BC57}"/>
    <cellStyle name="Normal 7 3 2 2 2 3 2" xfId="1850" xr:uid="{6A867668-0584-42EC-A94D-23BC2AE9E46A}"/>
    <cellStyle name="Normal 7 3 2 2 2 3 3" xfId="3456" xr:uid="{5CACB87B-2FD3-4250-B959-98A1B2FBFC5D}"/>
    <cellStyle name="Normal 7 3 2 2 2 3 4" xfId="3457" xr:uid="{3226E7D3-6144-4721-A559-17E268A0FE18}"/>
    <cellStyle name="Normal 7 3 2 2 2 4" xfId="1851" xr:uid="{298DB784-FEBF-451F-81F6-084944FA4B08}"/>
    <cellStyle name="Normal 7 3 2 2 2 5" xfId="3458" xr:uid="{25FC0A63-3CFD-47E3-B347-C28C7DE47722}"/>
    <cellStyle name="Normal 7 3 2 2 2 6" xfId="3459" xr:uid="{D9072B65-9FF4-4CE5-A9C4-2C1E2E39B945}"/>
    <cellStyle name="Normal 7 3 2 2 3" xfId="710" xr:uid="{7FF1E44D-D31C-4B44-82EE-056E783E191B}"/>
    <cellStyle name="Normal 7 3 2 2 3 2" xfId="1852" xr:uid="{7A22F0BB-8276-4938-BFF6-0A5EF36F5441}"/>
    <cellStyle name="Normal 7 3 2 2 3 2 2" xfId="1853" xr:uid="{8C98494F-11E9-4F5B-B40B-4AE45A941C54}"/>
    <cellStyle name="Normal 7 3 2 2 3 2 3" xfId="3460" xr:uid="{801680C6-09D8-430A-9492-97CE2B6DAF6B}"/>
    <cellStyle name="Normal 7 3 2 2 3 2 4" xfId="3461" xr:uid="{C69952B0-AB88-45A4-ADF9-C6B4A18F912D}"/>
    <cellStyle name="Normal 7 3 2 2 3 3" xfId="1854" xr:uid="{9D08B97D-F76F-4A61-9162-BE8A7B4AC7B5}"/>
    <cellStyle name="Normal 7 3 2 2 3 4" xfId="3462" xr:uid="{48BD065C-E57F-4B77-8D32-CBA7A6501A11}"/>
    <cellStyle name="Normal 7 3 2 2 3 5" xfId="3463" xr:uid="{1EDB3194-964B-40FB-8829-1D8F66B23F44}"/>
    <cellStyle name="Normal 7 3 2 2 4" xfId="1855" xr:uid="{8C9EB170-5CC4-408D-8969-A4E54B4F6765}"/>
    <cellStyle name="Normal 7 3 2 2 4 2" xfId="1856" xr:uid="{06DBDAC8-2371-447A-BC80-56AD4CDF5601}"/>
    <cellStyle name="Normal 7 3 2 2 4 3" xfId="3464" xr:uid="{E9F5EB62-C643-4C8B-8E5D-90115AEDCBEE}"/>
    <cellStyle name="Normal 7 3 2 2 4 4" xfId="3465" xr:uid="{217296E4-39E4-45D7-B6DE-F2E0FDDCA427}"/>
    <cellStyle name="Normal 7 3 2 2 5" xfId="1857" xr:uid="{EF71ECAC-46DF-46DA-8FE8-A91082BF8061}"/>
    <cellStyle name="Normal 7 3 2 2 5 2" xfId="3466" xr:uid="{E19C68C7-DD6B-4A2B-A0B8-5A1FF8F4DEFF}"/>
    <cellStyle name="Normal 7 3 2 2 5 3" xfId="3467" xr:uid="{184EE262-C071-41CD-A604-5CA2A7E3C190}"/>
    <cellStyle name="Normal 7 3 2 2 5 4" xfId="3468" xr:uid="{219D9481-371C-4BA9-82A2-18304A3B02A2}"/>
    <cellStyle name="Normal 7 3 2 2 6" xfId="3469" xr:uid="{E7EF0030-4C1A-4A37-99DC-A29D957D5B3A}"/>
    <cellStyle name="Normal 7 3 2 2 7" xfId="3470" xr:uid="{461769BC-5396-48ED-9547-67479B9FA157}"/>
    <cellStyle name="Normal 7 3 2 2 8" xfId="3471" xr:uid="{39D200B4-CAA1-4FDB-AA7E-44DE5EAB8966}"/>
    <cellStyle name="Normal 7 3 2 3" xfId="357" xr:uid="{7839DF8A-C1B0-435D-A7FD-C32EFD0389C0}"/>
    <cellStyle name="Normal 7 3 2 3 2" xfId="711" xr:uid="{C8D88959-C688-4348-82AF-2F5EAFF11A72}"/>
    <cellStyle name="Normal 7 3 2 3 2 2" xfId="712" xr:uid="{B51CF847-165C-4756-8451-DB17886FA23C}"/>
    <cellStyle name="Normal 7 3 2 3 2 2 2" xfId="1858" xr:uid="{F1452F34-9DD3-468B-B712-27F5CABE6800}"/>
    <cellStyle name="Normal 7 3 2 3 2 2 2 2" xfId="1859" xr:uid="{C7B9C977-5101-46C4-A3B4-842DCCC46B18}"/>
    <cellStyle name="Normal 7 3 2 3 2 2 3" xfId="1860" xr:uid="{AB7EBD53-9343-4CB1-B7B2-0EBD2043720C}"/>
    <cellStyle name="Normal 7 3 2 3 2 3" xfId="1861" xr:uid="{41898431-8B5E-410E-BFC6-B69DE8392A35}"/>
    <cellStyle name="Normal 7 3 2 3 2 3 2" xfId="1862" xr:uid="{CCD2A9C7-3458-4F86-8F69-3004208A637F}"/>
    <cellStyle name="Normal 7 3 2 3 2 4" xfId="1863" xr:uid="{615AAA17-836F-4CD3-BBD2-A3799F492B26}"/>
    <cellStyle name="Normal 7 3 2 3 3" xfId="713" xr:uid="{2008F772-FEE3-4D69-B9B8-F966021162DD}"/>
    <cellStyle name="Normal 7 3 2 3 3 2" xfId="1864" xr:uid="{FAD62A10-388E-48EF-9140-BC9F7A24BF2C}"/>
    <cellStyle name="Normal 7 3 2 3 3 2 2" xfId="1865" xr:uid="{84FC745D-D852-4C29-90A1-E7DABCF75CF5}"/>
    <cellStyle name="Normal 7 3 2 3 3 3" xfId="1866" xr:uid="{1A82EEFD-530F-4D3C-B688-A7BD2A7F227D}"/>
    <cellStyle name="Normal 7 3 2 3 3 4" xfId="3472" xr:uid="{D2419CD8-EAC2-432A-9D44-823E5118DD84}"/>
    <cellStyle name="Normal 7 3 2 3 4" xfId="1867" xr:uid="{1F59B890-6F6C-4642-A3FE-5A25208727D6}"/>
    <cellStyle name="Normal 7 3 2 3 4 2" xfId="1868" xr:uid="{4A94F082-8D9E-46FC-BA7A-8379DC6403C3}"/>
    <cellStyle name="Normal 7 3 2 3 5" xfId="1869" xr:uid="{53D6C67F-BCE3-4D84-A50E-8B6D44F76C5B}"/>
    <cellStyle name="Normal 7 3 2 3 6" xfId="3473" xr:uid="{CEE2663E-C636-451B-9E96-AAA052B31C4D}"/>
    <cellStyle name="Normal 7 3 2 4" xfId="358" xr:uid="{B17501E1-5BE9-4797-917E-094C3EB12E0E}"/>
    <cellStyle name="Normal 7 3 2 4 2" xfId="714" xr:uid="{26FD9AF2-D5AD-430B-9FCB-8F274CA7637C}"/>
    <cellStyle name="Normal 7 3 2 4 2 2" xfId="1870" xr:uid="{877452B1-690B-43A6-A320-9815DDC54F0E}"/>
    <cellStyle name="Normal 7 3 2 4 2 2 2" xfId="1871" xr:uid="{0110EE6E-9858-4548-AD8B-1C0C7D51A5B5}"/>
    <cellStyle name="Normal 7 3 2 4 2 3" xfId="1872" xr:uid="{F0AB14B6-D246-492D-A857-B1D0EB7ED729}"/>
    <cellStyle name="Normal 7 3 2 4 2 4" xfId="3474" xr:uid="{FD35643D-F5DE-4093-93FA-D6759F2C1519}"/>
    <cellStyle name="Normal 7 3 2 4 3" xfId="1873" xr:uid="{6D381065-E22E-4A45-A36D-EF646D7D698E}"/>
    <cellStyle name="Normal 7 3 2 4 3 2" xfId="1874" xr:uid="{88E147CF-450A-4189-A021-85496F43CA9B}"/>
    <cellStyle name="Normal 7 3 2 4 4" xfId="1875" xr:uid="{8722843E-3E6E-49D3-B6D7-64BC30B17447}"/>
    <cellStyle name="Normal 7 3 2 4 5" xfId="3475" xr:uid="{564255D6-AF46-4BCF-AC8E-CFDBB050B8B5}"/>
    <cellStyle name="Normal 7 3 2 5" xfId="359" xr:uid="{8D8A1586-5D30-4109-9CD5-AB67B0080FE3}"/>
    <cellStyle name="Normal 7 3 2 5 2" xfId="1876" xr:uid="{6C5ED7BD-B81B-4738-8E0D-CE0B33482F73}"/>
    <cellStyle name="Normal 7 3 2 5 2 2" xfId="1877" xr:uid="{E0EFCE13-CDFB-4141-B5A3-8FA3277DB0A4}"/>
    <cellStyle name="Normal 7 3 2 5 3" xfId="1878" xr:uid="{778981EB-37DA-4003-B547-A88AE3EB3704}"/>
    <cellStyle name="Normal 7 3 2 5 4" xfId="3476" xr:uid="{0F1DE2A0-0116-4C7A-87E9-05C982A56FD1}"/>
    <cellStyle name="Normal 7 3 2 6" xfId="1879" xr:uid="{EC985EB2-69DE-4481-8F18-DF5601FC268E}"/>
    <cellStyle name="Normal 7 3 2 6 2" xfId="1880" xr:uid="{2DD11EB3-E744-4B7F-B848-707538F2D6BF}"/>
    <cellStyle name="Normal 7 3 2 6 3" xfId="3477" xr:uid="{267B78CC-1B1F-4C84-8217-9CBAC9B399F1}"/>
    <cellStyle name="Normal 7 3 2 6 4" xfId="3478" xr:uid="{AC2E6D61-0287-4FE2-8AE9-D8B800D3338F}"/>
    <cellStyle name="Normal 7 3 2 7" xfId="1881" xr:uid="{9D633FE2-0BFB-464B-A0B3-EFB450E73970}"/>
    <cellStyle name="Normal 7 3 2 8" xfId="3479" xr:uid="{282B7963-BBD5-4ADA-8936-36A1C8DA0CE1}"/>
    <cellStyle name="Normal 7 3 2 9" xfId="3480" xr:uid="{04043C5A-0B29-4D59-BB07-565FCB492847}"/>
    <cellStyle name="Normal 7 3 3" xfId="142" xr:uid="{EC4A508D-1045-42AC-9992-F3F375DB3CED}"/>
    <cellStyle name="Normal 7 3 3 2" xfId="143" xr:uid="{B4D5F4BD-0481-48EA-A747-CE7C6AAF27BA}"/>
    <cellStyle name="Normal 7 3 3 2 2" xfId="715" xr:uid="{F4AE0FEF-4CF8-4A5F-B215-911177C46859}"/>
    <cellStyle name="Normal 7 3 3 2 2 2" xfId="1882" xr:uid="{B4C2CEEA-1497-45F3-A792-E74BFF6FCEFF}"/>
    <cellStyle name="Normal 7 3 3 2 2 2 2" xfId="1883" xr:uid="{A2ACF43C-1104-4C24-836E-976E98A6CB98}"/>
    <cellStyle name="Normal 7 3 3 2 2 2 2 2" xfId="4484" xr:uid="{3087CFF1-FE42-4E42-B00D-8AE846073488}"/>
    <cellStyle name="Normal 7 3 3 2 2 2 3" xfId="4485" xr:uid="{4A071FB6-C150-45E0-B8B6-C1D752FCE58C}"/>
    <cellStyle name="Normal 7 3 3 2 2 3" xfId="1884" xr:uid="{2F503E1C-A480-44C9-BFD1-B798871170F8}"/>
    <cellStyle name="Normal 7 3 3 2 2 3 2" xfId="4486" xr:uid="{A862F288-3D28-4FB8-8318-C96DC98C1516}"/>
    <cellStyle name="Normal 7 3 3 2 2 4" xfId="3481" xr:uid="{EFB20F77-529C-4476-A1AC-4EBD8C496FB7}"/>
    <cellStyle name="Normal 7 3 3 2 3" xfId="1885" xr:uid="{C0E5CC3D-A361-4F85-8BA1-8D4DEC8C7DE3}"/>
    <cellStyle name="Normal 7 3 3 2 3 2" xfId="1886" xr:uid="{C6CE65DE-D304-4D95-A98A-2712495CA0B4}"/>
    <cellStyle name="Normal 7 3 3 2 3 2 2" xfId="4487" xr:uid="{A70437E9-A6F1-429B-905F-F378ACEAC863}"/>
    <cellStyle name="Normal 7 3 3 2 3 3" xfId="3482" xr:uid="{6A6C4ED3-69F2-41DD-8B15-5E73C57E93C9}"/>
    <cellStyle name="Normal 7 3 3 2 3 4" xfId="3483" xr:uid="{900A7BDF-5FA7-434B-ACB7-5BE097DA8BC3}"/>
    <cellStyle name="Normal 7 3 3 2 4" xfId="1887" xr:uid="{CAE8983D-B524-41F0-86C7-F314B0547982}"/>
    <cellStyle name="Normal 7 3 3 2 4 2" xfId="4488" xr:uid="{6FDEF037-5A70-476E-99DD-F2057A553C80}"/>
    <cellStyle name="Normal 7 3 3 2 5" xfId="3484" xr:uid="{C2C39F24-8867-4A0C-9200-18DC99B41D5D}"/>
    <cellStyle name="Normal 7 3 3 2 6" xfId="3485" xr:uid="{7F2A48EE-405B-4470-A624-ABD26E0E3CF8}"/>
    <cellStyle name="Normal 7 3 3 3" xfId="360" xr:uid="{9F3FC55B-F4B5-4892-ADA8-65F158EF5872}"/>
    <cellStyle name="Normal 7 3 3 3 2" xfId="1888" xr:uid="{D2C19FB4-725D-4F71-A13B-4982AA5457D7}"/>
    <cellStyle name="Normal 7 3 3 3 2 2" xfId="1889" xr:uid="{7E1EB6C9-6966-4A04-AF02-E06940DDB690}"/>
    <cellStyle name="Normal 7 3 3 3 2 2 2" xfId="4489" xr:uid="{2F0E276F-50FC-4355-B513-DF602288E0EA}"/>
    <cellStyle name="Normal 7 3 3 3 2 3" xfId="3486" xr:uid="{7D270F33-D4AE-42CC-A15F-B71AC40FA671}"/>
    <cellStyle name="Normal 7 3 3 3 2 4" xfId="3487" xr:uid="{1520A8E9-624E-44E9-812E-7349CF59E687}"/>
    <cellStyle name="Normal 7 3 3 3 3" xfId="1890" xr:uid="{FB4FB6DC-08E0-4B53-8FFA-9483A5204EED}"/>
    <cellStyle name="Normal 7 3 3 3 3 2" xfId="4490" xr:uid="{D90EFC59-4617-4EA7-95A7-1FE6C3BB807C}"/>
    <cellStyle name="Normal 7 3 3 3 4" xfId="3488" xr:uid="{9F07B1D4-7F2A-4396-A918-6A6EBB6732A2}"/>
    <cellStyle name="Normal 7 3 3 3 5" xfId="3489" xr:uid="{9791CA5A-C6EA-4266-B3E5-65AF342EDDF4}"/>
    <cellStyle name="Normal 7 3 3 4" xfId="1891" xr:uid="{38C3487A-DA29-4772-949E-53D49DC1641A}"/>
    <cellStyle name="Normal 7 3 3 4 2" xfId="1892" xr:uid="{1F33D8DD-A1DA-47D9-BE2C-63E777FC1961}"/>
    <cellStyle name="Normal 7 3 3 4 2 2" xfId="4491" xr:uid="{217E92BE-56FB-4F27-8943-EE9A3ACA1136}"/>
    <cellStyle name="Normal 7 3 3 4 3" xfId="3490" xr:uid="{2E14405F-E677-46D9-A45D-5A058C049F7F}"/>
    <cellStyle name="Normal 7 3 3 4 4" xfId="3491" xr:uid="{B4E38F62-B1F7-4F10-9B54-E653ECFD7475}"/>
    <cellStyle name="Normal 7 3 3 5" xfId="1893" xr:uid="{15F5BF80-2B21-4461-BD62-131A0D80C630}"/>
    <cellStyle name="Normal 7 3 3 5 2" xfId="3492" xr:uid="{D67F0D4A-ED12-4708-B851-5FF1DCDADF55}"/>
    <cellStyle name="Normal 7 3 3 5 3" xfId="3493" xr:uid="{C7AF7B68-C92A-41C6-8ABF-99E49BA13CE6}"/>
    <cellStyle name="Normal 7 3 3 5 4" xfId="3494" xr:uid="{2A77881B-470B-4314-B803-FFBD47BBD093}"/>
    <cellStyle name="Normal 7 3 3 6" xfId="3495" xr:uid="{AE876C69-1FAE-4AA1-8113-89A59CBDC149}"/>
    <cellStyle name="Normal 7 3 3 7" xfId="3496" xr:uid="{DE9E12DE-E535-478F-9CAC-039BD1CB0AE6}"/>
    <cellStyle name="Normal 7 3 3 8" xfId="3497" xr:uid="{E35ADEF1-AE5B-43A3-B6CD-0A28223E8E63}"/>
    <cellStyle name="Normal 7 3 4" xfId="144" xr:uid="{99838414-ED9A-4AC8-825B-CE4751F8A265}"/>
    <cellStyle name="Normal 7 3 4 2" xfId="716" xr:uid="{0B167619-DC4D-480B-9836-4B65682E102E}"/>
    <cellStyle name="Normal 7 3 4 2 2" xfId="717" xr:uid="{CBCC4B31-668F-448E-8DB7-DEB9F70567C7}"/>
    <cellStyle name="Normal 7 3 4 2 2 2" xfId="1894" xr:uid="{7066F8FB-F037-4342-92B5-4A49AB80B537}"/>
    <cellStyle name="Normal 7 3 4 2 2 2 2" xfId="1895" xr:uid="{BB427209-E374-44D6-BDE0-FECFB598390E}"/>
    <cellStyle name="Normal 7 3 4 2 2 3" xfId="1896" xr:uid="{F305573B-B890-4D12-918C-09752AA43E4E}"/>
    <cellStyle name="Normal 7 3 4 2 2 4" xfId="3498" xr:uid="{E11FFAFE-6738-4C90-9107-85FEDDB69411}"/>
    <cellStyle name="Normal 7 3 4 2 3" xfId="1897" xr:uid="{E51DB123-AB99-41AE-AA40-9A9ED635F55C}"/>
    <cellStyle name="Normal 7 3 4 2 3 2" xfId="1898" xr:uid="{E5644E6E-47CF-47D5-89C9-6A043D2914EF}"/>
    <cellStyle name="Normal 7 3 4 2 4" xfId="1899" xr:uid="{493F0338-DB55-4DB0-8B5C-44A376A345E4}"/>
    <cellStyle name="Normal 7 3 4 2 5" xfId="3499" xr:uid="{B65BEF38-3949-4433-8CE5-C7FC2E516891}"/>
    <cellStyle name="Normal 7 3 4 3" xfId="718" xr:uid="{F02A59E0-F82E-4DD5-A1C8-701C591823C3}"/>
    <cellStyle name="Normal 7 3 4 3 2" xfId="1900" xr:uid="{E7AF9993-BB5B-4421-BCAF-34CD9E3B223F}"/>
    <cellStyle name="Normal 7 3 4 3 2 2" xfId="1901" xr:uid="{CBD41BB8-1C0F-449F-88AD-CE197307E318}"/>
    <cellStyle name="Normal 7 3 4 3 3" xfId="1902" xr:uid="{775C239E-3073-4A7D-A9F7-034D3F82ED45}"/>
    <cellStyle name="Normal 7 3 4 3 4" xfId="3500" xr:uid="{97ED828B-FEB7-4309-BA77-19C52DE779BF}"/>
    <cellStyle name="Normal 7 3 4 4" xfId="1903" xr:uid="{1B1D1E13-AD49-4BB0-B4EF-E6BC2B8F2937}"/>
    <cellStyle name="Normal 7 3 4 4 2" xfId="1904" xr:uid="{20D360C0-23D8-43A6-9B76-391ED48F70A7}"/>
    <cellStyle name="Normal 7 3 4 4 3" xfId="3501" xr:uid="{B6AD0BDD-83A8-4391-BBE8-081D918769E4}"/>
    <cellStyle name="Normal 7 3 4 4 4" xfId="3502" xr:uid="{A7C7AF91-AB75-4176-8114-1C6FB687B677}"/>
    <cellStyle name="Normal 7 3 4 5" xfId="1905" xr:uid="{BAFCDF5B-58E4-4285-A56A-D4DDCE0C02F0}"/>
    <cellStyle name="Normal 7 3 4 6" xfId="3503" xr:uid="{9EB56023-454F-42CF-B5FA-87EDD9B7FC30}"/>
    <cellStyle name="Normal 7 3 4 7" xfId="3504" xr:uid="{EBDD4F74-A0F6-4845-ACB2-AAC0688C2E92}"/>
    <cellStyle name="Normal 7 3 5" xfId="361" xr:uid="{1C828732-A0E0-44C7-B322-C8EC68DD3ACE}"/>
    <cellStyle name="Normal 7 3 5 2" xfId="719" xr:uid="{17FFEEC3-CE77-4008-B017-3462339AE3B3}"/>
    <cellStyle name="Normal 7 3 5 2 2" xfId="1906" xr:uid="{B26032D3-D343-4DCD-B04E-FBD2CF083DB9}"/>
    <cellStyle name="Normal 7 3 5 2 2 2" xfId="1907" xr:uid="{5F8BD7E1-D4B4-49C0-9A05-7F2C13625476}"/>
    <cellStyle name="Normal 7 3 5 2 3" xfId="1908" xr:uid="{E2A1DB3F-121D-4DC6-A6B0-3D44BC758550}"/>
    <cellStyle name="Normal 7 3 5 2 4" xfId="3505" xr:uid="{05D2B35D-A8EE-4BAE-9521-1DFCD6DC8772}"/>
    <cellStyle name="Normal 7 3 5 3" xfId="1909" xr:uid="{37B75D3A-A1A5-4CD5-A093-B462C0514CB3}"/>
    <cellStyle name="Normal 7 3 5 3 2" xfId="1910" xr:uid="{523B8A28-9F54-4681-AA5F-E81B37DBE466}"/>
    <cellStyle name="Normal 7 3 5 3 3" xfId="3506" xr:uid="{50E608B7-F45E-4661-9FC6-229AA5EE3BCF}"/>
    <cellStyle name="Normal 7 3 5 3 4" xfId="3507" xr:uid="{408CC466-A47D-4A58-A478-69C3F7577392}"/>
    <cellStyle name="Normal 7 3 5 4" xfId="1911" xr:uid="{2BBA146F-39C8-4FFF-81BE-A658C6E6AE9D}"/>
    <cellStyle name="Normal 7 3 5 5" xfId="3508" xr:uid="{CDB25B33-4730-4355-B03F-9C9343596ACD}"/>
    <cellStyle name="Normal 7 3 5 6" xfId="3509" xr:uid="{B2D84A42-0528-48F8-BFF7-EEC9E18BFE82}"/>
    <cellStyle name="Normal 7 3 6" xfId="362" xr:uid="{6C714C66-3316-4831-ACF4-D0EBC4F107E7}"/>
    <cellStyle name="Normal 7 3 6 2" xfId="1912" xr:uid="{6012E519-FF96-4BE9-AAAA-186A429F19B7}"/>
    <cellStyle name="Normal 7 3 6 2 2" xfId="1913" xr:uid="{3FA3C350-9C22-4242-ABFD-C71EACC8851E}"/>
    <cellStyle name="Normal 7 3 6 2 3" xfId="3510" xr:uid="{FD4A8D35-B61F-4EAC-A70D-6C6478ED7636}"/>
    <cellStyle name="Normal 7 3 6 2 4" xfId="3511" xr:uid="{49B43342-FE50-48DF-85D7-48BEC5E73787}"/>
    <cellStyle name="Normal 7 3 6 3" xfId="1914" xr:uid="{6966846F-7F21-4DBE-A391-63E4E7662F95}"/>
    <cellStyle name="Normal 7 3 6 4" xfId="3512" xr:uid="{474BADAB-80C7-4892-8BB9-C84AB044C85B}"/>
    <cellStyle name="Normal 7 3 6 5" xfId="3513" xr:uid="{940A5F62-0CEB-46C0-AB14-F9440A1A1AB4}"/>
    <cellStyle name="Normal 7 3 7" xfId="1915" xr:uid="{8C3E69BD-FC58-4F0E-8D3E-DD78A6631308}"/>
    <cellStyle name="Normal 7 3 7 2" xfId="1916" xr:uid="{E1DF9A47-6C29-4473-A776-7CD033C1AB06}"/>
    <cellStyle name="Normal 7 3 7 3" xfId="3514" xr:uid="{FB41F267-40FB-4369-BA74-EF219AA3A0C5}"/>
    <cellStyle name="Normal 7 3 7 4" xfId="3515" xr:uid="{70EED792-B839-499C-910E-C1EBAC162511}"/>
    <cellStyle name="Normal 7 3 8" xfId="1917" xr:uid="{DE360B2F-A757-48DC-919D-0CA862F134EF}"/>
    <cellStyle name="Normal 7 3 8 2" xfId="3516" xr:uid="{CF4141AA-7D3A-4456-ABA4-72D2496BAEF0}"/>
    <cellStyle name="Normal 7 3 8 3" xfId="3517" xr:uid="{5C3B261F-73B2-47BB-ACDA-2E0A70547BB4}"/>
    <cellStyle name="Normal 7 3 8 4" xfId="3518" xr:uid="{17ECD958-85FC-4B08-A95C-F73518621A46}"/>
    <cellStyle name="Normal 7 3 9" xfId="3519" xr:uid="{68D967AE-6A80-4901-83A1-14E4451458A7}"/>
    <cellStyle name="Normal 7 4" xfId="145" xr:uid="{B8F864AD-3F6A-40FF-8E65-468779C89B99}"/>
    <cellStyle name="Normal 7 4 10" xfId="3520" xr:uid="{62C9D95D-D128-4D62-B3EE-F7AAE2036DA0}"/>
    <cellStyle name="Normal 7 4 11" xfId="3521" xr:uid="{C335AB76-790E-4630-9D64-702CEA190E5E}"/>
    <cellStyle name="Normal 7 4 2" xfId="146" xr:uid="{C673DC7D-BAF7-4017-820F-9984156F9EFA}"/>
    <cellStyle name="Normal 7 4 2 2" xfId="363" xr:uid="{823C1F56-5554-40A3-BCD0-94F572B0F456}"/>
    <cellStyle name="Normal 7 4 2 2 2" xfId="720" xr:uid="{9B324672-F6BF-460F-A445-63F732C9BE89}"/>
    <cellStyle name="Normal 7 4 2 2 2 2" xfId="721" xr:uid="{E9DD9C9F-22D1-44BF-9221-0CC97B4E87F1}"/>
    <cellStyle name="Normal 7 4 2 2 2 2 2" xfId="1918" xr:uid="{179A7395-1746-4F52-9535-925CBF895023}"/>
    <cellStyle name="Normal 7 4 2 2 2 2 3" xfId="3522" xr:uid="{73C0948D-461A-4F47-A6ED-48E93E33820C}"/>
    <cellStyle name="Normal 7 4 2 2 2 2 4" xfId="3523" xr:uid="{D3CE63E2-6392-4636-9A1E-2B0314B81FE2}"/>
    <cellStyle name="Normal 7 4 2 2 2 3" xfId="1919" xr:uid="{D67DB201-4FAA-473E-A5B0-0ECE793D6FC0}"/>
    <cellStyle name="Normal 7 4 2 2 2 3 2" xfId="3524" xr:uid="{0A1BD9B4-8B72-458E-9CE5-80A3089EC808}"/>
    <cellStyle name="Normal 7 4 2 2 2 3 3" xfId="3525" xr:uid="{51AD45B5-FEE5-4A30-A639-ED987CBADC26}"/>
    <cellStyle name="Normal 7 4 2 2 2 3 4" xfId="3526" xr:uid="{C8D134A4-703B-45FC-A2A9-B558E91BC097}"/>
    <cellStyle name="Normal 7 4 2 2 2 4" xfId="3527" xr:uid="{304E2423-19BE-425B-BD85-B6359E15FB0C}"/>
    <cellStyle name="Normal 7 4 2 2 2 5" xfId="3528" xr:uid="{45D122A8-A4E3-4A01-A219-101D08C8A1AF}"/>
    <cellStyle name="Normal 7 4 2 2 2 6" xfId="3529" xr:uid="{9DA42040-3F53-42D5-85E6-91279049B664}"/>
    <cellStyle name="Normal 7 4 2 2 3" xfId="722" xr:uid="{B0399A14-C9F5-4ACB-A6D2-388238CAD00C}"/>
    <cellStyle name="Normal 7 4 2 2 3 2" xfId="1920" xr:uid="{CAF37377-2167-4B99-90CD-14E0E22A8C10}"/>
    <cellStyle name="Normal 7 4 2 2 3 2 2" xfId="3530" xr:uid="{1FDB988F-3235-412B-B4FB-33861E73BFD7}"/>
    <cellStyle name="Normal 7 4 2 2 3 2 3" xfId="3531" xr:uid="{582D5529-3483-4265-8B59-D7A6EDADAC16}"/>
    <cellStyle name="Normal 7 4 2 2 3 2 4" xfId="3532" xr:uid="{E838E269-0168-4446-A2B3-E94135A49E46}"/>
    <cellStyle name="Normal 7 4 2 2 3 3" xfId="3533" xr:uid="{A3C4F853-888E-427F-BDD7-B8DC95AD20C1}"/>
    <cellStyle name="Normal 7 4 2 2 3 4" xfId="3534" xr:uid="{DB760449-FBFA-42EF-98FC-87E108E796F4}"/>
    <cellStyle name="Normal 7 4 2 2 3 5" xfId="3535" xr:uid="{96BA5EBD-BF0D-4930-AC20-5D40B956FF21}"/>
    <cellStyle name="Normal 7 4 2 2 4" xfId="1921" xr:uid="{94F9AE20-7BA0-48BC-B900-32B3BF3D5628}"/>
    <cellStyle name="Normal 7 4 2 2 4 2" xfId="3536" xr:uid="{6DAD887E-BF4D-4738-8F6B-E4483D5607C2}"/>
    <cellStyle name="Normal 7 4 2 2 4 3" xfId="3537" xr:uid="{24CD2D39-AA56-4808-A36F-F3E71AD1EE38}"/>
    <cellStyle name="Normal 7 4 2 2 4 4" xfId="3538" xr:uid="{CC026976-E774-4033-9F33-53AEC213BB28}"/>
    <cellStyle name="Normal 7 4 2 2 5" xfId="3539" xr:uid="{D6117283-A35F-4EBF-9F04-6BCB0A4EEB4B}"/>
    <cellStyle name="Normal 7 4 2 2 5 2" xfId="3540" xr:uid="{E118F15F-AA09-4759-B222-8553C8618970}"/>
    <cellStyle name="Normal 7 4 2 2 5 3" xfId="3541" xr:uid="{5398810F-3023-4DD5-9B4F-09BDCB2C2881}"/>
    <cellStyle name="Normal 7 4 2 2 5 4" xfId="3542" xr:uid="{B3C5FA80-5530-4000-A0E7-D22FE1051385}"/>
    <cellStyle name="Normal 7 4 2 2 6" xfId="3543" xr:uid="{0EE31811-EC56-42D6-BC30-5CEB43024806}"/>
    <cellStyle name="Normal 7 4 2 2 7" xfId="3544" xr:uid="{F7130D62-2FD0-4F03-90EA-C2716BF1289F}"/>
    <cellStyle name="Normal 7 4 2 2 8" xfId="3545" xr:uid="{03695677-8420-4E03-A803-41FAB9F2A78F}"/>
    <cellStyle name="Normal 7 4 2 3" xfId="723" xr:uid="{716AE6E1-3871-4973-9C8F-1D9B55DC00C5}"/>
    <cellStyle name="Normal 7 4 2 3 2" xfId="724" xr:uid="{E9A15392-BE96-4810-BBA7-EFF4AB5C189C}"/>
    <cellStyle name="Normal 7 4 2 3 2 2" xfId="725" xr:uid="{5D0FA394-5A30-4043-9FAB-BA2005692BED}"/>
    <cellStyle name="Normal 7 4 2 3 2 3" xfId="3546" xr:uid="{59AFFD90-AA7D-40FC-8724-AECA93B3D957}"/>
    <cellStyle name="Normal 7 4 2 3 2 4" xfId="3547" xr:uid="{47F65D86-D316-4C99-BD6E-D1DC94CCD580}"/>
    <cellStyle name="Normal 7 4 2 3 3" xfId="726" xr:uid="{5B8FBAFB-AEE0-4D48-993B-8115299082D6}"/>
    <cellStyle name="Normal 7 4 2 3 3 2" xfId="3548" xr:uid="{CF416756-ACE5-4000-BC8B-BD63738FFB6E}"/>
    <cellStyle name="Normal 7 4 2 3 3 3" xfId="3549" xr:uid="{F59E119B-B27B-4D5F-9489-8DBBC18F2EB8}"/>
    <cellStyle name="Normal 7 4 2 3 3 4" xfId="3550" xr:uid="{E25B0871-A96E-4393-9F35-FD28F368982C}"/>
    <cellStyle name="Normal 7 4 2 3 4" xfId="3551" xr:uid="{1C7F9BF5-7B19-4DCF-B5B7-A7430AFBEB9C}"/>
    <cellStyle name="Normal 7 4 2 3 5" xfId="3552" xr:uid="{EC50AB06-49C0-4AEE-A63D-10ABC0B1380A}"/>
    <cellStyle name="Normal 7 4 2 3 6" xfId="3553" xr:uid="{67CE8036-D78D-4A63-9D25-5C78F7F1E94E}"/>
    <cellStyle name="Normal 7 4 2 4" xfId="727" xr:uid="{16FA9B9C-3133-4ABC-A682-7925BB718190}"/>
    <cellStyle name="Normal 7 4 2 4 2" xfId="728" xr:uid="{8593D693-CA5E-4EAA-A0A9-EF9ADE3939FF}"/>
    <cellStyle name="Normal 7 4 2 4 2 2" xfId="3554" xr:uid="{3A46BB13-D318-4F78-BA8C-B60662E61182}"/>
    <cellStyle name="Normal 7 4 2 4 2 3" xfId="3555" xr:uid="{63C4456A-BFE0-4F37-93E4-0889E37854AA}"/>
    <cellStyle name="Normal 7 4 2 4 2 4" xfId="3556" xr:uid="{D91B6CEC-3FB1-486A-BF2E-EF21082329FE}"/>
    <cellStyle name="Normal 7 4 2 4 3" xfId="3557" xr:uid="{697BAAF7-B25D-422E-B645-2513564E75DA}"/>
    <cellStyle name="Normal 7 4 2 4 4" xfId="3558" xr:uid="{6C2D4206-3E75-4262-AC5F-03C4DA6F4AA7}"/>
    <cellStyle name="Normal 7 4 2 4 5" xfId="3559" xr:uid="{47B98D79-CD0E-4306-92B1-28A2A13A2278}"/>
    <cellStyle name="Normal 7 4 2 5" xfId="729" xr:uid="{A742E277-2751-4CAF-87C1-F140C6A20E0B}"/>
    <cellStyle name="Normal 7 4 2 5 2" xfId="3560" xr:uid="{1DD579F4-5A33-417B-BEC8-36CD4F8BF0E8}"/>
    <cellStyle name="Normal 7 4 2 5 3" xfId="3561" xr:uid="{D0145596-01DA-4988-B053-D58F78A31D3F}"/>
    <cellStyle name="Normal 7 4 2 5 4" xfId="3562" xr:uid="{CB52BA85-9D2F-47CB-9EF9-9575FCEE55DF}"/>
    <cellStyle name="Normal 7 4 2 6" xfId="3563" xr:uid="{DD966077-4DD2-4FDF-9967-3255B4D3564F}"/>
    <cellStyle name="Normal 7 4 2 6 2" xfId="3564" xr:uid="{C5EB957F-A76E-4506-8F39-DFE96CFED988}"/>
    <cellStyle name="Normal 7 4 2 6 3" xfId="3565" xr:uid="{5F94903B-ADCA-49BF-9A31-DF46ED390301}"/>
    <cellStyle name="Normal 7 4 2 6 4" xfId="3566" xr:uid="{1F15C06F-028C-49EF-8297-0D2E63982D83}"/>
    <cellStyle name="Normal 7 4 2 7" xfId="3567" xr:uid="{B6271EC1-4702-43CA-88AA-57A41CD92E9C}"/>
    <cellStyle name="Normal 7 4 2 8" xfId="3568" xr:uid="{E44F2BD9-2AB0-4507-9C2F-28C83DDC4E02}"/>
    <cellStyle name="Normal 7 4 2 9" xfId="3569" xr:uid="{A506E812-8038-4D2B-BAD6-76BD425D5504}"/>
    <cellStyle name="Normal 7 4 3" xfId="364" xr:uid="{C30CA6A0-8B79-45A1-B0A8-66ADF645888A}"/>
    <cellStyle name="Normal 7 4 3 2" xfId="730" xr:uid="{9726ACEC-23BE-4313-B3D9-B8F4FA0FEE8E}"/>
    <cellStyle name="Normal 7 4 3 2 2" xfId="731" xr:uid="{D5B74B20-7936-4348-9E73-77F53EF405F3}"/>
    <cellStyle name="Normal 7 4 3 2 2 2" xfId="1922" xr:uid="{57EB0C90-AB32-425A-A3F3-276E66FE1BAF}"/>
    <cellStyle name="Normal 7 4 3 2 2 2 2" xfId="1923" xr:uid="{7F30B420-289A-4300-846C-17186047B905}"/>
    <cellStyle name="Normal 7 4 3 2 2 3" xfId="1924" xr:uid="{7E2740CE-385D-411F-8A93-C98E965BC7FE}"/>
    <cellStyle name="Normal 7 4 3 2 2 4" xfId="3570" xr:uid="{6C64B97E-5D02-4F0C-816D-B878C4BBCC7F}"/>
    <cellStyle name="Normal 7 4 3 2 3" xfId="1925" xr:uid="{E3AB0F1D-529D-497D-8AFD-77DA8D67A905}"/>
    <cellStyle name="Normal 7 4 3 2 3 2" xfId="1926" xr:uid="{DDE9C5CF-5A22-403A-A2BA-1226D0362FE0}"/>
    <cellStyle name="Normal 7 4 3 2 3 3" xfId="3571" xr:uid="{13F35797-86E6-426F-942B-42C415D7F885}"/>
    <cellStyle name="Normal 7 4 3 2 3 4" xfId="3572" xr:uid="{0415CA80-3582-4D09-94BC-9C1907A39C9A}"/>
    <cellStyle name="Normal 7 4 3 2 4" xfId="1927" xr:uid="{58A03D76-67E0-4FBB-B228-490E3DC66182}"/>
    <cellStyle name="Normal 7 4 3 2 5" xfId="3573" xr:uid="{B76B214C-A1D2-4892-9078-B0978EBA280A}"/>
    <cellStyle name="Normal 7 4 3 2 6" xfId="3574" xr:uid="{AD704897-B7DC-4EFB-B47D-76E2D64BCCD1}"/>
    <cellStyle name="Normal 7 4 3 3" xfId="732" xr:uid="{5D4B6551-BB85-4DFF-9E44-F3361E4CFBE4}"/>
    <cellStyle name="Normal 7 4 3 3 2" xfId="1928" xr:uid="{765B1B8D-3679-4DA0-96BE-B10ACA555855}"/>
    <cellStyle name="Normal 7 4 3 3 2 2" xfId="1929" xr:uid="{62260637-AFEC-40D1-B190-6A43CF59CEEA}"/>
    <cellStyle name="Normal 7 4 3 3 2 3" xfId="3575" xr:uid="{0BFF5A46-5A67-4770-9995-D881776FFB04}"/>
    <cellStyle name="Normal 7 4 3 3 2 4" xfId="3576" xr:uid="{6D392772-5DBD-4175-9B20-10FEBC5B81A0}"/>
    <cellStyle name="Normal 7 4 3 3 3" xfId="1930" xr:uid="{557CB611-789D-49F8-B6C2-19C36BEF156C}"/>
    <cellStyle name="Normal 7 4 3 3 4" xfId="3577" xr:uid="{603FBF17-5C40-49AB-BBB6-6BB1E7B6A813}"/>
    <cellStyle name="Normal 7 4 3 3 5" xfId="3578" xr:uid="{7EEFE9D7-E720-41C9-A044-3F3A64E4E1ED}"/>
    <cellStyle name="Normal 7 4 3 4" xfId="1931" xr:uid="{8D81DD73-AB2C-4862-A703-7D8624732175}"/>
    <cellStyle name="Normal 7 4 3 4 2" xfId="1932" xr:uid="{4C416264-0C95-4DFC-94B9-13D05F326FD6}"/>
    <cellStyle name="Normal 7 4 3 4 3" xfId="3579" xr:uid="{A31891CE-0A66-4FC0-B564-ECC991FE7244}"/>
    <cellStyle name="Normal 7 4 3 4 4" xfId="3580" xr:uid="{5951F881-0FD4-4267-833B-A3CC590CDDCD}"/>
    <cellStyle name="Normal 7 4 3 5" xfId="1933" xr:uid="{2321784A-C3E3-46A3-B478-724DD85EE29D}"/>
    <cellStyle name="Normal 7 4 3 5 2" xfId="3581" xr:uid="{9D6515A7-B733-4F67-B8FC-E5AE1E59A222}"/>
    <cellStyle name="Normal 7 4 3 5 3" xfId="3582" xr:uid="{98894439-DA17-46E8-B415-94BB7443F923}"/>
    <cellStyle name="Normal 7 4 3 5 4" xfId="3583" xr:uid="{334E8764-D11E-4B5F-9F6B-695F22857BCA}"/>
    <cellStyle name="Normal 7 4 3 6" xfId="3584" xr:uid="{AB2A3B56-C063-4542-BF6D-A6646C83AE79}"/>
    <cellStyle name="Normal 7 4 3 7" xfId="3585" xr:uid="{BD1CBA81-760C-4244-ADEC-A4BB783C158D}"/>
    <cellStyle name="Normal 7 4 3 8" xfId="3586" xr:uid="{937D6EBB-0D79-493E-A98D-9A5BCDB9C0B5}"/>
    <cellStyle name="Normal 7 4 4" xfId="365" xr:uid="{307246E9-BB01-4D03-8A84-BD51375A70CC}"/>
    <cellStyle name="Normal 7 4 4 2" xfId="733" xr:uid="{DB8511D2-39A1-4BA7-8574-1E91158DED7C}"/>
    <cellStyle name="Normal 7 4 4 2 2" xfId="734" xr:uid="{97F22A09-1918-4BD5-98E8-C32B35E773FC}"/>
    <cellStyle name="Normal 7 4 4 2 2 2" xfId="1934" xr:uid="{CB042C46-8173-4598-8A07-2E2691EC5937}"/>
    <cellStyle name="Normal 7 4 4 2 2 3" xfId="3587" xr:uid="{918531C5-4707-4D69-BBCD-7E951065736C}"/>
    <cellStyle name="Normal 7 4 4 2 2 4" xfId="3588" xr:uid="{C802C7AE-9DB9-4837-AB4B-8B085B2E52FE}"/>
    <cellStyle name="Normal 7 4 4 2 3" xfId="1935" xr:uid="{243C439E-9B74-4944-A675-34192A0F679E}"/>
    <cellStyle name="Normal 7 4 4 2 4" xfId="3589" xr:uid="{E23FD29D-090A-4933-AB16-EBF6AD07788C}"/>
    <cellStyle name="Normal 7 4 4 2 5" xfId="3590" xr:uid="{7CECDEF2-1B9D-407D-8346-BCB64CF53717}"/>
    <cellStyle name="Normal 7 4 4 3" xfId="735" xr:uid="{F050A4A2-EB95-4BBB-A323-55B3579B0464}"/>
    <cellStyle name="Normal 7 4 4 3 2" xfId="1936" xr:uid="{71961B10-81F6-49AF-8C1F-0DFB12C6AF95}"/>
    <cellStyle name="Normal 7 4 4 3 3" xfId="3591" xr:uid="{F23FEA0C-4B29-401B-A114-42FB8935EF2D}"/>
    <cellStyle name="Normal 7 4 4 3 4" xfId="3592" xr:uid="{72A82513-F6F6-42AB-A635-2F17DBCB4BB9}"/>
    <cellStyle name="Normal 7 4 4 4" xfId="1937" xr:uid="{38B766CA-9CBF-4D62-B6F2-9C8ACD216DA1}"/>
    <cellStyle name="Normal 7 4 4 4 2" xfId="3593" xr:uid="{A1B9B579-4653-4492-AC8C-1B15C178BC59}"/>
    <cellStyle name="Normal 7 4 4 4 3" xfId="3594" xr:uid="{D4E50CA9-2E5F-4EEF-A89D-53458C879718}"/>
    <cellStyle name="Normal 7 4 4 4 4" xfId="3595" xr:uid="{63E58548-6116-42BF-9890-048DEA10D45E}"/>
    <cellStyle name="Normal 7 4 4 5" xfId="3596" xr:uid="{EF9AFEA3-764E-4A6F-87DB-B3DAFE11860E}"/>
    <cellStyle name="Normal 7 4 4 6" xfId="3597" xr:uid="{4CAEA082-470C-4333-879B-FEFCE8AAB227}"/>
    <cellStyle name="Normal 7 4 4 7" xfId="3598" xr:uid="{B609CB46-F493-4625-8D86-EC875246964F}"/>
    <cellStyle name="Normal 7 4 5" xfId="366" xr:uid="{F2EB03F0-299D-4EC5-99C2-C7801AFE6F1B}"/>
    <cellStyle name="Normal 7 4 5 2" xfId="736" xr:uid="{607BA289-621D-4900-9EE6-11BB64503418}"/>
    <cellStyle name="Normal 7 4 5 2 2" xfId="1938" xr:uid="{6EA3340E-3E89-44FA-BA71-63C91BD4684C}"/>
    <cellStyle name="Normal 7 4 5 2 3" xfId="3599" xr:uid="{DFF36E79-4A4A-4C65-8224-CCEC637A6D38}"/>
    <cellStyle name="Normal 7 4 5 2 4" xfId="3600" xr:uid="{9967452D-1B03-44EF-A6B1-BC8DD00B03B7}"/>
    <cellStyle name="Normal 7 4 5 3" xfId="1939" xr:uid="{39E7B66C-50E1-47D3-994F-A4233266DD86}"/>
    <cellStyle name="Normal 7 4 5 3 2" xfId="3601" xr:uid="{880AA383-7F75-4C66-B23F-966944AFEECF}"/>
    <cellStyle name="Normal 7 4 5 3 3" xfId="3602" xr:uid="{C6AEC6C4-8836-49E0-8C97-FCAAC370A2E0}"/>
    <cellStyle name="Normal 7 4 5 3 4" xfId="3603" xr:uid="{CEF68F0D-CCE8-4C29-A121-A80DA142B7C4}"/>
    <cellStyle name="Normal 7 4 5 4" xfId="3604" xr:uid="{1BE3F1E1-91AE-4923-81EE-7ECC0D2304BD}"/>
    <cellStyle name="Normal 7 4 5 5" xfId="3605" xr:uid="{154BE9A4-F182-4A1B-8E51-E22CF9117678}"/>
    <cellStyle name="Normal 7 4 5 6" xfId="3606" xr:uid="{104D4BDE-BC2E-40B3-9FF5-F04C48735FEC}"/>
    <cellStyle name="Normal 7 4 6" xfId="737" xr:uid="{B2F60D4F-ED62-48E2-9665-4580B686C8A1}"/>
    <cellStyle name="Normal 7 4 6 2" xfId="1940" xr:uid="{6E5010FB-C04E-43DE-879D-9301077A6AE2}"/>
    <cellStyle name="Normal 7 4 6 2 2" xfId="3607" xr:uid="{2EB21A88-3A9B-4841-90CA-66F402BEB11B}"/>
    <cellStyle name="Normal 7 4 6 2 3" xfId="3608" xr:uid="{38C13B66-B673-42D9-A2F2-D3F1411300B0}"/>
    <cellStyle name="Normal 7 4 6 2 4" xfId="3609" xr:uid="{03D46041-7BEB-4C14-A2A0-E773BD745E07}"/>
    <cellStyle name="Normal 7 4 6 3" xfId="3610" xr:uid="{7B049B44-A700-4D3F-A48C-7D8A753EBB45}"/>
    <cellStyle name="Normal 7 4 6 4" xfId="3611" xr:uid="{BDAEDAEE-22EB-4958-93C2-1B2180A64B15}"/>
    <cellStyle name="Normal 7 4 6 5" xfId="3612" xr:uid="{57C1F747-408A-4D31-A326-5BDE40E2A86E}"/>
    <cellStyle name="Normal 7 4 7" xfId="1941" xr:uid="{68D495EB-D95F-42BF-853C-AF705FE598CF}"/>
    <cellStyle name="Normal 7 4 7 2" xfId="3613" xr:uid="{E0A3C3D8-516D-4C70-9256-E9881076A994}"/>
    <cellStyle name="Normal 7 4 7 3" xfId="3614" xr:uid="{096392A2-3977-46C8-8062-9B3B75B897E0}"/>
    <cellStyle name="Normal 7 4 7 4" xfId="3615" xr:uid="{01F466F6-0ACA-4DE6-A86F-693484DCD82F}"/>
    <cellStyle name="Normal 7 4 8" xfId="3616" xr:uid="{580E6C58-DA59-4866-880B-7C8C944921F3}"/>
    <cellStyle name="Normal 7 4 8 2" xfId="3617" xr:uid="{B5E1D55F-7E5C-49E1-9468-33EB4C8B0C7B}"/>
    <cellStyle name="Normal 7 4 8 3" xfId="3618" xr:uid="{92A58AC7-FB5A-4F08-9BC0-DE5268C4B0A3}"/>
    <cellStyle name="Normal 7 4 8 4" xfId="3619" xr:uid="{B4086510-CCBF-440C-AB3C-1536C0AECF33}"/>
    <cellStyle name="Normal 7 4 9" xfId="3620" xr:uid="{AAA45F04-745C-4108-BF7F-BF4C61C7A0F4}"/>
    <cellStyle name="Normal 7 5" xfId="147" xr:uid="{9B92ACD3-DED8-4E7A-9548-1F1BC17C4EB6}"/>
    <cellStyle name="Normal 7 5 2" xfId="148" xr:uid="{1C7EF877-BDC3-4D2C-A3AA-C5FA97B375BC}"/>
    <cellStyle name="Normal 7 5 2 2" xfId="367" xr:uid="{95FD55D6-C78F-4CBB-92E3-FC504729BAB1}"/>
    <cellStyle name="Normal 7 5 2 2 2" xfId="738" xr:uid="{9B2270CB-C4E2-435C-85B7-05E053B36A98}"/>
    <cellStyle name="Normal 7 5 2 2 2 2" xfId="1942" xr:uid="{EA02108A-6BCE-4ACE-B2EF-F0B55003A90E}"/>
    <cellStyle name="Normal 7 5 2 2 2 3" xfId="3621" xr:uid="{14A4435B-570E-4E37-9806-645B97D2740A}"/>
    <cellStyle name="Normal 7 5 2 2 2 4" xfId="3622" xr:uid="{159A91E1-381C-4546-B7BC-A4D46B4B43D6}"/>
    <cellStyle name="Normal 7 5 2 2 3" xfId="1943" xr:uid="{3CCE2D76-AD40-4C66-AB18-C5645A481A48}"/>
    <cellStyle name="Normal 7 5 2 2 3 2" xfId="3623" xr:uid="{BD0FF36E-AFD1-490E-9F59-2C8D91CC5CBA}"/>
    <cellStyle name="Normal 7 5 2 2 3 3" xfId="3624" xr:uid="{E060C87A-9A7A-4163-A8D7-31FFF9AACA16}"/>
    <cellStyle name="Normal 7 5 2 2 3 4" xfId="3625" xr:uid="{D998632A-055C-4A0F-8E20-BD4D17B1A5A7}"/>
    <cellStyle name="Normal 7 5 2 2 4" xfId="3626" xr:uid="{7DF36769-BB00-4CD5-9B62-B84B6B0EAB56}"/>
    <cellStyle name="Normal 7 5 2 2 5" xfId="3627" xr:uid="{86C93895-F536-4222-A53A-17AA6B012D00}"/>
    <cellStyle name="Normal 7 5 2 2 6" xfId="3628" xr:uid="{BF3536BD-ADCE-47C0-AB60-7E5285C8BE4B}"/>
    <cellStyle name="Normal 7 5 2 3" xfId="739" xr:uid="{12ACE47A-0041-4C60-8413-FF88A31AAEAF}"/>
    <cellStyle name="Normal 7 5 2 3 2" xfId="1944" xr:uid="{9AC382BF-75C7-4270-B4BD-E0C1D8FCE2C9}"/>
    <cellStyle name="Normal 7 5 2 3 2 2" xfId="3629" xr:uid="{70CAE516-04CB-45C5-A592-21A9CDA1F10C}"/>
    <cellStyle name="Normal 7 5 2 3 2 3" xfId="3630" xr:uid="{1C0CED95-2DE8-4E74-9124-B325ADDB0171}"/>
    <cellStyle name="Normal 7 5 2 3 2 4" xfId="3631" xr:uid="{AEE942A6-B4EC-4220-ACF0-E772E9853BF2}"/>
    <cellStyle name="Normal 7 5 2 3 3" xfId="3632" xr:uid="{0675F573-548C-44E3-B8A0-1E629C2FCC64}"/>
    <cellStyle name="Normal 7 5 2 3 4" xfId="3633" xr:uid="{D9D69AE7-FB72-4DEB-BC96-15DC74A4F653}"/>
    <cellStyle name="Normal 7 5 2 3 5" xfId="3634" xr:uid="{10ED86BC-36DA-4484-A3DD-817C5F91BFF1}"/>
    <cellStyle name="Normal 7 5 2 4" xfId="1945" xr:uid="{15AB7878-86D4-4AD7-926C-BBFCC4E434E2}"/>
    <cellStyle name="Normal 7 5 2 4 2" xfId="3635" xr:uid="{97508FBD-5541-4AA1-AB23-3998A68EA585}"/>
    <cellStyle name="Normal 7 5 2 4 3" xfId="3636" xr:uid="{75874641-9430-461E-886D-91EF33149177}"/>
    <cellStyle name="Normal 7 5 2 4 4" xfId="3637" xr:uid="{85A341CF-9594-44A6-85E8-2466202611B3}"/>
    <cellStyle name="Normal 7 5 2 5" xfId="3638" xr:uid="{6EB3DF5F-3D8A-457B-A060-833BC8615E58}"/>
    <cellStyle name="Normal 7 5 2 5 2" xfId="3639" xr:uid="{084102F6-99A2-4882-A2C8-0ACDC1EBBFBF}"/>
    <cellStyle name="Normal 7 5 2 5 3" xfId="3640" xr:uid="{7CCE3E50-78B9-4A60-878C-9CD536147D88}"/>
    <cellStyle name="Normal 7 5 2 5 4" xfId="3641" xr:uid="{53D16A25-C6FA-498D-9C99-CB40FF1C6395}"/>
    <cellStyle name="Normal 7 5 2 6" xfId="3642" xr:uid="{A0A6D714-44F9-46C1-904B-4973A9117035}"/>
    <cellStyle name="Normal 7 5 2 7" xfId="3643" xr:uid="{CC20F529-2DDA-479F-94FC-8FDD7E95A1F3}"/>
    <cellStyle name="Normal 7 5 2 8" xfId="3644" xr:uid="{70ABFA93-D252-433F-BB17-D7A3D88B1847}"/>
    <cellStyle name="Normal 7 5 3" xfId="368" xr:uid="{B0B20741-DD22-4088-B979-7B02422CD1C1}"/>
    <cellStyle name="Normal 7 5 3 2" xfId="740" xr:uid="{2D5B70EF-9968-4AF4-8431-1344F4D567BE}"/>
    <cellStyle name="Normal 7 5 3 2 2" xfId="741" xr:uid="{21D1E840-4FFC-493C-8B83-643D214402ED}"/>
    <cellStyle name="Normal 7 5 3 2 3" xfId="3645" xr:uid="{5BED2F35-D815-4B9E-9C4E-8F5798C8225D}"/>
    <cellStyle name="Normal 7 5 3 2 4" xfId="3646" xr:uid="{2D891B91-566E-4AD2-85BF-107616E353D8}"/>
    <cellStyle name="Normal 7 5 3 3" xfId="742" xr:uid="{100F2232-1E33-414D-B579-B728654CD807}"/>
    <cellStyle name="Normal 7 5 3 3 2" xfId="3647" xr:uid="{583DD9E7-8795-45DA-8B2C-BC0E6B80D993}"/>
    <cellStyle name="Normal 7 5 3 3 3" xfId="3648" xr:uid="{36C2D2CE-D5C2-483C-A698-95EE80F7D0E9}"/>
    <cellStyle name="Normal 7 5 3 3 4" xfId="3649" xr:uid="{F8499A75-F492-45A3-B012-9DDCC5ED88CC}"/>
    <cellStyle name="Normal 7 5 3 4" xfId="3650" xr:uid="{92BB964D-6AD5-45A4-B4C2-C10652B50AC1}"/>
    <cellStyle name="Normal 7 5 3 5" xfId="3651" xr:uid="{2CC965F1-450A-4D16-AF5C-E9BBEE3A5D9A}"/>
    <cellStyle name="Normal 7 5 3 6" xfId="3652" xr:uid="{E6AF1AFD-B782-4F86-A037-8FAAB4ACBABF}"/>
    <cellStyle name="Normal 7 5 4" xfId="369" xr:uid="{F9EA4A2E-7984-482D-A464-ECA2F42140C4}"/>
    <cellStyle name="Normal 7 5 4 2" xfId="743" xr:uid="{2413B873-C4B9-4695-AE64-3D0D80C8C9C4}"/>
    <cellStyle name="Normal 7 5 4 2 2" xfId="3653" xr:uid="{7F43A7F7-9CD9-45CA-B14E-897801F6F77B}"/>
    <cellStyle name="Normal 7 5 4 2 3" xfId="3654" xr:uid="{9C19BC4F-BE31-4731-A671-86627736C2C6}"/>
    <cellStyle name="Normal 7 5 4 2 4" xfId="3655" xr:uid="{5AF76136-0ABD-40FC-A3E8-FF56F6908AF0}"/>
    <cellStyle name="Normal 7 5 4 3" xfId="3656" xr:uid="{28E93437-6EC5-49BA-B4EA-4259DB54B210}"/>
    <cellStyle name="Normal 7 5 4 4" xfId="3657" xr:uid="{ABE3A494-767D-4E2B-9A97-D87EDF96C41F}"/>
    <cellStyle name="Normal 7 5 4 5" xfId="3658" xr:uid="{E8CCC741-F648-4219-97BB-FFE96684C249}"/>
    <cellStyle name="Normal 7 5 5" xfId="744" xr:uid="{8C35F5E5-7E3F-4F7A-93F8-0F8B7D2BFBB7}"/>
    <cellStyle name="Normal 7 5 5 2" xfId="3659" xr:uid="{BF2CB10D-95FE-4838-BFA7-3A00F537A1E9}"/>
    <cellStyle name="Normal 7 5 5 3" xfId="3660" xr:uid="{03C08417-DF95-4585-818C-18F5480A39F6}"/>
    <cellStyle name="Normal 7 5 5 4" xfId="3661" xr:uid="{6C5DD421-73AF-4108-92A6-62E3FFADEDF0}"/>
    <cellStyle name="Normal 7 5 6" xfId="3662" xr:uid="{DBFCB590-3A92-408A-B67B-E0D584F2CE43}"/>
    <cellStyle name="Normal 7 5 6 2" xfId="3663" xr:uid="{5A53257F-47F2-495B-8D5C-BFE238E1D9DE}"/>
    <cellStyle name="Normal 7 5 6 3" xfId="3664" xr:uid="{D4812024-A5B3-460C-B48F-F8B6E7DDAD1E}"/>
    <cellStyle name="Normal 7 5 6 4" xfId="3665" xr:uid="{A35F9BBC-0160-4BDE-A86B-5321D59DF4AC}"/>
    <cellStyle name="Normal 7 5 7" xfId="3666" xr:uid="{4DA0A316-5FE1-4EBA-9F28-9DF7B79DC149}"/>
    <cellStyle name="Normal 7 5 8" xfId="3667" xr:uid="{FD04BD67-901F-476D-B52F-E2C9890BCF4E}"/>
    <cellStyle name="Normal 7 5 9" xfId="3668" xr:uid="{1A943303-CFD1-4436-82A1-CED140B57426}"/>
    <cellStyle name="Normal 7 6" xfId="149" xr:uid="{DAE87C8E-465D-40CD-89A1-83AC2AC88DE4}"/>
    <cellStyle name="Normal 7 6 2" xfId="370" xr:uid="{574C1985-4A9F-4243-9C5A-C510497663ED}"/>
    <cellStyle name="Normal 7 6 2 2" xfId="745" xr:uid="{DDCA7FE8-EF23-4AF7-AFC9-089676E8479D}"/>
    <cellStyle name="Normal 7 6 2 2 2" xfId="1946" xr:uid="{36A6DF3F-31B0-4DEA-9C55-CD39C3A94107}"/>
    <cellStyle name="Normal 7 6 2 2 2 2" xfId="1947" xr:uid="{8388D85F-FF51-417A-A4AD-DC6120BF6052}"/>
    <cellStyle name="Normal 7 6 2 2 3" xfId="1948" xr:uid="{6445650E-C7D3-4C2E-BF44-ADE98FAC252C}"/>
    <cellStyle name="Normal 7 6 2 2 4" xfId="3669" xr:uid="{56F14583-72E6-4C33-BCF5-BF755E12A549}"/>
    <cellStyle name="Normal 7 6 2 3" xfId="1949" xr:uid="{41AD70BF-AC98-43A3-881F-D8FEBBCFD422}"/>
    <cellStyle name="Normal 7 6 2 3 2" xfId="1950" xr:uid="{1A617B61-7446-4E05-978F-6DE2DAA5730C}"/>
    <cellStyle name="Normal 7 6 2 3 3" xfId="3670" xr:uid="{09B6E12A-60F6-4407-B2D8-287CC9D66976}"/>
    <cellStyle name="Normal 7 6 2 3 4" xfId="3671" xr:uid="{B143C281-EF3B-4A03-9CD1-73355DC2F1F3}"/>
    <cellStyle name="Normal 7 6 2 4" xfId="1951" xr:uid="{4AC6A0F4-C7FF-4E5D-A712-A3FA2E6B102F}"/>
    <cellStyle name="Normal 7 6 2 5" xfId="3672" xr:uid="{FD1B6752-9EAA-46DD-8DB4-C75ADD10844F}"/>
    <cellStyle name="Normal 7 6 2 6" xfId="3673" xr:uid="{CF96F522-698A-426C-92DC-743BBCD836D3}"/>
    <cellStyle name="Normal 7 6 3" xfId="746" xr:uid="{F8B1A736-13E4-4494-9D4B-7BDDC6E0E19E}"/>
    <cellStyle name="Normal 7 6 3 2" xfId="1952" xr:uid="{954B8D75-9CF6-4FA3-9470-07BFCA509F53}"/>
    <cellStyle name="Normal 7 6 3 2 2" xfId="1953" xr:uid="{1DD8DBF6-6DC9-4172-B446-941F424532CE}"/>
    <cellStyle name="Normal 7 6 3 2 3" xfId="3674" xr:uid="{09C9F7F4-2744-470C-83A7-8013A89F6EF0}"/>
    <cellStyle name="Normal 7 6 3 2 4" xfId="3675" xr:uid="{EAB37162-0B6C-40AA-8516-B5472AC1BC0A}"/>
    <cellStyle name="Normal 7 6 3 3" xfId="1954" xr:uid="{97ACCADE-C3D0-42BC-80EF-7A4E7C85B508}"/>
    <cellStyle name="Normal 7 6 3 4" xfId="3676" xr:uid="{D34E13D3-50F6-4503-8937-63874A7E7D4B}"/>
    <cellStyle name="Normal 7 6 3 5" xfId="3677" xr:uid="{69790BC3-6071-427C-AA59-74AF21073B23}"/>
    <cellStyle name="Normal 7 6 4" xfId="1955" xr:uid="{97C20579-ACC6-4813-AA97-C68EA989807A}"/>
    <cellStyle name="Normal 7 6 4 2" xfId="1956" xr:uid="{55CAF427-2222-45E5-BB0A-7DD109D202C0}"/>
    <cellStyle name="Normal 7 6 4 3" xfId="3678" xr:uid="{EA98EC7E-BE24-4A22-BEAA-9C14976A1321}"/>
    <cellStyle name="Normal 7 6 4 4" xfId="3679" xr:uid="{11A4C6CB-F062-436C-86EC-848A88AF01EA}"/>
    <cellStyle name="Normal 7 6 5" xfId="1957" xr:uid="{47825DD7-CC61-4F4A-872E-60C084939539}"/>
    <cellStyle name="Normal 7 6 5 2" xfId="3680" xr:uid="{1ECBC5C6-B48C-4712-B1CB-EA176A75C53C}"/>
    <cellStyle name="Normal 7 6 5 3" xfId="3681" xr:uid="{46C5A434-12B6-47EC-B33F-42CEDCF645BB}"/>
    <cellStyle name="Normal 7 6 5 4" xfId="3682" xr:uid="{C501608C-7879-4C4D-B644-7F3565736AB4}"/>
    <cellStyle name="Normal 7 6 6" xfId="3683" xr:uid="{A67FDFD1-B813-4B6E-9E88-C83DC10E4CD3}"/>
    <cellStyle name="Normal 7 6 7" xfId="3684" xr:uid="{7BDD959D-1EFB-4F0B-B394-BCFFD7F7F237}"/>
    <cellStyle name="Normal 7 6 8" xfId="3685" xr:uid="{2398A308-9CF9-4AEB-B398-31B4A1C9B6A1}"/>
    <cellStyle name="Normal 7 7" xfId="371" xr:uid="{EFDCCBDA-5CF3-4B3A-B80B-DB01674590EB}"/>
    <cellStyle name="Normal 7 7 2" xfId="747" xr:uid="{F75DD2AA-A114-4DEE-A3DE-2C6142A4B358}"/>
    <cellStyle name="Normal 7 7 2 2" xfId="748" xr:uid="{52AB57B9-33E6-4CD9-8AF2-0A2904FA3EA1}"/>
    <cellStyle name="Normal 7 7 2 2 2" xfId="1958" xr:uid="{FEA17D6C-8A55-4C3A-B24B-F92595AD13FB}"/>
    <cellStyle name="Normal 7 7 2 2 3" xfId="3686" xr:uid="{A9FAAB5A-ACFB-41BA-B25C-0057A753D287}"/>
    <cellStyle name="Normal 7 7 2 2 4" xfId="3687" xr:uid="{5C60E868-F641-499D-80BE-78A3EFDE997D}"/>
    <cellStyle name="Normal 7 7 2 3" xfId="1959" xr:uid="{F5D502FA-58F1-4842-88EF-BCE786711FA2}"/>
    <cellStyle name="Normal 7 7 2 4" xfId="3688" xr:uid="{2964D77C-246F-4DE3-A011-9E1A47A8898D}"/>
    <cellStyle name="Normal 7 7 2 5" xfId="3689" xr:uid="{813669F7-31A6-4FC6-A093-9DC5D978FFB1}"/>
    <cellStyle name="Normal 7 7 3" xfId="749" xr:uid="{52D753FB-C336-4D59-A2D1-4F088F9D6CA7}"/>
    <cellStyle name="Normal 7 7 3 2" xfId="1960" xr:uid="{FCE13BB1-4280-44B0-B90A-EFBF197E6A44}"/>
    <cellStyle name="Normal 7 7 3 3" xfId="3690" xr:uid="{9D118947-175D-430D-BC2E-08EAEAEBC29B}"/>
    <cellStyle name="Normal 7 7 3 4" xfId="3691" xr:uid="{8FD8E932-8A04-425C-9F58-69E339F5BA9A}"/>
    <cellStyle name="Normal 7 7 4" xfId="1961" xr:uid="{198F61D1-702B-458D-A330-5D71B0E99C61}"/>
    <cellStyle name="Normal 7 7 4 2" xfId="3692" xr:uid="{715F58A0-7D88-4615-B151-3CBFFE381EDA}"/>
    <cellStyle name="Normal 7 7 4 3" xfId="3693" xr:uid="{4E268A9B-4A3B-45DB-ACF4-D68693B25878}"/>
    <cellStyle name="Normal 7 7 4 4" xfId="3694" xr:uid="{CEEE7022-B691-42CA-98E5-0A64C2ECE0B3}"/>
    <cellStyle name="Normal 7 7 5" xfId="3695" xr:uid="{87BE40A0-F880-4DD1-8F29-5FF9844DA490}"/>
    <cellStyle name="Normal 7 7 6" xfId="3696" xr:uid="{46830EF7-0ED4-4B02-BA53-CB70C5B8519A}"/>
    <cellStyle name="Normal 7 7 7" xfId="3697" xr:uid="{CA5B4969-0AD1-42C9-8B08-4F6DACD89CE3}"/>
    <cellStyle name="Normal 7 8" xfId="372" xr:uid="{0CFBD6E9-E55E-4F4A-9BF5-64AFF4D4E37A}"/>
    <cellStyle name="Normal 7 8 2" xfId="750" xr:uid="{F0B71750-1823-4E62-B760-60B66B2CAEFB}"/>
    <cellStyle name="Normal 7 8 2 2" xfId="1962" xr:uid="{C112828A-33B6-4E83-A12E-C2FC90CB661B}"/>
    <cellStyle name="Normal 7 8 2 3" xfId="3698" xr:uid="{FECBCD71-2FF0-463D-AF90-EA7404F50CF3}"/>
    <cellStyle name="Normal 7 8 2 4" xfId="3699" xr:uid="{CEBCAF7B-8AEE-4A9A-A4C4-9CAF25FAD2FC}"/>
    <cellStyle name="Normal 7 8 3" xfId="1963" xr:uid="{0CDBBC71-73DF-4D3B-BB30-47E6F41C471C}"/>
    <cellStyle name="Normal 7 8 3 2" xfId="3700" xr:uid="{0520289D-221E-4F1A-B5D9-FC99434FF137}"/>
    <cellStyle name="Normal 7 8 3 3" xfId="3701" xr:uid="{1BEF1315-84E7-48FE-919B-58D2766863EA}"/>
    <cellStyle name="Normal 7 8 3 4" xfId="3702" xr:uid="{FFB5F9D3-150F-4260-A685-7F8E114A5249}"/>
    <cellStyle name="Normal 7 8 4" xfId="3703" xr:uid="{B9117764-B427-4C50-BAED-3139F5B750FC}"/>
    <cellStyle name="Normal 7 8 5" xfId="3704" xr:uid="{E7658D1E-E183-4F5C-A655-CCA1511B2B40}"/>
    <cellStyle name="Normal 7 8 6" xfId="3705" xr:uid="{81DAF364-CBDB-46EB-89AC-AD09D78940AB}"/>
    <cellStyle name="Normal 7 9" xfId="373" xr:uid="{E272D904-E92B-40C5-A455-848D2D125E5A}"/>
    <cellStyle name="Normal 7 9 2" xfId="1964" xr:uid="{65B24FFD-88E1-439A-8DC4-EE45EC24D8AE}"/>
    <cellStyle name="Normal 7 9 2 2" xfId="3706" xr:uid="{1DEDCAE6-8558-44D7-B966-EDDA3A08E9BD}"/>
    <cellStyle name="Normal 7 9 2 2 2" xfId="4408" xr:uid="{ABFD2BAF-0EAE-4549-B557-80702A3A1739}"/>
    <cellStyle name="Normal 7 9 2 2 3" xfId="4687" xr:uid="{0DAE2852-501A-4683-B38E-3197E6020C66}"/>
    <cellStyle name="Normal 7 9 2 3" xfId="3707" xr:uid="{99358306-8C40-433B-BEFC-131EE97A0F93}"/>
    <cellStyle name="Normal 7 9 2 4" xfId="3708" xr:uid="{72C3C928-C1B2-4A98-903F-7C23A8628EE0}"/>
    <cellStyle name="Normal 7 9 3" xfId="3709" xr:uid="{1C763846-29AE-4869-BE76-C43323770251}"/>
    <cellStyle name="Normal 7 9 3 2" xfId="5342" xr:uid="{2FAF7494-887E-4335-BFFF-34356C81FF2C}"/>
    <cellStyle name="Normal 7 9 4" xfId="3710" xr:uid="{06CAC6BA-F143-41B7-9229-32A4650C23D6}"/>
    <cellStyle name="Normal 7 9 4 2" xfId="4578" xr:uid="{A20F2125-903F-4C8A-9EBE-DEE52BD7DBB7}"/>
    <cellStyle name="Normal 7 9 4 3" xfId="4688" xr:uid="{430FA784-1318-4720-8031-4D8F401A9E4D}"/>
    <cellStyle name="Normal 7 9 4 4" xfId="4607" xr:uid="{41621420-8BDB-4611-86CF-0B3824ABA895}"/>
    <cellStyle name="Normal 7 9 5" xfId="3711" xr:uid="{E84E9D9E-48DA-4389-922C-8688E61F060A}"/>
    <cellStyle name="Normal 8" xfId="67" xr:uid="{295DB2D2-3083-4296-B205-8F9BAA7AF2F1}"/>
    <cellStyle name="Normal 8 10" xfId="1965" xr:uid="{7421ECC8-C6F0-4F1C-BF18-6BB907EF3038}"/>
    <cellStyle name="Normal 8 10 2" xfId="3712" xr:uid="{11186423-E501-4F86-83E4-56ACCFE42B64}"/>
    <cellStyle name="Normal 8 10 3" xfId="3713" xr:uid="{6A895D1F-1CCD-4E9F-A45B-0974AF40CD45}"/>
    <cellStyle name="Normal 8 10 4" xfId="3714" xr:uid="{EA065E42-209D-4801-8DA3-34A24612AFFB}"/>
    <cellStyle name="Normal 8 11" xfId="3715" xr:uid="{56654DEC-144F-4785-840B-95795AD96234}"/>
    <cellStyle name="Normal 8 11 2" xfId="3716" xr:uid="{F88EB91F-7944-4541-9BE7-AE1BE26F71F7}"/>
    <cellStyle name="Normal 8 11 3" xfId="3717" xr:uid="{474EBC8D-95AE-457D-A5B1-2D3FCE090C27}"/>
    <cellStyle name="Normal 8 11 4" xfId="3718" xr:uid="{A81FB28C-AB95-408C-9452-0DE4ED4FFC56}"/>
    <cellStyle name="Normal 8 12" xfId="3719" xr:uid="{3E0E3848-5792-44C0-BAF1-CFC7B8BE1F23}"/>
    <cellStyle name="Normal 8 12 2" xfId="3720" xr:uid="{1621C5C3-E10C-4C1F-8E36-66E13907691C}"/>
    <cellStyle name="Normal 8 13" xfId="3721" xr:uid="{5F3A78FD-2E09-4DB9-9D7A-16E201D48353}"/>
    <cellStyle name="Normal 8 14" xfId="3722" xr:uid="{0D69C26A-8182-4CEA-94DC-BB37626579E8}"/>
    <cellStyle name="Normal 8 15" xfId="3723" xr:uid="{3A6F7B9B-DE91-4186-A89E-6E68183A0847}"/>
    <cellStyle name="Normal 8 2" xfId="150" xr:uid="{3F572AD0-FB5F-4FF1-8B43-F68F28B0AF08}"/>
    <cellStyle name="Normal 8 2 10" xfId="3724" xr:uid="{4F44B116-C8F4-4EB4-B569-CE69C5D292B7}"/>
    <cellStyle name="Normal 8 2 11" xfId="3725" xr:uid="{9A84EFC7-3329-44BC-B7C2-1992F74B5767}"/>
    <cellStyle name="Normal 8 2 2" xfId="151" xr:uid="{AAE0BDBF-F13C-4CD7-8A91-74647509AE0C}"/>
    <cellStyle name="Normal 8 2 2 2" xfId="152" xr:uid="{F0FAF4B1-B0C3-4E04-9F47-E405F99F4121}"/>
    <cellStyle name="Normal 8 2 2 2 2" xfId="374" xr:uid="{1C1887E3-8140-4D2C-83CA-638DE1035C03}"/>
    <cellStyle name="Normal 8 2 2 2 2 2" xfId="751" xr:uid="{996E39F7-A366-40D3-93F7-8C2D451DABAB}"/>
    <cellStyle name="Normal 8 2 2 2 2 2 2" xfId="752" xr:uid="{7EFEBF39-0E99-4FA5-B6D5-415517BEAD3A}"/>
    <cellStyle name="Normal 8 2 2 2 2 2 2 2" xfId="1966" xr:uid="{3BDFACD2-63FF-41F6-903D-F52F74D5076B}"/>
    <cellStyle name="Normal 8 2 2 2 2 2 2 2 2" xfId="1967" xr:uid="{662E32C3-83DF-4973-AE39-FBC57D549F75}"/>
    <cellStyle name="Normal 8 2 2 2 2 2 2 3" xfId="1968" xr:uid="{4FF8ADAA-FB2E-4882-A863-A47EFB98EF41}"/>
    <cellStyle name="Normal 8 2 2 2 2 2 3" xfId="1969" xr:uid="{86034CFA-7472-460E-80DF-06E118EE23F0}"/>
    <cellStyle name="Normal 8 2 2 2 2 2 3 2" xfId="1970" xr:uid="{59AD0C69-A915-49CE-96F2-886945B37486}"/>
    <cellStyle name="Normal 8 2 2 2 2 2 4" xfId="1971" xr:uid="{B6280FE2-F2CB-47BA-8038-9A09BFD126E5}"/>
    <cellStyle name="Normal 8 2 2 2 2 3" xfId="753" xr:uid="{754A57E7-5330-48C0-A9E3-0B7411FE85F9}"/>
    <cellStyle name="Normal 8 2 2 2 2 3 2" xfId="1972" xr:uid="{D9998862-64A2-463C-BB59-94273DFB45BA}"/>
    <cellStyle name="Normal 8 2 2 2 2 3 2 2" xfId="1973" xr:uid="{63FC1B60-9547-43CD-BA24-8B9964F7DAF8}"/>
    <cellStyle name="Normal 8 2 2 2 2 3 3" xfId="1974" xr:uid="{E3AA2181-D753-448D-9BAF-5FE1C5AF363D}"/>
    <cellStyle name="Normal 8 2 2 2 2 3 4" xfId="3726" xr:uid="{FB44E8FA-50F9-411D-9DA2-C686A15C4442}"/>
    <cellStyle name="Normal 8 2 2 2 2 4" xfId="1975" xr:uid="{2DA40E1D-A125-4BBD-A07E-5F1BE5107601}"/>
    <cellStyle name="Normal 8 2 2 2 2 4 2" xfId="1976" xr:uid="{A69D5EB5-0359-41E2-8448-89E35E49343C}"/>
    <cellStyle name="Normal 8 2 2 2 2 5" xfId="1977" xr:uid="{EB8B6951-50AA-4184-B076-7C800902D046}"/>
    <cellStyle name="Normal 8 2 2 2 2 6" xfId="3727" xr:uid="{3D0F9191-E6BF-4E43-949D-2755CE9780AA}"/>
    <cellStyle name="Normal 8 2 2 2 3" xfId="375" xr:uid="{09D2EF8E-AB32-4869-B57C-119B61CCC325}"/>
    <cellStyle name="Normal 8 2 2 2 3 2" xfId="754" xr:uid="{2AF4B170-400A-4B88-AB80-6071F94C6F28}"/>
    <cellStyle name="Normal 8 2 2 2 3 2 2" xfId="755" xr:uid="{16DE8C73-6A7B-4885-A5F2-B6AEC0609C04}"/>
    <cellStyle name="Normal 8 2 2 2 3 2 2 2" xfId="1978" xr:uid="{FC3FF2E6-1B9E-4C0C-BF22-5264294CD739}"/>
    <cellStyle name="Normal 8 2 2 2 3 2 2 2 2" xfId="1979" xr:uid="{841AF775-196E-44F9-BC07-A1A1C0C9F0E4}"/>
    <cellStyle name="Normal 8 2 2 2 3 2 2 3" xfId="1980" xr:uid="{9235079A-64D2-4B90-A606-4C69E3662508}"/>
    <cellStyle name="Normal 8 2 2 2 3 2 3" xfId="1981" xr:uid="{89B1B594-191B-416B-8740-8036FABDDD72}"/>
    <cellStyle name="Normal 8 2 2 2 3 2 3 2" xfId="1982" xr:uid="{6B34C504-F128-419C-BBCD-C9C1CF54037B}"/>
    <cellStyle name="Normal 8 2 2 2 3 2 4" xfId="1983" xr:uid="{38151783-04A7-4194-8EA7-4E61C81AF9BD}"/>
    <cellStyle name="Normal 8 2 2 2 3 3" xfId="756" xr:uid="{BCCAFAFD-9C24-403B-81C7-7DAB8F02351D}"/>
    <cellStyle name="Normal 8 2 2 2 3 3 2" xfId="1984" xr:uid="{CCBB3A71-F146-46FB-966A-5890B334ED00}"/>
    <cellStyle name="Normal 8 2 2 2 3 3 2 2" xfId="1985" xr:uid="{A11709B9-C1F6-4A7D-8A7A-BF748D848685}"/>
    <cellStyle name="Normal 8 2 2 2 3 3 3" xfId="1986" xr:uid="{713E87E4-F3D3-4E79-89D8-FC616D98B489}"/>
    <cellStyle name="Normal 8 2 2 2 3 4" xfId="1987" xr:uid="{EB5974B1-9172-4ED6-B6B8-869C71B64DD1}"/>
    <cellStyle name="Normal 8 2 2 2 3 4 2" xfId="1988" xr:uid="{E5A26D39-F212-4762-B043-8ED4C6E80A24}"/>
    <cellStyle name="Normal 8 2 2 2 3 5" xfId="1989" xr:uid="{BAE12B80-DC88-4863-BBC0-2C408D6B6487}"/>
    <cellStyle name="Normal 8 2 2 2 4" xfId="757" xr:uid="{D43A7BF6-979F-4677-97F1-32CFC95AA1D9}"/>
    <cellStyle name="Normal 8 2 2 2 4 2" xfId="758" xr:uid="{5CBC06C4-7232-4862-B324-B9B2EF9F1534}"/>
    <cellStyle name="Normal 8 2 2 2 4 2 2" xfId="1990" xr:uid="{9F5EAB7F-93AA-4D5E-93EF-8B7D497EA1A5}"/>
    <cellStyle name="Normal 8 2 2 2 4 2 2 2" xfId="1991" xr:uid="{487E0D44-4940-4619-9836-C707E4C3E928}"/>
    <cellStyle name="Normal 8 2 2 2 4 2 3" xfId="1992" xr:uid="{BAFB87B8-88F1-4517-9125-D0B9E51ED8E1}"/>
    <cellStyle name="Normal 8 2 2 2 4 3" xfId="1993" xr:uid="{00006539-74F3-4B60-A7F0-E75323FEE66F}"/>
    <cellStyle name="Normal 8 2 2 2 4 3 2" xfId="1994" xr:uid="{C3DE4A19-2D18-4760-9F44-37DA9B396EB8}"/>
    <cellStyle name="Normal 8 2 2 2 4 4" xfId="1995" xr:uid="{CEC843F2-7094-4306-9E06-C506A6C5ACB9}"/>
    <cellStyle name="Normal 8 2 2 2 5" xfId="759" xr:uid="{09664951-60A7-40E1-9DE2-D4FA22ACACAB}"/>
    <cellStyle name="Normal 8 2 2 2 5 2" xfId="1996" xr:uid="{48374CC7-82F5-4900-A29D-39825F1E0A5A}"/>
    <cellStyle name="Normal 8 2 2 2 5 2 2" xfId="1997" xr:uid="{098DFC6B-A295-4457-8FA4-E8B8E9C57264}"/>
    <cellStyle name="Normal 8 2 2 2 5 3" xfId="1998" xr:uid="{DB568CAA-C819-4D35-9BE7-F2F759433B48}"/>
    <cellStyle name="Normal 8 2 2 2 5 4" xfId="3728" xr:uid="{D0973679-2D2C-4787-933A-17057976500C}"/>
    <cellStyle name="Normal 8 2 2 2 6" xfId="1999" xr:uid="{C35689F0-F1E0-4CA9-BF5C-611C9CB56D5B}"/>
    <cellStyle name="Normal 8 2 2 2 6 2" xfId="2000" xr:uid="{84DA669C-A32B-469A-B9B3-7E3FA0294A53}"/>
    <cellStyle name="Normal 8 2 2 2 7" xfId="2001" xr:uid="{D64AA13E-D015-4BCD-9265-D8B7365B1590}"/>
    <cellStyle name="Normal 8 2 2 2 8" xfId="3729" xr:uid="{8F6A0D59-45A5-4230-A576-DD76BEB07AFD}"/>
    <cellStyle name="Normal 8 2 2 3" xfId="376" xr:uid="{4D40A7DA-D1B2-4473-AC76-E8522A075AD8}"/>
    <cellStyle name="Normal 8 2 2 3 2" xfId="760" xr:uid="{DAE7CA97-7241-4B5F-9198-FBFA682EB114}"/>
    <cellStyle name="Normal 8 2 2 3 2 2" xfId="761" xr:uid="{D0C20EFC-C656-4527-850F-800C1CA5E7C4}"/>
    <cellStyle name="Normal 8 2 2 3 2 2 2" xfId="2002" xr:uid="{91FA08B4-6E4E-431F-B426-6679A7245677}"/>
    <cellStyle name="Normal 8 2 2 3 2 2 2 2" xfId="2003" xr:uid="{A18B11B5-6D82-4F54-B80A-53B904363A3A}"/>
    <cellStyle name="Normal 8 2 2 3 2 2 3" xfId="2004" xr:uid="{FEB16309-010E-4196-9777-B7B796C2E467}"/>
    <cellStyle name="Normal 8 2 2 3 2 3" xfId="2005" xr:uid="{1F0AE5A2-4F26-4C52-AB00-1B8E6889C2E2}"/>
    <cellStyle name="Normal 8 2 2 3 2 3 2" xfId="2006" xr:uid="{8E5F037D-94DB-4896-BF1F-E829A2EFDB40}"/>
    <cellStyle name="Normal 8 2 2 3 2 4" xfId="2007" xr:uid="{451742D8-5E33-47E6-8389-55F1AE1D0E9E}"/>
    <cellStyle name="Normal 8 2 2 3 3" xfId="762" xr:uid="{518EDE50-E9BB-4049-9AB1-A6D16A8603AC}"/>
    <cellStyle name="Normal 8 2 2 3 3 2" xfId="2008" xr:uid="{97746DB7-F679-4458-8068-874F463258DF}"/>
    <cellStyle name="Normal 8 2 2 3 3 2 2" xfId="2009" xr:uid="{573FB494-E6A8-4714-AA4C-9EFD4E7F0533}"/>
    <cellStyle name="Normal 8 2 2 3 3 3" xfId="2010" xr:uid="{6917F514-B627-4751-88B0-7FCEABD16C6D}"/>
    <cellStyle name="Normal 8 2 2 3 3 4" xfId="3730" xr:uid="{D6B624EC-4A9C-4D58-9797-E48FC8458AEC}"/>
    <cellStyle name="Normal 8 2 2 3 4" xfId="2011" xr:uid="{EBAA02AB-2EF0-4B70-B1FB-DE34B2C29867}"/>
    <cellStyle name="Normal 8 2 2 3 4 2" xfId="2012" xr:uid="{72E719F6-22DF-4BD4-BEF2-9532F1CD6CD4}"/>
    <cellStyle name="Normal 8 2 2 3 5" xfId="2013" xr:uid="{85AD6A66-A500-4FF6-95EC-EC628392BA5B}"/>
    <cellStyle name="Normal 8 2 2 3 6" xfId="3731" xr:uid="{962A2D73-83E9-419B-98C7-8712E41A0B50}"/>
    <cellStyle name="Normal 8 2 2 4" xfId="377" xr:uid="{7E6B8F00-E9D8-412F-A828-AF4066361938}"/>
    <cellStyle name="Normal 8 2 2 4 2" xfId="763" xr:uid="{1F0DBD92-4DAE-4147-BAA8-F70581B5A200}"/>
    <cellStyle name="Normal 8 2 2 4 2 2" xfId="764" xr:uid="{A68840F8-A4AD-4A9A-8C9F-C6BB13B8803F}"/>
    <cellStyle name="Normal 8 2 2 4 2 2 2" xfId="2014" xr:uid="{A284BDD7-51DA-4392-9C85-32E57FB69C7A}"/>
    <cellStyle name="Normal 8 2 2 4 2 2 2 2" xfId="2015" xr:uid="{A9099569-3ACB-4F41-8BDC-0A3C9AFF8C52}"/>
    <cellStyle name="Normal 8 2 2 4 2 2 3" xfId="2016" xr:uid="{40CC8C03-7428-46DA-B6DE-3C14FDAB896F}"/>
    <cellStyle name="Normal 8 2 2 4 2 3" xfId="2017" xr:uid="{A33EE75C-7BC6-4F6A-907F-161681ACCA3D}"/>
    <cellStyle name="Normal 8 2 2 4 2 3 2" xfId="2018" xr:uid="{90403023-BF38-4D19-AD36-5BF869D645DB}"/>
    <cellStyle name="Normal 8 2 2 4 2 4" xfId="2019" xr:uid="{7AC8859A-6593-4F5F-BF35-F2226450D0A3}"/>
    <cellStyle name="Normal 8 2 2 4 3" xfId="765" xr:uid="{E37B79BC-C4F7-4410-B717-572B057E6A95}"/>
    <cellStyle name="Normal 8 2 2 4 3 2" xfId="2020" xr:uid="{7B15AB98-C6AC-4255-8B03-90D2A59F3557}"/>
    <cellStyle name="Normal 8 2 2 4 3 2 2" xfId="2021" xr:uid="{000F3998-407C-4C45-A6CC-39A495DAAE32}"/>
    <cellStyle name="Normal 8 2 2 4 3 3" xfId="2022" xr:uid="{6028785F-01D0-4EC5-B786-EDDD44570F70}"/>
    <cellStyle name="Normal 8 2 2 4 4" xfId="2023" xr:uid="{6D482A03-0EC8-4547-880E-386A5956726A}"/>
    <cellStyle name="Normal 8 2 2 4 4 2" xfId="2024" xr:uid="{97BBB8C6-2285-4663-BFE9-5B03AA9EA496}"/>
    <cellStyle name="Normal 8 2 2 4 5" xfId="2025" xr:uid="{0096386B-370F-4439-908C-7D9612FBECB1}"/>
    <cellStyle name="Normal 8 2 2 5" xfId="378" xr:uid="{AA43FF3C-5D6F-4F32-975F-DAC4D0EA07FD}"/>
    <cellStyle name="Normal 8 2 2 5 2" xfId="766" xr:uid="{8FA5901A-CC51-4748-A51F-9630DF6F74D1}"/>
    <cellStyle name="Normal 8 2 2 5 2 2" xfId="2026" xr:uid="{93A2BCD8-542A-403C-936A-0CC3D7AB84FC}"/>
    <cellStyle name="Normal 8 2 2 5 2 2 2" xfId="2027" xr:uid="{0D6B87CC-E776-470C-83C1-5172F96B1C81}"/>
    <cellStyle name="Normal 8 2 2 5 2 3" xfId="2028" xr:uid="{9A4635C2-DCE2-4069-A46E-C6396CB1E802}"/>
    <cellStyle name="Normal 8 2 2 5 3" xfId="2029" xr:uid="{2A7A1029-3D0E-4A3C-993E-DD2034FB5B8D}"/>
    <cellStyle name="Normal 8 2 2 5 3 2" xfId="2030" xr:uid="{C457A4F4-3717-4DCE-82AE-1904AEB066A3}"/>
    <cellStyle name="Normal 8 2 2 5 4" xfId="2031" xr:uid="{2B921201-5FF7-4195-8988-0980F0A8C892}"/>
    <cellStyle name="Normal 8 2 2 6" xfId="767" xr:uid="{752CB2B3-E172-46B7-9E51-81690C2742A5}"/>
    <cellStyle name="Normal 8 2 2 6 2" xfId="2032" xr:uid="{997F6067-41F1-4DE3-9849-8248B63503D5}"/>
    <cellStyle name="Normal 8 2 2 6 2 2" xfId="2033" xr:uid="{90177749-02DB-4A71-BFFD-FE23EC216731}"/>
    <cellStyle name="Normal 8 2 2 6 3" xfId="2034" xr:uid="{0D590E15-0C4F-4E04-A842-6EDAFBD1086D}"/>
    <cellStyle name="Normal 8 2 2 6 4" xfId="3732" xr:uid="{F9837913-72EA-4589-901B-22197CF919C7}"/>
    <cellStyle name="Normal 8 2 2 7" xfId="2035" xr:uid="{3B65ACFD-D3E5-4FDC-8DC3-F12E671EFB8C}"/>
    <cellStyle name="Normal 8 2 2 7 2" xfId="2036" xr:uid="{F48B6A43-B294-4BB9-B8A9-883DC254A35F}"/>
    <cellStyle name="Normal 8 2 2 8" xfId="2037" xr:uid="{7E7E72FA-5A01-42DC-9A99-770FCBCAF3F5}"/>
    <cellStyle name="Normal 8 2 2 9" xfId="3733" xr:uid="{AFAE143F-A000-413F-9340-9FE883BC1BF2}"/>
    <cellStyle name="Normal 8 2 3" xfId="153" xr:uid="{B1A3D550-B4E0-4B57-B7D4-C8A6B7014498}"/>
    <cellStyle name="Normal 8 2 3 2" xfId="154" xr:uid="{68495AE6-6AA1-4C67-A543-6EE56E8BC877}"/>
    <cellStyle name="Normal 8 2 3 2 2" xfId="768" xr:uid="{594B5EFB-3265-4FAE-B125-132A92DD6080}"/>
    <cellStyle name="Normal 8 2 3 2 2 2" xfId="769" xr:uid="{9932CE54-8A35-4B65-9D4B-2DF7FE998DDC}"/>
    <cellStyle name="Normal 8 2 3 2 2 2 2" xfId="2038" xr:uid="{1EE02A74-7B28-4296-9ABF-88485D6C8B3E}"/>
    <cellStyle name="Normal 8 2 3 2 2 2 2 2" xfId="2039" xr:uid="{B6C754C7-0F58-4FCC-BC4C-67EE39059B9B}"/>
    <cellStyle name="Normal 8 2 3 2 2 2 3" xfId="2040" xr:uid="{B803ADED-48C3-408B-88A0-5411E313E61B}"/>
    <cellStyle name="Normal 8 2 3 2 2 3" xfId="2041" xr:uid="{B28BA56B-5A19-4B26-A4BB-EC8D66D0A392}"/>
    <cellStyle name="Normal 8 2 3 2 2 3 2" xfId="2042" xr:uid="{A5FA7CBD-6426-48E7-A466-7953E01DDD6A}"/>
    <cellStyle name="Normal 8 2 3 2 2 4" xfId="2043" xr:uid="{3D081FC6-9F6B-4440-89AC-6413C96B29A6}"/>
    <cellStyle name="Normal 8 2 3 2 3" xfId="770" xr:uid="{5DFEB884-F056-4D05-807C-BD71DD5284A1}"/>
    <cellStyle name="Normal 8 2 3 2 3 2" xfId="2044" xr:uid="{B2C68C3D-E2B6-4888-AAE4-E5C03315DBC6}"/>
    <cellStyle name="Normal 8 2 3 2 3 2 2" xfId="2045" xr:uid="{500952CE-0F74-48F7-8260-C81B260952A6}"/>
    <cellStyle name="Normal 8 2 3 2 3 3" xfId="2046" xr:uid="{5C29BD22-3C9A-4B3E-A97A-5933CEE51A61}"/>
    <cellStyle name="Normal 8 2 3 2 3 4" xfId="3734" xr:uid="{A3FDA2A5-FE69-43F9-8605-80BFE6001C79}"/>
    <cellStyle name="Normal 8 2 3 2 4" xfId="2047" xr:uid="{BE045B0A-A27B-4B8B-99A0-0DF30656D27F}"/>
    <cellStyle name="Normal 8 2 3 2 4 2" xfId="2048" xr:uid="{015C22BA-EB3F-417F-BC3E-EA287B044F61}"/>
    <cellStyle name="Normal 8 2 3 2 5" xfId="2049" xr:uid="{FCAE8C1E-9D31-44AA-8B00-6EFBB3067A10}"/>
    <cellStyle name="Normal 8 2 3 2 6" xfId="3735" xr:uid="{FC94F9C2-8DEC-4C02-9DEE-9F78C192C3E3}"/>
    <cellStyle name="Normal 8 2 3 3" xfId="379" xr:uid="{E2606C10-1CA4-4443-A2B0-AEE9639B6032}"/>
    <cellStyle name="Normal 8 2 3 3 2" xfId="771" xr:uid="{0B8F8FF9-1E31-4DC9-BE3A-335D7425CCC7}"/>
    <cellStyle name="Normal 8 2 3 3 2 2" xfId="772" xr:uid="{EC90F0CB-71EC-4F30-A89C-9FCF0298B112}"/>
    <cellStyle name="Normal 8 2 3 3 2 2 2" xfId="2050" xr:uid="{319B923F-3573-4315-8567-F86AC69B0C1F}"/>
    <cellStyle name="Normal 8 2 3 3 2 2 2 2" xfId="2051" xr:uid="{A63A0635-5B9E-4837-B885-E5C4B7573F07}"/>
    <cellStyle name="Normal 8 2 3 3 2 2 3" xfId="2052" xr:uid="{405D5187-5090-4F20-8F95-C678C981DA56}"/>
    <cellStyle name="Normal 8 2 3 3 2 3" xfId="2053" xr:uid="{F740C8A5-F08F-4188-99D1-2440C48A1886}"/>
    <cellStyle name="Normal 8 2 3 3 2 3 2" xfId="2054" xr:uid="{5201AA8E-C7BD-47C3-95BB-E017340F432A}"/>
    <cellStyle name="Normal 8 2 3 3 2 4" xfId="2055" xr:uid="{BBB4167B-D8FD-4FDD-BE51-1408089A0449}"/>
    <cellStyle name="Normal 8 2 3 3 3" xfId="773" xr:uid="{D9873BCF-6198-49D7-99E2-1A852AC36A24}"/>
    <cellStyle name="Normal 8 2 3 3 3 2" xfId="2056" xr:uid="{34320DF8-31D8-4B88-8AA5-7FBBEF7C4923}"/>
    <cellStyle name="Normal 8 2 3 3 3 2 2" xfId="2057" xr:uid="{433A5D75-6CE9-46E2-8C87-9141A3D94667}"/>
    <cellStyle name="Normal 8 2 3 3 3 3" xfId="2058" xr:uid="{A0E7D029-EE94-4304-84E9-33F4580F1314}"/>
    <cellStyle name="Normal 8 2 3 3 4" xfId="2059" xr:uid="{DA638E58-4661-43C9-98A8-054A6BD5C5F6}"/>
    <cellStyle name="Normal 8 2 3 3 4 2" xfId="2060" xr:uid="{D729607D-F172-4D28-95E8-ECCDB8382F26}"/>
    <cellStyle name="Normal 8 2 3 3 5" xfId="2061" xr:uid="{E5F81571-2F51-4D31-B19C-C5DA05CC524F}"/>
    <cellStyle name="Normal 8 2 3 4" xfId="380" xr:uid="{6B6DC568-FCBE-4EA7-9E27-07E6BE74F451}"/>
    <cellStyle name="Normal 8 2 3 4 2" xfId="774" xr:uid="{E3E57582-B4F8-42B2-9258-0E7ED46C582C}"/>
    <cellStyle name="Normal 8 2 3 4 2 2" xfId="2062" xr:uid="{1C0D7C13-BDEC-4D95-A9F2-5E3703F2B165}"/>
    <cellStyle name="Normal 8 2 3 4 2 2 2" xfId="2063" xr:uid="{AA079A36-5C80-4BC6-9BC5-19A6A625CB5F}"/>
    <cellStyle name="Normal 8 2 3 4 2 3" xfId="2064" xr:uid="{82A79DAE-3A46-42E1-B6A9-41C64B6FBF03}"/>
    <cellStyle name="Normal 8 2 3 4 3" xfId="2065" xr:uid="{CF9E83C7-126C-4C78-B159-EF10C7789700}"/>
    <cellStyle name="Normal 8 2 3 4 3 2" xfId="2066" xr:uid="{F3698819-3F13-4D7E-9931-E5A89073F2DB}"/>
    <cellStyle name="Normal 8 2 3 4 4" xfId="2067" xr:uid="{C4A26ABE-9A12-49E7-8381-C299FA0E2ED1}"/>
    <cellStyle name="Normal 8 2 3 5" xfId="775" xr:uid="{A7BC4ABD-D1B6-48B7-B787-480B70EE60E2}"/>
    <cellStyle name="Normal 8 2 3 5 2" xfId="2068" xr:uid="{2C9D5ED8-B9FE-4964-9542-0061F3E657E6}"/>
    <cellStyle name="Normal 8 2 3 5 2 2" xfId="2069" xr:uid="{AA282618-9C1A-45FD-878B-8448FCD0CB10}"/>
    <cellStyle name="Normal 8 2 3 5 3" xfId="2070" xr:uid="{0168D56A-968A-40EF-84F5-170D091E555C}"/>
    <cellStyle name="Normal 8 2 3 5 4" xfId="3736" xr:uid="{BB0D65E3-D054-4461-9B30-04D418B42DE4}"/>
    <cellStyle name="Normal 8 2 3 6" xfId="2071" xr:uid="{CC45FED2-5B22-4008-B9A3-CDB94415F5AD}"/>
    <cellStyle name="Normal 8 2 3 6 2" xfId="2072" xr:uid="{1E79AA01-02AD-4131-9E25-AB7A481E5170}"/>
    <cellStyle name="Normal 8 2 3 7" xfId="2073" xr:uid="{39F8B4EC-00B2-436E-88CC-CC7B0889C297}"/>
    <cellStyle name="Normal 8 2 3 8" xfId="3737" xr:uid="{4C630ABC-AD1D-4946-8570-0F9B09204ED9}"/>
    <cellStyle name="Normal 8 2 4" xfId="155" xr:uid="{E4876612-D73E-40CB-B34C-8BA7F442490A}"/>
    <cellStyle name="Normal 8 2 4 2" xfId="449" xr:uid="{20BFCD66-3BF5-447C-B541-3BE3804A08A8}"/>
    <cellStyle name="Normal 8 2 4 2 2" xfId="776" xr:uid="{0316375C-9A09-4DE0-8EAE-E570E8385297}"/>
    <cellStyle name="Normal 8 2 4 2 2 2" xfId="2074" xr:uid="{48444430-0AD4-4CF5-887D-AAC602DC249A}"/>
    <cellStyle name="Normal 8 2 4 2 2 2 2" xfId="2075" xr:uid="{95BAAE4D-7976-4169-B8C0-F6E58CBD5CB8}"/>
    <cellStyle name="Normal 8 2 4 2 2 3" xfId="2076" xr:uid="{74FC720B-6D29-48CF-ADF4-FE9F26307CE7}"/>
    <cellStyle name="Normal 8 2 4 2 2 4" xfId="3738" xr:uid="{1E27051D-7ACD-4A28-A6F2-A04BB9F1FE9C}"/>
    <cellStyle name="Normal 8 2 4 2 3" xfId="2077" xr:uid="{F81E38A2-E5E7-41F7-B2AE-B3F99ECACB11}"/>
    <cellStyle name="Normal 8 2 4 2 3 2" xfId="2078" xr:uid="{A36898FF-D41E-4FA5-BAFC-774EF68EC79E}"/>
    <cellStyle name="Normal 8 2 4 2 4" xfId="2079" xr:uid="{71C4BFC0-E6CA-468A-B60F-5A49F2A654A6}"/>
    <cellStyle name="Normal 8 2 4 2 5" xfId="3739" xr:uid="{70898D85-8B32-4DE5-8E50-49F958410499}"/>
    <cellStyle name="Normal 8 2 4 3" xfId="777" xr:uid="{F909C364-3CDE-413A-940B-53E6C9EC2EBE}"/>
    <cellStyle name="Normal 8 2 4 3 2" xfId="2080" xr:uid="{EFD8C670-67EF-4DDB-A072-27145D8BD632}"/>
    <cellStyle name="Normal 8 2 4 3 2 2" xfId="2081" xr:uid="{90263953-C5C5-411B-96AD-C61BDEB86B32}"/>
    <cellStyle name="Normal 8 2 4 3 3" xfId="2082" xr:uid="{CAE0830C-3AF2-4800-A27E-0F19A22C59D5}"/>
    <cellStyle name="Normal 8 2 4 3 4" xfId="3740" xr:uid="{46991DF5-6BB1-4B86-9BE3-7CFFD725889C}"/>
    <cellStyle name="Normal 8 2 4 4" xfId="2083" xr:uid="{94676CEB-8C54-48BF-9501-0726302F6AE5}"/>
    <cellStyle name="Normal 8 2 4 4 2" xfId="2084" xr:uid="{1ABF3F41-8313-430F-B828-1B23785702CC}"/>
    <cellStyle name="Normal 8 2 4 4 3" xfId="3741" xr:uid="{56582AC8-B333-4EAC-980E-3ACFF9096235}"/>
    <cellStyle name="Normal 8 2 4 4 4" xfId="3742" xr:uid="{7DFAC9C3-7B3E-40FD-8346-2EBAEE06702C}"/>
    <cellStyle name="Normal 8 2 4 5" xfId="2085" xr:uid="{9A8BF2A3-07B3-4302-BA1A-3733E776F4CF}"/>
    <cellStyle name="Normal 8 2 4 6" xfId="3743" xr:uid="{03E29311-94A8-47B3-BB36-028FA74AC551}"/>
    <cellStyle name="Normal 8 2 4 7" xfId="3744" xr:uid="{BC6F0241-1A82-4D53-8D0C-D81FA4B76B07}"/>
    <cellStyle name="Normal 8 2 5" xfId="381" xr:uid="{4460BCBD-72B9-4ADC-BAF8-6C67AC60F5DD}"/>
    <cellStyle name="Normal 8 2 5 2" xfId="778" xr:uid="{BAEA4DD0-3075-4CCC-864D-900EFCB4530C}"/>
    <cellStyle name="Normal 8 2 5 2 2" xfId="779" xr:uid="{87F52296-12FC-4757-848E-090605DFA871}"/>
    <cellStyle name="Normal 8 2 5 2 2 2" xfId="2086" xr:uid="{47B2A800-EFE2-4002-BE5C-20D2BB148576}"/>
    <cellStyle name="Normal 8 2 5 2 2 2 2" xfId="2087" xr:uid="{99AFDD5C-BAF3-411B-92E9-917DF7B1A298}"/>
    <cellStyle name="Normal 8 2 5 2 2 3" xfId="2088" xr:uid="{A2242BED-1B4B-4D84-844D-8E1C72C68AD7}"/>
    <cellStyle name="Normal 8 2 5 2 3" xfId="2089" xr:uid="{D414EAC4-E88A-4594-9550-9D4F559BE518}"/>
    <cellStyle name="Normal 8 2 5 2 3 2" xfId="2090" xr:uid="{460FC295-782C-4A5B-B46A-B0E6280332CE}"/>
    <cellStyle name="Normal 8 2 5 2 4" xfId="2091" xr:uid="{A952E126-BFF5-40C2-9383-630E6B977A5F}"/>
    <cellStyle name="Normal 8 2 5 3" xfId="780" xr:uid="{36E03BBA-46A3-45C6-9E82-AE00639C7D22}"/>
    <cellStyle name="Normal 8 2 5 3 2" xfId="2092" xr:uid="{3490E160-A803-4E61-85B0-EA6EB8880C0D}"/>
    <cellStyle name="Normal 8 2 5 3 2 2" xfId="2093" xr:uid="{3948B53A-07F9-44F6-B44C-E2CD8CCDD52A}"/>
    <cellStyle name="Normal 8 2 5 3 3" xfId="2094" xr:uid="{45A357C0-1CA7-44F8-A3EB-2C56071EB028}"/>
    <cellStyle name="Normal 8 2 5 3 4" xfId="3745" xr:uid="{E34ABD75-2A9C-44BF-84E1-A31B8A3230D1}"/>
    <cellStyle name="Normal 8 2 5 4" xfId="2095" xr:uid="{3A0DB8A4-321B-44EB-8E30-81487C87AEA7}"/>
    <cellStyle name="Normal 8 2 5 4 2" xfId="2096" xr:uid="{8FDFA12F-2465-40E1-B93B-88FE86E1F7CD}"/>
    <cellStyle name="Normal 8 2 5 5" xfId="2097" xr:uid="{4AAA94BF-1BE9-469F-8DE9-DCEE05D3980F}"/>
    <cellStyle name="Normal 8 2 5 6" xfId="3746" xr:uid="{8DC270C0-BE0F-4C84-B86E-E3F50F54D1FB}"/>
    <cellStyle name="Normal 8 2 6" xfId="382" xr:uid="{01C32000-C51F-4F09-A93E-B49FB4115FE6}"/>
    <cellStyle name="Normal 8 2 6 2" xfId="781" xr:uid="{84C015E7-7FAF-4733-8CB0-4C5927634387}"/>
    <cellStyle name="Normal 8 2 6 2 2" xfId="2098" xr:uid="{652BD567-CD94-4ABA-BAE2-5D2BF7563919}"/>
    <cellStyle name="Normal 8 2 6 2 2 2" xfId="2099" xr:uid="{122E4A54-5691-472F-BA4B-75EE063BAE00}"/>
    <cellStyle name="Normal 8 2 6 2 3" xfId="2100" xr:uid="{606C8327-8CAB-4376-B057-C692CFF99B90}"/>
    <cellStyle name="Normal 8 2 6 2 4" xfId="3747" xr:uid="{8DFEF92C-B8BB-4CA4-83E7-A9CCC3F31A83}"/>
    <cellStyle name="Normal 8 2 6 3" xfId="2101" xr:uid="{F69C1C54-A7FC-4A00-B7E6-DBE7B8B23B70}"/>
    <cellStyle name="Normal 8 2 6 3 2" xfId="2102" xr:uid="{16C079E7-40BF-42B0-83C0-2E1C3F98CADA}"/>
    <cellStyle name="Normal 8 2 6 4" xfId="2103" xr:uid="{66D44486-90E8-4F49-A887-40C18714AD75}"/>
    <cellStyle name="Normal 8 2 6 5" xfId="3748" xr:uid="{2A343713-CA42-4F2E-818C-798948463C01}"/>
    <cellStyle name="Normal 8 2 7" xfId="782" xr:uid="{455436C7-BB28-48A1-B52E-884253AD7EB7}"/>
    <cellStyle name="Normal 8 2 7 2" xfId="2104" xr:uid="{D0235B1A-9AA1-4186-91A4-544A0867413C}"/>
    <cellStyle name="Normal 8 2 7 2 2" xfId="2105" xr:uid="{0BAE37C7-66A4-4426-8C89-1B56C0DC0D01}"/>
    <cellStyle name="Normal 8 2 7 3" xfId="2106" xr:uid="{7AB55553-2008-44A4-A899-6A006A0B5F1F}"/>
    <cellStyle name="Normal 8 2 7 4" xfId="3749" xr:uid="{6EA55C0A-80CA-48C4-A267-AFD482108FF5}"/>
    <cellStyle name="Normal 8 2 8" xfId="2107" xr:uid="{5E16F92D-2FF6-4551-AAA0-D964F58C7C8D}"/>
    <cellStyle name="Normal 8 2 8 2" xfId="2108" xr:uid="{B9942AAE-4D8D-45BE-A055-615C9B2340A7}"/>
    <cellStyle name="Normal 8 2 8 3" xfId="3750" xr:uid="{F6BBA72A-4B75-4F3A-8AD1-9F0CE75B02A8}"/>
    <cellStyle name="Normal 8 2 8 4" xfId="3751" xr:uid="{F55F3F36-3C5E-4223-8AA8-5D450E69F8A8}"/>
    <cellStyle name="Normal 8 2 9" xfId="2109" xr:uid="{581D92F0-82D7-4ABE-8052-DDAD20CAFE0B}"/>
    <cellStyle name="Normal 8 3" xfId="156" xr:uid="{0381064A-DD86-445F-BB8B-A3867BCB3CE0}"/>
    <cellStyle name="Normal 8 3 10" xfId="3752" xr:uid="{C15FB9A8-E43D-4C40-9F7D-5649659D1CF2}"/>
    <cellStyle name="Normal 8 3 11" xfId="3753" xr:uid="{839D3A58-7F89-4606-86D2-1EA7DC1360AA}"/>
    <cellStyle name="Normal 8 3 2" xfId="157" xr:uid="{E1DA2DDA-7307-460B-921B-7CD056D7222D}"/>
    <cellStyle name="Normal 8 3 2 2" xfId="158" xr:uid="{AE420076-D6E9-4FD1-BA34-356E3290DA26}"/>
    <cellStyle name="Normal 8 3 2 2 2" xfId="383" xr:uid="{80E0E90F-6078-46EE-A0CC-A991B880E513}"/>
    <cellStyle name="Normal 8 3 2 2 2 2" xfId="783" xr:uid="{0B33324F-B6BF-42DB-B713-7A9F8AF0D72A}"/>
    <cellStyle name="Normal 8 3 2 2 2 2 2" xfId="2110" xr:uid="{13D6EBBF-D7D1-4A93-BC73-133484DCE156}"/>
    <cellStyle name="Normal 8 3 2 2 2 2 2 2" xfId="2111" xr:uid="{BCB618BD-8F63-4ED5-A39E-57109AB0FB64}"/>
    <cellStyle name="Normal 8 3 2 2 2 2 3" xfId="2112" xr:uid="{9FAFEE3F-7262-48BA-9F87-3AD84C23819B}"/>
    <cellStyle name="Normal 8 3 2 2 2 2 4" xfId="3754" xr:uid="{294AD30C-BED2-482B-A9CD-55E32C6E65B1}"/>
    <cellStyle name="Normal 8 3 2 2 2 3" xfId="2113" xr:uid="{4DF4971E-8525-47EA-BC60-C8ECBCDD7DE0}"/>
    <cellStyle name="Normal 8 3 2 2 2 3 2" xfId="2114" xr:uid="{D93F4636-51D3-4A85-A26F-01583CA585FB}"/>
    <cellStyle name="Normal 8 3 2 2 2 3 3" xfId="3755" xr:uid="{AB1A5D17-9E1E-44BF-8DD3-B22601F42A43}"/>
    <cellStyle name="Normal 8 3 2 2 2 3 4" xfId="3756" xr:uid="{02DD3AD2-FA02-45F6-844C-6D15B277A78F}"/>
    <cellStyle name="Normal 8 3 2 2 2 4" xfId="2115" xr:uid="{668DF3EF-8BFA-4F07-A0AD-732D83D2B9A3}"/>
    <cellStyle name="Normal 8 3 2 2 2 5" xfId="3757" xr:uid="{70AA2FB8-640C-4206-842B-571E115F9B46}"/>
    <cellStyle name="Normal 8 3 2 2 2 6" xfId="3758" xr:uid="{310AD94F-9609-4AAF-9B29-5F89170A2ABD}"/>
    <cellStyle name="Normal 8 3 2 2 3" xfId="784" xr:uid="{243FA8DE-44FB-4284-B5BE-0AE669D47A48}"/>
    <cellStyle name="Normal 8 3 2 2 3 2" xfId="2116" xr:uid="{A9D0EDB0-579D-41AF-9A7C-E74C46263367}"/>
    <cellStyle name="Normal 8 3 2 2 3 2 2" xfId="2117" xr:uid="{A91CBDB8-CBD8-4059-87B1-6A8C9CE4A744}"/>
    <cellStyle name="Normal 8 3 2 2 3 2 3" xfId="3759" xr:uid="{A3A3A1F2-0CDD-4E7F-B520-5F3E42480FAE}"/>
    <cellStyle name="Normal 8 3 2 2 3 2 4" xfId="3760" xr:uid="{B62FB142-64BB-4EFE-9F8A-FD868D217238}"/>
    <cellStyle name="Normal 8 3 2 2 3 3" xfId="2118" xr:uid="{F0EB2853-B960-4337-A2F0-332598DED322}"/>
    <cellStyle name="Normal 8 3 2 2 3 4" xfId="3761" xr:uid="{BCA050EA-B96C-4CCF-A729-D1BC9430102F}"/>
    <cellStyle name="Normal 8 3 2 2 3 5" xfId="3762" xr:uid="{14E6DBCF-E853-4DC8-8544-6003A53C6838}"/>
    <cellStyle name="Normal 8 3 2 2 4" xfId="2119" xr:uid="{32239288-AC77-4B02-A050-A2D332D78738}"/>
    <cellStyle name="Normal 8 3 2 2 4 2" xfId="2120" xr:uid="{72BF7443-E33B-4A84-9051-6E736241AA6A}"/>
    <cellStyle name="Normal 8 3 2 2 4 3" xfId="3763" xr:uid="{016A6017-DB36-4A5E-8BFC-C0A46B4A4FE1}"/>
    <cellStyle name="Normal 8 3 2 2 4 4" xfId="3764" xr:uid="{32C942AD-4056-440B-8EB9-BBC9F364751D}"/>
    <cellStyle name="Normal 8 3 2 2 5" xfId="2121" xr:uid="{86E0BC53-7F68-4CA8-A92D-38E7AD25DE58}"/>
    <cellStyle name="Normal 8 3 2 2 5 2" xfId="3765" xr:uid="{6D97FED0-67B4-4D32-97BE-0B5B1BA44BB7}"/>
    <cellStyle name="Normal 8 3 2 2 5 3" xfId="3766" xr:uid="{46D0F3AB-F6C7-49FD-83D2-36E937018749}"/>
    <cellStyle name="Normal 8 3 2 2 5 4" xfId="3767" xr:uid="{DBF12CCC-B5D6-49EE-9FC9-C009984500E1}"/>
    <cellStyle name="Normal 8 3 2 2 6" xfId="3768" xr:uid="{224D3A15-B407-4BFB-A368-33321127B18B}"/>
    <cellStyle name="Normal 8 3 2 2 7" xfId="3769" xr:uid="{E51A7ABF-A5F6-413D-8A8B-7125C6891E79}"/>
    <cellStyle name="Normal 8 3 2 2 8" xfId="3770" xr:uid="{E31A132D-44EE-4D6F-8D65-7011C1405C75}"/>
    <cellStyle name="Normal 8 3 2 3" xfId="384" xr:uid="{5D72A1F6-9A50-4602-8098-1E7B4549D487}"/>
    <cellStyle name="Normal 8 3 2 3 2" xfId="785" xr:uid="{14B63D10-5694-447B-8A48-F4B1452FFFF3}"/>
    <cellStyle name="Normal 8 3 2 3 2 2" xfId="786" xr:uid="{B688FF1D-35E1-4414-8306-BE6D5C94FF43}"/>
    <cellStyle name="Normal 8 3 2 3 2 2 2" xfId="2122" xr:uid="{A464BD60-C9BA-41D9-A67F-5109AA839A65}"/>
    <cellStyle name="Normal 8 3 2 3 2 2 2 2" xfId="2123" xr:uid="{BE35567E-6B4B-4281-B639-27A983FFA6D4}"/>
    <cellStyle name="Normal 8 3 2 3 2 2 3" xfId="2124" xr:uid="{70C7C76D-64BB-44A0-8671-D592A68D2A5F}"/>
    <cellStyle name="Normal 8 3 2 3 2 3" xfId="2125" xr:uid="{715263DD-3F13-4C8C-9EAD-B69362E7B2B8}"/>
    <cellStyle name="Normal 8 3 2 3 2 3 2" xfId="2126" xr:uid="{5BA277DB-F2DE-4CD4-8729-3E96EDA212B1}"/>
    <cellStyle name="Normal 8 3 2 3 2 4" xfId="2127" xr:uid="{DAC1A113-2E77-4EB8-9236-A17A2EB64E2D}"/>
    <cellStyle name="Normal 8 3 2 3 3" xfId="787" xr:uid="{A078BA8C-4C94-40A1-A800-0762007F446F}"/>
    <cellStyle name="Normal 8 3 2 3 3 2" xfId="2128" xr:uid="{C515F6D8-822E-4915-90B3-6223BC01A37E}"/>
    <cellStyle name="Normal 8 3 2 3 3 2 2" xfId="2129" xr:uid="{13719C55-2454-4E5E-9621-CD69B2FF1747}"/>
    <cellStyle name="Normal 8 3 2 3 3 3" xfId="2130" xr:uid="{8F5E9611-F175-4EDC-968E-4251A77AA505}"/>
    <cellStyle name="Normal 8 3 2 3 3 4" xfId="3771" xr:uid="{E158F62F-BB0B-440D-9AB2-F26CB550A0C7}"/>
    <cellStyle name="Normal 8 3 2 3 4" xfId="2131" xr:uid="{934575DC-ABFB-45CF-AD17-A0D6D5EB71A9}"/>
    <cellStyle name="Normal 8 3 2 3 4 2" xfId="2132" xr:uid="{A918B91F-A8A8-4F50-B737-E0934E243786}"/>
    <cellStyle name="Normal 8 3 2 3 5" xfId="2133" xr:uid="{66B789C6-3F41-4FF0-99A5-F3E2955D63C3}"/>
    <cellStyle name="Normal 8 3 2 3 6" xfId="3772" xr:uid="{68076744-A5CC-42C3-B97D-270CFA7FFC6B}"/>
    <cellStyle name="Normal 8 3 2 4" xfId="385" xr:uid="{5DA8DA33-D703-4B08-96BB-8A79D769DE0E}"/>
    <cellStyle name="Normal 8 3 2 4 2" xfId="788" xr:uid="{F37FAF4F-152F-48EE-8C23-B75E508DC385}"/>
    <cellStyle name="Normal 8 3 2 4 2 2" xfId="2134" xr:uid="{6766C9F5-508F-405F-9D2C-218CAA4DA199}"/>
    <cellStyle name="Normal 8 3 2 4 2 2 2" xfId="2135" xr:uid="{146BE701-7D48-4FE3-AA01-075CFC14A9E4}"/>
    <cellStyle name="Normal 8 3 2 4 2 3" xfId="2136" xr:uid="{A990DC19-922A-48F4-BF06-A5EEA54A196F}"/>
    <cellStyle name="Normal 8 3 2 4 2 4" xfId="3773" xr:uid="{3B2A1EC4-302A-436E-AFDE-220B2FA03C09}"/>
    <cellStyle name="Normal 8 3 2 4 3" xfId="2137" xr:uid="{3A3D2BE5-935E-47CD-BBCB-7F748EF817DF}"/>
    <cellStyle name="Normal 8 3 2 4 3 2" xfId="2138" xr:uid="{C886683D-CC2C-43E2-B612-F10B38CE51A0}"/>
    <cellStyle name="Normal 8 3 2 4 4" xfId="2139" xr:uid="{9F641C02-E89D-41EE-AD5B-C12B84AA9061}"/>
    <cellStyle name="Normal 8 3 2 4 5" xfId="3774" xr:uid="{E86DCAF3-6674-44A6-8757-F60801F4204F}"/>
    <cellStyle name="Normal 8 3 2 5" xfId="386" xr:uid="{18AA19C3-7143-49A6-B73C-DD4354CE68A2}"/>
    <cellStyle name="Normal 8 3 2 5 2" xfId="2140" xr:uid="{7E6C33A1-F335-4947-B09B-B8155BCB62E4}"/>
    <cellStyle name="Normal 8 3 2 5 2 2" xfId="2141" xr:uid="{F335C92F-CA9E-4715-A418-09DBD8AA6F1C}"/>
    <cellStyle name="Normal 8 3 2 5 3" xfId="2142" xr:uid="{B0274617-5FA5-47ED-AFF0-27359640A8EA}"/>
    <cellStyle name="Normal 8 3 2 5 4" xfId="3775" xr:uid="{4C44441B-C6DC-4934-8421-60F05E2EF249}"/>
    <cellStyle name="Normal 8 3 2 6" xfId="2143" xr:uid="{E073BFC4-EBE8-4784-824C-FD9AF9A2604C}"/>
    <cellStyle name="Normal 8 3 2 6 2" xfId="2144" xr:uid="{05F5494F-AE5F-484C-A82D-5421FDD4C125}"/>
    <cellStyle name="Normal 8 3 2 6 3" xfId="3776" xr:uid="{80AECB35-AF45-44F4-AF5B-443B634DD7CF}"/>
    <cellStyle name="Normal 8 3 2 6 4" xfId="3777" xr:uid="{36B9005E-E657-4678-B513-085299A14113}"/>
    <cellStyle name="Normal 8 3 2 7" xfId="2145" xr:uid="{340D97AC-A7BC-4427-98A2-D7DEEEE79D07}"/>
    <cellStyle name="Normal 8 3 2 8" xfId="3778" xr:uid="{BE9C318B-B63C-47A6-838C-D8D7239A09C3}"/>
    <cellStyle name="Normal 8 3 2 9" xfId="3779" xr:uid="{FB195BB4-967C-40DD-849D-EDC539B92037}"/>
    <cellStyle name="Normal 8 3 3" xfId="159" xr:uid="{4FA33F6D-9874-4C65-81AC-EE2B1106F148}"/>
    <cellStyle name="Normal 8 3 3 2" xfId="160" xr:uid="{A5EACBE6-6C09-4DC8-BEB5-5003E7308524}"/>
    <cellStyle name="Normal 8 3 3 2 2" xfId="789" xr:uid="{4D07EAE2-5491-451A-8131-459B8830CA8C}"/>
    <cellStyle name="Normal 8 3 3 2 2 2" xfId="2146" xr:uid="{A035FCF8-A073-43FB-8851-699E0BF9C20D}"/>
    <cellStyle name="Normal 8 3 3 2 2 2 2" xfId="2147" xr:uid="{DBDFB729-D554-4B9A-8A3E-4422643BB174}"/>
    <cellStyle name="Normal 8 3 3 2 2 2 2 2" xfId="4492" xr:uid="{29B6D6E4-A492-49B7-B0A5-2914B96C8F22}"/>
    <cellStyle name="Normal 8 3 3 2 2 2 3" xfId="4493" xr:uid="{C8308C1B-AB67-42D6-B6A1-E72AA61A816C}"/>
    <cellStyle name="Normal 8 3 3 2 2 3" xfId="2148" xr:uid="{7A2D00FE-5E70-4F2C-9795-8434E3803572}"/>
    <cellStyle name="Normal 8 3 3 2 2 3 2" xfId="4494" xr:uid="{338B400F-3C42-43E3-9F63-70CEA015B5A7}"/>
    <cellStyle name="Normal 8 3 3 2 2 4" xfId="3780" xr:uid="{341ED141-0983-4C08-86B4-B6BFEFD13E73}"/>
    <cellStyle name="Normal 8 3 3 2 3" xfId="2149" xr:uid="{D4E0AF5F-53EF-4865-BFA0-04EDF933E7D5}"/>
    <cellStyle name="Normal 8 3 3 2 3 2" xfId="2150" xr:uid="{FB348C63-6946-40C2-ADD9-A820DE4B380E}"/>
    <cellStyle name="Normal 8 3 3 2 3 2 2" xfId="4495" xr:uid="{F91C1D23-D32F-4316-9076-27970C0762BB}"/>
    <cellStyle name="Normal 8 3 3 2 3 3" xfId="3781" xr:uid="{954732E2-D895-48B1-8CA9-2A51D19B26FF}"/>
    <cellStyle name="Normal 8 3 3 2 3 4" xfId="3782" xr:uid="{2C62EF88-EBBB-45FB-84E8-E40FFAE96771}"/>
    <cellStyle name="Normal 8 3 3 2 4" xfId="2151" xr:uid="{A271E9B4-71F4-4ED5-AFF4-30AA01002D1E}"/>
    <cellStyle name="Normal 8 3 3 2 4 2" xfId="4496" xr:uid="{3FC8DFB0-D6BA-4237-9413-0CFD6345145E}"/>
    <cellStyle name="Normal 8 3 3 2 5" xfId="3783" xr:uid="{877BFF7B-61B7-4F81-8858-0C27F3C5BEFD}"/>
    <cellStyle name="Normal 8 3 3 2 6" xfId="3784" xr:uid="{DD8C1418-F2B5-43EE-99B8-C956BA758E67}"/>
    <cellStyle name="Normal 8 3 3 3" xfId="387" xr:uid="{81610F28-802F-481D-8C29-F667D45845E8}"/>
    <cellStyle name="Normal 8 3 3 3 2" xfId="2152" xr:uid="{8D495201-1A36-48E0-A3DB-56981D28E535}"/>
    <cellStyle name="Normal 8 3 3 3 2 2" xfId="2153" xr:uid="{836C7EEE-31C3-4116-9DE4-22A945B66E96}"/>
    <cellStyle name="Normal 8 3 3 3 2 2 2" xfId="4497" xr:uid="{1B9A83FE-4355-46CC-98BB-9EB8E6D92FDA}"/>
    <cellStyle name="Normal 8 3 3 3 2 3" xfId="3785" xr:uid="{ED49E5E9-482D-437B-9091-D854864A17F2}"/>
    <cellStyle name="Normal 8 3 3 3 2 4" xfId="3786" xr:uid="{0AC20B7A-9611-4F3D-A247-573DCF2691F4}"/>
    <cellStyle name="Normal 8 3 3 3 3" xfId="2154" xr:uid="{EEBB4F18-5C69-44D2-B7F6-C05F5D25AA0D}"/>
    <cellStyle name="Normal 8 3 3 3 3 2" xfId="4498" xr:uid="{94068011-33FC-48EF-8782-BFA1366B4E92}"/>
    <cellStyle name="Normal 8 3 3 3 4" xfId="3787" xr:uid="{DF71E93A-DC9A-4D52-91FC-B9C5D8D34A45}"/>
    <cellStyle name="Normal 8 3 3 3 5" xfId="3788" xr:uid="{267F1815-4EC8-4E1F-AE64-A4AB3EAE0CF8}"/>
    <cellStyle name="Normal 8 3 3 4" xfId="2155" xr:uid="{4815D387-D300-4BC1-A523-EF101DB15547}"/>
    <cellStyle name="Normal 8 3 3 4 2" xfId="2156" xr:uid="{BCF02BD5-DE90-4AE1-B600-563607538185}"/>
    <cellStyle name="Normal 8 3 3 4 2 2" xfId="4499" xr:uid="{32BED8DE-F2E3-4F67-95FF-87E080E1505D}"/>
    <cellStyle name="Normal 8 3 3 4 3" xfId="3789" xr:uid="{3028C716-3D3B-4945-B59E-0C1367BE3851}"/>
    <cellStyle name="Normal 8 3 3 4 4" xfId="3790" xr:uid="{19DC9E1C-E8E2-4EA0-BB51-AA78D09E9F9F}"/>
    <cellStyle name="Normal 8 3 3 5" xfId="2157" xr:uid="{1B8277EC-1E2E-41FA-B5AA-CF711D695C01}"/>
    <cellStyle name="Normal 8 3 3 5 2" xfId="3791" xr:uid="{CDF231D3-5AB8-453D-A67E-3953E5AEB307}"/>
    <cellStyle name="Normal 8 3 3 5 3" xfId="3792" xr:uid="{DD757C4C-A863-44F5-AB52-BF13F1254C07}"/>
    <cellStyle name="Normal 8 3 3 5 4" xfId="3793" xr:uid="{A8649F1E-ABB7-4392-8D7E-C57D6EEDC3FF}"/>
    <cellStyle name="Normal 8 3 3 6" xfId="3794" xr:uid="{8FA83DF6-0353-476A-83A8-EC80E05A45D6}"/>
    <cellStyle name="Normal 8 3 3 7" xfId="3795" xr:uid="{74F8D3BB-0F18-4039-A445-7CAB1A54FD06}"/>
    <cellStyle name="Normal 8 3 3 8" xfId="3796" xr:uid="{E6BB5B06-EEAC-44EF-924C-10E5E103403B}"/>
    <cellStyle name="Normal 8 3 4" xfId="161" xr:uid="{AFC97BFE-40D4-420A-9C0F-031B94998CE9}"/>
    <cellStyle name="Normal 8 3 4 2" xfId="790" xr:uid="{01BA3B23-4394-4F41-B1B8-FF5FB5CF53FB}"/>
    <cellStyle name="Normal 8 3 4 2 2" xfId="791" xr:uid="{8DA7C957-54AF-42CD-98E6-8E041F8DA90D}"/>
    <cellStyle name="Normal 8 3 4 2 2 2" xfId="2158" xr:uid="{A9D843CB-89F8-4E01-B9F5-D1A1FC3D1438}"/>
    <cellStyle name="Normal 8 3 4 2 2 2 2" xfId="2159" xr:uid="{3C0975C4-0C36-405F-937A-54E2A38E8BD3}"/>
    <cellStyle name="Normal 8 3 4 2 2 3" xfId="2160" xr:uid="{7BFE71CC-62D8-4941-B39A-1B265DE4FAC5}"/>
    <cellStyle name="Normal 8 3 4 2 2 4" xfId="3797" xr:uid="{AF293E23-FA88-476B-A0D1-B0C8F2AD13D5}"/>
    <cellStyle name="Normal 8 3 4 2 3" xfId="2161" xr:uid="{55F653BD-A4BE-47E7-8D51-16692707C0CB}"/>
    <cellStyle name="Normal 8 3 4 2 3 2" xfId="2162" xr:uid="{D2555F6C-B40D-4B14-8E65-EC0F484A1E04}"/>
    <cellStyle name="Normal 8 3 4 2 4" xfId="2163" xr:uid="{EE3B90FE-864D-4A5A-9A16-0A7DF39DDC2B}"/>
    <cellStyle name="Normal 8 3 4 2 5" xfId="3798" xr:uid="{042C6E90-49C6-4D4D-8AC6-F16ED44C1479}"/>
    <cellStyle name="Normal 8 3 4 3" xfId="792" xr:uid="{3C102FBA-D6E5-400E-91F8-25C0B384E617}"/>
    <cellStyle name="Normal 8 3 4 3 2" xfId="2164" xr:uid="{5444EF06-853F-4F83-A5D4-6478E9FFECA1}"/>
    <cellStyle name="Normal 8 3 4 3 2 2" xfId="2165" xr:uid="{42A803FE-B8B7-4BE3-856B-76B30364EBC7}"/>
    <cellStyle name="Normal 8 3 4 3 3" xfId="2166" xr:uid="{4413EB38-A810-491F-8FBB-975485BA6255}"/>
    <cellStyle name="Normal 8 3 4 3 4" xfId="3799" xr:uid="{D6C02736-1369-4A0B-A2A0-D0A661140BEA}"/>
    <cellStyle name="Normal 8 3 4 4" xfId="2167" xr:uid="{9F64EA46-574F-49A4-BB19-7649078CBAB3}"/>
    <cellStyle name="Normal 8 3 4 4 2" xfId="2168" xr:uid="{8115ADEF-FE8D-4EDB-B9F8-1BB25A77B1ED}"/>
    <cellStyle name="Normal 8 3 4 4 3" xfId="3800" xr:uid="{A2061641-4A65-40A1-BE09-1650475D5DCE}"/>
    <cellStyle name="Normal 8 3 4 4 4" xfId="3801" xr:uid="{33947408-239F-42CA-A696-83831CD5F397}"/>
    <cellStyle name="Normal 8 3 4 5" xfId="2169" xr:uid="{06A3C647-96A0-4E59-BE59-F00D20D8381F}"/>
    <cellStyle name="Normal 8 3 4 6" xfId="3802" xr:uid="{A73E11CC-5F55-4676-AF8C-0231B21AFE6B}"/>
    <cellStyle name="Normal 8 3 4 7" xfId="3803" xr:uid="{25B00E90-199D-4784-9237-9DD6B631BBA8}"/>
    <cellStyle name="Normal 8 3 5" xfId="388" xr:uid="{7E8C563E-6A39-4321-9787-860285AE0211}"/>
    <cellStyle name="Normal 8 3 5 2" xfId="793" xr:uid="{7E72C255-246B-4A64-BFF7-06FCABF23B30}"/>
    <cellStyle name="Normal 8 3 5 2 2" xfId="2170" xr:uid="{C7C0F488-15A3-4A4A-9B3F-A6019C5D84CD}"/>
    <cellStyle name="Normal 8 3 5 2 2 2" xfId="2171" xr:uid="{81B98C13-FDBB-44F2-B8A7-E0A66433CCFB}"/>
    <cellStyle name="Normal 8 3 5 2 3" xfId="2172" xr:uid="{D181728E-06BE-499B-B4D8-37D5C307316E}"/>
    <cellStyle name="Normal 8 3 5 2 4" xfId="3804" xr:uid="{ED0EA01F-2AA0-4572-966D-AAAB658AD5E9}"/>
    <cellStyle name="Normal 8 3 5 3" xfId="2173" xr:uid="{86F4A7FB-0974-4435-96A9-A543177F381D}"/>
    <cellStyle name="Normal 8 3 5 3 2" xfId="2174" xr:uid="{37BC4899-9FAD-483A-92CD-AB0C7A362E16}"/>
    <cellStyle name="Normal 8 3 5 3 3" xfId="3805" xr:uid="{7459075F-BAAC-4B98-9ABA-DF08C76FBCD1}"/>
    <cellStyle name="Normal 8 3 5 3 4" xfId="3806" xr:uid="{45B9B567-8C7E-4F8B-86BE-7021BF6511CA}"/>
    <cellStyle name="Normal 8 3 5 4" xfId="2175" xr:uid="{586F29E7-F6D1-4A56-9013-F1BC0779B617}"/>
    <cellStyle name="Normal 8 3 5 5" xfId="3807" xr:uid="{77FB82EF-AB20-4417-8702-98AB50D224D8}"/>
    <cellStyle name="Normal 8 3 5 6" xfId="3808" xr:uid="{D43209F1-9AEE-4525-A588-6025AA9FC537}"/>
    <cellStyle name="Normal 8 3 6" xfId="389" xr:uid="{F3D85C3A-311E-4680-AB61-7358D6859D54}"/>
    <cellStyle name="Normal 8 3 6 2" xfId="2176" xr:uid="{DA2211ED-8EC4-451C-8046-93449B2B90A0}"/>
    <cellStyle name="Normal 8 3 6 2 2" xfId="2177" xr:uid="{A2F27B9F-5157-41C7-885D-255AEFD571B5}"/>
    <cellStyle name="Normal 8 3 6 2 3" xfId="3809" xr:uid="{379E6907-2663-490C-8B8B-983CCB6894CD}"/>
    <cellStyle name="Normal 8 3 6 2 4" xfId="3810" xr:uid="{64E909E1-0B83-4FB7-B4A2-807C23B338CF}"/>
    <cellStyle name="Normal 8 3 6 3" xfId="2178" xr:uid="{975E8AB7-E4A8-46DB-9F74-C3280B41B270}"/>
    <cellStyle name="Normal 8 3 6 4" xfId="3811" xr:uid="{156CDA73-07DC-41F4-8606-DB6D5C87DB15}"/>
    <cellStyle name="Normal 8 3 6 5" xfId="3812" xr:uid="{0ECDF0A0-1962-4049-AA0C-4C9112458F3D}"/>
    <cellStyle name="Normal 8 3 7" xfId="2179" xr:uid="{52D84526-64B1-4DE7-B9E0-38C8C3F34012}"/>
    <cellStyle name="Normal 8 3 7 2" xfId="2180" xr:uid="{81E0BED6-A9EA-452A-84B7-73D81CD83219}"/>
    <cellStyle name="Normal 8 3 7 3" xfId="3813" xr:uid="{F9C4ACA2-6CE3-4DA4-8A28-CDB236CE08AB}"/>
    <cellStyle name="Normal 8 3 7 4" xfId="3814" xr:uid="{7E13F1B3-5E7A-48CB-BF03-7C71106F1931}"/>
    <cellStyle name="Normal 8 3 8" xfId="2181" xr:uid="{471F0E6A-95A5-43F6-BC1F-E54658605512}"/>
    <cellStyle name="Normal 8 3 8 2" xfId="3815" xr:uid="{4F25B1A5-0943-44D2-B28C-C0E317EF8BD6}"/>
    <cellStyle name="Normal 8 3 8 3" xfId="3816" xr:uid="{29CDE1A8-AAA5-4ED1-9270-F74620AAAB09}"/>
    <cellStyle name="Normal 8 3 8 4" xfId="3817" xr:uid="{F70F6FD6-DF4D-44D3-A025-2E3BE15572EA}"/>
    <cellStyle name="Normal 8 3 9" xfId="3818" xr:uid="{C47A1048-09B8-4233-A912-E11853D6A381}"/>
    <cellStyle name="Normal 8 4" xfId="162" xr:uid="{F9817C34-BFDB-4C86-AE29-2BA8D5C4E6F2}"/>
    <cellStyle name="Normal 8 4 10" xfId="3819" xr:uid="{E5931CBC-5CA0-4AB0-A809-454BF6665AFF}"/>
    <cellStyle name="Normal 8 4 11" xfId="3820" xr:uid="{3B3247AE-B1A4-464C-9D5D-5C7AB6676661}"/>
    <cellStyle name="Normal 8 4 2" xfId="163" xr:uid="{E2EAE1B8-4550-426F-BFE6-B7DFD3BF0EB9}"/>
    <cellStyle name="Normal 8 4 2 2" xfId="390" xr:uid="{79A85A55-6A4B-43DC-9E9F-05F92B829C1B}"/>
    <cellStyle name="Normal 8 4 2 2 2" xfId="794" xr:uid="{B2B3017F-C9D8-4C30-AB17-4FC5CEBC0048}"/>
    <cellStyle name="Normal 8 4 2 2 2 2" xfId="795" xr:uid="{C9EE8066-1707-41DF-9E1E-FE17CC25B5A6}"/>
    <cellStyle name="Normal 8 4 2 2 2 2 2" xfId="2182" xr:uid="{537B615C-3D39-408E-8647-71F734EFC555}"/>
    <cellStyle name="Normal 8 4 2 2 2 2 3" xfId="3821" xr:uid="{37B52F58-1282-4E12-9832-16153FFA8777}"/>
    <cellStyle name="Normal 8 4 2 2 2 2 4" xfId="3822" xr:uid="{E021AEC9-3DB1-46F2-8DCA-D40C868C39AC}"/>
    <cellStyle name="Normal 8 4 2 2 2 3" xfId="2183" xr:uid="{51531B0B-BC25-4278-85F0-BA34C4BEE60D}"/>
    <cellStyle name="Normal 8 4 2 2 2 3 2" xfId="3823" xr:uid="{BCAEAA24-4478-425C-996B-A3FC4B2B9937}"/>
    <cellStyle name="Normal 8 4 2 2 2 3 3" xfId="3824" xr:uid="{73BDA5DA-6881-4011-8F6A-7100158DC6AD}"/>
    <cellStyle name="Normal 8 4 2 2 2 3 4" xfId="3825" xr:uid="{740569E5-2BCA-4EBE-B99D-80A2993CCA48}"/>
    <cellStyle name="Normal 8 4 2 2 2 4" xfId="3826" xr:uid="{F469738C-F1B2-420E-BCB7-70B64DD57997}"/>
    <cellStyle name="Normal 8 4 2 2 2 5" xfId="3827" xr:uid="{6CFB2071-735E-4AC4-AC1A-39B860E972F1}"/>
    <cellStyle name="Normal 8 4 2 2 2 6" xfId="3828" xr:uid="{A4C492CC-5869-498E-8BEC-A8D625727223}"/>
    <cellStyle name="Normal 8 4 2 2 3" xfId="796" xr:uid="{248B3BEA-A863-407C-A004-4E6263A78285}"/>
    <cellStyle name="Normal 8 4 2 2 3 2" xfId="2184" xr:uid="{52971E77-AAF1-4F41-94A9-088CC67A8764}"/>
    <cellStyle name="Normal 8 4 2 2 3 2 2" xfId="3829" xr:uid="{27C5E6C5-372B-444D-A770-9F7745FC2B70}"/>
    <cellStyle name="Normal 8 4 2 2 3 2 3" xfId="3830" xr:uid="{B804AE20-C226-471C-85EF-324A3342BD1B}"/>
    <cellStyle name="Normal 8 4 2 2 3 2 4" xfId="3831" xr:uid="{B6D9A7A5-9FAF-4130-8768-E4C0C9887F2A}"/>
    <cellStyle name="Normal 8 4 2 2 3 3" xfId="3832" xr:uid="{6CA4F8D0-3502-440D-B02B-A71D84CCEFF2}"/>
    <cellStyle name="Normal 8 4 2 2 3 4" xfId="3833" xr:uid="{4C2FB118-1070-403F-ABF0-B471A0DDB478}"/>
    <cellStyle name="Normal 8 4 2 2 3 5" xfId="3834" xr:uid="{801A8DB1-9BD9-4AD9-963C-3C7D62BEDB71}"/>
    <cellStyle name="Normal 8 4 2 2 4" xfId="2185" xr:uid="{4A7C8435-05E7-44DE-900E-0262F01C80FC}"/>
    <cellStyle name="Normal 8 4 2 2 4 2" xfId="3835" xr:uid="{56FB7D98-7F33-4B2D-AC01-05290B62F218}"/>
    <cellStyle name="Normal 8 4 2 2 4 3" xfId="3836" xr:uid="{B2A5312A-6AC9-4137-83FD-60161FC5D13A}"/>
    <cellStyle name="Normal 8 4 2 2 4 4" xfId="3837" xr:uid="{3ECFCFE1-23EB-4B2F-9A01-E080826522E9}"/>
    <cellStyle name="Normal 8 4 2 2 5" xfId="3838" xr:uid="{F71F6AAB-E2A1-4D8C-86B9-6E1E8979A477}"/>
    <cellStyle name="Normal 8 4 2 2 5 2" xfId="3839" xr:uid="{D05BE168-55F7-4782-BD71-5BA25B766B13}"/>
    <cellStyle name="Normal 8 4 2 2 5 3" xfId="3840" xr:uid="{AD6F2FA0-159D-4BC1-B87A-4648644196C8}"/>
    <cellStyle name="Normal 8 4 2 2 5 4" xfId="3841" xr:uid="{6E4395FE-5966-4401-9361-A2A0944D3AA5}"/>
    <cellStyle name="Normal 8 4 2 2 6" xfId="3842" xr:uid="{CA186E52-1C82-4D87-9D5B-3898397C97B8}"/>
    <cellStyle name="Normal 8 4 2 2 7" xfId="3843" xr:uid="{8A4E3128-609F-4019-8406-98D5B62A7EBC}"/>
    <cellStyle name="Normal 8 4 2 2 8" xfId="3844" xr:uid="{CE203CC8-D897-4D9C-9320-4A596355E671}"/>
    <cellStyle name="Normal 8 4 2 3" xfId="797" xr:uid="{43756675-3974-4CDD-9822-F5CF1BBD33CB}"/>
    <cellStyle name="Normal 8 4 2 3 2" xfId="798" xr:uid="{8E30B8F0-1EA0-49F6-B2D8-246B7935010F}"/>
    <cellStyle name="Normal 8 4 2 3 2 2" xfId="799" xr:uid="{C025FBB1-44EB-4A89-9346-30E2785778C5}"/>
    <cellStyle name="Normal 8 4 2 3 2 3" xfId="3845" xr:uid="{85E7B1FF-CF0B-42C4-B3AB-FDDC5AF13A1F}"/>
    <cellStyle name="Normal 8 4 2 3 2 4" xfId="3846" xr:uid="{6131F3E7-D5F9-41FE-9F3B-862DCF8BA932}"/>
    <cellStyle name="Normal 8 4 2 3 3" xfId="800" xr:uid="{461F2FF4-2D63-4C32-BA83-4437CD8E0084}"/>
    <cellStyle name="Normal 8 4 2 3 3 2" xfId="3847" xr:uid="{A2ADCD4F-DAC1-4E35-93D5-BCC49B119BF7}"/>
    <cellStyle name="Normal 8 4 2 3 3 3" xfId="3848" xr:uid="{870DE8A2-ED45-4ABA-8FF1-A74434F044BD}"/>
    <cellStyle name="Normal 8 4 2 3 3 4" xfId="3849" xr:uid="{F99BE527-E8D9-4607-9BB8-D553BF84398E}"/>
    <cellStyle name="Normal 8 4 2 3 4" xfId="3850" xr:uid="{072AA7A1-C2D9-4E94-84A9-E28464ADA19B}"/>
    <cellStyle name="Normal 8 4 2 3 5" xfId="3851" xr:uid="{465DEA71-EC14-4957-AC8B-1DF611595898}"/>
    <cellStyle name="Normal 8 4 2 3 6" xfId="3852" xr:uid="{3A185B39-4E77-475A-B71E-47B6A71307B5}"/>
    <cellStyle name="Normal 8 4 2 4" xfId="801" xr:uid="{1E9A4090-4A0D-45C6-9B9D-9D2F55237EBC}"/>
    <cellStyle name="Normal 8 4 2 4 2" xfId="802" xr:uid="{427C645D-B2CD-4BF9-BE1A-A9EAA2E408F1}"/>
    <cellStyle name="Normal 8 4 2 4 2 2" xfId="3853" xr:uid="{FF3611F2-0347-40B9-8E86-29AF691A9836}"/>
    <cellStyle name="Normal 8 4 2 4 2 3" xfId="3854" xr:uid="{5DB00304-8AA2-4BC1-A80D-307FF8058DB6}"/>
    <cellStyle name="Normal 8 4 2 4 2 4" xfId="3855" xr:uid="{454CF499-0700-479F-BED0-885F37A9B65C}"/>
    <cellStyle name="Normal 8 4 2 4 3" xfId="3856" xr:uid="{AC73078C-3CA7-41EC-8ABF-49239BEC71E8}"/>
    <cellStyle name="Normal 8 4 2 4 4" xfId="3857" xr:uid="{953E04E3-4C2E-4333-A569-CF0B184AF14C}"/>
    <cellStyle name="Normal 8 4 2 4 5" xfId="3858" xr:uid="{AB69D40C-7515-40BE-8E6E-1A73BC9CE314}"/>
    <cellStyle name="Normal 8 4 2 5" xfId="803" xr:uid="{AE5EF8F9-E200-4819-918C-8F5265A76CC8}"/>
    <cellStyle name="Normal 8 4 2 5 2" xfId="3859" xr:uid="{F69CBEE1-32D7-4F0E-AF94-1A378BE2F51D}"/>
    <cellStyle name="Normal 8 4 2 5 3" xfId="3860" xr:uid="{08FD9E1E-664A-4B28-A70E-DA574E441844}"/>
    <cellStyle name="Normal 8 4 2 5 4" xfId="3861" xr:uid="{69194729-A6A9-4AB6-A726-F081F50DF766}"/>
    <cellStyle name="Normal 8 4 2 6" xfId="3862" xr:uid="{7CE05BEE-F8B9-4EBC-B76F-3A8A6613BCCF}"/>
    <cellStyle name="Normal 8 4 2 6 2" xfId="3863" xr:uid="{D9FA32CF-0766-4A04-AD2A-AEDE543D3637}"/>
    <cellStyle name="Normal 8 4 2 6 3" xfId="3864" xr:uid="{CF6D255A-0528-4ABA-8B2C-F758F7F316B7}"/>
    <cellStyle name="Normal 8 4 2 6 4" xfId="3865" xr:uid="{E436312D-2413-4DE0-A61E-2406FCE22E25}"/>
    <cellStyle name="Normal 8 4 2 7" xfId="3866" xr:uid="{579A4A5E-DD2C-44EC-8D85-79FD339F2125}"/>
    <cellStyle name="Normal 8 4 2 8" xfId="3867" xr:uid="{671F2673-96C4-49FD-A859-0CF427FF9C2D}"/>
    <cellStyle name="Normal 8 4 2 9" xfId="3868" xr:uid="{B05431AE-696F-40F9-8CFF-3441D62949A8}"/>
    <cellStyle name="Normal 8 4 3" xfId="391" xr:uid="{EF13E7D3-6403-423C-A26E-AD0CA5B0E3F3}"/>
    <cellStyle name="Normal 8 4 3 2" xfId="804" xr:uid="{D83E328A-2A4E-4B80-BC87-574F0A6BBC14}"/>
    <cellStyle name="Normal 8 4 3 2 2" xfId="805" xr:uid="{CC7C4BE0-0E36-4562-B88A-F2B7B8A59D44}"/>
    <cellStyle name="Normal 8 4 3 2 2 2" xfId="2186" xr:uid="{9B70B8DE-BB04-4452-B047-5709DA4702B5}"/>
    <cellStyle name="Normal 8 4 3 2 2 2 2" xfId="2187" xr:uid="{1E75E140-BACB-4BBF-A083-865ABE304E4A}"/>
    <cellStyle name="Normal 8 4 3 2 2 3" xfId="2188" xr:uid="{BF8F09BC-B08F-4E16-9950-66243C363D83}"/>
    <cellStyle name="Normal 8 4 3 2 2 4" xfId="3869" xr:uid="{C90A2C02-CA05-416D-A9D6-D5BFC50FA2E8}"/>
    <cellStyle name="Normal 8 4 3 2 3" xfId="2189" xr:uid="{F95F2E82-3609-4D4B-A7D4-FEA650306994}"/>
    <cellStyle name="Normal 8 4 3 2 3 2" xfId="2190" xr:uid="{A48F747C-5442-4747-A114-89B3AF221A8F}"/>
    <cellStyle name="Normal 8 4 3 2 3 3" xfId="3870" xr:uid="{F9E409F3-2978-4280-84C0-E2B6F792426D}"/>
    <cellStyle name="Normal 8 4 3 2 3 4" xfId="3871" xr:uid="{ACA02382-8687-4D8D-8676-C6F9E7255AEB}"/>
    <cellStyle name="Normal 8 4 3 2 4" xfId="2191" xr:uid="{693F215E-3D50-4A94-AB23-E7568C936DE8}"/>
    <cellStyle name="Normal 8 4 3 2 5" xfId="3872" xr:uid="{5D190E1F-4919-49AB-B3F1-8BDAE50104A0}"/>
    <cellStyle name="Normal 8 4 3 2 6" xfId="3873" xr:uid="{631E9DFA-0368-46CF-B0FF-F8E9983D5BFF}"/>
    <cellStyle name="Normal 8 4 3 3" xfId="806" xr:uid="{71910132-6A1C-4AE8-8448-9083ED5A24AD}"/>
    <cellStyle name="Normal 8 4 3 3 2" xfId="2192" xr:uid="{43B9D8AA-4B95-42FD-BE87-62B935A50921}"/>
    <cellStyle name="Normal 8 4 3 3 2 2" xfId="2193" xr:uid="{7834BAF3-52CD-4DCA-ADA2-8287773AFBD1}"/>
    <cellStyle name="Normal 8 4 3 3 2 3" xfId="3874" xr:uid="{6124259E-22AD-4AFB-A224-1B4E69B57E1B}"/>
    <cellStyle name="Normal 8 4 3 3 2 4" xfId="3875" xr:uid="{B43BB42B-39E5-409A-BAAE-5D31198EC8CF}"/>
    <cellStyle name="Normal 8 4 3 3 3" xfId="2194" xr:uid="{335A2BB0-D6C5-4008-BB2C-7CACC77C2AC7}"/>
    <cellStyle name="Normal 8 4 3 3 4" xfId="3876" xr:uid="{485FFBF9-090B-4D5E-B8F0-22A64CB170D4}"/>
    <cellStyle name="Normal 8 4 3 3 5" xfId="3877" xr:uid="{6F8B967C-8652-4039-8BB7-517F51945D41}"/>
    <cellStyle name="Normal 8 4 3 4" xfId="2195" xr:uid="{1E91F575-3353-4188-B08F-71954F49583F}"/>
    <cellStyle name="Normal 8 4 3 4 2" xfId="2196" xr:uid="{9E9AC157-DBA4-4E97-BC57-81C889DB8940}"/>
    <cellStyle name="Normal 8 4 3 4 3" xfId="3878" xr:uid="{C42AB057-EB8A-412E-AC30-CC7F0C9829B6}"/>
    <cellStyle name="Normal 8 4 3 4 4" xfId="3879" xr:uid="{99BDF101-99EA-4C90-8A4B-02AB5419652E}"/>
    <cellStyle name="Normal 8 4 3 5" xfId="2197" xr:uid="{D7F22F34-673D-4C7F-8037-FEA2E51F1ED1}"/>
    <cellStyle name="Normal 8 4 3 5 2" xfId="3880" xr:uid="{8B9D52BE-46C6-441D-AC55-17FE4BA7ED9C}"/>
    <cellStyle name="Normal 8 4 3 5 3" xfId="3881" xr:uid="{3DD7A9B8-2BCF-44D3-8A26-7AE8DBEB973F}"/>
    <cellStyle name="Normal 8 4 3 5 4" xfId="3882" xr:uid="{35A0D52B-45C9-4E6E-BF01-16C93CC885AF}"/>
    <cellStyle name="Normal 8 4 3 6" xfId="3883" xr:uid="{4D8F36D0-C172-4E0D-9C8D-F0C9659CEA2B}"/>
    <cellStyle name="Normal 8 4 3 7" xfId="3884" xr:uid="{969F4BAC-1193-4BF5-9A2F-1C2056886D35}"/>
    <cellStyle name="Normal 8 4 3 8" xfId="3885" xr:uid="{485A7A91-A0FA-43A9-99A7-7BE1CFC2337B}"/>
    <cellStyle name="Normal 8 4 4" xfId="392" xr:uid="{F85FB6EE-ECD8-4A9D-A62B-BA1CC7C05E20}"/>
    <cellStyle name="Normal 8 4 4 2" xfId="807" xr:uid="{A51914ED-9454-46B0-8D7C-D993DE54B53E}"/>
    <cellStyle name="Normal 8 4 4 2 2" xfId="808" xr:uid="{D61AAD29-9F65-45BD-99A7-C769A1762C74}"/>
    <cellStyle name="Normal 8 4 4 2 2 2" xfId="2198" xr:uid="{0F6E2D0C-73E7-4E4F-BF6C-D16171321D95}"/>
    <cellStyle name="Normal 8 4 4 2 2 3" xfId="3886" xr:uid="{0A048DD6-4116-4DC2-8B91-DD08D68D4CAC}"/>
    <cellStyle name="Normal 8 4 4 2 2 4" xfId="3887" xr:uid="{671B6F3C-38F5-44CD-918C-38E544C90503}"/>
    <cellStyle name="Normal 8 4 4 2 3" xfId="2199" xr:uid="{A198F56A-DCAC-4526-9F61-2E9579267DAA}"/>
    <cellStyle name="Normal 8 4 4 2 4" xfId="3888" xr:uid="{98BE354F-0A23-4FB3-BCD4-D5FB7961B6AA}"/>
    <cellStyle name="Normal 8 4 4 2 5" xfId="3889" xr:uid="{2EE610BC-C17B-4916-9F85-5ACD5A01C865}"/>
    <cellStyle name="Normal 8 4 4 3" xfId="809" xr:uid="{F8E3297A-1596-46DC-948E-E1104FFBD7E7}"/>
    <cellStyle name="Normal 8 4 4 3 2" xfId="2200" xr:uid="{ECFCFBE5-E8EA-4FD0-AD5C-225F317B74BF}"/>
    <cellStyle name="Normal 8 4 4 3 3" xfId="3890" xr:uid="{459006E8-3DBB-4025-8E2A-6AD2616DCFEC}"/>
    <cellStyle name="Normal 8 4 4 3 4" xfId="3891" xr:uid="{8330D416-47EC-4E3D-83F0-9A0163453FDB}"/>
    <cellStyle name="Normal 8 4 4 4" xfId="2201" xr:uid="{D7277EF2-B9FD-4B4F-98FE-E87A954C625E}"/>
    <cellStyle name="Normal 8 4 4 4 2" xfId="3892" xr:uid="{2F52A048-1870-451D-8CB7-676A40E57DA7}"/>
    <cellStyle name="Normal 8 4 4 4 3" xfId="3893" xr:uid="{3AD4C51E-0FFD-4F54-88C3-3D6DA303BC33}"/>
    <cellStyle name="Normal 8 4 4 4 4" xfId="3894" xr:uid="{511786B9-06CB-4A81-9334-F9120EDCBD78}"/>
    <cellStyle name="Normal 8 4 4 5" xfId="3895" xr:uid="{561B1C67-4BD0-4C8A-BD01-BF5E9AD21530}"/>
    <cellStyle name="Normal 8 4 4 6" xfId="3896" xr:uid="{752D39BC-561A-470E-9E0F-FFED78767623}"/>
    <cellStyle name="Normal 8 4 4 7" xfId="3897" xr:uid="{CF3D0BD3-8C05-47D8-B2E5-046588392D56}"/>
    <cellStyle name="Normal 8 4 5" xfId="393" xr:uid="{EC17DFDD-2CCD-401F-A970-21C03710CC68}"/>
    <cellStyle name="Normal 8 4 5 2" xfId="810" xr:uid="{5BE07474-442D-49D3-984C-559671BA6EEE}"/>
    <cellStyle name="Normal 8 4 5 2 2" xfId="2202" xr:uid="{D333812F-64BA-460B-86DC-85FD89B1231E}"/>
    <cellStyle name="Normal 8 4 5 2 3" xfId="3898" xr:uid="{18EB2B88-5125-4D88-B835-214393B8D05E}"/>
    <cellStyle name="Normal 8 4 5 2 4" xfId="3899" xr:uid="{1E8AFC0C-426C-46A7-B286-45F06B520B40}"/>
    <cellStyle name="Normal 8 4 5 3" xfId="2203" xr:uid="{EC39B04C-BDD7-4A21-BDD3-16798887703D}"/>
    <cellStyle name="Normal 8 4 5 3 2" xfId="3900" xr:uid="{2340A6D3-099F-4762-9521-852CF9E050D0}"/>
    <cellStyle name="Normal 8 4 5 3 3" xfId="3901" xr:uid="{EE21060F-811E-4531-9C61-83993809133A}"/>
    <cellStyle name="Normal 8 4 5 3 4" xfId="3902" xr:uid="{A9FAF1CA-9BDC-4206-9DC6-CE1B99389787}"/>
    <cellStyle name="Normal 8 4 5 4" xfId="3903" xr:uid="{21B76FAA-D834-48EC-80A8-CC25193430ED}"/>
    <cellStyle name="Normal 8 4 5 5" xfId="3904" xr:uid="{8B27DE87-D1B1-4ABF-9DEE-D917C6B200BF}"/>
    <cellStyle name="Normal 8 4 5 6" xfId="3905" xr:uid="{20C77DCB-9910-4345-8033-F371BCC3749F}"/>
    <cellStyle name="Normal 8 4 6" xfId="811" xr:uid="{461CB706-7838-49A7-B0FC-0AF4B1B81F87}"/>
    <cellStyle name="Normal 8 4 6 2" xfId="2204" xr:uid="{121B4D6D-8CFA-4DDB-ABB5-7B13BA1DCC83}"/>
    <cellStyle name="Normal 8 4 6 2 2" xfId="3906" xr:uid="{8E6C568A-6336-478C-A457-50EC69E0FA33}"/>
    <cellStyle name="Normal 8 4 6 2 3" xfId="3907" xr:uid="{94B40384-5F90-488A-BD58-794E1D52E5FF}"/>
    <cellStyle name="Normal 8 4 6 2 4" xfId="3908" xr:uid="{9CDD237D-1663-416C-86AF-1E961E849396}"/>
    <cellStyle name="Normal 8 4 6 3" xfId="3909" xr:uid="{CBB9A250-32E8-49CB-8D3F-430BACB3C98B}"/>
    <cellStyle name="Normal 8 4 6 4" xfId="3910" xr:uid="{CAC749CC-E1C0-4AF6-8846-A26DB788C838}"/>
    <cellStyle name="Normal 8 4 6 5" xfId="3911" xr:uid="{BF407AA7-F32E-4340-B096-D971C160F2F6}"/>
    <cellStyle name="Normal 8 4 7" xfId="2205" xr:uid="{CA8214F2-7CF2-4EEA-969D-F6E6B0B7A97E}"/>
    <cellStyle name="Normal 8 4 7 2" xfId="3912" xr:uid="{CE83155C-DEDF-45D3-AD2B-D4A8242BC395}"/>
    <cellStyle name="Normal 8 4 7 3" xfId="3913" xr:uid="{76398D78-CDFA-46F4-85BD-5E41416E3025}"/>
    <cellStyle name="Normal 8 4 7 4" xfId="3914" xr:uid="{C60F7B58-DCC8-41CA-BB5C-50F0E6F8B018}"/>
    <cellStyle name="Normal 8 4 8" xfId="3915" xr:uid="{AC871E2A-1422-4B7E-A9AE-E668A08F8916}"/>
    <cellStyle name="Normal 8 4 8 2" xfId="3916" xr:uid="{59BBEE14-A4E1-436C-A235-F3541A6AD311}"/>
    <cellStyle name="Normal 8 4 8 3" xfId="3917" xr:uid="{D5AC5BD0-AFD0-4F4A-A5CD-924002C7AD26}"/>
    <cellStyle name="Normal 8 4 8 4" xfId="3918" xr:uid="{0377F860-7310-45C1-8A87-A9985E54C940}"/>
    <cellStyle name="Normal 8 4 9" xfId="3919" xr:uid="{B4570F3D-F19F-453B-88DC-F38E72B80CAB}"/>
    <cellStyle name="Normal 8 5" xfId="164" xr:uid="{F6EB9450-CF00-4485-AC7B-1D84724FA44B}"/>
    <cellStyle name="Normal 8 5 2" xfId="165" xr:uid="{6B58EEC6-41A6-4A55-AD24-7D1A330624E5}"/>
    <cellStyle name="Normal 8 5 2 2" xfId="394" xr:uid="{195D4E65-CE6E-481D-A25E-B4B64E6C26AE}"/>
    <cellStyle name="Normal 8 5 2 2 2" xfId="812" xr:uid="{A43DD0F1-C773-41BD-8066-792CC5905129}"/>
    <cellStyle name="Normal 8 5 2 2 2 2" xfId="2206" xr:uid="{8B76FF0B-8C71-490B-8B81-8A64874BEF0D}"/>
    <cellStyle name="Normal 8 5 2 2 2 3" xfId="3920" xr:uid="{EC1CFE3C-FA30-4381-84B8-0E0E192486E1}"/>
    <cellStyle name="Normal 8 5 2 2 2 4" xfId="3921" xr:uid="{356DF2F7-128F-41B8-B896-C1388F3F71EB}"/>
    <cellStyle name="Normal 8 5 2 2 3" xfId="2207" xr:uid="{F6AA9ED0-9900-4E44-8BC4-E81AECCCC4D7}"/>
    <cellStyle name="Normal 8 5 2 2 3 2" xfId="3922" xr:uid="{DD18C1D9-827B-4425-82C7-32385A06FBF2}"/>
    <cellStyle name="Normal 8 5 2 2 3 3" xfId="3923" xr:uid="{F75476F8-514D-45DF-B0F0-D822DF46D8ED}"/>
    <cellStyle name="Normal 8 5 2 2 3 4" xfId="3924" xr:uid="{A47C377F-824D-4EE3-AF2C-D3D10F6D0C01}"/>
    <cellStyle name="Normal 8 5 2 2 4" xfId="3925" xr:uid="{06314D62-3ED1-4358-8517-E3AD317543ED}"/>
    <cellStyle name="Normal 8 5 2 2 5" xfId="3926" xr:uid="{CC5357FC-567C-4A32-9F55-3858E4C2B80D}"/>
    <cellStyle name="Normal 8 5 2 2 6" xfId="3927" xr:uid="{0D912A7B-5DA9-47D2-A382-EDC036884543}"/>
    <cellStyle name="Normal 8 5 2 3" xfId="813" xr:uid="{B2C9556A-8E49-4389-8E58-ECCF863A1C6F}"/>
    <cellStyle name="Normal 8 5 2 3 2" xfId="2208" xr:uid="{6C93D835-E6BD-48E6-99DE-6E9A1387BD3F}"/>
    <cellStyle name="Normal 8 5 2 3 2 2" xfId="3928" xr:uid="{F930F45D-1A21-4BE7-A445-EBDA308F288D}"/>
    <cellStyle name="Normal 8 5 2 3 2 3" xfId="3929" xr:uid="{92D60D05-A976-4AB4-821D-59425B125B00}"/>
    <cellStyle name="Normal 8 5 2 3 2 4" xfId="3930" xr:uid="{F14820F2-7B39-4C93-92B6-9A8CB4E468A1}"/>
    <cellStyle name="Normal 8 5 2 3 3" xfId="3931" xr:uid="{E260D9A3-3AD1-40C4-B40A-764E6EA49B2D}"/>
    <cellStyle name="Normal 8 5 2 3 4" xfId="3932" xr:uid="{448EFB4E-5C18-4E5F-A933-0F19E23D84E8}"/>
    <cellStyle name="Normal 8 5 2 3 5" xfId="3933" xr:uid="{8229DD00-AAFA-4252-82EC-2522B388189F}"/>
    <cellStyle name="Normal 8 5 2 4" xfId="2209" xr:uid="{F5981C84-8B22-46E4-ABAE-8ABFCA05FCD2}"/>
    <cellStyle name="Normal 8 5 2 4 2" xfId="3934" xr:uid="{B157F5E0-0A05-4547-A91C-17DF8C464ADB}"/>
    <cellStyle name="Normal 8 5 2 4 3" xfId="3935" xr:uid="{34CF8B9C-5D4B-4EB3-870D-174DD74A2535}"/>
    <cellStyle name="Normal 8 5 2 4 4" xfId="3936" xr:uid="{7E8F0B56-6D24-4CDF-A88A-A37BC335EAFB}"/>
    <cellStyle name="Normal 8 5 2 5" xfId="3937" xr:uid="{D56F74F6-C635-4DAF-9CE4-B9AEA9608D77}"/>
    <cellStyle name="Normal 8 5 2 5 2" xfId="3938" xr:uid="{19F514E2-5AEB-48F9-A978-1F506D0BA27E}"/>
    <cellStyle name="Normal 8 5 2 5 3" xfId="3939" xr:uid="{1732668D-CC5F-47CA-8D34-399C774859FB}"/>
    <cellStyle name="Normal 8 5 2 5 4" xfId="3940" xr:uid="{117D407B-A6A5-44D0-AB33-016817144D48}"/>
    <cellStyle name="Normal 8 5 2 6" xfId="3941" xr:uid="{16074611-CE30-4AB8-A889-739655A594DE}"/>
    <cellStyle name="Normal 8 5 2 7" xfId="3942" xr:uid="{0D3FBE29-C1D2-4F7F-93DA-4D382E64459C}"/>
    <cellStyle name="Normal 8 5 2 8" xfId="3943" xr:uid="{2BEF2EF1-683E-4034-8438-604C29DCFD13}"/>
    <cellStyle name="Normal 8 5 3" xfId="395" xr:uid="{8110D5D5-8194-4631-9969-CA1B1100FC17}"/>
    <cellStyle name="Normal 8 5 3 2" xfId="814" xr:uid="{C6B70873-7DC1-4E27-AA18-E6F50238C56C}"/>
    <cellStyle name="Normal 8 5 3 2 2" xfId="815" xr:uid="{158ED8F9-73D2-4650-8770-77538756A3A6}"/>
    <cellStyle name="Normal 8 5 3 2 3" xfId="3944" xr:uid="{7223233C-3DAF-40AA-A021-9BBFD8688A75}"/>
    <cellStyle name="Normal 8 5 3 2 4" xfId="3945" xr:uid="{8FDB683C-723C-4EEA-A794-F8AE9DE8591D}"/>
    <cellStyle name="Normal 8 5 3 3" xfId="816" xr:uid="{02CEC28C-69CE-4C35-8868-09D19873152B}"/>
    <cellStyle name="Normal 8 5 3 3 2" xfId="3946" xr:uid="{4D2702D9-B556-4057-80C3-A4FA466492EF}"/>
    <cellStyle name="Normal 8 5 3 3 3" xfId="3947" xr:uid="{3AFA17A0-2772-44EA-AE99-554B72F735AC}"/>
    <cellStyle name="Normal 8 5 3 3 4" xfId="3948" xr:uid="{2B66BC57-05D5-4981-8EDB-01B38FE383BB}"/>
    <cellStyle name="Normal 8 5 3 4" xfId="3949" xr:uid="{A42D2108-9DE6-4D15-B66F-457735669524}"/>
    <cellStyle name="Normal 8 5 3 5" xfId="3950" xr:uid="{31DC963A-6EEA-4D6F-BC2F-A95E487ACA2D}"/>
    <cellStyle name="Normal 8 5 3 6" xfId="3951" xr:uid="{809A336B-D40C-4EE2-8111-4BF0B35511FA}"/>
    <cellStyle name="Normal 8 5 4" xfId="396" xr:uid="{471998A5-091D-4639-B000-4168EA328520}"/>
    <cellStyle name="Normal 8 5 4 2" xfId="817" xr:uid="{93DA195C-E028-4B44-A909-9BE4A6792961}"/>
    <cellStyle name="Normal 8 5 4 2 2" xfId="3952" xr:uid="{B32BD86A-C342-4FD9-A0C2-AD2E5FE38951}"/>
    <cellStyle name="Normal 8 5 4 2 3" xfId="3953" xr:uid="{EE4C486D-35C9-4615-99FE-2DBBC71CD063}"/>
    <cellStyle name="Normal 8 5 4 2 4" xfId="3954" xr:uid="{3B714C66-4F71-4C96-826D-D045812D6041}"/>
    <cellStyle name="Normal 8 5 4 3" xfId="3955" xr:uid="{BEDBD5DD-28C6-49F9-A037-1B46D48DF543}"/>
    <cellStyle name="Normal 8 5 4 4" xfId="3956" xr:uid="{78C627A8-B72F-45E4-9587-2B220970AF6B}"/>
    <cellStyle name="Normal 8 5 4 5" xfId="3957" xr:uid="{B15CD960-8E54-4972-AF6E-B40609704733}"/>
    <cellStyle name="Normal 8 5 5" xfId="818" xr:uid="{729CCE40-34CC-47F9-9651-8B5D50D1809A}"/>
    <cellStyle name="Normal 8 5 5 2" xfId="3958" xr:uid="{77F0B6D2-C533-4F3A-9060-299DCD0C76D0}"/>
    <cellStyle name="Normal 8 5 5 3" xfId="3959" xr:uid="{677FB0CC-E411-46D8-BCCB-A106139C350E}"/>
    <cellStyle name="Normal 8 5 5 4" xfId="3960" xr:uid="{F4B776BE-B8E8-4DD2-AD86-E23C8AF7EA10}"/>
    <cellStyle name="Normal 8 5 6" xfId="3961" xr:uid="{7CD1AC21-02C0-4746-B4B5-EF919072C4A6}"/>
    <cellStyle name="Normal 8 5 6 2" xfId="3962" xr:uid="{2F1B0016-4973-40DC-973C-2285F19E9BD6}"/>
    <cellStyle name="Normal 8 5 6 3" xfId="3963" xr:uid="{A0E2DBBA-6F4A-47CA-97A6-92C3ADD61C0F}"/>
    <cellStyle name="Normal 8 5 6 4" xfId="3964" xr:uid="{C3EC253B-AAA8-4F0A-97C3-9F778248997D}"/>
    <cellStyle name="Normal 8 5 7" xfId="3965" xr:uid="{03959065-5254-4210-A2C1-10B1D148BC76}"/>
    <cellStyle name="Normal 8 5 8" xfId="3966" xr:uid="{A5DF7075-D3BF-4E1B-91D2-C9181CF03AE9}"/>
    <cellStyle name="Normal 8 5 9" xfId="3967" xr:uid="{C44D1934-CBAD-4002-B70E-A7FDD7E74B13}"/>
    <cellStyle name="Normal 8 6" xfId="166" xr:uid="{01D21A21-03D7-4CBB-A7E6-D1F8B9BB86FE}"/>
    <cellStyle name="Normal 8 6 2" xfId="397" xr:uid="{1DE605A7-FCAC-45D2-B6AD-045EED6DB4CC}"/>
    <cellStyle name="Normal 8 6 2 2" xfId="819" xr:uid="{EDB443C9-012A-46B9-B4D0-E511CAA07E4F}"/>
    <cellStyle name="Normal 8 6 2 2 2" xfId="2210" xr:uid="{9F7F8EA6-EBEC-4CD7-9446-139C1EDC51F3}"/>
    <cellStyle name="Normal 8 6 2 2 2 2" xfId="2211" xr:uid="{13D4CA46-6D72-426D-BFB3-345E8D1CDC36}"/>
    <cellStyle name="Normal 8 6 2 2 3" xfId="2212" xr:uid="{073F65DC-67A7-4D2A-A120-DE3029FA498E}"/>
    <cellStyle name="Normal 8 6 2 2 4" xfId="3968" xr:uid="{179D7D64-8415-4E91-8BA3-061A9FB894F5}"/>
    <cellStyle name="Normal 8 6 2 3" xfId="2213" xr:uid="{0B0AF02B-A804-4ACC-B1CD-EA6EEAD76DB7}"/>
    <cellStyle name="Normal 8 6 2 3 2" xfId="2214" xr:uid="{8F2AB83F-5380-4C6C-B40B-DCBA896CD2C1}"/>
    <cellStyle name="Normal 8 6 2 3 3" xfId="3969" xr:uid="{6569A446-B754-47E6-8DB4-F28B7C2A71D4}"/>
    <cellStyle name="Normal 8 6 2 3 4" xfId="3970" xr:uid="{3D3D53BE-54D1-4818-A640-FDB209B339EF}"/>
    <cellStyle name="Normal 8 6 2 4" xfId="2215" xr:uid="{951BE871-4453-4716-AFA2-73D530FC5D18}"/>
    <cellStyle name="Normal 8 6 2 5" xfId="3971" xr:uid="{97A096AC-03BB-4DEE-ACF3-3E095FB3A046}"/>
    <cellStyle name="Normal 8 6 2 6" xfId="3972" xr:uid="{3118B056-555A-46C5-89E3-E0832DE49992}"/>
    <cellStyle name="Normal 8 6 3" xfId="820" xr:uid="{78FC27F2-8D96-4346-9D66-CD93A46A4D3A}"/>
    <cellStyle name="Normal 8 6 3 2" xfId="2216" xr:uid="{F12804FE-EA58-4D24-838F-9DEA0427FCC3}"/>
    <cellStyle name="Normal 8 6 3 2 2" xfId="2217" xr:uid="{57B1331F-8CD7-40B5-B3CC-A5AFDB9A0F94}"/>
    <cellStyle name="Normal 8 6 3 2 3" xfId="3973" xr:uid="{7BCC10CB-DE8C-4BAE-BBD4-2A6F48A44B85}"/>
    <cellStyle name="Normal 8 6 3 2 4" xfId="3974" xr:uid="{029E45B5-9D21-4D33-AB64-B5EF7474F8FA}"/>
    <cellStyle name="Normal 8 6 3 3" xfId="2218" xr:uid="{A690D1C5-3926-4BFB-8678-CF1A1C4EB2B5}"/>
    <cellStyle name="Normal 8 6 3 4" xfId="3975" xr:uid="{EAB87DA8-7E44-4500-8AEE-C15FDD348F12}"/>
    <cellStyle name="Normal 8 6 3 5" xfId="3976" xr:uid="{0D99FF73-120A-4617-BAD5-F15A55019F77}"/>
    <cellStyle name="Normal 8 6 4" xfId="2219" xr:uid="{F1A362ED-0869-4CD2-AA08-AF0A2A540323}"/>
    <cellStyle name="Normal 8 6 4 2" xfId="2220" xr:uid="{85A1E95C-5B3C-4E54-A720-F1B0C376032A}"/>
    <cellStyle name="Normal 8 6 4 3" xfId="3977" xr:uid="{319FF74A-E641-4B4F-85D1-92ACB93C6140}"/>
    <cellStyle name="Normal 8 6 4 4" xfId="3978" xr:uid="{F70588AD-1ECE-4879-B262-98CCAF459149}"/>
    <cellStyle name="Normal 8 6 5" xfId="2221" xr:uid="{F6CF8DFA-D7CC-4820-8E2D-161CA86BABED}"/>
    <cellStyle name="Normal 8 6 5 2" xfId="3979" xr:uid="{3E345E7A-0843-4759-8A9A-13D6A6936DD1}"/>
    <cellStyle name="Normal 8 6 5 3" xfId="3980" xr:uid="{CC7090BA-982B-464F-BB05-C5920F1D5B5F}"/>
    <cellStyle name="Normal 8 6 5 4" xfId="3981" xr:uid="{21ED5A00-3AFF-49B0-AA9D-E04913EF9F1D}"/>
    <cellStyle name="Normal 8 6 6" xfId="3982" xr:uid="{1EA11604-7377-446E-B4FE-878A9790468C}"/>
    <cellStyle name="Normal 8 6 7" xfId="3983" xr:uid="{EAF1D9E7-A20D-4FB9-B925-FB86A2B16824}"/>
    <cellStyle name="Normal 8 6 8" xfId="3984" xr:uid="{CA605234-ECF9-4163-BEBA-9F02793B1D13}"/>
    <cellStyle name="Normal 8 7" xfId="398" xr:uid="{2DFAC4F3-14D0-447B-BB4A-AF2A53BC6437}"/>
    <cellStyle name="Normal 8 7 2" xfId="821" xr:uid="{828CA476-327D-4457-9F80-87BF69937EB4}"/>
    <cellStyle name="Normal 8 7 2 2" xfId="822" xr:uid="{B0065F2A-5CC6-491F-BADF-72E855243948}"/>
    <cellStyle name="Normal 8 7 2 2 2" xfId="2222" xr:uid="{667CC04F-09C1-439E-98D2-D2BAD8D3A71E}"/>
    <cellStyle name="Normal 8 7 2 2 3" xfId="3985" xr:uid="{EDF65AC7-8867-4E2B-AF9D-2B27B636DCC8}"/>
    <cellStyle name="Normal 8 7 2 2 4" xfId="3986" xr:uid="{0B8D50E7-1A3B-4C19-9745-8B49A19F45EA}"/>
    <cellStyle name="Normal 8 7 2 3" xfId="2223" xr:uid="{A969DCCA-D80B-47F9-9B15-E06F5274989F}"/>
    <cellStyle name="Normal 8 7 2 4" xfId="3987" xr:uid="{5C552D40-7AA9-4F0C-802E-F9036AD47DD5}"/>
    <cellStyle name="Normal 8 7 2 5" xfId="3988" xr:uid="{B87FA33C-38F5-4131-BD58-A1781E7A73CB}"/>
    <cellStyle name="Normal 8 7 3" xfId="823" xr:uid="{1383AA57-6473-4A7A-99F3-2A1D0DF6B954}"/>
    <cellStyle name="Normal 8 7 3 2" xfId="2224" xr:uid="{82703387-3019-4D3A-81D9-595669A93ADE}"/>
    <cellStyle name="Normal 8 7 3 3" xfId="3989" xr:uid="{3737E8EB-D81D-4732-991A-E36FFF73EB26}"/>
    <cellStyle name="Normal 8 7 3 4" xfId="3990" xr:uid="{0648A93C-ACC4-4AE4-8EA5-368A92BC78AF}"/>
    <cellStyle name="Normal 8 7 4" xfId="2225" xr:uid="{386BB422-42A5-484E-A6F8-B1EFC118988F}"/>
    <cellStyle name="Normal 8 7 4 2" xfId="3991" xr:uid="{CDA43174-0269-4ADE-85E0-85890014AE34}"/>
    <cellStyle name="Normal 8 7 4 3" xfId="3992" xr:uid="{88F47B86-E8FF-4F05-ADB5-723DD847A2D4}"/>
    <cellStyle name="Normal 8 7 4 4" xfId="3993" xr:uid="{30881624-D2C5-47A2-B1AD-9950EFD684C3}"/>
    <cellStyle name="Normal 8 7 5" xfId="3994" xr:uid="{EA3C6096-A2A8-4E37-B273-ABE31ABE4AE3}"/>
    <cellStyle name="Normal 8 7 6" xfId="3995" xr:uid="{5EBCE6C2-5812-44F7-8F01-341DF3208EAF}"/>
    <cellStyle name="Normal 8 7 7" xfId="3996" xr:uid="{56D602CA-A963-455C-B5FC-972C27AE143A}"/>
    <cellStyle name="Normal 8 8" xfId="399" xr:uid="{51223EA2-B8FD-41A0-848B-6BC7401424CD}"/>
    <cellStyle name="Normal 8 8 2" xfId="824" xr:uid="{199CE168-A166-4A76-BDAE-00123CEF80DC}"/>
    <cellStyle name="Normal 8 8 2 2" xfId="2226" xr:uid="{4ECD36DD-AA55-44E3-B643-B250230FA0A9}"/>
    <cellStyle name="Normal 8 8 2 3" xfId="3997" xr:uid="{41D6369A-95E8-4B35-ACA3-18631274817F}"/>
    <cellStyle name="Normal 8 8 2 4" xfId="3998" xr:uid="{B6E9097E-8D13-4BDE-A91D-31951A315547}"/>
    <cellStyle name="Normal 8 8 3" xfId="2227" xr:uid="{F79EC30D-BA27-4789-9BB0-0E5006559C51}"/>
    <cellStyle name="Normal 8 8 3 2" xfId="3999" xr:uid="{4E8E3144-AA84-4EF1-99A3-C2F6380150C3}"/>
    <cellStyle name="Normal 8 8 3 3" xfId="4000" xr:uid="{1F768586-A1FB-465E-8294-27A4F91F7DDB}"/>
    <cellStyle name="Normal 8 8 3 4" xfId="4001" xr:uid="{3B7CC5AD-2CB4-4FDC-8837-85688AD5E625}"/>
    <cellStyle name="Normal 8 8 4" xfId="4002" xr:uid="{F5F4ADDA-E42C-49DA-A872-F1B2558FC1CC}"/>
    <cellStyle name="Normal 8 8 5" xfId="4003" xr:uid="{A91733BA-3931-4328-8BB1-1E8A519FC5F6}"/>
    <cellStyle name="Normal 8 8 6" xfId="4004" xr:uid="{FA8A471F-05E3-4344-976B-243384E23A27}"/>
    <cellStyle name="Normal 8 9" xfId="400" xr:uid="{9C6C001B-3634-46FC-93CA-6917FF4A9988}"/>
    <cellStyle name="Normal 8 9 2" xfId="2228" xr:uid="{5CA3F6F1-DA90-4B0F-A0FB-C0FE13A0E606}"/>
    <cellStyle name="Normal 8 9 2 2" xfId="4005" xr:uid="{71BFEC38-630C-4AD9-A38D-B3AB0F86F812}"/>
    <cellStyle name="Normal 8 9 2 2 2" xfId="4410" xr:uid="{9F3975E3-EEA5-45AE-9A1C-C0A7AD0CC2FF}"/>
    <cellStyle name="Normal 8 9 2 2 3" xfId="4689" xr:uid="{F5C8009F-E1FD-4B26-B2F8-24DD6EE36F64}"/>
    <cellStyle name="Normal 8 9 2 3" xfId="4006" xr:uid="{35B71F0F-5D4B-4328-9847-9329C2CD5645}"/>
    <cellStyle name="Normal 8 9 2 4" xfId="4007" xr:uid="{3FC32110-2811-4068-81A3-C9863AE8D134}"/>
    <cellStyle name="Normal 8 9 3" xfId="4008" xr:uid="{B8CB7771-3220-4242-8323-187AB66936B0}"/>
    <cellStyle name="Normal 8 9 3 2" xfId="5343" xr:uid="{9E88F570-B771-4530-9360-5B0A9A769E3E}"/>
    <cellStyle name="Normal 8 9 4" xfId="4009" xr:uid="{54FFD56D-EE3D-4B6B-87E9-3EC09C2F6685}"/>
    <cellStyle name="Normal 8 9 4 2" xfId="4580" xr:uid="{B8268B9A-89D8-4A40-997B-19127B34B526}"/>
    <cellStyle name="Normal 8 9 4 3" xfId="4690" xr:uid="{6F067E27-BFE8-4CF4-B624-528EA1FBF475}"/>
    <cellStyle name="Normal 8 9 4 4" xfId="4609" xr:uid="{0167ACF2-C824-42B7-A0E7-ED656039A832}"/>
    <cellStyle name="Normal 8 9 5" xfId="4010" xr:uid="{E5528B62-CC47-4E47-99B6-0991C00DD591}"/>
    <cellStyle name="Normal 9" xfId="68" xr:uid="{F2A608B3-F4B9-4412-BE88-A6AB03B7DEA8}"/>
    <cellStyle name="Normal 9 10" xfId="401" xr:uid="{FECD6EA9-A12B-4174-BD43-793BF9A17765}"/>
    <cellStyle name="Normal 9 10 2" xfId="2229" xr:uid="{CFA67B30-B599-4D08-BEE3-CE869A9A38F1}"/>
    <cellStyle name="Normal 9 10 2 2" xfId="4011" xr:uid="{9DFD3E0C-6996-457D-BE1F-69D5A5EF830C}"/>
    <cellStyle name="Normal 9 10 2 3" xfId="4012" xr:uid="{8D68C96E-9024-4E08-8490-7F38C3D0A303}"/>
    <cellStyle name="Normal 9 10 2 4" xfId="4013" xr:uid="{8C5BF89C-43A1-4903-8C01-DCD80FD677AA}"/>
    <cellStyle name="Normal 9 10 3" xfId="4014" xr:uid="{24ECD8A8-9874-42D6-A1BD-7A71FA28371F}"/>
    <cellStyle name="Normal 9 10 4" xfId="4015" xr:uid="{6B3B87F3-8E35-458B-B636-C752977C33E0}"/>
    <cellStyle name="Normal 9 10 5" xfId="4016" xr:uid="{97A62E46-EC14-431E-A7D3-5E8DECC771E6}"/>
    <cellStyle name="Normal 9 11" xfId="2230" xr:uid="{122C1FB0-4BCA-4A39-A2FC-6D25E9433363}"/>
    <cellStyle name="Normal 9 11 2" xfId="4017" xr:uid="{B25300FC-E193-4637-8A82-29049DDFA374}"/>
    <cellStyle name="Normal 9 11 3" xfId="4018" xr:uid="{8F3B68FD-BAEB-4570-81D3-D932656382B3}"/>
    <cellStyle name="Normal 9 11 4" xfId="4019" xr:uid="{D3C17CA8-904F-4638-B8B1-2961A114DAC8}"/>
    <cellStyle name="Normal 9 12" xfId="4020" xr:uid="{8085B207-5385-432E-89B4-C732E3761B88}"/>
    <cellStyle name="Normal 9 12 2" xfId="4021" xr:uid="{53490F8A-780C-4AF8-8E26-1F5056C69A58}"/>
    <cellStyle name="Normal 9 12 3" xfId="4022" xr:uid="{2A6081FD-8794-4E28-9CA1-1866E43D8303}"/>
    <cellStyle name="Normal 9 12 4" xfId="4023" xr:uid="{2543BCD1-8839-49E2-8020-82BBEDDD446C}"/>
    <cellStyle name="Normal 9 13" xfId="4024" xr:uid="{870A5D12-686A-43F7-B6CD-7DBF4D7B5026}"/>
    <cellStyle name="Normal 9 13 2" xfId="4025" xr:uid="{925B36EA-F52F-4FE3-B7C4-61AD3E1DD7FE}"/>
    <cellStyle name="Normal 9 14" xfId="4026" xr:uid="{CC81D676-5E33-45E5-9FD4-82F249FF55C5}"/>
    <cellStyle name="Normal 9 15" xfId="4027" xr:uid="{B55F442C-16DF-405B-B09D-B628C30C88FE}"/>
    <cellStyle name="Normal 9 16" xfId="4028" xr:uid="{51F2D828-2A4B-43D5-971B-8A6DB688F56B}"/>
    <cellStyle name="Normal 9 2" xfId="69" xr:uid="{4031901D-196E-44A1-AF20-6F0A39C42A1E}"/>
    <cellStyle name="Normal 9 2 2" xfId="402" xr:uid="{498B9002-72C5-41B9-8F10-0CB89A6102C0}"/>
    <cellStyle name="Normal 9 2 2 2" xfId="4672" xr:uid="{CAA48BE6-B68B-429D-A558-D1D9B001A57E}"/>
    <cellStyle name="Normal 9 2 3" xfId="4561" xr:uid="{1D79D658-625A-415B-9100-68866FA937F0}"/>
    <cellStyle name="Normal 9 3" xfId="167" xr:uid="{D45D43A2-CADE-4C3F-8EED-B6F1C7E3E412}"/>
    <cellStyle name="Normal 9 3 10" xfId="4029" xr:uid="{8016C152-B89E-4705-8A35-134B3F6EA430}"/>
    <cellStyle name="Normal 9 3 11" xfId="4030" xr:uid="{5969383A-304B-40B4-A5B6-DE249F4791E9}"/>
    <cellStyle name="Normal 9 3 2" xfId="168" xr:uid="{8E15812E-6D0D-47C6-AFBD-72CEB3CEB6AF}"/>
    <cellStyle name="Normal 9 3 2 2" xfId="169" xr:uid="{E122AAD0-4072-4D30-BB9E-F9D2C5C3C321}"/>
    <cellStyle name="Normal 9 3 2 2 2" xfId="403" xr:uid="{EC3280CB-7AD2-49AD-BFFE-B72A64621B0C}"/>
    <cellStyle name="Normal 9 3 2 2 2 2" xfId="825" xr:uid="{0373A94D-ED04-4D18-BABF-259A8F229427}"/>
    <cellStyle name="Normal 9 3 2 2 2 2 2" xfId="826" xr:uid="{A5A1C9F6-7421-4D0E-B505-066262568E45}"/>
    <cellStyle name="Normal 9 3 2 2 2 2 2 2" xfId="2231" xr:uid="{831ECB5B-D771-4607-9F9D-362CDC847378}"/>
    <cellStyle name="Normal 9 3 2 2 2 2 2 2 2" xfId="2232" xr:uid="{5D3F0B99-EBD8-4B25-8F31-776CFD4ED5AB}"/>
    <cellStyle name="Normal 9 3 2 2 2 2 2 3" xfId="2233" xr:uid="{CD4E9948-BF1A-491F-B9EB-45B2E0A3FDC3}"/>
    <cellStyle name="Normal 9 3 2 2 2 2 3" xfId="2234" xr:uid="{D5AA5A0A-FAEA-413B-B807-B668EF18B719}"/>
    <cellStyle name="Normal 9 3 2 2 2 2 3 2" xfId="2235" xr:uid="{8D50C2D1-F894-4DD7-838A-67F38CB577F4}"/>
    <cellStyle name="Normal 9 3 2 2 2 2 4" xfId="2236" xr:uid="{2F8CB823-E2B1-4E27-9E27-0273F9B27CCD}"/>
    <cellStyle name="Normal 9 3 2 2 2 3" xfId="827" xr:uid="{015AA532-08F7-4F0F-AAB9-800D97B5DCF8}"/>
    <cellStyle name="Normal 9 3 2 2 2 3 2" xfId="2237" xr:uid="{27E75FE1-24B6-4091-AD4E-6AEC0CB75E92}"/>
    <cellStyle name="Normal 9 3 2 2 2 3 2 2" xfId="2238" xr:uid="{98317E9A-5B7F-4340-8314-958345AC6975}"/>
    <cellStyle name="Normal 9 3 2 2 2 3 3" xfId="2239" xr:uid="{89CB54E9-E7C1-4F16-BA49-846EBACF1D7A}"/>
    <cellStyle name="Normal 9 3 2 2 2 3 4" xfId="4031" xr:uid="{60E46DC9-1F02-4CCD-A7F8-97AE715A0032}"/>
    <cellStyle name="Normal 9 3 2 2 2 4" xfId="2240" xr:uid="{C3ACEE30-DCE3-4149-9FC2-24E1FBC2CC1B}"/>
    <cellStyle name="Normal 9 3 2 2 2 4 2" xfId="2241" xr:uid="{752A6554-35C7-41CF-9814-D38280EE381D}"/>
    <cellStyle name="Normal 9 3 2 2 2 5" xfId="2242" xr:uid="{B3E79CF1-9E8C-4F73-850E-95D4D508018B}"/>
    <cellStyle name="Normal 9 3 2 2 2 6" xfId="4032" xr:uid="{2A8F16AB-5803-4685-A180-0AA1CCA4AA80}"/>
    <cellStyle name="Normal 9 3 2 2 3" xfId="404" xr:uid="{2C4F1F54-1C9A-49C8-B69C-B8BC2A0892AA}"/>
    <cellStyle name="Normal 9 3 2 2 3 2" xfId="828" xr:uid="{B6A0925A-F745-445D-AEBF-B26EDAE88772}"/>
    <cellStyle name="Normal 9 3 2 2 3 2 2" xfId="829" xr:uid="{7F0439B0-3E23-44ED-B505-22162D5450A8}"/>
    <cellStyle name="Normal 9 3 2 2 3 2 2 2" xfId="2243" xr:uid="{453053D5-A614-40DA-9E24-7A27E44E3F00}"/>
    <cellStyle name="Normal 9 3 2 2 3 2 2 2 2" xfId="2244" xr:uid="{34562392-1D77-4F40-99E6-EBCFE22B1770}"/>
    <cellStyle name="Normal 9 3 2 2 3 2 2 3" xfId="2245" xr:uid="{732A3ACD-2B86-4DE5-AE96-E38E51202491}"/>
    <cellStyle name="Normal 9 3 2 2 3 2 3" xfId="2246" xr:uid="{16ADAF74-AEC9-4A2C-8D94-8B42083F392E}"/>
    <cellStyle name="Normal 9 3 2 2 3 2 3 2" xfId="2247" xr:uid="{3367ADFE-C871-4EFB-B1A9-52E52F0E4EEB}"/>
    <cellStyle name="Normal 9 3 2 2 3 2 4" xfId="2248" xr:uid="{534EBF89-EE89-47C3-B51F-2BCDAFE43DD9}"/>
    <cellStyle name="Normal 9 3 2 2 3 3" xfId="830" xr:uid="{8B04EEF6-F187-4CCC-9BB9-65EBB18DD2E9}"/>
    <cellStyle name="Normal 9 3 2 2 3 3 2" xfId="2249" xr:uid="{F3357365-31D0-469D-B11F-559C142CEBAF}"/>
    <cellStyle name="Normal 9 3 2 2 3 3 2 2" xfId="2250" xr:uid="{F1FF8890-6399-40E0-827C-9DAF98ADD9A5}"/>
    <cellStyle name="Normal 9 3 2 2 3 3 3" xfId="2251" xr:uid="{63EF017E-DBC1-4C25-846B-3101F4BDB628}"/>
    <cellStyle name="Normal 9 3 2 2 3 4" xfId="2252" xr:uid="{C7B3EB4E-849B-422F-8DF7-ECCB15D0B7B1}"/>
    <cellStyle name="Normal 9 3 2 2 3 4 2" xfId="2253" xr:uid="{8FC4BDEC-E353-477D-B6F0-245CDF872C9B}"/>
    <cellStyle name="Normal 9 3 2 2 3 5" xfId="2254" xr:uid="{0C1B3D61-D576-4AE1-8390-BB6ED9AB759D}"/>
    <cellStyle name="Normal 9 3 2 2 4" xfId="831" xr:uid="{93BA685C-C75B-4444-8D1D-453361D67F98}"/>
    <cellStyle name="Normal 9 3 2 2 4 2" xfId="832" xr:uid="{CC10E7FA-AD5B-4950-8035-88444958C1F7}"/>
    <cellStyle name="Normal 9 3 2 2 4 2 2" xfId="2255" xr:uid="{240F19C1-B95A-4528-B2A3-AC9F3B07E7F9}"/>
    <cellStyle name="Normal 9 3 2 2 4 2 2 2" xfId="2256" xr:uid="{2E9A5ABF-F6A5-4880-AF96-5DC3F2C0D8EB}"/>
    <cellStyle name="Normal 9 3 2 2 4 2 3" xfId="2257" xr:uid="{A7C893EF-3C86-4F15-8BC7-D6217A465D9C}"/>
    <cellStyle name="Normal 9 3 2 2 4 3" xfId="2258" xr:uid="{0FA0D45C-F77E-4030-B763-EB6F40745E05}"/>
    <cellStyle name="Normal 9 3 2 2 4 3 2" xfId="2259" xr:uid="{B700F1BA-19D8-49BE-8739-FE5CD13131EA}"/>
    <cellStyle name="Normal 9 3 2 2 4 4" xfId="2260" xr:uid="{AE61568F-6CCD-4014-A49B-7579198F13FC}"/>
    <cellStyle name="Normal 9 3 2 2 5" xfId="833" xr:uid="{EFE7876C-1FED-42EE-A640-4CD8140BC92B}"/>
    <cellStyle name="Normal 9 3 2 2 5 2" xfId="2261" xr:uid="{80368D23-9C37-4127-8055-F6449129E1A8}"/>
    <cellStyle name="Normal 9 3 2 2 5 2 2" xfId="2262" xr:uid="{FC745336-BFCA-4629-8FC8-86C823E53EFE}"/>
    <cellStyle name="Normal 9 3 2 2 5 3" xfId="2263" xr:uid="{B0FEDDEC-A958-4419-9D7D-275164EC6C9E}"/>
    <cellStyle name="Normal 9 3 2 2 5 4" xfId="4033" xr:uid="{CD44FDB5-3067-454E-89ED-FBD4322259FA}"/>
    <cellStyle name="Normal 9 3 2 2 6" xfId="2264" xr:uid="{BBB0C9A8-8AF5-4894-9A10-6316296BEE38}"/>
    <cellStyle name="Normal 9 3 2 2 6 2" xfId="2265" xr:uid="{1D9661A6-659B-4079-B63C-43000D2A7B7D}"/>
    <cellStyle name="Normal 9 3 2 2 7" xfId="2266" xr:uid="{899F91BD-2ED2-40B2-AE8A-C97DD499359D}"/>
    <cellStyle name="Normal 9 3 2 2 8" xfId="4034" xr:uid="{BDBC2EF3-DA02-412D-A8EB-2169BA43646A}"/>
    <cellStyle name="Normal 9 3 2 3" xfId="405" xr:uid="{0CB125AA-AB15-44BE-A939-0B4B0F68B202}"/>
    <cellStyle name="Normal 9 3 2 3 2" xfId="834" xr:uid="{D2FC21F4-5CF9-48C1-8385-B81709A22C8D}"/>
    <cellStyle name="Normal 9 3 2 3 2 2" xfId="835" xr:uid="{F8B5F3FC-EE31-49E7-986A-8066C7040116}"/>
    <cellStyle name="Normal 9 3 2 3 2 2 2" xfId="2267" xr:uid="{3F822AD6-D73A-4135-AC74-3190A058E2A6}"/>
    <cellStyle name="Normal 9 3 2 3 2 2 2 2" xfId="2268" xr:uid="{16202400-B227-4F7B-BD21-9D1FAF943224}"/>
    <cellStyle name="Normal 9 3 2 3 2 2 3" xfId="2269" xr:uid="{8BBB4703-6227-489E-91EC-5DB2E83757BB}"/>
    <cellStyle name="Normal 9 3 2 3 2 3" xfId="2270" xr:uid="{D68D168C-B400-420A-AFB4-D3F800687811}"/>
    <cellStyle name="Normal 9 3 2 3 2 3 2" xfId="2271" xr:uid="{E3964806-1EE1-4B37-A4D6-C281DDCAB046}"/>
    <cellStyle name="Normal 9 3 2 3 2 4" xfId="2272" xr:uid="{19C94246-1544-4497-8215-E7CA07AD81BE}"/>
    <cellStyle name="Normal 9 3 2 3 3" xfId="836" xr:uid="{378A5D3F-C113-416C-9FBA-20BD8ED5A368}"/>
    <cellStyle name="Normal 9 3 2 3 3 2" xfId="2273" xr:uid="{F4550664-8B7B-4C0A-AF67-6BD3B501EBCE}"/>
    <cellStyle name="Normal 9 3 2 3 3 2 2" xfId="2274" xr:uid="{33861620-5ED7-4EC0-BB7B-D48A69F294D6}"/>
    <cellStyle name="Normal 9 3 2 3 3 3" xfId="2275" xr:uid="{91E7DF2B-62C9-464D-908E-7DF81DCA0188}"/>
    <cellStyle name="Normal 9 3 2 3 3 4" xfId="4035" xr:uid="{298A7D8E-3FC9-4424-8886-C26C31C3E884}"/>
    <cellStyle name="Normal 9 3 2 3 4" xfId="2276" xr:uid="{C0263EBA-83D8-4FD5-828A-6CE7D976112E}"/>
    <cellStyle name="Normal 9 3 2 3 4 2" xfId="2277" xr:uid="{F6F0B106-8BA6-487F-B3A3-5D02515BA5A8}"/>
    <cellStyle name="Normal 9 3 2 3 5" xfId="2278" xr:uid="{093D27A1-7269-47B8-B0A5-B2CB7C78BEAB}"/>
    <cellStyle name="Normal 9 3 2 3 6" xfId="4036" xr:uid="{18B4ACD6-5A10-4DFD-B57A-943F68B6AD20}"/>
    <cellStyle name="Normal 9 3 2 4" xfId="406" xr:uid="{8EC558A1-7DE8-4FE0-A2A6-9E8B4F7EA9AA}"/>
    <cellStyle name="Normal 9 3 2 4 2" xfId="837" xr:uid="{14722A5F-160B-4979-BA52-2741E62190C6}"/>
    <cellStyle name="Normal 9 3 2 4 2 2" xfId="838" xr:uid="{DFCA47FD-2FF3-42DE-A727-E2C4B6E43D5E}"/>
    <cellStyle name="Normal 9 3 2 4 2 2 2" xfId="2279" xr:uid="{EB551B60-CF48-4364-B2E6-A1ABE985B425}"/>
    <cellStyle name="Normal 9 3 2 4 2 2 2 2" xfId="2280" xr:uid="{373EA6C8-D776-4CC6-98CB-D27AB36C31C1}"/>
    <cellStyle name="Normal 9 3 2 4 2 2 3" xfId="2281" xr:uid="{A1561958-2053-46D4-BE3E-CE6336FAEE39}"/>
    <cellStyle name="Normal 9 3 2 4 2 3" xfId="2282" xr:uid="{4A54C526-23A5-48A3-A92A-E8A7E69D1E73}"/>
    <cellStyle name="Normal 9 3 2 4 2 3 2" xfId="2283" xr:uid="{026C76BB-1E3C-4D03-B7F0-9F8482587FD7}"/>
    <cellStyle name="Normal 9 3 2 4 2 4" xfId="2284" xr:uid="{55E543D8-EE5D-457A-A2B6-B78341F453F4}"/>
    <cellStyle name="Normal 9 3 2 4 3" xfId="839" xr:uid="{8A35DB87-7FDC-41AC-9E3B-A3057C7F68AB}"/>
    <cellStyle name="Normal 9 3 2 4 3 2" xfId="2285" xr:uid="{8AE063D4-6ADD-417E-9A2B-B626A31D4B48}"/>
    <cellStyle name="Normal 9 3 2 4 3 2 2" xfId="2286" xr:uid="{65DED5D1-8748-4D9E-A3A2-B4FB3175CB21}"/>
    <cellStyle name="Normal 9 3 2 4 3 3" xfId="2287" xr:uid="{1C4B1EE3-B846-4186-9040-B9B8804D3683}"/>
    <cellStyle name="Normal 9 3 2 4 4" xfId="2288" xr:uid="{25BFCADB-9168-410E-AF1E-B3BD7657F397}"/>
    <cellStyle name="Normal 9 3 2 4 4 2" xfId="2289" xr:uid="{9D3AA836-0BAF-4996-A3B5-2AE68181CCC2}"/>
    <cellStyle name="Normal 9 3 2 4 5" xfId="2290" xr:uid="{BD98D03F-A48D-486E-84B0-55D48F6A5A9C}"/>
    <cellStyle name="Normal 9 3 2 5" xfId="407" xr:uid="{DEF957D8-3788-48A4-80B6-110326F5DEA9}"/>
    <cellStyle name="Normal 9 3 2 5 2" xfId="840" xr:uid="{126944BF-140E-4392-808A-E20FAFD7A36B}"/>
    <cellStyle name="Normal 9 3 2 5 2 2" xfId="2291" xr:uid="{74112B1D-3BC9-4E62-B49A-A1CD1282C78E}"/>
    <cellStyle name="Normal 9 3 2 5 2 2 2" xfId="2292" xr:uid="{D967E652-79C3-4E62-BD07-0CF57FFC60AC}"/>
    <cellStyle name="Normal 9 3 2 5 2 3" xfId="2293" xr:uid="{92331C52-0D19-4526-9AA4-8FD98F3FB580}"/>
    <cellStyle name="Normal 9 3 2 5 3" xfId="2294" xr:uid="{27FAA650-7E1A-4FB9-8057-A81F38516240}"/>
    <cellStyle name="Normal 9 3 2 5 3 2" xfId="2295" xr:uid="{75504726-1DD7-4515-9B59-CB9D358AE9DA}"/>
    <cellStyle name="Normal 9 3 2 5 4" xfId="2296" xr:uid="{CC9A9241-178D-4297-8416-2983B45C714F}"/>
    <cellStyle name="Normal 9 3 2 6" xfId="841" xr:uid="{238E6F3F-9319-4B88-B889-E194A6CD94BE}"/>
    <cellStyle name="Normal 9 3 2 6 2" xfId="2297" xr:uid="{3E535013-4C3E-4166-94C4-84D6A1AA4981}"/>
    <cellStyle name="Normal 9 3 2 6 2 2" xfId="2298" xr:uid="{A246B1F4-676A-4AD1-8EC8-10CD2DD2B25F}"/>
    <cellStyle name="Normal 9 3 2 6 3" xfId="2299" xr:uid="{5FE19EC5-FB59-4688-B516-298488436556}"/>
    <cellStyle name="Normal 9 3 2 6 4" xfId="4037" xr:uid="{E3FBD9C0-C000-4ACB-9C2B-FA42D79A65DA}"/>
    <cellStyle name="Normal 9 3 2 7" xfId="2300" xr:uid="{4B7194DD-D330-4E82-B4C4-1C7B5685ED06}"/>
    <cellStyle name="Normal 9 3 2 7 2" xfId="2301" xr:uid="{5101EE3C-55BF-4FF3-B73D-C16A5A5C41CA}"/>
    <cellStyle name="Normal 9 3 2 8" xfId="2302" xr:uid="{2FE2D574-A46A-453A-A060-7F9E34674AEB}"/>
    <cellStyle name="Normal 9 3 2 9" xfId="4038" xr:uid="{91A95FFE-4F25-4B0D-BBE5-684E7FF1B85B}"/>
    <cellStyle name="Normal 9 3 3" xfId="170" xr:uid="{EC50AF17-C536-4678-9E85-EA2D6571042E}"/>
    <cellStyle name="Normal 9 3 3 2" xfId="171" xr:uid="{3D6BE1AE-A913-483B-B498-1D38433D0FDE}"/>
    <cellStyle name="Normal 9 3 3 2 2" xfId="842" xr:uid="{17F830F2-15C3-45F9-BDA2-049C790B84EF}"/>
    <cellStyle name="Normal 9 3 3 2 2 2" xfId="843" xr:uid="{168461E2-5588-4971-8646-DA5A63E424ED}"/>
    <cellStyle name="Normal 9 3 3 2 2 2 2" xfId="2303" xr:uid="{F049D4C3-B989-431F-889A-460709006306}"/>
    <cellStyle name="Normal 9 3 3 2 2 2 2 2" xfId="2304" xr:uid="{3D344956-9267-451A-BAC7-5D0B0CADEC4D}"/>
    <cellStyle name="Normal 9 3 3 2 2 2 3" xfId="2305" xr:uid="{171B2510-15EA-48D6-9BBA-93682F8D57C2}"/>
    <cellStyle name="Normal 9 3 3 2 2 3" xfId="2306" xr:uid="{E56DE7A4-111F-45A2-9F2F-6D70BD841CF9}"/>
    <cellStyle name="Normal 9 3 3 2 2 3 2" xfId="2307" xr:uid="{035A41A9-ECB0-477B-8DAF-81C8BBAF0ADF}"/>
    <cellStyle name="Normal 9 3 3 2 2 4" xfId="2308" xr:uid="{51D2B1CC-7304-4327-86D1-367C5B3B3C8A}"/>
    <cellStyle name="Normal 9 3 3 2 3" xfId="844" xr:uid="{1C661D48-6C5C-44D8-A3C9-76EFAAA20138}"/>
    <cellStyle name="Normal 9 3 3 2 3 2" xfId="2309" xr:uid="{687F89BC-154E-4418-AE04-69EFA1399039}"/>
    <cellStyle name="Normal 9 3 3 2 3 2 2" xfId="2310" xr:uid="{EAEC8523-D407-4E4B-BABA-6D412A53E8DE}"/>
    <cellStyle name="Normal 9 3 3 2 3 3" xfId="2311" xr:uid="{30F7C32F-500C-434D-B083-2B97F38DEBC4}"/>
    <cellStyle name="Normal 9 3 3 2 3 4" xfId="4039" xr:uid="{AE4B0FA7-D6DE-4EB4-8082-594A1E93C4C1}"/>
    <cellStyle name="Normal 9 3 3 2 4" xfId="2312" xr:uid="{0F5BE9D2-3EAA-4C44-97A9-9236A3C928A3}"/>
    <cellStyle name="Normal 9 3 3 2 4 2" xfId="2313" xr:uid="{86322EF7-643A-4E31-8635-CA52600B3EB7}"/>
    <cellStyle name="Normal 9 3 3 2 5" xfId="2314" xr:uid="{318E4C8C-EAC7-47B7-81DB-20052235B5D8}"/>
    <cellStyle name="Normal 9 3 3 2 6" xfId="4040" xr:uid="{A847591D-35BB-4CAB-9C4A-BB99709D76F3}"/>
    <cellStyle name="Normal 9 3 3 3" xfId="408" xr:uid="{6CE51A94-4DEF-4D7E-9098-4F5B5F49169B}"/>
    <cellStyle name="Normal 9 3 3 3 2" xfId="845" xr:uid="{3EC484DA-D078-4738-B133-DF3E7D4A40EE}"/>
    <cellStyle name="Normal 9 3 3 3 2 2" xfId="846" xr:uid="{998C1729-A5EE-4D41-B6B5-F35ACACE7877}"/>
    <cellStyle name="Normal 9 3 3 3 2 2 2" xfId="2315" xr:uid="{82B7D8C7-6E2A-4B5B-A941-6AAF3101B171}"/>
    <cellStyle name="Normal 9 3 3 3 2 2 2 2" xfId="2316" xr:uid="{5D851853-F5E2-41D4-8874-17787EA0AC01}"/>
    <cellStyle name="Normal 9 3 3 3 2 2 2 2 2" xfId="4765" xr:uid="{1D7C32E9-6283-496F-8248-F4B381824E8A}"/>
    <cellStyle name="Normal 9 3 3 3 2 2 3" xfId="2317" xr:uid="{C931BC0E-E38E-4144-BE7A-8CBFDDCA0B10}"/>
    <cellStyle name="Normal 9 3 3 3 2 2 3 2" xfId="4766" xr:uid="{A328B3D6-7E44-40C3-B064-4B097BDFA0D2}"/>
    <cellStyle name="Normal 9 3 3 3 2 3" xfId="2318" xr:uid="{B7C11F91-9E37-4B27-8D94-50564277A3B3}"/>
    <cellStyle name="Normal 9 3 3 3 2 3 2" xfId="2319" xr:uid="{B3F9102D-8C94-479F-A9AE-EF4E3D92609A}"/>
    <cellStyle name="Normal 9 3 3 3 2 3 2 2" xfId="4768" xr:uid="{CBF47E99-F614-4A85-9776-031588A7FBEC}"/>
    <cellStyle name="Normal 9 3 3 3 2 3 3" xfId="4767" xr:uid="{EDB56E06-232A-4C67-A15D-D2A1CB10B5C4}"/>
    <cellStyle name="Normal 9 3 3 3 2 4" xfId="2320" xr:uid="{3AF4F5D3-304F-4E6D-B864-505079A7F195}"/>
    <cellStyle name="Normal 9 3 3 3 2 4 2" xfId="4769" xr:uid="{C8F5A722-786D-4D34-90F6-7AAA343B52BA}"/>
    <cellStyle name="Normal 9 3 3 3 3" xfId="847" xr:uid="{8C21B2B5-5C53-4A03-8E0D-0D70FC674608}"/>
    <cellStyle name="Normal 9 3 3 3 3 2" xfId="2321" xr:uid="{67A9DD40-E4CF-48AA-892C-09C211DA3CE2}"/>
    <cellStyle name="Normal 9 3 3 3 3 2 2" xfId="2322" xr:uid="{A5DE7008-7918-4F0B-8EB1-9E7CA0CB2B98}"/>
    <cellStyle name="Normal 9 3 3 3 3 2 2 2" xfId="4772" xr:uid="{96CBA395-4275-4F2E-8B39-95FA87943A04}"/>
    <cellStyle name="Normal 9 3 3 3 3 2 3" xfId="4771" xr:uid="{020637BB-D803-4D7C-88EA-85DFE168A1E9}"/>
    <cellStyle name="Normal 9 3 3 3 3 3" xfId="2323" xr:uid="{44D5611B-1078-48F8-AE1B-A7C6B44B4A3F}"/>
    <cellStyle name="Normal 9 3 3 3 3 3 2" xfId="4773" xr:uid="{D3D14239-3214-4DBB-86E5-633CDBFBA11E}"/>
    <cellStyle name="Normal 9 3 3 3 3 4" xfId="4770" xr:uid="{4E6532E4-063F-46FF-9ACF-ADA77304711D}"/>
    <cellStyle name="Normal 9 3 3 3 4" xfId="2324" xr:uid="{21AE916B-4454-40C8-995F-7FA4AD441D91}"/>
    <cellStyle name="Normal 9 3 3 3 4 2" xfId="2325" xr:uid="{003F8A02-5BFA-4CDE-BF9F-956B59C23ACF}"/>
    <cellStyle name="Normal 9 3 3 3 4 2 2" xfId="4775" xr:uid="{016BDB3C-F8DA-4BAB-B34C-6E8C05FE2618}"/>
    <cellStyle name="Normal 9 3 3 3 4 3" xfId="4774" xr:uid="{E5A9D24E-18B8-4E35-B1AD-A99B01C42B43}"/>
    <cellStyle name="Normal 9 3 3 3 5" xfId="2326" xr:uid="{EDD8F4D3-E548-4DE8-8F5E-36CCA81C954A}"/>
    <cellStyle name="Normal 9 3 3 3 5 2" xfId="4776" xr:uid="{E08BF9D9-042E-492D-BEAC-010C7F5B4246}"/>
    <cellStyle name="Normal 9 3 3 4" xfId="409" xr:uid="{A47EE19B-40F1-4383-857B-9C050CF864C6}"/>
    <cellStyle name="Normal 9 3 3 4 2" xfId="848" xr:uid="{875B85E1-9B0B-4229-A091-964ADE908240}"/>
    <cellStyle name="Normal 9 3 3 4 2 2" xfId="2327" xr:uid="{60267AD5-B3F0-46DE-BF20-0314E4655E77}"/>
    <cellStyle name="Normal 9 3 3 4 2 2 2" xfId="2328" xr:uid="{33E56666-177D-4343-9077-B9F45E6E4437}"/>
    <cellStyle name="Normal 9 3 3 4 2 2 2 2" xfId="4780" xr:uid="{7849FAB9-7E93-4A88-93CD-960711BADFF5}"/>
    <cellStyle name="Normal 9 3 3 4 2 2 3" xfId="4779" xr:uid="{24584B3F-C124-46FF-803E-25F870279AC1}"/>
    <cellStyle name="Normal 9 3 3 4 2 3" xfId="2329" xr:uid="{D3EEF63A-B1A5-4913-A133-1F67B05E113A}"/>
    <cellStyle name="Normal 9 3 3 4 2 3 2" xfId="4781" xr:uid="{CBAF09E6-A63D-4890-BA5A-3069C118C621}"/>
    <cellStyle name="Normal 9 3 3 4 2 4" xfId="4778" xr:uid="{105E452F-17B5-4F28-8896-B9919B0C570A}"/>
    <cellStyle name="Normal 9 3 3 4 3" xfId="2330" xr:uid="{57DF8B15-11BF-46D0-A9E4-A7F93EF6DB89}"/>
    <cellStyle name="Normal 9 3 3 4 3 2" xfId="2331" xr:uid="{3B51AF19-8ED6-4B50-9A59-31BE8774C08F}"/>
    <cellStyle name="Normal 9 3 3 4 3 2 2" xfId="4783" xr:uid="{980AFB52-C559-4457-8E28-FAD71E160EB4}"/>
    <cellStyle name="Normal 9 3 3 4 3 3" xfId="4782" xr:uid="{5E631E6D-DE5C-47D4-A4F1-2F13722D091F}"/>
    <cellStyle name="Normal 9 3 3 4 4" xfId="2332" xr:uid="{7540F6AD-E15A-4B2F-97AE-A5F7B72BAEDD}"/>
    <cellStyle name="Normal 9 3 3 4 4 2" xfId="4784" xr:uid="{F29B6B8B-B014-410B-9FCE-E8E861CBB157}"/>
    <cellStyle name="Normal 9 3 3 4 5" xfId="4777" xr:uid="{0E4A0868-42AE-4B64-8E07-59A21CA01921}"/>
    <cellStyle name="Normal 9 3 3 5" xfId="849" xr:uid="{A2B4E835-FEEA-45A9-AB79-394D83000EEB}"/>
    <cellStyle name="Normal 9 3 3 5 2" xfId="2333" xr:uid="{780F769B-615F-496A-AE0A-12E578F5845B}"/>
    <cellStyle name="Normal 9 3 3 5 2 2" xfId="2334" xr:uid="{BEAF4CBB-1E11-4F92-AB24-233C7D8FA7C2}"/>
    <cellStyle name="Normal 9 3 3 5 2 2 2" xfId="4787" xr:uid="{75722663-A71C-4CB7-9277-D62B3A55F9E0}"/>
    <cellStyle name="Normal 9 3 3 5 2 3" xfId="4786" xr:uid="{249FBCB4-BA5E-4C21-92B1-33630B6A8C3D}"/>
    <cellStyle name="Normal 9 3 3 5 3" xfId="2335" xr:uid="{81A9ECE9-2E50-4AEB-BDFC-D83F0BA6B928}"/>
    <cellStyle name="Normal 9 3 3 5 3 2" xfId="4788" xr:uid="{4DF975CA-B5E7-428B-B82D-4C57A5724CC8}"/>
    <cellStyle name="Normal 9 3 3 5 4" xfId="4041" xr:uid="{8A5CA81F-EE30-4A60-8A61-DA15407D0AEE}"/>
    <cellStyle name="Normal 9 3 3 5 4 2" xfId="4789" xr:uid="{FB61FE04-3C35-414A-B2C8-BA197D5622D7}"/>
    <cellStyle name="Normal 9 3 3 5 5" xfId="4785" xr:uid="{8AFDE46B-A2FC-4E53-95DF-23DEF40D78F2}"/>
    <cellStyle name="Normal 9 3 3 6" xfId="2336" xr:uid="{650BF0E8-79E4-4149-8828-A93F76175319}"/>
    <cellStyle name="Normal 9 3 3 6 2" xfId="2337" xr:uid="{8FEA402D-1551-41F0-A8C8-46F976CF0ACE}"/>
    <cellStyle name="Normal 9 3 3 6 2 2" xfId="4791" xr:uid="{854E9335-80F1-4666-BDB0-DDD3FC56D3EE}"/>
    <cellStyle name="Normal 9 3 3 6 3" xfId="4790" xr:uid="{49DE5652-E060-471A-A2B1-D02681791AAE}"/>
    <cellStyle name="Normal 9 3 3 7" xfId="2338" xr:uid="{9C7937B7-1941-4C2A-9F72-98A67E873646}"/>
    <cellStyle name="Normal 9 3 3 7 2" xfId="4792" xr:uid="{634F92CB-AC84-496A-BFFA-746660B6C6D4}"/>
    <cellStyle name="Normal 9 3 3 8" xfId="4042" xr:uid="{E6C8250B-0571-4795-BFF2-63FA9818C135}"/>
    <cellStyle name="Normal 9 3 3 8 2" xfId="4793" xr:uid="{ADCAEB8B-E741-41D4-A9F7-C038A7BBF90C}"/>
    <cellStyle name="Normal 9 3 4" xfId="172" xr:uid="{48950AFA-978A-4464-BCEC-A1B758AC5949}"/>
    <cellStyle name="Normal 9 3 4 2" xfId="450" xr:uid="{FE277DE9-BB12-450D-AB99-0449BF0BF271}"/>
    <cellStyle name="Normal 9 3 4 2 2" xfId="850" xr:uid="{0295D9E4-F81D-4ABA-AA99-AFB9B84430B8}"/>
    <cellStyle name="Normal 9 3 4 2 2 2" xfId="2339" xr:uid="{C1632CEA-413C-4648-BAC8-C16E5229BE69}"/>
    <cellStyle name="Normal 9 3 4 2 2 2 2" xfId="2340" xr:uid="{4C8152DC-312A-43FF-9409-3816CB2E2C3B}"/>
    <cellStyle name="Normal 9 3 4 2 2 2 2 2" xfId="4798" xr:uid="{C303E6A4-389F-4DF4-9592-8F743BEFB1D6}"/>
    <cellStyle name="Normal 9 3 4 2 2 2 3" xfId="4797" xr:uid="{E42990CE-0357-4A8E-B290-87A162C53A57}"/>
    <cellStyle name="Normal 9 3 4 2 2 3" xfId="2341" xr:uid="{1C3D2504-12CC-4892-8ECA-5042D31E0485}"/>
    <cellStyle name="Normal 9 3 4 2 2 3 2" xfId="4799" xr:uid="{CD84EC70-65ED-4BAF-A163-9CFFC1CD21F8}"/>
    <cellStyle name="Normal 9 3 4 2 2 4" xfId="4043" xr:uid="{828DEACC-B22C-42AE-AF26-F95FBDD8BAC5}"/>
    <cellStyle name="Normal 9 3 4 2 2 4 2" xfId="4800" xr:uid="{5BBFA2D8-2F08-4557-987C-75B27B6CA9C7}"/>
    <cellStyle name="Normal 9 3 4 2 2 5" xfId="4796" xr:uid="{4B8C4358-2343-4C93-9698-DD94C37E74C4}"/>
    <cellStyle name="Normal 9 3 4 2 3" xfId="2342" xr:uid="{CB74C9E3-D226-4C25-AA74-BFEE8F1FE824}"/>
    <cellStyle name="Normal 9 3 4 2 3 2" xfId="2343" xr:uid="{CA0B975D-D7EA-4D3B-8036-84E50E1A917C}"/>
    <cellStyle name="Normal 9 3 4 2 3 2 2" xfId="4802" xr:uid="{EC7DC766-4492-460B-896D-F942BFB06903}"/>
    <cellStyle name="Normal 9 3 4 2 3 3" xfId="4801" xr:uid="{74D73B33-02DA-413C-B79C-612A5E456BE2}"/>
    <cellStyle name="Normal 9 3 4 2 4" xfId="2344" xr:uid="{ACBAB399-2B72-4F4D-9DF1-A5C84557E0B3}"/>
    <cellStyle name="Normal 9 3 4 2 4 2" xfId="4803" xr:uid="{1B4394F4-DB66-41C7-8EFA-E8B58EDBF40E}"/>
    <cellStyle name="Normal 9 3 4 2 5" xfId="4044" xr:uid="{03341A1C-16D0-4436-8BEC-D70CFF9B0104}"/>
    <cellStyle name="Normal 9 3 4 2 5 2" xfId="4804" xr:uid="{C8D1338B-CA09-4253-95BE-4A0062C81E75}"/>
    <cellStyle name="Normal 9 3 4 2 6" xfId="4795" xr:uid="{ECD4CCF8-F845-46BD-BA1B-32C11A2CFD7E}"/>
    <cellStyle name="Normal 9 3 4 3" xfId="851" xr:uid="{729DE0FB-AA17-4C01-9663-A8895E0BF48B}"/>
    <cellStyle name="Normal 9 3 4 3 2" xfId="2345" xr:uid="{FEDC8975-9F4C-4854-81DA-2E452AE8E4E3}"/>
    <cellStyle name="Normal 9 3 4 3 2 2" xfId="2346" xr:uid="{F76A63F3-FAC7-4FC4-90DE-1F27D6ED4F5F}"/>
    <cellStyle name="Normal 9 3 4 3 2 2 2" xfId="4807" xr:uid="{BEB980E1-96D8-4132-BD4D-458675731BFD}"/>
    <cellStyle name="Normal 9 3 4 3 2 3" xfId="4806" xr:uid="{2F7A1AC6-A426-4DBE-A8C7-C564CF362DCE}"/>
    <cellStyle name="Normal 9 3 4 3 3" xfId="2347" xr:uid="{FF387E60-8D63-4D4C-8392-E2941A3720F4}"/>
    <cellStyle name="Normal 9 3 4 3 3 2" xfId="4808" xr:uid="{31EFCBDA-569B-493D-9E93-AE51043AA730}"/>
    <cellStyle name="Normal 9 3 4 3 4" xfId="4045" xr:uid="{3190BC73-5E1A-491E-985D-729EFF66CB1A}"/>
    <cellStyle name="Normal 9 3 4 3 4 2" xfId="4809" xr:uid="{70EFC064-0807-464F-AD22-B282206A6559}"/>
    <cellStyle name="Normal 9 3 4 3 5" xfId="4805" xr:uid="{A264A19E-2E51-4338-BACB-AE6ECE560E12}"/>
    <cellStyle name="Normal 9 3 4 4" xfId="2348" xr:uid="{35B5760A-DDE4-49ED-A5D1-14D74EC659EC}"/>
    <cellStyle name="Normal 9 3 4 4 2" xfId="2349" xr:uid="{DB7B279A-B742-49F6-890A-9699AA58D927}"/>
    <cellStyle name="Normal 9 3 4 4 2 2" xfId="4811" xr:uid="{588F66D4-5681-4CA7-BD66-44BE6226AE57}"/>
    <cellStyle name="Normal 9 3 4 4 3" xfId="4046" xr:uid="{69B702D1-5532-4DFD-96EF-DBB638A17F5C}"/>
    <cellStyle name="Normal 9 3 4 4 3 2" xfId="4812" xr:uid="{B8765AF5-C51E-4C11-8AC4-EFF9EFE12064}"/>
    <cellStyle name="Normal 9 3 4 4 4" xfId="4047" xr:uid="{35282A1D-0A1F-4BBF-952B-278CC9B58F10}"/>
    <cellStyle name="Normal 9 3 4 4 4 2" xfId="4813" xr:uid="{079762B3-0B37-4D16-8512-7ECC143C0E1A}"/>
    <cellStyle name="Normal 9 3 4 4 5" xfId="4810" xr:uid="{5697821C-D45D-4952-9050-DF9CF73C4397}"/>
    <cellStyle name="Normal 9 3 4 5" xfId="2350" xr:uid="{EE07ECCB-E3F2-4F0C-95B4-C7B051D266A1}"/>
    <cellStyle name="Normal 9 3 4 5 2" xfId="4814" xr:uid="{2167AF16-2EF4-476A-8EDE-D931344C9A1F}"/>
    <cellStyle name="Normal 9 3 4 6" xfId="4048" xr:uid="{44C61A5D-0706-4BDC-AE39-A08785065A5E}"/>
    <cellStyle name="Normal 9 3 4 6 2" xfId="4815" xr:uid="{F40B8961-BB62-4DFD-B072-9FA68D6C949F}"/>
    <cellStyle name="Normal 9 3 4 7" xfId="4049" xr:uid="{EF68D1C0-4688-42C6-84DA-A9D0D7A9EE12}"/>
    <cellStyle name="Normal 9 3 4 7 2" xfId="4816" xr:uid="{3544CDB9-6CB2-4A16-B034-EA220A6C1F2B}"/>
    <cellStyle name="Normal 9 3 4 8" xfId="4794" xr:uid="{F9A67295-E2B2-4DB2-B6CE-EEFBC295C449}"/>
    <cellStyle name="Normal 9 3 5" xfId="410" xr:uid="{B989C8B6-6641-4DED-82A2-C996803471E4}"/>
    <cellStyle name="Normal 9 3 5 2" xfId="852" xr:uid="{BFB57220-75FA-4997-97CF-A226C6AD894E}"/>
    <cellStyle name="Normal 9 3 5 2 2" xfId="853" xr:uid="{403C8AA0-9658-47F2-BDDE-EB422C75E5A3}"/>
    <cellStyle name="Normal 9 3 5 2 2 2" xfId="2351" xr:uid="{F6FA22FD-282A-4A54-A9C5-9AECF2B057C2}"/>
    <cellStyle name="Normal 9 3 5 2 2 2 2" xfId="2352" xr:uid="{9223D716-7C73-47EC-BFCF-E3F5DBA1CA62}"/>
    <cellStyle name="Normal 9 3 5 2 2 2 2 2" xfId="4821" xr:uid="{751EBF43-3506-4CED-8BA3-20AB824D7CA4}"/>
    <cellStyle name="Normal 9 3 5 2 2 2 3" xfId="4820" xr:uid="{406EF86A-B2D1-4F56-889E-C36E0F08C49A}"/>
    <cellStyle name="Normal 9 3 5 2 2 3" xfId="2353" xr:uid="{2916694A-2E83-4490-BE3D-F1190B2A77AE}"/>
    <cellStyle name="Normal 9 3 5 2 2 3 2" xfId="4822" xr:uid="{507B8DA5-D888-416F-8CEF-FA72DD2889B2}"/>
    <cellStyle name="Normal 9 3 5 2 2 4" xfId="4819" xr:uid="{E2B3DB61-F7AE-4311-9D19-35BBE1FD180E}"/>
    <cellStyle name="Normal 9 3 5 2 3" xfId="2354" xr:uid="{F2A33879-F103-4042-8A79-AF90F2477BAF}"/>
    <cellStyle name="Normal 9 3 5 2 3 2" xfId="2355" xr:uid="{E41696B5-6100-4414-9F19-FFE8C45C4C73}"/>
    <cellStyle name="Normal 9 3 5 2 3 2 2" xfId="4824" xr:uid="{E18FD871-B20C-4C86-9230-9AE7BE9EDB6C}"/>
    <cellStyle name="Normal 9 3 5 2 3 3" xfId="4823" xr:uid="{9E476810-A452-4EF3-8B3E-076AFE9FF528}"/>
    <cellStyle name="Normal 9 3 5 2 4" xfId="2356" xr:uid="{89313A74-E9DA-40CD-8880-5A93E988710C}"/>
    <cellStyle name="Normal 9 3 5 2 4 2" xfId="4825" xr:uid="{9416D31F-F968-4BBF-8E4F-ECDE1A1BED68}"/>
    <cellStyle name="Normal 9 3 5 2 5" xfId="4818" xr:uid="{D1C4B135-DC0C-4294-B55F-BB7A19DC690C}"/>
    <cellStyle name="Normal 9 3 5 3" xfId="854" xr:uid="{8F0E3B50-319A-49E9-B67A-97509663A92C}"/>
    <cellStyle name="Normal 9 3 5 3 2" xfId="2357" xr:uid="{AE8F2C93-0C09-4FA7-9ACB-563E118A678B}"/>
    <cellStyle name="Normal 9 3 5 3 2 2" xfId="2358" xr:uid="{77C3BEA9-84DA-4257-BF61-86BB704DEB94}"/>
    <cellStyle name="Normal 9 3 5 3 2 2 2" xfId="4828" xr:uid="{3D854FEA-ED94-41D7-9BF7-19307B52666B}"/>
    <cellStyle name="Normal 9 3 5 3 2 3" xfId="4827" xr:uid="{E9DF42D7-59D6-4F85-8E29-5D0315CD5088}"/>
    <cellStyle name="Normal 9 3 5 3 3" xfId="2359" xr:uid="{81C6627B-CB8E-40CB-8395-AD999028CE7E}"/>
    <cellStyle name="Normal 9 3 5 3 3 2" xfId="4829" xr:uid="{ED59FC11-3C06-424A-BB34-A1834001E0C5}"/>
    <cellStyle name="Normal 9 3 5 3 4" xfId="4050" xr:uid="{A174E3EF-584F-483A-B699-0D481C18E87E}"/>
    <cellStyle name="Normal 9 3 5 3 4 2" xfId="4830" xr:uid="{3826C332-556D-4E94-A793-C0A0DCF18B6E}"/>
    <cellStyle name="Normal 9 3 5 3 5" xfId="4826" xr:uid="{4D7832A4-56DD-4229-A7F6-B7850DAD3FEB}"/>
    <cellStyle name="Normal 9 3 5 4" xfId="2360" xr:uid="{FA2A994B-F839-4306-9563-2C4E6D35E78D}"/>
    <cellStyle name="Normal 9 3 5 4 2" xfId="2361" xr:uid="{DC55254A-5F17-4E56-B2C7-EFB9DBC049FD}"/>
    <cellStyle name="Normal 9 3 5 4 2 2" xfId="4832" xr:uid="{ECF48086-EA53-4AF3-9B72-5D1AE5E3A281}"/>
    <cellStyle name="Normal 9 3 5 4 3" xfId="4831" xr:uid="{178A1452-DDB6-45EC-954E-2BBCA88B0906}"/>
    <cellStyle name="Normal 9 3 5 5" xfId="2362" xr:uid="{AD10B589-8AB9-4DBE-8CAE-A65DDF67E79F}"/>
    <cellStyle name="Normal 9 3 5 5 2" xfId="4833" xr:uid="{D8F66E83-226C-45BB-8A24-97EAE77CE6E1}"/>
    <cellStyle name="Normal 9 3 5 6" xfId="4051" xr:uid="{6A1A1D1E-A499-443B-A71B-09EB36FA6619}"/>
    <cellStyle name="Normal 9 3 5 6 2" xfId="4834" xr:uid="{E1DAA094-A2BA-4C62-AFCB-FC2953DFA207}"/>
    <cellStyle name="Normal 9 3 5 7" xfId="4817" xr:uid="{95527A4B-3B07-45CC-B967-4F87B92D232E}"/>
    <cellStyle name="Normal 9 3 6" xfId="411" xr:uid="{2D95DC5C-C2AE-4B26-AB00-E8B83E34E0B8}"/>
    <cellStyle name="Normal 9 3 6 2" xfId="855" xr:uid="{8415E9DB-B244-49F2-8DEE-78503E719920}"/>
    <cellStyle name="Normal 9 3 6 2 2" xfId="2363" xr:uid="{E55C4819-BBC8-424C-8AE4-B67D9AAC8AB9}"/>
    <cellStyle name="Normal 9 3 6 2 2 2" xfId="2364" xr:uid="{04BACDC6-B09F-4225-8C28-43A916CE64A7}"/>
    <cellStyle name="Normal 9 3 6 2 2 2 2" xfId="4838" xr:uid="{2E80F5DE-8BDA-4001-B7F5-F3C49B74B75C}"/>
    <cellStyle name="Normal 9 3 6 2 2 3" xfId="4837" xr:uid="{A87C7996-001E-4F92-A9AD-5F9D4D74682D}"/>
    <cellStyle name="Normal 9 3 6 2 3" xfId="2365" xr:uid="{6EDAAAB6-B59F-46F8-AFD6-C41D19CE1C4E}"/>
    <cellStyle name="Normal 9 3 6 2 3 2" xfId="4839" xr:uid="{EC748069-F3FD-4F89-B888-7896C2DED677}"/>
    <cellStyle name="Normal 9 3 6 2 4" xfId="4052" xr:uid="{FA7401C4-639F-4B48-9C7A-441183FCC59B}"/>
    <cellStyle name="Normal 9 3 6 2 4 2" xfId="4840" xr:uid="{FE5809F0-121F-4C5D-B004-E3D95E993120}"/>
    <cellStyle name="Normal 9 3 6 2 5" xfId="4836" xr:uid="{47982D6D-D528-4D7B-9693-1B198D409B30}"/>
    <cellStyle name="Normal 9 3 6 3" xfId="2366" xr:uid="{E6450932-CA50-4518-9CA2-AE7E811D000F}"/>
    <cellStyle name="Normal 9 3 6 3 2" xfId="2367" xr:uid="{B03CF070-1B07-4F11-9986-23EC486E047E}"/>
    <cellStyle name="Normal 9 3 6 3 2 2" xfId="4842" xr:uid="{153A328E-94B1-43EC-A281-51AA455BACEA}"/>
    <cellStyle name="Normal 9 3 6 3 3" xfId="4841" xr:uid="{6F5AE076-983B-4259-B702-75A0DB06479E}"/>
    <cellStyle name="Normal 9 3 6 4" xfId="2368" xr:uid="{3F8C4650-3C42-408A-BB1E-31E9F7A481EE}"/>
    <cellStyle name="Normal 9 3 6 4 2" xfId="4843" xr:uid="{2F1BE7E7-B438-4CC0-9A2B-5B03B4CF5216}"/>
    <cellStyle name="Normal 9 3 6 5" xfId="4053" xr:uid="{C345D17D-1DB9-496A-B4E9-B477428FE33B}"/>
    <cellStyle name="Normal 9 3 6 5 2" xfId="4844" xr:uid="{DB28505B-A41B-484F-93B9-89CD5F54E9A7}"/>
    <cellStyle name="Normal 9 3 6 6" xfId="4835" xr:uid="{4419B1E8-D87E-4B61-9D72-7F08030EAB6C}"/>
    <cellStyle name="Normal 9 3 7" xfId="856" xr:uid="{42BA9081-11DA-40CA-9CC8-1373E7436833}"/>
    <cellStyle name="Normal 9 3 7 2" xfId="2369" xr:uid="{DB14B13D-A0A7-4848-8494-88BB59ECEA1C}"/>
    <cellStyle name="Normal 9 3 7 2 2" xfId="2370" xr:uid="{0ECDD581-C82E-417F-BC2B-17E4CA8BDCAC}"/>
    <cellStyle name="Normal 9 3 7 2 2 2" xfId="4847" xr:uid="{3E5B4233-A607-4F23-B3E2-4C422885AF27}"/>
    <cellStyle name="Normal 9 3 7 2 3" xfId="4846" xr:uid="{FD7C4C96-BD3B-4F19-88F5-232EC6EB8BAC}"/>
    <cellStyle name="Normal 9 3 7 3" xfId="2371" xr:uid="{5AECABAB-3781-42A8-93DB-73BBF8A9DBCD}"/>
    <cellStyle name="Normal 9 3 7 3 2" xfId="4848" xr:uid="{06FE7711-5DB7-49B9-AD79-3B76029C12DF}"/>
    <cellStyle name="Normal 9 3 7 4" xfId="4054" xr:uid="{F5077BF7-53BD-4D9E-88D8-B399A3D98202}"/>
    <cellStyle name="Normal 9 3 7 4 2" xfId="4849" xr:uid="{A08A010F-60D5-4DBD-BA58-7C0A1CD544EE}"/>
    <cellStyle name="Normal 9 3 7 5" xfId="4845" xr:uid="{9A77C779-A6C2-437F-BD14-A64E16D6A8DF}"/>
    <cellStyle name="Normal 9 3 8" xfId="2372" xr:uid="{F2774351-E733-414B-853A-083690753912}"/>
    <cellStyle name="Normal 9 3 8 2" xfId="2373" xr:uid="{929AD37A-3B56-4501-A72A-E71231E5206B}"/>
    <cellStyle name="Normal 9 3 8 2 2" xfId="4851" xr:uid="{777C147E-8805-45D2-A03D-8BD8E2505E39}"/>
    <cellStyle name="Normal 9 3 8 3" xfId="4055" xr:uid="{3C16DF45-301A-408A-A36D-88C5E0248EB2}"/>
    <cellStyle name="Normal 9 3 8 3 2" xfId="4852" xr:uid="{AA8CA5AF-24E6-4539-AC2A-CA8A7B7BF266}"/>
    <cellStyle name="Normal 9 3 8 4" xfId="4056" xr:uid="{D60D99D3-52C2-477C-878E-DCB166AE2568}"/>
    <cellStyle name="Normal 9 3 8 4 2" xfId="4853" xr:uid="{2F19F388-844A-4414-AFDC-4EC1AE38D322}"/>
    <cellStyle name="Normal 9 3 8 5" xfId="4850" xr:uid="{55FF5F2E-A995-4D9C-85D1-C7069D1FFB67}"/>
    <cellStyle name="Normal 9 3 9" xfId="2374" xr:uid="{DD4568F0-96FA-4A24-BFC7-2DFE3D65C8C7}"/>
    <cellStyle name="Normal 9 3 9 2" xfId="4854" xr:uid="{99E8C44E-9676-4053-8F95-12A2A05BEA1A}"/>
    <cellStyle name="Normal 9 4" xfId="173" xr:uid="{1B7A17FA-EE4B-48DD-9007-99CAF97F1087}"/>
    <cellStyle name="Normal 9 4 10" xfId="4057" xr:uid="{0923F19E-9F8B-47D4-87A0-F0B6BC332B1A}"/>
    <cellStyle name="Normal 9 4 10 2" xfId="4856" xr:uid="{9C59C736-1D5F-41C9-A8B3-8CDFC460743A}"/>
    <cellStyle name="Normal 9 4 11" xfId="4058" xr:uid="{4AC926E9-C1CB-4B84-AF69-EE7D7921C7FC}"/>
    <cellStyle name="Normal 9 4 11 2" xfId="4857" xr:uid="{C6BDAB43-F914-4D55-B6D4-251A21B4D9C9}"/>
    <cellStyle name="Normal 9 4 12" xfId="4855" xr:uid="{6DC43CF4-3263-4DE0-B194-5CEF8E5C2C81}"/>
    <cellStyle name="Normal 9 4 2" xfId="174" xr:uid="{466A6638-BC5D-4FEF-BFF9-2BF6D657CD8D}"/>
    <cellStyle name="Normal 9 4 2 10" xfId="4858" xr:uid="{D0D6E48D-2D7D-40C6-8310-AA2EF44ED816}"/>
    <cellStyle name="Normal 9 4 2 2" xfId="175" xr:uid="{C48AF980-6F61-4B04-90AF-8AF95B7371C3}"/>
    <cellStyle name="Normal 9 4 2 2 2" xfId="412" xr:uid="{8BF09F38-E525-4D33-A8F9-42CCFCFDE09D}"/>
    <cellStyle name="Normal 9 4 2 2 2 2" xfId="857" xr:uid="{FD6C4417-24C9-4AB7-9651-DFBD68A630EF}"/>
    <cellStyle name="Normal 9 4 2 2 2 2 2" xfId="2375" xr:uid="{1370BE25-FBC8-4602-A8B3-EBA3773EDBEC}"/>
    <cellStyle name="Normal 9 4 2 2 2 2 2 2" xfId="2376" xr:uid="{9F59A7F0-FC3A-4A89-806F-5383D67C89B4}"/>
    <cellStyle name="Normal 9 4 2 2 2 2 2 2 2" xfId="4863" xr:uid="{77B78A85-CCDA-4CB8-947C-291CDEBF3F0D}"/>
    <cellStyle name="Normal 9 4 2 2 2 2 2 3" xfId="4862" xr:uid="{7FEC0152-9C47-43A0-ABCC-B3135541642A}"/>
    <cellStyle name="Normal 9 4 2 2 2 2 3" xfId="2377" xr:uid="{BC05036F-5802-4337-ACDB-6E1E9605D2D1}"/>
    <cellStyle name="Normal 9 4 2 2 2 2 3 2" xfId="4864" xr:uid="{AD8DD858-E85F-48DD-A1CE-57FB38967936}"/>
    <cellStyle name="Normal 9 4 2 2 2 2 4" xfId="4059" xr:uid="{B46918B3-24B6-4864-B174-FDD62F615DB5}"/>
    <cellStyle name="Normal 9 4 2 2 2 2 4 2" xfId="4865" xr:uid="{6759FDB7-13E2-4FF6-8D01-3EE41FC7D1D4}"/>
    <cellStyle name="Normal 9 4 2 2 2 2 5" xfId="4861" xr:uid="{5F841844-D743-4804-88B6-72B55D717DF1}"/>
    <cellStyle name="Normal 9 4 2 2 2 3" xfId="2378" xr:uid="{3285E5B5-46C3-4B8E-981E-793E5A17E490}"/>
    <cellStyle name="Normal 9 4 2 2 2 3 2" xfId="2379" xr:uid="{8DDF0E0F-AED8-44B3-BA28-9A3EC7B602A3}"/>
    <cellStyle name="Normal 9 4 2 2 2 3 2 2" xfId="4867" xr:uid="{45A595DB-C2EC-4049-9396-179AC72E925A}"/>
    <cellStyle name="Normal 9 4 2 2 2 3 3" xfId="4060" xr:uid="{29E164AA-0BAE-43AC-AAD3-CAD6F2352FF0}"/>
    <cellStyle name="Normal 9 4 2 2 2 3 3 2" xfId="4868" xr:uid="{8E18A03C-AF22-4700-AE86-9CBE87563354}"/>
    <cellStyle name="Normal 9 4 2 2 2 3 4" xfId="4061" xr:uid="{98E2958E-39A4-475B-8F63-6C5C954D9AC0}"/>
    <cellStyle name="Normal 9 4 2 2 2 3 4 2" xfId="4869" xr:uid="{E8A5959E-1D79-41AE-9F8E-0E59C98D2305}"/>
    <cellStyle name="Normal 9 4 2 2 2 3 5" xfId="4866" xr:uid="{E202A6D7-ACA5-4552-B3F8-5EE269125354}"/>
    <cellStyle name="Normal 9 4 2 2 2 4" xfId="2380" xr:uid="{926E8A6E-D9F5-4A7A-BD9F-EB07DCF6347A}"/>
    <cellStyle name="Normal 9 4 2 2 2 4 2" xfId="4870" xr:uid="{38C8A4F0-3474-439B-8139-67A196FF007E}"/>
    <cellStyle name="Normal 9 4 2 2 2 5" xfId="4062" xr:uid="{038B5A1E-C362-4C45-BB1D-5ECA199B6DBC}"/>
    <cellStyle name="Normal 9 4 2 2 2 5 2" xfId="4871" xr:uid="{6565881B-BA7B-44BD-8A10-C4C4A9A590BE}"/>
    <cellStyle name="Normal 9 4 2 2 2 6" xfId="4063" xr:uid="{07BB0AF1-0799-457C-BBE9-C83FA5AC0A64}"/>
    <cellStyle name="Normal 9 4 2 2 2 6 2" xfId="4872" xr:uid="{0A561B7C-B07F-4AB5-AD51-7F437AA7BC6E}"/>
    <cellStyle name="Normal 9 4 2 2 2 7" xfId="4860" xr:uid="{16090FC4-1D2C-42EF-9F92-29C62FE23EB2}"/>
    <cellStyle name="Normal 9 4 2 2 3" xfId="858" xr:uid="{3D7A880B-FB58-4306-8871-50F613ECEBB0}"/>
    <cellStyle name="Normal 9 4 2 2 3 2" xfId="2381" xr:uid="{1EEE5A37-DB79-4329-9C8B-01478F45349C}"/>
    <cellStyle name="Normal 9 4 2 2 3 2 2" xfId="2382" xr:uid="{FBFAB147-FDE1-4367-8D68-C23286DF6FFB}"/>
    <cellStyle name="Normal 9 4 2 2 3 2 2 2" xfId="4875" xr:uid="{0534F378-7305-4159-B5F9-23C0597078D2}"/>
    <cellStyle name="Normal 9 4 2 2 3 2 3" xfId="4064" xr:uid="{E81D87AB-335C-4223-99CD-7CE83277085D}"/>
    <cellStyle name="Normal 9 4 2 2 3 2 3 2" xfId="4876" xr:uid="{861C3E25-AFBD-4100-81F5-D88E02AF14AB}"/>
    <cellStyle name="Normal 9 4 2 2 3 2 4" xfId="4065" xr:uid="{1E13719F-DD4F-4EE9-BC4D-FE8DA24C8C0B}"/>
    <cellStyle name="Normal 9 4 2 2 3 2 4 2" xfId="4877" xr:uid="{56EBB600-EBBB-4C5E-871B-9179DCF645B1}"/>
    <cellStyle name="Normal 9 4 2 2 3 2 5" xfId="4874" xr:uid="{36636C42-4998-4FDB-866E-CBFFAFF730DD}"/>
    <cellStyle name="Normal 9 4 2 2 3 3" xfId="2383" xr:uid="{9F0A20FC-1428-47D7-83AF-E20792F49A1A}"/>
    <cellStyle name="Normal 9 4 2 2 3 3 2" xfId="4878" xr:uid="{AA56019A-354E-403F-B31D-F74F883C79BA}"/>
    <cellStyle name="Normal 9 4 2 2 3 4" xfId="4066" xr:uid="{85930B55-071A-4327-AE88-A206883AA51E}"/>
    <cellStyle name="Normal 9 4 2 2 3 4 2" xfId="4879" xr:uid="{7D3FB87E-B29C-4561-BA62-EB62E5EEFBB2}"/>
    <cellStyle name="Normal 9 4 2 2 3 5" xfId="4067" xr:uid="{1D7AC7BB-A0E2-455F-B8B0-47005615B300}"/>
    <cellStyle name="Normal 9 4 2 2 3 5 2" xfId="4880" xr:uid="{C043242C-1FF7-4014-AE1D-D4D1DCED5BC4}"/>
    <cellStyle name="Normal 9 4 2 2 3 6" xfId="4873" xr:uid="{8FCEE92D-26AC-4FDC-966C-0EABC3C4318B}"/>
    <cellStyle name="Normal 9 4 2 2 4" xfId="2384" xr:uid="{2A369AA4-91A8-4458-8C10-132C90C462F1}"/>
    <cellStyle name="Normal 9 4 2 2 4 2" xfId="2385" xr:uid="{9A8460E1-5AF0-410C-9DFC-CB0151B60091}"/>
    <cellStyle name="Normal 9 4 2 2 4 2 2" xfId="4882" xr:uid="{DFCE07AD-44BF-47C0-A85D-57F80D23EC38}"/>
    <cellStyle name="Normal 9 4 2 2 4 3" xfId="4068" xr:uid="{EB9145C4-59C4-43ED-AAC6-1C2ED86406A2}"/>
    <cellStyle name="Normal 9 4 2 2 4 3 2" xfId="4883" xr:uid="{9E3D12B0-1664-4176-8B9C-A635F56592D3}"/>
    <cellStyle name="Normal 9 4 2 2 4 4" xfId="4069" xr:uid="{C97ECD5D-079A-4965-B4C3-850F74E76E6F}"/>
    <cellStyle name="Normal 9 4 2 2 4 4 2" xfId="4884" xr:uid="{EDEB7DFE-185B-46EF-BA56-2FD6407D4A42}"/>
    <cellStyle name="Normal 9 4 2 2 4 5" xfId="4881" xr:uid="{3F36B5C2-5C50-4EA9-A511-A3AF576291D4}"/>
    <cellStyle name="Normal 9 4 2 2 5" xfId="2386" xr:uid="{F3A3ED02-51F7-46CE-B761-9C3CE36713E4}"/>
    <cellStyle name="Normal 9 4 2 2 5 2" xfId="4070" xr:uid="{2117DF61-96F7-4550-B2DE-E8D5CAB53685}"/>
    <cellStyle name="Normal 9 4 2 2 5 2 2" xfId="4886" xr:uid="{84734222-6BAC-481E-843A-1B3EE7706D5E}"/>
    <cellStyle name="Normal 9 4 2 2 5 3" xfId="4071" xr:uid="{D42C3F33-6EE5-448D-BFA0-5FF0F2281BBE}"/>
    <cellStyle name="Normal 9 4 2 2 5 3 2" xfId="4887" xr:uid="{426B380C-CA78-45AF-89E5-D7E8BEFCC993}"/>
    <cellStyle name="Normal 9 4 2 2 5 4" xfId="4072" xr:uid="{F3AAC14B-1599-4B22-86BD-E1966FD956DD}"/>
    <cellStyle name="Normal 9 4 2 2 5 4 2" xfId="4888" xr:uid="{A7BB8F83-35A8-4346-A04E-EC22EB724E7D}"/>
    <cellStyle name="Normal 9 4 2 2 5 5" xfId="4885" xr:uid="{F993E064-B92D-4910-895D-79CC5DA73C2D}"/>
    <cellStyle name="Normal 9 4 2 2 6" xfId="4073" xr:uid="{907B670F-1C70-4DD1-96C0-C969D0223CFB}"/>
    <cellStyle name="Normal 9 4 2 2 6 2" xfId="4889" xr:uid="{A1AF393F-F714-455B-B807-6BBC8BC4C4B9}"/>
    <cellStyle name="Normal 9 4 2 2 7" xfId="4074" xr:uid="{3DA5884C-3402-47D8-9DA3-B881FD990166}"/>
    <cellStyle name="Normal 9 4 2 2 7 2" xfId="4890" xr:uid="{68B9ADBE-6FDC-4E4A-ADBA-D603EEBFED27}"/>
    <cellStyle name="Normal 9 4 2 2 8" xfId="4075" xr:uid="{2E6128CA-7AB1-45CF-A7B3-597FF22D029C}"/>
    <cellStyle name="Normal 9 4 2 2 8 2" xfId="4891" xr:uid="{0F93563C-8067-4546-AD94-889EEDE7660B}"/>
    <cellStyle name="Normal 9 4 2 2 9" xfId="4859" xr:uid="{8A5E1671-8296-49A3-B715-5141F2C686D4}"/>
    <cellStyle name="Normal 9 4 2 3" xfId="413" xr:uid="{6380E95A-0FAE-4DBB-A7C7-26784AE82A46}"/>
    <cellStyle name="Normal 9 4 2 3 2" xfId="859" xr:uid="{5FAA2679-55DA-44D9-87D1-39848870A17C}"/>
    <cellStyle name="Normal 9 4 2 3 2 2" xfId="860" xr:uid="{9F645BC0-6783-49D1-BC22-B31C37182A8B}"/>
    <cellStyle name="Normal 9 4 2 3 2 2 2" xfId="2387" xr:uid="{DC706FD2-8D2F-472C-AB34-9AAD4014DF42}"/>
    <cellStyle name="Normal 9 4 2 3 2 2 2 2" xfId="2388" xr:uid="{8D4FB708-D0AA-46B7-BA94-ED1D644FA519}"/>
    <cellStyle name="Normal 9 4 2 3 2 2 2 2 2" xfId="4896" xr:uid="{D3ABB971-F7BF-4BC3-928B-5583A581B78D}"/>
    <cellStyle name="Normal 9 4 2 3 2 2 2 3" xfId="4895" xr:uid="{2B1306BA-D429-456C-8740-0302E7E7F969}"/>
    <cellStyle name="Normal 9 4 2 3 2 2 3" xfId="2389" xr:uid="{0F9627F4-086A-412B-8221-A31E2FEED1C8}"/>
    <cellStyle name="Normal 9 4 2 3 2 2 3 2" xfId="4897" xr:uid="{8DB71393-B088-4DAF-AB61-0686FB4B14BC}"/>
    <cellStyle name="Normal 9 4 2 3 2 2 4" xfId="4894" xr:uid="{0883799F-AEB9-47DC-A2D3-FF8400951A07}"/>
    <cellStyle name="Normal 9 4 2 3 2 3" xfId="2390" xr:uid="{7454591A-50E5-47A6-AEF6-EF0174CBBD36}"/>
    <cellStyle name="Normal 9 4 2 3 2 3 2" xfId="2391" xr:uid="{7A45D5D4-D6F7-4555-A3ED-EBB21233B0B1}"/>
    <cellStyle name="Normal 9 4 2 3 2 3 2 2" xfId="4899" xr:uid="{2061ED0C-ABF4-451C-B92C-C6A62B300B19}"/>
    <cellStyle name="Normal 9 4 2 3 2 3 3" xfId="4898" xr:uid="{809500E2-3645-4341-A7CD-88A85773A969}"/>
    <cellStyle name="Normal 9 4 2 3 2 4" xfId="2392" xr:uid="{2469AF72-99DE-4B18-8E6F-52CAEBD81284}"/>
    <cellStyle name="Normal 9 4 2 3 2 4 2" xfId="4900" xr:uid="{5B1A9F70-F267-41C9-941F-2D98714E7C0C}"/>
    <cellStyle name="Normal 9 4 2 3 2 5" xfId="4893" xr:uid="{710037A9-B8C5-4125-B97E-DC324BF7F883}"/>
    <cellStyle name="Normal 9 4 2 3 3" xfId="861" xr:uid="{14B7634F-5105-416B-A5DF-FAAADF567930}"/>
    <cellStyle name="Normal 9 4 2 3 3 2" xfId="2393" xr:uid="{262A29BC-99C3-4191-8A0B-D55329F0BC9A}"/>
    <cellStyle name="Normal 9 4 2 3 3 2 2" xfId="2394" xr:uid="{5F8C9A64-677A-4DCA-AE36-CCC083411235}"/>
    <cellStyle name="Normal 9 4 2 3 3 2 2 2" xfId="4903" xr:uid="{4A45E09D-C08C-4498-8AC9-75121367EBF9}"/>
    <cellStyle name="Normal 9 4 2 3 3 2 3" xfId="4902" xr:uid="{448B0AD9-0CA7-4DD0-A873-C711F92205BF}"/>
    <cellStyle name="Normal 9 4 2 3 3 3" xfId="2395" xr:uid="{E3399DB1-4219-41DC-858A-EB9D98F7B990}"/>
    <cellStyle name="Normal 9 4 2 3 3 3 2" xfId="4904" xr:uid="{EA07A54D-4AC5-4506-9FEC-C292D8B9E407}"/>
    <cellStyle name="Normal 9 4 2 3 3 4" xfId="4076" xr:uid="{C1961284-D070-448A-9E28-62953D792503}"/>
    <cellStyle name="Normal 9 4 2 3 3 4 2" xfId="4905" xr:uid="{544B2061-739E-4983-857A-467FEC577F9A}"/>
    <cellStyle name="Normal 9 4 2 3 3 5" xfId="4901" xr:uid="{36F6A089-92BD-4FB9-83CD-32A56F9A8644}"/>
    <cellStyle name="Normal 9 4 2 3 4" xfId="2396" xr:uid="{1AAD834A-7A42-48CE-9D23-E12B16779025}"/>
    <cellStyle name="Normal 9 4 2 3 4 2" xfId="2397" xr:uid="{DBA1CA5A-3A7E-447F-BB25-6823F12159D4}"/>
    <cellStyle name="Normal 9 4 2 3 4 2 2" xfId="4907" xr:uid="{20C34C0B-A056-4A65-BD95-BC955FC31558}"/>
    <cellStyle name="Normal 9 4 2 3 4 3" xfId="4906" xr:uid="{22225CBD-AE56-4197-863F-FA885FCC3B4C}"/>
    <cellStyle name="Normal 9 4 2 3 5" xfId="2398" xr:uid="{193B1B65-2C60-48C0-B3FF-CECB39D38853}"/>
    <cellStyle name="Normal 9 4 2 3 5 2" xfId="4908" xr:uid="{40E326C8-972F-41D1-A263-64C03427A370}"/>
    <cellStyle name="Normal 9 4 2 3 6" xfId="4077" xr:uid="{412A90C1-5BAB-4BD4-9F1D-8B93AD48DAF6}"/>
    <cellStyle name="Normal 9 4 2 3 6 2" xfId="4909" xr:uid="{FC4BE35D-FED9-4DA2-85D9-F6C40325D0B2}"/>
    <cellStyle name="Normal 9 4 2 3 7" xfId="4892" xr:uid="{A6CD1159-F909-4627-B28B-01086353A072}"/>
    <cellStyle name="Normal 9 4 2 4" xfId="414" xr:uid="{5E65B53C-211A-495F-AB28-533673BD0D45}"/>
    <cellStyle name="Normal 9 4 2 4 2" xfId="862" xr:uid="{ADCCB9E6-E6DE-443C-A425-5147C8D7AD70}"/>
    <cellStyle name="Normal 9 4 2 4 2 2" xfId="2399" xr:uid="{E316CB26-C06D-4989-8BD4-1221FEA8C032}"/>
    <cellStyle name="Normal 9 4 2 4 2 2 2" xfId="2400" xr:uid="{5BAB965E-E906-4B4B-BB01-9BF31B95A49C}"/>
    <cellStyle name="Normal 9 4 2 4 2 2 2 2" xfId="4913" xr:uid="{71CC6612-A0DD-45B2-8538-F7A2F19444F4}"/>
    <cellStyle name="Normal 9 4 2 4 2 2 3" xfId="4912" xr:uid="{3BFF5D58-E47E-4496-9723-B5B1EB2D64C4}"/>
    <cellStyle name="Normal 9 4 2 4 2 3" xfId="2401" xr:uid="{2DAFD428-C4DD-43A9-825C-D3EFC7A0F30F}"/>
    <cellStyle name="Normal 9 4 2 4 2 3 2" xfId="4914" xr:uid="{C187A13E-8BD3-471E-94BA-C68F27F68306}"/>
    <cellStyle name="Normal 9 4 2 4 2 4" xfId="4078" xr:uid="{1CDE73F0-C1E5-46E3-B151-F013C35F55EB}"/>
    <cellStyle name="Normal 9 4 2 4 2 4 2" xfId="4915" xr:uid="{AA607BA7-1543-40E6-BC3D-6C8CD6C4DB0D}"/>
    <cellStyle name="Normal 9 4 2 4 2 5" xfId="4911" xr:uid="{302BEF3C-D1E6-4285-B087-98E9DA773BB2}"/>
    <cellStyle name="Normal 9 4 2 4 3" xfId="2402" xr:uid="{4B994503-685F-4C6A-8200-0D5F23AB8F34}"/>
    <cellStyle name="Normal 9 4 2 4 3 2" xfId="2403" xr:uid="{74F0AA9E-5EC0-4631-BECF-6EBFB2FA96C7}"/>
    <cellStyle name="Normal 9 4 2 4 3 2 2" xfId="4917" xr:uid="{BF6A4B84-DEA2-44C4-B078-5CEDAC681DD8}"/>
    <cellStyle name="Normal 9 4 2 4 3 3" xfId="4916" xr:uid="{E064FFFC-5963-4CAD-B11B-F769986EBEBA}"/>
    <cellStyle name="Normal 9 4 2 4 4" xfId="2404" xr:uid="{D81B01C8-0729-4D09-B335-5D610146D3BC}"/>
    <cellStyle name="Normal 9 4 2 4 4 2" xfId="4918" xr:uid="{D8623CB3-13E1-4BB4-8F76-A6D3321A8AB7}"/>
    <cellStyle name="Normal 9 4 2 4 5" xfId="4079" xr:uid="{C1FA2161-9225-40CB-A12E-F63D4ABE87E2}"/>
    <cellStyle name="Normal 9 4 2 4 5 2" xfId="4919" xr:uid="{5AD41D1C-25FF-417C-B336-92AAEEAF9A8F}"/>
    <cellStyle name="Normal 9 4 2 4 6" xfId="4910" xr:uid="{6BB1818A-CA87-47F3-9B99-C2A63F4E4E40}"/>
    <cellStyle name="Normal 9 4 2 5" xfId="415" xr:uid="{00135321-53EF-4464-B0AD-B6F8D23D3D4C}"/>
    <cellStyle name="Normal 9 4 2 5 2" xfId="2405" xr:uid="{E2D7849C-D234-4B21-A667-AAF87D634014}"/>
    <cellStyle name="Normal 9 4 2 5 2 2" xfId="2406" xr:uid="{4EC6646C-68D9-44D9-9D44-7C704A9B2172}"/>
    <cellStyle name="Normal 9 4 2 5 2 2 2" xfId="4922" xr:uid="{4A09B6A4-526C-4AAF-8AB1-D650723E6366}"/>
    <cellStyle name="Normal 9 4 2 5 2 3" xfId="4921" xr:uid="{879AE492-03EE-4B97-B9EE-9F23A8E217A4}"/>
    <cellStyle name="Normal 9 4 2 5 3" xfId="2407" xr:uid="{75349187-72EE-4009-B4F7-FDD69841A3F7}"/>
    <cellStyle name="Normal 9 4 2 5 3 2" xfId="4923" xr:uid="{8E356F2D-2D2D-4F76-A59E-ABA7A355E153}"/>
    <cellStyle name="Normal 9 4 2 5 4" xfId="4080" xr:uid="{BDD7D2D0-EC7A-4E82-A804-E0427BE5C8DC}"/>
    <cellStyle name="Normal 9 4 2 5 4 2" xfId="4924" xr:uid="{AA6BE9AD-1FF1-4819-A42C-7D1CD33B80F4}"/>
    <cellStyle name="Normal 9 4 2 5 5" xfId="4920" xr:uid="{FC43668B-AA5F-4A41-9574-BF5E6AC53310}"/>
    <cellStyle name="Normal 9 4 2 6" xfId="2408" xr:uid="{0568557D-2E32-4C3F-9CCF-49AF759D1409}"/>
    <cellStyle name="Normal 9 4 2 6 2" xfId="2409" xr:uid="{99BB09BE-A31F-44CB-BA3F-4C101B2C4579}"/>
    <cellStyle name="Normal 9 4 2 6 2 2" xfId="4926" xr:uid="{8B4B040A-C843-41C1-B503-D1214FA36C0C}"/>
    <cellStyle name="Normal 9 4 2 6 3" xfId="4081" xr:uid="{674D49BD-2B71-41BB-AE71-E5FFB29FFA4B}"/>
    <cellStyle name="Normal 9 4 2 6 3 2" xfId="4927" xr:uid="{13D01FAE-A472-4E8C-8766-28F191294911}"/>
    <cellStyle name="Normal 9 4 2 6 4" xfId="4082" xr:uid="{4097E63E-8EFB-442B-BCE9-DD6920A6A8AE}"/>
    <cellStyle name="Normal 9 4 2 6 4 2" xfId="4928" xr:uid="{857EB544-FF9C-4D0F-86BE-FF073AE5EAD2}"/>
    <cellStyle name="Normal 9 4 2 6 5" xfId="4925" xr:uid="{4CD37F0A-1FB1-4BB3-A3CE-63B8A053DADD}"/>
    <cellStyle name="Normal 9 4 2 7" xfId="2410" xr:uid="{84863D3E-EA35-49E4-A652-C6C42E234B93}"/>
    <cellStyle name="Normal 9 4 2 7 2" xfId="4929" xr:uid="{00CC6844-DEAA-47C0-A91B-BC14FF201A30}"/>
    <cellStyle name="Normal 9 4 2 8" xfId="4083" xr:uid="{369C932B-A1CB-4CFE-9CCA-01A78ECD61BE}"/>
    <cellStyle name="Normal 9 4 2 8 2" xfId="4930" xr:uid="{73C0C925-B93C-4602-9170-B08251834BA1}"/>
    <cellStyle name="Normal 9 4 2 9" xfId="4084" xr:uid="{5F6C71B9-FF45-4FC5-8C43-52BB4135C58B}"/>
    <cellStyle name="Normal 9 4 2 9 2" xfId="4931" xr:uid="{DCBC5908-A4D7-4B50-BE16-E8FD68A22107}"/>
    <cellStyle name="Normal 9 4 3" xfId="176" xr:uid="{5463E7FE-4238-491A-8DA8-D9D3A36C4C50}"/>
    <cellStyle name="Normal 9 4 3 2" xfId="177" xr:uid="{D26EC5F4-1D9F-41B2-9E55-A67C4A9B0ECD}"/>
    <cellStyle name="Normal 9 4 3 2 2" xfId="863" xr:uid="{2DA4972D-AA8A-4AEE-B162-81250C7D7B20}"/>
    <cellStyle name="Normal 9 4 3 2 2 2" xfId="2411" xr:uid="{11BAEBDA-2733-44C2-A62B-A63287CB1C29}"/>
    <cellStyle name="Normal 9 4 3 2 2 2 2" xfId="2412" xr:uid="{06450E7E-E6FE-488B-8050-7553B61EB41A}"/>
    <cellStyle name="Normal 9 4 3 2 2 2 2 2" xfId="4500" xr:uid="{D11B6E6E-F343-4700-86E9-5D36D24C802A}"/>
    <cellStyle name="Normal 9 4 3 2 2 2 2 2 2" xfId="5307" xr:uid="{877BEE94-DB96-4724-BE0D-EB59A2FA8738}"/>
    <cellStyle name="Normal 9 4 3 2 2 2 2 2 3" xfId="4936" xr:uid="{14502D24-B96D-4BF3-89F2-50EBBF6D5256}"/>
    <cellStyle name="Normal 9 4 3 2 2 2 3" xfId="4501" xr:uid="{AF7B1557-3F36-4A4F-9F3E-0E3730C4538A}"/>
    <cellStyle name="Normal 9 4 3 2 2 2 3 2" xfId="5308" xr:uid="{51760975-DDF2-4131-B36E-7599315B61CA}"/>
    <cellStyle name="Normal 9 4 3 2 2 2 3 3" xfId="4935" xr:uid="{58ADF5DC-3A7F-4BBF-871B-1928AB74F49F}"/>
    <cellStyle name="Normal 9 4 3 2 2 3" xfId="2413" xr:uid="{8C389A7C-B614-4FE5-838F-C92BACE4AB9D}"/>
    <cellStyle name="Normal 9 4 3 2 2 3 2" xfId="4502" xr:uid="{0C868A44-F6BE-4C55-80AF-DBB98CCE43F2}"/>
    <cellStyle name="Normal 9 4 3 2 2 3 2 2" xfId="5309" xr:uid="{719B73FF-3F5E-44BA-8829-40BDE3173341}"/>
    <cellStyle name="Normal 9 4 3 2 2 3 2 3" xfId="4937" xr:uid="{91F9A374-AE82-4EA4-BD2C-3BBD713E4FA5}"/>
    <cellStyle name="Normal 9 4 3 2 2 4" xfId="4085" xr:uid="{8A867B31-9C0F-49CE-AD63-63293E26C399}"/>
    <cellStyle name="Normal 9 4 3 2 2 4 2" xfId="4938" xr:uid="{9DCF13CB-7C94-440A-BD31-085BA66C02F4}"/>
    <cellStyle name="Normal 9 4 3 2 2 5" xfId="4934" xr:uid="{B084044A-C149-42BA-B2D7-5213C4B5499C}"/>
    <cellStyle name="Normal 9 4 3 2 3" xfId="2414" xr:uid="{4DE445E5-0C78-46A0-984D-601B1A4D0A38}"/>
    <cellStyle name="Normal 9 4 3 2 3 2" xfId="2415" xr:uid="{EFD8EB10-EEE7-42C5-A101-FD8D0D6AD256}"/>
    <cellStyle name="Normal 9 4 3 2 3 2 2" xfId="4503" xr:uid="{CB5935E3-C69B-4B70-B942-60DBC430244B}"/>
    <cellStyle name="Normal 9 4 3 2 3 2 2 2" xfId="5310" xr:uid="{FA79E66E-A1C5-452F-BDF4-AA006409D4C6}"/>
    <cellStyle name="Normal 9 4 3 2 3 2 2 3" xfId="4940" xr:uid="{2540B935-CFBA-41FE-A0DB-336E04A658CB}"/>
    <cellStyle name="Normal 9 4 3 2 3 3" xfId="4086" xr:uid="{527B4692-356E-4E3B-B420-1439F0851649}"/>
    <cellStyle name="Normal 9 4 3 2 3 3 2" xfId="4941" xr:uid="{B4FE1356-EF2F-4AC7-9662-6B14F510E6CB}"/>
    <cellStyle name="Normal 9 4 3 2 3 4" xfId="4087" xr:uid="{AF4CC249-D2E3-4514-867D-17FE6BEC5CD4}"/>
    <cellStyle name="Normal 9 4 3 2 3 4 2" xfId="4942" xr:uid="{0709735B-C39E-4953-BC3C-9FB20A1B2C23}"/>
    <cellStyle name="Normal 9 4 3 2 3 5" xfId="4939" xr:uid="{B2035064-83DB-4291-B0AD-8CD435F08B37}"/>
    <cellStyle name="Normal 9 4 3 2 4" xfId="2416" xr:uid="{B2B89997-4BAB-4686-A8B5-E1652C0272CA}"/>
    <cellStyle name="Normal 9 4 3 2 4 2" xfId="4504" xr:uid="{30F29A7A-6078-4A5E-B14E-BC2C2FD77FFB}"/>
    <cellStyle name="Normal 9 4 3 2 4 2 2" xfId="5311" xr:uid="{D150BF9A-4E42-4A40-95F9-9150A7754204}"/>
    <cellStyle name="Normal 9 4 3 2 4 2 3" xfId="4943" xr:uid="{9B68AC11-4E92-4D7B-9EE3-C9C080932F5C}"/>
    <cellStyle name="Normal 9 4 3 2 5" xfId="4088" xr:uid="{1A32CFDF-79F2-438B-8156-2BDAF8EDCAB3}"/>
    <cellStyle name="Normal 9 4 3 2 5 2" xfId="4944" xr:uid="{79268F48-2226-41CF-82B7-B988D27D7185}"/>
    <cellStyle name="Normal 9 4 3 2 6" xfId="4089" xr:uid="{17189EBA-728F-4C64-93A6-FF7A2F2BE30E}"/>
    <cellStyle name="Normal 9 4 3 2 6 2" xfId="4945" xr:uid="{548E1173-EC89-4D0D-A6DC-0C1020FFE119}"/>
    <cellStyle name="Normal 9 4 3 2 7" xfId="4933" xr:uid="{236D32A1-962E-4321-918C-1C6FC7C3BE91}"/>
    <cellStyle name="Normal 9 4 3 3" xfId="416" xr:uid="{57DAE140-72A6-4861-AE62-428DF03704BE}"/>
    <cellStyle name="Normal 9 4 3 3 2" xfId="2417" xr:uid="{EAAF8B9D-36E6-4550-8D55-3B5A5F3F80E9}"/>
    <cellStyle name="Normal 9 4 3 3 2 2" xfId="2418" xr:uid="{92FFA13C-567C-474B-89B7-44AC5AF959FB}"/>
    <cellStyle name="Normal 9 4 3 3 2 2 2" xfId="4505" xr:uid="{2889B71F-99B7-47C3-829C-D7EAC8E3DC8D}"/>
    <cellStyle name="Normal 9 4 3 3 2 2 2 2" xfId="5312" xr:uid="{9288A119-353E-46D9-98FA-2619B0E2169F}"/>
    <cellStyle name="Normal 9 4 3 3 2 2 2 3" xfId="4948" xr:uid="{92F66F71-6C81-404F-BE77-0D7DB8635144}"/>
    <cellStyle name="Normal 9 4 3 3 2 3" xfId="4090" xr:uid="{B45626BF-EE7B-4D9C-A6F2-A8994B1B2CDB}"/>
    <cellStyle name="Normal 9 4 3 3 2 3 2" xfId="4949" xr:uid="{CA649C74-8BC9-4815-A175-E4EA97380269}"/>
    <cellStyle name="Normal 9 4 3 3 2 4" xfId="4091" xr:uid="{15B978CB-D6E8-41D3-86B7-D9840DB038B3}"/>
    <cellStyle name="Normal 9 4 3 3 2 4 2" xfId="4950" xr:uid="{E5F698D3-2251-42B9-9684-1959F473785D}"/>
    <cellStyle name="Normal 9 4 3 3 2 5" xfId="4947" xr:uid="{D8369ABC-0DAA-43D7-8158-DD8310E49FF4}"/>
    <cellStyle name="Normal 9 4 3 3 3" xfId="2419" xr:uid="{C42E321B-E0A2-4711-A9E5-5CEFA310732C}"/>
    <cellStyle name="Normal 9 4 3 3 3 2" xfId="4506" xr:uid="{D243214D-0C84-4732-88AE-F47EC4F6E408}"/>
    <cellStyle name="Normal 9 4 3 3 3 2 2" xfId="5313" xr:uid="{E0335A1E-6321-421E-9AE8-65F4A772B39B}"/>
    <cellStyle name="Normal 9 4 3 3 3 2 3" xfId="4951" xr:uid="{C23E7987-C253-426E-BDE0-75AE045074A8}"/>
    <cellStyle name="Normal 9 4 3 3 4" xfId="4092" xr:uid="{F919A3F9-0D05-4C68-A729-0525D0C6A0DE}"/>
    <cellStyle name="Normal 9 4 3 3 4 2" xfId="4952" xr:uid="{63485234-6A77-449D-BD89-E266A7A5B65A}"/>
    <cellStyle name="Normal 9 4 3 3 5" xfId="4093" xr:uid="{98F10DC0-5EF0-4974-B1B6-66370B4BF964}"/>
    <cellStyle name="Normal 9 4 3 3 5 2" xfId="4953" xr:uid="{050660EE-6D30-45BB-A27C-5AF0DBC0026D}"/>
    <cellStyle name="Normal 9 4 3 3 6" xfId="4946" xr:uid="{5BA4C9A6-9647-4186-A942-05E39513EA54}"/>
    <cellStyle name="Normal 9 4 3 4" xfId="2420" xr:uid="{FE6F79B4-1641-4B60-8560-4AE4FCB3590A}"/>
    <cellStyle name="Normal 9 4 3 4 2" xfId="2421" xr:uid="{61FB3908-EAAA-43D2-953D-D6E70C0931AF}"/>
    <cellStyle name="Normal 9 4 3 4 2 2" xfId="4507" xr:uid="{99BB2D0F-F2DC-49C9-A001-A5B090AE6E49}"/>
    <cellStyle name="Normal 9 4 3 4 2 2 2" xfId="5314" xr:uid="{DA866D13-1021-42AB-8ADC-B14A9A4D029E}"/>
    <cellStyle name="Normal 9 4 3 4 2 2 3" xfId="4955" xr:uid="{8F810681-13FC-490A-BDCC-7E33DEEC634F}"/>
    <cellStyle name="Normal 9 4 3 4 3" xfId="4094" xr:uid="{232CD274-CEF4-4C54-A6D5-DA43B414A3B2}"/>
    <cellStyle name="Normal 9 4 3 4 3 2" xfId="4956" xr:uid="{D5594CB5-657F-4E8C-A74F-4883E1C06965}"/>
    <cellStyle name="Normal 9 4 3 4 4" xfId="4095" xr:uid="{160A95DC-642C-4A17-B8EB-0A25DA5BFA4C}"/>
    <cellStyle name="Normal 9 4 3 4 4 2" xfId="4957" xr:uid="{26F28347-C4D4-46C1-A943-57A80B60BB5B}"/>
    <cellStyle name="Normal 9 4 3 4 5" xfId="4954" xr:uid="{08CD44F7-2549-48DC-8CAE-A2D59B4ACF60}"/>
    <cellStyle name="Normal 9 4 3 5" xfId="2422" xr:uid="{E05FFB77-8FA8-4EF5-BFD0-DD4726CF8FA5}"/>
    <cellStyle name="Normal 9 4 3 5 2" xfId="4096" xr:uid="{47E892DF-6A81-442A-BB6A-1FA675729371}"/>
    <cellStyle name="Normal 9 4 3 5 2 2" xfId="4959" xr:uid="{54F29B90-3FC3-4751-B85E-7E13F2D0E596}"/>
    <cellStyle name="Normal 9 4 3 5 3" xfId="4097" xr:uid="{8442E738-4016-4EA0-AA2C-A1250529D236}"/>
    <cellStyle name="Normal 9 4 3 5 3 2" xfId="4960" xr:uid="{A4437573-8900-4DAC-9825-004648408634}"/>
    <cellStyle name="Normal 9 4 3 5 4" xfId="4098" xr:uid="{8F9A4B29-D091-46F6-8D31-406E167DFAB9}"/>
    <cellStyle name="Normal 9 4 3 5 4 2" xfId="4961" xr:uid="{22C44F09-2110-48F9-A5FA-D73A25CB9AC4}"/>
    <cellStyle name="Normal 9 4 3 5 5" xfId="4958" xr:uid="{F827B905-7A70-4EF8-88F6-FBE3B539A9A4}"/>
    <cellStyle name="Normal 9 4 3 6" xfId="4099" xr:uid="{DE0C848E-62A2-461D-B4BE-93AB439D9D1E}"/>
    <cellStyle name="Normal 9 4 3 6 2" xfId="4962" xr:uid="{69F82679-64A5-4629-986D-BC840108E6EB}"/>
    <cellStyle name="Normal 9 4 3 7" xfId="4100" xr:uid="{40AD5A81-0D87-4AAF-8558-A992F27CF0B7}"/>
    <cellStyle name="Normal 9 4 3 7 2" xfId="4963" xr:uid="{8C885E85-A4C2-48C9-964E-E6DB538EB18C}"/>
    <cellStyle name="Normal 9 4 3 8" xfId="4101" xr:uid="{9BD6912F-4DCD-4FC1-BDB0-0DC7E51BFE0F}"/>
    <cellStyle name="Normal 9 4 3 8 2" xfId="4964" xr:uid="{F48B076D-B857-4BAA-BCC5-B7A98F2BA562}"/>
    <cellStyle name="Normal 9 4 3 9" xfId="4932" xr:uid="{901D1FD3-BB26-4122-BFB5-8C95AEA30C42}"/>
    <cellStyle name="Normal 9 4 4" xfId="178" xr:uid="{0D5C953D-5B1C-4409-B66E-F9766FCB02BA}"/>
    <cellStyle name="Normal 9 4 4 2" xfId="864" xr:uid="{C2BCA0E0-2440-49CA-81F8-2818404497C9}"/>
    <cellStyle name="Normal 9 4 4 2 2" xfId="865" xr:uid="{D42C853F-2DDA-464F-A258-3F311282A8AF}"/>
    <cellStyle name="Normal 9 4 4 2 2 2" xfId="2423" xr:uid="{55CF5921-FF8D-4014-9DFF-F7AC224CE1A4}"/>
    <cellStyle name="Normal 9 4 4 2 2 2 2" xfId="2424" xr:uid="{8D76D729-63F7-41E2-B7B5-43BD66BAFCE7}"/>
    <cellStyle name="Normal 9 4 4 2 2 2 2 2" xfId="4969" xr:uid="{F625202D-025F-4E49-B5BB-71FCC4AD89C0}"/>
    <cellStyle name="Normal 9 4 4 2 2 2 3" xfId="4968" xr:uid="{9B2CF564-C6C4-4649-8C40-A42C634CD16B}"/>
    <cellStyle name="Normal 9 4 4 2 2 3" xfId="2425" xr:uid="{EFE67E0B-3F29-47C5-A2E3-365CB553F530}"/>
    <cellStyle name="Normal 9 4 4 2 2 3 2" xfId="4970" xr:uid="{6A9B54CD-6290-4C90-B703-C9B6826288B6}"/>
    <cellStyle name="Normal 9 4 4 2 2 4" xfId="4102" xr:uid="{FCA25330-FF28-4D66-A094-13B4C6DBE288}"/>
    <cellStyle name="Normal 9 4 4 2 2 4 2" xfId="4971" xr:uid="{C1EBCECE-264C-493D-8B3D-244005949438}"/>
    <cellStyle name="Normal 9 4 4 2 2 5" xfId="4967" xr:uid="{B33010AC-2043-4E47-A2C5-B1349D2FA5A3}"/>
    <cellStyle name="Normal 9 4 4 2 3" xfId="2426" xr:uid="{DC1E8131-7011-40A8-9A2D-9F9ACCE15806}"/>
    <cellStyle name="Normal 9 4 4 2 3 2" xfId="2427" xr:uid="{F1FA6286-055A-4889-9C5C-5635C6F83D6D}"/>
    <cellStyle name="Normal 9 4 4 2 3 2 2" xfId="4973" xr:uid="{1B0306C7-A067-427D-B4D1-D142908CD608}"/>
    <cellStyle name="Normal 9 4 4 2 3 3" xfId="4972" xr:uid="{27D934E0-A040-4EAA-B72A-34179B0A1D31}"/>
    <cellStyle name="Normal 9 4 4 2 4" xfId="2428" xr:uid="{83972627-141F-4084-A0D4-900BA140CA77}"/>
    <cellStyle name="Normal 9 4 4 2 4 2" xfId="4974" xr:uid="{C2097BE3-0199-4A63-8BA2-63DB355A9381}"/>
    <cellStyle name="Normal 9 4 4 2 5" xfId="4103" xr:uid="{DBB958B9-39CE-493D-8314-B88AEEBE8CF0}"/>
    <cellStyle name="Normal 9 4 4 2 5 2" xfId="4975" xr:uid="{ECE3983A-F781-4A01-8CAA-409967AA5D35}"/>
    <cellStyle name="Normal 9 4 4 2 6" xfId="4966" xr:uid="{5B44B9E6-D09F-42FE-94E9-3BE8C4E65572}"/>
    <cellStyle name="Normal 9 4 4 3" xfId="866" xr:uid="{DD510098-46C9-4AE7-9325-4C019B055AA8}"/>
    <cellStyle name="Normal 9 4 4 3 2" xfId="2429" xr:uid="{E4E2859D-0B23-490A-9D53-BBC3E003170C}"/>
    <cellStyle name="Normal 9 4 4 3 2 2" xfId="2430" xr:uid="{1BFE3907-F66C-425F-86A4-C44A4D4D525B}"/>
    <cellStyle name="Normal 9 4 4 3 2 2 2" xfId="4978" xr:uid="{EC157621-E6D4-43CC-B827-850FA1B559EF}"/>
    <cellStyle name="Normal 9 4 4 3 2 3" xfId="4977" xr:uid="{B89B9ABF-D341-489E-80E4-5928DA408999}"/>
    <cellStyle name="Normal 9 4 4 3 3" xfId="2431" xr:uid="{ED8080AC-2617-4570-AA56-0964D7D0234E}"/>
    <cellStyle name="Normal 9 4 4 3 3 2" xfId="4979" xr:uid="{EF2BFC3D-2631-4049-9053-0CF27912486E}"/>
    <cellStyle name="Normal 9 4 4 3 4" xfId="4104" xr:uid="{EA7BEADD-3A96-4B5F-8D35-1120D0F63FF8}"/>
    <cellStyle name="Normal 9 4 4 3 4 2" xfId="4980" xr:uid="{B85053A8-F5B6-4590-8513-79F0512DE935}"/>
    <cellStyle name="Normal 9 4 4 3 5" xfId="4976" xr:uid="{073356F1-FB3D-4499-9DFA-90079079AC3A}"/>
    <cellStyle name="Normal 9 4 4 4" xfId="2432" xr:uid="{32BAFFB1-FC70-4D8D-A64C-C1024926C048}"/>
    <cellStyle name="Normal 9 4 4 4 2" xfId="2433" xr:uid="{F98E7547-F9F2-4542-9684-5AD1D1FED7FB}"/>
    <cellStyle name="Normal 9 4 4 4 2 2" xfId="4982" xr:uid="{D24043CE-1CF8-4833-80CF-99AD5DE8F777}"/>
    <cellStyle name="Normal 9 4 4 4 3" xfId="4105" xr:uid="{303C4678-7B03-457B-AFB3-67BE998470D8}"/>
    <cellStyle name="Normal 9 4 4 4 3 2" xfId="4983" xr:uid="{5100B380-2E5A-43EB-AF98-EF46272E6882}"/>
    <cellStyle name="Normal 9 4 4 4 4" xfId="4106" xr:uid="{6ED6E38C-76DF-4A25-A006-9D7F6E24741E}"/>
    <cellStyle name="Normal 9 4 4 4 4 2" xfId="4984" xr:uid="{93301B8A-9CE8-4C54-9A79-D735E309C900}"/>
    <cellStyle name="Normal 9 4 4 4 5" xfId="4981" xr:uid="{2E616A2D-A04A-4639-99A9-C2C5E48E78BB}"/>
    <cellStyle name="Normal 9 4 4 5" xfId="2434" xr:uid="{55958A23-0EF6-4153-B1F8-E06DCAC602F9}"/>
    <cellStyle name="Normal 9 4 4 5 2" xfId="4985" xr:uid="{85A704FF-5C0E-4A03-9ED7-26B2EACE4E78}"/>
    <cellStyle name="Normal 9 4 4 6" xfId="4107" xr:uid="{07EC877E-FA0D-44CF-BE08-6A426602335D}"/>
    <cellStyle name="Normal 9 4 4 6 2" xfId="4986" xr:uid="{AE7C7AEB-D7AC-41F2-B608-EDF3CA842D32}"/>
    <cellStyle name="Normal 9 4 4 7" xfId="4108" xr:uid="{F7CABBA7-E02B-40F3-BB31-21753BE91CE1}"/>
    <cellStyle name="Normal 9 4 4 7 2" xfId="4987" xr:uid="{8F5F0B70-B6CA-4F1B-A8F9-388987E1BB01}"/>
    <cellStyle name="Normal 9 4 4 8" xfId="4965" xr:uid="{0A25DC78-9CB0-4125-B03E-2B605B2179F4}"/>
    <cellStyle name="Normal 9 4 5" xfId="417" xr:uid="{1A5F9DD1-9134-45BA-888D-4137E25237BA}"/>
    <cellStyle name="Normal 9 4 5 2" xfId="867" xr:uid="{1EB98046-3CDB-4F52-8D29-5E73E7192353}"/>
    <cellStyle name="Normal 9 4 5 2 2" xfId="2435" xr:uid="{A0A3D471-C3BC-498E-BE02-032A52253F55}"/>
    <cellStyle name="Normal 9 4 5 2 2 2" xfId="2436" xr:uid="{A17FB0B0-2C37-4EF8-990B-753C9886F126}"/>
    <cellStyle name="Normal 9 4 5 2 2 2 2" xfId="4991" xr:uid="{66FA600E-B305-4546-B619-8A23F63DDB7C}"/>
    <cellStyle name="Normal 9 4 5 2 2 3" xfId="4990" xr:uid="{864E7BAE-3701-4F78-ADBF-8C44F0ECFC84}"/>
    <cellStyle name="Normal 9 4 5 2 3" xfId="2437" xr:uid="{CECC6077-6CD8-421B-989C-2BF3F32B7A18}"/>
    <cellStyle name="Normal 9 4 5 2 3 2" xfId="4992" xr:uid="{B8722B74-D5C4-472D-97DC-EE3F115F2DC5}"/>
    <cellStyle name="Normal 9 4 5 2 4" xfId="4109" xr:uid="{A04912EA-9681-4D49-BB7C-FF13580C59EB}"/>
    <cellStyle name="Normal 9 4 5 2 4 2" xfId="4993" xr:uid="{4D002748-3304-4475-94AE-35BFD72A067F}"/>
    <cellStyle name="Normal 9 4 5 2 5" xfId="4989" xr:uid="{D9C87FA0-AA00-4C8E-8805-06D3F69B5523}"/>
    <cellStyle name="Normal 9 4 5 3" xfId="2438" xr:uid="{6D8084C1-4E39-4447-98D0-5181C453DB3E}"/>
    <cellStyle name="Normal 9 4 5 3 2" xfId="2439" xr:uid="{2E54ED03-E506-4ED7-B4CD-C3C8321FCE29}"/>
    <cellStyle name="Normal 9 4 5 3 2 2" xfId="4995" xr:uid="{4E79AD4E-683F-4F6E-AAFD-BFA1698DFF46}"/>
    <cellStyle name="Normal 9 4 5 3 3" xfId="4110" xr:uid="{DEBCC0FE-E5B0-466A-B8BD-725B3941A5FC}"/>
    <cellStyle name="Normal 9 4 5 3 3 2" xfId="4996" xr:uid="{923C3CBE-303E-411B-A627-ED71B029DBD8}"/>
    <cellStyle name="Normal 9 4 5 3 4" xfId="4111" xr:uid="{A9B0BC05-587A-4BE2-9809-37224A39C178}"/>
    <cellStyle name="Normal 9 4 5 3 4 2" xfId="4997" xr:uid="{3892F331-67B9-46B0-86BF-088B523468E5}"/>
    <cellStyle name="Normal 9 4 5 3 5" xfId="4994" xr:uid="{F79B445E-A284-42EF-9AB5-9F44623809ED}"/>
    <cellStyle name="Normal 9 4 5 4" xfId="2440" xr:uid="{D985BD30-DF9F-407A-883C-AE203AF9DF1C}"/>
    <cellStyle name="Normal 9 4 5 4 2" xfId="4998" xr:uid="{C4D59954-EE4F-4479-8F05-71919B859144}"/>
    <cellStyle name="Normal 9 4 5 5" xfId="4112" xr:uid="{4AAF2242-78E3-49DE-A8A4-2775208E1D97}"/>
    <cellStyle name="Normal 9 4 5 5 2" xfId="4999" xr:uid="{0C708BDD-34EB-47BD-803C-519F74CD760A}"/>
    <cellStyle name="Normal 9 4 5 6" xfId="4113" xr:uid="{DA17B81E-9807-40A3-B0A4-A0C7A7470EA4}"/>
    <cellStyle name="Normal 9 4 5 6 2" xfId="5000" xr:uid="{B6502C4E-1764-47FB-AB12-F5A673BB1D24}"/>
    <cellStyle name="Normal 9 4 5 7" xfId="4988" xr:uid="{1CBFF3AB-AEA6-482C-9AE7-DFEDD63091DF}"/>
    <cellStyle name="Normal 9 4 6" xfId="418" xr:uid="{7BA20BC3-03DE-4103-BECD-046CC112F920}"/>
    <cellStyle name="Normal 9 4 6 2" xfId="2441" xr:uid="{70447C7B-DB7C-469C-A8BA-7A7612A38FB7}"/>
    <cellStyle name="Normal 9 4 6 2 2" xfId="2442" xr:uid="{050C26E7-FE63-4E9D-85F1-712BFCE1AB92}"/>
    <cellStyle name="Normal 9 4 6 2 2 2" xfId="5003" xr:uid="{89AB56A3-A5AF-484C-9EE9-E6AF4EF125B2}"/>
    <cellStyle name="Normal 9 4 6 2 3" xfId="4114" xr:uid="{551A18BD-7C54-4077-98C4-F2B092D3FE19}"/>
    <cellStyle name="Normal 9 4 6 2 3 2" xfId="5004" xr:uid="{62750841-EA09-4E4D-862E-87DE0F86EA49}"/>
    <cellStyle name="Normal 9 4 6 2 4" xfId="4115" xr:uid="{28B8BE8F-2EE8-4E61-8C28-53B37116F9EA}"/>
    <cellStyle name="Normal 9 4 6 2 4 2" xfId="5005" xr:uid="{6B5BEBAB-5803-4972-B37F-9204CF372510}"/>
    <cellStyle name="Normal 9 4 6 2 5" xfId="5002" xr:uid="{B3A9B864-CFC5-4898-8DB9-891F144CADAC}"/>
    <cellStyle name="Normal 9 4 6 3" xfId="2443" xr:uid="{8CD72FCB-8073-4599-A8B0-4772B67ABC96}"/>
    <cellStyle name="Normal 9 4 6 3 2" xfId="5006" xr:uid="{1F45F64E-9F2D-4623-BDF4-15DCD2978A2A}"/>
    <cellStyle name="Normal 9 4 6 4" xfId="4116" xr:uid="{1305A7B5-F246-4035-9F3A-93F252A5B3A0}"/>
    <cellStyle name="Normal 9 4 6 4 2" xfId="5007" xr:uid="{593916D4-6BAC-45F2-A07D-B14C41F82D9C}"/>
    <cellStyle name="Normal 9 4 6 5" xfId="4117" xr:uid="{00FDEF5F-738D-4CC3-98B6-DDC66FA9A7C2}"/>
    <cellStyle name="Normal 9 4 6 5 2" xfId="5008" xr:uid="{8C24BBB6-BF81-4D13-B9B6-E4A1037559AC}"/>
    <cellStyle name="Normal 9 4 6 6" xfId="5001" xr:uid="{F8F30DD8-9705-4519-895B-6DEB175DE4A2}"/>
    <cellStyle name="Normal 9 4 7" xfId="2444" xr:uid="{65D4C8B9-3B63-4C61-A884-171879F0D70F}"/>
    <cellStyle name="Normal 9 4 7 2" xfId="2445" xr:uid="{A9430E20-716A-4032-AC24-12C196416D32}"/>
    <cellStyle name="Normal 9 4 7 2 2" xfId="5010" xr:uid="{B6F876A7-FDFC-4CE7-88B4-CA27237D920B}"/>
    <cellStyle name="Normal 9 4 7 3" xfId="4118" xr:uid="{5C2671D0-0002-47E1-92E3-27B65268FC5C}"/>
    <cellStyle name="Normal 9 4 7 3 2" xfId="5011" xr:uid="{5E71279E-6699-4CF8-972D-C0122256AE5B}"/>
    <cellStyle name="Normal 9 4 7 4" xfId="4119" xr:uid="{172D9E75-3664-41D5-9BCE-94F3A5B91CC3}"/>
    <cellStyle name="Normal 9 4 7 4 2" xfId="5012" xr:uid="{4CC493AE-E60F-4272-B27F-DD97491FAF95}"/>
    <cellStyle name="Normal 9 4 7 5" xfId="5009" xr:uid="{7DC30B45-4D06-49B7-BC64-7F8E8CB42262}"/>
    <cellStyle name="Normal 9 4 8" xfId="2446" xr:uid="{16DD586B-89F8-418C-833B-645DA10BECFC}"/>
    <cellStyle name="Normal 9 4 8 2" xfId="4120" xr:uid="{844AF14B-A7A2-401B-9803-7663499FCCB2}"/>
    <cellStyle name="Normal 9 4 8 2 2" xfId="5014" xr:uid="{66792F53-2187-4A0E-B100-648D01ED2C88}"/>
    <cellStyle name="Normal 9 4 8 3" xfId="4121" xr:uid="{90279E50-F4B7-4228-96D7-4529CA00044F}"/>
    <cellStyle name="Normal 9 4 8 3 2" xfId="5015" xr:uid="{1887134F-56E7-4E05-84CA-2B3BBBB0F0E6}"/>
    <cellStyle name="Normal 9 4 8 4" xfId="4122" xr:uid="{CDC499E4-F747-4978-9F5B-8FFF7B6FB16D}"/>
    <cellStyle name="Normal 9 4 8 4 2" xfId="5016" xr:uid="{A6AAF0F1-F115-4CCE-B8F1-6604C7B55041}"/>
    <cellStyle name="Normal 9 4 8 5" xfId="5013" xr:uid="{0183F0BC-13EC-4329-B15C-2C6D960DE61F}"/>
    <cellStyle name="Normal 9 4 9" xfId="4123" xr:uid="{37077C28-3FD3-456E-9494-5250BA2719CE}"/>
    <cellStyle name="Normal 9 4 9 2" xfId="5017" xr:uid="{9355663E-9E14-4734-BA76-406A7CEA1F27}"/>
    <cellStyle name="Normal 9 5" xfId="179" xr:uid="{BB1F4DA1-B897-4484-BD3C-0761A63D9979}"/>
    <cellStyle name="Normal 9 5 10" xfId="4124" xr:uid="{3836665D-E9AB-4B6A-B9C4-CF19FEA09AEA}"/>
    <cellStyle name="Normal 9 5 10 2" xfId="5019" xr:uid="{1579A51E-BC21-43B4-A898-876DBD4708F6}"/>
    <cellStyle name="Normal 9 5 11" xfId="4125" xr:uid="{3E7BD69B-7F91-45E4-8C40-A65EC0941CAC}"/>
    <cellStyle name="Normal 9 5 11 2" xfId="5020" xr:uid="{9BFDADD6-0A20-4F2E-B84F-0B3789194D20}"/>
    <cellStyle name="Normal 9 5 12" xfId="5018" xr:uid="{33E4DEF8-6E48-4118-81AB-2F64818639F1}"/>
    <cellStyle name="Normal 9 5 2" xfId="180" xr:uid="{C63940E7-A5D6-4A96-A4D7-256DFAE78568}"/>
    <cellStyle name="Normal 9 5 2 10" xfId="5021" xr:uid="{1319853F-38EB-4C3F-AF32-EAF4411D1660}"/>
    <cellStyle name="Normal 9 5 2 2" xfId="419" xr:uid="{0C9347C2-531F-4A88-A147-D17DBF23E005}"/>
    <cellStyle name="Normal 9 5 2 2 2" xfId="868" xr:uid="{D8FFE582-789E-4DC2-9607-DD63E6A9FBD9}"/>
    <cellStyle name="Normal 9 5 2 2 2 2" xfId="869" xr:uid="{5378B810-EA7D-49A7-BB7C-F49CC4DD61DE}"/>
    <cellStyle name="Normal 9 5 2 2 2 2 2" xfId="2447" xr:uid="{E2D88161-E373-49E1-8357-C7F0E6F2CDF5}"/>
    <cellStyle name="Normal 9 5 2 2 2 2 2 2" xfId="5025" xr:uid="{026F6566-6F35-411E-9107-3D63F12E21D9}"/>
    <cellStyle name="Normal 9 5 2 2 2 2 3" xfId="4126" xr:uid="{ECD82926-9D01-48FF-A0C9-9926A6B625B4}"/>
    <cellStyle name="Normal 9 5 2 2 2 2 3 2" xfId="5026" xr:uid="{BA416B80-33B5-4C94-807C-0C5F01F06D75}"/>
    <cellStyle name="Normal 9 5 2 2 2 2 4" xfId="4127" xr:uid="{B11E2797-A905-4668-8039-50A0F377547B}"/>
    <cellStyle name="Normal 9 5 2 2 2 2 4 2" xfId="5027" xr:uid="{BBB0624F-0411-4A44-83AD-E975816C8D40}"/>
    <cellStyle name="Normal 9 5 2 2 2 2 5" xfId="5024" xr:uid="{313106A9-6B27-41EF-A0D1-CF2AC38C0F92}"/>
    <cellStyle name="Normal 9 5 2 2 2 3" xfId="2448" xr:uid="{7CF7530C-684A-469A-A279-58BB99614AD9}"/>
    <cellStyle name="Normal 9 5 2 2 2 3 2" xfId="4128" xr:uid="{4C12A2BC-64C7-4E22-AAAF-E76249E9D04E}"/>
    <cellStyle name="Normal 9 5 2 2 2 3 2 2" xfId="5029" xr:uid="{108E33B3-7C10-4853-8869-8B7ABD4C8E10}"/>
    <cellStyle name="Normal 9 5 2 2 2 3 3" xfId="4129" xr:uid="{97BDE5C5-6036-453C-88C5-3E7ED68D8134}"/>
    <cellStyle name="Normal 9 5 2 2 2 3 3 2" xfId="5030" xr:uid="{5FCA37ED-447A-4C62-B64A-128BBA35C63C}"/>
    <cellStyle name="Normal 9 5 2 2 2 3 4" xfId="4130" xr:uid="{56DE68E9-93DA-4C58-A1BE-E0A89970C3F5}"/>
    <cellStyle name="Normal 9 5 2 2 2 3 4 2" xfId="5031" xr:uid="{717E4299-B663-4316-A438-3080820A7D4A}"/>
    <cellStyle name="Normal 9 5 2 2 2 3 5" xfId="5028" xr:uid="{9DB33BCA-9790-4689-8F2F-A812447305E1}"/>
    <cellStyle name="Normal 9 5 2 2 2 4" xfId="4131" xr:uid="{98ACC35B-53F7-4C92-A7BA-A8C33FE91230}"/>
    <cellStyle name="Normal 9 5 2 2 2 4 2" xfId="5032" xr:uid="{2B58D8D0-C7FF-4C65-90B4-6B12A32CDF5C}"/>
    <cellStyle name="Normal 9 5 2 2 2 5" xfId="4132" xr:uid="{AC442019-1F57-4164-8301-3BE073186702}"/>
    <cellStyle name="Normal 9 5 2 2 2 5 2" xfId="5033" xr:uid="{1FC6C3E0-74A6-40F5-8F57-8240058FD23D}"/>
    <cellStyle name="Normal 9 5 2 2 2 6" xfId="4133" xr:uid="{74165879-802A-4BC0-83A8-524D54A8057D}"/>
    <cellStyle name="Normal 9 5 2 2 2 6 2" xfId="5034" xr:uid="{72176A95-9AF8-4D7A-822B-AD47720803AE}"/>
    <cellStyle name="Normal 9 5 2 2 2 7" xfId="5023" xr:uid="{34653925-D595-4745-9B76-48A1EBAB6DA0}"/>
    <cellStyle name="Normal 9 5 2 2 3" xfId="870" xr:uid="{B3C6D581-6269-4FC6-BD36-04DA6C1A122A}"/>
    <cellStyle name="Normal 9 5 2 2 3 2" xfId="2449" xr:uid="{096D96E2-DA3D-4759-8A0B-08AA2D5DBECF}"/>
    <cellStyle name="Normal 9 5 2 2 3 2 2" xfId="4134" xr:uid="{222FBD61-88AB-445A-BBCB-2E69A5ACB968}"/>
    <cellStyle name="Normal 9 5 2 2 3 2 2 2" xfId="5037" xr:uid="{7F6E7B28-68FD-4CA7-BFF1-D95FD873C148}"/>
    <cellStyle name="Normal 9 5 2 2 3 2 3" xfId="4135" xr:uid="{D18B8E01-5014-480D-A624-CAA0A28315C9}"/>
    <cellStyle name="Normal 9 5 2 2 3 2 3 2" xfId="5038" xr:uid="{D36F883D-E1A0-4F99-9165-9E599C09B9A9}"/>
    <cellStyle name="Normal 9 5 2 2 3 2 4" xfId="4136" xr:uid="{6B5C155D-8896-4E34-8B72-C479457379C1}"/>
    <cellStyle name="Normal 9 5 2 2 3 2 4 2" xfId="5039" xr:uid="{621E0FAC-56D4-4D21-90E2-C0FDD757E60E}"/>
    <cellStyle name="Normal 9 5 2 2 3 2 5" xfId="5036" xr:uid="{050C40C6-A06E-4927-B5F8-62AC31FAD46E}"/>
    <cellStyle name="Normal 9 5 2 2 3 3" xfId="4137" xr:uid="{E4D365AD-9824-4AD8-AFA8-2763F99D7B46}"/>
    <cellStyle name="Normal 9 5 2 2 3 3 2" xfId="5040" xr:uid="{3DE30011-9E40-403F-A6A6-56115CA0299C}"/>
    <cellStyle name="Normal 9 5 2 2 3 4" xfId="4138" xr:uid="{9F3CE132-2DD6-4E8D-8072-B4655306BE44}"/>
    <cellStyle name="Normal 9 5 2 2 3 4 2" xfId="5041" xr:uid="{AB9EACA4-3A24-4BD8-895F-681BABFC2A65}"/>
    <cellStyle name="Normal 9 5 2 2 3 5" xfId="4139" xr:uid="{527732E5-0B24-49BB-A763-7F0AEF8EC708}"/>
    <cellStyle name="Normal 9 5 2 2 3 5 2" xfId="5042" xr:uid="{BC91968E-9FD7-45DB-BE5F-3C8FB61C65E1}"/>
    <cellStyle name="Normal 9 5 2 2 3 6" xfId="5035" xr:uid="{0B8AB368-7489-4A95-AD08-3FAB95FF3D71}"/>
    <cellStyle name="Normal 9 5 2 2 4" xfId="2450" xr:uid="{53EB916C-EECA-4ABD-9173-C52A651475F4}"/>
    <cellStyle name="Normal 9 5 2 2 4 2" xfId="4140" xr:uid="{1B3C38A6-CA49-4239-901B-6CDD77B7A04F}"/>
    <cellStyle name="Normal 9 5 2 2 4 2 2" xfId="5044" xr:uid="{E7534C12-BE13-41FB-8244-E0426CEC57C7}"/>
    <cellStyle name="Normal 9 5 2 2 4 3" xfId="4141" xr:uid="{5EE8B5B4-7B8C-4480-AB20-0C5AC928B5F1}"/>
    <cellStyle name="Normal 9 5 2 2 4 3 2" xfId="5045" xr:uid="{A09D4FF8-EC05-4376-93E5-A4C700000785}"/>
    <cellStyle name="Normal 9 5 2 2 4 4" xfId="4142" xr:uid="{E72A4D1A-4F14-4BA3-A264-F2615781B0C5}"/>
    <cellStyle name="Normal 9 5 2 2 4 4 2" xfId="5046" xr:uid="{9E0B55A3-EA98-472E-9204-7A702887165C}"/>
    <cellStyle name="Normal 9 5 2 2 4 5" xfId="5043" xr:uid="{D0672994-2710-40C9-BAE2-56BFAC43E593}"/>
    <cellStyle name="Normal 9 5 2 2 5" xfId="4143" xr:uid="{9B45F0EF-814B-43EE-AB58-63D146E18627}"/>
    <cellStyle name="Normal 9 5 2 2 5 2" xfId="4144" xr:uid="{D0742AA3-02A3-49EA-A6C0-2ADCA61AB561}"/>
    <cellStyle name="Normal 9 5 2 2 5 2 2" xfId="5048" xr:uid="{37292AFD-D443-4200-A2BB-606FB32D19CA}"/>
    <cellStyle name="Normal 9 5 2 2 5 3" xfId="4145" xr:uid="{84A69EE4-CD82-4257-A61D-7AFAC20E7E2C}"/>
    <cellStyle name="Normal 9 5 2 2 5 3 2" xfId="5049" xr:uid="{4270C7DA-537B-4649-A167-D33196B2D52E}"/>
    <cellStyle name="Normal 9 5 2 2 5 4" xfId="4146" xr:uid="{60C5249F-1009-4D37-AB67-425E800FDE1A}"/>
    <cellStyle name="Normal 9 5 2 2 5 4 2" xfId="5050" xr:uid="{B81200FA-7670-4FEE-8087-94A759B79FB6}"/>
    <cellStyle name="Normal 9 5 2 2 5 5" xfId="5047" xr:uid="{AD7F6E31-EB1B-4C50-8434-A33069603D98}"/>
    <cellStyle name="Normal 9 5 2 2 6" xfId="4147" xr:uid="{DDC403DC-300F-4CCF-8FA2-857648994F69}"/>
    <cellStyle name="Normal 9 5 2 2 6 2" xfId="5051" xr:uid="{386F30AA-F3AA-48FF-9DDB-3E882295F156}"/>
    <cellStyle name="Normal 9 5 2 2 7" xfId="4148" xr:uid="{6F943663-0222-4BE2-A7B3-F37ED393D9D4}"/>
    <cellStyle name="Normal 9 5 2 2 7 2" xfId="5052" xr:uid="{F92B540C-E290-456F-8FD6-227CF711FA0A}"/>
    <cellStyle name="Normal 9 5 2 2 8" xfId="4149" xr:uid="{4D4526D2-F9CA-4210-81A8-F4A546C4005A}"/>
    <cellStyle name="Normal 9 5 2 2 8 2" xfId="5053" xr:uid="{ECDCC2E8-40AA-4E81-80A0-F52D732F5299}"/>
    <cellStyle name="Normal 9 5 2 2 9" xfId="5022" xr:uid="{3F2C53F9-0D67-4929-90C2-088AEA8C0E22}"/>
    <cellStyle name="Normal 9 5 2 3" xfId="871" xr:uid="{5F6CAB37-B613-4E4B-B507-DF65FECCCEBA}"/>
    <cellStyle name="Normal 9 5 2 3 2" xfId="872" xr:uid="{203DB23C-C955-4558-80EF-CC883641CB44}"/>
    <cellStyle name="Normal 9 5 2 3 2 2" xfId="873" xr:uid="{76DCEF90-CEA7-4E21-9CFA-360A7D3350DB}"/>
    <cellStyle name="Normal 9 5 2 3 2 2 2" xfId="5056" xr:uid="{414E98C9-A8C3-4F13-AB2C-8B072600D36F}"/>
    <cellStyle name="Normal 9 5 2 3 2 3" xfId="4150" xr:uid="{9D7D27CF-48A8-4193-92AE-4B4C443974A9}"/>
    <cellStyle name="Normal 9 5 2 3 2 3 2" xfId="5057" xr:uid="{20D66CDF-FB6C-4367-A0F6-A1DF175D84BC}"/>
    <cellStyle name="Normal 9 5 2 3 2 4" xfId="4151" xr:uid="{6289E999-6AFA-4E15-9C87-7005F7F8086A}"/>
    <cellStyle name="Normal 9 5 2 3 2 4 2" xfId="5058" xr:uid="{E7DEE03A-44AF-4CE3-A190-8E1384681248}"/>
    <cellStyle name="Normal 9 5 2 3 2 5" xfId="5055" xr:uid="{FBFCD46F-5973-47F2-81FC-0ED6D4562265}"/>
    <cellStyle name="Normal 9 5 2 3 3" xfId="874" xr:uid="{C96041C2-80D3-4010-86B2-090CD369A325}"/>
    <cellStyle name="Normal 9 5 2 3 3 2" xfId="4152" xr:uid="{8E18D4F3-9DDF-4629-B8A2-ADB1474E9D3A}"/>
    <cellStyle name="Normal 9 5 2 3 3 2 2" xfId="5060" xr:uid="{459FE333-E815-4B64-8C18-1F9C0ED50FFB}"/>
    <cellStyle name="Normal 9 5 2 3 3 3" xfId="4153" xr:uid="{313EBE73-24EF-493C-9369-0434504D1EA9}"/>
    <cellStyle name="Normal 9 5 2 3 3 3 2" xfId="5061" xr:uid="{20FF2C08-C573-42B5-85E8-C99CF3691E1A}"/>
    <cellStyle name="Normal 9 5 2 3 3 4" xfId="4154" xr:uid="{1C16F181-E836-400F-A6E7-819A9EDD2515}"/>
    <cellStyle name="Normal 9 5 2 3 3 4 2" xfId="5062" xr:uid="{25D414BA-6DAF-4E2C-9F8F-5A919CA7E4E4}"/>
    <cellStyle name="Normal 9 5 2 3 3 5" xfId="5059" xr:uid="{54E490A7-3458-4507-A888-67E69F74E755}"/>
    <cellStyle name="Normal 9 5 2 3 4" xfId="4155" xr:uid="{DD3CC088-790C-427F-B3B9-C669A634C1FC}"/>
    <cellStyle name="Normal 9 5 2 3 4 2" xfId="5063" xr:uid="{E7F49D3E-B869-411A-8CB8-509A24DF8F88}"/>
    <cellStyle name="Normal 9 5 2 3 5" xfId="4156" xr:uid="{BA6EE5AC-056D-4B6C-9A3A-7F491DB82C44}"/>
    <cellStyle name="Normal 9 5 2 3 5 2" xfId="5064" xr:uid="{3E586BC5-C2FB-413E-B0F9-F0D87264767A}"/>
    <cellStyle name="Normal 9 5 2 3 6" xfId="4157" xr:uid="{F7DDB536-A1A9-48A6-9393-AE21DEB500D9}"/>
    <cellStyle name="Normal 9 5 2 3 6 2" xfId="5065" xr:uid="{D02AB8DB-9945-4684-BAB7-9A6C1DD51CE0}"/>
    <cellStyle name="Normal 9 5 2 3 7" xfId="5054" xr:uid="{A6C8A40F-B03D-459B-A6C2-AD2F371BDE96}"/>
    <cellStyle name="Normal 9 5 2 4" xfId="875" xr:uid="{9795D6E1-A5B3-4F46-A052-D2778528C2BD}"/>
    <cellStyle name="Normal 9 5 2 4 2" xfId="876" xr:uid="{88AD8FEC-AD37-434F-A883-6D781AC095BA}"/>
    <cellStyle name="Normal 9 5 2 4 2 2" xfId="4158" xr:uid="{2853F4C1-B387-477A-9241-52B9E15A985B}"/>
    <cellStyle name="Normal 9 5 2 4 2 2 2" xfId="5068" xr:uid="{4D06531F-EBA0-4A08-BCD5-078447DAD950}"/>
    <cellStyle name="Normal 9 5 2 4 2 3" xfId="4159" xr:uid="{B4654DAB-26B9-47F1-9E61-DB6307C729C4}"/>
    <cellStyle name="Normal 9 5 2 4 2 3 2" xfId="5069" xr:uid="{6B7AA380-102F-41DA-95B2-886F0CC65E8A}"/>
    <cellStyle name="Normal 9 5 2 4 2 4" xfId="4160" xr:uid="{12F83403-6F7B-4EAB-8775-389E1CD96D09}"/>
    <cellStyle name="Normal 9 5 2 4 2 4 2" xfId="5070" xr:uid="{1D232C52-645E-424C-AE89-84D2DAFA8B3C}"/>
    <cellStyle name="Normal 9 5 2 4 2 5" xfId="5067" xr:uid="{A5521FCF-8FB4-4B58-A165-4E50F7472AA0}"/>
    <cellStyle name="Normal 9 5 2 4 3" xfId="4161" xr:uid="{35967B73-BAA3-4653-8730-0EA617019715}"/>
    <cellStyle name="Normal 9 5 2 4 3 2" xfId="5071" xr:uid="{630F8F0C-2B2C-4E9E-B416-E161845B8FF1}"/>
    <cellStyle name="Normal 9 5 2 4 4" xfId="4162" xr:uid="{508DAAB4-8094-41E7-BD78-A1B2BFA0912F}"/>
    <cellStyle name="Normal 9 5 2 4 4 2" xfId="5072" xr:uid="{29B3B5CF-E8B4-4079-B1ED-0E35DD604973}"/>
    <cellStyle name="Normal 9 5 2 4 5" xfId="4163" xr:uid="{6F697C9C-2E68-44C5-A2AA-92BAE0BFC31F}"/>
    <cellStyle name="Normal 9 5 2 4 5 2" xfId="5073" xr:uid="{6B1B2911-8B8F-4F57-AC5A-D0B80D81A6E1}"/>
    <cellStyle name="Normal 9 5 2 4 6" xfId="5066" xr:uid="{8030AD32-FB67-476B-8E69-7D4B0BB81B70}"/>
    <cellStyle name="Normal 9 5 2 5" xfId="877" xr:uid="{266B7A47-61C5-4BBB-8CB2-67CE5A6ED0BB}"/>
    <cellStyle name="Normal 9 5 2 5 2" xfId="4164" xr:uid="{F018930A-B6A8-40C2-B2A3-5D857F53ECE2}"/>
    <cellStyle name="Normal 9 5 2 5 2 2" xfId="5075" xr:uid="{A6A53E13-513D-4C91-91BB-F349DFD96773}"/>
    <cellStyle name="Normal 9 5 2 5 3" xfId="4165" xr:uid="{1F9E23FE-EC47-43F4-874B-345AC8052F55}"/>
    <cellStyle name="Normal 9 5 2 5 3 2" xfId="5076" xr:uid="{801E48C6-F548-4755-939E-843724D319B2}"/>
    <cellStyle name="Normal 9 5 2 5 4" xfId="4166" xr:uid="{06F30A98-7C46-4CFE-911D-5444DF306942}"/>
    <cellStyle name="Normal 9 5 2 5 4 2" xfId="5077" xr:uid="{636BC944-4CD8-4618-BC53-92C5C8B22A09}"/>
    <cellStyle name="Normal 9 5 2 5 5" xfId="5074" xr:uid="{779BAD30-CABD-48AD-AA84-8D34179912F8}"/>
    <cellStyle name="Normal 9 5 2 6" xfId="4167" xr:uid="{7B27A127-677D-4F8E-BBCC-95FB2C27869D}"/>
    <cellStyle name="Normal 9 5 2 6 2" xfId="4168" xr:uid="{8CE4D898-7EF1-40C3-BDF4-B6D4CF2404DE}"/>
    <cellStyle name="Normal 9 5 2 6 2 2" xfId="5079" xr:uid="{8C3D0FE8-0174-4097-BBC0-E5B2C9F0AF3C}"/>
    <cellStyle name="Normal 9 5 2 6 3" xfId="4169" xr:uid="{C1AA6600-5946-4D5B-949F-58943AF70327}"/>
    <cellStyle name="Normal 9 5 2 6 3 2" xfId="5080" xr:uid="{1EC73796-E940-478A-BC71-21F0CC4C0D4F}"/>
    <cellStyle name="Normal 9 5 2 6 4" xfId="4170" xr:uid="{4AF099E0-ADAB-45CB-9F07-3829722BE90C}"/>
    <cellStyle name="Normal 9 5 2 6 4 2" xfId="5081" xr:uid="{2E2623CE-8182-4233-A18F-0E71B9DCE9B4}"/>
    <cellStyle name="Normal 9 5 2 6 5" xfId="5078" xr:uid="{22FD5B88-33F7-43BB-A460-D50B27AC2174}"/>
    <cellStyle name="Normal 9 5 2 7" xfId="4171" xr:uid="{42DB3F4C-DF78-4083-862C-55CA35E9FE09}"/>
    <cellStyle name="Normal 9 5 2 7 2" xfId="5082" xr:uid="{BB8CB0B1-46A1-4EF9-B281-07F78FF9845E}"/>
    <cellStyle name="Normal 9 5 2 8" xfId="4172" xr:uid="{7951D25D-B7F6-4B80-8141-86A3871532DC}"/>
    <cellStyle name="Normal 9 5 2 8 2" xfId="5083" xr:uid="{22CFAAF7-42FE-44BC-A3CC-129FF519D475}"/>
    <cellStyle name="Normal 9 5 2 9" xfId="4173" xr:uid="{C1A3FC58-CDD3-411C-8B38-98FA307079E8}"/>
    <cellStyle name="Normal 9 5 2 9 2" xfId="5084" xr:uid="{B839044A-F17A-4A2F-B8D1-3F6C4DFA6053}"/>
    <cellStyle name="Normal 9 5 3" xfId="420" xr:uid="{DF96CD57-37EB-48B5-8D7A-4227402C7650}"/>
    <cellStyle name="Normal 9 5 3 2" xfId="878" xr:uid="{B7486F75-378F-4E96-A793-37C3C47E612B}"/>
    <cellStyle name="Normal 9 5 3 2 2" xfId="879" xr:uid="{79B75269-C62E-478D-B1F8-A1FA6CE7CCE1}"/>
    <cellStyle name="Normal 9 5 3 2 2 2" xfId="2451" xr:uid="{272290EB-587E-4662-95A4-73CDE8BD56E0}"/>
    <cellStyle name="Normal 9 5 3 2 2 2 2" xfId="2452" xr:uid="{19CFCE58-7D9E-4CA0-A74F-77F8807C0BF0}"/>
    <cellStyle name="Normal 9 5 3 2 2 2 2 2" xfId="5089" xr:uid="{FE58FA80-8999-4F3A-A5E3-2347B4F2C026}"/>
    <cellStyle name="Normal 9 5 3 2 2 2 3" xfId="5088" xr:uid="{C29285C8-0482-4FC3-BC6F-F57074FB95EB}"/>
    <cellStyle name="Normal 9 5 3 2 2 3" xfId="2453" xr:uid="{15A21A2C-1725-4708-8026-AB6D80E539FD}"/>
    <cellStyle name="Normal 9 5 3 2 2 3 2" xfId="5090" xr:uid="{AC7A4269-A4A1-45AB-889F-45AF70DF92A3}"/>
    <cellStyle name="Normal 9 5 3 2 2 4" xfId="4174" xr:uid="{B9688767-3541-46D7-BA36-DB06E78D64D3}"/>
    <cellStyle name="Normal 9 5 3 2 2 4 2" xfId="5091" xr:uid="{942EAFB8-3B48-4218-8A2A-463943CB2A24}"/>
    <cellStyle name="Normal 9 5 3 2 2 5" xfId="5087" xr:uid="{71DD488B-C078-4EA7-8A24-41C58B241C62}"/>
    <cellStyle name="Normal 9 5 3 2 3" xfId="2454" xr:uid="{0A4DD3F1-BA14-4955-ADEF-03EF2AFE3AA0}"/>
    <cellStyle name="Normal 9 5 3 2 3 2" xfId="2455" xr:uid="{A9CFB948-92B2-4B01-A6CD-091028A6831D}"/>
    <cellStyle name="Normal 9 5 3 2 3 2 2" xfId="5093" xr:uid="{1C5B1AB7-7C44-49B4-B2EB-171663BA7CF9}"/>
    <cellStyle name="Normal 9 5 3 2 3 3" xfId="4175" xr:uid="{475E0ACF-F897-42EE-8739-19DD9307C5B9}"/>
    <cellStyle name="Normal 9 5 3 2 3 3 2" xfId="5094" xr:uid="{5B636F31-5929-41B8-B359-6F7FACC95DE7}"/>
    <cellStyle name="Normal 9 5 3 2 3 4" xfId="4176" xr:uid="{5BD97E36-5232-44F7-8B46-681EEB3651C8}"/>
    <cellStyle name="Normal 9 5 3 2 3 4 2" xfId="5095" xr:uid="{B3D44FE8-CABA-4E0E-9935-E370EA4C70CD}"/>
    <cellStyle name="Normal 9 5 3 2 3 5" xfId="5092" xr:uid="{0AE4C03D-5A38-42C0-B164-452F30C3003E}"/>
    <cellStyle name="Normal 9 5 3 2 4" xfId="2456" xr:uid="{61FAD0DA-F26A-4F86-B157-2404D209452C}"/>
    <cellStyle name="Normal 9 5 3 2 4 2" xfId="5096" xr:uid="{97C57D76-A843-4420-BD6A-73AD2734EDC3}"/>
    <cellStyle name="Normal 9 5 3 2 5" xfId="4177" xr:uid="{9B19D5F3-1860-42D5-8EBA-CB858EE15083}"/>
    <cellStyle name="Normal 9 5 3 2 5 2" xfId="5097" xr:uid="{3CC130A9-BF07-4ECC-951D-EF5B113AEA87}"/>
    <cellStyle name="Normal 9 5 3 2 6" xfId="4178" xr:uid="{F8D712B1-2D4A-41C8-9CEC-6D9252C9D014}"/>
    <cellStyle name="Normal 9 5 3 2 6 2" xfId="5098" xr:uid="{3759348A-19F2-43DD-9F92-D912E0A31910}"/>
    <cellStyle name="Normal 9 5 3 2 7" xfId="5086" xr:uid="{E1999753-7CAD-4E67-B0BA-00E64F1E14DD}"/>
    <cellStyle name="Normal 9 5 3 3" xfId="880" xr:uid="{0969DBF0-832A-48C0-ABE2-E643816976E1}"/>
    <cellStyle name="Normal 9 5 3 3 2" xfId="2457" xr:uid="{32C1C251-9BA5-4670-8B1F-F454C0100D6B}"/>
    <cellStyle name="Normal 9 5 3 3 2 2" xfId="2458" xr:uid="{55E8EB7C-5E0C-43F1-AF8C-39A1255193CF}"/>
    <cellStyle name="Normal 9 5 3 3 2 2 2" xfId="5101" xr:uid="{7AAA4E42-DE5E-4908-83E7-6F8258F53938}"/>
    <cellStyle name="Normal 9 5 3 3 2 3" xfId="4179" xr:uid="{D7AD6ABC-ADC8-4104-ACD1-9C500C4D1181}"/>
    <cellStyle name="Normal 9 5 3 3 2 3 2" xfId="5102" xr:uid="{342315A6-0354-4071-B5BA-E2CDFB0F7888}"/>
    <cellStyle name="Normal 9 5 3 3 2 4" xfId="4180" xr:uid="{B867CEB3-3E98-49E7-A12D-C44EE170D7BC}"/>
    <cellStyle name="Normal 9 5 3 3 2 4 2" xfId="5103" xr:uid="{F5391562-ABD4-44DC-8874-1B190C3B0269}"/>
    <cellStyle name="Normal 9 5 3 3 2 5" xfId="5100" xr:uid="{8F2AB0BC-2EEC-4D26-8C3A-C6F3252C0ED9}"/>
    <cellStyle name="Normal 9 5 3 3 3" xfId="2459" xr:uid="{0C878C8D-7C7E-4C20-95BF-D86A3AA1A768}"/>
    <cellStyle name="Normal 9 5 3 3 3 2" xfId="5104" xr:uid="{3269EC47-5022-4032-B820-DCA655A46378}"/>
    <cellStyle name="Normal 9 5 3 3 4" xfId="4181" xr:uid="{223AD617-8097-48E0-9FB0-FD7021161FC2}"/>
    <cellStyle name="Normal 9 5 3 3 4 2" xfId="5105" xr:uid="{723C860D-6786-4C7F-ACC0-169536C76E8D}"/>
    <cellStyle name="Normal 9 5 3 3 5" xfId="4182" xr:uid="{F9F140EE-DB6D-438C-9824-3C0F2FB28AD0}"/>
    <cellStyle name="Normal 9 5 3 3 5 2" xfId="5106" xr:uid="{539154DF-4DC4-4CE0-A2A8-B66A916DDE25}"/>
    <cellStyle name="Normal 9 5 3 3 6" xfId="5099" xr:uid="{9710AE77-6588-40C6-BB59-DF9A3A8D4B35}"/>
    <cellStyle name="Normal 9 5 3 4" xfId="2460" xr:uid="{9EA86FEE-A5EB-449A-B517-6C0550FFB1DF}"/>
    <cellStyle name="Normal 9 5 3 4 2" xfId="2461" xr:uid="{E690A1DC-9782-4322-8144-52935F5ECCD4}"/>
    <cellStyle name="Normal 9 5 3 4 2 2" xfId="5108" xr:uid="{11523468-9F6A-4C55-B659-52EA7DF9400F}"/>
    <cellStyle name="Normal 9 5 3 4 3" xfId="4183" xr:uid="{1A973B56-05BA-443D-9694-1172D3471DCF}"/>
    <cellStyle name="Normal 9 5 3 4 3 2" xfId="5109" xr:uid="{DC48F7C5-74CC-4C14-82F3-64D807E4A676}"/>
    <cellStyle name="Normal 9 5 3 4 4" xfId="4184" xr:uid="{FDA19829-1517-4C7F-B973-8474C1AAEF0F}"/>
    <cellStyle name="Normal 9 5 3 4 4 2" xfId="5110" xr:uid="{D9368D99-13E5-41B7-91E4-6FC43D4D3C39}"/>
    <cellStyle name="Normal 9 5 3 4 5" xfId="5107" xr:uid="{075EF1C8-E3D3-4DED-8AA8-7AE53F7E623C}"/>
    <cellStyle name="Normal 9 5 3 5" xfId="2462" xr:uid="{DEE10F69-74B1-4975-9B83-09F7BC07E413}"/>
    <cellStyle name="Normal 9 5 3 5 2" xfId="4185" xr:uid="{4E13537E-13DF-4DDC-8872-0899F5658A7B}"/>
    <cellStyle name="Normal 9 5 3 5 2 2" xfId="5112" xr:uid="{8EBE61E6-7D37-4D1A-895E-697EB6707103}"/>
    <cellStyle name="Normal 9 5 3 5 3" xfId="4186" xr:uid="{825C0C0B-6EE8-4ED9-8AC2-BCD827AD5376}"/>
    <cellStyle name="Normal 9 5 3 5 3 2" xfId="5113" xr:uid="{3FA79083-3B2F-416A-816E-0ED1F171A3FD}"/>
    <cellStyle name="Normal 9 5 3 5 4" xfId="4187" xr:uid="{77716118-A945-4549-875A-55847BC1C9A9}"/>
    <cellStyle name="Normal 9 5 3 5 4 2" xfId="5114" xr:uid="{D4137BBC-0BA1-42E6-8F0E-7D125FC082C3}"/>
    <cellStyle name="Normal 9 5 3 5 5" xfId="5111" xr:uid="{F52E4E86-6054-4C92-819B-A0FFC93E0E5B}"/>
    <cellStyle name="Normal 9 5 3 6" xfId="4188" xr:uid="{26C2C8CB-995B-41D0-9365-E8E07653F540}"/>
    <cellStyle name="Normal 9 5 3 6 2" xfId="5115" xr:uid="{A1DFD54B-34E9-47F4-ABC8-B31E7B892636}"/>
    <cellStyle name="Normal 9 5 3 7" xfId="4189" xr:uid="{AA0D9E1F-16AE-4999-8EC0-D4D1CAEA8555}"/>
    <cellStyle name="Normal 9 5 3 7 2" xfId="5116" xr:uid="{21DCFA15-A153-47DE-8958-35C656BA8CE7}"/>
    <cellStyle name="Normal 9 5 3 8" xfId="4190" xr:uid="{673E3709-30A2-4F1A-B6A9-52401D9E4D41}"/>
    <cellStyle name="Normal 9 5 3 8 2" xfId="5117" xr:uid="{80CBCF9E-0D94-4D1C-9509-97E2062B7F4F}"/>
    <cellStyle name="Normal 9 5 3 9" xfId="5085" xr:uid="{8248DFF4-FEE6-4341-B16F-3C280E1CF907}"/>
    <cellStyle name="Normal 9 5 4" xfId="421" xr:uid="{7624264F-ABE7-4B04-87C2-8ADAD8E0B2C6}"/>
    <cellStyle name="Normal 9 5 4 2" xfId="881" xr:uid="{1DB6789B-02BF-451A-B815-72384D0E4BE6}"/>
    <cellStyle name="Normal 9 5 4 2 2" xfId="882" xr:uid="{C669DC10-190F-4427-ACE8-2EB936954B16}"/>
    <cellStyle name="Normal 9 5 4 2 2 2" xfId="2463" xr:uid="{429AB0F2-C8E2-4B09-9BEB-92259F75B6D3}"/>
    <cellStyle name="Normal 9 5 4 2 2 2 2" xfId="5121" xr:uid="{D864451D-1A9C-4A8D-8F9A-FCC3063ADE5B}"/>
    <cellStyle name="Normal 9 5 4 2 2 3" xfId="4191" xr:uid="{0DCCA254-FF5E-44E0-AD0D-3140BBFC59CB}"/>
    <cellStyle name="Normal 9 5 4 2 2 3 2" xfId="5122" xr:uid="{EB901242-E01F-48BD-AB7A-054592860FB4}"/>
    <cellStyle name="Normal 9 5 4 2 2 4" xfId="4192" xr:uid="{CB8C6BAB-B7D6-4D68-9DF2-940DF3092542}"/>
    <cellStyle name="Normal 9 5 4 2 2 4 2" xfId="5123" xr:uid="{AD3A439B-D5C4-4581-A123-F11152E602DA}"/>
    <cellStyle name="Normal 9 5 4 2 2 5" xfId="5120" xr:uid="{CAE3A5AA-CEAE-4A54-8DC6-EC2D97EBC012}"/>
    <cellStyle name="Normal 9 5 4 2 3" xfId="2464" xr:uid="{86E80A17-7222-42DC-960B-240BC3EBAD2C}"/>
    <cellStyle name="Normal 9 5 4 2 3 2" xfId="5124" xr:uid="{D6FA83EB-44C0-4776-BE94-84514B687D9B}"/>
    <cellStyle name="Normal 9 5 4 2 4" xfId="4193" xr:uid="{EED979EB-B528-4CA0-B8F6-FB528F1E8D55}"/>
    <cellStyle name="Normal 9 5 4 2 4 2" xfId="5125" xr:uid="{9240DDCC-A78A-4372-806D-FE40BA43A2FF}"/>
    <cellStyle name="Normal 9 5 4 2 5" xfId="4194" xr:uid="{BDB25B3C-16A4-4322-9EA8-8862A64F2936}"/>
    <cellStyle name="Normal 9 5 4 2 5 2" xfId="5126" xr:uid="{BE644B11-CA2D-4390-B5D7-73E62D0D0195}"/>
    <cellStyle name="Normal 9 5 4 2 6" xfId="5119" xr:uid="{C8CCB0B0-B625-4F5A-8829-79810D06F3E7}"/>
    <cellStyle name="Normal 9 5 4 3" xfId="883" xr:uid="{3DD8283E-E5EE-47D3-B038-59385B28AB6A}"/>
    <cellStyle name="Normal 9 5 4 3 2" xfId="2465" xr:uid="{EE2A49E2-C995-4E58-9E0B-1AAAE7BA4171}"/>
    <cellStyle name="Normal 9 5 4 3 2 2" xfId="5128" xr:uid="{4268FBD3-D021-44AB-A96D-B4CA4E3931CD}"/>
    <cellStyle name="Normal 9 5 4 3 3" xfId="4195" xr:uid="{87A16D62-1628-416B-80C0-74962A4342A3}"/>
    <cellStyle name="Normal 9 5 4 3 3 2" xfId="5129" xr:uid="{9D0C15D4-4C7F-48C6-9E0B-09AFE60400C3}"/>
    <cellStyle name="Normal 9 5 4 3 4" xfId="4196" xr:uid="{80827D48-A8EF-4AB4-8EF4-789CDDF12C7F}"/>
    <cellStyle name="Normal 9 5 4 3 4 2" xfId="5130" xr:uid="{93435296-C897-4031-86AF-1B19168451A3}"/>
    <cellStyle name="Normal 9 5 4 3 5" xfId="5127" xr:uid="{DC78E6C4-8B21-4E93-864B-3C9C65EEFD4C}"/>
    <cellStyle name="Normal 9 5 4 4" xfId="2466" xr:uid="{CA1D4CA0-2D06-4F21-A7AE-621CE75CA7E0}"/>
    <cellStyle name="Normal 9 5 4 4 2" xfId="4197" xr:uid="{9DC8A9D7-1E80-46ED-8D9F-BEDFCF98CAC4}"/>
    <cellStyle name="Normal 9 5 4 4 2 2" xfId="5132" xr:uid="{49CCD788-9E9E-4BBC-86EF-8B5D9DE53AB9}"/>
    <cellStyle name="Normal 9 5 4 4 3" xfId="4198" xr:uid="{7106F0FD-9CD3-4AC2-AFBE-E84E68AEF865}"/>
    <cellStyle name="Normal 9 5 4 4 3 2" xfId="5133" xr:uid="{6A1DDBBC-CEDF-4B27-AD08-628EE28B243B}"/>
    <cellStyle name="Normal 9 5 4 4 4" xfId="4199" xr:uid="{D4DF6698-CD61-457F-B7F5-EAC4B36B23FB}"/>
    <cellStyle name="Normal 9 5 4 4 4 2" xfId="5134" xr:uid="{4A1CFED8-7479-499E-8496-8EDA96E88865}"/>
    <cellStyle name="Normal 9 5 4 4 5" xfId="5131" xr:uid="{27BFC3A0-E95E-49A5-AD65-396C258B2310}"/>
    <cellStyle name="Normal 9 5 4 5" xfId="4200" xr:uid="{B170AE0D-DD39-4BC0-B859-B67918C77C90}"/>
    <cellStyle name="Normal 9 5 4 5 2" xfId="5135" xr:uid="{66B50D24-1C1E-471B-963B-BCCE736333B6}"/>
    <cellStyle name="Normal 9 5 4 6" xfId="4201" xr:uid="{674151DF-F1DB-45DF-85C3-20232A153E77}"/>
    <cellStyle name="Normal 9 5 4 6 2" xfId="5136" xr:uid="{F15B5A61-2CB1-473A-B626-D553B5F7249E}"/>
    <cellStyle name="Normal 9 5 4 7" xfId="4202" xr:uid="{0F833CA3-C0FA-4DD3-91A1-4180C84EC6F1}"/>
    <cellStyle name="Normal 9 5 4 7 2" xfId="5137" xr:uid="{61A368C8-43E1-4514-9B72-7B55F00845BD}"/>
    <cellStyle name="Normal 9 5 4 8" xfId="5118" xr:uid="{A724FD4B-E941-4087-8902-FA01E64A911A}"/>
    <cellStyle name="Normal 9 5 5" xfId="422" xr:uid="{BAD73222-8361-491D-89B9-373A8D53003F}"/>
    <cellStyle name="Normal 9 5 5 2" xfId="884" xr:uid="{95E3BD5C-EE85-4F1A-95A7-07A586A78E08}"/>
    <cellStyle name="Normal 9 5 5 2 2" xfId="2467" xr:uid="{2FB7D363-1A7D-4AA5-B2BB-6C00ED6C105E}"/>
    <cellStyle name="Normal 9 5 5 2 2 2" xfId="5140" xr:uid="{B843CE8A-1E72-4FB4-8E68-5A9A22D0DD9B}"/>
    <cellStyle name="Normal 9 5 5 2 3" xfId="4203" xr:uid="{4C368BA6-0FC3-437C-A154-0F16BAFEC25D}"/>
    <cellStyle name="Normal 9 5 5 2 3 2" xfId="5141" xr:uid="{5A0AA4F1-701A-4EC3-8973-ED4C636F1F80}"/>
    <cellStyle name="Normal 9 5 5 2 4" xfId="4204" xr:uid="{9F172F3F-D437-494D-B5DA-CEF5A67DFF78}"/>
    <cellStyle name="Normal 9 5 5 2 4 2" xfId="5142" xr:uid="{DB4DAC25-7D88-436E-A739-BDBB286CE4A8}"/>
    <cellStyle name="Normal 9 5 5 2 5" xfId="5139" xr:uid="{3B428E85-27D7-4F0B-A526-7E3B0C386864}"/>
    <cellStyle name="Normal 9 5 5 3" xfId="2468" xr:uid="{F7B4D3FF-AD3E-4538-BB73-F365016A7BC0}"/>
    <cellStyle name="Normal 9 5 5 3 2" xfId="4205" xr:uid="{B098BBC1-D1E2-4473-AFF0-397806D4A7F7}"/>
    <cellStyle name="Normal 9 5 5 3 2 2" xfId="5144" xr:uid="{536AFEC4-AE67-4EC2-8ECA-239524D6A9C3}"/>
    <cellStyle name="Normal 9 5 5 3 3" xfId="4206" xr:uid="{C4685688-FF78-4AD5-A9E7-7C52430C0DA0}"/>
    <cellStyle name="Normal 9 5 5 3 3 2" xfId="5145" xr:uid="{C89F85A8-86C3-483A-ACAE-9182FBC7AC09}"/>
    <cellStyle name="Normal 9 5 5 3 4" xfId="4207" xr:uid="{7434D089-F083-4484-B5FE-7E99B1BA8256}"/>
    <cellStyle name="Normal 9 5 5 3 4 2" xfId="5146" xr:uid="{48AAEDE4-0029-4F42-B8F7-178E1C97D3AA}"/>
    <cellStyle name="Normal 9 5 5 3 5" xfId="5143" xr:uid="{E35A8CBA-B284-42EE-B07E-6A43D098D2F8}"/>
    <cellStyle name="Normal 9 5 5 4" xfId="4208" xr:uid="{CC20364A-2F46-44DD-BB4E-CEB71042A901}"/>
    <cellStyle name="Normal 9 5 5 4 2" xfId="5147" xr:uid="{9A85EA42-579C-49EB-A567-FA7F15174CC8}"/>
    <cellStyle name="Normal 9 5 5 5" xfId="4209" xr:uid="{50B6FF1E-B2E2-4CF2-87CE-EEF068E08787}"/>
    <cellStyle name="Normal 9 5 5 5 2" xfId="5148" xr:uid="{D97565EC-E3F6-4F77-B66E-AE0005E8437B}"/>
    <cellStyle name="Normal 9 5 5 6" xfId="4210" xr:uid="{838B86F2-1BF9-41FC-B9A5-85EB1831BABD}"/>
    <cellStyle name="Normal 9 5 5 6 2" xfId="5149" xr:uid="{C2D66544-7DD5-4084-B9B5-D6F24BEFEBAA}"/>
    <cellStyle name="Normal 9 5 5 7" xfId="5138" xr:uid="{92EF3799-22BE-4BA6-BBC1-0CFC8404A570}"/>
    <cellStyle name="Normal 9 5 6" xfId="885" xr:uid="{9E3031DD-CA8C-4854-B5C6-97906D284B94}"/>
    <cellStyle name="Normal 9 5 6 2" xfId="2469" xr:uid="{799A3F7F-3F52-4B20-816F-B5E279E920E0}"/>
    <cellStyle name="Normal 9 5 6 2 2" xfId="4211" xr:uid="{A0206C43-A219-4313-812C-AC49D6018E52}"/>
    <cellStyle name="Normal 9 5 6 2 2 2" xfId="5152" xr:uid="{7C4B396A-B741-4DC1-9774-AE66231F4E8A}"/>
    <cellStyle name="Normal 9 5 6 2 3" xfId="4212" xr:uid="{772AD6F5-8F2E-4314-BD8C-D62C01D5E63B}"/>
    <cellStyle name="Normal 9 5 6 2 3 2" xfId="5153" xr:uid="{47A9A71B-2542-4452-BA8B-9FCCD118135B}"/>
    <cellStyle name="Normal 9 5 6 2 4" xfId="4213" xr:uid="{B909A4AE-CF92-4EEA-8D59-B2D4B3C682E7}"/>
    <cellStyle name="Normal 9 5 6 2 4 2" xfId="5154" xr:uid="{7C5D87CD-FED6-492C-AC43-44CB7348699C}"/>
    <cellStyle name="Normal 9 5 6 2 5" xfId="5151" xr:uid="{BC25F1CF-2DFD-4E9B-B8D3-E3252EEEDC74}"/>
    <cellStyle name="Normal 9 5 6 3" xfId="4214" xr:uid="{61AB3766-9599-4F18-A111-F96F77BED5CE}"/>
    <cellStyle name="Normal 9 5 6 3 2" xfId="5155" xr:uid="{FD587809-1BF8-43C8-8F3D-02C17A2745A7}"/>
    <cellStyle name="Normal 9 5 6 4" xfId="4215" xr:uid="{337F8ABA-E550-487A-A9BC-0AD96E319AF0}"/>
    <cellStyle name="Normal 9 5 6 4 2" xfId="5156" xr:uid="{DFA62BC8-9616-410E-8E26-EA5904E8B8A0}"/>
    <cellStyle name="Normal 9 5 6 5" xfId="4216" xr:uid="{361AFBCC-CD5E-4A05-8848-50A3B1FB334D}"/>
    <cellStyle name="Normal 9 5 6 5 2" xfId="5157" xr:uid="{7C19C068-3962-4654-A1C3-B0FFDC6F2CFA}"/>
    <cellStyle name="Normal 9 5 6 6" xfId="5150" xr:uid="{52724FCF-730E-4BB2-A2D2-DB545EC77A7D}"/>
    <cellStyle name="Normal 9 5 7" xfId="2470" xr:uid="{327E6DF2-3DD7-4B73-BECD-6F44FE7F61CC}"/>
    <cellStyle name="Normal 9 5 7 2" xfId="4217" xr:uid="{3DBBD6C8-A57D-48B2-8B32-33291F8BD3B0}"/>
    <cellStyle name="Normal 9 5 7 2 2" xfId="5159" xr:uid="{CC63B201-09A5-45C3-8D57-F42AF80EEF30}"/>
    <cellStyle name="Normal 9 5 7 3" xfId="4218" xr:uid="{7AE95580-14C3-4A0B-B67E-9826E0418905}"/>
    <cellStyle name="Normal 9 5 7 3 2" xfId="5160" xr:uid="{34F2BC28-4C66-45A0-9BC1-7908CBE392C8}"/>
    <cellStyle name="Normal 9 5 7 4" xfId="4219" xr:uid="{C9D31BC5-3C2E-4784-9EBF-2DD1287E3FF9}"/>
    <cellStyle name="Normal 9 5 7 4 2" xfId="5161" xr:uid="{53E15F74-484D-493A-B89B-9DE4AD6FC856}"/>
    <cellStyle name="Normal 9 5 7 5" xfId="5158" xr:uid="{D5718FBD-D8E5-446E-9E49-6E97E398077A}"/>
    <cellStyle name="Normal 9 5 8" xfId="4220" xr:uid="{6D02A4B2-BC2C-4485-B5E8-33634EC6DDB5}"/>
    <cellStyle name="Normal 9 5 8 2" xfId="4221" xr:uid="{A5C9730C-7B67-45F6-A6AC-AD3D07675D29}"/>
    <cellStyle name="Normal 9 5 8 2 2" xfId="5163" xr:uid="{166FC65D-09EF-4765-A73B-56063AE617B3}"/>
    <cellStyle name="Normal 9 5 8 3" xfId="4222" xr:uid="{7B4C50EB-04A8-483E-9902-FE1601BBD313}"/>
    <cellStyle name="Normal 9 5 8 3 2" xfId="5164" xr:uid="{3E709687-31EE-4B26-A8DD-835AB333423A}"/>
    <cellStyle name="Normal 9 5 8 4" xfId="4223" xr:uid="{6AD99C7C-198D-4069-9405-23796DDA67A1}"/>
    <cellStyle name="Normal 9 5 8 4 2" xfId="5165" xr:uid="{23843F48-77B1-4FFC-8CFD-408599819A09}"/>
    <cellStyle name="Normal 9 5 8 5" xfId="5162" xr:uid="{BD1B09B1-945C-41CB-AD19-2738793EB12D}"/>
    <cellStyle name="Normal 9 5 9" xfId="4224" xr:uid="{2792D61F-2784-4FEB-9EA8-9BD931A6DD97}"/>
    <cellStyle name="Normal 9 5 9 2" xfId="5166" xr:uid="{3F579D92-923F-47FC-A908-58881EC41719}"/>
    <cellStyle name="Normal 9 6" xfId="181" xr:uid="{9955572A-10B5-459A-A9F1-47822BA86C2E}"/>
    <cellStyle name="Normal 9 6 10" xfId="5167" xr:uid="{21DA7518-AD3F-4C9E-BDDD-AF9364ED0CE2}"/>
    <cellStyle name="Normal 9 6 2" xfId="182" xr:uid="{4E25C955-A3D6-444D-9F17-A2A95DB2BCD7}"/>
    <cellStyle name="Normal 9 6 2 2" xfId="423" xr:uid="{64117472-0140-4B32-8951-2F587E767054}"/>
    <cellStyle name="Normal 9 6 2 2 2" xfId="886" xr:uid="{F51BB82B-C0CD-4CA2-85E2-2A1733D13C3B}"/>
    <cellStyle name="Normal 9 6 2 2 2 2" xfId="2471" xr:uid="{85A4BDDA-329F-4B70-A3DC-FEB769CC74C9}"/>
    <cellStyle name="Normal 9 6 2 2 2 2 2" xfId="5171" xr:uid="{62D74240-1A8D-4235-8371-4B54CF1354EB}"/>
    <cellStyle name="Normal 9 6 2 2 2 3" xfId="4225" xr:uid="{BB6233AD-AB65-43C2-8A89-D21C3ADB6242}"/>
    <cellStyle name="Normal 9 6 2 2 2 3 2" xfId="5172" xr:uid="{08A0199B-7A4B-437B-81AF-BC5F09F40E18}"/>
    <cellStyle name="Normal 9 6 2 2 2 4" xfId="4226" xr:uid="{4C2ED7FE-C412-479A-9CBB-A880A6D29863}"/>
    <cellStyle name="Normal 9 6 2 2 2 4 2" xfId="5173" xr:uid="{AE8FAC3B-B299-4F57-B2A4-97786DBA05FA}"/>
    <cellStyle name="Normal 9 6 2 2 2 5" xfId="5170" xr:uid="{B35D0F82-BE5C-47B5-9DEE-6D407A019585}"/>
    <cellStyle name="Normal 9 6 2 2 3" xfId="2472" xr:uid="{4AB49E6B-2135-405A-9CB0-6573A48DB5F6}"/>
    <cellStyle name="Normal 9 6 2 2 3 2" xfId="4227" xr:uid="{78E66F71-7BE2-44C4-A849-ED947D491E85}"/>
    <cellStyle name="Normal 9 6 2 2 3 2 2" xfId="5175" xr:uid="{66282138-24DD-4E33-902B-6905352EC76D}"/>
    <cellStyle name="Normal 9 6 2 2 3 3" xfId="4228" xr:uid="{814E4D36-4854-4967-94D7-335D62E09413}"/>
    <cellStyle name="Normal 9 6 2 2 3 3 2" xfId="5176" xr:uid="{B94779B3-F5ED-4896-949A-AC2AB76E0AF0}"/>
    <cellStyle name="Normal 9 6 2 2 3 4" xfId="4229" xr:uid="{15E7E213-7E68-4D32-A2B5-70F117478062}"/>
    <cellStyle name="Normal 9 6 2 2 3 4 2" xfId="5177" xr:uid="{967FD947-CAF3-48E5-969E-557321C27C84}"/>
    <cellStyle name="Normal 9 6 2 2 3 5" xfId="5174" xr:uid="{80BB4FF7-0E8C-45A6-8484-B4C49A4588B6}"/>
    <cellStyle name="Normal 9 6 2 2 4" xfId="4230" xr:uid="{CC9BB6F6-35FA-4678-83FA-030D29C69C98}"/>
    <cellStyle name="Normal 9 6 2 2 4 2" xfId="5178" xr:uid="{C9A0D6B4-D9E1-4BF2-A2EF-B6B12F1BB709}"/>
    <cellStyle name="Normal 9 6 2 2 5" xfId="4231" xr:uid="{F12566B5-BB65-4256-876E-E86CEA9359CB}"/>
    <cellStyle name="Normal 9 6 2 2 5 2" xfId="5179" xr:uid="{1379481D-E5A5-44E5-A7D5-F39CCC9C2D4A}"/>
    <cellStyle name="Normal 9 6 2 2 6" xfId="4232" xr:uid="{CC52A274-A986-480D-96CD-30E991F2E81D}"/>
    <cellStyle name="Normal 9 6 2 2 6 2" xfId="5180" xr:uid="{3A8B2882-7152-4C7E-B9C2-24AEACA971FB}"/>
    <cellStyle name="Normal 9 6 2 2 7" xfId="5169" xr:uid="{7D99490F-B740-45BB-9D3C-8D24CA50C35B}"/>
    <cellStyle name="Normal 9 6 2 3" xfId="887" xr:uid="{420FE4F2-1E5C-4395-BF58-01BB36FC3828}"/>
    <cellStyle name="Normal 9 6 2 3 2" xfId="2473" xr:uid="{C93270CB-47FC-4F5B-BC16-A6285B61B33A}"/>
    <cellStyle name="Normal 9 6 2 3 2 2" xfId="4233" xr:uid="{1C3547F5-B3B4-4644-BBA8-2A40BB0E907E}"/>
    <cellStyle name="Normal 9 6 2 3 2 2 2" xfId="5183" xr:uid="{FFBD94DC-0381-4C46-B726-B638B15D58BE}"/>
    <cellStyle name="Normal 9 6 2 3 2 3" xfId="4234" xr:uid="{15479EEF-9BA3-4303-890C-442DCACC07B6}"/>
    <cellStyle name="Normal 9 6 2 3 2 3 2" xfId="5184" xr:uid="{6B0AB56C-5037-43A7-AA60-BB4FABEAA082}"/>
    <cellStyle name="Normal 9 6 2 3 2 4" xfId="4235" xr:uid="{D97DB0B0-B773-47F5-AAAD-ACB1F2CCB9DE}"/>
    <cellStyle name="Normal 9 6 2 3 2 4 2" xfId="5185" xr:uid="{14A33725-824D-4F0C-8632-CD06179BE239}"/>
    <cellStyle name="Normal 9 6 2 3 2 5" xfId="5182" xr:uid="{101EAB7A-EE10-4F3C-908D-C5B862DD8207}"/>
    <cellStyle name="Normal 9 6 2 3 3" xfId="4236" xr:uid="{01AFE642-E755-4068-B067-10F2A15A13E0}"/>
    <cellStyle name="Normal 9 6 2 3 3 2" xfId="5186" xr:uid="{0256B0BE-4DCE-415E-9BDA-4091F74B27BA}"/>
    <cellStyle name="Normal 9 6 2 3 4" xfId="4237" xr:uid="{5F687702-0231-40C4-B92B-409636E052F1}"/>
    <cellStyle name="Normal 9 6 2 3 4 2" xfId="5187" xr:uid="{6DA721E5-1D69-42A9-8C4A-4D7FC0ABA173}"/>
    <cellStyle name="Normal 9 6 2 3 5" xfId="4238" xr:uid="{9E508323-10FB-4968-B947-39F89D40F355}"/>
    <cellStyle name="Normal 9 6 2 3 5 2" xfId="5188" xr:uid="{CFEBF56E-09C3-4605-9F0A-3610F04E1C76}"/>
    <cellStyle name="Normal 9 6 2 3 6" xfId="5181" xr:uid="{779F6A26-51DB-456F-B659-E5D0C126CA13}"/>
    <cellStyle name="Normal 9 6 2 4" xfId="2474" xr:uid="{E08E409B-8A44-49F6-BD26-DE5B6CDD3E97}"/>
    <cellStyle name="Normal 9 6 2 4 2" xfId="4239" xr:uid="{64797B66-9BFD-4577-BA09-3A662F46B6C2}"/>
    <cellStyle name="Normal 9 6 2 4 2 2" xfId="5190" xr:uid="{7C6241CA-6127-4011-B070-F4A63AA9F4B4}"/>
    <cellStyle name="Normal 9 6 2 4 3" xfId="4240" xr:uid="{3376665C-248E-4BF5-9A50-505FE43912AB}"/>
    <cellStyle name="Normal 9 6 2 4 3 2" xfId="5191" xr:uid="{DFE51F0F-A551-4714-A63C-D01D64FFB64F}"/>
    <cellStyle name="Normal 9 6 2 4 4" xfId="4241" xr:uid="{799D76F8-0363-4C9E-A44B-3AA01035EA22}"/>
    <cellStyle name="Normal 9 6 2 4 4 2" xfId="5192" xr:uid="{6A478D2D-DF76-4C80-8225-0EF8C9DA5EAF}"/>
    <cellStyle name="Normal 9 6 2 4 5" xfId="5189" xr:uid="{8F78BE51-5623-4F93-8B0F-5F68659E79ED}"/>
    <cellStyle name="Normal 9 6 2 5" xfId="4242" xr:uid="{743CFF43-AD07-4856-81ED-5628D4674B8A}"/>
    <cellStyle name="Normal 9 6 2 5 2" xfId="4243" xr:uid="{C49296D5-3C7E-4B59-9ED9-FAFFAC7A7D0D}"/>
    <cellStyle name="Normal 9 6 2 5 2 2" xfId="5194" xr:uid="{036D0120-06D8-4165-A598-19A2F49723D0}"/>
    <cellStyle name="Normal 9 6 2 5 3" xfId="4244" xr:uid="{D587B3DE-E1B8-4AE9-AAEA-C79FB91F7D7A}"/>
    <cellStyle name="Normal 9 6 2 5 3 2" xfId="5195" xr:uid="{79ECEEC8-FFE9-493B-A7FC-C26E8C2C0C0F}"/>
    <cellStyle name="Normal 9 6 2 5 4" xfId="4245" xr:uid="{3B3D8586-70D6-4CC0-B1F8-2A02DB155AC0}"/>
    <cellStyle name="Normal 9 6 2 5 4 2" xfId="5196" xr:uid="{F8B391F5-200A-4EAF-99E5-A5B31B471686}"/>
    <cellStyle name="Normal 9 6 2 5 5" xfId="5193" xr:uid="{F8E078B0-7B41-494B-9761-15D152623C8D}"/>
    <cellStyle name="Normal 9 6 2 6" xfId="4246" xr:uid="{97D57434-AEA0-44F3-9F44-F13ED6E31A7A}"/>
    <cellStyle name="Normal 9 6 2 6 2" xfId="5197" xr:uid="{A14BCD89-DE32-44AF-852D-E5193F016935}"/>
    <cellStyle name="Normal 9 6 2 7" xfId="4247" xr:uid="{26DBEACE-F3D5-41D2-B749-B111F183B0EC}"/>
    <cellStyle name="Normal 9 6 2 7 2" xfId="5198" xr:uid="{6E840123-43FB-49F8-A635-CBDC549AE651}"/>
    <cellStyle name="Normal 9 6 2 8" xfId="4248" xr:uid="{71458463-A790-4B24-8A8D-D35ADE796EE7}"/>
    <cellStyle name="Normal 9 6 2 8 2" xfId="5199" xr:uid="{62D3F311-463D-445F-930F-E8C08584F4E9}"/>
    <cellStyle name="Normal 9 6 2 9" xfId="5168" xr:uid="{955D1C85-4B66-46F2-BB29-6EB82CF9B75F}"/>
    <cellStyle name="Normal 9 6 3" xfId="424" xr:uid="{E17CE376-EBAF-43E0-B7FE-0E83D922E3E7}"/>
    <cellStyle name="Normal 9 6 3 2" xfId="888" xr:uid="{19BFE896-A2DF-41B0-91E9-3E1B5CB864A6}"/>
    <cellStyle name="Normal 9 6 3 2 2" xfId="889" xr:uid="{8ADB7987-C835-4B86-A3D9-0CA4269659A8}"/>
    <cellStyle name="Normal 9 6 3 2 2 2" xfId="5202" xr:uid="{6AFEEE32-FDC0-48B4-AD88-7B67C4082F02}"/>
    <cellStyle name="Normal 9 6 3 2 3" xfId="4249" xr:uid="{957F5122-7D6B-4E6B-A4D1-516BCD9F3BF9}"/>
    <cellStyle name="Normal 9 6 3 2 3 2" xfId="5203" xr:uid="{557F2119-681D-461E-B1DE-72281C14563A}"/>
    <cellStyle name="Normal 9 6 3 2 4" xfId="4250" xr:uid="{3C0F7940-0175-447E-AA40-D6E7AA28D714}"/>
    <cellStyle name="Normal 9 6 3 2 4 2" xfId="5204" xr:uid="{19A5B0E2-5B5F-44AD-B57E-5072C888FB9A}"/>
    <cellStyle name="Normal 9 6 3 2 5" xfId="5201" xr:uid="{BA0C205D-667F-41F9-AF45-9BA8A7C23781}"/>
    <cellStyle name="Normal 9 6 3 3" xfId="890" xr:uid="{D33D049F-6419-419B-AC52-E7D3EB4888C0}"/>
    <cellStyle name="Normal 9 6 3 3 2" xfId="4251" xr:uid="{8D434D97-F639-48D9-BCC8-F74AA47CFB42}"/>
    <cellStyle name="Normal 9 6 3 3 2 2" xfId="5206" xr:uid="{1E6ADADD-8AAD-4BFC-88DA-48DABEDE13DE}"/>
    <cellStyle name="Normal 9 6 3 3 3" xfId="4252" xr:uid="{6A69ABBB-A3D8-4077-8150-677A188DD9BE}"/>
    <cellStyle name="Normal 9 6 3 3 3 2" xfId="5207" xr:uid="{376664AF-781D-4F38-9FE2-F77089BF5F17}"/>
    <cellStyle name="Normal 9 6 3 3 4" xfId="4253" xr:uid="{15416CBE-4BD4-45BA-A5E1-E819ABC102D3}"/>
    <cellStyle name="Normal 9 6 3 3 4 2" xfId="5208" xr:uid="{2F4FFA80-B615-46CE-AF6A-2FF400FDC4D1}"/>
    <cellStyle name="Normal 9 6 3 3 5" xfId="5205" xr:uid="{8A6082D9-5145-402D-9E55-025E03412076}"/>
    <cellStyle name="Normal 9 6 3 4" xfId="4254" xr:uid="{1ADE4832-19EE-4F0F-87B2-56DDA10AF6EB}"/>
    <cellStyle name="Normal 9 6 3 4 2" xfId="5209" xr:uid="{9F2A7E9F-B408-4E29-B451-2E27FC2D7C2F}"/>
    <cellStyle name="Normal 9 6 3 5" xfId="4255" xr:uid="{0459355E-5E22-43F7-9C95-ED90AA6EC99A}"/>
    <cellStyle name="Normal 9 6 3 5 2" xfId="5210" xr:uid="{DEA50F0E-7697-4223-97F5-26F1FC1CEF6F}"/>
    <cellStyle name="Normal 9 6 3 6" xfId="4256" xr:uid="{B1C7BA6C-8D98-4549-9CB5-F55E868A52E7}"/>
    <cellStyle name="Normal 9 6 3 6 2" xfId="5211" xr:uid="{A8DBFCA6-FDE6-45E8-A920-7C5705C87ECA}"/>
    <cellStyle name="Normal 9 6 3 7" xfId="5200" xr:uid="{AE8EFC10-511D-4922-A28B-8DD4B2C59DD2}"/>
    <cellStyle name="Normal 9 6 4" xfId="425" xr:uid="{E636F638-A929-4290-99A4-473FB0E9E8B7}"/>
    <cellStyle name="Normal 9 6 4 2" xfId="891" xr:uid="{ED0D0DEC-1DE1-4B2F-825F-D81D7970F439}"/>
    <cellStyle name="Normal 9 6 4 2 2" xfId="4257" xr:uid="{CF1A7DF9-0919-486C-B620-9DC56BC5DAFA}"/>
    <cellStyle name="Normal 9 6 4 2 2 2" xfId="5214" xr:uid="{79887AB8-8357-4BB2-B750-EED766E59A35}"/>
    <cellStyle name="Normal 9 6 4 2 3" xfId="4258" xr:uid="{040D41CE-80E1-42F9-AD91-F575A07B47C2}"/>
    <cellStyle name="Normal 9 6 4 2 3 2" xfId="5215" xr:uid="{0A19B207-0236-4D37-BF0B-A47CC9BE004A}"/>
    <cellStyle name="Normal 9 6 4 2 4" xfId="4259" xr:uid="{514AC6D2-417C-4AD0-908E-680CBE3CC76E}"/>
    <cellStyle name="Normal 9 6 4 2 4 2" xfId="5216" xr:uid="{6A4C9A49-FC23-4324-B822-A48AFAE025C3}"/>
    <cellStyle name="Normal 9 6 4 2 5" xfId="5213" xr:uid="{0D9E85A7-5B49-4525-B346-93A6274552A2}"/>
    <cellStyle name="Normal 9 6 4 3" xfId="4260" xr:uid="{B29B2ABB-36E0-463A-B67D-3F6D0882F8C7}"/>
    <cellStyle name="Normal 9 6 4 3 2" xfId="5217" xr:uid="{7E0D1476-A045-4721-A3A9-F29458A06006}"/>
    <cellStyle name="Normal 9 6 4 4" xfId="4261" xr:uid="{8914EFDC-0124-4B1E-9316-817043819DFC}"/>
    <cellStyle name="Normal 9 6 4 4 2" xfId="5218" xr:uid="{21246386-1541-4902-B135-0CA3E191F12A}"/>
    <cellStyle name="Normal 9 6 4 5" xfId="4262" xr:uid="{2A98CF58-D525-4FB0-96D7-C6956D7E8E5D}"/>
    <cellStyle name="Normal 9 6 4 5 2" xfId="5219" xr:uid="{1036AF8E-E180-4039-882F-F7AE52AF4FD0}"/>
    <cellStyle name="Normal 9 6 4 6" xfId="5212" xr:uid="{F1AAB82C-A5DC-4C7F-9D68-C94F67FE8138}"/>
    <cellStyle name="Normal 9 6 5" xfId="892" xr:uid="{BF2506E9-B10F-48AD-BD00-1818B1519F84}"/>
    <cellStyle name="Normal 9 6 5 2" xfId="4263" xr:uid="{72F7B8B1-C86F-4365-B18A-1BA676BA7689}"/>
    <cellStyle name="Normal 9 6 5 2 2" xfId="5221" xr:uid="{7F5CD952-1F4E-46CE-9AAA-BC2E4C08C480}"/>
    <cellStyle name="Normal 9 6 5 3" xfId="4264" xr:uid="{7DD14CD7-C7B7-4696-8E93-E2CE9F368A3A}"/>
    <cellStyle name="Normal 9 6 5 3 2" xfId="5222" xr:uid="{5EDD4981-8EC8-4BE6-9D6D-58CF48CB92E3}"/>
    <cellStyle name="Normal 9 6 5 4" xfId="4265" xr:uid="{E82B60A3-3372-44C1-BA91-314EBAB7C8AF}"/>
    <cellStyle name="Normal 9 6 5 4 2" xfId="5223" xr:uid="{C4614A02-9212-4434-A17C-87AF4F0CD87E}"/>
    <cellStyle name="Normal 9 6 5 5" xfId="5220" xr:uid="{AB48CCC9-B4CA-4DB7-998F-7976D65D0C11}"/>
    <cellStyle name="Normal 9 6 6" xfId="4266" xr:uid="{EFCC9B2F-22A8-43FE-9719-F3B886725BE7}"/>
    <cellStyle name="Normal 9 6 6 2" xfId="4267" xr:uid="{BB1D48FF-9254-4175-BCD6-8D4FFD5DFE19}"/>
    <cellStyle name="Normal 9 6 6 2 2" xfId="5225" xr:uid="{602E086E-A49C-45F0-A3C9-7916E0668F88}"/>
    <cellStyle name="Normal 9 6 6 3" xfId="4268" xr:uid="{086C5C06-6C7B-463F-BED8-E07F28B601E0}"/>
    <cellStyle name="Normal 9 6 6 3 2" xfId="5226" xr:uid="{4224685F-6CEE-4E6C-A179-D03338CA0055}"/>
    <cellStyle name="Normal 9 6 6 4" xfId="4269" xr:uid="{1983B1CA-88E0-467C-B647-B8F6B2E1BE58}"/>
    <cellStyle name="Normal 9 6 6 4 2" xfId="5227" xr:uid="{A7E3B5FD-63A3-4E03-8A37-94DF0245947A}"/>
    <cellStyle name="Normal 9 6 6 5" xfId="5224" xr:uid="{F12A202B-867D-49D6-9E47-2A5A3980BB03}"/>
    <cellStyle name="Normal 9 6 7" xfId="4270" xr:uid="{A69B51EF-66C7-4E47-AFA3-35C66D675BE2}"/>
    <cellStyle name="Normal 9 6 7 2" xfId="5228" xr:uid="{1095EB25-16C6-46EC-B169-EAE1D308E6DF}"/>
    <cellStyle name="Normal 9 6 8" xfId="4271" xr:uid="{457273F8-0D38-4D08-82E1-6B46E86CACDD}"/>
    <cellStyle name="Normal 9 6 8 2" xfId="5229" xr:uid="{5BAB08F8-97A7-48DB-9A4D-CB8AA5EB371C}"/>
    <cellStyle name="Normal 9 6 9" xfId="4272" xr:uid="{00474CDA-5C8A-4202-ACC4-1EE5D8CE9830}"/>
    <cellStyle name="Normal 9 6 9 2" xfId="5230" xr:uid="{B81D2082-1FF0-4C59-83CB-7F30925F3B5B}"/>
    <cellStyle name="Normal 9 7" xfId="183" xr:uid="{DC66D75B-92AA-47E1-B165-9BB45F22BBA4}"/>
    <cellStyle name="Normal 9 7 2" xfId="426" xr:uid="{8C2BCACA-99EC-4514-8EE0-2C422410BD8C}"/>
    <cellStyle name="Normal 9 7 2 2" xfId="893" xr:uid="{19F5A98F-C39B-48AC-A086-F5CD641F7188}"/>
    <cellStyle name="Normal 9 7 2 2 2" xfId="2475" xr:uid="{91E26598-E6C3-43AC-8DB1-3630A76849BB}"/>
    <cellStyle name="Normal 9 7 2 2 2 2" xfId="2476" xr:uid="{77B4985E-B39C-41C9-9234-1CB2AC8123B0}"/>
    <cellStyle name="Normal 9 7 2 2 2 2 2" xfId="5235" xr:uid="{07D059C3-9627-470F-AB1B-F40E23BC5494}"/>
    <cellStyle name="Normal 9 7 2 2 2 3" xfId="5234" xr:uid="{71E06FD1-A3BF-4798-AFC5-889285595205}"/>
    <cellStyle name="Normal 9 7 2 2 3" xfId="2477" xr:uid="{2E7E5096-15B3-47D3-8AF2-E0ABDE6C3C69}"/>
    <cellStyle name="Normal 9 7 2 2 3 2" xfId="5236" xr:uid="{344B6DB4-4CF9-4EC1-9DF5-D3CF275D8A92}"/>
    <cellStyle name="Normal 9 7 2 2 4" xfId="4273" xr:uid="{46B30AD9-6BBE-4A67-B200-EF032CA4B9AA}"/>
    <cellStyle name="Normal 9 7 2 2 4 2" xfId="5237" xr:uid="{B89DA1F1-D13D-44B4-A07A-3E5B4E692820}"/>
    <cellStyle name="Normal 9 7 2 2 5" xfId="5233" xr:uid="{845D191B-FDB2-4689-9D0B-986161EBA3C2}"/>
    <cellStyle name="Normal 9 7 2 3" xfId="2478" xr:uid="{CF0485E5-EC62-4608-8882-F4B861B57C51}"/>
    <cellStyle name="Normal 9 7 2 3 2" xfId="2479" xr:uid="{F30A6A3F-B44B-42AD-9896-4DC8B2E772D9}"/>
    <cellStyle name="Normal 9 7 2 3 2 2" xfId="5239" xr:uid="{113AA1AD-A3E7-47D2-BD6D-1629C9447861}"/>
    <cellStyle name="Normal 9 7 2 3 3" xfId="4274" xr:uid="{9BB305F6-C352-4374-9BD4-870B0AE476B0}"/>
    <cellStyle name="Normal 9 7 2 3 3 2" xfId="5240" xr:uid="{7939A02E-BFCB-4829-8FE0-4084BA6CE06C}"/>
    <cellStyle name="Normal 9 7 2 3 4" xfId="4275" xr:uid="{E41EC77D-F3C9-4DB9-83F0-4887D9ACCFBE}"/>
    <cellStyle name="Normal 9 7 2 3 4 2" xfId="5241" xr:uid="{3FA74151-D6F6-480B-BB71-1AA34838E002}"/>
    <cellStyle name="Normal 9 7 2 3 5" xfId="5238" xr:uid="{7064FE42-3BE9-410D-9F9F-56185D46C980}"/>
    <cellStyle name="Normal 9 7 2 4" xfId="2480" xr:uid="{83F1C4DE-DA16-4C9C-ADBF-72AFB49DEAC6}"/>
    <cellStyle name="Normal 9 7 2 4 2" xfId="5242" xr:uid="{9FDE5C5A-7EB0-4589-9338-5D1DE48C86CA}"/>
    <cellStyle name="Normal 9 7 2 5" xfId="4276" xr:uid="{33690E92-9028-4E03-B6F6-78C79F27F636}"/>
    <cellStyle name="Normal 9 7 2 5 2" xfId="5243" xr:uid="{CB554DE5-81F0-440C-BE30-29EAC8EF78E6}"/>
    <cellStyle name="Normal 9 7 2 6" xfId="4277" xr:uid="{E2B3BFF0-642D-49DD-BBA2-A6F18455C61F}"/>
    <cellStyle name="Normal 9 7 2 6 2" xfId="5244" xr:uid="{FCF86303-8618-4E11-870F-5F9291E4AFCB}"/>
    <cellStyle name="Normal 9 7 2 7" xfId="5232" xr:uid="{9924A90A-1A57-4070-9513-6886E07ADF0A}"/>
    <cellStyle name="Normal 9 7 3" xfId="894" xr:uid="{96CC7373-551B-481E-A9A6-E15F63647B58}"/>
    <cellStyle name="Normal 9 7 3 2" xfId="2481" xr:uid="{F1A99CC7-5DE5-4485-A58D-45C2305E5D85}"/>
    <cellStyle name="Normal 9 7 3 2 2" xfId="2482" xr:uid="{23A989BF-DD42-4EFA-9B3E-C7BAA6DF6F11}"/>
    <cellStyle name="Normal 9 7 3 2 2 2" xfId="5247" xr:uid="{D8430790-6F56-483C-90AB-4D600C3E0097}"/>
    <cellStyle name="Normal 9 7 3 2 3" xfId="4278" xr:uid="{18CF6FD7-8C92-4691-A149-70028DAE8D85}"/>
    <cellStyle name="Normal 9 7 3 2 3 2" xfId="5248" xr:uid="{A5FDBAC2-CF45-4269-A818-B385372C145E}"/>
    <cellStyle name="Normal 9 7 3 2 4" xfId="4279" xr:uid="{E75C732D-44CA-417C-9B84-96BF4C708BC6}"/>
    <cellStyle name="Normal 9 7 3 2 4 2" xfId="5249" xr:uid="{9ED60BE8-1969-476C-91D1-8BB055AA825E}"/>
    <cellStyle name="Normal 9 7 3 2 5" xfId="5246" xr:uid="{C69C2D06-4DB8-440A-A5EA-6C54F8EF99DA}"/>
    <cellStyle name="Normal 9 7 3 3" xfId="2483" xr:uid="{917F3605-0174-4AD5-934E-BAA238712D0F}"/>
    <cellStyle name="Normal 9 7 3 3 2" xfId="5250" xr:uid="{1EB41456-E17A-4A60-9559-34593EC6DD7E}"/>
    <cellStyle name="Normal 9 7 3 4" xfId="4280" xr:uid="{52619ED0-95C5-42EA-9569-2F24B4302F0F}"/>
    <cellStyle name="Normal 9 7 3 4 2" xfId="5251" xr:uid="{C2956687-F1AD-4AC2-AD59-D2BD211FBD55}"/>
    <cellStyle name="Normal 9 7 3 5" xfId="4281" xr:uid="{7B53CB9D-8742-4705-8ACE-67243719820E}"/>
    <cellStyle name="Normal 9 7 3 5 2" xfId="5252" xr:uid="{35C13C86-BB8C-477B-B6AE-55C952F146A6}"/>
    <cellStyle name="Normal 9 7 3 6" xfId="5245" xr:uid="{B8185A50-7F5D-4C2C-BE5D-EB9021F6CA85}"/>
    <cellStyle name="Normal 9 7 4" xfId="2484" xr:uid="{D99A39F7-EC5F-495D-848C-BD557E60B9EB}"/>
    <cellStyle name="Normal 9 7 4 2" xfId="2485" xr:uid="{DC9E9069-53BA-410F-B45C-22EBF3511C5A}"/>
    <cellStyle name="Normal 9 7 4 2 2" xfId="5254" xr:uid="{57DED565-02C1-4DF7-A525-BFB14DD496FB}"/>
    <cellStyle name="Normal 9 7 4 3" xfId="4282" xr:uid="{F629E58F-EF52-499E-AB79-880A626EB8DF}"/>
    <cellStyle name="Normal 9 7 4 3 2" xfId="5255" xr:uid="{E617CD5C-7ABB-4DD5-84B2-2FF4855C320A}"/>
    <cellStyle name="Normal 9 7 4 4" xfId="4283" xr:uid="{A44E027B-1DA8-47C8-8B6E-FDA61E364B0C}"/>
    <cellStyle name="Normal 9 7 4 4 2" xfId="5256" xr:uid="{48178B9F-3377-4CAE-9871-84C8EBAE30B6}"/>
    <cellStyle name="Normal 9 7 4 5" xfId="5253" xr:uid="{A8B5CA5F-C1BB-4CE9-A466-37F9AD846D18}"/>
    <cellStyle name="Normal 9 7 5" xfId="2486" xr:uid="{9D38E37F-AA10-44D5-8AE9-8CF72B757631}"/>
    <cellStyle name="Normal 9 7 5 2" xfId="4284" xr:uid="{79ACFAA6-955A-4DFC-B8A7-8BC7500CCF49}"/>
    <cellStyle name="Normal 9 7 5 2 2" xfId="5258" xr:uid="{A0F129BC-8CFF-4A28-B6DD-744B831EFBCB}"/>
    <cellStyle name="Normal 9 7 5 3" xfId="4285" xr:uid="{DC42EB5F-7673-4C4D-9F83-48F09BE57CBD}"/>
    <cellStyle name="Normal 9 7 5 3 2" xfId="5259" xr:uid="{9FE1BE10-5A55-48D0-9963-95C8D2649EF6}"/>
    <cellStyle name="Normal 9 7 5 4" xfId="4286" xr:uid="{2BF1CAF8-DFFF-48B3-AB95-DCBEBCD9AE18}"/>
    <cellStyle name="Normal 9 7 5 4 2" xfId="5260" xr:uid="{D4D521B0-D121-4604-80AA-3284462E383D}"/>
    <cellStyle name="Normal 9 7 5 5" xfId="5257" xr:uid="{6E65274B-F00C-43B7-A248-BFC0A6C7BF8E}"/>
    <cellStyle name="Normal 9 7 6" xfId="4287" xr:uid="{0D567187-9061-465D-9D4A-0212558C5220}"/>
    <cellStyle name="Normal 9 7 6 2" xfId="5261" xr:uid="{30888A89-1CAD-481E-ACCD-D1027F98E450}"/>
    <cellStyle name="Normal 9 7 7" xfId="4288" xr:uid="{C39A8872-2486-4E19-893C-20B2C81D33F9}"/>
    <cellStyle name="Normal 9 7 7 2" xfId="5262" xr:uid="{664A2F9A-FA47-413A-A67B-2BC0C0D689E0}"/>
    <cellStyle name="Normal 9 7 8" xfId="4289" xr:uid="{F8FA44C0-B5A3-4BE4-A3AC-5AF37EC531C4}"/>
    <cellStyle name="Normal 9 7 8 2" xfId="5263" xr:uid="{2BD6609A-D378-4A4A-BB93-6747F15F5A41}"/>
    <cellStyle name="Normal 9 7 9" xfId="5231" xr:uid="{3DE86247-F9AA-4F1A-A7F8-BA31F2D20E4A}"/>
    <cellStyle name="Normal 9 8" xfId="427" xr:uid="{C2807062-06E9-4C50-93FE-03F0FFC9A017}"/>
    <cellStyle name="Normal 9 8 2" xfId="895" xr:uid="{9474C570-ABD1-4544-904F-AFA0A68339A7}"/>
    <cellStyle name="Normal 9 8 2 2" xfId="896" xr:uid="{AA2C1158-480F-4B17-8E75-6992944077A5}"/>
    <cellStyle name="Normal 9 8 2 2 2" xfId="2487" xr:uid="{CC777994-13D7-477D-A361-8DA11551CAFF}"/>
    <cellStyle name="Normal 9 8 2 2 2 2" xfId="5267" xr:uid="{0530901B-F338-4C74-8A27-B81F83CE7320}"/>
    <cellStyle name="Normal 9 8 2 2 3" xfId="4290" xr:uid="{84C74158-6424-4C28-8C84-5521EE6858C0}"/>
    <cellStyle name="Normal 9 8 2 2 3 2" xfId="5268" xr:uid="{A7B9C1B6-0750-4B1E-A856-69635E7CCD98}"/>
    <cellStyle name="Normal 9 8 2 2 4" xfId="4291" xr:uid="{C807865D-5153-45A5-9AED-77AD5C48D057}"/>
    <cellStyle name="Normal 9 8 2 2 4 2" xfId="5269" xr:uid="{B38F558B-6B13-498A-9CE4-B724BDB6D912}"/>
    <cellStyle name="Normal 9 8 2 2 5" xfId="5266" xr:uid="{17CDD1D7-799D-4563-832B-59BC945D8D11}"/>
    <cellStyle name="Normal 9 8 2 3" xfId="2488" xr:uid="{8BFCBB1A-090D-4A80-B1AF-DEEDFA4868A9}"/>
    <cellStyle name="Normal 9 8 2 3 2" xfId="5270" xr:uid="{D16D8EA7-881B-45FE-9A11-44157ED6385B}"/>
    <cellStyle name="Normal 9 8 2 4" xfId="4292" xr:uid="{0CE2A5AB-ECDD-4A01-AF29-23BCAF5BF658}"/>
    <cellStyle name="Normal 9 8 2 4 2" xfId="5271" xr:uid="{2FF5A8DF-9C8B-44D1-9C01-24E38761BAB6}"/>
    <cellStyle name="Normal 9 8 2 5" xfId="4293" xr:uid="{A11EBADC-BDE7-4B87-B9E1-7C9722AE09DD}"/>
    <cellStyle name="Normal 9 8 2 5 2" xfId="5272" xr:uid="{8C7071F4-4550-412F-88DB-0FE74CB9B0A7}"/>
    <cellStyle name="Normal 9 8 2 6" xfId="5265" xr:uid="{94339F64-1D71-4426-9CEE-46E9496CE4B5}"/>
    <cellStyle name="Normal 9 8 3" xfId="897" xr:uid="{CA77238D-E65B-4DF9-A066-76E103DB75F8}"/>
    <cellStyle name="Normal 9 8 3 2" xfId="2489" xr:uid="{6057F9CB-D82E-4F34-AAA4-C545C5666C3C}"/>
    <cellStyle name="Normal 9 8 3 2 2" xfId="5274" xr:uid="{7AF9EFAC-6F53-404F-9D78-8332417AB023}"/>
    <cellStyle name="Normal 9 8 3 3" xfId="4294" xr:uid="{E4A53E2B-4D56-4223-81B8-13A22722D79C}"/>
    <cellStyle name="Normal 9 8 3 3 2" xfId="5275" xr:uid="{473EF52C-570D-48D5-8346-159C71C1F872}"/>
    <cellStyle name="Normal 9 8 3 4" xfId="4295" xr:uid="{449A5FC5-3471-44FE-8847-FC5D4F7F5218}"/>
    <cellStyle name="Normal 9 8 3 4 2" xfId="5276" xr:uid="{5CC4FDD5-3323-4E7E-8055-C1B703F078AD}"/>
    <cellStyle name="Normal 9 8 3 5" xfId="5273" xr:uid="{D6C7596D-2DBC-48A3-8F9B-57A1867F4DEC}"/>
    <cellStyle name="Normal 9 8 4" xfId="2490" xr:uid="{E7C1EC41-D8A3-48D2-9A61-03B1FD966B89}"/>
    <cellStyle name="Normal 9 8 4 2" xfId="4296" xr:uid="{35812558-BB0D-4417-959B-4CB45C35A5C5}"/>
    <cellStyle name="Normal 9 8 4 2 2" xfId="5278" xr:uid="{A0BD055B-92DC-470B-840B-2E94DF0E1057}"/>
    <cellStyle name="Normal 9 8 4 3" xfId="4297" xr:uid="{EDD32131-993D-46E2-8A8D-A7BD1FB8267C}"/>
    <cellStyle name="Normal 9 8 4 3 2" xfId="5279" xr:uid="{565E7B11-4BE6-4408-8AAF-D97B7028F6E0}"/>
    <cellStyle name="Normal 9 8 4 4" xfId="4298" xr:uid="{68D7B6D6-CE92-40BA-9D13-E3E6440560C2}"/>
    <cellStyle name="Normal 9 8 4 4 2" xfId="5280" xr:uid="{D3CB5E60-8C02-4168-B122-3B947E7D7765}"/>
    <cellStyle name="Normal 9 8 4 5" xfId="5277" xr:uid="{00640E4F-A4EB-4430-8D87-9D2AF7895FCE}"/>
    <cellStyle name="Normal 9 8 5" xfId="4299" xr:uid="{450635A7-68B6-474A-AC50-B94BF6A45B9F}"/>
    <cellStyle name="Normal 9 8 5 2" xfId="5281" xr:uid="{45F56330-5FB6-4FCB-9648-441297D9548A}"/>
    <cellStyle name="Normal 9 8 6" xfId="4300" xr:uid="{6C1A03B1-E1FD-4152-B449-03655A2F32D3}"/>
    <cellStyle name="Normal 9 8 6 2" xfId="5282" xr:uid="{D4033020-49FA-41CA-8A42-25E525DAB109}"/>
    <cellStyle name="Normal 9 8 7" xfId="4301" xr:uid="{012EB24C-6131-4F50-AAD2-F6494CA80909}"/>
    <cellStyle name="Normal 9 8 7 2" xfId="5283" xr:uid="{7DD83803-9102-47A5-8409-4C4E9EE4E637}"/>
    <cellStyle name="Normal 9 8 8" xfId="5264" xr:uid="{351A972E-0402-4723-87F2-A606CDEBFCB1}"/>
    <cellStyle name="Normal 9 9" xfId="428" xr:uid="{54B6D1D0-291F-48D3-BD2F-E1E111ADF3C2}"/>
    <cellStyle name="Normal 9 9 2" xfId="898" xr:uid="{489D8FEF-1BA2-4247-94CB-9853967CB8E0}"/>
    <cellStyle name="Normal 9 9 2 2" xfId="2491" xr:uid="{2C4CF9E4-CD87-40C7-8529-B8EDD7CE6CFC}"/>
    <cellStyle name="Normal 9 9 2 2 2" xfId="5286" xr:uid="{55666E2F-8052-46B9-85C9-ECDF514A3293}"/>
    <cellStyle name="Normal 9 9 2 3" xfId="4302" xr:uid="{88AE30C2-EC46-4FC4-B471-6D010FD27B96}"/>
    <cellStyle name="Normal 9 9 2 3 2" xfId="5287" xr:uid="{C44DF074-BDE1-487D-B40E-CF2A2658EDFE}"/>
    <cellStyle name="Normal 9 9 2 4" xfId="4303" xr:uid="{98FD24CB-8FAE-41E2-8FC4-FAD853A1F972}"/>
    <cellStyle name="Normal 9 9 2 4 2" xfId="5288" xr:uid="{B1062518-B4AA-42F6-8298-6F96B75F94A8}"/>
    <cellStyle name="Normal 9 9 2 5" xfId="5285" xr:uid="{51C60980-941B-46E0-A72C-C48B8C69BD60}"/>
    <cellStyle name="Normal 9 9 3" xfId="2492" xr:uid="{36379B25-5CFF-420F-A377-1EF18A3F3C9C}"/>
    <cellStyle name="Normal 9 9 3 2" xfId="4304" xr:uid="{C61BF57A-C518-4049-BE11-1B6D9CCB91C6}"/>
    <cellStyle name="Normal 9 9 3 2 2" xfId="5290" xr:uid="{F6B9446B-B054-4213-96D2-58AFEF670B82}"/>
    <cellStyle name="Normal 9 9 3 3" xfId="4305" xr:uid="{9CDA704D-92CA-4A05-8EE5-84D43809E8BA}"/>
    <cellStyle name="Normal 9 9 3 3 2" xfId="5291" xr:uid="{33D1F7A9-BD6E-46CA-83A2-5795C559D648}"/>
    <cellStyle name="Normal 9 9 3 4" xfId="4306" xr:uid="{A4838330-43BF-4047-BC03-6D4F526E1B88}"/>
    <cellStyle name="Normal 9 9 3 4 2" xfId="5292" xr:uid="{FDD9EB48-B467-41DE-8AC9-6AA8A86FA96A}"/>
    <cellStyle name="Normal 9 9 3 5" xfId="5289" xr:uid="{6C8EFC90-94CF-409C-A7FF-5EA75B2A315A}"/>
    <cellStyle name="Normal 9 9 4" xfId="4307" xr:uid="{37BFFE6A-1AD8-439C-B23A-6B2C41565BC8}"/>
    <cellStyle name="Normal 9 9 4 2" xfId="5293" xr:uid="{A76210E8-4722-49A2-A5E4-99533EC9B060}"/>
    <cellStyle name="Normal 9 9 5" xfId="4308" xr:uid="{FA5203C7-22DD-46E8-B829-876A5C094BD1}"/>
    <cellStyle name="Normal 9 9 5 2" xfId="5294" xr:uid="{F36A5115-DFA4-4532-A82E-E6106AAB5132}"/>
    <cellStyle name="Normal 9 9 6" xfId="4309" xr:uid="{F7F5E8D6-638A-42AD-8803-F796A6E827EA}"/>
    <cellStyle name="Normal 9 9 6 2" xfId="5295" xr:uid="{00066563-E867-46D8-ACF7-F4675298F316}"/>
    <cellStyle name="Normal 9 9 7" xfId="5284" xr:uid="{E77A22B8-B1CA-42E4-B30C-2F709177F2B3}"/>
    <cellStyle name="Percent 2" xfId="70" xr:uid="{942299BB-2E87-48AE-B040-93E55012C9B3}"/>
    <cellStyle name="Percent 2 2" xfId="5296" xr:uid="{157338CA-B5B3-468E-96CC-0E68D5484E78}"/>
    <cellStyle name="Гиперссылка 2" xfId="4" xr:uid="{49BAA0F8-B3D3-41B5-87DD-435502328B29}"/>
    <cellStyle name="Гиперссылка 2 2" xfId="5297" xr:uid="{ECEBFEB0-C643-4B02-B5EC-86D60E51CB57}"/>
    <cellStyle name="Обычный 2" xfId="1" xr:uid="{A3CD5D5E-4502-4158-8112-08CDD679ACF5}"/>
    <cellStyle name="Обычный 2 2" xfId="5" xr:uid="{D19F253E-EE9B-4476-9D91-2EE3A6D7A3DC}"/>
    <cellStyle name="Обычный 2 2 2" xfId="5299" xr:uid="{2982D238-60B2-4098-9A66-42F760296ABE}"/>
    <cellStyle name="Обычный 2 3" xfId="5298" xr:uid="{2BACC964-8F1F-4836-BA47-C2F0020E7F4B}"/>
    <cellStyle name="常规_Sheet1_1" xfId="4411" xr:uid="{2C1296E3-1935-47C3-AE25-FDF0816AAFD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N9" sqref="N9"/>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3" t="s">
        <v>2</v>
      </c>
      <c r="C8" s="94"/>
      <c r="D8" s="94"/>
      <c r="E8" s="94"/>
      <c r="F8" s="94"/>
      <c r="G8" s="95"/>
    </row>
    <row r="9" spans="2:7" ht="14.25">
      <c r="B9" s="153"/>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49"/>
  <sheetViews>
    <sheetView tabSelected="1" topLeftCell="A108" zoomScale="90" zoomScaleNormal="90" workbookViewId="0">
      <selection activeCell="P115" sqref="P115"/>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7" t="s">
        <v>139</v>
      </c>
      <c r="C2" s="132"/>
      <c r="D2" s="132"/>
      <c r="E2" s="132"/>
      <c r="F2" s="132"/>
      <c r="G2" s="132"/>
      <c r="H2" s="132"/>
      <c r="I2" s="132"/>
      <c r="J2" s="138" t="s">
        <v>145</v>
      </c>
      <c r="K2" s="127"/>
    </row>
    <row r="3" spans="1:11">
      <c r="A3" s="126"/>
      <c r="B3" s="134" t="s">
        <v>140</v>
      </c>
      <c r="C3" s="132"/>
      <c r="D3" s="132"/>
      <c r="E3" s="132"/>
      <c r="F3" s="132"/>
      <c r="G3" s="132"/>
      <c r="H3" s="132"/>
      <c r="I3" s="132"/>
      <c r="J3" s="132"/>
      <c r="K3" s="127"/>
    </row>
    <row r="4" spans="1:11">
      <c r="A4" s="126"/>
      <c r="B4" s="134" t="s">
        <v>141</v>
      </c>
      <c r="C4" s="132"/>
      <c r="D4" s="132"/>
      <c r="E4" s="132"/>
      <c r="F4" s="132"/>
      <c r="G4" s="132"/>
      <c r="H4" s="132"/>
      <c r="I4" s="132"/>
      <c r="J4" s="132"/>
      <c r="K4" s="127"/>
    </row>
    <row r="5" spans="1:11">
      <c r="A5" s="126"/>
      <c r="B5" s="134" t="s">
        <v>142</v>
      </c>
      <c r="C5" s="132"/>
      <c r="D5" s="132"/>
      <c r="E5" s="132"/>
      <c r="F5" s="132"/>
      <c r="G5" s="132"/>
      <c r="H5" s="132"/>
      <c r="I5" s="132"/>
      <c r="J5" s="132"/>
      <c r="K5" s="127"/>
    </row>
    <row r="6" spans="1:11">
      <c r="A6" s="126"/>
      <c r="B6" s="134" t="s">
        <v>143</v>
      </c>
      <c r="C6" s="132"/>
      <c r="D6" s="132"/>
      <c r="E6" s="132"/>
      <c r="F6" s="132"/>
      <c r="G6" s="132"/>
      <c r="H6" s="132"/>
      <c r="I6" s="132"/>
      <c r="J6" s="132"/>
      <c r="K6" s="127"/>
    </row>
    <row r="7" spans="1:11">
      <c r="A7" s="126"/>
      <c r="B7" s="134"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716</v>
      </c>
      <c r="C10" s="132"/>
      <c r="D10" s="132"/>
      <c r="E10" s="132"/>
      <c r="F10" s="127"/>
      <c r="G10" s="128"/>
      <c r="H10" s="128" t="s">
        <v>716</v>
      </c>
      <c r="I10" s="132"/>
      <c r="J10" s="159">
        <v>53390</v>
      </c>
      <c r="K10" s="127"/>
    </row>
    <row r="11" spans="1:11">
      <c r="A11" s="126"/>
      <c r="B11" s="126" t="s">
        <v>717</v>
      </c>
      <c r="C11" s="132"/>
      <c r="D11" s="132"/>
      <c r="E11" s="132"/>
      <c r="F11" s="127"/>
      <c r="G11" s="128"/>
      <c r="H11" s="128" t="s">
        <v>717</v>
      </c>
      <c r="I11" s="132"/>
      <c r="J11" s="160"/>
      <c r="K11" s="127"/>
    </row>
    <row r="12" spans="1:11">
      <c r="A12" s="126"/>
      <c r="B12" s="126" t="s">
        <v>718</v>
      </c>
      <c r="C12" s="132"/>
      <c r="D12" s="132"/>
      <c r="E12" s="132"/>
      <c r="F12" s="127"/>
      <c r="G12" s="128"/>
      <c r="H12" s="128" t="s">
        <v>718</v>
      </c>
      <c r="I12" s="132"/>
      <c r="J12" s="132"/>
      <c r="K12" s="127"/>
    </row>
    <row r="13" spans="1:11">
      <c r="A13" s="126"/>
      <c r="B13" s="126" t="s">
        <v>719</v>
      </c>
      <c r="C13" s="132"/>
      <c r="D13" s="132"/>
      <c r="E13" s="132"/>
      <c r="F13" s="127"/>
      <c r="G13" s="128"/>
      <c r="H13" s="128" t="s">
        <v>719</v>
      </c>
      <c r="I13" s="132"/>
      <c r="J13" s="111" t="s">
        <v>16</v>
      </c>
      <c r="K13" s="127"/>
    </row>
    <row r="14" spans="1:11" ht="15" customHeight="1">
      <c r="A14" s="126"/>
      <c r="B14" s="126" t="s">
        <v>157</v>
      </c>
      <c r="C14" s="132"/>
      <c r="D14" s="132"/>
      <c r="E14" s="132"/>
      <c r="F14" s="127"/>
      <c r="G14" s="128"/>
      <c r="H14" s="128" t="s">
        <v>157</v>
      </c>
      <c r="I14" s="132"/>
      <c r="J14" s="161">
        <v>45349</v>
      </c>
      <c r="K14" s="127"/>
    </row>
    <row r="15" spans="1:11" ht="15" customHeight="1">
      <c r="A15" s="126"/>
      <c r="B15" s="6" t="s">
        <v>11</v>
      </c>
      <c r="C15" s="7"/>
      <c r="D15" s="7"/>
      <c r="E15" s="7"/>
      <c r="F15" s="8"/>
      <c r="G15" s="128"/>
      <c r="H15" s="9" t="s">
        <v>11</v>
      </c>
      <c r="I15" s="132"/>
      <c r="J15" s="162"/>
      <c r="K15" s="127"/>
    </row>
    <row r="16" spans="1:11" ht="15" customHeight="1">
      <c r="A16" s="126"/>
      <c r="B16" s="132"/>
      <c r="C16" s="132"/>
      <c r="D16" s="132"/>
      <c r="E16" s="132"/>
      <c r="F16" s="132"/>
      <c r="G16" s="132"/>
      <c r="H16" s="132"/>
      <c r="I16" s="136" t="s">
        <v>147</v>
      </c>
      <c r="J16" s="142">
        <v>41841</v>
      </c>
      <c r="K16" s="127"/>
    </row>
    <row r="17" spans="1:11">
      <c r="A17" s="126"/>
      <c r="B17" s="132" t="s">
        <v>720</v>
      </c>
      <c r="C17" s="132"/>
      <c r="D17" s="132"/>
      <c r="E17" s="132"/>
      <c r="F17" s="132"/>
      <c r="G17" s="132"/>
      <c r="H17" s="132"/>
      <c r="I17" s="136" t="s">
        <v>148</v>
      </c>
      <c r="J17" s="142" t="s">
        <v>933</v>
      </c>
      <c r="K17" s="127"/>
    </row>
    <row r="18" spans="1:11" ht="18">
      <c r="A18" s="126"/>
      <c r="B18" s="132" t="s">
        <v>721</v>
      </c>
      <c r="C18" s="132"/>
      <c r="D18" s="132"/>
      <c r="E18" s="132"/>
      <c r="F18" s="132"/>
      <c r="G18" s="132"/>
      <c r="H18" s="132"/>
      <c r="I18" s="135"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63" t="s">
        <v>207</v>
      </c>
      <c r="G20" s="164"/>
      <c r="H20" s="112" t="s">
        <v>174</v>
      </c>
      <c r="I20" s="112" t="s">
        <v>208</v>
      </c>
      <c r="J20" s="112" t="s">
        <v>26</v>
      </c>
      <c r="K20" s="127"/>
    </row>
    <row r="21" spans="1:11">
      <c r="A21" s="126"/>
      <c r="B21" s="117"/>
      <c r="C21" s="117"/>
      <c r="D21" s="118"/>
      <c r="E21" s="118"/>
      <c r="F21" s="165"/>
      <c r="G21" s="166"/>
      <c r="H21" s="117" t="s">
        <v>146</v>
      </c>
      <c r="I21" s="117"/>
      <c r="J21" s="117"/>
      <c r="K21" s="127"/>
    </row>
    <row r="22" spans="1:11">
      <c r="A22" s="126"/>
      <c r="B22" s="119">
        <v>4</v>
      </c>
      <c r="C22" s="10" t="s">
        <v>722</v>
      </c>
      <c r="D22" s="130" t="s">
        <v>839</v>
      </c>
      <c r="E22" s="130" t="s">
        <v>723</v>
      </c>
      <c r="F22" s="154" t="s">
        <v>279</v>
      </c>
      <c r="G22" s="155"/>
      <c r="H22" s="11" t="s">
        <v>724</v>
      </c>
      <c r="I22" s="14">
        <v>23.35</v>
      </c>
      <c r="J22" s="121">
        <f t="shared" ref="J22:J53" si="0">I22*B22</f>
        <v>93.4</v>
      </c>
      <c r="K22" s="127"/>
    </row>
    <row r="23" spans="1:11">
      <c r="A23" s="126"/>
      <c r="B23" s="119">
        <v>4</v>
      </c>
      <c r="C23" s="10" t="s">
        <v>722</v>
      </c>
      <c r="D23" s="130" t="s">
        <v>839</v>
      </c>
      <c r="E23" s="130" t="s">
        <v>723</v>
      </c>
      <c r="F23" s="154" t="s">
        <v>725</v>
      </c>
      <c r="G23" s="155"/>
      <c r="H23" s="11" t="s">
        <v>724</v>
      </c>
      <c r="I23" s="14">
        <v>23.35</v>
      </c>
      <c r="J23" s="121">
        <f t="shared" si="0"/>
        <v>93.4</v>
      </c>
      <c r="K23" s="127"/>
    </row>
    <row r="24" spans="1:11">
      <c r="A24" s="126"/>
      <c r="B24" s="119">
        <v>4</v>
      </c>
      <c r="C24" s="10" t="s">
        <v>722</v>
      </c>
      <c r="D24" s="130" t="s">
        <v>839</v>
      </c>
      <c r="E24" s="130" t="s">
        <v>723</v>
      </c>
      <c r="F24" s="154" t="s">
        <v>726</v>
      </c>
      <c r="G24" s="155"/>
      <c r="H24" s="11" t="s">
        <v>724</v>
      </c>
      <c r="I24" s="14">
        <v>23.35</v>
      </c>
      <c r="J24" s="121">
        <f t="shared" si="0"/>
        <v>93.4</v>
      </c>
      <c r="K24" s="127"/>
    </row>
    <row r="25" spans="1:11">
      <c r="A25" s="126"/>
      <c r="B25" s="119">
        <v>4</v>
      </c>
      <c r="C25" s="10" t="s">
        <v>722</v>
      </c>
      <c r="D25" s="130" t="s">
        <v>840</v>
      </c>
      <c r="E25" s="130" t="s">
        <v>727</v>
      </c>
      <c r="F25" s="154" t="s">
        <v>279</v>
      </c>
      <c r="G25" s="155"/>
      <c r="H25" s="11" t="s">
        <v>724</v>
      </c>
      <c r="I25" s="14">
        <v>24.79</v>
      </c>
      <c r="J25" s="121">
        <f t="shared" si="0"/>
        <v>99.16</v>
      </c>
      <c r="K25" s="127"/>
    </row>
    <row r="26" spans="1:11">
      <c r="A26" s="126"/>
      <c r="B26" s="119">
        <v>4</v>
      </c>
      <c r="C26" s="10" t="s">
        <v>722</v>
      </c>
      <c r="D26" s="130" t="s">
        <v>841</v>
      </c>
      <c r="E26" s="130" t="s">
        <v>728</v>
      </c>
      <c r="F26" s="154" t="s">
        <v>279</v>
      </c>
      <c r="G26" s="155"/>
      <c r="H26" s="11" t="s">
        <v>724</v>
      </c>
      <c r="I26" s="14">
        <v>26.59</v>
      </c>
      <c r="J26" s="121">
        <f t="shared" si="0"/>
        <v>106.36</v>
      </c>
      <c r="K26" s="127"/>
    </row>
    <row r="27" spans="1:11">
      <c r="A27" s="126"/>
      <c r="B27" s="119">
        <v>2</v>
      </c>
      <c r="C27" s="10" t="s">
        <v>722</v>
      </c>
      <c r="D27" s="130" t="s">
        <v>842</v>
      </c>
      <c r="E27" s="130" t="s">
        <v>729</v>
      </c>
      <c r="F27" s="154" t="s">
        <v>279</v>
      </c>
      <c r="G27" s="155"/>
      <c r="H27" s="11" t="s">
        <v>724</v>
      </c>
      <c r="I27" s="14">
        <v>28.38</v>
      </c>
      <c r="J27" s="121">
        <f t="shared" si="0"/>
        <v>56.76</v>
      </c>
      <c r="K27" s="127"/>
    </row>
    <row r="28" spans="1:11">
      <c r="A28" s="126"/>
      <c r="B28" s="119">
        <v>2</v>
      </c>
      <c r="C28" s="10" t="s">
        <v>722</v>
      </c>
      <c r="D28" s="130" t="s">
        <v>842</v>
      </c>
      <c r="E28" s="130" t="s">
        <v>729</v>
      </c>
      <c r="F28" s="154" t="s">
        <v>589</v>
      </c>
      <c r="G28" s="155"/>
      <c r="H28" s="11" t="s">
        <v>724</v>
      </c>
      <c r="I28" s="14">
        <v>28.38</v>
      </c>
      <c r="J28" s="121">
        <f t="shared" si="0"/>
        <v>56.76</v>
      </c>
      <c r="K28" s="127"/>
    </row>
    <row r="29" spans="1:11">
      <c r="A29" s="126"/>
      <c r="B29" s="119">
        <v>4</v>
      </c>
      <c r="C29" s="10" t="s">
        <v>730</v>
      </c>
      <c r="D29" s="130" t="s">
        <v>843</v>
      </c>
      <c r="E29" s="130" t="s">
        <v>727</v>
      </c>
      <c r="F29" s="154" t="s">
        <v>725</v>
      </c>
      <c r="G29" s="155"/>
      <c r="H29" s="11" t="s">
        <v>731</v>
      </c>
      <c r="I29" s="14">
        <v>22.28</v>
      </c>
      <c r="J29" s="121">
        <f t="shared" si="0"/>
        <v>89.12</v>
      </c>
      <c r="K29" s="127"/>
    </row>
    <row r="30" spans="1:11">
      <c r="A30" s="126"/>
      <c r="B30" s="119">
        <v>4</v>
      </c>
      <c r="C30" s="10" t="s">
        <v>730</v>
      </c>
      <c r="D30" s="130" t="s">
        <v>843</v>
      </c>
      <c r="E30" s="130" t="s">
        <v>727</v>
      </c>
      <c r="F30" s="154" t="s">
        <v>726</v>
      </c>
      <c r="G30" s="155"/>
      <c r="H30" s="11" t="s">
        <v>731</v>
      </c>
      <c r="I30" s="14">
        <v>22.28</v>
      </c>
      <c r="J30" s="121">
        <f t="shared" si="0"/>
        <v>89.12</v>
      </c>
      <c r="K30" s="127"/>
    </row>
    <row r="31" spans="1:11">
      <c r="A31" s="126"/>
      <c r="B31" s="119">
        <v>4</v>
      </c>
      <c r="C31" s="10" t="s">
        <v>730</v>
      </c>
      <c r="D31" s="130" t="s">
        <v>844</v>
      </c>
      <c r="E31" s="130" t="s">
        <v>728</v>
      </c>
      <c r="F31" s="154" t="s">
        <v>589</v>
      </c>
      <c r="G31" s="155"/>
      <c r="H31" s="11" t="s">
        <v>731</v>
      </c>
      <c r="I31" s="14">
        <v>23.35</v>
      </c>
      <c r="J31" s="121">
        <f t="shared" si="0"/>
        <v>93.4</v>
      </c>
      <c r="K31" s="127"/>
    </row>
    <row r="32" spans="1:11">
      <c r="A32" s="126"/>
      <c r="B32" s="119">
        <v>2</v>
      </c>
      <c r="C32" s="10" t="s">
        <v>730</v>
      </c>
      <c r="D32" s="130" t="s">
        <v>845</v>
      </c>
      <c r="E32" s="130" t="s">
        <v>729</v>
      </c>
      <c r="F32" s="154" t="s">
        <v>725</v>
      </c>
      <c r="G32" s="155"/>
      <c r="H32" s="11" t="s">
        <v>731</v>
      </c>
      <c r="I32" s="14">
        <v>24.79</v>
      </c>
      <c r="J32" s="121">
        <f t="shared" si="0"/>
        <v>49.58</v>
      </c>
      <c r="K32" s="127"/>
    </row>
    <row r="33" spans="1:11">
      <c r="A33" s="126"/>
      <c r="B33" s="119">
        <v>2</v>
      </c>
      <c r="C33" s="10" t="s">
        <v>730</v>
      </c>
      <c r="D33" s="130" t="s">
        <v>845</v>
      </c>
      <c r="E33" s="130" t="s">
        <v>729</v>
      </c>
      <c r="F33" s="154" t="s">
        <v>732</v>
      </c>
      <c r="G33" s="155"/>
      <c r="H33" s="11" t="s">
        <v>731</v>
      </c>
      <c r="I33" s="14">
        <v>24.79</v>
      </c>
      <c r="J33" s="121">
        <f t="shared" si="0"/>
        <v>49.58</v>
      </c>
      <c r="K33" s="127"/>
    </row>
    <row r="34" spans="1:11">
      <c r="A34" s="126"/>
      <c r="B34" s="119">
        <v>2</v>
      </c>
      <c r="C34" s="10" t="s">
        <v>730</v>
      </c>
      <c r="D34" s="130" t="s">
        <v>845</v>
      </c>
      <c r="E34" s="130" t="s">
        <v>729</v>
      </c>
      <c r="F34" s="154" t="s">
        <v>733</v>
      </c>
      <c r="G34" s="155"/>
      <c r="H34" s="11" t="s">
        <v>731</v>
      </c>
      <c r="I34" s="14">
        <v>24.79</v>
      </c>
      <c r="J34" s="121">
        <f t="shared" si="0"/>
        <v>49.58</v>
      </c>
      <c r="K34" s="127"/>
    </row>
    <row r="35" spans="1:11">
      <c r="A35" s="126"/>
      <c r="B35" s="119">
        <v>2</v>
      </c>
      <c r="C35" s="10" t="s">
        <v>730</v>
      </c>
      <c r="D35" s="130" t="s">
        <v>846</v>
      </c>
      <c r="E35" s="130" t="s">
        <v>734</v>
      </c>
      <c r="F35" s="154" t="s">
        <v>725</v>
      </c>
      <c r="G35" s="155"/>
      <c r="H35" s="11" t="s">
        <v>731</v>
      </c>
      <c r="I35" s="14">
        <v>26.23</v>
      </c>
      <c r="J35" s="121">
        <f t="shared" si="0"/>
        <v>52.46</v>
      </c>
      <c r="K35" s="127"/>
    </row>
    <row r="36" spans="1:11">
      <c r="A36" s="126"/>
      <c r="B36" s="119">
        <v>2</v>
      </c>
      <c r="C36" s="10" t="s">
        <v>730</v>
      </c>
      <c r="D36" s="130" t="s">
        <v>847</v>
      </c>
      <c r="E36" s="130" t="s">
        <v>735</v>
      </c>
      <c r="F36" s="154" t="s">
        <v>725</v>
      </c>
      <c r="G36" s="155"/>
      <c r="H36" s="11" t="s">
        <v>731</v>
      </c>
      <c r="I36" s="14">
        <v>31.62</v>
      </c>
      <c r="J36" s="121">
        <f t="shared" si="0"/>
        <v>63.24</v>
      </c>
      <c r="K36" s="127"/>
    </row>
    <row r="37" spans="1:11">
      <c r="A37" s="126"/>
      <c r="B37" s="119">
        <v>4</v>
      </c>
      <c r="C37" s="10" t="s">
        <v>730</v>
      </c>
      <c r="D37" s="130" t="s">
        <v>848</v>
      </c>
      <c r="E37" s="130" t="s">
        <v>736</v>
      </c>
      <c r="F37" s="154" t="s">
        <v>725</v>
      </c>
      <c r="G37" s="155"/>
      <c r="H37" s="11" t="s">
        <v>731</v>
      </c>
      <c r="I37" s="14">
        <v>53.54</v>
      </c>
      <c r="J37" s="121">
        <f t="shared" si="0"/>
        <v>214.16</v>
      </c>
      <c r="K37" s="127"/>
    </row>
    <row r="38" spans="1:11">
      <c r="A38" s="126"/>
      <c r="B38" s="119">
        <v>4</v>
      </c>
      <c r="C38" s="10" t="s">
        <v>730</v>
      </c>
      <c r="D38" s="130" t="s">
        <v>848</v>
      </c>
      <c r="E38" s="130" t="s">
        <v>736</v>
      </c>
      <c r="F38" s="154" t="s">
        <v>733</v>
      </c>
      <c r="G38" s="155"/>
      <c r="H38" s="11" t="s">
        <v>731</v>
      </c>
      <c r="I38" s="14">
        <v>53.54</v>
      </c>
      <c r="J38" s="121">
        <f t="shared" si="0"/>
        <v>214.16</v>
      </c>
      <c r="K38" s="127"/>
    </row>
    <row r="39" spans="1:11" ht="36">
      <c r="A39" s="126"/>
      <c r="B39" s="119">
        <v>4</v>
      </c>
      <c r="C39" s="10" t="s">
        <v>737</v>
      </c>
      <c r="D39" s="130" t="s">
        <v>849</v>
      </c>
      <c r="E39" s="130" t="s">
        <v>729</v>
      </c>
      <c r="F39" s="154" t="s">
        <v>271</v>
      </c>
      <c r="G39" s="155"/>
      <c r="H39" s="11" t="s">
        <v>738</v>
      </c>
      <c r="I39" s="14">
        <v>72.94</v>
      </c>
      <c r="J39" s="121">
        <f t="shared" si="0"/>
        <v>291.76</v>
      </c>
      <c r="K39" s="127"/>
    </row>
    <row r="40" spans="1:11">
      <c r="A40" s="126"/>
      <c r="B40" s="119">
        <v>6</v>
      </c>
      <c r="C40" s="10" t="s">
        <v>739</v>
      </c>
      <c r="D40" s="130" t="s">
        <v>850</v>
      </c>
      <c r="E40" s="130" t="s">
        <v>734</v>
      </c>
      <c r="F40" s="154"/>
      <c r="G40" s="155"/>
      <c r="H40" s="11" t="s">
        <v>740</v>
      </c>
      <c r="I40" s="14">
        <v>44.55</v>
      </c>
      <c r="J40" s="121">
        <f t="shared" si="0"/>
        <v>267.29999999999995</v>
      </c>
      <c r="K40" s="127"/>
    </row>
    <row r="41" spans="1:11">
      <c r="A41" s="126"/>
      <c r="B41" s="119">
        <v>8</v>
      </c>
      <c r="C41" s="10" t="s">
        <v>741</v>
      </c>
      <c r="D41" s="130" t="s">
        <v>851</v>
      </c>
      <c r="E41" s="130" t="s">
        <v>729</v>
      </c>
      <c r="F41" s="154" t="s">
        <v>726</v>
      </c>
      <c r="G41" s="155"/>
      <c r="H41" s="11" t="s">
        <v>742</v>
      </c>
      <c r="I41" s="14">
        <v>23.35</v>
      </c>
      <c r="J41" s="121">
        <f t="shared" si="0"/>
        <v>186.8</v>
      </c>
      <c r="K41" s="127"/>
    </row>
    <row r="42" spans="1:11">
      <c r="A42" s="126"/>
      <c r="B42" s="119">
        <v>4</v>
      </c>
      <c r="C42" s="10" t="s">
        <v>741</v>
      </c>
      <c r="D42" s="130" t="s">
        <v>852</v>
      </c>
      <c r="E42" s="130" t="s">
        <v>743</v>
      </c>
      <c r="F42" s="154" t="s">
        <v>115</v>
      </c>
      <c r="G42" s="155"/>
      <c r="H42" s="11" t="s">
        <v>742</v>
      </c>
      <c r="I42" s="14">
        <v>30.18</v>
      </c>
      <c r="J42" s="121">
        <f t="shared" si="0"/>
        <v>120.72</v>
      </c>
      <c r="K42" s="127"/>
    </row>
    <row r="43" spans="1:11">
      <c r="A43" s="126"/>
      <c r="B43" s="119">
        <v>4</v>
      </c>
      <c r="C43" s="10" t="s">
        <v>744</v>
      </c>
      <c r="D43" s="130" t="s">
        <v>853</v>
      </c>
      <c r="E43" s="130" t="s">
        <v>728</v>
      </c>
      <c r="F43" s="154" t="s">
        <v>279</v>
      </c>
      <c r="G43" s="155"/>
      <c r="H43" s="11" t="s">
        <v>745</v>
      </c>
      <c r="I43" s="14">
        <v>15.81</v>
      </c>
      <c r="J43" s="121">
        <f t="shared" si="0"/>
        <v>63.24</v>
      </c>
      <c r="K43" s="127"/>
    </row>
    <row r="44" spans="1:11">
      <c r="A44" s="126"/>
      <c r="B44" s="119">
        <v>4</v>
      </c>
      <c r="C44" s="10" t="s">
        <v>744</v>
      </c>
      <c r="D44" s="130" t="s">
        <v>854</v>
      </c>
      <c r="E44" s="130" t="s">
        <v>729</v>
      </c>
      <c r="F44" s="154" t="s">
        <v>279</v>
      </c>
      <c r="G44" s="155"/>
      <c r="H44" s="11" t="s">
        <v>745</v>
      </c>
      <c r="I44" s="14">
        <v>15.81</v>
      </c>
      <c r="J44" s="121">
        <f t="shared" si="0"/>
        <v>63.24</v>
      </c>
      <c r="K44" s="127"/>
    </row>
    <row r="45" spans="1:11">
      <c r="A45" s="126"/>
      <c r="B45" s="119">
        <v>4</v>
      </c>
      <c r="C45" s="10" t="s">
        <v>744</v>
      </c>
      <c r="D45" s="130" t="s">
        <v>854</v>
      </c>
      <c r="E45" s="130" t="s">
        <v>729</v>
      </c>
      <c r="F45" s="154" t="s">
        <v>589</v>
      </c>
      <c r="G45" s="155"/>
      <c r="H45" s="11" t="s">
        <v>745</v>
      </c>
      <c r="I45" s="14">
        <v>15.81</v>
      </c>
      <c r="J45" s="121">
        <f t="shared" si="0"/>
        <v>63.24</v>
      </c>
      <c r="K45" s="127"/>
    </row>
    <row r="46" spans="1:11">
      <c r="A46" s="126"/>
      <c r="B46" s="119">
        <v>4</v>
      </c>
      <c r="C46" s="10" t="s">
        <v>744</v>
      </c>
      <c r="D46" s="130" t="s">
        <v>854</v>
      </c>
      <c r="E46" s="130" t="s">
        <v>729</v>
      </c>
      <c r="F46" s="154" t="s">
        <v>115</v>
      </c>
      <c r="G46" s="155"/>
      <c r="H46" s="11" t="s">
        <v>745</v>
      </c>
      <c r="I46" s="14">
        <v>15.81</v>
      </c>
      <c r="J46" s="121">
        <f t="shared" si="0"/>
        <v>63.24</v>
      </c>
      <c r="K46" s="127"/>
    </row>
    <row r="47" spans="1:11">
      <c r="A47" s="126"/>
      <c r="B47" s="119">
        <v>14</v>
      </c>
      <c r="C47" s="10" t="s">
        <v>744</v>
      </c>
      <c r="D47" s="130" t="s">
        <v>855</v>
      </c>
      <c r="E47" s="130" t="s">
        <v>746</v>
      </c>
      <c r="F47" s="154" t="s">
        <v>115</v>
      </c>
      <c r="G47" s="155"/>
      <c r="H47" s="11" t="s">
        <v>745</v>
      </c>
      <c r="I47" s="14">
        <v>35.57</v>
      </c>
      <c r="J47" s="121">
        <f t="shared" si="0"/>
        <v>497.98</v>
      </c>
      <c r="K47" s="127"/>
    </row>
    <row r="48" spans="1:11" ht="36">
      <c r="A48" s="126"/>
      <c r="B48" s="119">
        <v>2</v>
      </c>
      <c r="C48" s="10" t="s">
        <v>747</v>
      </c>
      <c r="D48" s="130" t="s">
        <v>856</v>
      </c>
      <c r="E48" s="130" t="s">
        <v>727</v>
      </c>
      <c r="F48" s="154" t="s">
        <v>279</v>
      </c>
      <c r="G48" s="155"/>
      <c r="H48" s="11" t="s">
        <v>748</v>
      </c>
      <c r="I48" s="14">
        <v>80.48</v>
      </c>
      <c r="J48" s="121">
        <f t="shared" si="0"/>
        <v>160.96</v>
      </c>
      <c r="K48" s="127"/>
    </row>
    <row r="49" spans="1:11" ht="36">
      <c r="A49" s="126"/>
      <c r="B49" s="119">
        <v>4</v>
      </c>
      <c r="C49" s="10" t="s">
        <v>747</v>
      </c>
      <c r="D49" s="130" t="s">
        <v>857</v>
      </c>
      <c r="E49" s="130" t="s">
        <v>735</v>
      </c>
      <c r="F49" s="154" t="s">
        <v>279</v>
      </c>
      <c r="G49" s="155"/>
      <c r="H49" s="11" t="s">
        <v>748</v>
      </c>
      <c r="I49" s="14">
        <v>114.26</v>
      </c>
      <c r="J49" s="121">
        <f t="shared" si="0"/>
        <v>457.04</v>
      </c>
      <c r="K49" s="127"/>
    </row>
    <row r="50" spans="1:11">
      <c r="A50" s="126"/>
      <c r="B50" s="119">
        <v>4</v>
      </c>
      <c r="C50" s="10" t="s">
        <v>749</v>
      </c>
      <c r="D50" s="130" t="s">
        <v>858</v>
      </c>
      <c r="E50" s="130" t="s">
        <v>728</v>
      </c>
      <c r="F50" s="154"/>
      <c r="G50" s="155"/>
      <c r="H50" s="11" t="s">
        <v>750</v>
      </c>
      <c r="I50" s="14">
        <v>42.76</v>
      </c>
      <c r="J50" s="121">
        <f t="shared" si="0"/>
        <v>171.04</v>
      </c>
      <c r="K50" s="127"/>
    </row>
    <row r="51" spans="1:11" ht="24">
      <c r="A51" s="126"/>
      <c r="B51" s="119">
        <v>4</v>
      </c>
      <c r="C51" s="10" t="s">
        <v>751</v>
      </c>
      <c r="D51" s="130" t="s">
        <v>859</v>
      </c>
      <c r="E51" s="130" t="s">
        <v>752</v>
      </c>
      <c r="F51" s="154"/>
      <c r="G51" s="155"/>
      <c r="H51" s="11" t="s">
        <v>930</v>
      </c>
      <c r="I51" s="14">
        <v>105.64</v>
      </c>
      <c r="J51" s="121">
        <f t="shared" si="0"/>
        <v>422.56</v>
      </c>
      <c r="K51" s="127"/>
    </row>
    <row r="52" spans="1:11">
      <c r="A52" s="126"/>
      <c r="B52" s="119">
        <v>4</v>
      </c>
      <c r="C52" s="10" t="s">
        <v>753</v>
      </c>
      <c r="D52" s="130" t="s">
        <v>860</v>
      </c>
      <c r="E52" s="130" t="s">
        <v>723</v>
      </c>
      <c r="F52" s="154"/>
      <c r="G52" s="155"/>
      <c r="H52" s="11" t="s">
        <v>754</v>
      </c>
      <c r="I52" s="14">
        <v>31.98</v>
      </c>
      <c r="J52" s="121">
        <f t="shared" si="0"/>
        <v>127.92</v>
      </c>
      <c r="K52" s="127"/>
    </row>
    <row r="53" spans="1:11">
      <c r="A53" s="126"/>
      <c r="B53" s="119">
        <v>4</v>
      </c>
      <c r="C53" s="10" t="s">
        <v>753</v>
      </c>
      <c r="D53" s="130" t="s">
        <v>861</v>
      </c>
      <c r="E53" s="130" t="s">
        <v>743</v>
      </c>
      <c r="F53" s="154"/>
      <c r="G53" s="155"/>
      <c r="H53" s="11" t="s">
        <v>754</v>
      </c>
      <c r="I53" s="14">
        <v>42.76</v>
      </c>
      <c r="J53" s="121">
        <f t="shared" si="0"/>
        <v>171.04</v>
      </c>
      <c r="K53" s="127"/>
    </row>
    <row r="54" spans="1:11" ht="24">
      <c r="A54" s="126"/>
      <c r="B54" s="119">
        <v>2</v>
      </c>
      <c r="C54" s="10" t="s">
        <v>755</v>
      </c>
      <c r="D54" s="130" t="s">
        <v>862</v>
      </c>
      <c r="E54" s="130" t="s">
        <v>735</v>
      </c>
      <c r="F54" s="154" t="s">
        <v>279</v>
      </c>
      <c r="G54" s="155"/>
      <c r="H54" s="11" t="s">
        <v>931</v>
      </c>
      <c r="I54" s="14">
        <v>58.93</v>
      </c>
      <c r="J54" s="121">
        <f t="shared" ref="J54:J85" si="1">I54*B54</f>
        <v>117.86</v>
      </c>
      <c r="K54" s="127"/>
    </row>
    <row r="55" spans="1:11">
      <c r="A55" s="126"/>
      <c r="B55" s="119">
        <v>6</v>
      </c>
      <c r="C55" s="10" t="s">
        <v>756</v>
      </c>
      <c r="D55" s="130" t="s">
        <v>863</v>
      </c>
      <c r="E55" s="130" t="s">
        <v>757</v>
      </c>
      <c r="F55" s="154"/>
      <c r="G55" s="155"/>
      <c r="H55" s="11" t="s">
        <v>758</v>
      </c>
      <c r="I55" s="14">
        <v>100.25</v>
      </c>
      <c r="J55" s="121">
        <f t="shared" si="1"/>
        <v>601.5</v>
      </c>
      <c r="K55" s="127"/>
    </row>
    <row r="56" spans="1:11">
      <c r="A56" s="126"/>
      <c r="B56" s="119">
        <v>6</v>
      </c>
      <c r="C56" s="10" t="s">
        <v>756</v>
      </c>
      <c r="D56" s="130" t="s">
        <v>864</v>
      </c>
      <c r="E56" s="130" t="s">
        <v>759</v>
      </c>
      <c r="F56" s="154"/>
      <c r="G56" s="155"/>
      <c r="H56" s="11" t="s">
        <v>758</v>
      </c>
      <c r="I56" s="14">
        <v>323.01</v>
      </c>
      <c r="J56" s="121">
        <f t="shared" si="1"/>
        <v>1938.06</v>
      </c>
      <c r="K56" s="133"/>
    </row>
    <row r="57" spans="1:11">
      <c r="A57" s="126"/>
      <c r="B57" s="119">
        <v>4</v>
      </c>
      <c r="C57" s="10" t="s">
        <v>756</v>
      </c>
      <c r="D57" s="130" t="s">
        <v>865</v>
      </c>
      <c r="E57" s="130" t="s">
        <v>760</v>
      </c>
      <c r="F57" s="154"/>
      <c r="G57" s="155"/>
      <c r="H57" s="11" t="s">
        <v>758</v>
      </c>
      <c r="I57" s="14">
        <v>394.87</v>
      </c>
      <c r="J57" s="121">
        <f t="shared" si="1"/>
        <v>1579.48</v>
      </c>
      <c r="K57" s="133"/>
    </row>
    <row r="58" spans="1:11">
      <c r="A58" s="126"/>
      <c r="B58" s="119">
        <v>4</v>
      </c>
      <c r="C58" s="10" t="s">
        <v>756</v>
      </c>
      <c r="D58" s="130" t="s">
        <v>866</v>
      </c>
      <c r="E58" s="130" t="s">
        <v>761</v>
      </c>
      <c r="F58" s="154"/>
      <c r="G58" s="155"/>
      <c r="H58" s="11" t="s">
        <v>758</v>
      </c>
      <c r="I58" s="14">
        <v>75.09</v>
      </c>
      <c r="J58" s="121">
        <f t="shared" si="1"/>
        <v>300.36</v>
      </c>
      <c r="K58" s="127"/>
    </row>
    <row r="59" spans="1:11" ht="24">
      <c r="A59" s="126"/>
      <c r="B59" s="119">
        <v>6</v>
      </c>
      <c r="C59" s="10" t="s">
        <v>762</v>
      </c>
      <c r="D59" s="130" t="s">
        <v>867</v>
      </c>
      <c r="E59" s="130" t="s">
        <v>734</v>
      </c>
      <c r="F59" s="154"/>
      <c r="G59" s="155"/>
      <c r="H59" s="11" t="s">
        <v>763</v>
      </c>
      <c r="I59" s="14">
        <v>73.3</v>
      </c>
      <c r="J59" s="121">
        <f t="shared" si="1"/>
        <v>439.79999999999995</v>
      </c>
      <c r="K59" s="127"/>
    </row>
    <row r="60" spans="1:11" ht="24">
      <c r="A60" s="126"/>
      <c r="B60" s="119">
        <v>4</v>
      </c>
      <c r="C60" s="10" t="s">
        <v>764</v>
      </c>
      <c r="D60" s="130" t="s">
        <v>868</v>
      </c>
      <c r="E60" s="130" t="s">
        <v>729</v>
      </c>
      <c r="F60" s="154" t="s">
        <v>112</v>
      </c>
      <c r="G60" s="155"/>
      <c r="H60" s="11" t="s">
        <v>765</v>
      </c>
      <c r="I60" s="14">
        <v>87.67</v>
      </c>
      <c r="J60" s="121">
        <f t="shared" si="1"/>
        <v>350.68</v>
      </c>
      <c r="K60" s="127"/>
    </row>
    <row r="61" spans="1:11">
      <c r="A61" s="126"/>
      <c r="B61" s="119">
        <v>4</v>
      </c>
      <c r="C61" s="10" t="s">
        <v>766</v>
      </c>
      <c r="D61" s="130" t="s">
        <v>869</v>
      </c>
      <c r="E61" s="130" t="s">
        <v>734</v>
      </c>
      <c r="F61" s="154"/>
      <c r="G61" s="155"/>
      <c r="H61" s="11" t="s">
        <v>767</v>
      </c>
      <c r="I61" s="14">
        <v>40.96</v>
      </c>
      <c r="J61" s="121">
        <f t="shared" si="1"/>
        <v>163.84</v>
      </c>
      <c r="K61" s="127"/>
    </row>
    <row r="62" spans="1:11">
      <c r="A62" s="126"/>
      <c r="B62" s="119">
        <v>4</v>
      </c>
      <c r="C62" s="10" t="s">
        <v>768</v>
      </c>
      <c r="D62" s="130" t="s">
        <v>870</v>
      </c>
      <c r="E62" s="130" t="s">
        <v>743</v>
      </c>
      <c r="F62" s="154" t="s">
        <v>279</v>
      </c>
      <c r="G62" s="155"/>
      <c r="H62" s="11" t="s">
        <v>769</v>
      </c>
      <c r="I62" s="14">
        <v>120.01</v>
      </c>
      <c r="J62" s="121">
        <f t="shared" si="1"/>
        <v>480.04</v>
      </c>
      <c r="K62" s="127"/>
    </row>
    <row r="63" spans="1:11">
      <c r="A63" s="126"/>
      <c r="B63" s="119">
        <v>10</v>
      </c>
      <c r="C63" s="10" t="s">
        <v>768</v>
      </c>
      <c r="D63" s="130" t="s">
        <v>871</v>
      </c>
      <c r="E63" s="130" t="s">
        <v>770</v>
      </c>
      <c r="F63" s="154" t="s">
        <v>279</v>
      </c>
      <c r="G63" s="155"/>
      <c r="H63" s="11" t="s">
        <v>769</v>
      </c>
      <c r="I63" s="14">
        <v>107.43</v>
      </c>
      <c r="J63" s="121">
        <f t="shared" si="1"/>
        <v>1074.3000000000002</v>
      </c>
      <c r="K63" s="133"/>
    </row>
    <row r="64" spans="1:11">
      <c r="A64" s="126"/>
      <c r="B64" s="119">
        <v>4</v>
      </c>
      <c r="C64" s="10" t="s">
        <v>768</v>
      </c>
      <c r="D64" s="130" t="s">
        <v>872</v>
      </c>
      <c r="E64" s="130" t="s">
        <v>761</v>
      </c>
      <c r="F64" s="154" t="s">
        <v>279</v>
      </c>
      <c r="G64" s="155"/>
      <c r="H64" s="11" t="s">
        <v>769</v>
      </c>
      <c r="I64" s="14">
        <v>127.19</v>
      </c>
      <c r="J64" s="121">
        <f t="shared" si="1"/>
        <v>508.76</v>
      </c>
      <c r="K64" s="127"/>
    </row>
    <row r="65" spans="1:11">
      <c r="A65" s="126"/>
      <c r="B65" s="119">
        <v>2</v>
      </c>
      <c r="C65" s="10" t="s">
        <v>771</v>
      </c>
      <c r="D65" s="130" t="s">
        <v>873</v>
      </c>
      <c r="E65" s="130" t="s">
        <v>743</v>
      </c>
      <c r="F65" s="154" t="s">
        <v>279</v>
      </c>
      <c r="G65" s="155"/>
      <c r="H65" s="11" t="s">
        <v>772</v>
      </c>
      <c r="I65" s="14">
        <v>18.68</v>
      </c>
      <c r="J65" s="121">
        <f t="shared" si="1"/>
        <v>37.36</v>
      </c>
      <c r="K65" s="127"/>
    </row>
    <row r="66" spans="1:11">
      <c r="A66" s="126"/>
      <c r="B66" s="119">
        <v>2</v>
      </c>
      <c r="C66" s="10" t="s">
        <v>771</v>
      </c>
      <c r="D66" s="130" t="s">
        <v>873</v>
      </c>
      <c r="E66" s="130" t="s">
        <v>743</v>
      </c>
      <c r="F66" s="154" t="s">
        <v>589</v>
      </c>
      <c r="G66" s="155"/>
      <c r="H66" s="11" t="s">
        <v>772</v>
      </c>
      <c r="I66" s="14">
        <v>18.68</v>
      </c>
      <c r="J66" s="121">
        <f t="shared" si="1"/>
        <v>37.36</v>
      </c>
      <c r="K66" s="127"/>
    </row>
    <row r="67" spans="1:11">
      <c r="A67" s="126"/>
      <c r="B67" s="119">
        <v>2</v>
      </c>
      <c r="C67" s="10" t="s">
        <v>771</v>
      </c>
      <c r="D67" s="130" t="s">
        <v>873</v>
      </c>
      <c r="E67" s="130" t="s">
        <v>743</v>
      </c>
      <c r="F67" s="154" t="s">
        <v>773</v>
      </c>
      <c r="G67" s="155"/>
      <c r="H67" s="11" t="s">
        <v>772</v>
      </c>
      <c r="I67" s="14">
        <v>18.68</v>
      </c>
      <c r="J67" s="121">
        <f t="shared" si="1"/>
        <v>37.36</v>
      </c>
      <c r="K67" s="127"/>
    </row>
    <row r="68" spans="1:11">
      <c r="A68" s="126"/>
      <c r="B68" s="119">
        <v>4</v>
      </c>
      <c r="C68" s="10" t="s">
        <v>771</v>
      </c>
      <c r="D68" s="130" t="s">
        <v>874</v>
      </c>
      <c r="E68" s="130" t="s">
        <v>774</v>
      </c>
      <c r="F68" s="154" t="s">
        <v>279</v>
      </c>
      <c r="G68" s="155"/>
      <c r="H68" s="11" t="s">
        <v>772</v>
      </c>
      <c r="I68" s="14">
        <v>22.28</v>
      </c>
      <c r="J68" s="121">
        <f t="shared" si="1"/>
        <v>89.12</v>
      </c>
      <c r="K68" s="127"/>
    </row>
    <row r="69" spans="1:11">
      <c r="A69" s="126"/>
      <c r="B69" s="119">
        <v>10</v>
      </c>
      <c r="C69" s="10" t="s">
        <v>771</v>
      </c>
      <c r="D69" s="130" t="s">
        <v>875</v>
      </c>
      <c r="E69" s="130" t="s">
        <v>757</v>
      </c>
      <c r="F69" s="154" t="s">
        <v>279</v>
      </c>
      <c r="G69" s="155"/>
      <c r="H69" s="11" t="s">
        <v>772</v>
      </c>
      <c r="I69" s="14">
        <v>23.71</v>
      </c>
      <c r="J69" s="121">
        <f t="shared" si="1"/>
        <v>237.10000000000002</v>
      </c>
      <c r="K69" s="127"/>
    </row>
    <row r="70" spans="1:11">
      <c r="A70" s="126"/>
      <c r="B70" s="119">
        <v>4</v>
      </c>
      <c r="C70" s="10" t="s">
        <v>771</v>
      </c>
      <c r="D70" s="130" t="s">
        <v>875</v>
      </c>
      <c r="E70" s="130" t="s">
        <v>757</v>
      </c>
      <c r="F70" s="154" t="s">
        <v>589</v>
      </c>
      <c r="G70" s="155"/>
      <c r="H70" s="11" t="s">
        <v>772</v>
      </c>
      <c r="I70" s="14">
        <v>23.71</v>
      </c>
      <c r="J70" s="121">
        <f t="shared" si="1"/>
        <v>94.84</v>
      </c>
      <c r="K70" s="127"/>
    </row>
    <row r="71" spans="1:11">
      <c r="A71" s="126"/>
      <c r="B71" s="119">
        <v>26</v>
      </c>
      <c r="C71" s="10" t="s">
        <v>771</v>
      </c>
      <c r="D71" s="130" t="s">
        <v>876</v>
      </c>
      <c r="E71" s="130" t="s">
        <v>775</v>
      </c>
      <c r="F71" s="154" t="s">
        <v>279</v>
      </c>
      <c r="G71" s="155"/>
      <c r="H71" s="11" t="s">
        <v>772</v>
      </c>
      <c r="I71" s="14">
        <v>27.67</v>
      </c>
      <c r="J71" s="121">
        <f t="shared" si="1"/>
        <v>719.42000000000007</v>
      </c>
      <c r="K71" s="127"/>
    </row>
    <row r="72" spans="1:11">
      <c r="A72" s="126"/>
      <c r="B72" s="119">
        <v>4</v>
      </c>
      <c r="C72" s="10" t="s">
        <v>771</v>
      </c>
      <c r="D72" s="130" t="s">
        <v>876</v>
      </c>
      <c r="E72" s="130" t="s">
        <v>775</v>
      </c>
      <c r="F72" s="154" t="s">
        <v>589</v>
      </c>
      <c r="G72" s="155"/>
      <c r="H72" s="11" t="s">
        <v>772</v>
      </c>
      <c r="I72" s="14">
        <v>27.67</v>
      </c>
      <c r="J72" s="121">
        <f t="shared" si="1"/>
        <v>110.68</v>
      </c>
      <c r="K72" s="127"/>
    </row>
    <row r="73" spans="1:11">
      <c r="A73" s="126"/>
      <c r="B73" s="119">
        <v>28</v>
      </c>
      <c r="C73" s="10" t="s">
        <v>771</v>
      </c>
      <c r="D73" s="130" t="s">
        <v>877</v>
      </c>
      <c r="E73" s="130" t="s">
        <v>736</v>
      </c>
      <c r="F73" s="154" t="s">
        <v>279</v>
      </c>
      <c r="G73" s="155"/>
      <c r="H73" s="11" t="s">
        <v>772</v>
      </c>
      <c r="I73" s="14">
        <v>28.38</v>
      </c>
      <c r="J73" s="121">
        <f t="shared" si="1"/>
        <v>794.64</v>
      </c>
      <c r="K73" s="127"/>
    </row>
    <row r="74" spans="1:11" ht="24">
      <c r="A74" s="126"/>
      <c r="B74" s="119">
        <v>4</v>
      </c>
      <c r="C74" s="10" t="s">
        <v>776</v>
      </c>
      <c r="D74" s="130" t="s">
        <v>878</v>
      </c>
      <c r="E74" s="130" t="s">
        <v>777</v>
      </c>
      <c r="F74" s="154"/>
      <c r="G74" s="155"/>
      <c r="H74" s="11" t="s">
        <v>778</v>
      </c>
      <c r="I74" s="14">
        <v>102.04</v>
      </c>
      <c r="J74" s="121">
        <f t="shared" si="1"/>
        <v>408.16</v>
      </c>
      <c r="K74" s="127"/>
    </row>
    <row r="75" spans="1:11" ht="24">
      <c r="A75" s="126"/>
      <c r="B75" s="119">
        <v>2</v>
      </c>
      <c r="C75" s="10" t="s">
        <v>779</v>
      </c>
      <c r="D75" s="130" t="s">
        <v>879</v>
      </c>
      <c r="E75" s="130" t="s">
        <v>723</v>
      </c>
      <c r="F75" s="154" t="s">
        <v>726</v>
      </c>
      <c r="G75" s="155"/>
      <c r="H75" s="11" t="s">
        <v>780</v>
      </c>
      <c r="I75" s="14">
        <v>14.01</v>
      </c>
      <c r="J75" s="121">
        <f t="shared" si="1"/>
        <v>28.02</v>
      </c>
      <c r="K75" s="127"/>
    </row>
    <row r="76" spans="1:11" ht="24">
      <c r="A76" s="126"/>
      <c r="B76" s="119">
        <v>4</v>
      </c>
      <c r="C76" s="10" t="s">
        <v>781</v>
      </c>
      <c r="D76" s="130" t="s">
        <v>880</v>
      </c>
      <c r="E76" s="130" t="s">
        <v>729</v>
      </c>
      <c r="F76" s="154" t="s">
        <v>726</v>
      </c>
      <c r="G76" s="155"/>
      <c r="H76" s="11" t="s">
        <v>782</v>
      </c>
      <c r="I76" s="14">
        <v>16.53</v>
      </c>
      <c r="J76" s="121">
        <f t="shared" si="1"/>
        <v>66.12</v>
      </c>
      <c r="K76" s="127"/>
    </row>
    <row r="77" spans="1:11">
      <c r="A77" s="126"/>
      <c r="B77" s="119">
        <v>4</v>
      </c>
      <c r="C77" s="10" t="s">
        <v>783</v>
      </c>
      <c r="D77" s="130" t="s">
        <v>881</v>
      </c>
      <c r="E77" s="130" t="s">
        <v>723</v>
      </c>
      <c r="F77" s="154"/>
      <c r="G77" s="155"/>
      <c r="H77" s="11" t="s">
        <v>784</v>
      </c>
      <c r="I77" s="14">
        <v>57.13</v>
      </c>
      <c r="J77" s="121">
        <f t="shared" si="1"/>
        <v>228.52</v>
      </c>
      <c r="K77" s="127"/>
    </row>
    <row r="78" spans="1:11">
      <c r="A78" s="126"/>
      <c r="B78" s="119">
        <v>2</v>
      </c>
      <c r="C78" s="10" t="s">
        <v>783</v>
      </c>
      <c r="D78" s="130" t="s">
        <v>882</v>
      </c>
      <c r="E78" s="130" t="s">
        <v>729</v>
      </c>
      <c r="F78" s="154"/>
      <c r="G78" s="155"/>
      <c r="H78" s="11" t="s">
        <v>784</v>
      </c>
      <c r="I78" s="14">
        <v>64.319999999999993</v>
      </c>
      <c r="J78" s="121">
        <f t="shared" si="1"/>
        <v>128.63999999999999</v>
      </c>
      <c r="K78" s="127"/>
    </row>
    <row r="79" spans="1:11">
      <c r="A79" s="126"/>
      <c r="B79" s="119">
        <v>2</v>
      </c>
      <c r="C79" s="10" t="s">
        <v>785</v>
      </c>
      <c r="D79" s="130" t="s">
        <v>883</v>
      </c>
      <c r="E79" s="130" t="s">
        <v>707</v>
      </c>
      <c r="F79" s="154" t="s">
        <v>279</v>
      </c>
      <c r="G79" s="155"/>
      <c r="H79" s="11" t="s">
        <v>786</v>
      </c>
      <c r="I79" s="14">
        <v>28.38</v>
      </c>
      <c r="J79" s="121">
        <f t="shared" si="1"/>
        <v>56.76</v>
      </c>
      <c r="K79" s="127"/>
    </row>
    <row r="80" spans="1:11">
      <c r="A80" s="126"/>
      <c r="B80" s="119">
        <v>2</v>
      </c>
      <c r="C80" s="10" t="s">
        <v>787</v>
      </c>
      <c r="D80" s="130" t="s">
        <v>787</v>
      </c>
      <c r="E80" s="130" t="s">
        <v>300</v>
      </c>
      <c r="F80" s="154" t="s">
        <v>279</v>
      </c>
      <c r="G80" s="155"/>
      <c r="H80" s="11" t="s">
        <v>788</v>
      </c>
      <c r="I80" s="14">
        <v>12.22</v>
      </c>
      <c r="J80" s="121">
        <f t="shared" si="1"/>
        <v>24.44</v>
      </c>
      <c r="K80" s="127"/>
    </row>
    <row r="81" spans="1:11" ht="36">
      <c r="A81" s="126"/>
      <c r="B81" s="119">
        <v>4</v>
      </c>
      <c r="C81" s="10" t="s">
        <v>789</v>
      </c>
      <c r="D81" s="130" t="s">
        <v>884</v>
      </c>
      <c r="E81" s="130" t="s">
        <v>790</v>
      </c>
      <c r="F81" s="154" t="s">
        <v>279</v>
      </c>
      <c r="G81" s="155"/>
      <c r="H81" s="11" t="s">
        <v>791</v>
      </c>
      <c r="I81" s="14">
        <v>18.68</v>
      </c>
      <c r="J81" s="121">
        <f t="shared" si="1"/>
        <v>74.72</v>
      </c>
      <c r="K81" s="127"/>
    </row>
    <row r="82" spans="1:11">
      <c r="A82" s="126"/>
      <c r="B82" s="119">
        <v>6</v>
      </c>
      <c r="C82" s="10" t="s">
        <v>792</v>
      </c>
      <c r="D82" s="130" t="s">
        <v>885</v>
      </c>
      <c r="E82" s="130" t="s">
        <v>729</v>
      </c>
      <c r="F82" s="154"/>
      <c r="G82" s="155"/>
      <c r="H82" s="11" t="s">
        <v>793</v>
      </c>
      <c r="I82" s="14">
        <v>35.57</v>
      </c>
      <c r="J82" s="121">
        <f t="shared" si="1"/>
        <v>213.42000000000002</v>
      </c>
      <c r="K82" s="127"/>
    </row>
    <row r="83" spans="1:11">
      <c r="A83" s="126"/>
      <c r="B83" s="119">
        <v>16</v>
      </c>
      <c r="C83" s="10" t="s">
        <v>792</v>
      </c>
      <c r="D83" s="130" t="s">
        <v>886</v>
      </c>
      <c r="E83" s="130" t="s">
        <v>757</v>
      </c>
      <c r="F83" s="154"/>
      <c r="G83" s="155"/>
      <c r="H83" s="11" t="s">
        <v>793</v>
      </c>
      <c r="I83" s="14">
        <v>53.54</v>
      </c>
      <c r="J83" s="121">
        <f t="shared" si="1"/>
        <v>856.64</v>
      </c>
      <c r="K83" s="127"/>
    </row>
    <row r="84" spans="1:11">
      <c r="A84" s="126"/>
      <c r="B84" s="119">
        <v>2</v>
      </c>
      <c r="C84" s="10" t="s">
        <v>792</v>
      </c>
      <c r="D84" s="130" t="s">
        <v>887</v>
      </c>
      <c r="E84" s="130" t="s">
        <v>775</v>
      </c>
      <c r="F84" s="154"/>
      <c r="G84" s="155"/>
      <c r="H84" s="11" t="s">
        <v>793</v>
      </c>
      <c r="I84" s="14">
        <v>66.11</v>
      </c>
      <c r="J84" s="121">
        <f t="shared" si="1"/>
        <v>132.22</v>
      </c>
      <c r="K84" s="127"/>
    </row>
    <row r="85" spans="1:11">
      <c r="A85" s="126"/>
      <c r="B85" s="119">
        <v>6</v>
      </c>
      <c r="C85" s="10" t="s">
        <v>794</v>
      </c>
      <c r="D85" s="130" t="s">
        <v>888</v>
      </c>
      <c r="E85" s="130" t="s">
        <v>777</v>
      </c>
      <c r="F85" s="154"/>
      <c r="G85" s="155"/>
      <c r="H85" s="11" t="s">
        <v>795</v>
      </c>
      <c r="I85" s="14">
        <v>173.9</v>
      </c>
      <c r="J85" s="121">
        <f t="shared" si="1"/>
        <v>1043.4000000000001</v>
      </c>
      <c r="K85" s="133"/>
    </row>
    <row r="86" spans="1:11">
      <c r="A86" s="126"/>
      <c r="B86" s="119">
        <v>2</v>
      </c>
      <c r="C86" s="10" t="s">
        <v>796</v>
      </c>
      <c r="D86" s="130" t="s">
        <v>889</v>
      </c>
      <c r="E86" s="130" t="s">
        <v>775</v>
      </c>
      <c r="F86" s="154"/>
      <c r="G86" s="155"/>
      <c r="H86" s="11" t="s">
        <v>797</v>
      </c>
      <c r="I86" s="14">
        <v>134.38</v>
      </c>
      <c r="J86" s="121">
        <f t="shared" ref="J86:J117" si="2">I86*B86</f>
        <v>268.76</v>
      </c>
      <c r="K86" s="127"/>
    </row>
    <row r="87" spans="1:11" ht="24">
      <c r="A87" s="126"/>
      <c r="B87" s="119">
        <v>4</v>
      </c>
      <c r="C87" s="10" t="s">
        <v>798</v>
      </c>
      <c r="D87" s="130" t="s">
        <v>890</v>
      </c>
      <c r="E87" s="130" t="s">
        <v>774</v>
      </c>
      <c r="F87" s="154"/>
      <c r="G87" s="155"/>
      <c r="H87" s="11" t="s">
        <v>799</v>
      </c>
      <c r="I87" s="14">
        <v>89.47</v>
      </c>
      <c r="J87" s="121">
        <f t="shared" si="2"/>
        <v>357.88</v>
      </c>
      <c r="K87" s="127"/>
    </row>
    <row r="88" spans="1:11">
      <c r="A88" s="126"/>
      <c r="B88" s="119">
        <v>4</v>
      </c>
      <c r="C88" s="10" t="s">
        <v>800</v>
      </c>
      <c r="D88" s="130" t="s">
        <v>891</v>
      </c>
      <c r="E88" s="130" t="s">
        <v>729</v>
      </c>
      <c r="F88" s="154"/>
      <c r="G88" s="155"/>
      <c r="H88" s="11" t="s">
        <v>801</v>
      </c>
      <c r="I88" s="14">
        <v>33.770000000000003</v>
      </c>
      <c r="J88" s="121">
        <f t="shared" si="2"/>
        <v>135.08000000000001</v>
      </c>
      <c r="K88" s="127"/>
    </row>
    <row r="89" spans="1:11">
      <c r="A89" s="126"/>
      <c r="B89" s="119">
        <v>4</v>
      </c>
      <c r="C89" s="10" t="s">
        <v>800</v>
      </c>
      <c r="D89" s="130" t="s">
        <v>892</v>
      </c>
      <c r="E89" s="130" t="s">
        <v>743</v>
      </c>
      <c r="F89" s="154"/>
      <c r="G89" s="155"/>
      <c r="H89" s="11" t="s">
        <v>801</v>
      </c>
      <c r="I89" s="14">
        <v>37.369999999999997</v>
      </c>
      <c r="J89" s="121">
        <f t="shared" si="2"/>
        <v>149.47999999999999</v>
      </c>
      <c r="K89" s="127"/>
    </row>
    <row r="90" spans="1:11">
      <c r="A90" s="126"/>
      <c r="B90" s="119">
        <v>4</v>
      </c>
      <c r="C90" s="10" t="s">
        <v>800</v>
      </c>
      <c r="D90" s="130" t="s">
        <v>893</v>
      </c>
      <c r="E90" s="130" t="s">
        <v>736</v>
      </c>
      <c r="F90" s="154"/>
      <c r="G90" s="155"/>
      <c r="H90" s="11" t="s">
        <v>801</v>
      </c>
      <c r="I90" s="14">
        <v>62.52</v>
      </c>
      <c r="J90" s="121">
        <f t="shared" si="2"/>
        <v>250.08</v>
      </c>
      <c r="K90" s="127"/>
    </row>
    <row r="91" spans="1:11">
      <c r="A91" s="126"/>
      <c r="B91" s="119">
        <v>6</v>
      </c>
      <c r="C91" s="10" t="s">
        <v>802</v>
      </c>
      <c r="D91" s="130" t="s">
        <v>894</v>
      </c>
      <c r="E91" s="130" t="s">
        <v>729</v>
      </c>
      <c r="F91" s="154"/>
      <c r="G91" s="155"/>
      <c r="H91" s="11" t="s">
        <v>803</v>
      </c>
      <c r="I91" s="14">
        <v>35.57</v>
      </c>
      <c r="J91" s="121">
        <f t="shared" si="2"/>
        <v>213.42000000000002</v>
      </c>
      <c r="K91" s="127"/>
    </row>
    <row r="92" spans="1:11">
      <c r="A92" s="126"/>
      <c r="B92" s="119">
        <v>4</v>
      </c>
      <c r="C92" s="10" t="s">
        <v>804</v>
      </c>
      <c r="D92" s="130" t="s">
        <v>895</v>
      </c>
      <c r="E92" s="130" t="s">
        <v>727</v>
      </c>
      <c r="F92" s="154"/>
      <c r="G92" s="155"/>
      <c r="H92" s="11" t="s">
        <v>805</v>
      </c>
      <c r="I92" s="14">
        <v>30.18</v>
      </c>
      <c r="J92" s="121">
        <f t="shared" si="2"/>
        <v>120.72</v>
      </c>
      <c r="K92" s="127"/>
    </row>
    <row r="93" spans="1:11">
      <c r="A93" s="126"/>
      <c r="B93" s="119">
        <v>4</v>
      </c>
      <c r="C93" s="10" t="s">
        <v>804</v>
      </c>
      <c r="D93" s="130" t="s">
        <v>896</v>
      </c>
      <c r="E93" s="130" t="s">
        <v>729</v>
      </c>
      <c r="F93" s="154"/>
      <c r="G93" s="155"/>
      <c r="H93" s="11" t="s">
        <v>805</v>
      </c>
      <c r="I93" s="14">
        <v>33.770000000000003</v>
      </c>
      <c r="J93" s="121">
        <f t="shared" si="2"/>
        <v>135.08000000000001</v>
      </c>
      <c r="K93" s="127"/>
    </row>
    <row r="94" spans="1:11">
      <c r="A94" s="126"/>
      <c r="B94" s="119">
        <v>4</v>
      </c>
      <c r="C94" s="10" t="s">
        <v>804</v>
      </c>
      <c r="D94" s="130" t="s">
        <v>897</v>
      </c>
      <c r="E94" s="130" t="s">
        <v>734</v>
      </c>
      <c r="F94" s="154"/>
      <c r="G94" s="155"/>
      <c r="H94" s="11" t="s">
        <v>805</v>
      </c>
      <c r="I94" s="14">
        <v>35.57</v>
      </c>
      <c r="J94" s="121">
        <f t="shared" si="2"/>
        <v>142.28</v>
      </c>
      <c r="K94" s="127"/>
    </row>
    <row r="95" spans="1:11">
      <c r="A95" s="126"/>
      <c r="B95" s="119">
        <v>4</v>
      </c>
      <c r="C95" s="10" t="s">
        <v>806</v>
      </c>
      <c r="D95" s="130" t="s">
        <v>898</v>
      </c>
      <c r="E95" s="130" t="s">
        <v>723</v>
      </c>
      <c r="F95" s="154"/>
      <c r="G95" s="155"/>
      <c r="H95" s="11" t="s">
        <v>807</v>
      </c>
      <c r="I95" s="14">
        <v>26.95</v>
      </c>
      <c r="J95" s="121">
        <f t="shared" si="2"/>
        <v>107.8</v>
      </c>
      <c r="K95" s="127"/>
    </row>
    <row r="96" spans="1:11">
      <c r="A96" s="126"/>
      <c r="B96" s="119">
        <v>4</v>
      </c>
      <c r="C96" s="10" t="s">
        <v>808</v>
      </c>
      <c r="D96" s="130" t="s">
        <v>899</v>
      </c>
      <c r="E96" s="130" t="s">
        <v>727</v>
      </c>
      <c r="F96" s="154"/>
      <c r="G96" s="155"/>
      <c r="H96" s="11" t="s">
        <v>809</v>
      </c>
      <c r="I96" s="14">
        <v>30.18</v>
      </c>
      <c r="J96" s="121">
        <f t="shared" si="2"/>
        <v>120.72</v>
      </c>
      <c r="K96" s="127"/>
    </row>
    <row r="97" spans="1:11">
      <c r="A97" s="126"/>
      <c r="B97" s="119">
        <v>4</v>
      </c>
      <c r="C97" s="10" t="s">
        <v>808</v>
      </c>
      <c r="D97" s="130" t="s">
        <v>900</v>
      </c>
      <c r="E97" s="130" t="s">
        <v>728</v>
      </c>
      <c r="F97" s="154"/>
      <c r="G97" s="155"/>
      <c r="H97" s="11" t="s">
        <v>809</v>
      </c>
      <c r="I97" s="14">
        <v>31.98</v>
      </c>
      <c r="J97" s="121">
        <f t="shared" si="2"/>
        <v>127.92</v>
      </c>
      <c r="K97" s="127"/>
    </row>
    <row r="98" spans="1:11">
      <c r="A98" s="126"/>
      <c r="B98" s="119">
        <v>4</v>
      </c>
      <c r="C98" s="10" t="s">
        <v>808</v>
      </c>
      <c r="D98" s="130" t="s">
        <v>901</v>
      </c>
      <c r="E98" s="130" t="s">
        <v>729</v>
      </c>
      <c r="F98" s="154"/>
      <c r="G98" s="155"/>
      <c r="H98" s="11" t="s">
        <v>809</v>
      </c>
      <c r="I98" s="14">
        <v>33.770000000000003</v>
      </c>
      <c r="J98" s="121">
        <f t="shared" si="2"/>
        <v>135.08000000000001</v>
      </c>
      <c r="K98" s="127"/>
    </row>
    <row r="99" spans="1:11">
      <c r="A99" s="126"/>
      <c r="B99" s="119">
        <v>4</v>
      </c>
      <c r="C99" s="10" t="s">
        <v>808</v>
      </c>
      <c r="D99" s="130" t="s">
        <v>902</v>
      </c>
      <c r="E99" s="130" t="s">
        <v>734</v>
      </c>
      <c r="F99" s="154"/>
      <c r="G99" s="155"/>
      <c r="H99" s="11" t="s">
        <v>809</v>
      </c>
      <c r="I99" s="14">
        <v>35.57</v>
      </c>
      <c r="J99" s="121">
        <f t="shared" si="2"/>
        <v>142.28</v>
      </c>
      <c r="K99" s="127"/>
    </row>
    <row r="100" spans="1:11" ht="24">
      <c r="A100" s="126"/>
      <c r="B100" s="119">
        <v>4</v>
      </c>
      <c r="C100" s="10" t="s">
        <v>810</v>
      </c>
      <c r="D100" s="130" t="s">
        <v>903</v>
      </c>
      <c r="E100" s="130" t="s">
        <v>723</v>
      </c>
      <c r="F100" s="154" t="s">
        <v>811</v>
      </c>
      <c r="G100" s="155"/>
      <c r="H100" s="11" t="s">
        <v>812</v>
      </c>
      <c r="I100" s="14">
        <v>89.47</v>
      </c>
      <c r="J100" s="121">
        <f t="shared" si="2"/>
        <v>357.88</v>
      </c>
      <c r="K100" s="127"/>
    </row>
    <row r="101" spans="1:11">
      <c r="A101" s="126"/>
      <c r="B101" s="119">
        <v>6</v>
      </c>
      <c r="C101" s="10" t="s">
        <v>813</v>
      </c>
      <c r="D101" s="130" t="s">
        <v>904</v>
      </c>
      <c r="E101" s="130" t="s">
        <v>734</v>
      </c>
      <c r="F101" s="154" t="s">
        <v>641</v>
      </c>
      <c r="G101" s="155"/>
      <c r="H101" s="11" t="s">
        <v>814</v>
      </c>
      <c r="I101" s="14">
        <v>19.04</v>
      </c>
      <c r="J101" s="121">
        <f t="shared" si="2"/>
        <v>114.24</v>
      </c>
      <c r="K101" s="127"/>
    </row>
    <row r="102" spans="1:11">
      <c r="A102" s="126"/>
      <c r="B102" s="119">
        <v>10</v>
      </c>
      <c r="C102" s="10" t="s">
        <v>813</v>
      </c>
      <c r="D102" s="130" t="s">
        <v>904</v>
      </c>
      <c r="E102" s="130" t="s">
        <v>734</v>
      </c>
      <c r="F102" s="154" t="s">
        <v>644</v>
      </c>
      <c r="G102" s="155"/>
      <c r="H102" s="11" t="s">
        <v>814</v>
      </c>
      <c r="I102" s="14">
        <v>19.04</v>
      </c>
      <c r="J102" s="121">
        <f t="shared" si="2"/>
        <v>190.39999999999998</v>
      </c>
      <c r="K102" s="127"/>
    </row>
    <row r="103" spans="1:11">
      <c r="A103" s="126"/>
      <c r="B103" s="119">
        <v>4</v>
      </c>
      <c r="C103" s="10" t="s">
        <v>813</v>
      </c>
      <c r="D103" s="130" t="s">
        <v>905</v>
      </c>
      <c r="E103" s="130" t="s">
        <v>757</v>
      </c>
      <c r="F103" s="154" t="s">
        <v>642</v>
      </c>
      <c r="G103" s="155"/>
      <c r="H103" s="11" t="s">
        <v>814</v>
      </c>
      <c r="I103" s="14">
        <v>24.79</v>
      </c>
      <c r="J103" s="121">
        <f t="shared" si="2"/>
        <v>99.16</v>
      </c>
      <c r="K103" s="127"/>
    </row>
    <row r="104" spans="1:11">
      <c r="A104" s="126"/>
      <c r="B104" s="119">
        <v>2</v>
      </c>
      <c r="C104" s="10" t="s">
        <v>815</v>
      </c>
      <c r="D104" s="130" t="s">
        <v>906</v>
      </c>
      <c r="E104" s="130" t="s">
        <v>723</v>
      </c>
      <c r="F104" s="154" t="s">
        <v>279</v>
      </c>
      <c r="G104" s="155"/>
      <c r="H104" s="11" t="s">
        <v>816</v>
      </c>
      <c r="I104" s="14">
        <v>13.65</v>
      </c>
      <c r="J104" s="121">
        <f t="shared" si="2"/>
        <v>27.3</v>
      </c>
      <c r="K104" s="127"/>
    </row>
    <row r="105" spans="1:11">
      <c r="A105" s="126"/>
      <c r="B105" s="119">
        <v>2</v>
      </c>
      <c r="C105" s="10" t="s">
        <v>815</v>
      </c>
      <c r="D105" s="130" t="s">
        <v>906</v>
      </c>
      <c r="E105" s="130" t="s">
        <v>723</v>
      </c>
      <c r="F105" s="154" t="s">
        <v>589</v>
      </c>
      <c r="G105" s="155"/>
      <c r="H105" s="11" t="s">
        <v>816</v>
      </c>
      <c r="I105" s="14">
        <v>13.65</v>
      </c>
      <c r="J105" s="121">
        <f t="shared" si="2"/>
        <v>27.3</v>
      </c>
      <c r="K105" s="127"/>
    </row>
    <row r="106" spans="1:11">
      <c r="A106" s="126"/>
      <c r="B106" s="119">
        <v>2</v>
      </c>
      <c r="C106" s="10" t="s">
        <v>815</v>
      </c>
      <c r="D106" s="130" t="s">
        <v>907</v>
      </c>
      <c r="E106" s="130" t="s">
        <v>727</v>
      </c>
      <c r="F106" s="154" t="s">
        <v>279</v>
      </c>
      <c r="G106" s="155"/>
      <c r="H106" s="11" t="s">
        <v>816</v>
      </c>
      <c r="I106" s="14">
        <v>15.09</v>
      </c>
      <c r="J106" s="121">
        <f t="shared" si="2"/>
        <v>30.18</v>
      </c>
      <c r="K106" s="127"/>
    </row>
    <row r="107" spans="1:11">
      <c r="A107" s="126"/>
      <c r="B107" s="119">
        <v>2</v>
      </c>
      <c r="C107" s="10" t="s">
        <v>815</v>
      </c>
      <c r="D107" s="130" t="s">
        <v>907</v>
      </c>
      <c r="E107" s="130" t="s">
        <v>727</v>
      </c>
      <c r="F107" s="154" t="s">
        <v>589</v>
      </c>
      <c r="G107" s="155"/>
      <c r="H107" s="11" t="s">
        <v>816</v>
      </c>
      <c r="I107" s="14">
        <v>15.09</v>
      </c>
      <c r="J107" s="121">
        <f t="shared" si="2"/>
        <v>30.18</v>
      </c>
      <c r="K107" s="127"/>
    </row>
    <row r="108" spans="1:11">
      <c r="A108" s="126"/>
      <c r="B108" s="119">
        <v>24</v>
      </c>
      <c r="C108" s="10" t="s">
        <v>815</v>
      </c>
      <c r="D108" s="130" t="s">
        <v>908</v>
      </c>
      <c r="E108" s="130" t="s">
        <v>729</v>
      </c>
      <c r="F108" s="154" t="s">
        <v>279</v>
      </c>
      <c r="G108" s="155"/>
      <c r="H108" s="11" t="s">
        <v>816</v>
      </c>
      <c r="I108" s="14">
        <v>16.53</v>
      </c>
      <c r="J108" s="121">
        <f t="shared" si="2"/>
        <v>396.72</v>
      </c>
      <c r="K108" s="127"/>
    </row>
    <row r="109" spans="1:11">
      <c r="A109" s="126"/>
      <c r="B109" s="119">
        <v>10</v>
      </c>
      <c r="C109" s="10" t="s">
        <v>815</v>
      </c>
      <c r="D109" s="130" t="s">
        <v>908</v>
      </c>
      <c r="E109" s="130" t="s">
        <v>729</v>
      </c>
      <c r="F109" s="154" t="s">
        <v>589</v>
      </c>
      <c r="G109" s="155"/>
      <c r="H109" s="11" t="s">
        <v>816</v>
      </c>
      <c r="I109" s="14">
        <v>16.53</v>
      </c>
      <c r="J109" s="121">
        <f t="shared" si="2"/>
        <v>165.3</v>
      </c>
      <c r="K109" s="127"/>
    </row>
    <row r="110" spans="1:11">
      <c r="A110" s="126"/>
      <c r="B110" s="119">
        <v>2</v>
      </c>
      <c r="C110" s="10" t="s">
        <v>815</v>
      </c>
      <c r="D110" s="130" t="s">
        <v>908</v>
      </c>
      <c r="E110" s="130" t="s">
        <v>729</v>
      </c>
      <c r="F110" s="154" t="s">
        <v>115</v>
      </c>
      <c r="G110" s="155"/>
      <c r="H110" s="11" t="s">
        <v>816</v>
      </c>
      <c r="I110" s="14">
        <v>16.53</v>
      </c>
      <c r="J110" s="121">
        <f t="shared" si="2"/>
        <v>33.06</v>
      </c>
      <c r="K110" s="127"/>
    </row>
    <row r="111" spans="1:11">
      <c r="A111" s="126"/>
      <c r="B111" s="119">
        <v>2</v>
      </c>
      <c r="C111" s="10" t="s">
        <v>815</v>
      </c>
      <c r="D111" s="130" t="s">
        <v>908</v>
      </c>
      <c r="E111" s="130" t="s">
        <v>729</v>
      </c>
      <c r="F111" s="154" t="s">
        <v>733</v>
      </c>
      <c r="G111" s="155"/>
      <c r="H111" s="11" t="s">
        <v>816</v>
      </c>
      <c r="I111" s="14">
        <v>16.53</v>
      </c>
      <c r="J111" s="121">
        <f t="shared" si="2"/>
        <v>33.06</v>
      </c>
      <c r="K111" s="127"/>
    </row>
    <row r="112" spans="1:11">
      <c r="A112" s="126"/>
      <c r="B112" s="119">
        <v>4</v>
      </c>
      <c r="C112" s="10" t="s">
        <v>815</v>
      </c>
      <c r="D112" s="130" t="s">
        <v>909</v>
      </c>
      <c r="E112" s="130" t="s">
        <v>734</v>
      </c>
      <c r="F112" s="154" t="s">
        <v>279</v>
      </c>
      <c r="G112" s="155"/>
      <c r="H112" s="11" t="s">
        <v>816</v>
      </c>
      <c r="I112" s="14">
        <v>17.25</v>
      </c>
      <c r="J112" s="121">
        <f t="shared" si="2"/>
        <v>69</v>
      </c>
      <c r="K112" s="127"/>
    </row>
    <row r="113" spans="1:11">
      <c r="A113" s="126"/>
      <c r="B113" s="119">
        <v>4</v>
      </c>
      <c r="C113" s="10" t="s">
        <v>815</v>
      </c>
      <c r="D113" s="130" t="s">
        <v>909</v>
      </c>
      <c r="E113" s="130" t="s">
        <v>734</v>
      </c>
      <c r="F113" s="154" t="s">
        <v>589</v>
      </c>
      <c r="G113" s="155"/>
      <c r="H113" s="11" t="s">
        <v>816</v>
      </c>
      <c r="I113" s="14">
        <v>17.25</v>
      </c>
      <c r="J113" s="121">
        <f t="shared" si="2"/>
        <v>69</v>
      </c>
      <c r="K113" s="127"/>
    </row>
    <row r="114" spans="1:11">
      <c r="A114" s="126"/>
      <c r="B114" s="119">
        <v>40</v>
      </c>
      <c r="C114" s="10" t="s">
        <v>815</v>
      </c>
      <c r="D114" s="130" t="s">
        <v>909</v>
      </c>
      <c r="E114" s="130" t="s">
        <v>734</v>
      </c>
      <c r="F114" s="154" t="s">
        <v>115</v>
      </c>
      <c r="G114" s="155"/>
      <c r="H114" s="11" t="s">
        <v>816</v>
      </c>
      <c r="I114" s="14">
        <v>17.25</v>
      </c>
      <c r="J114" s="121">
        <f t="shared" si="2"/>
        <v>690</v>
      </c>
      <c r="K114" s="127"/>
    </row>
    <row r="115" spans="1:11">
      <c r="A115" s="126"/>
      <c r="B115" s="119">
        <v>6</v>
      </c>
      <c r="C115" s="10" t="s">
        <v>815</v>
      </c>
      <c r="D115" s="130" t="s">
        <v>909</v>
      </c>
      <c r="E115" s="130" t="s">
        <v>734</v>
      </c>
      <c r="F115" s="154" t="s">
        <v>726</v>
      </c>
      <c r="G115" s="155"/>
      <c r="H115" s="11" t="s">
        <v>816</v>
      </c>
      <c r="I115" s="14">
        <v>17.25</v>
      </c>
      <c r="J115" s="121">
        <f t="shared" si="2"/>
        <v>103.5</v>
      </c>
      <c r="K115" s="127"/>
    </row>
    <row r="116" spans="1:11">
      <c r="A116" s="126"/>
      <c r="B116" s="119">
        <v>4</v>
      </c>
      <c r="C116" s="10" t="s">
        <v>815</v>
      </c>
      <c r="D116" s="130" t="s">
        <v>909</v>
      </c>
      <c r="E116" s="130" t="s">
        <v>734</v>
      </c>
      <c r="F116" s="154" t="s">
        <v>733</v>
      </c>
      <c r="G116" s="155"/>
      <c r="H116" s="11" t="s">
        <v>816</v>
      </c>
      <c r="I116" s="14">
        <v>17.25</v>
      </c>
      <c r="J116" s="121">
        <f t="shared" si="2"/>
        <v>69</v>
      </c>
      <c r="K116" s="127"/>
    </row>
    <row r="117" spans="1:11">
      <c r="A117" s="126"/>
      <c r="B117" s="119">
        <v>4</v>
      </c>
      <c r="C117" s="10" t="s">
        <v>815</v>
      </c>
      <c r="D117" s="130" t="s">
        <v>910</v>
      </c>
      <c r="E117" s="130" t="s">
        <v>743</v>
      </c>
      <c r="F117" s="154" t="s">
        <v>726</v>
      </c>
      <c r="G117" s="155"/>
      <c r="H117" s="11" t="s">
        <v>816</v>
      </c>
      <c r="I117" s="14">
        <v>18.68</v>
      </c>
      <c r="J117" s="121">
        <f t="shared" si="2"/>
        <v>74.72</v>
      </c>
      <c r="K117" s="127"/>
    </row>
    <row r="118" spans="1:11">
      <c r="A118" s="126"/>
      <c r="B118" s="119">
        <v>8</v>
      </c>
      <c r="C118" s="10" t="s">
        <v>815</v>
      </c>
      <c r="D118" s="130" t="s">
        <v>910</v>
      </c>
      <c r="E118" s="130" t="s">
        <v>743</v>
      </c>
      <c r="F118" s="154" t="s">
        <v>732</v>
      </c>
      <c r="G118" s="155"/>
      <c r="H118" s="11" t="s">
        <v>816</v>
      </c>
      <c r="I118" s="14">
        <v>18.68</v>
      </c>
      <c r="J118" s="121">
        <f t="shared" ref="J118:J137" si="3">I118*B118</f>
        <v>149.44</v>
      </c>
      <c r="K118" s="127"/>
    </row>
    <row r="119" spans="1:11">
      <c r="A119" s="126"/>
      <c r="B119" s="119">
        <v>2</v>
      </c>
      <c r="C119" s="10" t="s">
        <v>815</v>
      </c>
      <c r="D119" s="130" t="s">
        <v>911</v>
      </c>
      <c r="E119" s="130" t="s">
        <v>735</v>
      </c>
      <c r="F119" s="154" t="s">
        <v>725</v>
      </c>
      <c r="G119" s="155"/>
      <c r="H119" s="11" t="s">
        <v>816</v>
      </c>
      <c r="I119" s="14">
        <v>20.12</v>
      </c>
      <c r="J119" s="121">
        <f t="shared" si="3"/>
        <v>40.24</v>
      </c>
      <c r="K119" s="127"/>
    </row>
    <row r="120" spans="1:11" ht="24">
      <c r="A120" s="126"/>
      <c r="B120" s="119">
        <v>6</v>
      </c>
      <c r="C120" s="10" t="s">
        <v>817</v>
      </c>
      <c r="D120" s="130" t="s">
        <v>912</v>
      </c>
      <c r="E120" s="130" t="s">
        <v>818</v>
      </c>
      <c r="F120" s="154"/>
      <c r="G120" s="155"/>
      <c r="H120" s="11" t="s">
        <v>819</v>
      </c>
      <c r="I120" s="14">
        <v>14.01</v>
      </c>
      <c r="J120" s="121">
        <f t="shared" si="3"/>
        <v>84.06</v>
      </c>
      <c r="K120" s="127"/>
    </row>
    <row r="121" spans="1:11" ht="24">
      <c r="A121" s="126"/>
      <c r="B121" s="119">
        <v>10</v>
      </c>
      <c r="C121" s="10" t="s">
        <v>817</v>
      </c>
      <c r="D121" s="130" t="s">
        <v>913</v>
      </c>
      <c r="E121" s="130" t="s">
        <v>729</v>
      </c>
      <c r="F121" s="154"/>
      <c r="G121" s="155"/>
      <c r="H121" s="11" t="s">
        <v>819</v>
      </c>
      <c r="I121" s="14">
        <v>17.25</v>
      </c>
      <c r="J121" s="121">
        <f t="shared" si="3"/>
        <v>172.5</v>
      </c>
      <c r="K121" s="127"/>
    </row>
    <row r="122" spans="1:11" ht="24">
      <c r="A122" s="126"/>
      <c r="B122" s="119">
        <v>4</v>
      </c>
      <c r="C122" s="10" t="s">
        <v>817</v>
      </c>
      <c r="D122" s="130" t="s">
        <v>914</v>
      </c>
      <c r="E122" s="130" t="s">
        <v>735</v>
      </c>
      <c r="F122" s="154"/>
      <c r="G122" s="155"/>
      <c r="H122" s="11" t="s">
        <v>819</v>
      </c>
      <c r="I122" s="14">
        <v>26.59</v>
      </c>
      <c r="J122" s="121">
        <f t="shared" si="3"/>
        <v>106.36</v>
      </c>
      <c r="K122" s="127"/>
    </row>
    <row r="123" spans="1:11" ht="24">
      <c r="A123" s="126"/>
      <c r="B123" s="119">
        <v>4</v>
      </c>
      <c r="C123" s="10" t="s">
        <v>817</v>
      </c>
      <c r="D123" s="130" t="s">
        <v>915</v>
      </c>
      <c r="E123" s="130" t="s">
        <v>757</v>
      </c>
      <c r="F123" s="154"/>
      <c r="G123" s="155"/>
      <c r="H123" s="11" t="s">
        <v>819</v>
      </c>
      <c r="I123" s="14">
        <v>31.98</v>
      </c>
      <c r="J123" s="121">
        <f t="shared" si="3"/>
        <v>127.92</v>
      </c>
      <c r="K123" s="127"/>
    </row>
    <row r="124" spans="1:11" ht="24">
      <c r="A124" s="126"/>
      <c r="B124" s="119">
        <v>16</v>
      </c>
      <c r="C124" s="10" t="s">
        <v>817</v>
      </c>
      <c r="D124" s="130" t="s">
        <v>916</v>
      </c>
      <c r="E124" s="130" t="s">
        <v>820</v>
      </c>
      <c r="F124" s="154"/>
      <c r="G124" s="155"/>
      <c r="H124" s="11" t="s">
        <v>819</v>
      </c>
      <c r="I124" s="14">
        <v>71.5</v>
      </c>
      <c r="J124" s="121">
        <f t="shared" si="3"/>
        <v>1144</v>
      </c>
      <c r="K124" s="133"/>
    </row>
    <row r="125" spans="1:11" ht="24">
      <c r="A125" s="126"/>
      <c r="B125" s="119">
        <v>4</v>
      </c>
      <c r="C125" s="10" t="s">
        <v>821</v>
      </c>
      <c r="D125" s="130" t="s">
        <v>917</v>
      </c>
      <c r="E125" s="130" t="s">
        <v>728</v>
      </c>
      <c r="F125" s="154" t="s">
        <v>679</v>
      </c>
      <c r="G125" s="155"/>
      <c r="H125" s="11" t="s">
        <v>822</v>
      </c>
      <c r="I125" s="14">
        <v>89.47</v>
      </c>
      <c r="J125" s="121">
        <f t="shared" si="3"/>
        <v>357.88</v>
      </c>
      <c r="K125" s="127"/>
    </row>
    <row r="126" spans="1:11" ht="24">
      <c r="A126" s="126"/>
      <c r="B126" s="119">
        <v>4</v>
      </c>
      <c r="C126" s="10" t="s">
        <v>821</v>
      </c>
      <c r="D126" s="130" t="s">
        <v>918</v>
      </c>
      <c r="E126" s="130" t="s">
        <v>743</v>
      </c>
      <c r="F126" s="154" t="s">
        <v>679</v>
      </c>
      <c r="G126" s="155"/>
      <c r="H126" s="11" t="s">
        <v>822</v>
      </c>
      <c r="I126" s="14">
        <v>111.02</v>
      </c>
      <c r="J126" s="121">
        <f t="shared" si="3"/>
        <v>444.08</v>
      </c>
      <c r="K126" s="127"/>
    </row>
    <row r="127" spans="1:11" ht="24">
      <c r="A127" s="126"/>
      <c r="B127" s="119">
        <v>2</v>
      </c>
      <c r="C127" s="10" t="s">
        <v>823</v>
      </c>
      <c r="D127" s="130" t="s">
        <v>919</v>
      </c>
      <c r="E127" s="130" t="s">
        <v>818</v>
      </c>
      <c r="F127" s="154" t="s">
        <v>279</v>
      </c>
      <c r="G127" s="155"/>
      <c r="H127" s="11" t="s">
        <v>824</v>
      </c>
      <c r="I127" s="14">
        <v>35.57</v>
      </c>
      <c r="J127" s="121">
        <f t="shared" si="3"/>
        <v>71.14</v>
      </c>
      <c r="K127" s="127"/>
    </row>
    <row r="128" spans="1:11" ht="24">
      <c r="A128" s="126"/>
      <c r="B128" s="119">
        <v>8</v>
      </c>
      <c r="C128" s="10" t="s">
        <v>823</v>
      </c>
      <c r="D128" s="130" t="s">
        <v>920</v>
      </c>
      <c r="E128" s="130" t="s">
        <v>825</v>
      </c>
      <c r="F128" s="154" t="s">
        <v>279</v>
      </c>
      <c r="G128" s="155"/>
      <c r="H128" s="11" t="s">
        <v>824</v>
      </c>
      <c r="I128" s="14">
        <v>80.48</v>
      </c>
      <c r="J128" s="121">
        <f t="shared" si="3"/>
        <v>643.84</v>
      </c>
      <c r="K128" s="127"/>
    </row>
    <row r="129" spans="1:11" ht="24">
      <c r="A129" s="126"/>
      <c r="B129" s="119">
        <v>4</v>
      </c>
      <c r="C129" s="10" t="s">
        <v>823</v>
      </c>
      <c r="D129" s="130" t="s">
        <v>921</v>
      </c>
      <c r="E129" s="130" t="s">
        <v>746</v>
      </c>
      <c r="F129" s="154" t="s">
        <v>279</v>
      </c>
      <c r="G129" s="155"/>
      <c r="H129" s="11" t="s">
        <v>824</v>
      </c>
      <c r="I129" s="14">
        <v>96.65</v>
      </c>
      <c r="J129" s="121">
        <f t="shared" si="3"/>
        <v>386.6</v>
      </c>
      <c r="K129" s="127"/>
    </row>
    <row r="130" spans="1:11" ht="24">
      <c r="A130" s="126"/>
      <c r="B130" s="119">
        <v>4</v>
      </c>
      <c r="C130" s="10" t="s">
        <v>823</v>
      </c>
      <c r="D130" s="130" t="s">
        <v>922</v>
      </c>
      <c r="E130" s="130" t="s">
        <v>761</v>
      </c>
      <c r="F130" s="154" t="s">
        <v>279</v>
      </c>
      <c r="G130" s="155"/>
      <c r="H130" s="11" t="s">
        <v>824</v>
      </c>
      <c r="I130" s="14">
        <v>53.54</v>
      </c>
      <c r="J130" s="121">
        <f t="shared" si="3"/>
        <v>214.16</v>
      </c>
      <c r="K130" s="127"/>
    </row>
    <row r="131" spans="1:11">
      <c r="A131" s="126"/>
      <c r="B131" s="119">
        <v>6</v>
      </c>
      <c r="C131" s="10" t="s">
        <v>826</v>
      </c>
      <c r="D131" s="130" t="s">
        <v>923</v>
      </c>
      <c r="E131" s="130" t="s">
        <v>746</v>
      </c>
      <c r="F131" s="154" t="s">
        <v>279</v>
      </c>
      <c r="G131" s="155"/>
      <c r="H131" s="11" t="s">
        <v>827</v>
      </c>
      <c r="I131" s="14">
        <v>35.57</v>
      </c>
      <c r="J131" s="121">
        <f t="shared" si="3"/>
        <v>213.42000000000002</v>
      </c>
      <c r="K131" s="127"/>
    </row>
    <row r="132" spans="1:11">
      <c r="A132" s="126"/>
      <c r="B132" s="119">
        <v>6</v>
      </c>
      <c r="C132" s="10" t="s">
        <v>826</v>
      </c>
      <c r="D132" s="130" t="s">
        <v>923</v>
      </c>
      <c r="E132" s="130" t="s">
        <v>746</v>
      </c>
      <c r="F132" s="154" t="s">
        <v>589</v>
      </c>
      <c r="G132" s="155"/>
      <c r="H132" s="11" t="s">
        <v>827</v>
      </c>
      <c r="I132" s="14">
        <v>35.57</v>
      </c>
      <c r="J132" s="121">
        <f t="shared" si="3"/>
        <v>213.42000000000002</v>
      </c>
      <c r="K132" s="127"/>
    </row>
    <row r="133" spans="1:11">
      <c r="A133" s="126"/>
      <c r="B133" s="119">
        <v>2</v>
      </c>
      <c r="C133" s="10" t="s">
        <v>828</v>
      </c>
      <c r="D133" s="130" t="s">
        <v>924</v>
      </c>
      <c r="E133" s="130" t="s">
        <v>735</v>
      </c>
      <c r="F133" s="154"/>
      <c r="G133" s="155"/>
      <c r="H133" s="11" t="s">
        <v>829</v>
      </c>
      <c r="I133" s="14">
        <v>53.54</v>
      </c>
      <c r="J133" s="121">
        <f t="shared" si="3"/>
        <v>107.08</v>
      </c>
      <c r="K133" s="127"/>
    </row>
    <row r="134" spans="1:11" ht="36">
      <c r="A134" s="126"/>
      <c r="B134" s="119">
        <v>4</v>
      </c>
      <c r="C134" s="10" t="s">
        <v>830</v>
      </c>
      <c r="D134" s="130" t="s">
        <v>925</v>
      </c>
      <c r="E134" s="130" t="s">
        <v>831</v>
      </c>
      <c r="F134" s="154" t="s">
        <v>279</v>
      </c>
      <c r="G134" s="155"/>
      <c r="H134" s="11" t="s">
        <v>832</v>
      </c>
      <c r="I134" s="14">
        <v>67.91</v>
      </c>
      <c r="J134" s="121">
        <f t="shared" si="3"/>
        <v>271.64</v>
      </c>
      <c r="K134" s="127"/>
    </row>
    <row r="135" spans="1:11">
      <c r="A135" s="126"/>
      <c r="B135" s="119">
        <v>4</v>
      </c>
      <c r="C135" s="10" t="s">
        <v>833</v>
      </c>
      <c r="D135" s="130" t="s">
        <v>926</v>
      </c>
      <c r="E135" s="130" t="s">
        <v>743</v>
      </c>
      <c r="F135" s="154" t="s">
        <v>726</v>
      </c>
      <c r="G135" s="155"/>
      <c r="H135" s="11" t="s">
        <v>834</v>
      </c>
      <c r="I135" s="14">
        <v>21.2</v>
      </c>
      <c r="J135" s="121">
        <f t="shared" si="3"/>
        <v>84.8</v>
      </c>
      <c r="K135" s="127"/>
    </row>
    <row r="136" spans="1:11">
      <c r="A136" s="126"/>
      <c r="B136" s="119">
        <v>4</v>
      </c>
      <c r="C136" s="10" t="s">
        <v>835</v>
      </c>
      <c r="D136" s="130" t="s">
        <v>927</v>
      </c>
      <c r="E136" s="130" t="s">
        <v>728</v>
      </c>
      <c r="F136" s="154" t="s">
        <v>279</v>
      </c>
      <c r="G136" s="155"/>
      <c r="H136" s="11" t="s">
        <v>836</v>
      </c>
      <c r="I136" s="14">
        <v>16.170000000000002</v>
      </c>
      <c r="J136" s="121">
        <f t="shared" si="3"/>
        <v>64.680000000000007</v>
      </c>
      <c r="K136" s="127"/>
    </row>
    <row r="137" spans="1:11">
      <c r="A137" s="126"/>
      <c r="B137" s="120">
        <v>4</v>
      </c>
      <c r="C137" s="12" t="s">
        <v>837</v>
      </c>
      <c r="D137" s="131" t="s">
        <v>928</v>
      </c>
      <c r="E137" s="131" t="s">
        <v>734</v>
      </c>
      <c r="F137" s="156" t="s">
        <v>279</v>
      </c>
      <c r="G137" s="157"/>
      <c r="H137" s="13" t="s">
        <v>838</v>
      </c>
      <c r="I137" s="15">
        <v>16.89</v>
      </c>
      <c r="J137" s="122">
        <f t="shared" si="3"/>
        <v>67.56</v>
      </c>
      <c r="K137" s="127"/>
    </row>
    <row r="138" spans="1:11" ht="13.5" thickBot="1">
      <c r="A138" s="126"/>
      <c r="B138" s="139"/>
      <c r="C138" s="139"/>
      <c r="D138" s="139"/>
      <c r="E138" s="139"/>
      <c r="F138" s="139"/>
      <c r="G138" s="139"/>
      <c r="H138" s="139"/>
      <c r="I138" s="140" t="s">
        <v>261</v>
      </c>
      <c r="J138" s="141">
        <f>SUM(J22:J137)</f>
        <v>27616.740000000016</v>
      </c>
      <c r="K138" s="127"/>
    </row>
    <row r="139" spans="1:11">
      <c r="A139" s="126"/>
      <c r="B139" s="139"/>
      <c r="C139" s="147" t="s">
        <v>934</v>
      </c>
      <c r="D139" s="149"/>
      <c r="E139" s="149"/>
      <c r="F139" s="144"/>
      <c r="G139" s="150"/>
      <c r="H139" s="158" t="s">
        <v>935</v>
      </c>
      <c r="I139" s="158"/>
      <c r="J139" s="141">
        <f>J138*-0.4</f>
        <v>-11046.696000000007</v>
      </c>
      <c r="K139" s="127"/>
    </row>
    <row r="140" spans="1:11" ht="13.5" outlineLevel="1" thickBot="1">
      <c r="A140" s="126"/>
      <c r="B140" s="139"/>
      <c r="C140" s="151" t="s">
        <v>936</v>
      </c>
      <c r="D140" s="148">
        <v>44637</v>
      </c>
      <c r="E140" s="143">
        <f>J14+90</f>
        <v>45439</v>
      </c>
      <c r="F140" s="145"/>
      <c r="G140" s="146"/>
      <c r="H140" s="158" t="s">
        <v>937</v>
      </c>
      <c r="I140" s="158"/>
      <c r="J140" s="141">
        <v>0</v>
      </c>
      <c r="K140" s="127"/>
    </row>
    <row r="141" spans="1:11">
      <c r="A141" s="126"/>
      <c r="B141" s="139"/>
      <c r="C141" s="139"/>
      <c r="D141" s="139"/>
      <c r="E141" s="139"/>
      <c r="F141" s="139"/>
      <c r="G141" s="139"/>
      <c r="H141" s="139"/>
      <c r="I141" s="140" t="s">
        <v>263</v>
      </c>
      <c r="J141" s="141">
        <f>SUM(J138:J140)</f>
        <v>16570.044000000009</v>
      </c>
      <c r="K141" s="127"/>
    </row>
    <row r="142" spans="1:11">
      <c r="A142" s="6"/>
      <c r="B142" s="7"/>
      <c r="C142" s="7"/>
      <c r="D142" s="7"/>
      <c r="E142" s="7"/>
      <c r="F142" s="7"/>
      <c r="G142" s="7"/>
      <c r="H142" s="152" t="s">
        <v>938</v>
      </c>
      <c r="I142" s="7"/>
      <c r="J142" s="7"/>
      <c r="K142" s="8"/>
    </row>
    <row r="144" spans="1:11">
      <c r="H144" s="1" t="s">
        <v>932</v>
      </c>
      <c r="I144" s="103">
        <f>'Tax Invoice'!E14</f>
        <v>1</v>
      </c>
    </row>
    <row r="145" spans="8:9">
      <c r="H145" s="1" t="s">
        <v>711</v>
      </c>
      <c r="I145" s="103">
        <v>36.549999999999997</v>
      </c>
    </row>
    <row r="146" spans="8:9">
      <c r="H146" s="1" t="s">
        <v>714</v>
      </c>
      <c r="I146" s="103">
        <f>I148/I145</f>
        <v>755.58796169630693</v>
      </c>
    </row>
    <row r="147" spans="8:9">
      <c r="H147" s="1" t="s">
        <v>715</v>
      </c>
      <c r="I147" s="103">
        <f>I149/I145</f>
        <v>453.35277701778415</v>
      </c>
    </row>
    <row r="148" spans="8:9">
      <c r="H148" s="1" t="s">
        <v>712</v>
      </c>
      <c r="I148" s="103">
        <f>J138*I144</f>
        <v>27616.740000000016</v>
      </c>
    </row>
    <row r="149" spans="8:9">
      <c r="H149" s="1" t="s">
        <v>713</v>
      </c>
      <c r="I149" s="103">
        <f>J141*I144</f>
        <v>16570.044000000009</v>
      </c>
    </row>
  </sheetData>
  <mergeCells count="122">
    <mergeCell ref="F35:G35"/>
    <mergeCell ref="F36:G36"/>
    <mergeCell ref="F37:G37"/>
    <mergeCell ref="F38:G38"/>
    <mergeCell ref="F39:G39"/>
    <mergeCell ref="J10:J11"/>
    <mergeCell ref="J14:J15"/>
    <mergeCell ref="F20:G20"/>
    <mergeCell ref="F21:G21"/>
    <mergeCell ref="F22:G22"/>
    <mergeCell ref="F28:G28"/>
    <mergeCell ref="F29:G29"/>
    <mergeCell ref="F30:G30"/>
    <mergeCell ref="F31:G31"/>
    <mergeCell ref="F32:G32"/>
    <mergeCell ref="F33:G33"/>
    <mergeCell ref="F34:G34"/>
    <mergeCell ref="F23:G23"/>
    <mergeCell ref="F24:G24"/>
    <mergeCell ref="F25:G25"/>
    <mergeCell ref="F26:G26"/>
    <mergeCell ref="F27:G27"/>
    <mergeCell ref="F45:G45"/>
    <mergeCell ref="F46:G46"/>
    <mergeCell ref="F47:G47"/>
    <mergeCell ref="F48:G48"/>
    <mergeCell ref="F49:G49"/>
    <mergeCell ref="F40:G40"/>
    <mergeCell ref="F41:G41"/>
    <mergeCell ref="F42:G42"/>
    <mergeCell ref="F43:G43"/>
    <mergeCell ref="F44:G44"/>
    <mergeCell ref="F55:G55"/>
    <mergeCell ref="F56:G56"/>
    <mergeCell ref="F57:G57"/>
    <mergeCell ref="F58:G58"/>
    <mergeCell ref="F59:G59"/>
    <mergeCell ref="F50:G50"/>
    <mergeCell ref="F51:G51"/>
    <mergeCell ref="F52:G52"/>
    <mergeCell ref="F53:G53"/>
    <mergeCell ref="F54:G54"/>
    <mergeCell ref="F65:G65"/>
    <mergeCell ref="F66:G66"/>
    <mergeCell ref="F67:G67"/>
    <mergeCell ref="F68:G68"/>
    <mergeCell ref="F69:G69"/>
    <mergeCell ref="F60:G60"/>
    <mergeCell ref="F61:G61"/>
    <mergeCell ref="F62:G62"/>
    <mergeCell ref="F63:G63"/>
    <mergeCell ref="F64:G64"/>
    <mergeCell ref="F75:G75"/>
    <mergeCell ref="F76:G76"/>
    <mergeCell ref="F77:G77"/>
    <mergeCell ref="F78:G78"/>
    <mergeCell ref="F79:G79"/>
    <mergeCell ref="F70:G70"/>
    <mergeCell ref="F71:G71"/>
    <mergeCell ref="F72:G72"/>
    <mergeCell ref="F73:G73"/>
    <mergeCell ref="F74:G74"/>
    <mergeCell ref="F85:G85"/>
    <mergeCell ref="F86:G86"/>
    <mergeCell ref="F87:G87"/>
    <mergeCell ref="F88:G88"/>
    <mergeCell ref="F89:G89"/>
    <mergeCell ref="F80:G80"/>
    <mergeCell ref="F81:G81"/>
    <mergeCell ref="F82:G82"/>
    <mergeCell ref="F83:G83"/>
    <mergeCell ref="F84:G84"/>
    <mergeCell ref="F95:G95"/>
    <mergeCell ref="F96:G96"/>
    <mergeCell ref="F97:G97"/>
    <mergeCell ref="F98:G98"/>
    <mergeCell ref="F99:G99"/>
    <mergeCell ref="F90:G90"/>
    <mergeCell ref="F91:G91"/>
    <mergeCell ref="F92:G92"/>
    <mergeCell ref="F93:G93"/>
    <mergeCell ref="F94:G94"/>
    <mergeCell ref="F105:G105"/>
    <mergeCell ref="F106:G106"/>
    <mergeCell ref="F107:G107"/>
    <mergeCell ref="F108:G108"/>
    <mergeCell ref="F109:G109"/>
    <mergeCell ref="F100:G100"/>
    <mergeCell ref="F101:G101"/>
    <mergeCell ref="F102:G102"/>
    <mergeCell ref="F103:G103"/>
    <mergeCell ref="F104:G104"/>
    <mergeCell ref="F115:G115"/>
    <mergeCell ref="F116:G116"/>
    <mergeCell ref="F117:G117"/>
    <mergeCell ref="F118:G118"/>
    <mergeCell ref="F119:G119"/>
    <mergeCell ref="F110:G110"/>
    <mergeCell ref="F111:G111"/>
    <mergeCell ref="F112:G112"/>
    <mergeCell ref="F113:G113"/>
    <mergeCell ref="F114:G114"/>
    <mergeCell ref="F125:G125"/>
    <mergeCell ref="F126:G126"/>
    <mergeCell ref="F127:G127"/>
    <mergeCell ref="F128:G128"/>
    <mergeCell ref="F129:G129"/>
    <mergeCell ref="F120:G120"/>
    <mergeCell ref="F121:G121"/>
    <mergeCell ref="F122:G122"/>
    <mergeCell ref="F123:G123"/>
    <mergeCell ref="F124:G124"/>
    <mergeCell ref="F135:G135"/>
    <mergeCell ref="F136:G136"/>
    <mergeCell ref="F137:G137"/>
    <mergeCell ref="H139:I139"/>
    <mergeCell ref="H140:I140"/>
    <mergeCell ref="F130:G130"/>
    <mergeCell ref="F131:G131"/>
    <mergeCell ref="F132:G132"/>
    <mergeCell ref="F133:G133"/>
    <mergeCell ref="F134:G13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3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612</v>
      </c>
      <c r="O1" t="s">
        <v>149</v>
      </c>
      <c r="T1" t="s">
        <v>261</v>
      </c>
      <c r="U1">
        <v>27616.740000000016</v>
      </c>
    </row>
    <row r="2" spans="1:21" ht="15.75">
      <c r="A2" s="126"/>
      <c r="B2" s="137" t="s">
        <v>139</v>
      </c>
      <c r="C2" s="132"/>
      <c r="D2" s="132"/>
      <c r="E2" s="132"/>
      <c r="F2" s="132"/>
      <c r="G2" s="132"/>
      <c r="H2" s="132"/>
      <c r="I2" s="138" t="s">
        <v>145</v>
      </c>
      <c r="J2" s="127"/>
      <c r="T2" t="s">
        <v>190</v>
      </c>
      <c r="U2">
        <v>0</v>
      </c>
    </row>
    <row r="3" spans="1:21">
      <c r="A3" s="126"/>
      <c r="B3" s="134" t="s">
        <v>140</v>
      </c>
      <c r="C3" s="132"/>
      <c r="D3" s="132"/>
      <c r="E3" s="132"/>
      <c r="F3" s="132"/>
      <c r="G3" s="132"/>
      <c r="H3" s="132"/>
      <c r="I3" s="132"/>
      <c r="J3" s="127"/>
      <c r="T3" t="s">
        <v>191</v>
      </c>
    </row>
    <row r="4" spans="1:21">
      <c r="A4" s="126"/>
      <c r="B4" s="134" t="s">
        <v>141</v>
      </c>
      <c r="C4" s="132"/>
      <c r="D4" s="132"/>
      <c r="E4" s="132"/>
      <c r="F4" s="132"/>
      <c r="G4" s="132"/>
      <c r="H4" s="132"/>
      <c r="I4" s="132"/>
      <c r="J4" s="127"/>
      <c r="T4" t="s">
        <v>263</v>
      </c>
      <c r="U4">
        <v>27616.740000000016</v>
      </c>
    </row>
    <row r="5" spans="1:21">
      <c r="A5" s="126"/>
      <c r="B5" s="134" t="s">
        <v>142</v>
      </c>
      <c r="C5" s="132"/>
      <c r="D5" s="132"/>
      <c r="E5" s="132"/>
      <c r="F5" s="132"/>
      <c r="G5" s="132"/>
      <c r="H5" s="132"/>
      <c r="I5" s="132"/>
      <c r="J5" s="127"/>
      <c r="S5" t="s">
        <v>929</v>
      </c>
    </row>
    <row r="6" spans="1:21">
      <c r="A6" s="126"/>
      <c r="B6" s="134" t="s">
        <v>143</v>
      </c>
      <c r="C6" s="132"/>
      <c r="D6" s="132"/>
      <c r="E6" s="132"/>
      <c r="F6" s="132"/>
      <c r="G6" s="132"/>
      <c r="H6" s="132"/>
      <c r="I6" s="132"/>
      <c r="J6" s="127"/>
    </row>
    <row r="7" spans="1:21">
      <c r="A7" s="126"/>
      <c r="B7" s="134"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59"/>
      <c r="J10" s="127"/>
    </row>
    <row r="11" spans="1:21">
      <c r="A11" s="126"/>
      <c r="B11" s="126" t="s">
        <v>717</v>
      </c>
      <c r="C11" s="132"/>
      <c r="D11" s="132"/>
      <c r="E11" s="127"/>
      <c r="F11" s="128"/>
      <c r="G11" s="128" t="s">
        <v>717</v>
      </c>
      <c r="H11" s="132"/>
      <c r="I11" s="160"/>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157</v>
      </c>
      <c r="C14" s="132"/>
      <c r="D14" s="132"/>
      <c r="E14" s="127"/>
      <c r="F14" s="128"/>
      <c r="G14" s="128" t="s">
        <v>157</v>
      </c>
      <c r="H14" s="132"/>
      <c r="I14" s="161">
        <v>45347</v>
      </c>
      <c r="J14" s="127"/>
    </row>
    <row r="15" spans="1:21">
      <c r="A15" s="126"/>
      <c r="B15" s="6" t="s">
        <v>11</v>
      </c>
      <c r="C15" s="7"/>
      <c r="D15" s="7"/>
      <c r="E15" s="8"/>
      <c r="F15" s="128"/>
      <c r="G15" s="9" t="s">
        <v>11</v>
      </c>
      <c r="H15" s="132"/>
      <c r="I15" s="162"/>
      <c r="J15" s="127"/>
    </row>
    <row r="16" spans="1:21">
      <c r="A16" s="126"/>
      <c r="B16" s="132"/>
      <c r="C16" s="132"/>
      <c r="D16" s="132"/>
      <c r="E16" s="132"/>
      <c r="F16" s="132"/>
      <c r="G16" s="132"/>
      <c r="H16" s="136" t="s">
        <v>147</v>
      </c>
      <c r="I16" s="142">
        <v>41841</v>
      </c>
      <c r="J16" s="127"/>
    </row>
    <row r="17" spans="1:16">
      <c r="A17" s="126"/>
      <c r="B17" s="132" t="s">
        <v>720</v>
      </c>
      <c r="C17" s="132"/>
      <c r="D17" s="132"/>
      <c r="E17" s="132"/>
      <c r="F17" s="132"/>
      <c r="G17" s="132"/>
      <c r="H17" s="136" t="s">
        <v>148</v>
      </c>
      <c r="I17" s="142"/>
      <c r="J17" s="127"/>
    </row>
    <row r="18" spans="1:16" ht="18">
      <c r="A18" s="126"/>
      <c r="B18" s="132" t="s">
        <v>721</v>
      </c>
      <c r="C18" s="132"/>
      <c r="D18" s="132"/>
      <c r="E18" s="132"/>
      <c r="F18" s="132"/>
      <c r="G18" s="132"/>
      <c r="H18" s="135" t="s">
        <v>264</v>
      </c>
      <c r="I18" s="116" t="s">
        <v>282</v>
      </c>
      <c r="J18" s="127"/>
    </row>
    <row r="19" spans="1:16">
      <c r="A19" s="126"/>
      <c r="B19" s="132"/>
      <c r="C19" s="132"/>
      <c r="D19" s="132"/>
      <c r="E19" s="132"/>
      <c r="F19" s="132"/>
      <c r="G19" s="132"/>
      <c r="H19" s="132"/>
      <c r="I19" s="132"/>
      <c r="J19" s="127"/>
      <c r="P19">
        <v>45347</v>
      </c>
    </row>
    <row r="20" spans="1:16">
      <c r="A20" s="126"/>
      <c r="B20" s="112" t="s">
        <v>204</v>
      </c>
      <c r="C20" s="112" t="s">
        <v>205</v>
      </c>
      <c r="D20" s="129" t="s">
        <v>206</v>
      </c>
      <c r="E20" s="163" t="s">
        <v>207</v>
      </c>
      <c r="F20" s="164"/>
      <c r="G20" s="112" t="s">
        <v>174</v>
      </c>
      <c r="H20" s="112" t="s">
        <v>208</v>
      </c>
      <c r="I20" s="112" t="s">
        <v>26</v>
      </c>
      <c r="J20" s="127"/>
    </row>
    <row r="21" spans="1:16">
      <c r="A21" s="126"/>
      <c r="B21" s="117"/>
      <c r="C21" s="117"/>
      <c r="D21" s="118"/>
      <c r="E21" s="165"/>
      <c r="F21" s="166"/>
      <c r="G21" s="117" t="s">
        <v>146</v>
      </c>
      <c r="H21" s="117"/>
      <c r="I21" s="117"/>
      <c r="J21" s="127"/>
    </row>
    <row r="22" spans="1:16" ht="84">
      <c r="A22" s="126"/>
      <c r="B22" s="119">
        <v>4</v>
      </c>
      <c r="C22" s="10" t="s">
        <v>722</v>
      </c>
      <c r="D22" s="130" t="s">
        <v>723</v>
      </c>
      <c r="E22" s="154" t="s">
        <v>279</v>
      </c>
      <c r="F22" s="155"/>
      <c r="G22" s="11" t="s">
        <v>724</v>
      </c>
      <c r="H22" s="14">
        <v>23.35</v>
      </c>
      <c r="I22" s="121">
        <f t="shared" ref="I22:I53" si="0">H22*B22</f>
        <v>93.4</v>
      </c>
      <c r="J22" s="127"/>
    </row>
    <row r="23" spans="1:16" ht="84">
      <c r="A23" s="126"/>
      <c r="B23" s="119">
        <v>4</v>
      </c>
      <c r="C23" s="10" t="s">
        <v>722</v>
      </c>
      <c r="D23" s="130" t="s">
        <v>723</v>
      </c>
      <c r="E23" s="154" t="s">
        <v>725</v>
      </c>
      <c r="F23" s="155"/>
      <c r="G23" s="11" t="s">
        <v>724</v>
      </c>
      <c r="H23" s="14">
        <v>23.35</v>
      </c>
      <c r="I23" s="121">
        <f t="shared" si="0"/>
        <v>93.4</v>
      </c>
      <c r="J23" s="127"/>
    </row>
    <row r="24" spans="1:16" ht="84">
      <c r="A24" s="126"/>
      <c r="B24" s="119">
        <v>4</v>
      </c>
      <c r="C24" s="10" t="s">
        <v>722</v>
      </c>
      <c r="D24" s="130" t="s">
        <v>723</v>
      </c>
      <c r="E24" s="154" t="s">
        <v>726</v>
      </c>
      <c r="F24" s="155"/>
      <c r="G24" s="11" t="s">
        <v>724</v>
      </c>
      <c r="H24" s="14">
        <v>23.35</v>
      </c>
      <c r="I24" s="121">
        <f t="shared" si="0"/>
        <v>93.4</v>
      </c>
      <c r="J24" s="127"/>
    </row>
    <row r="25" spans="1:16" ht="84">
      <c r="A25" s="126"/>
      <c r="B25" s="119">
        <v>4</v>
      </c>
      <c r="C25" s="10" t="s">
        <v>722</v>
      </c>
      <c r="D25" s="130" t="s">
        <v>727</v>
      </c>
      <c r="E25" s="154" t="s">
        <v>279</v>
      </c>
      <c r="F25" s="155"/>
      <c r="G25" s="11" t="s">
        <v>724</v>
      </c>
      <c r="H25" s="14">
        <v>24.79</v>
      </c>
      <c r="I25" s="121">
        <f t="shared" si="0"/>
        <v>99.16</v>
      </c>
      <c r="J25" s="127"/>
    </row>
    <row r="26" spans="1:16" ht="84">
      <c r="A26" s="126"/>
      <c r="B26" s="119">
        <v>4</v>
      </c>
      <c r="C26" s="10" t="s">
        <v>722</v>
      </c>
      <c r="D26" s="130" t="s">
        <v>728</v>
      </c>
      <c r="E26" s="154" t="s">
        <v>279</v>
      </c>
      <c r="F26" s="155"/>
      <c r="G26" s="11" t="s">
        <v>724</v>
      </c>
      <c r="H26" s="14">
        <v>26.59</v>
      </c>
      <c r="I26" s="121">
        <f t="shared" si="0"/>
        <v>106.36</v>
      </c>
      <c r="J26" s="127"/>
    </row>
    <row r="27" spans="1:16" ht="84">
      <c r="A27" s="126"/>
      <c r="B27" s="119">
        <v>2</v>
      </c>
      <c r="C27" s="10" t="s">
        <v>722</v>
      </c>
      <c r="D27" s="130" t="s">
        <v>729</v>
      </c>
      <c r="E27" s="154" t="s">
        <v>279</v>
      </c>
      <c r="F27" s="155"/>
      <c r="G27" s="11" t="s">
        <v>724</v>
      </c>
      <c r="H27" s="14">
        <v>28.38</v>
      </c>
      <c r="I27" s="121">
        <f t="shared" si="0"/>
        <v>56.76</v>
      </c>
      <c r="J27" s="127"/>
    </row>
    <row r="28" spans="1:16" ht="84">
      <c r="A28" s="126"/>
      <c r="B28" s="119">
        <v>2</v>
      </c>
      <c r="C28" s="10" t="s">
        <v>722</v>
      </c>
      <c r="D28" s="130" t="s">
        <v>729</v>
      </c>
      <c r="E28" s="154" t="s">
        <v>589</v>
      </c>
      <c r="F28" s="155"/>
      <c r="G28" s="11" t="s">
        <v>724</v>
      </c>
      <c r="H28" s="14">
        <v>28.38</v>
      </c>
      <c r="I28" s="121">
        <f t="shared" si="0"/>
        <v>56.76</v>
      </c>
      <c r="J28" s="127"/>
    </row>
    <row r="29" spans="1:16" ht="72">
      <c r="A29" s="126"/>
      <c r="B29" s="119">
        <v>4</v>
      </c>
      <c r="C29" s="10" t="s">
        <v>730</v>
      </c>
      <c r="D29" s="130" t="s">
        <v>727</v>
      </c>
      <c r="E29" s="154" t="s">
        <v>725</v>
      </c>
      <c r="F29" s="155"/>
      <c r="G29" s="11" t="s">
        <v>731</v>
      </c>
      <c r="H29" s="14">
        <v>22.28</v>
      </c>
      <c r="I29" s="121">
        <f t="shared" si="0"/>
        <v>89.12</v>
      </c>
      <c r="J29" s="127"/>
    </row>
    <row r="30" spans="1:16" ht="72">
      <c r="A30" s="126"/>
      <c r="B30" s="119">
        <v>4</v>
      </c>
      <c r="C30" s="10" t="s">
        <v>730</v>
      </c>
      <c r="D30" s="130" t="s">
        <v>727</v>
      </c>
      <c r="E30" s="154" t="s">
        <v>726</v>
      </c>
      <c r="F30" s="155"/>
      <c r="G30" s="11" t="s">
        <v>731</v>
      </c>
      <c r="H30" s="14">
        <v>22.28</v>
      </c>
      <c r="I30" s="121">
        <f t="shared" si="0"/>
        <v>89.12</v>
      </c>
      <c r="J30" s="127"/>
    </row>
    <row r="31" spans="1:16" ht="72">
      <c r="A31" s="126"/>
      <c r="B31" s="119">
        <v>4</v>
      </c>
      <c r="C31" s="10" t="s">
        <v>730</v>
      </c>
      <c r="D31" s="130" t="s">
        <v>728</v>
      </c>
      <c r="E31" s="154" t="s">
        <v>589</v>
      </c>
      <c r="F31" s="155"/>
      <c r="G31" s="11" t="s">
        <v>731</v>
      </c>
      <c r="H31" s="14">
        <v>23.35</v>
      </c>
      <c r="I31" s="121">
        <f t="shared" si="0"/>
        <v>93.4</v>
      </c>
      <c r="J31" s="127"/>
    </row>
    <row r="32" spans="1:16" ht="72">
      <c r="A32" s="126"/>
      <c r="B32" s="119">
        <v>2</v>
      </c>
      <c r="C32" s="10" t="s">
        <v>730</v>
      </c>
      <c r="D32" s="130" t="s">
        <v>729</v>
      </c>
      <c r="E32" s="154" t="s">
        <v>725</v>
      </c>
      <c r="F32" s="155"/>
      <c r="G32" s="11" t="s">
        <v>731</v>
      </c>
      <c r="H32" s="14">
        <v>24.79</v>
      </c>
      <c r="I32" s="121">
        <f t="shared" si="0"/>
        <v>49.58</v>
      </c>
      <c r="J32" s="127"/>
    </row>
    <row r="33" spans="1:10" ht="72">
      <c r="A33" s="126"/>
      <c r="B33" s="119">
        <v>2</v>
      </c>
      <c r="C33" s="10" t="s">
        <v>730</v>
      </c>
      <c r="D33" s="130" t="s">
        <v>729</v>
      </c>
      <c r="E33" s="154" t="s">
        <v>732</v>
      </c>
      <c r="F33" s="155"/>
      <c r="G33" s="11" t="s">
        <v>731</v>
      </c>
      <c r="H33" s="14">
        <v>24.79</v>
      </c>
      <c r="I33" s="121">
        <f t="shared" si="0"/>
        <v>49.58</v>
      </c>
      <c r="J33" s="127"/>
    </row>
    <row r="34" spans="1:10" ht="72">
      <c r="A34" s="126"/>
      <c r="B34" s="119">
        <v>2</v>
      </c>
      <c r="C34" s="10" t="s">
        <v>730</v>
      </c>
      <c r="D34" s="130" t="s">
        <v>729</v>
      </c>
      <c r="E34" s="154" t="s">
        <v>733</v>
      </c>
      <c r="F34" s="155"/>
      <c r="G34" s="11" t="s">
        <v>731</v>
      </c>
      <c r="H34" s="14">
        <v>24.79</v>
      </c>
      <c r="I34" s="121">
        <f t="shared" si="0"/>
        <v>49.58</v>
      </c>
      <c r="J34" s="127"/>
    </row>
    <row r="35" spans="1:10" ht="72">
      <c r="A35" s="126"/>
      <c r="B35" s="119">
        <v>2</v>
      </c>
      <c r="C35" s="10" t="s">
        <v>730</v>
      </c>
      <c r="D35" s="130" t="s">
        <v>734</v>
      </c>
      <c r="E35" s="154" t="s">
        <v>725</v>
      </c>
      <c r="F35" s="155"/>
      <c r="G35" s="11" t="s">
        <v>731</v>
      </c>
      <c r="H35" s="14">
        <v>26.23</v>
      </c>
      <c r="I35" s="121">
        <f t="shared" si="0"/>
        <v>52.46</v>
      </c>
      <c r="J35" s="127"/>
    </row>
    <row r="36" spans="1:10" ht="72">
      <c r="A36" s="126"/>
      <c r="B36" s="119">
        <v>2</v>
      </c>
      <c r="C36" s="10" t="s">
        <v>730</v>
      </c>
      <c r="D36" s="130" t="s">
        <v>735</v>
      </c>
      <c r="E36" s="154" t="s">
        <v>725</v>
      </c>
      <c r="F36" s="155"/>
      <c r="G36" s="11" t="s">
        <v>731</v>
      </c>
      <c r="H36" s="14">
        <v>31.62</v>
      </c>
      <c r="I36" s="121">
        <f t="shared" si="0"/>
        <v>63.24</v>
      </c>
      <c r="J36" s="127"/>
    </row>
    <row r="37" spans="1:10" ht="72">
      <c r="A37" s="126"/>
      <c r="B37" s="119">
        <v>4</v>
      </c>
      <c r="C37" s="10" t="s">
        <v>730</v>
      </c>
      <c r="D37" s="130" t="s">
        <v>736</v>
      </c>
      <c r="E37" s="154" t="s">
        <v>725</v>
      </c>
      <c r="F37" s="155"/>
      <c r="G37" s="11" t="s">
        <v>731</v>
      </c>
      <c r="H37" s="14">
        <v>53.54</v>
      </c>
      <c r="I37" s="121">
        <f t="shared" si="0"/>
        <v>214.16</v>
      </c>
      <c r="J37" s="127"/>
    </row>
    <row r="38" spans="1:10" ht="72">
      <c r="A38" s="126"/>
      <c r="B38" s="119">
        <v>4</v>
      </c>
      <c r="C38" s="10" t="s">
        <v>730</v>
      </c>
      <c r="D38" s="130" t="s">
        <v>736</v>
      </c>
      <c r="E38" s="154" t="s">
        <v>733</v>
      </c>
      <c r="F38" s="155"/>
      <c r="G38" s="11" t="s">
        <v>731</v>
      </c>
      <c r="H38" s="14">
        <v>53.54</v>
      </c>
      <c r="I38" s="121">
        <f t="shared" si="0"/>
        <v>214.16</v>
      </c>
      <c r="J38" s="127"/>
    </row>
    <row r="39" spans="1:10" ht="216">
      <c r="A39" s="126"/>
      <c r="B39" s="119">
        <v>4</v>
      </c>
      <c r="C39" s="10" t="s">
        <v>737</v>
      </c>
      <c r="D39" s="130" t="s">
        <v>729</v>
      </c>
      <c r="E39" s="154" t="s">
        <v>271</v>
      </c>
      <c r="F39" s="155"/>
      <c r="G39" s="11" t="s">
        <v>738</v>
      </c>
      <c r="H39" s="14">
        <v>72.94</v>
      </c>
      <c r="I39" s="121">
        <f t="shared" si="0"/>
        <v>291.76</v>
      </c>
      <c r="J39" s="127"/>
    </row>
    <row r="40" spans="1:10" ht="108">
      <c r="A40" s="126"/>
      <c r="B40" s="119">
        <v>6</v>
      </c>
      <c r="C40" s="10" t="s">
        <v>739</v>
      </c>
      <c r="D40" s="130" t="s">
        <v>734</v>
      </c>
      <c r="E40" s="154"/>
      <c r="F40" s="155"/>
      <c r="G40" s="11" t="s">
        <v>740</v>
      </c>
      <c r="H40" s="14">
        <v>44.55</v>
      </c>
      <c r="I40" s="121">
        <f t="shared" si="0"/>
        <v>267.29999999999995</v>
      </c>
      <c r="J40" s="127"/>
    </row>
    <row r="41" spans="1:10" ht="96">
      <c r="A41" s="126"/>
      <c r="B41" s="119">
        <v>8</v>
      </c>
      <c r="C41" s="10" t="s">
        <v>741</v>
      </c>
      <c r="D41" s="130" t="s">
        <v>729</v>
      </c>
      <c r="E41" s="154" t="s">
        <v>726</v>
      </c>
      <c r="F41" s="155"/>
      <c r="G41" s="11" t="s">
        <v>742</v>
      </c>
      <c r="H41" s="14">
        <v>23.35</v>
      </c>
      <c r="I41" s="121">
        <f t="shared" si="0"/>
        <v>186.8</v>
      </c>
      <c r="J41" s="127"/>
    </row>
    <row r="42" spans="1:10" ht="96">
      <c r="A42" s="126"/>
      <c r="B42" s="119">
        <v>4</v>
      </c>
      <c r="C42" s="10" t="s">
        <v>741</v>
      </c>
      <c r="D42" s="130" t="s">
        <v>743</v>
      </c>
      <c r="E42" s="154" t="s">
        <v>115</v>
      </c>
      <c r="F42" s="155"/>
      <c r="G42" s="11" t="s">
        <v>742</v>
      </c>
      <c r="H42" s="14">
        <v>30.18</v>
      </c>
      <c r="I42" s="121">
        <f t="shared" si="0"/>
        <v>120.72</v>
      </c>
      <c r="J42" s="127"/>
    </row>
    <row r="43" spans="1:10" ht="60">
      <c r="A43" s="126"/>
      <c r="B43" s="119">
        <v>4</v>
      </c>
      <c r="C43" s="10" t="s">
        <v>744</v>
      </c>
      <c r="D43" s="130" t="s">
        <v>728</v>
      </c>
      <c r="E43" s="154" t="s">
        <v>279</v>
      </c>
      <c r="F43" s="155"/>
      <c r="G43" s="11" t="s">
        <v>745</v>
      </c>
      <c r="H43" s="14">
        <v>15.81</v>
      </c>
      <c r="I43" s="121">
        <f t="shared" si="0"/>
        <v>63.24</v>
      </c>
      <c r="J43" s="127"/>
    </row>
    <row r="44" spans="1:10" ht="60">
      <c r="A44" s="126"/>
      <c r="B44" s="119">
        <v>4</v>
      </c>
      <c r="C44" s="10" t="s">
        <v>744</v>
      </c>
      <c r="D44" s="130" t="s">
        <v>729</v>
      </c>
      <c r="E44" s="154" t="s">
        <v>279</v>
      </c>
      <c r="F44" s="155"/>
      <c r="G44" s="11" t="s">
        <v>745</v>
      </c>
      <c r="H44" s="14">
        <v>15.81</v>
      </c>
      <c r="I44" s="121">
        <f t="shared" si="0"/>
        <v>63.24</v>
      </c>
      <c r="J44" s="127"/>
    </row>
    <row r="45" spans="1:10" ht="60">
      <c r="A45" s="126"/>
      <c r="B45" s="119">
        <v>4</v>
      </c>
      <c r="C45" s="10" t="s">
        <v>744</v>
      </c>
      <c r="D45" s="130" t="s">
        <v>729</v>
      </c>
      <c r="E45" s="154" t="s">
        <v>589</v>
      </c>
      <c r="F45" s="155"/>
      <c r="G45" s="11" t="s">
        <v>745</v>
      </c>
      <c r="H45" s="14">
        <v>15.81</v>
      </c>
      <c r="I45" s="121">
        <f t="shared" si="0"/>
        <v>63.24</v>
      </c>
      <c r="J45" s="127"/>
    </row>
    <row r="46" spans="1:10" ht="60">
      <c r="A46" s="126"/>
      <c r="B46" s="119">
        <v>4</v>
      </c>
      <c r="C46" s="10" t="s">
        <v>744</v>
      </c>
      <c r="D46" s="130" t="s">
        <v>729</v>
      </c>
      <c r="E46" s="154" t="s">
        <v>115</v>
      </c>
      <c r="F46" s="155"/>
      <c r="G46" s="11" t="s">
        <v>745</v>
      </c>
      <c r="H46" s="14">
        <v>15.81</v>
      </c>
      <c r="I46" s="121">
        <f t="shared" si="0"/>
        <v>63.24</v>
      </c>
      <c r="J46" s="127"/>
    </row>
    <row r="47" spans="1:10" ht="60">
      <c r="A47" s="126"/>
      <c r="B47" s="119">
        <v>14</v>
      </c>
      <c r="C47" s="10" t="s">
        <v>744</v>
      </c>
      <c r="D47" s="130" t="s">
        <v>746</v>
      </c>
      <c r="E47" s="154" t="s">
        <v>115</v>
      </c>
      <c r="F47" s="155"/>
      <c r="G47" s="11" t="s">
        <v>745</v>
      </c>
      <c r="H47" s="14">
        <v>35.57</v>
      </c>
      <c r="I47" s="121">
        <f t="shared" si="0"/>
        <v>497.98</v>
      </c>
      <c r="J47" s="127"/>
    </row>
    <row r="48" spans="1:10" ht="252">
      <c r="A48" s="126"/>
      <c r="B48" s="119">
        <v>2</v>
      </c>
      <c r="C48" s="10" t="s">
        <v>747</v>
      </c>
      <c r="D48" s="130" t="s">
        <v>727</v>
      </c>
      <c r="E48" s="154" t="s">
        <v>279</v>
      </c>
      <c r="F48" s="155"/>
      <c r="G48" s="11" t="s">
        <v>748</v>
      </c>
      <c r="H48" s="14">
        <v>80.48</v>
      </c>
      <c r="I48" s="121">
        <f t="shared" si="0"/>
        <v>160.96</v>
      </c>
      <c r="J48" s="127"/>
    </row>
    <row r="49" spans="1:10" ht="252">
      <c r="A49" s="126"/>
      <c r="B49" s="119">
        <v>4</v>
      </c>
      <c r="C49" s="10" t="s">
        <v>747</v>
      </c>
      <c r="D49" s="130" t="s">
        <v>735</v>
      </c>
      <c r="E49" s="154" t="s">
        <v>279</v>
      </c>
      <c r="F49" s="155"/>
      <c r="G49" s="11" t="s">
        <v>748</v>
      </c>
      <c r="H49" s="14">
        <v>114.26</v>
      </c>
      <c r="I49" s="121">
        <f t="shared" si="0"/>
        <v>457.04</v>
      </c>
      <c r="J49" s="127"/>
    </row>
    <row r="50" spans="1:10" ht="96">
      <c r="A50" s="126"/>
      <c r="B50" s="119">
        <v>4</v>
      </c>
      <c r="C50" s="10" t="s">
        <v>749</v>
      </c>
      <c r="D50" s="130" t="s">
        <v>728</v>
      </c>
      <c r="E50" s="154"/>
      <c r="F50" s="155"/>
      <c r="G50" s="11" t="s">
        <v>750</v>
      </c>
      <c r="H50" s="14">
        <v>42.76</v>
      </c>
      <c r="I50" s="121">
        <f t="shared" si="0"/>
        <v>171.04</v>
      </c>
      <c r="J50" s="127"/>
    </row>
    <row r="51" spans="1:10" ht="144">
      <c r="A51" s="126"/>
      <c r="B51" s="119">
        <v>4</v>
      </c>
      <c r="C51" s="10" t="s">
        <v>751</v>
      </c>
      <c r="D51" s="130" t="s">
        <v>752</v>
      </c>
      <c r="E51" s="154"/>
      <c r="F51" s="155"/>
      <c r="G51" s="11" t="s">
        <v>930</v>
      </c>
      <c r="H51" s="14">
        <v>105.64</v>
      </c>
      <c r="I51" s="121">
        <f t="shared" si="0"/>
        <v>422.56</v>
      </c>
      <c r="J51" s="127"/>
    </row>
    <row r="52" spans="1:10" ht="72">
      <c r="A52" s="126"/>
      <c r="B52" s="119">
        <v>4</v>
      </c>
      <c r="C52" s="10" t="s">
        <v>753</v>
      </c>
      <c r="D52" s="130" t="s">
        <v>723</v>
      </c>
      <c r="E52" s="154"/>
      <c r="F52" s="155"/>
      <c r="G52" s="11" t="s">
        <v>754</v>
      </c>
      <c r="H52" s="14">
        <v>31.98</v>
      </c>
      <c r="I52" s="121">
        <f t="shared" si="0"/>
        <v>127.92</v>
      </c>
      <c r="J52" s="127"/>
    </row>
    <row r="53" spans="1:10" ht="72">
      <c r="A53" s="126"/>
      <c r="B53" s="119">
        <v>4</v>
      </c>
      <c r="C53" s="10" t="s">
        <v>753</v>
      </c>
      <c r="D53" s="130" t="s">
        <v>743</v>
      </c>
      <c r="E53" s="154"/>
      <c r="F53" s="155"/>
      <c r="G53" s="11" t="s">
        <v>754</v>
      </c>
      <c r="H53" s="14">
        <v>42.76</v>
      </c>
      <c r="I53" s="121">
        <f t="shared" si="0"/>
        <v>171.04</v>
      </c>
      <c r="J53" s="127"/>
    </row>
    <row r="54" spans="1:10" ht="144">
      <c r="A54" s="126"/>
      <c r="B54" s="119">
        <v>2</v>
      </c>
      <c r="C54" s="10" t="s">
        <v>755</v>
      </c>
      <c r="D54" s="130" t="s">
        <v>735</v>
      </c>
      <c r="E54" s="154" t="s">
        <v>279</v>
      </c>
      <c r="F54" s="155"/>
      <c r="G54" s="11" t="s">
        <v>931</v>
      </c>
      <c r="H54" s="14">
        <v>58.93</v>
      </c>
      <c r="I54" s="121">
        <f t="shared" ref="I54:I85" si="1">H54*B54</f>
        <v>117.86</v>
      </c>
      <c r="J54" s="127"/>
    </row>
    <row r="55" spans="1:10" ht="84">
      <c r="A55" s="126"/>
      <c r="B55" s="119">
        <v>6</v>
      </c>
      <c r="C55" s="10" t="s">
        <v>756</v>
      </c>
      <c r="D55" s="130" t="s">
        <v>757</v>
      </c>
      <c r="E55" s="154"/>
      <c r="F55" s="155"/>
      <c r="G55" s="11" t="s">
        <v>758</v>
      </c>
      <c r="H55" s="14">
        <v>100.25</v>
      </c>
      <c r="I55" s="121">
        <f t="shared" si="1"/>
        <v>601.5</v>
      </c>
      <c r="J55" s="127"/>
    </row>
    <row r="56" spans="1:10" ht="84">
      <c r="A56" s="126"/>
      <c r="B56" s="119">
        <v>6</v>
      </c>
      <c r="C56" s="10" t="s">
        <v>756</v>
      </c>
      <c r="D56" s="130" t="s">
        <v>759</v>
      </c>
      <c r="E56" s="154"/>
      <c r="F56" s="155"/>
      <c r="G56" s="11" t="s">
        <v>758</v>
      </c>
      <c r="H56" s="14">
        <v>323.01</v>
      </c>
      <c r="I56" s="121">
        <f t="shared" si="1"/>
        <v>1938.06</v>
      </c>
      <c r="J56" s="133"/>
    </row>
    <row r="57" spans="1:10" ht="84">
      <c r="A57" s="126"/>
      <c r="B57" s="119">
        <v>4</v>
      </c>
      <c r="C57" s="10" t="s">
        <v>756</v>
      </c>
      <c r="D57" s="130" t="s">
        <v>760</v>
      </c>
      <c r="E57" s="154"/>
      <c r="F57" s="155"/>
      <c r="G57" s="11" t="s">
        <v>758</v>
      </c>
      <c r="H57" s="14">
        <v>394.87</v>
      </c>
      <c r="I57" s="121">
        <f t="shared" si="1"/>
        <v>1579.48</v>
      </c>
      <c r="J57" s="133"/>
    </row>
    <row r="58" spans="1:10" ht="84">
      <c r="A58" s="126"/>
      <c r="B58" s="119">
        <v>4</v>
      </c>
      <c r="C58" s="10" t="s">
        <v>756</v>
      </c>
      <c r="D58" s="130" t="s">
        <v>761</v>
      </c>
      <c r="E58" s="154"/>
      <c r="F58" s="155"/>
      <c r="G58" s="11" t="s">
        <v>758</v>
      </c>
      <c r="H58" s="14">
        <v>75.09</v>
      </c>
      <c r="I58" s="121">
        <f t="shared" si="1"/>
        <v>300.36</v>
      </c>
      <c r="J58" s="127"/>
    </row>
    <row r="59" spans="1:10" ht="120">
      <c r="A59" s="126"/>
      <c r="B59" s="119">
        <v>6</v>
      </c>
      <c r="C59" s="10" t="s">
        <v>762</v>
      </c>
      <c r="D59" s="130" t="s">
        <v>734</v>
      </c>
      <c r="E59" s="154"/>
      <c r="F59" s="155"/>
      <c r="G59" s="11" t="s">
        <v>763</v>
      </c>
      <c r="H59" s="14">
        <v>73.3</v>
      </c>
      <c r="I59" s="121">
        <f t="shared" si="1"/>
        <v>439.79999999999995</v>
      </c>
      <c r="J59" s="127"/>
    </row>
    <row r="60" spans="1:10" ht="132">
      <c r="A60" s="126"/>
      <c r="B60" s="119">
        <v>4</v>
      </c>
      <c r="C60" s="10" t="s">
        <v>764</v>
      </c>
      <c r="D60" s="130" t="s">
        <v>729</v>
      </c>
      <c r="E60" s="154" t="s">
        <v>112</v>
      </c>
      <c r="F60" s="155"/>
      <c r="G60" s="11" t="s">
        <v>765</v>
      </c>
      <c r="H60" s="14">
        <v>87.67</v>
      </c>
      <c r="I60" s="121">
        <f t="shared" si="1"/>
        <v>350.68</v>
      </c>
      <c r="J60" s="127"/>
    </row>
    <row r="61" spans="1:10" ht="96">
      <c r="A61" s="126"/>
      <c r="B61" s="119">
        <v>4</v>
      </c>
      <c r="C61" s="10" t="s">
        <v>766</v>
      </c>
      <c r="D61" s="130" t="s">
        <v>734</v>
      </c>
      <c r="E61" s="154"/>
      <c r="F61" s="155"/>
      <c r="G61" s="11" t="s">
        <v>767</v>
      </c>
      <c r="H61" s="14">
        <v>40.96</v>
      </c>
      <c r="I61" s="121">
        <f t="shared" si="1"/>
        <v>163.84</v>
      </c>
      <c r="J61" s="127"/>
    </row>
    <row r="62" spans="1:10" ht="84">
      <c r="A62" s="126"/>
      <c r="B62" s="119">
        <v>4</v>
      </c>
      <c r="C62" s="10" t="s">
        <v>768</v>
      </c>
      <c r="D62" s="130" t="s">
        <v>743</v>
      </c>
      <c r="E62" s="154" t="s">
        <v>279</v>
      </c>
      <c r="F62" s="155"/>
      <c r="G62" s="11" t="s">
        <v>769</v>
      </c>
      <c r="H62" s="14">
        <v>120.01</v>
      </c>
      <c r="I62" s="121">
        <f t="shared" si="1"/>
        <v>480.04</v>
      </c>
      <c r="J62" s="127"/>
    </row>
    <row r="63" spans="1:10" ht="84">
      <c r="A63" s="126"/>
      <c r="B63" s="119">
        <v>10</v>
      </c>
      <c r="C63" s="10" t="s">
        <v>768</v>
      </c>
      <c r="D63" s="130" t="s">
        <v>770</v>
      </c>
      <c r="E63" s="154" t="s">
        <v>279</v>
      </c>
      <c r="F63" s="155"/>
      <c r="G63" s="11" t="s">
        <v>769</v>
      </c>
      <c r="H63" s="14">
        <v>107.43</v>
      </c>
      <c r="I63" s="121">
        <f t="shared" si="1"/>
        <v>1074.3000000000002</v>
      </c>
      <c r="J63" s="133"/>
    </row>
    <row r="64" spans="1:10" ht="84">
      <c r="A64" s="126"/>
      <c r="B64" s="119">
        <v>4</v>
      </c>
      <c r="C64" s="10" t="s">
        <v>768</v>
      </c>
      <c r="D64" s="130" t="s">
        <v>761</v>
      </c>
      <c r="E64" s="154" t="s">
        <v>279</v>
      </c>
      <c r="F64" s="155"/>
      <c r="G64" s="11" t="s">
        <v>769</v>
      </c>
      <c r="H64" s="14">
        <v>127.19</v>
      </c>
      <c r="I64" s="121">
        <f t="shared" si="1"/>
        <v>508.76</v>
      </c>
      <c r="J64" s="127"/>
    </row>
    <row r="65" spans="1:10" ht="60">
      <c r="A65" s="126"/>
      <c r="B65" s="119">
        <v>2</v>
      </c>
      <c r="C65" s="10" t="s">
        <v>771</v>
      </c>
      <c r="D65" s="130" t="s">
        <v>743</v>
      </c>
      <c r="E65" s="154" t="s">
        <v>279</v>
      </c>
      <c r="F65" s="155"/>
      <c r="G65" s="11" t="s">
        <v>772</v>
      </c>
      <c r="H65" s="14">
        <v>18.68</v>
      </c>
      <c r="I65" s="121">
        <f t="shared" si="1"/>
        <v>37.36</v>
      </c>
      <c r="J65" s="127"/>
    </row>
    <row r="66" spans="1:10" ht="60">
      <c r="A66" s="126"/>
      <c r="B66" s="119">
        <v>2</v>
      </c>
      <c r="C66" s="10" t="s">
        <v>771</v>
      </c>
      <c r="D66" s="130" t="s">
        <v>743</v>
      </c>
      <c r="E66" s="154" t="s">
        <v>589</v>
      </c>
      <c r="F66" s="155"/>
      <c r="G66" s="11" t="s">
        <v>772</v>
      </c>
      <c r="H66" s="14">
        <v>18.68</v>
      </c>
      <c r="I66" s="121">
        <f t="shared" si="1"/>
        <v>37.36</v>
      </c>
      <c r="J66" s="127"/>
    </row>
    <row r="67" spans="1:10" ht="60">
      <c r="A67" s="126"/>
      <c r="B67" s="119">
        <v>2</v>
      </c>
      <c r="C67" s="10" t="s">
        <v>771</v>
      </c>
      <c r="D67" s="130" t="s">
        <v>743</v>
      </c>
      <c r="E67" s="154" t="s">
        <v>773</v>
      </c>
      <c r="F67" s="155"/>
      <c r="G67" s="11" t="s">
        <v>772</v>
      </c>
      <c r="H67" s="14">
        <v>18.68</v>
      </c>
      <c r="I67" s="121">
        <f t="shared" si="1"/>
        <v>37.36</v>
      </c>
      <c r="J67" s="127"/>
    </row>
    <row r="68" spans="1:10" ht="60">
      <c r="A68" s="126"/>
      <c r="B68" s="119">
        <v>4</v>
      </c>
      <c r="C68" s="10" t="s">
        <v>771</v>
      </c>
      <c r="D68" s="130" t="s">
        <v>774</v>
      </c>
      <c r="E68" s="154" t="s">
        <v>279</v>
      </c>
      <c r="F68" s="155"/>
      <c r="G68" s="11" t="s">
        <v>772</v>
      </c>
      <c r="H68" s="14">
        <v>22.28</v>
      </c>
      <c r="I68" s="121">
        <f t="shared" si="1"/>
        <v>89.12</v>
      </c>
      <c r="J68" s="127"/>
    </row>
    <row r="69" spans="1:10" ht="60">
      <c r="A69" s="126"/>
      <c r="B69" s="119">
        <v>10</v>
      </c>
      <c r="C69" s="10" t="s">
        <v>771</v>
      </c>
      <c r="D69" s="130" t="s">
        <v>757</v>
      </c>
      <c r="E69" s="154" t="s">
        <v>279</v>
      </c>
      <c r="F69" s="155"/>
      <c r="G69" s="11" t="s">
        <v>772</v>
      </c>
      <c r="H69" s="14">
        <v>23.71</v>
      </c>
      <c r="I69" s="121">
        <f t="shared" si="1"/>
        <v>237.10000000000002</v>
      </c>
      <c r="J69" s="127"/>
    </row>
    <row r="70" spans="1:10" ht="60">
      <c r="A70" s="126"/>
      <c r="B70" s="119">
        <v>4</v>
      </c>
      <c r="C70" s="10" t="s">
        <v>771</v>
      </c>
      <c r="D70" s="130" t="s">
        <v>757</v>
      </c>
      <c r="E70" s="154" t="s">
        <v>589</v>
      </c>
      <c r="F70" s="155"/>
      <c r="G70" s="11" t="s">
        <v>772</v>
      </c>
      <c r="H70" s="14">
        <v>23.71</v>
      </c>
      <c r="I70" s="121">
        <f t="shared" si="1"/>
        <v>94.84</v>
      </c>
      <c r="J70" s="127"/>
    </row>
    <row r="71" spans="1:10" ht="60">
      <c r="A71" s="126"/>
      <c r="B71" s="119">
        <v>26</v>
      </c>
      <c r="C71" s="10" t="s">
        <v>771</v>
      </c>
      <c r="D71" s="130" t="s">
        <v>775</v>
      </c>
      <c r="E71" s="154" t="s">
        <v>279</v>
      </c>
      <c r="F71" s="155"/>
      <c r="G71" s="11" t="s">
        <v>772</v>
      </c>
      <c r="H71" s="14">
        <v>27.67</v>
      </c>
      <c r="I71" s="121">
        <f t="shared" si="1"/>
        <v>719.42000000000007</v>
      </c>
      <c r="J71" s="127"/>
    </row>
    <row r="72" spans="1:10" ht="60">
      <c r="A72" s="126"/>
      <c r="B72" s="119">
        <v>4</v>
      </c>
      <c r="C72" s="10" t="s">
        <v>771</v>
      </c>
      <c r="D72" s="130" t="s">
        <v>775</v>
      </c>
      <c r="E72" s="154" t="s">
        <v>589</v>
      </c>
      <c r="F72" s="155"/>
      <c r="G72" s="11" t="s">
        <v>772</v>
      </c>
      <c r="H72" s="14">
        <v>27.67</v>
      </c>
      <c r="I72" s="121">
        <f t="shared" si="1"/>
        <v>110.68</v>
      </c>
      <c r="J72" s="127"/>
    </row>
    <row r="73" spans="1:10" ht="60">
      <c r="A73" s="126"/>
      <c r="B73" s="119">
        <v>28</v>
      </c>
      <c r="C73" s="10" t="s">
        <v>771</v>
      </c>
      <c r="D73" s="130" t="s">
        <v>736</v>
      </c>
      <c r="E73" s="154" t="s">
        <v>279</v>
      </c>
      <c r="F73" s="155"/>
      <c r="G73" s="11" t="s">
        <v>772</v>
      </c>
      <c r="H73" s="14">
        <v>28.38</v>
      </c>
      <c r="I73" s="121">
        <f t="shared" si="1"/>
        <v>794.64</v>
      </c>
      <c r="J73" s="127"/>
    </row>
    <row r="74" spans="1:10" ht="156">
      <c r="A74" s="126"/>
      <c r="B74" s="119">
        <v>4</v>
      </c>
      <c r="C74" s="10" t="s">
        <v>776</v>
      </c>
      <c r="D74" s="130" t="s">
        <v>777</v>
      </c>
      <c r="E74" s="154"/>
      <c r="F74" s="155"/>
      <c r="G74" s="11" t="s">
        <v>778</v>
      </c>
      <c r="H74" s="14">
        <v>102.04</v>
      </c>
      <c r="I74" s="121">
        <f t="shared" si="1"/>
        <v>408.16</v>
      </c>
      <c r="J74" s="127"/>
    </row>
    <row r="75" spans="1:10" ht="144">
      <c r="A75" s="126"/>
      <c r="B75" s="119">
        <v>2</v>
      </c>
      <c r="C75" s="10" t="s">
        <v>779</v>
      </c>
      <c r="D75" s="130" t="s">
        <v>723</v>
      </c>
      <c r="E75" s="154" t="s">
        <v>726</v>
      </c>
      <c r="F75" s="155"/>
      <c r="G75" s="11" t="s">
        <v>780</v>
      </c>
      <c r="H75" s="14">
        <v>14.01</v>
      </c>
      <c r="I75" s="121">
        <f t="shared" si="1"/>
        <v>28.02</v>
      </c>
      <c r="J75" s="127"/>
    </row>
    <row r="76" spans="1:10" ht="120">
      <c r="A76" s="126"/>
      <c r="B76" s="119">
        <v>4</v>
      </c>
      <c r="C76" s="10" t="s">
        <v>781</v>
      </c>
      <c r="D76" s="130" t="s">
        <v>729</v>
      </c>
      <c r="E76" s="154" t="s">
        <v>726</v>
      </c>
      <c r="F76" s="155"/>
      <c r="G76" s="11" t="s">
        <v>782</v>
      </c>
      <c r="H76" s="14">
        <v>16.53</v>
      </c>
      <c r="I76" s="121">
        <f t="shared" si="1"/>
        <v>66.12</v>
      </c>
      <c r="J76" s="127"/>
    </row>
    <row r="77" spans="1:10" ht="48">
      <c r="A77" s="126"/>
      <c r="B77" s="119">
        <v>4</v>
      </c>
      <c r="C77" s="10" t="s">
        <v>783</v>
      </c>
      <c r="D77" s="130" t="s">
        <v>723</v>
      </c>
      <c r="E77" s="154"/>
      <c r="F77" s="155"/>
      <c r="G77" s="11" t="s">
        <v>784</v>
      </c>
      <c r="H77" s="14">
        <v>57.13</v>
      </c>
      <c r="I77" s="121">
        <f t="shared" si="1"/>
        <v>228.52</v>
      </c>
      <c r="J77" s="127"/>
    </row>
    <row r="78" spans="1:10" ht="48">
      <c r="A78" s="126"/>
      <c r="B78" s="119">
        <v>2</v>
      </c>
      <c r="C78" s="10" t="s">
        <v>783</v>
      </c>
      <c r="D78" s="130" t="s">
        <v>729</v>
      </c>
      <c r="E78" s="154"/>
      <c r="F78" s="155"/>
      <c r="G78" s="11" t="s">
        <v>784</v>
      </c>
      <c r="H78" s="14">
        <v>64.319999999999993</v>
      </c>
      <c r="I78" s="121">
        <f t="shared" si="1"/>
        <v>128.63999999999999</v>
      </c>
      <c r="J78" s="127"/>
    </row>
    <row r="79" spans="1:10" ht="72">
      <c r="A79" s="126"/>
      <c r="B79" s="119">
        <v>2</v>
      </c>
      <c r="C79" s="10" t="s">
        <v>785</v>
      </c>
      <c r="D79" s="130" t="s">
        <v>707</v>
      </c>
      <c r="E79" s="154" t="s">
        <v>279</v>
      </c>
      <c r="F79" s="155"/>
      <c r="G79" s="11" t="s">
        <v>786</v>
      </c>
      <c r="H79" s="14">
        <v>28.38</v>
      </c>
      <c r="I79" s="121">
        <f t="shared" si="1"/>
        <v>56.76</v>
      </c>
      <c r="J79" s="127"/>
    </row>
    <row r="80" spans="1:10" ht="60">
      <c r="A80" s="126"/>
      <c r="B80" s="119">
        <v>2</v>
      </c>
      <c r="C80" s="10" t="s">
        <v>787</v>
      </c>
      <c r="D80" s="130" t="s">
        <v>300</v>
      </c>
      <c r="E80" s="154" t="s">
        <v>279</v>
      </c>
      <c r="F80" s="155"/>
      <c r="G80" s="11" t="s">
        <v>788</v>
      </c>
      <c r="H80" s="14">
        <v>12.22</v>
      </c>
      <c r="I80" s="121">
        <f t="shared" si="1"/>
        <v>24.44</v>
      </c>
      <c r="J80" s="127"/>
    </row>
    <row r="81" spans="1:10" ht="132">
      <c r="A81" s="126"/>
      <c r="B81" s="119">
        <v>4</v>
      </c>
      <c r="C81" s="10" t="s">
        <v>789</v>
      </c>
      <c r="D81" s="130" t="s">
        <v>790</v>
      </c>
      <c r="E81" s="154" t="s">
        <v>279</v>
      </c>
      <c r="F81" s="155"/>
      <c r="G81" s="11" t="s">
        <v>791</v>
      </c>
      <c r="H81" s="14">
        <v>18.68</v>
      </c>
      <c r="I81" s="121">
        <f t="shared" si="1"/>
        <v>74.72</v>
      </c>
      <c r="J81" s="127"/>
    </row>
    <row r="82" spans="1:10" ht="36">
      <c r="A82" s="126"/>
      <c r="B82" s="119">
        <v>6</v>
      </c>
      <c r="C82" s="10" t="s">
        <v>792</v>
      </c>
      <c r="D82" s="130" t="s">
        <v>729</v>
      </c>
      <c r="E82" s="154"/>
      <c r="F82" s="155"/>
      <c r="G82" s="11" t="s">
        <v>793</v>
      </c>
      <c r="H82" s="14">
        <v>35.57</v>
      </c>
      <c r="I82" s="121">
        <f t="shared" si="1"/>
        <v>213.42000000000002</v>
      </c>
      <c r="J82" s="127"/>
    </row>
    <row r="83" spans="1:10" ht="36">
      <c r="A83" s="126"/>
      <c r="B83" s="119">
        <v>16</v>
      </c>
      <c r="C83" s="10" t="s">
        <v>792</v>
      </c>
      <c r="D83" s="130" t="s">
        <v>757</v>
      </c>
      <c r="E83" s="154"/>
      <c r="F83" s="155"/>
      <c r="G83" s="11" t="s">
        <v>793</v>
      </c>
      <c r="H83" s="14">
        <v>53.54</v>
      </c>
      <c r="I83" s="121">
        <f t="shared" si="1"/>
        <v>856.64</v>
      </c>
      <c r="J83" s="127"/>
    </row>
    <row r="84" spans="1:10" ht="36">
      <c r="A84" s="126"/>
      <c r="B84" s="119">
        <v>2</v>
      </c>
      <c r="C84" s="10" t="s">
        <v>792</v>
      </c>
      <c r="D84" s="130" t="s">
        <v>775</v>
      </c>
      <c r="E84" s="154"/>
      <c r="F84" s="155"/>
      <c r="G84" s="11" t="s">
        <v>793</v>
      </c>
      <c r="H84" s="14">
        <v>66.11</v>
      </c>
      <c r="I84" s="121">
        <f t="shared" si="1"/>
        <v>132.22</v>
      </c>
      <c r="J84" s="127"/>
    </row>
    <row r="85" spans="1:10" ht="60">
      <c r="A85" s="126"/>
      <c r="B85" s="119">
        <v>6</v>
      </c>
      <c r="C85" s="10" t="s">
        <v>794</v>
      </c>
      <c r="D85" s="130" t="s">
        <v>777</v>
      </c>
      <c r="E85" s="154"/>
      <c r="F85" s="155"/>
      <c r="G85" s="11" t="s">
        <v>795</v>
      </c>
      <c r="H85" s="14">
        <v>173.9</v>
      </c>
      <c r="I85" s="121">
        <f t="shared" si="1"/>
        <v>1043.4000000000001</v>
      </c>
      <c r="J85" s="133"/>
    </row>
    <row r="86" spans="1:10" ht="72">
      <c r="A86" s="126"/>
      <c r="B86" s="119">
        <v>2</v>
      </c>
      <c r="C86" s="10" t="s">
        <v>796</v>
      </c>
      <c r="D86" s="130" t="s">
        <v>775</v>
      </c>
      <c r="E86" s="154"/>
      <c r="F86" s="155"/>
      <c r="G86" s="11" t="s">
        <v>797</v>
      </c>
      <c r="H86" s="14">
        <v>134.38</v>
      </c>
      <c r="I86" s="121">
        <f t="shared" ref="I86:I117" si="2">H86*B86</f>
        <v>268.76</v>
      </c>
      <c r="J86" s="127"/>
    </row>
    <row r="87" spans="1:10" ht="108">
      <c r="A87" s="126"/>
      <c r="B87" s="119">
        <v>4</v>
      </c>
      <c r="C87" s="10" t="s">
        <v>798</v>
      </c>
      <c r="D87" s="130" t="s">
        <v>774</v>
      </c>
      <c r="E87" s="154"/>
      <c r="F87" s="155"/>
      <c r="G87" s="11" t="s">
        <v>799</v>
      </c>
      <c r="H87" s="14">
        <v>89.47</v>
      </c>
      <c r="I87" s="121">
        <f t="shared" si="2"/>
        <v>357.88</v>
      </c>
      <c r="J87" s="127"/>
    </row>
    <row r="88" spans="1:10" ht="60">
      <c r="A88" s="126"/>
      <c r="B88" s="119">
        <v>4</v>
      </c>
      <c r="C88" s="10" t="s">
        <v>800</v>
      </c>
      <c r="D88" s="130" t="s">
        <v>729</v>
      </c>
      <c r="E88" s="154"/>
      <c r="F88" s="155"/>
      <c r="G88" s="11" t="s">
        <v>801</v>
      </c>
      <c r="H88" s="14">
        <v>33.770000000000003</v>
      </c>
      <c r="I88" s="121">
        <f t="shared" si="2"/>
        <v>135.08000000000001</v>
      </c>
      <c r="J88" s="127"/>
    </row>
    <row r="89" spans="1:10" ht="60">
      <c r="A89" s="126"/>
      <c r="B89" s="119">
        <v>4</v>
      </c>
      <c r="C89" s="10" t="s">
        <v>800</v>
      </c>
      <c r="D89" s="130" t="s">
        <v>743</v>
      </c>
      <c r="E89" s="154"/>
      <c r="F89" s="155"/>
      <c r="G89" s="11" t="s">
        <v>801</v>
      </c>
      <c r="H89" s="14">
        <v>37.369999999999997</v>
      </c>
      <c r="I89" s="121">
        <f t="shared" si="2"/>
        <v>149.47999999999999</v>
      </c>
      <c r="J89" s="127"/>
    </row>
    <row r="90" spans="1:10" ht="60">
      <c r="A90" s="126"/>
      <c r="B90" s="119">
        <v>4</v>
      </c>
      <c r="C90" s="10" t="s">
        <v>800</v>
      </c>
      <c r="D90" s="130" t="s">
        <v>736</v>
      </c>
      <c r="E90" s="154"/>
      <c r="F90" s="155"/>
      <c r="G90" s="11" t="s">
        <v>801</v>
      </c>
      <c r="H90" s="14">
        <v>62.52</v>
      </c>
      <c r="I90" s="121">
        <f t="shared" si="2"/>
        <v>250.08</v>
      </c>
      <c r="J90" s="127"/>
    </row>
    <row r="91" spans="1:10" ht="48">
      <c r="A91" s="126"/>
      <c r="B91" s="119">
        <v>6</v>
      </c>
      <c r="C91" s="10" t="s">
        <v>802</v>
      </c>
      <c r="D91" s="130" t="s">
        <v>729</v>
      </c>
      <c r="E91" s="154"/>
      <c r="F91" s="155"/>
      <c r="G91" s="11" t="s">
        <v>803</v>
      </c>
      <c r="H91" s="14">
        <v>35.57</v>
      </c>
      <c r="I91" s="121">
        <f t="shared" si="2"/>
        <v>213.42000000000002</v>
      </c>
      <c r="J91" s="127"/>
    </row>
    <row r="92" spans="1:10" ht="60">
      <c r="A92" s="126"/>
      <c r="B92" s="119">
        <v>4</v>
      </c>
      <c r="C92" s="10" t="s">
        <v>804</v>
      </c>
      <c r="D92" s="130" t="s">
        <v>727</v>
      </c>
      <c r="E92" s="154"/>
      <c r="F92" s="155"/>
      <c r="G92" s="11" t="s">
        <v>805</v>
      </c>
      <c r="H92" s="14">
        <v>30.18</v>
      </c>
      <c r="I92" s="121">
        <f t="shared" si="2"/>
        <v>120.72</v>
      </c>
      <c r="J92" s="127"/>
    </row>
    <row r="93" spans="1:10" ht="60">
      <c r="A93" s="126"/>
      <c r="B93" s="119">
        <v>4</v>
      </c>
      <c r="C93" s="10" t="s">
        <v>804</v>
      </c>
      <c r="D93" s="130" t="s">
        <v>729</v>
      </c>
      <c r="E93" s="154"/>
      <c r="F93" s="155"/>
      <c r="G93" s="11" t="s">
        <v>805</v>
      </c>
      <c r="H93" s="14">
        <v>33.770000000000003</v>
      </c>
      <c r="I93" s="121">
        <f t="shared" si="2"/>
        <v>135.08000000000001</v>
      </c>
      <c r="J93" s="127"/>
    </row>
    <row r="94" spans="1:10" ht="60">
      <c r="A94" s="126"/>
      <c r="B94" s="119">
        <v>4</v>
      </c>
      <c r="C94" s="10" t="s">
        <v>804</v>
      </c>
      <c r="D94" s="130" t="s">
        <v>734</v>
      </c>
      <c r="E94" s="154"/>
      <c r="F94" s="155"/>
      <c r="G94" s="11" t="s">
        <v>805</v>
      </c>
      <c r="H94" s="14">
        <v>35.57</v>
      </c>
      <c r="I94" s="121">
        <f t="shared" si="2"/>
        <v>142.28</v>
      </c>
      <c r="J94" s="127"/>
    </row>
    <row r="95" spans="1:10" ht="84">
      <c r="A95" s="126"/>
      <c r="B95" s="119">
        <v>4</v>
      </c>
      <c r="C95" s="10" t="s">
        <v>806</v>
      </c>
      <c r="D95" s="130" t="s">
        <v>723</v>
      </c>
      <c r="E95" s="154"/>
      <c r="F95" s="155"/>
      <c r="G95" s="11" t="s">
        <v>807</v>
      </c>
      <c r="H95" s="14">
        <v>26.95</v>
      </c>
      <c r="I95" s="121">
        <f t="shared" si="2"/>
        <v>107.8</v>
      </c>
      <c r="J95" s="127"/>
    </row>
    <row r="96" spans="1:10" ht="60">
      <c r="A96" s="126"/>
      <c r="B96" s="119">
        <v>4</v>
      </c>
      <c r="C96" s="10" t="s">
        <v>808</v>
      </c>
      <c r="D96" s="130" t="s">
        <v>727</v>
      </c>
      <c r="E96" s="154"/>
      <c r="F96" s="155"/>
      <c r="G96" s="11" t="s">
        <v>809</v>
      </c>
      <c r="H96" s="14">
        <v>30.18</v>
      </c>
      <c r="I96" s="121">
        <f t="shared" si="2"/>
        <v>120.72</v>
      </c>
      <c r="J96" s="127"/>
    </row>
    <row r="97" spans="1:10" ht="60">
      <c r="A97" s="126"/>
      <c r="B97" s="119">
        <v>4</v>
      </c>
      <c r="C97" s="10" t="s">
        <v>808</v>
      </c>
      <c r="D97" s="130" t="s">
        <v>728</v>
      </c>
      <c r="E97" s="154"/>
      <c r="F97" s="155"/>
      <c r="G97" s="11" t="s">
        <v>809</v>
      </c>
      <c r="H97" s="14">
        <v>31.98</v>
      </c>
      <c r="I97" s="121">
        <f t="shared" si="2"/>
        <v>127.92</v>
      </c>
      <c r="J97" s="127"/>
    </row>
    <row r="98" spans="1:10" ht="60">
      <c r="A98" s="126"/>
      <c r="B98" s="119">
        <v>4</v>
      </c>
      <c r="C98" s="10" t="s">
        <v>808</v>
      </c>
      <c r="D98" s="130" t="s">
        <v>729</v>
      </c>
      <c r="E98" s="154"/>
      <c r="F98" s="155"/>
      <c r="G98" s="11" t="s">
        <v>809</v>
      </c>
      <c r="H98" s="14">
        <v>33.770000000000003</v>
      </c>
      <c r="I98" s="121">
        <f t="shared" si="2"/>
        <v>135.08000000000001</v>
      </c>
      <c r="J98" s="127"/>
    </row>
    <row r="99" spans="1:10" ht="60">
      <c r="A99" s="126"/>
      <c r="B99" s="119">
        <v>4</v>
      </c>
      <c r="C99" s="10" t="s">
        <v>808</v>
      </c>
      <c r="D99" s="130" t="s">
        <v>734</v>
      </c>
      <c r="E99" s="154"/>
      <c r="F99" s="155"/>
      <c r="G99" s="11" t="s">
        <v>809</v>
      </c>
      <c r="H99" s="14">
        <v>35.57</v>
      </c>
      <c r="I99" s="121">
        <f t="shared" si="2"/>
        <v>142.28</v>
      </c>
      <c r="J99" s="127"/>
    </row>
    <row r="100" spans="1:10" ht="108">
      <c r="A100" s="126"/>
      <c r="B100" s="119">
        <v>4</v>
      </c>
      <c r="C100" s="10" t="s">
        <v>810</v>
      </c>
      <c r="D100" s="130" t="s">
        <v>723</v>
      </c>
      <c r="E100" s="154" t="s">
        <v>811</v>
      </c>
      <c r="F100" s="155"/>
      <c r="G100" s="11" t="s">
        <v>812</v>
      </c>
      <c r="H100" s="14">
        <v>89.47</v>
      </c>
      <c r="I100" s="121">
        <f t="shared" si="2"/>
        <v>357.88</v>
      </c>
      <c r="J100" s="127"/>
    </row>
    <row r="101" spans="1:10" ht="60">
      <c r="A101" s="126"/>
      <c r="B101" s="119">
        <v>6</v>
      </c>
      <c r="C101" s="10" t="s">
        <v>813</v>
      </c>
      <c r="D101" s="130" t="s">
        <v>734</v>
      </c>
      <c r="E101" s="154" t="s">
        <v>641</v>
      </c>
      <c r="F101" s="155"/>
      <c r="G101" s="11" t="s">
        <v>814</v>
      </c>
      <c r="H101" s="14">
        <v>19.04</v>
      </c>
      <c r="I101" s="121">
        <f t="shared" si="2"/>
        <v>114.24</v>
      </c>
      <c r="J101" s="127"/>
    </row>
    <row r="102" spans="1:10" ht="60">
      <c r="A102" s="126"/>
      <c r="B102" s="119">
        <v>10</v>
      </c>
      <c r="C102" s="10" t="s">
        <v>813</v>
      </c>
      <c r="D102" s="130" t="s">
        <v>734</v>
      </c>
      <c r="E102" s="154" t="s">
        <v>644</v>
      </c>
      <c r="F102" s="155"/>
      <c r="G102" s="11" t="s">
        <v>814</v>
      </c>
      <c r="H102" s="14">
        <v>19.04</v>
      </c>
      <c r="I102" s="121">
        <f t="shared" si="2"/>
        <v>190.39999999999998</v>
      </c>
      <c r="J102" s="127"/>
    </row>
    <row r="103" spans="1:10" ht="60">
      <c r="A103" s="126"/>
      <c r="B103" s="119">
        <v>4</v>
      </c>
      <c r="C103" s="10" t="s">
        <v>813</v>
      </c>
      <c r="D103" s="130" t="s">
        <v>757</v>
      </c>
      <c r="E103" s="154" t="s">
        <v>642</v>
      </c>
      <c r="F103" s="155"/>
      <c r="G103" s="11" t="s">
        <v>814</v>
      </c>
      <c r="H103" s="14">
        <v>24.79</v>
      </c>
      <c r="I103" s="121">
        <f t="shared" si="2"/>
        <v>99.16</v>
      </c>
      <c r="J103" s="127"/>
    </row>
    <row r="104" spans="1:10" ht="72">
      <c r="A104" s="126"/>
      <c r="B104" s="119">
        <v>2</v>
      </c>
      <c r="C104" s="10" t="s">
        <v>815</v>
      </c>
      <c r="D104" s="130" t="s">
        <v>723</v>
      </c>
      <c r="E104" s="154" t="s">
        <v>279</v>
      </c>
      <c r="F104" s="155"/>
      <c r="G104" s="11" t="s">
        <v>816</v>
      </c>
      <c r="H104" s="14">
        <v>13.65</v>
      </c>
      <c r="I104" s="121">
        <f t="shared" si="2"/>
        <v>27.3</v>
      </c>
      <c r="J104" s="127"/>
    </row>
    <row r="105" spans="1:10" ht="72">
      <c r="A105" s="126"/>
      <c r="B105" s="119">
        <v>2</v>
      </c>
      <c r="C105" s="10" t="s">
        <v>815</v>
      </c>
      <c r="D105" s="130" t="s">
        <v>723</v>
      </c>
      <c r="E105" s="154" t="s">
        <v>589</v>
      </c>
      <c r="F105" s="155"/>
      <c r="G105" s="11" t="s">
        <v>816</v>
      </c>
      <c r="H105" s="14">
        <v>13.65</v>
      </c>
      <c r="I105" s="121">
        <f t="shared" si="2"/>
        <v>27.3</v>
      </c>
      <c r="J105" s="127"/>
    </row>
    <row r="106" spans="1:10" ht="72">
      <c r="A106" s="126"/>
      <c r="B106" s="119">
        <v>2</v>
      </c>
      <c r="C106" s="10" t="s">
        <v>815</v>
      </c>
      <c r="D106" s="130" t="s">
        <v>727</v>
      </c>
      <c r="E106" s="154" t="s">
        <v>279</v>
      </c>
      <c r="F106" s="155"/>
      <c r="G106" s="11" t="s">
        <v>816</v>
      </c>
      <c r="H106" s="14">
        <v>15.09</v>
      </c>
      <c r="I106" s="121">
        <f t="shared" si="2"/>
        <v>30.18</v>
      </c>
      <c r="J106" s="127"/>
    </row>
    <row r="107" spans="1:10" ht="72">
      <c r="A107" s="126"/>
      <c r="B107" s="119">
        <v>2</v>
      </c>
      <c r="C107" s="10" t="s">
        <v>815</v>
      </c>
      <c r="D107" s="130" t="s">
        <v>727</v>
      </c>
      <c r="E107" s="154" t="s">
        <v>589</v>
      </c>
      <c r="F107" s="155"/>
      <c r="G107" s="11" t="s">
        <v>816</v>
      </c>
      <c r="H107" s="14">
        <v>15.09</v>
      </c>
      <c r="I107" s="121">
        <f t="shared" si="2"/>
        <v>30.18</v>
      </c>
      <c r="J107" s="127"/>
    </row>
    <row r="108" spans="1:10" ht="72">
      <c r="A108" s="126"/>
      <c r="B108" s="119">
        <v>24</v>
      </c>
      <c r="C108" s="10" t="s">
        <v>815</v>
      </c>
      <c r="D108" s="130" t="s">
        <v>729</v>
      </c>
      <c r="E108" s="154" t="s">
        <v>279</v>
      </c>
      <c r="F108" s="155"/>
      <c r="G108" s="11" t="s">
        <v>816</v>
      </c>
      <c r="H108" s="14">
        <v>16.53</v>
      </c>
      <c r="I108" s="121">
        <f t="shared" si="2"/>
        <v>396.72</v>
      </c>
      <c r="J108" s="127"/>
    </row>
    <row r="109" spans="1:10" ht="72">
      <c r="A109" s="126"/>
      <c r="B109" s="119">
        <v>10</v>
      </c>
      <c r="C109" s="10" t="s">
        <v>815</v>
      </c>
      <c r="D109" s="130" t="s">
        <v>729</v>
      </c>
      <c r="E109" s="154" t="s">
        <v>589</v>
      </c>
      <c r="F109" s="155"/>
      <c r="G109" s="11" t="s">
        <v>816</v>
      </c>
      <c r="H109" s="14">
        <v>16.53</v>
      </c>
      <c r="I109" s="121">
        <f t="shared" si="2"/>
        <v>165.3</v>
      </c>
      <c r="J109" s="127"/>
    </row>
    <row r="110" spans="1:10" ht="72">
      <c r="A110" s="126"/>
      <c r="B110" s="119">
        <v>2</v>
      </c>
      <c r="C110" s="10" t="s">
        <v>815</v>
      </c>
      <c r="D110" s="130" t="s">
        <v>729</v>
      </c>
      <c r="E110" s="154" t="s">
        <v>115</v>
      </c>
      <c r="F110" s="155"/>
      <c r="G110" s="11" t="s">
        <v>816</v>
      </c>
      <c r="H110" s="14">
        <v>16.53</v>
      </c>
      <c r="I110" s="121">
        <f t="shared" si="2"/>
        <v>33.06</v>
      </c>
      <c r="J110" s="127"/>
    </row>
    <row r="111" spans="1:10" ht="72">
      <c r="A111" s="126"/>
      <c r="B111" s="119">
        <v>2</v>
      </c>
      <c r="C111" s="10" t="s">
        <v>815</v>
      </c>
      <c r="D111" s="130" t="s">
        <v>729</v>
      </c>
      <c r="E111" s="154" t="s">
        <v>733</v>
      </c>
      <c r="F111" s="155"/>
      <c r="G111" s="11" t="s">
        <v>816</v>
      </c>
      <c r="H111" s="14">
        <v>16.53</v>
      </c>
      <c r="I111" s="121">
        <f t="shared" si="2"/>
        <v>33.06</v>
      </c>
      <c r="J111" s="127"/>
    </row>
    <row r="112" spans="1:10" ht="72">
      <c r="A112" s="126"/>
      <c r="B112" s="119">
        <v>4</v>
      </c>
      <c r="C112" s="10" t="s">
        <v>815</v>
      </c>
      <c r="D112" s="130" t="s">
        <v>734</v>
      </c>
      <c r="E112" s="154" t="s">
        <v>279</v>
      </c>
      <c r="F112" s="155"/>
      <c r="G112" s="11" t="s">
        <v>816</v>
      </c>
      <c r="H112" s="14">
        <v>17.25</v>
      </c>
      <c r="I112" s="121">
        <f t="shared" si="2"/>
        <v>69</v>
      </c>
      <c r="J112" s="127"/>
    </row>
    <row r="113" spans="1:10" ht="72">
      <c r="A113" s="126"/>
      <c r="B113" s="119">
        <v>4</v>
      </c>
      <c r="C113" s="10" t="s">
        <v>815</v>
      </c>
      <c r="D113" s="130" t="s">
        <v>734</v>
      </c>
      <c r="E113" s="154" t="s">
        <v>589</v>
      </c>
      <c r="F113" s="155"/>
      <c r="G113" s="11" t="s">
        <v>816</v>
      </c>
      <c r="H113" s="14">
        <v>17.25</v>
      </c>
      <c r="I113" s="121">
        <f t="shared" si="2"/>
        <v>69</v>
      </c>
      <c r="J113" s="127"/>
    </row>
    <row r="114" spans="1:10" ht="72">
      <c r="A114" s="126"/>
      <c r="B114" s="119">
        <v>40</v>
      </c>
      <c r="C114" s="10" t="s">
        <v>815</v>
      </c>
      <c r="D114" s="130" t="s">
        <v>734</v>
      </c>
      <c r="E114" s="154" t="s">
        <v>115</v>
      </c>
      <c r="F114" s="155"/>
      <c r="G114" s="11" t="s">
        <v>816</v>
      </c>
      <c r="H114" s="14">
        <v>17.25</v>
      </c>
      <c r="I114" s="121">
        <f t="shared" si="2"/>
        <v>690</v>
      </c>
      <c r="J114" s="127"/>
    </row>
    <row r="115" spans="1:10" ht="72">
      <c r="A115" s="126"/>
      <c r="B115" s="119">
        <v>6</v>
      </c>
      <c r="C115" s="10" t="s">
        <v>815</v>
      </c>
      <c r="D115" s="130" t="s">
        <v>734</v>
      </c>
      <c r="E115" s="154" t="s">
        <v>726</v>
      </c>
      <c r="F115" s="155"/>
      <c r="G115" s="11" t="s">
        <v>816</v>
      </c>
      <c r="H115" s="14">
        <v>17.25</v>
      </c>
      <c r="I115" s="121">
        <f t="shared" si="2"/>
        <v>103.5</v>
      </c>
      <c r="J115" s="127"/>
    </row>
    <row r="116" spans="1:10" ht="72">
      <c r="A116" s="126"/>
      <c r="B116" s="119">
        <v>4</v>
      </c>
      <c r="C116" s="10" t="s">
        <v>815</v>
      </c>
      <c r="D116" s="130" t="s">
        <v>734</v>
      </c>
      <c r="E116" s="154" t="s">
        <v>733</v>
      </c>
      <c r="F116" s="155"/>
      <c r="G116" s="11" t="s">
        <v>816</v>
      </c>
      <c r="H116" s="14">
        <v>17.25</v>
      </c>
      <c r="I116" s="121">
        <f t="shared" si="2"/>
        <v>69</v>
      </c>
      <c r="J116" s="127"/>
    </row>
    <row r="117" spans="1:10" ht="72">
      <c r="A117" s="126"/>
      <c r="B117" s="119">
        <v>4</v>
      </c>
      <c r="C117" s="10" t="s">
        <v>815</v>
      </c>
      <c r="D117" s="130" t="s">
        <v>743</v>
      </c>
      <c r="E117" s="154" t="s">
        <v>726</v>
      </c>
      <c r="F117" s="155"/>
      <c r="G117" s="11" t="s">
        <v>816</v>
      </c>
      <c r="H117" s="14">
        <v>18.68</v>
      </c>
      <c r="I117" s="121">
        <f t="shared" si="2"/>
        <v>74.72</v>
      </c>
      <c r="J117" s="127"/>
    </row>
    <row r="118" spans="1:10" ht="72">
      <c r="A118" s="126"/>
      <c r="B118" s="119">
        <v>8</v>
      </c>
      <c r="C118" s="10" t="s">
        <v>815</v>
      </c>
      <c r="D118" s="130" t="s">
        <v>743</v>
      </c>
      <c r="E118" s="154" t="s">
        <v>732</v>
      </c>
      <c r="F118" s="155"/>
      <c r="G118" s="11" t="s">
        <v>816</v>
      </c>
      <c r="H118" s="14">
        <v>18.68</v>
      </c>
      <c r="I118" s="121">
        <f t="shared" ref="I118:I137" si="3">H118*B118</f>
        <v>149.44</v>
      </c>
      <c r="J118" s="127"/>
    </row>
    <row r="119" spans="1:10" ht="72">
      <c r="A119" s="126"/>
      <c r="B119" s="119">
        <v>2</v>
      </c>
      <c r="C119" s="10" t="s">
        <v>815</v>
      </c>
      <c r="D119" s="130" t="s">
        <v>735</v>
      </c>
      <c r="E119" s="154" t="s">
        <v>725</v>
      </c>
      <c r="F119" s="155"/>
      <c r="G119" s="11" t="s">
        <v>816</v>
      </c>
      <c r="H119" s="14">
        <v>20.12</v>
      </c>
      <c r="I119" s="121">
        <f t="shared" si="3"/>
        <v>40.24</v>
      </c>
      <c r="J119" s="127"/>
    </row>
    <row r="120" spans="1:10" ht="120">
      <c r="A120" s="126"/>
      <c r="B120" s="119">
        <v>6</v>
      </c>
      <c r="C120" s="10" t="s">
        <v>817</v>
      </c>
      <c r="D120" s="130" t="s">
        <v>818</v>
      </c>
      <c r="E120" s="154"/>
      <c r="F120" s="155"/>
      <c r="G120" s="11" t="s">
        <v>819</v>
      </c>
      <c r="H120" s="14">
        <v>14.01</v>
      </c>
      <c r="I120" s="121">
        <f t="shared" si="3"/>
        <v>84.06</v>
      </c>
      <c r="J120" s="127"/>
    </row>
    <row r="121" spans="1:10" ht="120">
      <c r="A121" s="126"/>
      <c r="B121" s="119">
        <v>10</v>
      </c>
      <c r="C121" s="10" t="s">
        <v>817</v>
      </c>
      <c r="D121" s="130" t="s">
        <v>729</v>
      </c>
      <c r="E121" s="154"/>
      <c r="F121" s="155"/>
      <c r="G121" s="11" t="s">
        <v>819</v>
      </c>
      <c r="H121" s="14">
        <v>17.25</v>
      </c>
      <c r="I121" s="121">
        <f t="shared" si="3"/>
        <v>172.5</v>
      </c>
      <c r="J121" s="127"/>
    </row>
    <row r="122" spans="1:10" ht="120">
      <c r="A122" s="126"/>
      <c r="B122" s="119">
        <v>4</v>
      </c>
      <c r="C122" s="10" t="s">
        <v>817</v>
      </c>
      <c r="D122" s="130" t="s">
        <v>735</v>
      </c>
      <c r="E122" s="154"/>
      <c r="F122" s="155"/>
      <c r="G122" s="11" t="s">
        <v>819</v>
      </c>
      <c r="H122" s="14">
        <v>26.59</v>
      </c>
      <c r="I122" s="121">
        <f t="shared" si="3"/>
        <v>106.36</v>
      </c>
      <c r="J122" s="127"/>
    </row>
    <row r="123" spans="1:10" ht="120">
      <c r="A123" s="126"/>
      <c r="B123" s="119">
        <v>4</v>
      </c>
      <c r="C123" s="10" t="s">
        <v>817</v>
      </c>
      <c r="D123" s="130" t="s">
        <v>757</v>
      </c>
      <c r="E123" s="154"/>
      <c r="F123" s="155"/>
      <c r="G123" s="11" t="s">
        <v>819</v>
      </c>
      <c r="H123" s="14">
        <v>31.98</v>
      </c>
      <c r="I123" s="121">
        <f t="shared" si="3"/>
        <v>127.92</v>
      </c>
      <c r="J123" s="127"/>
    </row>
    <row r="124" spans="1:10" ht="120">
      <c r="A124" s="126"/>
      <c r="B124" s="119">
        <v>16</v>
      </c>
      <c r="C124" s="10" t="s">
        <v>817</v>
      </c>
      <c r="D124" s="130" t="s">
        <v>820</v>
      </c>
      <c r="E124" s="154"/>
      <c r="F124" s="155"/>
      <c r="G124" s="11" t="s">
        <v>819</v>
      </c>
      <c r="H124" s="14">
        <v>71.5</v>
      </c>
      <c r="I124" s="121">
        <f t="shared" si="3"/>
        <v>1144</v>
      </c>
      <c r="J124" s="133"/>
    </row>
    <row r="125" spans="1:10" ht="108">
      <c r="A125" s="126"/>
      <c r="B125" s="119">
        <v>4</v>
      </c>
      <c r="C125" s="10" t="s">
        <v>821</v>
      </c>
      <c r="D125" s="130" t="s">
        <v>728</v>
      </c>
      <c r="E125" s="154" t="s">
        <v>679</v>
      </c>
      <c r="F125" s="155"/>
      <c r="G125" s="11" t="s">
        <v>822</v>
      </c>
      <c r="H125" s="14">
        <v>89.47</v>
      </c>
      <c r="I125" s="121">
        <f t="shared" si="3"/>
        <v>357.88</v>
      </c>
      <c r="J125" s="127"/>
    </row>
    <row r="126" spans="1:10" ht="108">
      <c r="A126" s="126"/>
      <c r="B126" s="119">
        <v>4</v>
      </c>
      <c r="C126" s="10" t="s">
        <v>821</v>
      </c>
      <c r="D126" s="130" t="s">
        <v>743</v>
      </c>
      <c r="E126" s="154" t="s">
        <v>679</v>
      </c>
      <c r="F126" s="155"/>
      <c r="G126" s="11" t="s">
        <v>822</v>
      </c>
      <c r="H126" s="14">
        <v>111.02</v>
      </c>
      <c r="I126" s="121">
        <f t="shared" si="3"/>
        <v>444.08</v>
      </c>
      <c r="J126" s="127"/>
    </row>
    <row r="127" spans="1:10" ht="132">
      <c r="A127" s="126"/>
      <c r="B127" s="119">
        <v>2</v>
      </c>
      <c r="C127" s="10" t="s">
        <v>823</v>
      </c>
      <c r="D127" s="130" t="s">
        <v>818</v>
      </c>
      <c r="E127" s="154" t="s">
        <v>279</v>
      </c>
      <c r="F127" s="155"/>
      <c r="G127" s="11" t="s">
        <v>824</v>
      </c>
      <c r="H127" s="14">
        <v>35.57</v>
      </c>
      <c r="I127" s="121">
        <f t="shared" si="3"/>
        <v>71.14</v>
      </c>
      <c r="J127" s="127"/>
    </row>
    <row r="128" spans="1:10" ht="132">
      <c r="A128" s="126"/>
      <c r="B128" s="119">
        <v>8</v>
      </c>
      <c r="C128" s="10" t="s">
        <v>823</v>
      </c>
      <c r="D128" s="130" t="s">
        <v>825</v>
      </c>
      <c r="E128" s="154" t="s">
        <v>279</v>
      </c>
      <c r="F128" s="155"/>
      <c r="G128" s="11" t="s">
        <v>824</v>
      </c>
      <c r="H128" s="14">
        <v>80.48</v>
      </c>
      <c r="I128" s="121">
        <f t="shared" si="3"/>
        <v>643.84</v>
      </c>
      <c r="J128" s="127"/>
    </row>
    <row r="129" spans="1:10" ht="132">
      <c r="A129" s="126"/>
      <c r="B129" s="119">
        <v>4</v>
      </c>
      <c r="C129" s="10" t="s">
        <v>823</v>
      </c>
      <c r="D129" s="130" t="s">
        <v>746</v>
      </c>
      <c r="E129" s="154" t="s">
        <v>279</v>
      </c>
      <c r="F129" s="155"/>
      <c r="G129" s="11" t="s">
        <v>824</v>
      </c>
      <c r="H129" s="14">
        <v>96.65</v>
      </c>
      <c r="I129" s="121">
        <f t="shared" si="3"/>
        <v>386.6</v>
      </c>
      <c r="J129" s="127"/>
    </row>
    <row r="130" spans="1:10" ht="132">
      <c r="A130" s="126"/>
      <c r="B130" s="119">
        <v>4</v>
      </c>
      <c r="C130" s="10" t="s">
        <v>823</v>
      </c>
      <c r="D130" s="130" t="s">
        <v>761</v>
      </c>
      <c r="E130" s="154" t="s">
        <v>279</v>
      </c>
      <c r="F130" s="155"/>
      <c r="G130" s="11" t="s">
        <v>824</v>
      </c>
      <c r="H130" s="14">
        <v>53.54</v>
      </c>
      <c r="I130" s="121">
        <f t="shared" si="3"/>
        <v>214.16</v>
      </c>
      <c r="J130" s="127"/>
    </row>
    <row r="131" spans="1:10" ht="60">
      <c r="A131" s="126"/>
      <c r="B131" s="119">
        <v>6</v>
      </c>
      <c r="C131" s="10" t="s">
        <v>826</v>
      </c>
      <c r="D131" s="130" t="s">
        <v>746</v>
      </c>
      <c r="E131" s="154" t="s">
        <v>279</v>
      </c>
      <c r="F131" s="155"/>
      <c r="G131" s="11" t="s">
        <v>827</v>
      </c>
      <c r="H131" s="14">
        <v>35.57</v>
      </c>
      <c r="I131" s="121">
        <f t="shared" si="3"/>
        <v>213.42000000000002</v>
      </c>
      <c r="J131" s="127"/>
    </row>
    <row r="132" spans="1:10" ht="60">
      <c r="A132" s="126"/>
      <c r="B132" s="119">
        <v>6</v>
      </c>
      <c r="C132" s="10" t="s">
        <v>826</v>
      </c>
      <c r="D132" s="130" t="s">
        <v>746</v>
      </c>
      <c r="E132" s="154" t="s">
        <v>589</v>
      </c>
      <c r="F132" s="155"/>
      <c r="G132" s="11" t="s">
        <v>827</v>
      </c>
      <c r="H132" s="14">
        <v>35.57</v>
      </c>
      <c r="I132" s="121">
        <f t="shared" si="3"/>
        <v>213.42000000000002</v>
      </c>
      <c r="J132" s="127"/>
    </row>
    <row r="133" spans="1:10" ht="72">
      <c r="A133" s="126"/>
      <c r="B133" s="119">
        <v>2</v>
      </c>
      <c r="C133" s="10" t="s">
        <v>828</v>
      </c>
      <c r="D133" s="130" t="s">
        <v>735</v>
      </c>
      <c r="E133" s="154"/>
      <c r="F133" s="155"/>
      <c r="G133" s="11" t="s">
        <v>829</v>
      </c>
      <c r="H133" s="14">
        <v>53.54</v>
      </c>
      <c r="I133" s="121">
        <f t="shared" si="3"/>
        <v>107.08</v>
      </c>
      <c r="J133" s="127"/>
    </row>
    <row r="134" spans="1:10" ht="132">
      <c r="A134" s="126"/>
      <c r="B134" s="119">
        <v>4</v>
      </c>
      <c r="C134" s="10" t="s">
        <v>830</v>
      </c>
      <c r="D134" s="130" t="s">
        <v>831</v>
      </c>
      <c r="E134" s="154" t="s">
        <v>279</v>
      </c>
      <c r="F134" s="155"/>
      <c r="G134" s="11" t="s">
        <v>832</v>
      </c>
      <c r="H134" s="14">
        <v>67.91</v>
      </c>
      <c r="I134" s="121">
        <f t="shared" si="3"/>
        <v>271.64</v>
      </c>
      <c r="J134" s="127"/>
    </row>
    <row r="135" spans="1:10" ht="84">
      <c r="A135" s="126"/>
      <c r="B135" s="119">
        <v>4</v>
      </c>
      <c r="C135" s="10" t="s">
        <v>833</v>
      </c>
      <c r="D135" s="130" t="s">
        <v>743</v>
      </c>
      <c r="E135" s="154" t="s">
        <v>726</v>
      </c>
      <c r="F135" s="155"/>
      <c r="G135" s="11" t="s">
        <v>834</v>
      </c>
      <c r="H135" s="14">
        <v>21.2</v>
      </c>
      <c r="I135" s="121">
        <f t="shared" si="3"/>
        <v>84.8</v>
      </c>
      <c r="J135" s="127"/>
    </row>
    <row r="136" spans="1:10" ht="60">
      <c r="A136" s="126"/>
      <c r="B136" s="119">
        <v>4</v>
      </c>
      <c r="C136" s="10" t="s">
        <v>835</v>
      </c>
      <c r="D136" s="130" t="s">
        <v>728</v>
      </c>
      <c r="E136" s="154" t="s">
        <v>279</v>
      </c>
      <c r="F136" s="155"/>
      <c r="G136" s="11" t="s">
        <v>836</v>
      </c>
      <c r="H136" s="14">
        <v>16.170000000000002</v>
      </c>
      <c r="I136" s="121">
        <f t="shared" si="3"/>
        <v>64.680000000000007</v>
      </c>
      <c r="J136" s="127"/>
    </row>
    <row r="137" spans="1:10" ht="84">
      <c r="A137" s="126"/>
      <c r="B137" s="120">
        <v>4</v>
      </c>
      <c r="C137" s="12" t="s">
        <v>837</v>
      </c>
      <c r="D137" s="131" t="s">
        <v>734</v>
      </c>
      <c r="E137" s="156" t="s">
        <v>279</v>
      </c>
      <c r="F137" s="157"/>
      <c r="G137" s="13" t="s">
        <v>838</v>
      </c>
      <c r="H137" s="15">
        <v>16.89</v>
      </c>
      <c r="I137" s="122">
        <f t="shared" si="3"/>
        <v>67.56</v>
      </c>
      <c r="J137" s="127"/>
    </row>
  </sheetData>
  <mergeCells count="120">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40:F40"/>
    <mergeCell ref="E41:F41"/>
    <mergeCell ref="E42:F42"/>
    <mergeCell ref="E43:F43"/>
    <mergeCell ref="E44:F44"/>
    <mergeCell ref="E35:F35"/>
    <mergeCell ref="E36:F36"/>
    <mergeCell ref="E37:F37"/>
    <mergeCell ref="E38:F38"/>
    <mergeCell ref="E39:F39"/>
    <mergeCell ref="E50:F50"/>
    <mergeCell ref="E51:F51"/>
    <mergeCell ref="E52:F52"/>
    <mergeCell ref="E53:F53"/>
    <mergeCell ref="E54:F54"/>
    <mergeCell ref="E45:F45"/>
    <mergeCell ref="E46:F46"/>
    <mergeCell ref="E47:F47"/>
    <mergeCell ref="E48:F48"/>
    <mergeCell ref="E49:F49"/>
    <mergeCell ref="E60:F60"/>
    <mergeCell ref="E61:F61"/>
    <mergeCell ref="E62:F62"/>
    <mergeCell ref="E63:F63"/>
    <mergeCell ref="E64:F64"/>
    <mergeCell ref="E55:F55"/>
    <mergeCell ref="E56:F56"/>
    <mergeCell ref="E57:F57"/>
    <mergeCell ref="E58:F58"/>
    <mergeCell ref="E59:F59"/>
    <mergeCell ref="E70:F70"/>
    <mergeCell ref="E71:F71"/>
    <mergeCell ref="E72:F72"/>
    <mergeCell ref="E73:F73"/>
    <mergeCell ref="E74:F74"/>
    <mergeCell ref="E65:F65"/>
    <mergeCell ref="E66:F66"/>
    <mergeCell ref="E67:F67"/>
    <mergeCell ref="E68:F68"/>
    <mergeCell ref="E69:F69"/>
    <mergeCell ref="E80:F80"/>
    <mergeCell ref="E81:F81"/>
    <mergeCell ref="E82:F82"/>
    <mergeCell ref="E83:F83"/>
    <mergeCell ref="E84:F84"/>
    <mergeCell ref="E75:F75"/>
    <mergeCell ref="E76:F76"/>
    <mergeCell ref="E77:F77"/>
    <mergeCell ref="E78:F78"/>
    <mergeCell ref="E79:F79"/>
    <mergeCell ref="E90:F90"/>
    <mergeCell ref="E91:F91"/>
    <mergeCell ref="E92:F92"/>
    <mergeCell ref="E93:F93"/>
    <mergeCell ref="E94:F94"/>
    <mergeCell ref="E85:F85"/>
    <mergeCell ref="E86:F86"/>
    <mergeCell ref="E87:F87"/>
    <mergeCell ref="E88:F88"/>
    <mergeCell ref="E89:F89"/>
    <mergeCell ref="E100:F100"/>
    <mergeCell ref="E101:F101"/>
    <mergeCell ref="E102:F102"/>
    <mergeCell ref="E103:F103"/>
    <mergeCell ref="E104:F104"/>
    <mergeCell ref="E95:F95"/>
    <mergeCell ref="E96:F96"/>
    <mergeCell ref="E97:F97"/>
    <mergeCell ref="E98:F98"/>
    <mergeCell ref="E99:F99"/>
    <mergeCell ref="E110:F110"/>
    <mergeCell ref="E111:F111"/>
    <mergeCell ref="E112:F112"/>
    <mergeCell ref="E113:F113"/>
    <mergeCell ref="E114:F114"/>
    <mergeCell ref="E105:F105"/>
    <mergeCell ref="E106:F106"/>
    <mergeCell ref="E107:F107"/>
    <mergeCell ref="E108:F108"/>
    <mergeCell ref="E109:F109"/>
    <mergeCell ref="E120:F120"/>
    <mergeCell ref="E121:F121"/>
    <mergeCell ref="E122:F122"/>
    <mergeCell ref="E123:F123"/>
    <mergeCell ref="E124:F124"/>
    <mergeCell ref="E115:F115"/>
    <mergeCell ref="E116:F116"/>
    <mergeCell ref="E117:F117"/>
    <mergeCell ref="E118:F118"/>
    <mergeCell ref="E119:F119"/>
    <mergeCell ref="E135:F135"/>
    <mergeCell ref="E136:F136"/>
    <mergeCell ref="E137:F137"/>
    <mergeCell ref="E130:F130"/>
    <mergeCell ref="E131:F131"/>
    <mergeCell ref="E132:F132"/>
    <mergeCell ref="E133:F133"/>
    <mergeCell ref="E134:F134"/>
    <mergeCell ref="E125:F125"/>
    <mergeCell ref="E126:F126"/>
    <mergeCell ref="E127:F127"/>
    <mergeCell ref="E128:F128"/>
    <mergeCell ref="E129:F1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49"/>
  <sheetViews>
    <sheetView zoomScale="90" zoomScaleNormal="90" workbookViewId="0">
      <selection activeCell="D22" sqref="D22:D137"/>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7" t="s">
        <v>139</v>
      </c>
      <c r="C2" s="132"/>
      <c r="D2" s="132"/>
      <c r="E2" s="132"/>
      <c r="F2" s="132"/>
      <c r="G2" s="132"/>
      <c r="H2" s="132"/>
      <c r="I2" s="132"/>
      <c r="J2" s="132"/>
      <c r="K2" s="138" t="s">
        <v>145</v>
      </c>
      <c r="L2" s="127"/>
      <c r="N2">
        <v>27616.740000000016</v>
      </c>
      <c r="O2" t="s">
        <v>188</v>
      </c>
    </row>
    <row r="3" spans="1:15" ht="12.75" customHeight="1">
      <c r="A3" s="126"/>
      <c r="B3" s="134" t="s">
        <v>140</v>
      </c>
      <c r="C3" s="132"/>
      <c r="D3" s="132"/>
      <c r="E3" s="132"/>
      <c r="F3" s="132"/>
      <c r="G3" s="132"/>
      <c r="H3" s="132"/>
      <c r="I3" s="132"/>
      <c r="J3" s="132"/>
      <c r="K3" s="132"/>
      <c r="L3" s="127"/>
      <c r="N3">
        <v>27616.740000000016</v>
      </c>
      <c r="O3" t="s">
        <v>189</v>
      </c>
    </row>
    <row r="4" spans="1:15" ht="12.75" customHeight="1">
      <c r="A4" s="126"/>
      <c r="B4" s="134" t="s">
        <v>141</v>
      </c>
      <c r="C4" s="132"/>
      <c r="D4" s="132"/>
      <c r="E4" s="132"/>
      <c r="F4" s="132"/>
      <c r="G4" s="132"/>
      <c r="H4" s="132"/>
      <c r="I4" s="132"/>
      <c r="J4" s="132"/>
      <c r="K4" s="132"/>
      <c r="L4" s="127"/>
    </row>
    <row r="5" spans="1:15" ht="12.75" customHeight="1">
      <c r="A5" s="126"/>
      <c r="B5" s="134" t="s">
        <v>142</v>
      </c>
      <c r="C5" s="132"/>
      <c r="D5" s="132"/>
      <c r="E5" s="132"/>
      <c r="F5" s="132"/>
      <c r="G5" s="132"/>
      <c r="H5" s="132"/>
      <c r="I5" s="132"/>
      <c r="J5" s="132"/>
      <c r="K5" s="132"/>
      <c r="L5" s="127"/>
    </row>
    <row r="6" spans="1:15" ht="12.75" customHeight="1">
      <c r="A6" s="126"/>
      <c r="B6" s="134" t="s">
        <v>143</v>
      </c>
      <c r="C6" s="132"/>
      <c r="D6" s="132"/>
      <c r="E6" s="132"/>
      <c r="F6" s="132"/>
      <c r="G6" s="132"/>
      <c r="H6" s="132"/>
      <c r="I6" s="132"/>
      <c r="J6" s="132"/>
      <c r="K6" s="132"/>
      <c r="L6" s="127"/>
    </row>
    <row r="7" spans="1:15" ht="12.75" customHeight="1">
      <c r="A7" s="126"/>
      <c r="B7" s="134"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59">
        <f>IF(Invoice!J10&lt;&gt;"",Invoice!J10,"")</f>
        <v>53390</v>
      </c>
      <c r="L10" s="127"/>
    </row>
    <row r="11" spans="1:15" ht="12.75" customHeight="1">
      <c r="A11" s="126"/>
      <c r="B11" s="126" t="s">
        <v>717</v>
      </c>
      <c r="C11" s="132"/>
      <c r="D11" s="132"/>
      <c r="E11" s="132"/>
      <c r="F11" s="127"/>
      <c r="G11" s="128"/>
      <c r="H11" s="128" t="s">
        <v>717</v>
      </c>
      <c r="I11" s="132"/>
      <c r="J11" s="132"/>
      <c r="K11" s="160"/>
      <c r="L11" s="127"/>
    </row>
    <row r="12" spans="1:15" ht="12.75" customHeight="1">
      <c r="A12" s="126"/>
      <c r="B12" s="126" t="s">
        <v>718</v>
      </c>
      <c r="C12" s="132"/>
      <c r="D12" s="132"/>
      <c r="E12" s="132"/>
      <c r="F12" s="127"/>
      <c r="G12" s="128"/>
      <c r="H12" s="128" t="s">
        <v>718</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157</v>
      </c>
      <c r="C14" s="132"/>
      <c r="D14" s="132"/>
      <c r="E14" s="132"/>
      <c r="F14" s="127"/>
      <c r="G14" s="128"/>
      <c r="H14" s="128" t="s">
        <v>157</v>
      </c>
      <c r="I14" s="132"/>
      <c r="J14" s="132"/>
      <c r="K14" s="161">
        <f>Invoice!J14</f>
        <v>45349</v>
      </c>
      <c r="L14" s="127"/>
    </row>
    <row r="15" spans="1:15" ht="15" customHeight="1">
      <c r="A15" s="126"/>
      <c r="B15" s="6" t="s">
        <v>11</v>
      </c>
      <c r="C15" s="7"/>
      <c r="D15" s="7"/>
      <c r="E15" s="7"/>
      <c r="F15" s="8"/>
      <c r="G15" s="128"/>
      <c r="H15" s="9" t="s">
        <v>11</v>
      </c>
      <c r="I15" s="132"/>
      <c r="J15" s="132"/>
      <c r="K15" s="162"/>
      <c r="L15" s="127"/>
    </row>
    <row r="16" spans="1:15" ht="15" customHeight="1">
      <c r="A16" s="126"/>
      <c r="B16" s="132"/>
      <c r="C16" s="132"/>
      <c r="D16" s="132"/>
      <c r="E16" s="132"/>
      <c r="F16" s="132"/>
      <c r="G16" s="132"/>
      <c r="H16" s="132"/>
      <c r="I16" s="136" t="s">
        <v>147</v>
      </c>
      <c r="J16" s="136" t="s">
        <v>147</v>
      </c>
      <c r="K16" s="142">
        <v>41841</v>
      </c>
      <c r="L16" s="127"/>
    </row>
    <row r="17" spans="1:12" ht="12.75" customHeight="1">
      <c r="A17" s="126"/>
      <c r="B17" s="132" t="s">
        <v>720</v>
      </c>
      <c r="C17" s="132"/>
      <c r="D17" s="132"/>
      <c r="E17" s="132"/>
      <c r="F17" s="132"/>
      <c r="G17" s="132"/>
      <c r="H17" s="132"/>
      <c r="I17" s="136" t="s">
        <v>148</v>
      </c>
      <c r="J17" s="136" t="s">
        <v>148</v>
      </c>
      <c r="K17" s="142" t="str">
        <f>IF(Invoice!J17&lt;&gt;"",Invoice!J17,"")</f>
        <v>Sunny</v>
      </c>
      <c r="L17" s="127"/>
    </row>
    <row r="18" spans="1:12" ht="18" customHeight="1">
      <c r="A18" s="126"/>
      <c r="B18" s="132" t="s">
        <v>721</v>
      </c>
      <c r="C18" s="132"/>
      <c r="D18" s="132"/>
      <c r="E18" s="132"/>
      <c r="F18" s="132"/>
      <c r="G18" s="132"/>
      <c r="H18" s="132"/>
      <c r="I18" s="135" t="s">
        <v>264</v>
      </c>
      <c r="J18" s="135"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63" t="s">
        <v>207</v>
      </c>
      <c r="G20" s="164"/>
      <c r="H20" s="112" t="s">
        <v>174</v>
      </c>
      <c r="I20" s="112" t="s">
        <v>208</v>
      </c>
      <c r="J20" s="112" t="s">
        <v>208</v>
      </c>
      <c r="K20" s="112" t="s">
        <v>26</v>
      </c>
      <c r="L20" s="127"/>
    </row>
    <row r="21" spans="1:12" ht="12.75" customHeight="1">
      <c r="A21" s="126"/>
      <c r="B21" s="117"/>
      <c r="C21" s="117"/>
      <c r="D21" s="117"/>
      <c r="E21" s="118"/>
      <c r="F21" s="165"/>
      <c r="G21" s="166"/>
      <c r="H21" s="117" t="s">
        <v>146</v>
      </c>
      <c r="I21" s="117"/>
      <c r="J21" s="117"/>
      <c r="K21" s="117"/>
      <c r="L21" s="127"/>
    </row>
    <row r="22" spans="1:12" ht="12.75" customHeight="1">
      <c r="A22" s="126"/>
      <c r="B22" s="119">
        <f>'Tax Invoice'!D18</f>
        <v>4</v>
      </c>
      <c r="C22" s="10" t="s">
        <v>722</v>
      </c>
      <c r="D22" s="10" t="s">
        <v>839</v>
      </c>
      <c r="E22" s="130" t="s">
        <v>723</v>
      </c>
      <c r="F22" s="154" t="s">
        <v>279</v>
      </c>
      <c r="G22" s="155"/>
      <c r="H22" s="11" t="s">
        <v>724</v>
      </c>
      <c r="I22" s="14">
        <f t="shared" ref="I22:I53" si="0">ROUNDUP(J22*$N$1,2)</f>
        <v>23.35</v>
      </c>
      <c r="J22" s="14">
        <v>23.35</v>
      </c>
      <c r="K22" s="121">
        <f t="shared" ref="K22:K53" si="1">I22*B22</f>
        <v>93.4</v>
      </c>
      <c r="L22" s="127"/>
    </row>
    <row r="23" spans="1:12" ht="12.75" customHeight="1">
      <c r="A23" s="126"/>
      <c r="B23" s="119">
        <f>'Tax Invoice'!D19</f>
        <v>4</v>
      </c>
      <c r="C23" s="10" t="s">
        <v>722</v>
      </c>
      <c r="D23" s="10" t="s">
        <v>839</v>
      </c>
      <c r="E23" s="130" t="s">
        <v>723</v>
      </c>
      <c r="F23" s="154" t="s">
        <v>725</v>
      </c>
      <c r="G23" s="155"/>
      <c r="H23" s="11" t="s">
        <v>724</v>
      </c>
      <c r="I23" s="14">
        <f t="shared" si="0"/>
        <v>23.35</v>
      </c>
      <c r="J23" s="14">
        <v>23.35</v>
      </c>
      <c r="K23" s="121">
        <f t="shared" si="1"/>
        <v>93.4</v>
      </c>
      <c r="L23" s="127"/>
    </row>
    <row r="24" spans="1:12" ht="12.75" customHeight="1">
      <c r="A24" s="126"/>
      <c r="B24" s="119">
        <f>'Tax Invoice'!D20</f>
        <v>4</v>
      </c>
      <c r="C24" s="10" t="s">
        <v>722</v>
      </c>
      <c r="D24" s="10" t="s">
        <v>839</v>
      </c>
      <c r="E24" s="130" t="s">
        <v>723</v>
      </c>
      <c r="F24" s="154" t="s">
        <v>726</v>
      </c>
      <c r="G24" s="155"/>
      <c r="H24" s="11" t="s">
        <v>724</v>
      </c>
      <c r="I24" s="14">
        <f t="shared" si="0"/>
        <v>23.35</v>
      </c>
      <c r="J24" s="14">
        <v>23.35</v>
      </c>
      <c r="K24" s="121">
        <f t="shared" si="1"/>
        <v>93.4</v>
      </c>
      <c r="L24" s="127"/>
    </row>
    <row r="25" spans="1:12" ht="12.75" customHeight="1">
      <c r="A25" s="126"/>
      <c r="B25" s="119">
        <f>'Tax Invoice'!D21</f>
        <v>4</v>
      </c>
      <c r="C25" s="10" t="s">
        <v>722</v>
      </c>
      <c r="D25" s="10" t="s">
        <v>840</v>
      </c>
      <c r="E25" s="130" t="s">
        <v>727</v>
      </c>
      <c r="F25" s="154" t="s">
        <v>279</v>
      </c>
      <c r="G25" s="155"/>
      <c r="H25" s="11" t="s">
        <v>724</v>
      </c>
      <c r="I25" s="14">
        <f t="shared" si="0"/>
        <v>24.79</v>
      </c>
      <c r="J25" s="14">
        <v>24.79</v>
      </c>
      <c r="K25" s="121">
        <f t="shared" si="1"/>
        <v>99.16</v>
      </c>
      <c r="L25" s="127"/>
    </row>
    <row r="26" spans="1:12" ht="12.75" customHeight="1">
      <c r="A26" s="126"/>
      <c r="B26" s="119">
        <f>'Tax Invoice'!D22</f>
        <v>4</v>
      </c>
      <c r="C26" s="10" t="s">
        <v>722</v>
      </c>
      <c r="D26" s="10" t="s">
        <v>841</v>
      </c>
      <c r="E26" s="130" t="s">
        <v>728</v>
      </c>
      <c r="F26" s="154" t="s">
        <v>279</v>
      </c>
      <c r="G26" s="155"/>
      <c r="H26" s="11" t="s">
        <v>724</v>
      </c>
      <c r="I26" s="14">
        <f t="shared" si="0"/>
        <v>26.59</v>
      </c>
      <c r="J26" s="14">
        <v>26.59</v>
      </c>
      <c r="K26" s="121">
        <f t="shared" si="1"/>
        <v>106.36</v>
      </c>
      <c r="L26" s="127"/>
    </row>
    <row r="27" spans="1:12" ht="12.75" customHeight="1">
      <c r="A27" s="126"/>
      <c r="B27" s="119">
        <f>'Tax Invoice'!D23</f>
        <v>2</v>
      </c>
      <c r="C27" s="10" t="s">
        <v>722</v>
      </c>
      <c r="D27" s="10" t="s">
        <v>842</v>
      </c>
      <c r="E27" s="130" t="s">
        <v>729</v>
      </c>
      <c r="F27" s="154" t="s">
        <v>279</v>
      </c>
      <c r="G27" s="155"/>
      <c r="H27" s="11" t="s">
        <v>724</v>
      </c>
      <c r="I27" s="14">
        <f t="shared" si="0"/>
        <v>28.38</v>
      </c>
      <c r="J27" s="14">
        <v>28.38</v>
      </c>
      <c r="K27" s="121">
        <f t="shared" si="1"/>
        <v>56.76</v>
      </c>
      <c r="L27" s="127"/>
    </row>
    <row r="28" spans="1:12" ht="12.75" customHeight="1">
      <c r="A28" s="126"/>
      <c r="B28" s="119">
        <f>'Tax Invoice'!D24</f>
        <v>2</v>
      </c>
      <c r="C28" s="10" t="s">
        <v>722</v>
      </c>
      <c r="D28" s="10" t="s">
        <v>842</v>
      </c>
      <c r="E28" s="130" t="s">
        <v>729</v>
      </c>
      <c r="F28" s="154" t="s">
        <v>589</v>
      </c>
      <c r="G28" s="155"/>
      <c r="H28" s="11" t="s">
        <v>724</v>
      </c>
      <c r="I28" s="14">
        <f t="shared" si="0"/>
        <v>28.38</v>
      </c>
      <c r="J28" s="14">
        <v>28.38</v>
      </c>
      <c r="K28" s="121">
        <f t="shared" si="1"/>
        <v>56.76</v>
      </c>
      <c r="L28" s="127"/>
    </row>
    <row r="29" spans="1:12" ht="12.75" customHeight="1">
      <c r="A29" s="126"/>
      <c r="B29" s="119">
        <f>'Tax Invoice'!D25</f>
        <v>4</v>
      </c>
      <c r="C29" s="10" t="s">
        <v>730</v>
      </c>
      <c r="D29" s="10" t="s">
        <v>843</v>
      </c>
      <c r="E29" s="130" t="s">
        <v>727</v>
      </c>
      <c r="F29" s="154" t="s">
        <v>725</v>
      </c>
      <c r="G29" s="155"/>
      <c r="H29" s="11" t="s">
        <v>731</v>
      </c>
      <c r="I29" s="14">
        <f t="shared" si="0"/>
        <v>22.28</v>
      </c>
      <c r="J29" s="14">
        <v>22.28</v>
      </c>
      <c r="K29" s="121">
        <f t="shared" si="1"/>
        <v>89.12</v>
      </c>
      <c r="L29" s="127"/>
    </row>
    <row r="30" spans="1:12" ht="12.75" customHeight="1">
      <c r="A30" s="126"/>
      <c r="B30" s="119">
        <f>'Tax Invoice'!D26</f>
        <v>4</v>
      </c>
      <c r="C30" s="10" t="s">
        <v>730</v>
      </c>
      <c r="D30" s="10" t="s">
        <v>843</v>
      </c>
      <c r="E30" s="130" t="s">
        <v>727</v>
      </c>
      <c r="F30" s="154" t="s">
        <v>726</v>
      </c>
      <c r="G30" s="155"/>
      <c r="H30" s="11" t="s">
        <v>731</v>
      </c>
      <c r="I30" s="14">
        <f t="shared" si="0"/>
        <v>22.28</v>
      </c>
      <c r="J30" s="14">
        <v>22.28</v>
      </c>
      <c r="K30" s="121">
        <f t="shared" si="1"/>
        <v>89.12</v>
      </c>
      <c r="L30" s="127"/>
    </row>
    <row r="31" spans="1:12" ht="12.75" customHeight="1">
      <c r="A31" s="126"/>
      <c r="B31" s="119">
        <f>'Tax Invoice'!D27</f>
        <v>4</v>
      </c>
      <c r="C31" s="10" t="s">
        <v>730</v>
      </c>
      <c r="D31" s="10" t="s">
        <v>844</v>
      </c>
      <c r="E31" s="130" t="s">
        <v>728</v>
      </c>
      <c r="F31" s="154" t="s">
        <v>589</v>
      </c>
      <c r="G31" s="155"/>
      <c r="H31" s="11" t="s">
        <v>731</v>
      </c>
      <c r="I31" s="14">
        <f t="shared" si="0"/>
        <v>23.35</v>
      </c>
      <c r="J31" s="14">
        <v>23.35</v>
      </c>
      <c r="K31" s="121">
        <f t="shared" si="1"/>
        <v>93.4</v>
      </c>
      <c r="L31" s="127"/>
    </row>
    <row r="32" spans="1:12" ht="12.75" customHeight="1">
      <c r="A32" s="126"/>
      <c r="B32" s="119">
        <f>'Tax Invoice'!D28</f>
        <v>2</v>
      </c>
      <c r="C32" s="10" t="s">
        <v>730</v>
      </c>
      <c r="D32" s="10" t="s">
        <v>845</v>
      </c>
      <c r="E32" s="130" t="s">
        <v>729</v>
      </c>
      <c r="F32" s="154" t="s">
        <v>725</v>
      </c>
      <c r="G32" s="155"/>
      <c r="H32" s="11" t="s">
        <v>731</v>
      </c>
      <c r="I32" s="14">
        <f t="shared" si="0"/>
        <v>24.79</v>
      </c>
      <c r="J32" s="14">
        <v>24.79</v>
      </c>
      <c r="K32" s="121">
        <f t="shared" si="1"/>
        <v>49.58</v>
      </c>
      <c r="L32" s="127"/>
    </row>
    <row r="33" spans="1:12" ht="12.75" customHeight="1">
      <c r="A33" s="126"/>
      <c r="B33" s="119">
        <f>'Tax Invoice'!D29</f>
        <v>2</v>
      </c>
      <c r="C33" s="10" t="s">
        <v>730</v>
      </c>
      <c r="D33" s="10" t="s">
        <v>845</v>
      </c>
      <c r="E33" s="130" t="s">
        <v>729</v>
      </c>
      <c r="F33" s="154" t="s">
        <v>732</v>
      </c>
      <c r="G33" s="155"/>
      <c r="H33" s="11" t="s">
        <v>731</v>
      </c>
      <c r="I33" s="14">
        <f t="shared" si="0"/>
        <v>24.79</v>
      </c>
      <c r="J33" s="14">
        <v>24.79</v>
      </c>
      <c r="K33" s="121">
        <f t="shared" si="1"/>
        <v>49.58</v>
      </c>
      <c r="L33" s="127"/>
    </row>
    <row r="34" spans="1:12" ht="12.75" customHeight="1">
      <c r="A34" s="126"/>
      <c r="B34" s="119">
        <f>'Tax Invoice'!D30</f>
        <v>2</v>
      </c>
      <c r="C34" s="10" t="s">
        <v>730</v>
      </c>
      <c r="D34" s="10" t="s">
        <v>845</v>
      </c>
      <c r="E34" s="130" t="s">
        <v>729</v>
      </c>
      <c r="F34" s="154" t="s">
        <v>733</v>
      </c>
      <c r="G34" s="155"/>
      <c r="H34" s="11" t="s">
        <v>731</v>
      </c>
      <c r="I34" s="14">
        <f t="shared" si="0"/>
        <v>24.79</v>
      </c>
      <c r="J34" s="14">
        <v>24.79</v>
      </c>
      <c r="K34" s="121">
        <f t="shared" si="1"/>
        <v>49.58</v>
      </c>
      <c r="L34" s="127"/>
    </row>
    <row r="35" spans="1:12" ht="12.75" customHeight="1">
      <c r="A35" s="126"/>
      <c r="B35" s="119">
        <f>'Tax Invoice'!D31</f>
        <v>2</v>
      </c>
      <c r="C35" s="10" t="s">
        <v>730</v>
      </c>
      <c r="D35" s="10" t="s">
        <v>846</v>
      </c>
      <c r="E35" s="130" t="s">
        <v>734</v>
      </c>
      <c r="F35" s="154" t="s">
        <v>725</v>
      </c>
      <c r="G35" s="155"/>
      <c r="H35" s="11" t="s">
        <v>731</v>
      </c>
      <c r="I35" s="14">
        <f t="shared" si="0"/>
        <v>26.23</v>
      </c>
      <c r="J35" s="14">
        <v>26.23</v>
      </c>
      <c r="K35" s="121">
        <f t="shared" si="1"/>
        <v>52.46</v>
      </c>
      <c r="L35" s="127"/>
    </row>
    <row r="36" spans="1:12" ht="12.75" customHeight="1">
      <c r="A36" s="126"/>
      <c r="B36" s="119">
        <f>'Tax Invoice'!D32</f>
        <v>2</v>
      </c>
      <c r="C36" s="10" t="s">
        <v>730</v>
      </c>
      <c r="D36" s="10" t="s">
        <v>847</v>
      </c>
      <c r="E36" s="130" t="s">
        <v>735</v>
      </c>
      <c r="F36" s="154" t="s">
        <v>725</v>
      </c>
      <c r="G36" s="155"/>
      <c r="H36" s="11" t="s">
        <v>731</v>
      </c>
      <c r="I36" s="14">
        <f t="shared" si="0"/>
        <v>31.62</v>
      </c>
      <c r="J36" s="14">
        <v>31.62</v>
      </c>
      <c r="K36" s="121">
        <f t="shared" si="1"/>
        <v>63.24</v>
      </c>
      <c r="L36" s="127"/>
    </row>
    <row r="37" spans="1:12" ht="12.75" customHeight="1">
      <c r="A37" s="126"/>
      <c r="B37" s="119">
        <f>'Tax Invoice'!D33</f>
        <v>4</v>
      </c>
      <c r="C37" s="10" t="s">
        <v>730</v>
      </c>
      <c r="D37" s="10" t="s">
        <v>848</v>
      </c>
      <c r="E37" s="130" t="s">
        <v>736</v>
      </c>
      <c r="F37" s="154" t="s">
        <v>725</v>
      </c>
      <c r="G37" s="155"/>
      <c r="H37" s="11" t="s">
        <v>731</v>
      </c>
      <c r="I37" s="14">
        <f t="shared" si="0"/>
        <v>53.54</v>
      </c>
      <c r="J37" s="14">
        <v>53.54</v>
      </c>
      <c r="K37" s="121">
        <f t="shared" si="1"/>
        <v>214.16</v>
      </c>
      <c r="L37" s="127"/>
    </row>
    <row r="38" spans="1:12" ht="12.75" customHeight="1">
      <c r="A38" s="126"/>
      <c r="B38" s="119">
        <f>'Tax Invoice'!D34</f>
        <v>4</v>
      </c>
      <c r="C38" s="10" t="s">
        <v>730</v>
      </c>
      <c r="D38" s="10" t="s">
        <v>848</v>
      </c>
      <c r="E38" s="130" t="s">
        <v>736</v>
      </c>
      <c r="F38" s="154" t="s">
        <v>733</v>
      </c>
      <c r="G38" s="155"/>
      <c r="H38" s="11" t="s">
        <v>731</v>
      </c>
      <c r="I38" s="14">
        <f t="shared" si="0"/>
        <v>53.54</v>
      </c>
      <c r="J38" s="14">
        <v>53.54</v>
      </c>
      <c r="K38" s="121">
        <f t="shared" si="1"/>
        <v>214.16</v>
      </c>
      <c r="L38" s="127"/>
    </row>
    <row r="39" spans="1:12" ht="36" customHeight="1">
      <c r="A39" s="126"/>
      <c r="B39" s="119">
        <f>'Tax Invoice'!D35</f>
        <v>4</v>
      </c>
      <c r="C39" s="10" t="s">
        <v>737</v>
      </c>
      <c r="D39" s="10" t="s">
        <v>849</v>
      </c>
      <c r="E39" s="130" t="s">
        <v>729</v>
      </c>
      <c r="F39" s="154" t="s">
        <v>271</v>
      </c>
      <c r="G39" s="155"/>
      <c r="H39" s="11" t="s">
        <v>738</v>
      </c>
      <c r="I39" s="14">
        <f t="shared" si="0"/>
        <v>72.94</v>
      </c>
      <c r="J39" s="14">
        <v>72.94</v>
      </c>
      <c r="K39" s="121">
        <f t="shared" si="1"/>
        <v>291.76</v>
      </c>
      <c r="L39" s="127"/>
    </row>
    <row r="40" spans="1:12" ht="12.75" customHeight="1">
      <c r="A40" s="126"/>
      <c r="B40" s="119">
        <f>'Tax Invoice'!D36</f>
        <v>6</v>
      </c>
      <c r="C40" s="10" t="s">
        <v>739</v>
      </c>
      <c r="D40" s="10" t="s">
        <v>850</v>
      </c>
      <c r="E40" s="130" t="s">
        <v>734</v>
      </c>
      <c r="F40" s="154"/>
      <c r="G40" s="155"/>
      <c r="H40" s="11" t="s">
        <v>740</v>
      </c>
      <c r="I40" s="14">
        <f t="shared" si="0"/>
        <v>44.55</v>
      </c>
      <c r="J40" s="14">
        <v>44.55</v>
      </c>
      <c r="K40" s="121">
        <f t="shared" si="1"/>
        <v>267.29999999999995</v>
      </c>
      <c r="L40" s="127"/>
    </row>
    <row r="41" spans="1:12" ht="12.75" customHeight="1">
      <c r="A41" s="126"/>
      <c r="B41" s="119">
        <f>'Tax Invoice'!D37</f>
        <v>8</v>
      </c>
      <c r="C41" s="10" t="s">
        <v>741</v>
      </c>
      <c r="D41" s="10" t="s">
        <v>851</v>
      </c>
      <c r="E41" s="130" t="s">
        <v>729</v>
      </c>
      <c r="F41" s="154" t="s">
        <v>726</v>
      </c>
      <c r="G41" s="155"/>
      <c r="H41" s="11" t="s">
        <v>742</v>
      </c>
      <c r="I41" s="14">
        <f t="shared" si="0"/>
        <v>23.35</v>
      </c>
      <c r="J41" s="14">
        <v>23.35</v>
      </c>
      <c r="K41" s="121">
        <f t="shared" si="1"/>
        <v>186.8</v>
      </c>
      <c r="L41" s="127"/>
    </row>
    <row r="42" spans="1:12" ht="12.75" customHeight="1">
      <c r="A42" s="126"/>
      <c r="B42" s="119">
        <f>'Tax Invoice'!D38</f>
        <v>4</v>
      </c>
      <c r="C42" s="10" t="s">
        <v>741</v>
      </c>
      <c r="D42" s="10" t="s">
        <v>852</v>
      </c>
      <c r="E42" s="130" t="s">
        <v>743</v>
      </c>
      <c r="F42" s="154" t="s">
        <v>115</v>
      </c>
      <c r="G42" s="155"/>
      <c r="H42" s="11" t="s">
        <v>742</v>
      </c>
      <c r="I42" s="14">
        <f t="shared" si="0"/>
        <v>30.18</v>
      </c>
      <c r="J42" s="14">
        <v>30.18</v>
      </c>
      <c r="K42" s="121">
        <f t="shared" si="1"/>
        <v>120.72</v>
      </c>
      <c r="L42" s="127"/>
    </row>
    <row r="43" spans="1:12" ht="12.75" customHeight="1">
      <c r="A43" s="126"/>
      <c r="B43" s="119">
        <f>'Tax Invoice'!D39</f>
        <v>4</v>
      </c>
      <c r="C43" s="10" t="s">
        <v>744</v>
      </c>
      <c r="D43" s="10" t="s">
        <v>853</v>
      </c>
      <c r="E43" s="130" t="s">
        <v>728</v>
      </c>
      <c r="F43" s="154" t="s">
        <v>279</v>
      </c>
      <c r="G43" s="155"/>
      <c r="H43" s="11" t="s">
        <v>745</v>
      </c>
      <c r="I43" s="14">
        <f t="shared" si="0"/>
        <v>15.81</v>
      </c>
      <c r="J43" s="14">
        <v>15.81</v>
      </c>
      <c r="K43" s="121">
        <f t="shared" si="1"/>
        <v>63.24</v>
      </c>
      <c r="L43" s="127"/>
    </row>
    <row r="44" spans="1:12" ht="12.75" customHeight="1">
      <c r="A44" s="126"/>
      <c r="B44" s="119">
        <f>'Tax Invoice'!D40</f>
        <v>4</v>
      </c>
      <c r="C44" s="10" t="s">
        <v>744</v>
      </c>
      <c r="D44" s="10" t="s">
        <v>854</v>
      </c>
      <c r="E44" s="130" t="s">
        <v>729</v>
      </c>
      <c r="F44" s="154" t="s">
        <v>279</v>
      </c>
      <c r="G44" s="155"/>
      <c r="H44" s="11" t="s">
        <v>745</v>
      </c>
      <c r="I44" s="14">
        <f t="shared" si="0"/>
        <v>15.81</v>
      </c>
      <c r="J44" s="14">
        <v>15.81</v>
      </c>
      <c r="K44" s="121">
        <f t="shared" si="1"/>
        <v>63.24</v>
      </c>
      <c r="L44" s="127"/>
    </row>
    <row r="45" spans="1:12" ht="12.75" customHeight="1">
      <c r="A45" s="126"/>
      <c r="B45" s="119">
        <f>'Tax Invoice'!D41</f>
        <v>4</v>
      </c>
      <c r="C45" s="10" t="s">
        <v>744</v>
      </c>
      <c r="D45" s="10" t="s">
        <v>854</v>
      </c>
      <c r="E45" s="130" t="s">
        <v>729</v>
      </c>
      <c r="F45" s="154" t="s">
        <v>589</v>
      </c>
      <c r="G45" s="155"/>
      <c r="H45" s="11" t="s">
        <v>745</v>
      </c>
      <c r="I45" s="14">
        <f t="shared" si="0"/>
        <v>15.81</v>
      </c>
      <c r="J45" s="14">
        <v>15.81</v>
      </c>
      <c r="K45" s="121">
        <f t="shared" si="1"/>
        <v>63.24</v>
      </c>
      <c r="L45" s="127"/>
    </row>
    <row r="46" spans="1:12" ht="12.75" customHeight="1">
      <c r="A46" s="126"/>
      <c r="B46" s="119">
        <f>'Tax Invoice'!D42</f>
        <v>4</v>
      </c>
      <c r="C46" s="10" t="s">
        <v>744</v>
      </c>
      <c r="D46" s="10" t="s">
        <v>854</v>
      </c>
      <c r="E46" s="130" t="s">
        <v>729</v>
      </c>
      <c r="F46" s="154" t="s">
        <v>115</v>
      </c>
      <c r="G46" s="155"/>
      <c r="H46" s="11" t="s">
        <v>745</v>
      </c>
      <c r="I46" s="14">
        <f t="shared" si="0"/>
        <v>15.81</v>
      </c>
      <c r="J46" s="14">
        <v>15.81</v>
      </c>
      <c r="K46" s="121">
        <f t="shared" si="1"/>
        <v>63.24</v>
      </c>
      <c r="L46" s="127"/>
    </row>
    <row r="47" spans="1:12" ht="12.75" customHeight="1">
      <c r="A47" s="126"/>
      <c r="B47" s="119">
        <f>'Tax Invoice'!D43</f>
        <v>14</v>
      </c>
      <c r="C47" s="10" t="s">
        <v>744</v>
      </c>
      <c r="D47" s="10" t="s">
        <v>855</v>
      </c>
      <c r="E47" s="130" t="s">
        <v>746</v>
      </c>
      <c r="F47" s="154" t="s">
        <v>115</v>
      </c>
      <c r="G47" s="155"/>
      <c r="H47" s="11" t="s">
        <v>745</v>
      </c>
      <c r="I47" s="14">
        <f t="shared" si="0"/>
        <v>35.57</v>
      </c>
      <c r="J47" s="14">
        <v>35.57</v>
      </c>
      <c r="K47" s="121">
        <f t="shared" si="1"/>
        <v>497.98</v>
      </c>
      <c r="L47" s="127"/>
    </row>
    <row r="48" spans="1:12" ht="36" customHeight="1">
      <c r="A48" s="126"/>
      <c r="B48" s="119">
        <f>'Tax Invoice'!D44</f>
        <v>2</v>
      </c>
      <c r="C48" s="10" t="s">
        <v>747</v>
      </c>
      <c r="D48" s="10" t="s">
        <v>856</v>
      </c>
      <c r="E48" s="130" t="s">
        <v>727</v>
      </c>
      <c r="F48" s="154" t="s">
        <v>279</v>
      </c>
      <c r="G48" s="155"/>
      <c r="H48" s="11" t="s">
        <v>748</v>
      </c>
      <c r="I48" s="14">
        <f t="shared" si="0"/>
        <v>80.48</v>
      </c>
      <c r="J48" s="14">
        <v>80.48</v>
      </c>
      <c r="K48" s="121">
        <f t="shared" si="1"/>
        <v>160.96</v>
      </c>
      <c r="L48" s="127"/>
    </row>
    <row r="49" spans="1:12" ht="36" customHeight="1">
      <c r="A49" s="126"/>
      <c r="B49" s="119">
        <f>'Tax Invoice'!D45</f>
        <v>4</v>
      </c>
      <c r="C49" s="10" t="s">
        <v>747</v>
      </c>
      <c r="D49" s="10" t="s">
        <v>857</v>
      </c>
      <c r="E49" s="130" t="s">
        <v>735</v>
      </c>
      <c r="F49" s="154" t="s">
        <v>279</v>
      </c>
      <c r="G49" s="155"/>
      <c r="H49" s="11" t="s">
        <v>748</v>
      </c>
      <c r="I49" s="14">
        <f t="shared" si="0"/>
        <v>114.26</v>
      </c>
      <c r="J49" s="14">
        <v>114.26</v>
      </c>
      <c r="K49" s="121">
        <f t="shared" si="1"/>
        <v>457.04</v>
      </c>
      <c r="L49" s="127"/>
    </row>
    <row r="50" spans="1:12" ht="12.75" customHeight="1">
      <c r="A50" s="126"/>
      <c r="B50" s="119">
        <f>'Tax Invoice'!D46</f>
        <v>4</v>
      </c>
      <c r="C50" s="10" t="s">
        <v>749</v>
      </c>
      <c r="D50" s="10" t="s">
        <v>858</v>
      </c>
      <c r="E50" s="130" t="s">
        <v>728</v>
      </c>
      <c r="F50" s="154"/>
      <c r="G50" s="155"/>
      <c r="H50" s="11" t="s">
        <v>750</v>
      </c>
      <c r="I50" s="14">
        <f t="shared" si="0"/>
        <v>42.76</v>
      </c>
      <c r="J50" s="14">
        <v>42.76</v>
      </c>
      <c r="K50" s="121">
        <f t="shared" si="1"/>
        <v>171.04</v>
      </c>
      <c r="L50" s="127"/>
    </row>
    <row r="51" spans="1:12" ht="24" customHeight="1">
      <c r="A51" s="126"/>
      <c r="B51" s="119">
        <f>'Tax Invoice'!D47</f>
        <v>4</v>
      </c>
      <c r="C51" s="10" t="s">
        <v>751</v>
      </c>
      <c r="D51" s="10" t="s">
        <v>859</v>
      </c>
      <c r="E51" s="130" t="s">
        <v>752</v>
      </c>
      <c r="F51" s="154"/>
      <c r="G51" s="155"/>
      <c r="H51" s="11" t="s">
        <v>930</v>
      </c>
      <c r="I51" s="14">
        <f t="shared" si="0"/>
        <v>105.64</v>
      </c>
      <c r="J51" s="14">
        <v>105.64</v>
      </c>
      <c r="K51" s="121">
        <f t="shared" si="1"/>
        <v>422.56</v>
      </c>
      <c r="L51" s="127"/>
    </row>
    <row r="52" spans="1:12" ht="12.75" customHeight="1">
      <c r="A52" s="126"/>
      <c r="B52" s="119">
        <f>'Tax Invoice'!D48</f>
        <v>4</v>
      </c>
      <c r="C52" s="10" t="s">
        <v>753</v>
      </c>
      <c r="D52" s="10" t="s">
        <v>860</v>
      </c>
      <c r="E52" s="130" t="s">
        <v>723</v>
      </c>
      <c r="F52" s="154"/>
      <c r="G52" s="155"/>
      <c r="H52" s="11" t="s">
        <v>754</v>
      </c>
      <c r="I52" s="14">
        <f t="shared" si="0"/>
        <v>31.98</v>
      </c>
      <c r="J52" s="14">
        <v>31.98</v>
      </c>
      <c r="K52" s="121">
        <f t="shared" si="1"/>
        <v>127.92</v>
      </c>
      <c r="L52" s="127"/>
    </row>
    <row r="53" spans="1:12" ht="12.75" customHeight="1">
      <c r="A53" s="126"/>
      <c r="B53" s="119">
        <f>'Tax Invoice'!D49</f>
        <v>4</v>
      </c>
      <c r="C53" s="10" t="s">
        <v>753</v>
      </c>
      <c r="D53" s="10" t="s">
        <v>861</v>
      </c>
      <c r="E53" s="130" t="s">
        <v>743</v>
      </c>
      <c r="F53" s="154"/>
      <c r="G53" s="155"/>
      <c r="H53" s="11" t="s">
        <v>754</v>
      </c>
      <c r="I53" s="14">
        <f t="shared" si="0"/>
        <v>42.76</v>
      </c>
      <c r="J53" s="14">
        <v>42.76</v>
      </c>
      <c r="K53" s="121">
        <f t="shared" si="1"/>
        <v>171.04</v>
      </c>
      <c r="L53" s="127"/>
    </row>
    <row r="54" spans="1:12" ht="24" customHeight="1">
      <c r="A54" s="126"/>
      <c r="B54" s="119">
        <f>'Tax Invoice'!D50</f>
        <v>2</v>
      </c>
      <c r="C54" s="10" t="s">
        <v>755</v>
      </c>
      <c r="D54" s="10" t="s">
        <v>862</v>
      </c>
      <c r="E54" s="130" t="s">
        <v>735</v>
      </c>
      <c r="F54" s="154" t="s">
        <v>279</v>
      </c>
      <c r="G54" s="155"/>
      <c r="H54" s="11" t="s">
        <v>931</v>
      </c>
      <c r="I54" s="14">
        <f t="shared" ref="I54:I85" si="2">ROUNDUP(J54*$N$1,2)</f>
        <v>58.93</v>
      </c>
      <c r="J54" s="14">
        <v>58.93</v>
      </c>
      <c r="K54" s="121">
        <f t="shared" ref="K54:K85" si="3">I54*B54</f>
        <v>117.86</v>
      </c>
      <c r="L54" s="127"/>
    </row>
    <row r="55" spans="1:12" ht="12.75" customHeight="1">
      <c r="A55" s="126"/>
      <c r="B55" s="119">
        <f>'Tax Invoice'!D51</f>
        <v>6</v>
      </c>
      <c r="C55" s="10" t="s">
        <v>756</v>
      </c>
      <c r="D55" s="10" t="s">
        <v>863</v>
      </c>
      <c r="E55" s="130" t="s">
        <v>757</v>
      </c>
      <c r="F55" s="154"/>
      <c r="G55" s="155"/>
      <c r="H55" s="11" t="s">
        <v>758</v>
      </c>
      <c r="I55" s="14">
        <f t="shared" si="2"/>
        <v>100.25</v>
      </c>
      <c r="J55" s="14">
        <v>100.25</v>
      </c>
      <c r="K55" s="121">
        <f t="shared" si="3"/>
        <v>601.5</v>
      </c>
      <c r="L55" s="127"/>
    </row>
    <row r="56" spans="1:12" ht="12.75" customHeight="1">
      <c r="A56" s="126"/>
      <c r="B56" s="119">
        <f>'Tax Invoice'!D52</f>
        <v>6</v>
      </c>
      <c r="C56" s="10" t="s">
        <v>756</v>
      </c>
      <c r="D56" s="10" t="s">
        <v>864</v>
      </c>
      <c r="E56" s="130" t="s">
        <v>759</v>
      </c>
      <c r="F56" s="154"/>
      <c r="G56" s="155"/>
      <c r="H56" s="11" t="s">
        <v>758</v>
      </c>
      <c r="I56" s="14">
        <f t="shared" si="2"/>
        <v>323.01</v>
      </c>
      <c r="J56" s="14">
        <v>323.01</v>
      </c>
      <c r="K56" s="121">
        <f t="shared" si="3"/>
        <v>1938.06</v>
      </c>
      <c r="L56" s="133"/>
    </row>
    <row r="57" spans="1:12" ht="12.75" customHeight="1">
      <c r="A57" s="126"/>
      <c r="B57" s="119">
        <f>'Tax Invoice'!D53</f>
        <v>4</v>
      </c>
      <c r="C57" s="10" t="s">
        <v>756</v>
      </c>
      <c r="D57" s="10" t="s">
        <v>865</v>
      </c>
      <c r="E57" s="130" t="s">
        <v>760</v>
      </c>
      <c r="F57" s="154"/>
      <c r="G57" s="155"/>
      <c r="H57" s="11" t="s">
        <v>758</v>
      </c>
      <c r="I57" s="14">
        <f t="shared" si="2"/>
        <v>394.87</v>
      </c>
      <c r="J57" s="14">
        <v>394.87</v>
      </c>
      <c r="K57" s="121">
        <f t="shared" si="3"/>
        <v>1579.48</v>
      </c>
      <c r="L57" s="133"/>
    </row>
    <row r="58" spans="1:12" ht="12.75" customHeight="1">
      <c r="A58" s="126"/>
      <c r="B58" s="119">
        <f>'Tax Invoice'!D54</f>
        <v>4</v>
      </c>
      <c r="C58" s="10" t="s">
        <v>756</v>
      </c>
      <c r="D58" s="10" t="s">
        <v>866</v>
      </c>
      <c r="E58" s="130" t="s">
        <v>761</v>
      </c>
      <c r="F58" s="154"/>
      <c r="G58" s="155"/>
      <c r="H58" s="11" t="s">
        <v>758</v>
      </c>
      <c r="I58" s="14">
        <f t="shared" si="2"/>
        <v>75.09</v>
      </c>
      <c r="J58" s="14">
        <v>75.09</v>
      </c>
      <c r="K58" s="121">
        <f t="shared" si="3"/>
        <v>300.36</v>
      </c>
      <c r="L58" s="127"/>
    </row>
    <row r="59" spans="1:12" ht="24" customHeight="1">
      <c r="A59" s="126"/>
      <c r="B59" s="119">
        <f>'Tax Invoice'!D55</f>
        <v>6</v>
      </c>
      <c r="C59" s="10" t="s">
        <v>762</v>
      </c>
      <c r="D59" s="10" t="s">
        <v>867</v>
      </c>
      <c r="E59" s="130" t="s">
        <v>734</v>
      </c>
      <c r="F59" s="154"/>
      <c r="G59" s="155"/>
      <c r="H59" s="11" t="s">
        <v>763</v>
      </c>
      <c r="I59" s="14">
        <f t="shared" si="2"/>
        <v>73.3</v>
      </c>
      <c r="J59" s="14">
        <v>73.3</v>
      </c>
      <c r="K59" s="121">
        <f t="shared" si="3"/>
        <v>439.79999999999995</v>
      </c>
      <c r="L59" s="127"/>
    </row>
    <row r="60" spans="1:12" ht="24" customHeight="1">
      <c r="A60" s="126"/>
      <c r="B60" s="119">
        <f>'Tax Invoice'!D56</f>
        <v>4</v>
      </c>
      <c r="C60" s="10" t="s">
        <v>764</v>
      </c>
      <c r="D60" s="10" t="s">
        <v>868</v>
      </c>
      <c r="E60" s="130" t="s">
        <v>729</v>
      </c>
      <c r="F60" s="154" t="s">
        <v>112</v>
      </c>
      <c r="G60" s="155"/>
      <c r="H60" s="11" t="s">
        <v>765</v>
      </c>
      <c r="I60" s="14">
        <f t="shared" si="2"/>
        <v>87.67</v>
      </c>
      <c r="J60" s="14">
        <v>87.67</v>
      </c>
      <c r="K60" s="121">
        <f t="shared" si="3"/>
        <v>350.68</v>
      </c>
      <c r="L60" s="127"/>
    </row>
    <row r="61" spans="1:12" ht="12.75" customHeight="1">
      <c r="A61" s="126"/>
      <c r="B61" s="119">
        <f>'Tax Invoice'!D57</f>
        <v>4</v>
      </c>
      <c r="C61" s="10" t="s">
        <v>766</v>
      </c>
      <c r="D61" s="10" t="s">
        <v>869</v>
      </c>
      <c r="E61" s="130" t="s">
        <v>734</v>
      </c>
      <c r="F61" s="154"/>
      <c r="G61" s="155"/>
      <c r="H61" s="11" t="s">
        <v>767</v>
      </c>
      <c r="I61" s="14">
        <f t="shared" si="2"/>
        <v>40.96</v>
      </c>
      <c r="J61" s="14">
        <v>40.96</v>
      </c>
      <c r="K61" s="121">
        <f t="shared" si="3"/>
        <v>163.84</v>
      </c>
      <c r="L61" s="127"/>
    </row>
    <row r="62" spans="1:12" ht="12.75" customHeight="1">
      <c r="A62" s="126"/>
      <c r="B62" s="119">
        <f>'Tax Invoice'!D58</f>
        <v>4</v>
      </c>
      <c r="C62" s="10" t="s">
        <v>768</v>
      </c>
      <c r="D62" s="10" t="s">
        <v>870</v>
      </c>
      <c r="E62" s="130" t="s">
        <v>743</v>
      </c>
      <c r="F62" s="154" t="s">
        <v>279</v>
      </c>
      <c r="G62" s="155"/>
      <c r="H62" s="11" t="s">
        <v>769</v>
      </c>
      <c r="I62" s="14">
        <f t="shared" si="2"/>
        <v>120.01</v>
      </c>
      <c r="J62" s="14">
        <v>120.01</v>
      </c>
      <c r="K62" s="121">
        <f t="shared" si="3"/>
        <v>480.04</v>
      </c>
      <c r="L62" s="127"/>
    </row>
    <row r="63" spans="1:12" ht="12.75" customHeight="1">
      <c r="A63" s="126"/>
      <c r="B63" s="119">
        <f>'Tax Invoice'!D59</f>
        <v>10</v>
      </c>
      <c r="C63" s="10" t="s">
        <v>768</v>
      </c>
      <c r="D63" s="10" t="s">
        <v>871</v>
      </c>
      <c r="E63" s="130" t="s">
        <v>770</v>
      </c>
      <c r="F63" s="154" t="s">
        <v>279</v>
      </c>
      <c r="G63" s="155"/>
      <c r="H63" s="11" t="s">
        <v>769</v>
      </c>
      <c r="I63" s="14">
        <f t="shared" si="2"/>
        <v>107.43</v>
      </c>
      <c r="J63" s="14">
        <v>107.43</v>
      </c>
      <c r="K63" s="121">
        <f t="shared" si="3"/>
        <v>1074.3000000000002</v>
      </c>
      <c r="L63" s="133"/>
    </row>
    <row r="64" spans="1:12" ht="12.75" customHeight="1">
      <c r="A64" s="126"/>
      <c r="B64" s="119">
        <f>'Tax Invoice'!D60</f>
        <v>4</v>
      </c>
      <c r="C64" s="10" t="s">
        <v>768</v>
      </c>
      <c r="D64" s="10" t="s">
        <v>872</v>
      </c>
      <c r="E64" s="130" t="s">
        <v>761</v>
      </c>
      <c r="F64" s="154" t="s">
        <v>279</v>
      </c>
      <c r="G64" s="155"/>
      <c r="H64" s="11" t="s">
        <v>769</v>
      </c>
      <c r="I64" s="14">
        <f t="shared" si="2"/>
        <v>127.19</v>
      </c>
      <c r="J64" s="14">
        <v>127.19</v>
      </c>
      <c r="K64" s="121">
        <f t="shared" si="3"/>
        <v>508.76</v>
      </c>
      <c r="L64" s="127"/>
    </row>
    <row r="65" spans="1:12" ht="12.75" customHeight="1">
      <c r="A65" s="126"/>
      <c r="B65" s="119">
        <f>'Tax Invoice'!D61</f>
        <v>2</v>
      </c>
      <c r="C65" s="10" t="s">
        <v>771</v>
      </c>
      <c r="D65" s="10" t="s">
        <v>873</v>
      </c>
      <c r="E65" s="130" t="s">
        <v>743</v>
      </c>
      <c r="F65" s="154" t="s">
        <v>279</v>
      </c>
      <c r="G65" s="155"/>
      <c r="H65" s="11" t="s">
        <v>772</v>
      </c>
      <c r="I65" s="14">
        <f t="shared" si="2"/>
        <v>18.68</v>
      </c>
      <c r="J65" s="14">
        <v>18.68</v>
      </c>
      <c r="K65" s="121">
        <f t="shared" si="3"/>
        <v>37.36</v>
      </c>
      <c r="L65" s="127"/>
    </row>
    <row r="66" spans="1:12" ht="12.75" customHeight="1">
      <c r="A66" s="126"/>
      <c r="B66" s="119">
        <f>'Tax Invoice'!D62</f>
        <v>2</v>
      </c>
      <c r="C66" s="10" t="s">
        <v>771</v>
      </c>
      <c r="D66" s="10" t="s">
        <v>873</v>
      </c>
      <c r="E66" s="130" t="s">
        <v>743</v>
      </c>
      <c r="F66" s="154" t="s">
        <v>589</v>
      </c>
      <c r="G66" s="155"/>
      <c r="H66" s="11" t="s">
        <v>772</v>
      </c>
      <c r="I66" s="14">
        <f t="shared" si="2"/>
        <v>18.68</v>
      </c>
      <c r="J66" s="14">
        <v>18.68</v>
      </c>
      <c r="K66" s="121">
        <f t="shared" si="3"/>
        <v>37.36</v>
      </c>
      <c r="L66" s="127"/>
    </row>
    <row r="67" spans="1:12" ht="12.75" customHeight="1">
      <c r="A67" s="126"/>
      <c r="B67" s="119">
        <f>'Tax Invoice'!D63</f>
        <v>2</v>
      </c>
      <c r="C67" s="10" t="s">
        <v>771</v>
      </c>
      <c r="D67" s="10" t="s">
        <v>873</v>
      </c>
      <c r="E67" s="130" t="s">
        <v>743</v>
      </c>
      <c r="F67" s="154" t="s">
        <v>773</v>
      </c>
      <c r="G67" s="155"/>
      <c r="H67" s="11" t="s">
        <v>772</v>
      </c>
      <c r="I67" s="14">
        <f t="shared" si="2"/>
        <v>18.68</v>
      </c>
      <c r="J67" s="14">
        <v>18.68</v>
      </c>
      <c r="K67" s="121">
        <f t="shared" si="3"/>
        <v>37.36</v>
      </c>
      <c r="L67" s="127"/>
    </row>
    <row r="68" spans="1:12" ht="12.75" customHeight="1">
      <c r="A68" s="126"/>
      <c r="B68" s="119">
        <f>'Tax Invoice'!D64</f>
        <v>4</v>
      </c>
      <c r="C68" s="10" t="s">
        <v>771</v>
      </c>
      <c r="D68" s="10" t="s">
        <v>874</v>
      </c>
      <c r="E68" s="130" t="s">
        <v>774</v>
      </c>
      <c r="F68" s="154" t="s">
        <v>279</v>
      </c>
      <c r="G68" s="155"/>
      <c r="H68" s="11" t="s">
        <v>772</v>
      </c>
      <c r="I68" s="14">
        <f t="shared" si="2"/>
        <v>22.28</v>
      </c>
      <c r="J68" s="14">
        <v>22.28</v>
      </c>
      <c r="K68" s="121">
        <f t="shared" si="3"/>
        <v>89.12</v>
      </c>
      <c r="L68" s="127"/>
    </row>
    <row r="69" spans="1:12" ht="12.75" customHeight="1">
      <c r="A69" s="126"/>
      <c r="B69" s="119">
        <f>'Tax Invoice'!D65</f>
        <v>10</v>
      </c>
      <c r="C69" s="10" t="s">
        <v>771</v>
      </c>
      <c r="D69" s="10" t="s">
        <v>875</v>
      </c>
      <c r="E69" s="130" t="s">
        <v>757</v>
      </c>
      <c r="F69" s="154" t="s">
        <v>279</v>
      </c>
      <c r="G69" s="155"/>
      <c r="H69" s="11" t="s">
        <v>772</v>
      </c>
      <c r="I69" s="14">
        <f t="shared" si="2"/>
        <v>23.71</v>
      </c>
      <c r="J69" s="14">
        <v>23.71</v>
      </c>
      <c r="K69" s="121">
        <f t="shared" si="3"/>
        <v>237.10000000000002</v>
      </c>
      <c r="L69" s="127"/>
    </row>
    <row r="70" spans="1:12" ht="12.75" customHeight="1">
      <c r="A70" s="126"/>
      <c r="B70" s="119">
        <f>'Tax Invoice'!D66</f>
        <v>4</v>
      </c>
      <c r="C70" s="10" t="s">
        <v>771</v>
      </c>
      <c r="D70" s="10" t="s">
        <v>875</v>
      </c>
      <c r="E70" s="130" t="s">
        <v>757</v>
      </c>
      <c r="F70" s="154" t="s">
        <v>589</v>
      </c>
      <c r="G70" s="155"/>
      <c r="H70" s="11" t="s">
        <v>772</v>
      </c>
      <c r="I70" s="14">
        <f t="shared" si="2"/>
        <v>23.71</v>
      </c>
      <c r="J70" s="14">
        <v>23.71</v>
      </c>
      <c r="K70" s="121">
        <f t="shared" si="3"/>
        <v>94.84</v>
      </c>
      <c r="L70" s="127"/>
    </row>
    <row r="71" spans="1:12" ht="12.75" customHeight="1">
      <c r="A71" s="126"/>
      <c r="B71" s="119">
        <f>'Tax Invoice'!D67</f>
        <v>26</v>
      </c>
      <c r="C71" s="10" t="s">
        <v>771</v>
      </c>
      <c r="D71" s="10" t="s">
        <v>876</v>
      </c>
      <c r="E71" s="130" t="s">
        <v>775</v>
      </c>
      <c r="F71" s="154" t="s">
        <v>279</v>
      </c>
      <c r="G71" s="155"/>
      <c r="H71" s="11" t="s">
        <v>772</v>
      </c>
      <c r="I71" s="14">
        <f t="shared" si="2"/>
        <v>27.67</v>
      </c>
      <c r="J71" s="14">
        <v>27.67</v>
      </c>
      <c r="K71" s="121">
        <f t="shared" si="3"/>
        <v>719.42000000000007</v>
      </c>
      <c r="L71" s="127"/>
    </row>
    <row r="72" spans="1:12" ht="12.75" customHeight="1">
      <c r="A72" s="126"/>
      <c r="B72" s="119">
        <f>'Tax Invoice'!D68</f>
        <v>4</v>
      </c>
      <c r="C72" s="10" t="s">
        <v>771</v>
      </c>
      <c r="D72" s="10" t="s">
        <v>876</v>
      </c>
      <c r="E72" s="130" t="s">
        <v>775</v>
      </c>
      <c r="F72" s="154" t="s">
        <v>589</v>
      </c>
      <c r="G72" s="155"/>
      <c r="H72" s="11" t="s">
        <v>772</v>
      </c>
      <c r="I72" s="14">
        <f t="shared" si="2"/>
        <v>27.67</v>
      </c>
      <c r="J72" s="14">
        <v>27.67</v>
      </c>
      <c r="K72" s="121">
        <f t="shared" si="3"/>
        <v>110.68</v>
      </c>
      <c r="L72" s="127"/>
    </row>
    <row r="73" spans="1:12" ht="12.75" customHeight="1">
      <c r="A73" s="126"/>
      <c r="B73" s="119">
        <f>'Tax Invoice'!D69</f>
        <v>28</v>
      </c>
      <c r="C73" s="10" t="s">
        <v>771</v>
      </c>
      <c r="D73" s="10" t="s">
        <v>877</v>
      </c>
      <c r="E73" s="130" t="s">
        <v>736</v>
      </c>
      <c r="F73" s="154" t="s">
        <v>279</v>
      </c>
      <c r="G73" s="155"/>
      <c r="H73" s="11" t="s">
        <v>772</v>
      </c>
      <c r="I73" s="14">
        <f t="shared" si="2"/>
        <v>28.38</v>
      </c>
      <c r="J73" s="14">
        <v>28.38</v>
      </c>
      <c r="K73" s="121">
        <f t="shared" si="3"/>
        <v>794.64</v>
      </c>
      <c r="L73" s="127"/>
    </row>
    <row r="74" spans="1:12" ht="24" customHeight="1">
      <c r="A74" s="126"/>
      <c r="B74" s="119">
        <f>'Tax Invoice'!D70</f>
        <v>4</v>
      </c>
      <c r="C74" s="10" t="s">
        <v>776</v>
      </c>
      <c r="D74" s="10" t="s">
        <v>878</v>
      </c>
      <c r="E74" s="130" t="s">
        <v>777</v>
      </c>
      <c r="F74" s="154"/>
      <c r="G74" s="155"/>
      <c r="H74" s="11" t="s">
        <v>778</v>
      </c>
      <c r="I74" s="14">
        <f t="shared" si="2"/>
        <v>102.04</v>
      </c>
      <c r="J74" s="14">
        <v>102.04</v>
      </c>
      <c r="K74" s="121">
        <f t="shared" si="3"/>
        <v>408.16</v>
      </c>
      <c r="L74" s="127"/>
    </row>
    <row r="75" spans="1:12" ht="24" customHeight="1">
      <c r="A75" s="126"/>
      <c r="B75" s="119">
        <f>'Tax Invoice'!D71</f>
        <v>2</v>
      </c>
      <c r="C75" s="10" t="s">
        <v>779</v>
      </c>
      <c r="D75" s="10" t="s">
        <v>879</v>
      </c>
      <c r="E75" s="130" t="s">
        <v>723</v>
      </c>
      <c r="F75" s="154" t="s">
        <v>726</v>
      </c>
      <c r="G75" s="155"/>
      <c r="H75" s="11" t="s">
        <v>780</v>
      </c>
      <c r="I75" s="14">
        <f t="shared" si="2"/>
        <v>14.01</v>
      </c>
      <c r="J75" s="14">
        <v>14.01</v>
      </c>
      <c r="K75" s="121">
        <f t="shared" si="3"/>
        <v>28.02</v>
      </c>
      <c r="L75" s="127"/>
    </row>
    <row r="76" spans="1:12" ht="24" customHeight="1">
      <c r="A76" s="126"/>
      <c r="B76" s="119">
        <f>'Tax Invoice'!D72</f>
        <v>4</v>
      </c>
      <c r="C76" s="10" t="s">
        <v>781</v>
      </c>
      <c r="D76" s="10" t="s">
        <v>880</v>
      </c>
      <c r="E76" s="130" t="s">
        <v>729</v>
      </c>
      <c r="F76" s="154" t="s">
        <v>726</v>
      </c>
      <c r="G76" s="155"/>
      <c r="H76" s="11" t="s">
        <v>782</v>
      </c>
      <c r="I76" s="14">
        <f t="shared" si="2"/>
        <v>16.53</v>
      </c>
      <c r="J76" s="14">
        <v>16.53</v>
      </c>
      <c r="K76" s="121">
        <f t="shared" si="3"/>
        <v>66.12</v>
      </c>
      <c r="L76" s="127"/>
    </row>
    <row r="77" spans="1:12" ht="12.75" customHeight="1">
      <c r="A77" s="126"/>
      <c r="B77" s="119">
        <f>'Tax Invoice'!D73</f>
        <v>4</v>
      </c>
      <c r="C77" s="10" t="s">
        <v>783</v>
      </c>
      <c r="D77" s="10" t="s">
        <v>881</v>
      </c>
      <c r="E77" s="130" t="s">
        <v>723</v>
      </c>
      <c r="F77" s="154"/>
      <c r="G77" s="155"/>
      <c r="H77" s="11" t="s">
        <v>784</v>
      </c>
      <c r="I77" s="14">
        <f t="shared" si="2"/>
        <v>57.13</v>
      </c>
      <c r="J77" s="14">
        <v>57.13</v>
      </c>
      <c r="K77" s="121">
        <f t="shared" si="3"/>
        <v>228.52</v>
      </c>
      <c r="L77" s="127"/>
    </row>
    <row r="78" spans="1:12" ht="12.75" customHeight="1">
      <c r="A78" s="126"/>
      <c r="B78" s="119">
        <f>'Tax Invoice'!D74</f>
        <v>2</v>
      </c>
      <c r="C78" s="10" t="s">
        <v>783</v>
      </c>
      <c r="D78" s="10" t="s">
        <v>882</v>
      </c>
      <c r="E78" s="130" t="s">
        <v>729</v>
      </c>
      <c r="F78" s="154"/>
      <c r="G78" s="155"/>
      <c r="H78" s="11" t="s">
        <v>784</v>
      </c>
      <c r="I78" s="14">
        <f t="shared" si="2"/>
        <v>64.319999999999993</v>
      </c>
      <c r="J78" s="14">
        <v>64.319999999999993</v>
      </c>
      <c r="K78" s="121">
        <f t="shared" si="3"/>
        <v>128.63999999999999</v>
      </c>
      <c r="L78" s="127"/>
    </row>
    <row r="79" spans="1:12" ht="12.75" customHeight="1">
      <c r="A79" s="126"/>
      <c r="B79" s="119">
        <f>'Tax Invoice'!D75</f>
        <v>2</v>
      </c>
      <c r="C79" s="10" t="s">
        <v>785</v>
      </c>
      <c r="D79" s="10" t="s">
        <v>883</v>
      </c>
      <c r="E79" s="130" t="s">
        <v>707</v>
      </c>
      <c r="F79" s="154" t="s">
        <v>279</v>
      </c>
      <c r="G79" s="155"/>
      <c r="H79" s="11" t="s">
        <v>786</v>
      </c>
      <c r="I79" s="14">
        <f t="shared" si="2"/>
        <v>28.38</v>
      </c>
      <c r="J79" s="14">
        <v>28.38</v>
      </c>
      <c r="K79" s="121">
        <f t="shared" si="3"/>
        <v>56.76</v>
      </c>
      <c r="L79" s="127"/>
    </row>
    <row r="80" spans="1:12" ht="12.75" customHeight="1">
      <c r="A80" s="126"/>
      <c r="B80" s="119">
        <f>'Tax Invoice'!D76</f>
        <v>2</v>
      </c>
      <c r="C80" s="10" t="s">
        <v>787</v>
      </c>
      <c r="D80" s="10" t="s">
        <v>787</v>
      </c>
      <c r="E80" s="130" t="s">
        <v>300</v>
      </c>
      <c r="F80" s="154" t="s">
        <v>279</v>
      </c>
      <c r="G80" s="155"/>
      <c r="H80" s="11" t="s">
        <v>788</v>
      </c>
      <c r="I80" s="14">
        <f t="shared" si="2"/>
        <v>12.22</v>
      </c>
      <c r="J80" s="14">
        <v>12.22</v>
      </c>
      <c r="K80" s="121">
        <f t="shared" si="3"/>
        <v>24.44</v>
      </c>
      <c r="L80" s="127"/>
    </row>
    <row r="81" spans="1:12" ht="36" customHeight="1">
      <c r="A81" s="126"/>
      <c r="B81" s="119">
        <f>'Tax Invoice'!D77</f>
        <v>4</v>
      </c>
      <c r="C81" s="10" t="s">
        <v>789</v>
      </c>
      <c r="D81" s="10" t="s">
        <v>884</v>
      </c>
      <c r="E81" s="130" t="s">
        <v>790</v>
      </c>
      <c r="F81" s="154" t="s">
        <v>279</v>
      </c>
      <c r="G81" s="155"/>
      <c r="H81" s="11" t="s">
        <v>791</v>
      </c>
      <c r="I81" s="14">
        <f t="shared" si="2"/>
        <v>18.68</v>
      </c>
      <c r="J81" s="14">
        <v>18.68</v>
      </c>
      <c r="K81" s="121">
        <f t="shared" si="3"/>
        <v>74.72</v>
      </c>
      <c r="L81" s="127"/>
    </row>
    <row r="82" spans="1:12" ht="12.75" customHeight="1">
      <c r="A82" s="126"/>
      <c r="B82" s="119">
        <f>'Tax Invoice'!D78</f>
        <v>6</v>
      </c>
      <c r="C82" s="10" t="s">
        <v>792</v>
      </c>
      <c r="D82" s="10" t="s">
        <v>885</v>
      </c>
      <c r="E82" s="130" t="s">
        <v>729</v>
      </c>
      <c r="F82" s="154"/>
      <c r="G82" s="155"/>
      <c r="H82" s="11" t="s">
        <v>793</v>
      </c>
      <c r="I82" s="14">
        <f t="shared" si="2"/>
        <v>35.57</v>
      </c>
      <c r="J82" s="14">
        <v>35.57</v>
      </c>
      <c r="K82" s="121">
        <f t="shared" si="3"/>
        <v>213.42000000000002</v>
      </c>
      <c r="L82" s="127"/>
    </row>
    <row r="83" spans="1:12" ht="12.75" customHeight="1">
      <c r="A83" s="126"/>
      <c r="B83" s="119">
        <f>'Tax Invoice'!D79</f>
        <v>16</v>
      </c>
      <c r="C83" s="10" t="s">
        <v>792</v>
      </c>
      <c r="D83" s="10" t="s">
        <v>886</v>
      </c>
      <c r="E83" s="130" t="s">
        <v>757</v>
      </c>
      <c r="F83" s="154"/>
      <c r="G83" s="155"/>
      <c r="H83" s="11" t="s">
        <v>793</v>
      </c>
      <c r="I83" s="14">
        <f t="shared" si="2"/>
        <v>53.54</v>
      </c>
      <c r="J83" s="14">
        <v>53.54</v>
      </c>
      <c r="K83" s="121">
        <f t="shared" si="3"/>
        <v>856.64</v>
      </c>
      <c r="L83" s="127"/>
    </row>
    <row r="84" spans="1:12" ht="12.75" customHeight="1">
      <c r="A84" s="126"/>
      <c r="B84" s="119">
        <f>'Tax Invoice'!D80</f>
        <v>2</v>
      </c>
      <c r="C84" s="10" t="s">
        <v>792</v>
      </c>
      <c r="D84" s="10" t="s">
        <v>887</v>
      </c>
      <c r="E84" s="130" t="s">
        <v>775</v>
      </c>
      <c r="F84" s="154"/>
      <c r="G84" s="155"/>
      <c r="H84" s="11" t="s">
        <v>793</v>
      </c>
      <c r="I84" s="14">
        <f t="shared" si="2"/>
        <v>66.11</v>
      </c>
      <c r="J84" s="14">
        <v>66.11</v>
      </c>
      <c r="K84" s="121">
        <f t="shared" si="3"/>
        <v>132.22</v>
      </c>
      <c r="L84" s="127"/>
    </row>
    <row r="85" spans="1:12" ht="12.75" customHeight="1">
      <c r="A85" s="126"/>
      <c r="B85" s="119">
        <f>'Tax Invoice'!D81</f>
        <v>6</v>
      </c>
      <c r="C85" s="10" t="s">
        <v>794</v>
      </c>
      <c r="D85" s="10" t="s">
        <v>888</v>
      </c>
      <c r="E85" s="130" t="s">
        <v>777</v>
      </c>
      <c r="F85" s="154"/>
      <c r="G85" s="155"/>
      <c r="H85" s="11" t="s">
        <v>795</v>
      </c>
      <c r="I85" s="14">
        <f t="shared" si="2"/>
        <v>173.9</v>
      </c>
      <c r="J85" s="14">
        <v>173.9</v>
      </c>
      <c r="K85" s="121">
        <f t="shared" si="3"/>
        <v>1043.4000000000001</v>
      </c>
      <c r="L85" s="133"/>
    </row>
    <row r="86" spans="1:12" ht="12.75" customHeight="1">
      <c r="A86" s="126"/>
      <c r="B86" s="119">
        <f>'Tax Invoice'!D82</f>
        <v>2</v>
      </c>
      <c r="C86" s="10" t="s">
        <v>796</v>
      </c>
      <c r="D86" s="10" t="s">
        <v>889</v>
      </c>
      <c r="E86" s="130" t="s">
        <v>775</v>
      </c>
      <c r="F86" s="154"/>
      <c r="G86" s="155"/>
      <c r="H86" s="11" t="s">
        <v>797</v>
      </c>
      <c r="I86" s="14">
        <f t="shared" ref="I86:I117" si="4">ROUNDUP(J86*$N$1,2)</f>
        <v>134.38</v>
      </c>
      <c r="J86" s="14">
        <v>134.38</v>
      </c>
      <c r="K86" s="121">
        <f t="shared" ref="K86:K117" si="5">I86*B86</f>
        <v>268.76</v>
      </c>
      <c r="L86" s="127"/>
    </row>
    <row r="87" spans="1:12" ht="24" customHeight="1">
      <c r="A87" s="126"/>
      <c r="B87" s="119">
        <f>'Tax Invoice'!D83</f>
        <v>4</v>
      </c>
      <c r="C87" s="10" t="s">
        <v>798</v>
      </c>
      <c r="D87" s="10" t="s">
        <v>890</v>
      </c>
      <c r="E87" s="130" t="s">
        <v>774</v>
      </c>
      <c r="F87" s="154"/>
      <c r="G87" s="155"/>
      <c r="H87" s="11" t="s">
        <v>799</v>
      </c>
      <c r="I87" s="14">
        <f t="shared" si="4"/>
        <v>89.47</v>
      </c>
      <c r="J87" s="14">
        <v>89.47</v>
      </c>
      <c r="K87" s="121">
        <f t="shared" si="5"/>
        <v>357.88</v>
      </c>
      <c r="L87" s="127"/>
    </row>
    <row r="88" spans="1:12" ht="12.75" customHeight="1">
      <c r="A88" s="126"/>
      <c r="B88" s="119">
        <f>'Tax Invoice'!D84</f>
        <v>4</v>
      </c>
      <c r="C88" s="10" t="s">
        <v>800</v>
      </c>
      <c r="D88" s="10" t="s">
        <v>891</v>
      </c>
      <c r="E88" s="130" t="s">
        <v>729</v>
      </c>
      <c r="F88" s="154"/>
      <c r="G88" s="155"/>
      <c r="H88" s="11" t="s">
        <v>801</v>
      </c>
      <c r="I88" s="14">
        <f t="shared" si="4"/>
        <v>33.770000000000003</v>
      </c>
      <c r="J88" s="14">
        <v>33.770000000000003</v>
      </c>
      <c r="K88" s="121">
        <f t="shared" si="5"/>
        <v>135.08000000000001</v>
      </c>
      <c r="L88" s="127"/>
    </row>
    <row r="89" spans="1:12" ht="12.75" customHeight="1">
      <c r="A89" s="126"/>
      <c r="B89" s="119">
        <f>'Tax Invoice'!D85</f>
        <v>4</v>
      </c>
      <c r="C89" s="10" t="s">
        <v>800</v>
      </c>
      <c r="D89" s="10" t="s">
        <v>892</v>
      </c>
      <c r="E89" s="130" t="s">
        <v>743</v>
      </c>
      <c r="F89" s="154"/>
      <c r="G89" s="155"/>
      <c r="H89" s="11" t="s">
        <v>801</v>
      </c>
      <c r="I89" s="14">
        <f t="shared" si="4"/>
        <v>37.369999999999997</v>
      </c>
      <c r="J89" s="14">
        <v>37.369999999999997</v>
      </c>
      <c r="K89" s="121">
        <f t="shared" si="5"/>
        <v>149.47999999999999</v>
      </c>
      <c r="L89" s="127"/>
    </row>
    <row r="90" spans="1:12" ht="12.75" customHeight="1">
      <c r="A90" s="126"/>
      <c r="B90" s="119">
        <f>'Tax Invoice'!D86</f>
        <v>4</v>
      </c>
      <c r="C90" s="10" t="s">
        <v>800</v>
      </c>
      <c r="D90" s="10" t="s">
        <v>893</v>
      </c>
      <c r="E90" s="130" t="s">
        <v>736</v>
      </c>
      <c r="F90" s="154"/>
      <c r="G90" s="155"/>
      <c r="H90" s="11" t="s">
        <v>801</v>
      </c>
      <c r="I90" s="14">
        <f t="shared" si="4"/>
        <v>62.52</v>
      </c>
      <c r="J90" s="14">
        <v>62.52</v>
      </c>
      <c r="K90" s="121">
        <f t="shared" si="5"/>
        <v>250.08</v>
      </c>
      <c r="L90" s="127"/>
    </row>
    <row r="91" spans="1:12" ht="12.75" customHeight="1">
      <c r="A91" s="126"/>
      <c r="B91" s="119">
        <f>'Tax Invoice'!D87</f>
        <v>6</v>
      </c>
      <c r="C91" s="10" t="s">
        <v>802</v>
      </c>
      <c r="D91" s="10" t="s">
        <v>894</v>
      </c>
      <c r="E91" s="130" t="s">
        <v>729</v>
      </c>
      <c r="F91" s="154"/>
      <c r="G91" s="155"/>
      <c r="H91" s="11" t="s">
        <v>803</v>
      </c>
      <c r="I91" s="14">
        <f t="shared" si="4"/>
        <v>35.57</v>
      </c>
      <c r="J91" s="14">
        <v>35.57</v>
      </c>
      <c r="K91" s="121">
        <f t="shared" si="5"/>
        <v>213.42000000000002</v>
      </c>
      <c r="L91" s="127"/>
    </row>
    <row r="92" spans="1:12" ht="12.75" customHeight="1">
      <c r="A92" s="126"/>
      <c r="B92" s="119">
        <f>'Tax Invoice'!D88</f>
        <v>4</v>
      </c>
      <c r="C92" s="10" t="s">
        <v>804</v>
      </c>
      <c r="D92" s="10" t="s">
        <v>895</v>
      </c>
      <c r="E92" s="130" t="s">
        <v>727</v>
      </c>
      <c r="F92" s="154"/>
      <c r="G92" s="155"/>
      <c r="H92" s="11" t="s">
        <v>805</v>
      </c>
      <c r="I92" s="14">
        <f t="shared" si="4"/>
        <v>30.18</v>
      </c>
      <c r="J92" s="14">
        <v>30.18</v>
      </c>
      <c r="K92" s="121">
        <f t="shared" si="5"/>
        <v>120.72</v>
      </c>
      <c r="L92" s="127"/>
    </row>
    <row r="93" spans="1:12" ht="12.75" customHeight="1">
      <c r="A93" s="126"/>
      <c r="B93" s="119">
        <f>'Tax Invoice'!D89</f>
        <v>4</v>
      </c>
      <c r="C93" s="10" t="s">
        <v>804</v>
      </c>
      <c r="D93" s="10" t="s">
        <v>896</v>
      </c>
      <c r="E93" s="130" t="s">
        <v>729</v>
      </c>
      <c r="F93" s="154"/>
      <c r="G93" s="155"/>
      <c r="H93" s="11" t="s">
        <v>805</v>
      </c>
      <c r="I93" s="14">
        <f t="shared" si="4"/>
        <v>33.770000000000003</v>
      </c>
      <c r="J93" s="14">
        <v>33.770000000000003</v>
      </c>
      <c r="K93" s="121">
        <f t="shared" si="5"/>
        <v>135.08000000000001</v>
      </c>
      <c r="L93" s="127"/>
    </row>
    <row r="94" spans="1:12" ht="12.75" customHeight="1">
      <c r="A94" s="126"/>
      <c r="B94" s="119">
        <f>'Tax Invoice'!D90</f>
        <v>4</v>
      </c>
      <c r="C94" s="10" t="s">
        <v>804</v>
      </c>
      <c r="D94" s="10" t="s">
        <v>897</v>
      </c>
      <c r="E94" s="130" t="s">
        <v>734</v>
      </c>
      <c r="F94" s="154"/>
      <c r="G94" s="155"/>
      <c r="H94" s="11" t="s">
        <v>805</v>
      </c>
      <c r="I94" s="14">
        <f t="shared" si="4"/>
        <v>35.57</v>
      </c>
      <c r="J94" s="14">
        <v>35.57</v>
      </c>
      <c r="K94" s="121">
        <f t="shared" si="5"/>
        <v>142.28</v>
      </c>
      <c r="L94" s="127"/>
    </row>
    <row r="95" spans="1:12" ht="12.75" customHeight="1">
      <c r="A95" s="126"/>
      <c r="B95" s="119">
        <f>'Tax Invoice'!D91</f>
        <v>4</v>
      </c>
      <c r="C95" s="10" t="s">
        <v>806</v>
      </c>
      <c r="D95" s="10" t="s">
        <v>898</v>
      </c>
      <c r="E95" s="130" t="s">
        <v>723</v>
      </c>
      <c r="F95" s="154"/>
      <c r="G95" s="155"/>
      <c r="H95" s="11" t="s">
        <v>807</v>
      </c>
      <c r="I95" s="14">
        <f t="shared" si="4"/>
        <v>26.95</v>
      </c>
      <c r="J95" s="14">
        <v>26.95</v>
      </c>
      <c r="K95" s="121">
        <f t="shared" si="5"/>
        <v>107.8</v>
      </c>
      <c r="L95" s="127"/>
    </row>
    <row r="96" spans="1:12" ht="12.75" customHeight="1">
      <c r="A96" s="126"/>
      <c r="B96" s="119">
        <f>'Tax Invoice'!D92</f>
        <v>4</v>
      </c>
      <c r="C96" s="10" t="s">
        <v>808</v>
      </c>
      <c r="D96" s="10" t="s">
        <v>899</v>
      </c>
      <c r="E96" s="130" t="s">
        <v>727</v>
      </c>
      <c r="F96" s="154"/>
      <c r="G96" s="155"/>
      <c r="H96" s="11" t="s">
        <v>809</v>
      </c>
      <c r="I96" s="14">
        <f t="shared" si="4"/>
        <v>30.18</v>
      </c>
      <c r="J96" s="14">
        <v>30.18</v>
      </c>
      <c r="K96" s="121">
        <f t="shared" si="5"/>
        <v>120.72</v>
      </c>
      <c r="L96" s="127"/>
    </row>
    <row r="97" spans="1:12" ht="12.75" customHeight="1">
      <c r="A97" s="126"/>
      <c r="B97" s="119">
        <f>'Tax Invoice'!D93</f>
        <v>4</v>
      </c>
      <c r="C97" s="10" t="s">
        <v>808</v>
      </c>
      <c r="D97" s="10" t="s">
        <v>900</v>
      </c>
      <c r="E97" s="130" t="s">
        <v>728</v>
      </c>
      <c r="F97" s="154"/>
      <c r="G97" s="155"/>
      <c r="H97" s="11" t="s">
        <v>809</v>
      </c>
      <c r="I97" s="14">
        <f t="shared" si="4"/>
        <v>31.98</v>
      </c>
      <c r="J97" s="14">
        <v>31.98</v>
      </c>
      <c r="K97" s="121">
        <f t="shared" si="5"/>
        <v>127.92</v>
      </c>
      <c r="L97" s="127"/>
    </row>
    <row r="98" spans="1:12" ht="12.75" customHeight="1">
      <c r="A98" s="126"/>
      <c r="B98" s="119">
        <f>'Tax Invoice'!D94</f>
        <v>4</v>
      </c>
      <c r="C98" s="10" t="s">
        <v>808</v>
      </c>
      <c r="D98" s="10" t="s">
        <v>901</v>
      </c>
      <c r="E98" s="130" t="s">
        <v>729</v>
      </c>
      <c r="F98" s="154"/>
      <c r="G98" s="155"/>
      <c r="H98" s="11" t="s">
        <v>809</v>
      </c>
      <c r="I98" s="14">
        <f t="shared" si="4"/>
        <v>33.770000000000003</v>
      </c>
      <c r="J98" s="14">
        <v>33.770000000000003</v>
      </c>
      <c r="K98" s="121">
        <f t="shared" si="5"/>
        <v>135.08000000000001</v>
      </c>
      <c r="L98" s="127"/>
    </row>
    <row r="99" spans="1:12" ht="12.75" customHeight="1">
      <c r="A99" s="126"/>
      <c r="B99" s="119">
        <f>'Tax Invoice'!D95</f>
        <v>4</v>
      </c>
      <c r="C99" s="10" t="s">
        <v>808</v>
      </c>
      <c r="D99" s="10" t="s">
        <v>902</v>
      </c>
      <c r="E99" s="130" t="s">
        <v>734</v>
      </c>
      <c r="F99" s="154"/>
      <c r="G99" s="155"/>
      <c r="H99" s="11" t="s">
        <v>809</v>
      </c>
      <c r="I99" s="14">
        <f t="shared" si="4"/>
        <v>35.57</v>
      </c>
      <c r="J99" s="14">
        <v>35.57</v>
      </c>
      <c r="K99" s="121">
        <f t="shared" si="5"/>
        <v>142.28</v>
      </c>
      <c r="L99" s="127"/>
    </row>
    <row r="100" spans="1:12" ht="24" customHeight="1">
      <c r="A100" s="126"/>
      <c r="B100" s="119">
        <f>'Tax Invoice'!D96</f>
        <v>4</v>
      </c>
      <c r="C100" s="10" t="s">
        <v>810</v>
      </c>
      <c r="D100" s="10" t="s">
        <v>903</v>
      </c>
      <c r="E100" s="130" t="s">
        <v>723</v>
      </c>
      <c r="F100" s="154" t="s">
        <v>811</v>
      </c>
      <c r="G100" s="155"/>
      <c r="H100" s="11" t="s">
        <v>812</v>
      </c>
      <c r="I100" s="14">
        <f t="shared" si="4"/>
        <v>89.47</v>
      </c>
      <c r="J100" s="14">
        <v>89.47</v>
      </c>
      <c r="K100" s="121">
        <f t="shared" si="5"/>
        <v>357.88</v>
      </c>
      <c r="L100" s="127"/>
    </row>
    <row r="101" spans="1:12" ht="12.75" customHeight="1">
      <c r="A101" s="126"/>
      <c r="B101" s="119">
        <f>'Tax Invoice'!D97</f>
        <v>6</v>
      </c>
      <c r="C101" s="10" t="s">
        <v>813</v>
      </c>
      <c r="D101" s="10" t="s">
        <v>904</v>
      </c>
      <c r="E101" s="130" t="s">
        <v>734</v>
      </c>
      <c r="F101" s="154" t="s">
        <v>641</v>
      </c>
      <c r="G101" s="155"/>
      <c r="H101" s="11" t="s">
        <v>814</v>
      </c>
      <c r="I101" s="14">
        <f t="shared" si="4"/>
        <v>19.04</v>
      </c>
      <c r="J101" s="14">
        <v>19.04</v>
      </c>
      <c r="K101" s="121">
        <f t="shared" si="5"/>
        <v>114.24</v>
      </c>
      <c r="L101" s="127"/>
    </row>
    <row r="102" spans="1:12" ht="12.75" customHeight="1">
      <c r="A102" s="126"/>
      <c r="B102" s="119">
        <f>'Tax Invoice'!D98</f>
        <v>10</v>
      </c>
      <c r="C102" s="10" t="s">
        <v>813</v>
      </c>
      <c r="D102" s="10" t="s">
        <v>904</v>
      </c>
      <c r="E102" s="130" t="s">
        <v>734</v>
      </c>
      <c r="F102" s="154" t="s">
        <v>644</v>
      </c>
      <c r="G102" s="155"/>
      <c r="H102" s="11" t="s">
        <v>814</v>
      </c>
      <c r="I102" s="14">
        <f t="shared" si="4"/>
        <v>19.04</v>
      </c>
      <c r="J102" s="14">
        <v>19.04</v>
      </c>
      <c r="K102" s="121">
        <f t="shared" si="5"/>
        <v>190.39999999999998</v>
      </c>
      <c r="L102" s="127"/>
    </row>
    <row r="103" spans="1:12" ht="12.75" customHeight="1">
      <c r="A103" s="126"/>
      <c r="B103" s="119">
        <f>'Tax Invoice'!D99</f>
        <v>4</v>
      </c>
      <c r="C103" s="10" t="s">
        <v>813</v>
      </c>
      <c r="D103" s="10" t="s">
        <v>905</v>
      </c>
      <c r="E103" s="130" t="s">
        <v>757</v>
      </c>
      <c r="F103" s="154" t="s">
        <v>642</v>
      </c>
      <c r="G103" s="155"/>
      <c r="H103" s="11" t="s">
        <v>814</v>
      </c>
      <c r="I103" s="14">
        <f t="shared" si="4"/>
        <v>24.79</v>
      </c>
      <c r="J103" s="14">
        <v>24.79</v>
      </c>
      <c r="K103" s="121">
        <f t="shared" si="5"/>
        <v>99.16</v>
      </c>
      <c r="L103" s="127"/>
    </row>
    <row r="104" spans="1:12" ht="12.75" customHeight="1">
      <c r="A104" s="126"/>
      <c r="B104" s="119">
        <f>'Tax Invoice'!D100</f>
        <v>2</v>
      </c>
      <c r="C104" s="10" t="s">
        <v>815</v>
      </c>
      <c r="D104" s="10" t="s">
        <v>906</v>
      </c>
      <c r="E104" s="130" t="s">
        <v>723</v>
      </c>
      <c r="F104" s="154" t="s">
        <v>279</v>
      </c>
      <c r="G104" s="155"/>
      <c r="H104" s="11" t="s">
        <v>816</v>
      </c>
      <c r="I104" s="14">
        <f t="shared" si="4"/>
        <v>13.65</v>
      </c>
      <c r="J104" s="14">
        <v>13.65</v>
      </c>
      <c r="K104" s="121">
        <f t="shared" si="5"/>
        <v>27.3</v>
      </c>
      <c r="L104" s="127"/>
    </row>
    <row r="105" spans="1:12" ht="12.75" customHeight="1">
      <c r="A105" s="126"/>
      <c r="B105" s="119">
        <f>'Tax Invoice'!D101</f>
        <v>2</v>
      </c>
      <c r="C105" s="10" t="s">
        <v>815</v>
      </c>
      <c r="D105" s="10" t="s">
        <v>906</v>
      </c>
      <c r="E105" s="130" t="s">
        <v>723</v>
      </c>
      <c r="F105" s="154" t="s">
        <v>589</v>
      </c>
      <c r="G105" s="155"/>
      <c r="H105" s="11" t="s">
        <v>816</v>
      </c>
      <c r="I105" s="14">
        <f t="shared" si="4"/>
        <v>13.65</v>
      </c>
      <c r="J105" s="14">
        <v>13.65</v>
      </c>
      <c r="K105" s="121">
        <f t="shared" si="5"/>
        <v>27.3</v>
      </c>
      <c r="L105" s="127"/>
    </row>
    <row r="106" spans="1:12" ht="12.75" customHeight="1">
      <c r="A106" s="126"/>
      <c r="B106" s="119">
        <f>'Tax Invoice'!D102</f>
        <v>2</v>
      </c>
      <c r="C106" s="10" t="s">
        <v>815</v>
      </c>
      <c r="D106" s="10" t="s">
        <v>907</v>
      </c>
      <c r="E106" s="130" t="s">
        <v>727</v>
      </c>
      <c r="F106" s="154" t="s">
        <v>279</v>
      </c>
      <c r="G106" s="155"/>
      <c r="H106" s="11" t="s">
        <v>816</v>
      </c>
      <c r="I106" s="14">
        <f t="shared" si="4"/>
        <v>15.09</v>
      </c>
      <c r="J106" s="14">
        <v>15.09</v>
      </c>
      <c r="K106" s="121">
        <f t="shared" si="5"/>
        <v>30.18</v>
      </c>
      <c r="L106" s="127"/>
    </row>
    <row r="107" spans="1:12" ht="12.75" customHeight="1">
      <c r="A107" s="126"/>
      <c r="B107" s="119">
        <f>'Tax Invoice'!D103</f>
        <v>2</v>
      </c>
      <c r="C107" s="10" t="s">
        <v>815</v>
      </c>
      <c r="D107" s="10" t="s">
        <v>907</v>
      </c>
      <c r="E107" s="130" t="s">
        <v>727</v>
      </c>
      <c r="F107" s="154" t="s">
        <v>589</v>
      </c>
      <c r="G107" s="155"/>
      <c r="H107" s="11" t="s">
        <v>816</v>
      </c>
      <c r="I107" s="14">
        <f t="shared" si="4"/>
        <v>15.09</v>
      </c>
      <c r="J107" s="14">
        <v>15.09</v>
      </c>
      <c r="K107" s="121">
        <f t="shared" si="5"/>
        <v>30.18</v>
      </c>
      <c r="L107" s="127"/>
    </row>
    <row r="108" spans="1:12" ht="12.75" customHeight="1">
      <c r="A108" s="126"/>
      <c r="B108" s="119">
        <f>'Tax Invoice'!D104</f>
        <v>24</v>
      </c>
      <c r="C108" s="10" t="s">
        <v>815</v>
      </c>
      <c r="D108" s="10" t="s">
        <v>908</v>
      </c>
      <c r="E108" s="130" t="s">
        <v>729</v>
      </c>
      <c r="F108" s="154" t="s">
        <v>279</v>
      </c>
      <c r="G108" s="155"/>
      <c r="H108" s="11" t="s">
        <v>816</v>
      </c>
      <c r="I108" s="14">
        <f t="shared" si="4"/>
        <v>16.53</v>
      </c>
      <c r="J108" s="14">
        <v>16.53</v>
      </c>
      <c r="K108" s="121">
        <f t="shared" si="5"/>
        <v>396.72</v>
      </c>
      <c r="L108" s="127"/>
    </row>
    <row r="109" spans="1:12" ht="12.75" customHeight="1">
      <c r="A109" s="126"/>
      <c r="B109" s="119">
        <f>'Tax Invoice'!D105</f>
        <v>10</v>
      </c>
      <c r="C109" s="10" t="s">
        <v>815</v>
      </c>
      <c r="D109" s="10" t="s">
        <v>908</v>
      </c>
      <c r="E109" s="130" t="s">
        <v>729</v>
      </c>
      <c r="F109" s="154" t="s">
        <v>589</v>
      </c>
      <c r="G109" s="155"/>
      <c r="H109" s="11" t="s">
        <v>816</v>
      </c>
      <c r="I109" s="14">
        <f t="shared" si="4"/>
        <v>16.53</v>
      </c>
      <c r="J109" s="14">
        <v>16.53</v>
      </c>
      <c r="K109" s="121">
        <f t="shared" si="5"/>
        <v>165.3</v>
      </c>
      <c r="L109" s="127"/>
    </row>
    <row r="110" spans="1:12" ht="12.75" customHeight="1">
      <c r="A110" s="126"/>
      <c r="B110" s="119">
        <f>'Tax Invoice'!D106</f>
        <v>2</v>
      </c>
      <c r="C110" s="10" t="s">
        <v>815</v>
      </c>
      <c r="D110" s="10" t="s">
        <v>908</v>
      </c>
      <c r="E110" s="130" t="s">
        <v>729</v>
      </c>
      <c r="F110" s="154" t="s">
        <v>115</v>
      </c>
      <c r="G110" s="155"/>
      <c r="H110" s="11" t="s">
        <v>816</v>
      </c>
      <c r="I110" s="14">
        <f t="shared" si="4"/>
        <v>16.53</v>
      </c>
      <c r="J110" s="14">
        <v>16.53</v>
      </c>
      <c r="K110" s="121">
        <f t="shared" si="5"/>
        <v>33.06</v>
      </c>
      <c r="L110" s="127"/>
    </row>
    <row r="111" spans="1:12" ht="12.75" customHeight="1">
      <c r="A111" s="126"/>
      <c r="B111" s="119">
        <f>'Tax Invoice'!D107</f>
        <v>2</v>
      </c>
      <c r="C111" s="10" t="s">
        <v>815</v>
      </c>
      <c r="D111" s="10" t="s">
        <v>908</v>
      </c>
      <c r="E111" s="130" t="s">
        <v>729</v>
      </c>
      <c r="F111" s="154" t="s">
        <v>733</v>
      </c>
      <c r="G111" s="155"/>
      <c r="H111" s="11" t="s">
        <v>816</v>
      </c>
      <c r="I111" s="14">
        <f t="shared" si="4"/>
        <v>16.53</v>
      </c>
      <c r="J111" s="14">
        <v>16.53</v>
      </c>
      <c r="K111" s="121">
        <f t="shared" si="5"/>
        <v>33.06</v>
      </c>
      <c r="L111" s="127"/>
    </row>
    <row r="112" spans="1:12" ht="12.75" customHeight="1">
      <c r="A112" s="126"/>
      <c r="B112" s="119">
        <f>'Tax Invoice'!D108</f>
        <v>4</v>
      </c>
      <c r="C112" s="10" t="s">
        <v>815</v>
      </c>
      <c r="D112" s="10" t="s">
        <v>909</v>
      </c>
      <c r="E112" s="130" t="s">
        <v>734</v>
      </c>
      <c r="F112" s="154" t="s">
        <v>279</v>
      </c>
      <c r="G112" s="155"/>
      <c r="H112" s="11" t="s">
        <v>816</v>
      </c>
      <c r="I112" s="14">
        <f t="shared" si="4"/>
        <v>17.25</v>
      </c>
      <c r="J112" s="14">
        <v>17.25</v>
      </c>
      <c r="K112" s="121">
        <f t="shared" si="5"/>
        <v>69</v>
      </c>
      <c r="L112" s="127"/>
    </row>
    <row r="113" spans="1:12" ht="12.75" customHeight="1">
      <c r="A113" s="126"/>
      <c r="B113" s="119">
        <f>'Tax Invoice'!D109</f>
        <v>4</v>
      </c>
      <c r="C113" s="10" t="s">
        <v>815</v>
      </c>
      <c r="D113" s="10" t="s">
        <v>909</v>
      </c>
      <c r="E113" s="130" t="s">
        <v>734</v>
      </c>
      <c r="F113" s="154" t="s">
        <v>589</v>
      </c>
      <c r="G113" s="155"/>
      <c r="H113" s="11" t="s">
        <v>816</v>
      </c>
      <c r="I113" s="14">
        <f t="shared" si="4"/>
        <v>17.25</v>
      </c>
      <c r="J113" s="14">
        <v>17.25</v>
      </c>
      <c r="K113" s="121">
        <f t="shared" si="5"/>
        <v>69</v>
      </c>
      <c r="L113" s="127"/>
    </row>
    <row r="114" spans="1:12" ht="12.75" customHeight="1">
      <c r="A114" s="126"/>
      <c r="B114" s="119">
        <f>'Tax Invoice'!D110</f>
        <v>40</v>
      </c>
      <c r="C114" s="10" t="s">
        <v>815</v>
      </c>
      <c r="D114" s="10" t="s">
        <v>909</v>
      </c>
      <c r="E114" s="130" t="s">
        <v>734</v>
      </c>
      <c r="F114" s="154" t="s">
        <v>115</v>
      </c>
      <c r="G114" s="155"/>
      <c r="H114" s="11" t="s">
        <v>816</v>
      </c>
      <c r="I114" s="14">
        <f t="shared" si="4"/>
        <v>17.25</v>
      </c>
      <c r="J114" s="14">
        <v>17.25</v>
      </c>
      <c r="K114" s="121">
        <f t="shared" si="5"/>
        <v>690</v>
      </c>
      <c r="L114" s="127"/>
    </row>
    <row r="115" spans="1:12" ht="12.75" customHeight="1">
      <c r="A115" s="126"/>
      <c r="B115" s="119">
        <f>'Tax Invoice'!D111</f>
        <v>6</v>
      </c>
      <c r="C115" s="10" t="s">
        <v>815</v>
      </c>
      <c r="D115" s="10" t="s">
        <v>909</v>
      </c>
      <c r="E115" s="130" t="s">
        <v>734</v>
      </c>
      <c r="F115" s="154" t="s">
        <v>726</v>
      </c>
      <c r="G115" s="155"/>
      <c r="H115" s="11" t="s">
        <v>816</v>
      </c>
      <c r="I115" s="14">
        <f t="shared" si="4"/>
        <v>17.25</v>
      </c>
      <c r="J115" s="14">
        <v>17.25</v>
      </c>
      <c r="K115" s="121">
        <f t="shared" si="5"/>
        <v>103.5</v>
      </c>
      <c r="L115" s="127"/>
    </row>
    <row r="116" spans="1:12" ht="12.75" customHeight="1">
      <c r="A116" s="126"/>
      <c r="B116" s="119">
        <f>'Tax Invoice'!D112</f>
        <v>4</v>
      </c>
      <c r="C116" s="10" t="s">
        <v>815</v>
      </c>
      <c r="D116" s="10" t="s">
        <v>909</v>
      </c>
      <c r="E116" s="130" t="s">
        <v>734</v>
      </c>
      <c r="F116" s="154" t="s">
        <v>733</v>
      </c>
      <c r="G116" s="155"/>
      <c r="H116" s="11" t="s">
        <v>816</v>
      </c>
      <c r="I116" s="14">
        <f t="shared" si="4"/>
        <v>17.25</v>
      </c>
      <c r="J116" s="14">
        <v>17.25</v>
      </c>
      <c r="K116" s="121">
        <f t="shared" si="5"/>
        <v>69</v>
      </c>
      <c r="L116" s="127"/>
    </row>
    <row r="117" spans="1:12" ht="12.75" customHeight="1">
      <c r="A117" s="126"/>
      <c r="B117" s="119">
        <f>'Tax Invoice'!D113</f>
        <v>4</v>
      </c>
      <c r="C117" s="10" t="s">
        <v>815</v>
      </c>
      <c r="D117" s="10" t="s">
        <v>910</v>
      </c>
      <c r="E117" s="130" t="s">
        <v>743</v>
      </c>
      <c r="F117" s="154" t="s">
        <v>726</v>
      </c>
      <c r="G117" s="155"/>
      <c r="H117" s="11" t="s">
        <v>816</v>
      </c>
      <c r="I117" s="14">
        <f t="shared" si="4"/>
        <v>18.68</v>
      </c>
      <c r="J117" s="14">
        <v>18.68</v>
      </c>
      <c r="K117" s="121">
        <f t="shared" si="5"/>
        <v>74.72</v>
      </c>
      <c r="L117" s="127"/>
    </row>
    <row r="118" spans="1:12" ht="12.75" customHeight="1">
      <c r="A118" s="126"/>
      <c r="B118" s="119">
        <f>'Tax Invoice'!D114</f>
        <v>8</v>
      </c>
      <c r="C118" s="10" t="s">
        <v>815</v>
      </c>
      <c r="D118" s="10" t="s">
        <v>910</v>
      </c>
      <c r="E118" s="130" t="s">
        <v>743</v>
      </c>
      <c r="F118" s="154" t="s">
        <v>732</v>
      </c>
      <c r="G118" s="155"/>
      <c r="H118" s="11" t="s">
        <v>816</v>
      </c>
      <c r="I118" s="14">
        <f t="shared" ref="I118:I137" si="6">ROUNDUP(J118*$N$1,2)</f>
        <v>18.68</v>
      </c>
      <c r="J118" s="14">
        <v>18.68</v>
      </c>
      <c r="K118" s="121">
        <f t="shared" ref="K118:K137" si="7">I118*B118</f>
        <v>149.44</v>
      </c>
      <c r="L118" s="127"/>
    </row>
    <row r="119" spans="1:12" ht="12.75" customHeight="1">
      <c r="A119" s="126"/>
      <c r="B119" s="119">
        <f>'Tax Invoice'!D115</f>
        <v>2</v>
      </c>
      <c r="C119" s="10" t="s">
        <v>815</v>
      </c>
      <c r="D119" s="10" t="s">
        <v>911</v>
      </c>
      <c r="E119" s="130" t="s">
        <v>735</v>
      </c>
      <c r="F119" s="154" t="s">
        <v>725</v>
      </c>
      <c r="G119" s="155"/>
      <c r="H119" s="11" t="s">
        <v>816</v>
      </c>
      <c r="I119" s="14">
        <f t="shared" si="6"/>
        <v>20.12</v>
      </c>
      <c r="J119" s="14">
        <v>20.12</v>
      </c>
      <c r="K119" s="121">
        <f t="shared" si="7"/>
        <v>40.24</v>
      </c>
      <c r="L119" s="127"/>
    </row>
    <row r="120" spans="1:12" ht="24" customHeight="1">
      <c r="A120" s="126"/>
      <c r="B120" s="119">
        <f>'Tax Invoice'!D116</f>
        <v>6</v>
      </c>
      <c r="C120" s="10" t="s">
        <v>817</v>
      </c>
      <c r="D120" s="10" t="s">
        <v>912</v>
      </c>
      <c r="E120" s="130" t="s">
        <v>818</v>
      </c>
      <c r="F120" s="154"/>
      <c r="G120" s="155"/>
      <c r="H120" s="11" t="s">
        <v>819</v>
      </c>
      <c r="I120" s="14">
        <f t="shared" si="6"/>
        <v>14.01</v>
      </c>
      <c r="J120" s="14">
        <v>14.01</v>
      </c>
      <c r="K120" s="121">
        <f t="shared" si="7"/>
        <v>84.06</v>
      </c>
      <c r="L120" s="127"/>
    </row>
    <row r="121" spans="1:12" ht="24" customHeight="1">
      <c r="A121" s="126"/>
      <c r="B121" s="119">
        <f>'Tax Invoice'!D117</f>
        <v>10</v>
      </c>
      <c r="C121" s="10" t="s">
        <v>817</v>
      </c>
      <c r="D121" s="10" t="s">
        <v>913</v>
      </c>
      <c r="E121" s="130" t="s">
        <v>729</v>
      </c>
      <c r="F121" s="154"/>
      <c r="G121" s="155"/>
      <c r="H121" s="11" t="s">
        <v>819</v>
      </c>
      <c r="I121" s="14">
        <f t="shared" si="6"/>
        <v>17.25</v>
      </c>
      <c r="J121" s="14">
        <v>17.25</v>
      </c>
      <c r="K121" s="121">
        <f t="shared" si="7"/>
        <v>172.5</v>
      </c>
      <c r="L121" s="127"/>
    </row>
    <row r="122" spans="1:12" ht="24" customHeight="1">
      <c r="A122" s="126"/>
      <c r="B122" s="119">
        <f>'Tax Invoice'!D118</f>
        <v>4</v>
      </c>
      <c r="C122" s="10" t="s">
        <v>817</v>
      </c>
      <c r="D122" s="10" t="s">
        <v>914</v>
      </c>
      <c r="E122" s="130" t="s">
        <v>735</v>
      </c>
      <c r="F122" s="154"/>
      <c r="G122" s="155"/>
      <c r="H122" s="11" t="s">
        <v>819</v>
      </c>
      <c r="I122" s="14">
        <f t="shared" si="6"/>
        <v>26.59</v>
      </c>
      <c r="J122" s="14">
        <v>26.59</v>
      </c>
      <c r="K122" s="121">
        <f t="shared" si="7"/>
        <v>106.36</v>
      </c>
      <c r="L122" s="127"/>
    </row>
    <row r="123" spans="1:12" ht="24" customHeight="1">
      <c r="A123" s="126"/>
      <c r="B123" s="119">
        <f>'Tax Invoice'!D119</f>
        <v>4</v>
      </c>
      <c r="C123" s="10" t="s">
        <v>817</v>
      </c>
      <c r="D123" s="10" t="s">
        <v>915</v>
      </c>
      <c r="E123" s="130" t="s">
        <v>757</v>
      </c>
      <c r="F123" s="154"/>
      <c r="G123" s="155"/>
      <c r="H123" s="11" t="s">
        <v>819</v>
      </c>
      <c r="I123" s="14">
        <f t="shared" si="6"/>
        <v>31.98</v>
      </c>
      <c r="J123" s="14">
        <v>31.98</v>
      </c>
      <c r="K123" s="121">
        <f t="shared" si="7"/>
        <v>127.92</v>
      </c>
      <c r="L123" s="127"/>
    </row>
    <row r="124" spans="1:12" ht="24" customHeight="1">
      <c r="A124" s="126"/>
      <c r="B124" s="119">
        <f>'Tax Invoice'!D120</f>
        <v>16</v>
      </c>
      <c r="C124" s="10" t="s">
        <v>817</v>
      </c>
      <c r="D124" s="10" t="s">
        <v>916</v>
      </c>
      <c r="E124" s="130" t="s">
        <v>820</v>
      </c>
      <c r="F124" s="154"/>
      <c r="G124" s="155"/>
      <c r="H124" s="11" t="s">
        <v>819</v>
      </c>
      <c r="I124" s="14">
        <f t="shared" si="6"/>
        <v>71.5</v>
      </c>
      <c r="J124" s="14">
        <v>71.5</v>
      </c>
      <c r="K124" s="121">
        <f t="shared" si="7"/>
        <v>1144</v>
      </c>
      <c r="L124" s="133"/>
    </row>
    <row r="125" spans="1:12" ht="24" customHeight="1">
      <c r="A125" s="126"/>
      <c r="B125" s="119">
        <f>'Tax Invoice'!D121</f>
        <v>4</v>
      </c>
      <c r="C125" s="10" t="s">
        <v>821</v>
      </c>
      <c r="D125" s="10" t="s">
        <v>917</v>
      </c>
      <c r="E125" s="130" t="s">
        <v>728</v>
      </c>
      <c r="F125" s="154" t="s">
        <v>679</v>
      </c>
      <c r="G125" s="155"/>
      <c r="H125" s="11" t="s">
        <v>822</v>
      </c>
      <c r="I125" s="14">
        <f t="shared" si="6"/>
        <v>89.47</v>
      </c>
      <c r="J125" s="14">
        <v>89.47</v>
      </c>
      <c r="K125" s="121">
        <f t="shared" si="7"/>
        <v>357.88</v>
      </c>
      <c r="L125" s="127"/>
    </row>
    <row r="126" spans="1:12" ht="24" customHeight="1">
      <c r="A126" s="126"/>
      <c r="B126" s="119">
        <f>'Tax Invoice'!D122</f>
        <v>4</v>
      </c>
      <c r="C126" s="10" t="s">
        <v>821</v>
      </c>
      <c r="D126" s="10" t="s">
        <v>918</v>
      </c>
      <c r="E126" s="130" t="s">
        <v>743</v>
      </c>
      <c r="F126" s="154" t="s">
        <v>679</v>
      </c>
      <c r="G126" s="155"/>
      <c r="H126" s="11" t="s">
        <v>822</v>
      </c>
      <c r="I126" s="14">
        <f t="shared" si="6"/>
        <v>111.02</v>
      </c>
      <c r="J126" s="14">
        <v>111.02</v>
      </c>
      <c r="K126" s="121">
        <f t="shared" si="7"/>
        <v>444.08</v>
      </c>
      <c r="L126" s="127"/>
    </row>
    <row r="127" spans="1:12" ht="24" customHeight="1">
      <c r="A127" s="126"/>
      <c r="B127" s="119">
        <f>'Tax Invoice'!D123</f>
        <v>2</v>
      </c>
      <c r="C127" s="10" t="s">
        <v>823</v>
      </c>
      <c r="D127" s="10" t="s">
        <v>919</v>
      </c>
      <c r="E127" s="130" t="s">
        <v>818</v>
      </c>
      <c r="F127" s="154" t="s">
        <v>279</v>
      </c>
      <c r="G127" s="155"/>
      <c r="H127" s="11" t="s">
        <v>824</v>
      </c>
      <c r="I127" s="14">
        <f t="shared" si="6"/>
        <v>35.57</v>
      </c>
      <c r="J127" s="14">
        <v>35.57</v>
      </c>
      <c r="K127" s="121">
        <f t="shared" si="7"/>
        <v>71.14</v>
      </c>
      <c r="L127" s="127"/>
    </row>
    <row r="128" spans="1:12" ht="24" customHeight="1">
      <c r="A128" s="126"/>
      <c r="B128" s="119">
        <f>'Tax Invoice'!D124</f>
        <v>8</v>
      </c>
      <c r="C128" s="10" t="s">
        <v>823</v>
      </c>
      <c r="D128" s="10" t="s">
        <v>920</v>
      </c>
      <c r="E128" s="130" t="s">
        <v>825</v>
      </c>
      <c r="F128" s="154" t="s">
        <v>279</v>
      </c>
      <c r="G128" s="155"/>
      <c r="H128" s="11" t="s">
        <v>824</v>
      </c>
      <c r="I128" s="14">
        <f t="shared" si="6"/>
        <v>80.48</v>
      </c>
      <c r="J128" s="14">
        <v>80.48</v>
      </c>
      <c r="K128" s="121">
        <f t="shared" si="7"/>
        <v>643.84</v>
      </c>
      <c r="L128" s="127"/>
    </row>
    <row r="129" spans="1:12" ht="24" customHeight="1">
      <c r="A129" s="126"/>
      <c r="B129" s="119">
        <f>'Tax Invoice'!D125</f>
        <v>4</v>
      </c>
      <c r="C129" s="10" t="s">
        <v>823</v>
      </c>
      <c r="D129" s="10" t="s">
        <v>921</v>
      </c>
      <c r="E129" s="130" t="s">
        <v>746</v>
      </c>
      <c r="F129" s="154" t="s">
        <v>279</v>
      </c>
      <c r="G129" s="155"/>
      <c r="H129" s="11" t="s">
        <v>824</v>
      </c>
      <c r="I129" s="14">
        <f t="shared" si="6"/>
        <v>96.65</v>
      </c>
      <c r="J129" s="14">
        <v>96.65</v>
      </c>
      <c r="K129" s="121">
        <f t="shared" si="7"/>
        <v>386.6</v>
      </c>
      <c r="L129" s="127"/>
    </row>
    <row r="130" spans="1:12" ht="24" customHeight="1">
      <c r="A130" s="126"/>
      <c r="B130" s="119">
        <f>'Tax Invoice'!D126</f>
        <v>4</v>
      </c>
      <c r="C130" s="10" t="s">
        <v>823</v>
      </c>
      <c r="D130" s="10" t="s">
        <v>922</v>
      </c>
      <c r="E130" s="130" t="s">
        <v>761</v>
      </c>
      <c r="F130" s="154" t="s">
        <v>279</v>
      </c>
      <c r="G130" s="155"/>
      <c r="H130" s="11" t="s">
        <v>824</v>
      </c>
      <c r="I130" s="14">
        <f t="shared" si="6"/>
        <v>53.54</v>
      </c>
      <c r="J130" s="14">
        <v>53.54</v>
      </c>
      <c r="K130" s="121">
        <f t="shared" si="7"/>
        <v>214.16</v>
      </c>
      <c r="L130" s="127"/>
    </row>
    <row r="131" spans="1:12" ht="12.75" customHeight="1">
      <c r="A131" s="126"/>
      <c r="B131" s="119">
        <f>'Tax Invoice'!D127</f>
        <v>6</v>
      </c>
      <c r="C131" s="10" t="s">
        <v>826</v>
      </c>
      <c r="D131" s="10" t="s">
        <v>923</v>
      </c>
      <c r="E131" s="130" t="s">
        <v>746</v>
      </c>
      <c r="F131" s="154" t="s">
        <v>279</v>
      </c>
      <c r="G131" s="155"/>
      <c r="H131" s="11" t="s">
        <v>827</v>
      </c>
      <c r="I131" s="14">
        <f t="shared" si="6"/>
        <v>35.57</v>
      </c>
      <c r="J131" s="14">
        <v>35.57</v>
      </c>
      <c r="K131" s="121">
        <f t="shared" si="7"/>
        <v>213.42000000000002</v>
      </c>
      <c r="L131" s="127"/>
    </row>
    <row r="132" spans="1:12" ht="12.75" customHeight="1">
      <c r="A132" s="126"/>
      <c r="B132" s="119">
        <f>'Tax Invoice'!D128</f>
        <v>6</v>
      </c>
      <c r="C132" s="10" t="s">
        <v>826</v>
      </c>
      <c r="D132" s="10" t="s">
        <v>923</v>
      </c>
      <c r="E132" s="130" t="s">
        <v>746</v>
      </c>
      <c r="F132" s="154" t="s">
        <v>589</v>
      </c>
      <c r="G132" s="155"/>
      <c r="H132" s="11" t="s">
        <v>827</v>
      </c>
      <c r="I132" s="14">
        <f t="shared" si="6"/>
        <v>35.57</v>
      </c>
      <c r="J132" s="14">
        <v>35.57</v>
      </c>
      <c r="K132" s="121">
        <f t="shared" si="7"/>
        <v>213.42000000000002</v>
      </c>
      <c r="L132" s="127"/>
    </row>
    <row r="133" spans="1:12" ht="12.75" customHeight="1">
      <c r="A133" s="126"/>
      <c r="B133" s="119">
        <f>'Tax Invoice'!D129</f>
        <v>2</v>
      </c>
      <c r="C133" s="10" t="s">
        <v>828</v>
      </c>
      <c r="D133" s="10" t="s">
        <v>924</v>
      </c>
      <c r="E133" s="130" t="s">
        <v>735</v>
      </c>
      <c r="F133" s="154"/>
      <c r="G133" s="155"/>
      <c r="H133" s="11" t="s">
        <v>829</v>
      </c>
      <c r="I133" s="14">
        <f t="shared" si="6"/>
        <v>53.54</v>
      </c>
      <c r="J133" s="14">
        <v>53.54</v>
      </c>
      <c r="K133" s="121">
        <f t="shared" si="7"/>
        <v>107.08</v>
      </c>
      <c r="L133" s="127"/>
    </row>
    <row r="134" spans="1:12" ht="36" customHeight="1">
      <c r="A134" s="126"/>
      <c r="B134" s="119">
        <f>'Tax Invoice'!D130</f>
        <v>4</v>
      </c>
      <c r="C134" s="10" t="s">
        <v>830</v>
      </c>
      <c r="D134" s="10" t="s">
        <v>925</v>
      </c>
      <c r="E134" s="130" t="s">
        <v>831</v>
      </c>
      <c r="F134" s="154" t="s">
        <v>279</v>
      </c>
      <c r="G134" s="155"/>
      <c r="H134" s="11" t="s">
        <v>832</v>
      </c>
      <c r="I134" s="14">
        <f t="shared" si="6"/>
        <v>67.91</v>
      </c>
      <c r="J134" s="14">
        <v>67.91</v>
      </c>
      <c r="K134" s="121">
        <f t="shared" si="7"/>
        <v>271.64</v>
      </c>
      <c r="L134" s="127"/>
    </row>
    <row r="135" spans="1:12" ht="12.75" customHeight="1">
      <c r="A135" s="126"/>
      <c r="B135" s="119">
        <f>'Tax Invoice'!D131</f>
        <v>4</v>
      </c>
      <c r="C135" s="10" t="s">
        <v>833</v>
      </c>
      <c r="D135" s="10" t="s">
        <v>926</v>
      </c>
      <c r="E135" s="130" t="s">
        <v>743</v>
      </c>
      <c r="F135" s="154" t="s">
        <v>726</v>
      </c>
      <c r="G135" s="155"/>
      <c r="H135" s="11" t="s">
        <v>834</v>
      </c>
      <c r="I135" s="14">
        <f t="shared" si="6"/>
        <v>21.2</v>
      </c>
      <c r="J135" s="14">
        <v>21.2</v>
      </c>
      <c r="K135" s="121">
        <f t="shared" si="7"/>
        <v>84.8</v>
      </c>
      <c r="L135" s="127"/>
    </row>
    <row r="136" spans="1:12" ht="12.75" customHeight="1">
      <c r="A136" s="126"/>
      <c r="B136" s="119">
        <f>'Tax Invoice'!D132</f>
        <v>4</v>
      </c>
      <c r="C136" s="10" t="s">
        <v>835</v>
      </c>
      <c r="D136" s="10" t="s">
        <v>927</v>
      </c>
      <c r="E136" s="130" t="s">
        <v>728</v>
      </c>
      <c r="F136" s="154" t="s">
        <v>279</v>
      </c>
      <c r="G136" s="155"/>
      <c r="H136" s="11" t="s">
        <v>836</v>
      </c>
      <c r="I136" s="14">
        <f t="shared" si="6"/>
        <v>16.170000000000002</v>
      </c>
      <c r="J136" s="14">
        <v>16.170000000000002</v>
      </c>
      <c r="K136" s="121">
        <f t="shared" si="7"/>
        <v>64.680000000000007</v>
      </c>
      <c r="L136" s="127"/>
    </row>
    <row r="137" spans="1:12" ht="12.75" customHeight="1">
      <c r="A137" s="126"/>
      <c r="B137" s="120">
        <f>'Tax Invoice'!D133</f>
        <v>4</v>
      </c>
      <c r="C137" s="12" t="s">
        <v>837</v>
      </c>
      <c r="D137" s="12" t="s">
        <v>928</v>
      </c>
      <c r="E137" s="131" t="s">
        <v>734</v>
      </c>
      <c r="F137" s="156" t="s">
        <v>279</v>
      </c>
      <c r="G137" s="157"/>
      <c r="H137" s="13" t="s">
        <v>838</v>
      </c>
      <c r="I137" s="15">
        <f t="shared" si="6"/>
        <v>16.89</v>
      </c>
      <c r="J137" s="15">
        <v>16.89</v>
      </c>
      <c r="K137" s="122">
        <f t="shared" si="7"/>
        <v>67.56</v>
      </c>
      <c r="L137" s="127"/>
    </row>
    <row r="138" spans="1:12" ht="12.75" customHeight="1">
      <c r="A138" s="126"/>
      <c r="B138" s="139">
        <f>SUM(B22:B137)</f>
        <v>612</v>
      </c>
      <c r="C138" s="139" t="s">
        <v>149</v>
      </c>
      <c r="D138" s="139"/>
      <c r="E138" s="139"/>
      <c r="F138" s="139"/>
      <c r="G138" s="139"/>
      <c r="H138" s="139"/>
      <c r="I138" s="140" t="s">
        <v>261</v>
      </c>
      <c r="J138" s="140" t="s">
        <v>261</v>
      </c>
      <c r="K138" s="141">
        <f>SUM(K22:K137)</f>
        <v>27616.740000000016</v>
      </c>
      <c r="L138" s="127"/>
    </row>
    <row r="139" spans="1:12" ht="12.75" customHeight="1">
      <c r="A139" s="126"/>
      <c r="B139" s="139"/>
      <c r="C139" s="139"/>
      <c r="D139" s="139"/>
      <c r="E139" s="139"/>
      <c r="F139" s="139"/>
      <c r="G139" s="139"/>
      <c r="H139" s="139"/>
      <c r="I139" s="140" t="s">
        <v>190</v>
      </c>
      <c r="J139" s="140" t="s">
        <v>190</v>
      </c>
      <c r="K139" s="141">
        <f>Invoice!J139</f>
        <v>-11046.696000000007</v>
      </c>
      <c r="L139" s="127"/>
    </row>
    <row r="140" spans="1:12" ht="12.75" customHeight="1" outlineLevel="1">
      <c r="A140" s="126"/>
      <c r="B140" s="139"/>
      <c r="C140" s="139"/>
      <c r="D140" s="139"/>
      <c r="E140" s="139"/>
      <c r="F140" s="139"/>
      <c r="G140" s="139"/>
      <c r="H140" s="139"/>
      <c r="I140" s="140" t="s">
        <v>191</v>
      </c>
      <c r="J140" s="140" t="s">
        <v>191</v>
      </c>
      <c r="K140" s="141">
        <f>Invoice!J140</f>
        <v>0</v>
      </c>
      <c r="L140" s="127"/>
    </row>
    <row r="141" spans="1:12" ht="12.75" customHeight="1">
      <c r="A141" s="126"/>
      <c r="B141" s="139"/>
      <c r="C141" s="139"/>
      <c r="D141" s="139"/>
      <c r="E141" s="139"/>
      <c r="F141" s="139"/>
      <c r="G141" s="139"/>
      <c r="H141" s="139"/>
      <c r="I141" s="140" t="s">
        <v>263</v>
      </c>
      <c r="J141" s="140" t="s">
        <v>263</v>
      </c>
      <c r="K141" s="141">
        <f>SUM(K138:K140)</f>
        <v>16570.044000000009</v>
      </c>
      <c r="L141" s="127"/>
    </row>
    <row r="142" spans="1:12" ht="12.75" customHeight="1">
      <c r="A142" s="6"/>
      <c r="B142" s="7"/>
      <c r="C142" s="7"/>
      <c r="D142" s="7"/>
      <c r="E142" s="7"/>
      <c r="F142" s="7"/>
      <c r="G142" s="7"/>
      <c r="H142" s="7" t="s">
        <v>929</v>
      </c>
      <c r="I142" s="7"/>
      <c r="J142" s="7"/>
      <c r="K142" s="7"/>
      <c r="L142" s="8"/>
    </row>
    <row r="143" spans="1:12" ht="12.75" customHeight="1"/>
    <row r="144" spans="1:12" ht="12.75" customHeight="1"/>
    <row r="145" ht="12.75" customHeight="1"/>
    <row r="146" ht="12.75" customHeight="1"/>
    <row r="147" ht="12.75" customHeight="1"/>
    <row r="148" ht="12.75" customHeight="1"/>
    <row r="149" ht="12.75" customHeight="1"/>
  </sheetData>
  <mergeCells count="120">
    <mergeCell ref="F20:G20"/>
    <mergeCell ref="F21:G21"/>
    <mergeCell ref="F22:G22"/>
    <mergeCell ref="K10:K11"/>
    <mergeCell ref="K14:K15"/>
    <mergeCell ref="F33:G33"/>
    <mergeCell ref="F34:G34"/>
    <mergeCell ref="F30:G30"/>
    <mergeCell ref="F31:G31"/>
    <mergeCell ref="F32:G32"/>
    <mergeCell ref="F24:G24"/>
    <mergeCell ref="F25:G25"/>
    <mergeCell ref="F23:G23"/>
    <mergeCell ref="F28:G28"/>
    <mergeCell ref="F29:G29"/>
    <mergeCell ref="F26:G26"/>
    <mergeCell ref="F27:G27"/>
    <mergeCell ref="F40:G40"/>
    <mergeCell ref="F41:G41"/>
    <mergeCell ref="F42:G42"/>
    <mergeCell ref="F43:G43"/>
    <mergeCell ref="F44:G44"/>
    <mergeCell ref="F35:G35"/>
    <mergeCell ref="F36:G36"/>
    <mergeCell ref="F37:G37"/>
    <mergeCell ref="F38:G38"/>
    <mergeCell ref="F39:G39"/>
    <mergeCell ref="F50:G50"/>
    <mergeCell ref="F51:G51"/>
    <mergeCell ref="F52:G52"/>
    <mergeCell ref="F53:G53"/>
    <mergeCell ref="F54:G54"/>
    <mergeCell ref="F45:G45"/>
    <mergeCell ref="F46:G46"/>
    <mergeCell ref="F47:G47"/>
    <mergeCell ref="F48:G48"/>
    <mergeCell ref="F49:G49"/>
    <mergeCell ref="F60:G60"/>
    <mergeCell ref="F61:G61"/>
    <mergeCell ref="F62:G62"/>
    <mergeCell ref="F63:G63"/>
    <mergeCell ref="F64:G64"/>
    <mergeCell ref="F55:G55"/>
    <mergeCell ref="F56:G56"/>
    <mergeCell ref="F57:G57"/>
    <mergeCell ref="F58:G58"/>
    <mergeCell ref="F59:G59"/>
    <mergeCell ref="F70:G70"/>
    <mergeCell ref="F71:G71"/>
    <mergeCell ref="F72:G72"/>
    <mergeCell ref="F73:G73"/>
    <mergeCell ref="F74:G74"/>
    <mergeCell ref="F65:G65"/>
    <mergeCell ref="F66:G66"/>
    <mergeCell ref="F67:G67"/>
    <mergeCell ref="F68:G68"/>
    <mergeCell ref="F69:G69"/>
    <mergeCell ref="F80:G80"/>
    <mergeCell ref="F81:G81"/>
    <mergeCell ref="F82:G82"/>
    <mergeCell ref="F83:G83"/>
    <mergeCell ref="F84:G84"/>
    <mergeCell ref="F75:G75"/>
    <mergeCell ref="F76:G76"/>
    <mergeCell ref="F77:G77"/>
    <mergeCell ref="F78:G78"/>
    <mergeCell ref="F79:G79"/>
    <mergeCell ref="F90:G90"/>
    <mergeCell ref="F91:G91"/>
    <mergeCell ref="F92:G92"/>
    <mergeCell ref="F93:G93"/>
    <mergeCell ref="F94:G94"/>
    <mergeCell ref="F85:G85"/>
    <mergeCell ref="F86:G86"/>
    <mergeCell ref="F87:G87"/>
    <mergeCell ref="F88:G88"/>
    <mergeCell ref="F89:G89"/>
    <mergeCell ref="F100:G100"/>
    <mergeCell ref="F101:G101"/>
    <mergeCell ref="F102:G102"/>
    <mergeCell ref="F103:G103"/>
    <mergeCell ref="F104:G104"/>
    <mergeCell ref="F95:G95"/>
    <mergeCell ref="F96:G96"/>
    <mergeCell ref="F97:G97"/>
    <mergeCell ref="F98:G98"/>
    <mergeCell ref="F99:G99"/>
    <mergeCell ref="F110:G110"/>
    <mergeCell ref="F111:G111"/>
    <mergeCell ref="F112:G112"/>
    <mergeCell ref="F113:G113"/>
    <mergeCell ref="F114:G114"/>
    <mergeCell ref="F105:G105"/>
    <mergeCell ref="F106:G106"/>
    <mergeCell ref="F107:G107"/>
    <mergeCell ref="F108:G108"/>
    <mergeCell ref="F109:G109"/>
    <mergeCell ref="F120:G120"/>
    <mergeCell ref="F121:G121"/>
    <mergeCell ref="F122:G122"/>
    <mergeCell ref="F123:G123"/>
    <mergeCell ref="F124:G124"/>
    <mergeCell ref="F115:G115"/>
    <mergeCell ref="F116:G116"/>
    <mergeCell ref="F117:G117"/>
    <mergeCell ref="F118:G118"/>
    <mergeCell ref="F119:G119"/>
    <mergeCell ref="F135:G135"/>
    <mergeCell ref="F136:G136"/>
    <mergeCell ref="F137:G137"/>
    <mergeCell ref="F130:G130"/>
    <mergeCell ref="F131:G131"/>
    <mergeCell ref="F132:G132"/>
    <mergeCell ref="F133:G133"/>
    <mergeCell ref="F134:G134"/>
    <mergeCell ref="F125:G125"/>
    <mergeCell ref="F126:G126"/>
    <mergeCell ref="F127:G127"/>
    <mergeCell ref="F128:G128"/>
    <mergeCell ref="F129:G12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133"/>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27616.740000000016</v>
      </c>
      <c r="O2" s="21" t="s">
        <v>265</v>
      </c>
    </row>
    <row r="3" spans="1:15" s="21" customFormat="1" ht="15" customHeight="1" thickBot="1">
      <c r="A3" s="22" t="s">
        <v>156</v>
      </c>
      <c r="G3" s="28">
        <f>Invoice!J14</f>
        <v>45349</v>
      </c>
      <c r="H3" s="29"/>
      <c r="N3" s="21">
        <v>27616.740000000016</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Sam3 Kong3</v>
      </c>
      <c r="B11" s="42"/>
      <c r="C11" s="42"/>
      <c r="D11" s="42"/>
      <c r="F11" s="43" t="str">
        <f>'Copy paste to Here'!B11</f>
        <v>Sam3 Kong3</v>
      </c>
      <c r="G11" s="44"/>
      <c r="H11" s="45"/>
      <c r="K11" s="105" t="s">
        <v>163</v>
      </c>
      <c r="L11" s="46" t="s">
        <v>164</v>
      </c>
      <c r="M11" s="21">
        <f>VLOOKUP(G3,[1]Sheet1!$A$9:$I$7290,2,FALSE)</f>
        <v>35.74</v>
      </c>
    </row>
    <row r="12" spans="1:15" s="21" customFormat="1" ht="15.75" thickBot="1">
      <c r="A12" s="41" t="str">
        <f>'Copy paste to Here'!G12</f>
        <v>Bang Rak, Bangkok, 10500 152 Chartered Square Building</v>
      </c>
      <c r="B12" s="42"/>
      <c r="C12" s="42"/>
      <c r="D12" s="42"/>
      <c r="E12" s="89"/>
      <c r="F12" s="43" t="str">
        <f>'Copy paste to Here'!B12</f>
        <v>Bang Rak, Bangkok, 10500 152 Chartered Square Building</v>
      </c>
      <c r="G12" s="44"/>
      <c r="H12" s="45"/>
      <c r="K12" s="105" t="s">
        <v>165</v>
      </c>
      <c r="L12" s="46" t="s">
        <v>138</v>
      </c>
      <c r="M12" s="21">
        <f>VLOOKUP(G3,[1]Sheet1!$A$9:$I$7290,3,FALSE)</f>
        <v>38.57</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45.06</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22.96</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26.26</v>
      </c>
    </row>
    <row r="16" spans="1:15" s="21" customFormat="1" ht="13.7" customHeight="1" thickBot="1">
      <c r="A16" s="52"/>
      <c r="K16" s="106" t="s">
        <v>172</v>
      </c>
      <c r="L16" s="51" t="s">
        <v>173</v>
      </c>
      <c r="M16" s="21">
        <f>VLOOKUP(G3,[1]Sheet1!$A$9:$I$7290,7,FALSE)</f>
        <v>21.73</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Acrylic solid &amp; UV spiral coil taper with two rubber O-rings &amp; Gauge: 3mm  &amp;  Color: Black</v>
      </c>
      <c r="B18" s="57" t="str">
        <f>'Copy paste to Here'!C22</f>
        <v>ACCOR</v>
      </c>
      <c r="C18" s="57" t="s">
        <v>839</v>
      </c>
      <c r="D18" s="58">
        <f>Invoice!B22</f>
        <v>4</v>
      </c>
      <c r="E18" s="59">
        <f>'Shipping Invoice'!J22*$N$1</f>
        <v>23.35</v>
      </c>
      <c r="F18" s="59">
        <f>D18*E18</f>
        <v>93.4</v>
      </c>
      <c r="G18" s="60">
        <f>E18*$E$14</f>
        <v>23.35</v>
      </c>
      <c r="H18" s="61">
        <f>D18*G18</f>
        <v>93.4</v>
      </c>
    </row>
    <row r="19" spans="1:13" s="62" customFormat="1" ht="24">
      <c r="A19" s="124" t="str">
        <f>IF((LEN('Copy paste to Here'!G23))&gt;5,((CONCATENATE('Copy paste to Here'!G23," &amp; ",'Copy paste to Here'!D23,"  &amp;  ",'Copy paste to Here'!E23))),"Empty Cell")</f>
        <v>Acrylic solid &amp; UV spiral coil taper with two rubber O-rings &amp; Gauge: 3mm  &amp;  Color: Green</v>
      </c>
      <c r="B19" s="57" t="str">
        <f>'Copy paste to Here'!C23</f>
        <v>ACCOR</v>
      </c>
      <c r="C19" s="57" t="s">
        <v>839</v>
      </c>
      <c r="D19" s="58">
        <f>Invoice!B23</f>
        <v>4</v>
      </c>
      <c r="E19" s="59">
        <f>'Shipping Invoice'!J23*$N$1</f>
        <v>23.35</v>
      </c>
      <c r="F19" s="59">
        <f t="shared" ref="F19:F82" si="0">D19*E19</f>
        <v>93.4</v>
      </c>
      <c r="G19" s="60">
        <f t="shared" ref="G19:G82" si="1">E19*$E$14</f>
        <v>23.35</v>
      </c>
      <c r="H19" s="63">
        <f t="shared" ref="H19:H82" si="2">D19*G19</f>
        <v>93.4</v>
      </c>
    </row>
    <row r="20" spans="1:13" s="62" customFormat="1" ht="24">
      <c r="A20" s="56" t="str">
        <f>IF((LEN('Copy paste to Here'!G24))&gt;5,((CONCATENATE('Copy paste to Here'!G24," &amp; ",'Copy paste to Here'!D24,"  &amp;  ",'Copy paste to Here'!E24))),"Empty Cell")</f>
        <v>Acrylic solid &amp; UV spiral coil taper with two rubber O-rings &amp; Gauge: 3mm  &amp;  Color: Pink</v>
      </c>
      <c r="B20" s="57" t="str">
        <f>'Copy paste to Here'!C24</f>
        <v>ACCOR</v>
      </c>
      <c r="C20" s="57" t="s">
        <v>839</v>
      </c>
      <c r="D20" s="58">
        <f>Invoice!B24</f>
        <v>4</v>
      </c>
      <c r="E20" s="59">
        <f>'Shipping Invoice'!J24*$N$1</f>
        <v>23.35</v>
      </c>
      <c r="F20" s="59">
        <f t="shared" si="0"/>
        <v>93.4</v>
      </c>
      <c r="G20" s="60">
        <f t="shared" si="1"/>
        <v>23.35</v>
      </c>
      <c r="H20" s="63">
        <f t="shared" si="2"/>
        <v>93.4</v>
      </c>
    </row>
    <row r="21" spans="1:13" s="62" customFormat="1" ht="24">
      <c r="A21" s="56" t="str">
        <f>IF((LEN('Copy paste to Here'!G25))&gt;5,((CONCATENATE('Copy paste to Here'!G25," &amp; ",'Copy paste to Here'!D25,"  &amp;  ",'Copy paste to Here'!E25))),"Empty Cell")</f>
        <v>Acrylic solid &amp; UV spiral coil taper with two rubber O-rings &amp; Gauge: 4mm  &amp;  Color: Black</v>
      </c>
      <c r="B21" s="57" t="str">
        <f>'Copy paste to Here'!C25</f>
        <v>ACCOR</v>
      </c>
      <c r="C21" s="57" t="s">
        <v>840</v>
      </c>
      <c r="D21" s="58">
        <f>Invoice!B25</f>
        <v>4</v>
      </c>
      <c r="E21" s="59">
        <f>'Shipping Invoice'!J25*$N$1</f>
        <v>24.79</v>
      </c>
      <c r="F21" s="59">
        <f t="shared" si="0"/>
        <v>99.16</v>
      </c>
      <c r="G21" s="60">
        <f t="shared" si="1"/>
        <v>24.79</v>
      </c>
      <c r="H21" s="63">
        <f t="shared" si="2"/>
        <v>99.16</v>
      </c>
    </row>
    <row r="22" spans="1:13" s="62" customFormat="1" ht="24">
      <c r="A22" s="56" t="str">
        <f>IF((LEN('Copy paste to Here'!G26))&gt;5,((CONCATENATE('Copy paste to Here'!G26," &amp; ",'Copy paste to Here'!D26,"  &amp;  ",'Copy paste to Here'!E26))),"Empty Cell")</f>
        <v>Acrylic solid &amp; UV spiral coil taper with two rubber O-rings &amp; Gauge: 5mm  &amp;  Color: Black</v>
      </c>
      <c r="B22" s="57" t="str">
        <f>'Copy paste to Here'!C26</f>
        <v>ACCOR</v>
      </c>
      <c r="C22" s="57" t="s">
        <v>841</v>
      </c>
      <c r="D22" s="58">
        <f>Invoice!B26</f>
        <v>4</v>
      </c>
      <c r="E22" s="59">
        <f>'Shipping Invoice'!J26*$N$1</f>
        <v>26.59</v>
      </c>
      <c r="F22" s="59">
        <f t="shared" si="0"/>
        <v>106.36</v>
      </c>
      <c r="G22" s="60">
        <f t="shared" si="1"/>
        <v>26.59</v>
      </c>
      <c r="H22" s="63">
        <f t="shared" si="2"/>
        <v>106.36</v>
      </c>
    </row>
    <row r="23" spans="1:13" s="62" customFormat="1" ht="24">
      <c r="A23" s="56" t="str">
        <f>IF((LEN('Copy paste to Here'!G27))&gt;5,((CONCATENATE('Copy paste to Here'!G27," &amp; ",'Copy paste to Here'!D27,"  &amp;  ",'Copy paste to Here'!E27))),"Empty Cell")</f>
        <v>Acrylic solid &amp; UV spiral coil taper with two rubber O-rings &amp; Gauge: 6mm  &amp;  Color: Black</v>
      </c>
      <c r="B23" s="57" t="str">
        <f>'Copy paste to Here'!C27</f>
        <v>ACCOR</v>
      </c>
      <c r="C23" s="57" t="s">
        <v>842</v>
      </c>
      <c r="D23" s="58">
        <f>Invoice!B27</f>
        <v>2</v>
      </c>
      <c r="E23" s="59">
        <f>'Shipping Invoice'!J27*$N$1</f>
        <v>28.38</v>
      </c>
      <c r="F23" s="59">
        <f t="shared" si="0"/>
        <v>56.76</v>
      </c>
      <c r="G23" s="60">
        <f t="shared" si="1"/>
        <v>28.38</v>
      </c>
      <c r="H23" s="63">
        <f t="shared" si="2"/>
        <v>56.76</v>
      </c>
    </row>
    <row r="24" spans="1:13" s="62" customFormat="1" ht="24">
      <c r="A24" s="56" t="str">
        <f>IF((LEN('Copy paste to Here'!G28))&gt;5,((CONCATENATE('Copy paste to Here'!G28," &amp; ",'Copy paste to Here'!D28,"  &amp;  ",'Copy paste to Here'!E28))),"Empty Cell")</f>
        <v>Acrylic solid &amp; UV spiral coil taper with two rubber O-rings &amp; Gauge: 6mm  &amp;  Color: White</v>
      </c>
      <c r="B24" s="57" t="str">
        <f>'Copy paste to Here'!C28</f>
        <v>ACCOR</v>
      </c>
      <c r="C24" s="57" t="s">
        <v>842</v>
      </c>
      <c r="D24" s="58">
        <f>Invoice!B28</f>
        <v>2</v>
      </c>
      <c r="E24" s="59">
        <f>'Shipping Invoice'!J28*$N$1</f>
        <v>28.38</v>
      </c>
      <c r="F24" s="59">
        <f t="shared" si="0"/>
        <v>56.76</v>
      </c>
      <c r="G24" s="60">
        <f t="shared" si="1"/>
        <v>28.38</v>
      </c>
      <c r="H24" s="63">
        <f t="shared" si="2"/>
        <v>56.76</v>
      </c>
    </row>
    <row r="25" spans="1:13" s="62" customFormat="1" ht="24">
      <c r="A25" s="56" t="str">
        <f>IF((LEN('Copy paste to Here'!G29))&gt;5,((CONCATENATE('Copy paste to Here'!G29," &amp; ",'Copy paste to Here'!D29,"  &amp;  ",'Copy paste to Here'!E29))),"Empty Cell")</f>
        <v>Acrylic flesh tunnel with external screw-fit &amp; Gauge: 4mm  &amp;  Color: Green</v>
      </c>
      <c r="B25" s="57" t="str">
        <f>'Copy paste to Here'!C29</f>
        <v>ACFP</v>
      </c>
      <c r="C25" s="57" t="s">
        <v>843</v>
      </c>
      <c r="D25" s="58">
        <f>Invoice!B29</f>
        <v>4</v>
      </c>
      <c r="E25" s="59">
        <f>'Shipping Invoice'!J29*$N$1</f>
        <v>22.28</v>
      </c>
      <c r="F25" s="59">
        <f t="shared" si="0"/>
        <v>89.12</v>
      </c>
      <c r="G25" s="60">
        <f t="shared" si="1"/>
        <v>22.28</v>
      </c>
      <c r="H25" s="63">
        <f t="shared" si="2"/>
        <v>89.12</v>
      </c>
    </row>
    <row r="26" spans="1:13" s="62" customFormat="1" ht="24">
      <c r="A26" s="56" t="str">
        <f>IF((LEN('Copy paste to Here'!G30))&gt;5,((CONCATENATE('Copy paste to Here'!G30," &amp; ",'Copy paste to Here'!D30,"  &amp;  ",'Copy paste to Here'!E30))),"Empty Cell")</f>
        <v>Acrylic flesh tunnel with external screw-fit &amp; Gauge: 4mm  &amp;  Color: Pink</v>
      </c>
      <c r="B26" s="57" t="str">
        <f>'Copy paste to Here'!C30</f>
        <v>ACFP</v>
      </c>
      <c r="C26" s="57" t="s">
        <v>843</v>
      </c>
      <c r="D26" s="58">
        <f>Invoice!B30</f>
        <v>4</v>
      </c>
      <c r="E26" s="59">
        <f>'Shipping Invoice'!J30*$N$1</f>
        <v>22.28</v>
      </c>
      <c r="F26" s="59">
        <f t="shared" si="0"/>
        <v>89.12</v>
      </c>
      <c r="G26" s="60">
        <f t="shared" si="1"/>
        <v>22.28</v>
      </c>
      <c r="H26" s="63">
        <f t="shared" si="2"/>
        <v>89.12</v>
      </c>
    </row>
    <row r="27" spans="1:13" s="62" customFormat="1" ht="24">
      <c r="A27" s="56" t="str">
        <f>IF((LEN('Copy paste to Here'!G31))&gt;5,((CONCATENATE('Copy paste to Here'!G31," &amp; ",'Copy paste to Here'!D31,"  &amp;  ",'Copy paste to Here'!E31))),"Empty Cell")</f>
        <v>Acrylic flesh tunnel with external screw-fit &amp; Gauge: 5mm  &amp;  Color: White</v>
      </c>
      <c r="B27" s="57" t="str">
        <f>'Copy paste to Here'!C31</f>
        <v>ACFP</v>
      </c>
      <c r="C27" s="57" t="s">
        <v>844</v>
      </c>
      <c r="D27" s="58">
        <f>Invoice!B31</f>
        <v>4</v>
      </c>
      <c r="E27" s="59">
        <f>'Shipping Invoice'!J31*$N$1</f>
        <v>23.35</v>
      </c>
      <c r="F27" s="59">
        <f t="shared" si="0"/>
        <v>93.4</v>
      </c>
      <c r="G27" s="60">
        <f t="shared" si="1"/>
        <v>23.35</v>
      </c>
      <c r="H27" s="63">
        <f t="shared" si="2"/>
        <v>93.4</v>
      </c>
    </row>
    <row r="28" spans="1:13" s="62" customFormat="1" ht="24">
      <c r="A28" s="56" t="str">
        <f>IF((LEN('Copy paste to Here'!G32))&gt;5,((CONCATENATE('Copy paste to Here'!G32," &amp; ",'Copy paste to Here'!D32,"  &amp;  ",'Copy paste to Here'!E32))),"Empty Cell")</f>
        <v>Acrylic flesh tunnel with external screw-fit &amp; Gauge: 6mm  &amp;  Color: Green</v>
      </c>
      <c r="B28" s="57" t="str">
        <f>'Copy paste to Here'!C32</f>
        <v>ACFP</v>
      </c>
      <c r="C28" s="57" t="s">
        <v>845</v>
      </c>
      <c r="D28" s="58">
        <f>Invoice!B32</f>
        <v>2</v>
      </c>
      <c r="E28" s="59">
        <f>'Shipping Invoice'!J32*$N$1</f>
        <v>24.79</v>
      </c>
      <c r="F28" s="59">
        <f t="shared" si="0"/>
        <v>49.58</v>
      </c>
      <c r="G28" s="60">
        <f t="shared" si="1"/>
        <v>24.79</v>
      </c>
      <c r="H28" s="63">
        <f t="shared" si="2"/>
        <v>49.58</v>
      </c>
    </row>
    <row r="29" spans="1:13" s="62" customFormat="1" ht="24">
      <c r="A29" s="56" t="str">
        <f>IF((LEN('Copy paste to Here'!G33))&gt;5,((CONCATENATE('Copy paste to Here'!G33," &amp; ",'Copy paste to Here'!D33,"  &amp;  ",'Copy paste to Here'!E33))),"Empty Cell")</f>
        <v>Acrylic flesh tunnel with external screw-fit &amp; Gauge: 6mm  &amp;  Color: Purple</v>
      </c>
      <c r="B29" s="57" t="str">
        <f>'Copy paste to Here'!C33</f>
        <v>ACFP</v>
      </c>
      <c r="C29" s="57" t="s">
        <v>845</v>
      </c>
      <c r="D29" s="58">
        <f>Invoice!B33</f>
        <v>2</v>
      </c>
      <c r="E29" s="59">
        <f>'Shipping Invoice'!J33*$N$1</f>
        <v>24.79</v>
      </c>
      <c r="F29" s="59">
        <f t="shared" si="0"/>
        <v>49.58</v>
      </c>
      <c r="G29" s="60">
        <f t="shared" si="1"/>
        <v>24.79</v>
      </c>
      <c r="H29" s="63">
        <f t="shared" si="2"/>
        <v>49.58</v>
      </c>
    </row>
    <row r="30" spans="1:13" s="62" customFormat="1" ht="24">
      <c r="A30" s="56" t="str">
        <f>IF((LEN('Copy paste to Here'!G34))&gt;5,((CONCATENATE('Copy paste to Here'!G34," &amp; ",'Copy paste to Here'!D34,"  &amp;  ",'Copy paste to Here'!E34))),"Empty Cell")</f>
        <v>Acrylic flesh tunnel with external screw-fit &amp; Gauge: 6mm  &amp;  Color: Red</v>
      </c>
      <c r="B30" s="57" t="str">
        <f>'Copy paste to Here'!C34</f>
        <v>ACFP</v>
      </c>
      <c r="C30" s="57" t="s">
        <v>845</v>
      </c>
      <c r="D30" s="58">
        <f>Invoice!B34</f>
        <v>2</v>
      </c>
      <c r="E30" s="59">
        <f>'Shipping Invoice'!J34*$N$1</f>
        <v>24.79</v>
      </c>
      <c r="F30" s="59">
        <f t="shared" si="0"/>
        <v>49.58</v>
      </c>
      <c r="G30" s="60">
        <f t="shared" si="1"/>
        <v>24.79</v>
      </c>
      <c r="H30" s="63">
        <f t="shared" si="2"/>
        <v>49.58</v>
      </c>
    </row>
    <row r="31" spans="1:13" s="62" customFormat="1" ht="24">
      <c r="A31" s="56" t="str">
        <f>IF((LEN('Copy paste to Here'!G35))&gt;5,((CONCATENATE('Copy paste to Here'!G35," &amp; ",'Copy paste to Here'!D35,"  &amp;  ",'Copy paste to Here'!E35))),"Empty Cell")</f>
        <v>Acrylic flesh tunnel with external screw-fit &amp; Gauge: 8mm  &amp;  Color: Green</v>
      </c>
      <c r="B31" s="57" t="str">
        <f>'Copy paste to Here'!C35</f>
        <v>ACFP</v>
      </c>
      <c r="C31" s="57" t="s">
        <v>846</v>
      </c>
      <c r="D31" s="58">
        <f>Invoice!B35</f>
        <v>2</v>
      </c>
      <c r="E31" s="59">
        <f>'Shipping Invoice'!J35*$N$1</f>
        <v>26.23</v>
      </c>
      <c r="F31" s="59">
        <f t="shared" si="0"/>
        <v>52.46</v>
      </c>
      <c r="G31" s="60">
        <f t="shared" si="1"/>
        <v>26.23</v>
      </c>
      <c r="H31" s="63">
        <f t="shared" si="2"/>
        <v>52.46</v>
      </c>
    </row>
    <row r="32" spans="1:13" s="62" customFormat="1" ht="24">
      <c r="A32" s="56" t="str">
        <f>IF((LEN('Copy paste to Here'!G36))&gt;5,((CONCATENATE('Copy paste to Here'!G36," &amp; ",'Copy paste to Here'!D36,"  &amp;  ",'Copy paste to Here'!E36))),"Empty Cell")</f>
        <v>Acrylic flesh tunnel with external screw-fit &amp; Gauge: 12mm  &amp;  Color: Green</v>
      </c>
      <c r="B32" s="57" t="str">
        <f>'Copy paste to Here'!C36</f>
        <v>ACFP</v>
      </c>
      <c r="C32" s="57" t="s">
        <v>847</v>
      </c>
      <c r="D32" s="58">
        <f>Invoice!B36</f>
        <v>2</v>
      </c>
      <c r="E32" s="59">
        <f>'Shipping Invoice'!J36*$N$1</f>
        <v>31.62</v>
      </c>
      <c r="F32" s="59">
        <f t="shared" si="0"/>
        <v>63.24</v>
      </c>
      <c r="G32" s="60">
        <f t="shared" si="1"/>
        <v>31.62</v>
      </c>
      <c r="H32" s="63">
        <f t="shared" si="2"/>
        <v>63.24</v>
      </c>
    </row>
    <row r="33" spans="1:8" s="62" customFormat="1" ht="24">
      <c r="A33" s="56" t="str">
        <f>IF((LEN('Copy paste to Here'!G37))&gt;5,((CONCATENATE('Copy paste to Here'!G37," &amp; ",'Copy paste to Here'!D37,"  &amp;  ",'Copy paste to Here'!E37))),"Empty Cell")</f>
        <v>Acrylic flesh tunnel with external screw-fit &amp; Gauge: 22mm  &amp;  Color: Green</v>
      </c>
      <c r="B33" s="57" t="str">
        <f>'Copy paste to Here'!C37</f>
        <v>ACFP</v>
      </c>
      <c r="C33" s="57" t="s">
        <v>848</v>
      </c>
      <c r="D33" s="58">
        <f>Invoice!B37</f>
        <v>4</v>
      </c>
      <c r="E33" s="59">
        <f>'Shipping Invoice'!J37*$N$1</f>
        <v>53.54</v>
      </c>
      <c r="F33" s="59">
        <f t="shared" si="0"/>
        <v>214.16</v>
      </c>
      <c r="G33" s="60">
        <f t="shared" si="1"/>
        <v>53.54</v>
      </c>
      <c r="H33" s="63">
        <f t="shared" si="2"/>
        <v>214.16</v>
      </c>
    </row>
    <row r="34" spans="1:8" s="62" customFormat="1" ht="24">
      <c r="A34" s="56" t="str">
        <f>IF((LEN('Copy paste to Here'!G38))&gt;5,((CONCATENATE('Copy paste to Here'!G38," &amp; ",'Copy paste to Here'!D38,"  &amp;  ",'Copy paste to Here'!E38))),"Empty Cell")</f>
        <v>Acrylic flesh tunnel with external screw-fit &amp; Gauge: 22mm  &amp;  Color: Red</v>
      </c>
      <c r="B34" s="57" t="str">
        <f>'Copy paste to Here'!C38</f>
        <v>ACFP</v>
      </c>
      <c r="C34" s="57" t="s">
        <v>848</v>
      </c>
      <c r="D34" s="58">
        <f>Invoice!B38</f>
        <v>4</v>
      </c>
      <c r="E34" s="59">
        <f>'Shipping Invoice'!J38*$N$1</f>
        <v>53.54</v>
      </c>
      <c r="F34" s="59">
        <f t="shared" si="0"/>
        <v>214.16</v>
      </c>
      <c r="G34" s="60">
        <f t="shared" si="1"/>
        <v>53.54</v>
      </c>
      <c r="H34" s="63">
        <f t="shared" si="2"/>
        <v>214.16</v>
      </c>
    </row>
    <row r="35" spans="1:8" s="62" customFormat="1" ht="36">
      <c r="A35" s="56" t="str">
        <f>IF((LEN('Copy paste to Here'!G39))&gt;5,((CONCATENATE('Copy paste to Here'!G39," &amp; ",'Copy paste to Here'!D39,"  &amp;  ",'Copy paste to Here'!E39))),"Empty Cell")</f>
        <v>White acrylic flesh tunnel with multi-crystal ferido glued balls with resin cover studded rim. Stones will never fall out guaranteed! &amp; Gauge: 6mm  &amp;  Crystal Color: Blue Zircon</v>
      </c>
      <c r="B35" s="57" t="str">
        <f>'Copy paste to Here'!C39</f>
        <v>AFEFR</v>
      </c>
      <c r="C35" s="57" t="s">
        <v>849</v>
      </c>
      <c r="D35" s="58">
        <f>Invoice!B39</f>
        <v>4</v>
      </c>
      <c r="E35" s="59">
        <f>'Shipping Invoice'!J39*$N$1</f>
        <v>72.94</v>
      </c>
      <c r="F35" s="59">
        <f t="shared" si="0"/>
        <v>291.76</v>
      </c>
      <c r="G35" s="60">
        <f t="shared" si="1"/>
        <v>72.94</v>
      </c>
      <c r="H35" s="63">
        <f t="shared" si="2"/>
        <v>291.76</v>
      </c>
    </row>
    <row r="36" spans="1:8" s="62" customFormat="1" ht="24">
      <c r="A36" s="56" t="str">
        <f>IF((LEN('Copy paste to Here'!G40))&gt;5,((CONCATENATE('Copy paste to Here'!G40," &amp; ",'Copy paste to Here'!D40,"  &amp;  ",'Copy paste to Here'!E40))),"Empty Cell")</f>
        <v xml:space="preserve">Pink acrylic screw-fit flesh tunnel with clear crystal studded rim &amp; Gauge: 8mm  &amp;  </v>
      </c>
      <c r="B36" s="57" t="str">
        <f>'Copy paste to Here'!C40</f>
        <v>AFEMP</v>
      </c>
      <c r="C36" s="57" t="s">
        <v>850</v>
      </c>
      <c r="D36" s="58">
        <f>Invoice!B40</f>
        <v>6</v>
      </c>
      <c r="E36" s="59">
        <f>'Shipping Invoice'!J40*$N$1</f>
        <v>44.55</v>
      </c>
      <c r="F36" s="59">
        <f t="shared" si="0"/>
        <v>267.29999999999995</v>
      </c>
      <c r="G36" s="60">
        <f t="shared" si="1"/>
        <v>44.55</v>
      </c>
      <c r="H36" s="63">
        <f t="shared" si="2"/>
        <v>267.29999999999995</v>
      </c>
    </row>
    <row r="37" spans="1:8" s="62" customFormat="1" ht="24">
      <c r="A37" s="56" t="str">
        <f>IF((LEN('Copy paste to Here'!G41))&gt;5,((CONCATENATE('Copy paste to Here'!G41," &amp; ",'Copy paste to Here'!D41,"  &amp;  ",'Copy paste to Here'!E41))),"Empty Cell")</f>
        <v>Double flared acrylic flesh tunnel with internal screw-fit &amp; Gauge: 6mm  &amp;  Color: Pink</v>
      </c>
      <c r="B37" s="57" t="str">
        <f>'Copy paste to Here'!C41</f>
        <v>AHP</v>
      </c>
      <c r="C37" s="57" t="s">
        <v>851</v>
      </c>
      <c r="D37" s="58">
        <f>Invoice!B41</f>
        <v>8</v>
      </c>
      <c r="E37" s="59">
        <f>'Shipping Invoice'!J41*$N$1</f>
        <v>23.35</v>
      </c>
      <c r="F37" s="59">
        <f t="shared" si="0"/>
        <v>186.8</v>
      </c>
      <c r="G37" s="60">
        <f t="shared" si="1"/>
        <v>23.35</v>
      </c>
      <c r="H37" s="63">
        <f t="shared" si="2"/>
        <v>186.8</v>
      </c>
    </row>
    <row r="38" spans="1:8" s="62" customFormat="1" ht="24">
      <c r="A38" s="56" t="str">
        <f>IF((LEN('Copy paste to Here'!G42))&gt;5,((CONCATENATE('Copy paste to Here'!G42," &amp; ",'Copy paste to Here'!D42,"  &amp;  ",'Copy paste to Here'!E42))),"Empty Cell")</f>
        <v>Double flared acrylic flesh tunnel with internal screw-fit &amp; Gauge: 10mm  &amp;  Color: Clear</v>
      </c>
      <c r="B38" s="57" t="str">
        <f>'Copy paste to Here'!C42</f>
        <v>AHP</v>
      </c>
      <c r="C38" s="57" t="s">
        <v>852</v>
      </c>
      <c r="D38" s="58">
        <f>Invoice!B42</f>
        <v>4</v>
      </c>
      <c r="E38" s="59">
        <f>'Shipping Invoice'!J42*$N$1</f>
        <v>30.18</v>
      </c>
      <c r="F38" s="59">
        <f t="shared" si="0"/>
        <v>120.72</v>
      </c>
      <c r="G38" s="60">
        <f t="shared" si="1"/>
        <v>30.18</v>
      </c>
      <c r="H38" s="63">
        <f t="shared" si="2"/>
        <v>120.72</v>
      </c>
    </row>
    <row r="39" spans="1:8" s="62" customFormat="1">
      <c r="A39" s="56" t="str">
        <f>IF((LEN('Copy paste to Here'!G43))&gt;5,((CONCATENATE('Copy paste to Here'!G43," &amp; ",'Copy paste to Here'!D43,"  &amp;  ",'Copy paste to Here'!E43))),"Empty Cell")</f>
        <v>Solid acrylic double flared plug &amp; Gauge: 5mm  &amp;  Color: Black</v>
      </c>
      <c r="B39" s="57" t="str">
        <f>'Copy paste to Here'!C43</f>
        <v>ASPG</v>
      </c>
      <c r="C39" s="57" t="s">
        <v>853</v>
      </c>
      <c r="D39" s="58">
        <f>Invoice!B43</f>
        <v>4</v>
      </c>
      <c r="E39" s="59">
        <f>'Shipping Invoice'!J43*$N$1</f>
        <v>15.81</v>
      </c>
      <c r="F39" s="59">
        <f t="shared" si="0"/>
        <v>63.24</v>
      </c>
      <c r="G39" s="60">
        <f t="shared" si="1"/>
        <v>15.81</v>
      </c>
      <c r="H39" s="63">
        <f t="shared" si="2"/>
        <v>63.24</v>
      </c>
    </row>
    <row r="40" spans="1:8" s="62" customFormat="1">
      <c r="A40" s="56" t="str">
        <f>IF((LEN('Copy paste to Here'!G44))&gt;5,((CONCATENATE('Copy paste to Here'!G44," &amp; ",'Copy paste to Here'!D44,"  &amp;  ",'Copy paste to Here'!E44))),"Empty Cell")</f>
        <v>Solid acrylic double flared plug &amp; Gauge: 6mm  &amp;  Color: Black</v>
      </c>
      <c r="B40" s="57" t="str">
        <f>'Copy paste to Here'!C44</f>
        <v>ASPG</v>
      </c>
      <c r="C40" s="57" t="s">
        <v>854</v>
      </c>
      <c r="D40" s="58">
        <f>Invoice!B44</f>
        <v>4</v>
      </c>
      <c r="E40" s="59">
        <f>'Shipping Invoice'!J44*$N$1</f>
        <v>15.81</v>
      </c>
      <c r="F40" s="59">
        <f t="shared" si="0"/>
        <v>63.24</v>
      </c>
      <c r="G40" s="60">
        <f t="shared" si="1"/>
        <v>15.81</v>
      </c>
      <c r="H40" s="63">
        <f t="shared" si="2"/>
        <v>63.24</v>
      </c>
    </row>
    <row r="41" spans="1:8" s="62" customFormat="1">
      <c r="A41" s="56" t="str">
        <f>IF((LEN('Copy paste to Here'!G45))&gt;5,((CONCATENATE('Copy paste to Here'!G45," &amp; ",'Copy paste to Here'!D45,"  &amp;  ",'Copy paste to Here'!E45))),"Empty Cell")</f>
        <v>Solid acrylic double flared plug &amp; Gauge: 6mm  &amp;  Color: White</v>
      </c>
      <c r="B41" s="57" t="str">
        <f>'Copy paste to Here'!C45</f>
        <v>ASPG</v>
      </c>
      <c r="C41" s="57" t="s">
        <v>854</v>
      </c>
      <c r="D41" s="58">
        <f>Invoice!B45</f>
        <v>4</v>
      </c>
      <c r="E41" s="59">
        <f>'Shipping Invoice'!J45*$N$1</f>
        <v>15.81</v>
      </c>
      <c r="F41" s="59">
        <f t="shared" si="0"/>
        <v>63.24</v>
      </c>
      <c r="G41" s="60">
        <f t="shared" si="1"/>
        <v>15.81</v>
      </c>
      <c r="H41" s="63">
        <f t="shared" si="2"/>
        <v>63.24</v>
      </c>
    </row>
    <row r="42" spans="1:8" s="62" customFormat="1">
      <c r="A42" s="56" t="str">
        <f>IF((LEN('Copy paste to Here'!G46))&gt;5,((CONCATENATE('Copy paste to Here'!G46," &amp; ",'Copy paste to Here'!D46,"  &amp;  ",'Copy paste to Here'!E46))),"Empty Cell")</f>
        <v>Solid acrylic double flared plug &amp; Gauge: 6mm  &amp;  Color: Clear</v>
      </c>
      <c r="B42" s="57" t="str">
        <f>'Copy paste to Here'!C46</f>
        <v>ASPG</v>
      </c>
      <c r="C42" s="57" t="s">
        <v>854</v>
      </c>
      <c r="D42" s="58">
        <f>Invoice!B46</f>
        <v>4</v>
      </c>
      <c r="E42" s="59">
        <f>'Shipping Invoice'!J46*$N$1</f>
        <v>15.81</v>
      </c>
      <c r="F42" s="59">
        <f t="shared" si="0"/>
        <v>63.24</v>
      </c>
      <c r="G42" s="60">
        <f t="shared" si="1"/>
        <v>15.81</v>
      </c>
      <c r="H42" s="63">
        <f t="shared" si="2"/>
        <v>63.24</v>
      </c>
    </row>
    <row r="43" spans="1:8" s="62" customFormat="1">
      <c r="A43" s="56" t="str">
        <f>IF((LEN('Copy paste to Here'!G47))&gt;5,((CONCATENATE('Copy paste to Here'!G47," &amp; ",'Copy paste to Here'!D47,"  &amp;  ",'Copy paste to Here'!E47))),"Empty Cell")</f>
        <v>Solid acrylic double flared plug &amp; Gauge: 25mm  &amp;  Color: Clear</v>
      </c>
      <c r="B43" s="57" t="str">
        <f>'Copy paste to Here'!C47</f>
        <v>ASPG</v>
      </c>
      <c r="C43" s="57" t="s">
        <v>855</v>
      </c>
      <c r="D43" s="58">
        <f>Invoice!B47</f>
        <v>14</v>
      </c>
      <c r="E43" s="59">
        <f>'Shipping Invoice'!J47*$N$1</f>
        <v>35.57</v>
      </c>
      <c r="F43" s="59">
        <f t="shared" si="0"/>
        <v>497.98</v>
      </c>
      <c r="G43" s="60">
        <f t="shared" si="1"/>
        <v>35.57</v>
      </c>
      <c r="H43" s="63">
        <f t="shared" si="2"/>
        <v>497.98</v>
      </c>
    </row>
    <row r="44" spans="1:8" s="62" customFormat="1" ht="36">
      <c r="A44" s="56" t="str">
        <f>IF((LEN('Copy paste to Here'!G48))&gt;5,((CONCATENATE('Copy paste to Here'!G48," &amp; ",'Copy paste to Here'!D48,"  &amp;  ",'Copy paste to Here'!E48))),"Empty Cell")</f>
        <v>Bi color PVD plated &amp; mirror polished surgical steel double flared flesh tunnel with internal screw-fit Enjoy having two different colors in a single plug &amp; Gauge: 4mm  &amp;  Color: Black</v>
      </c>
      <c r="B44" s="57" t="str">
        <f>'Copy paste to Here'!C48</f>
        <v>BSHP</v>
      </c>
      <c r="C44" s="57" t="s">
        <v>856</v>
      </c>
      <c r="D44" s="58">
        <f>Invoice!B48</f>
        <v>2</v>
      </c>
      <c r="E44" s="59">
        <f>'Shipping Invoice'!J48*$N$1</f>
        <v>80.48</v>
      </c>
      <c r="F44" s="59">
        <f t="shared" si="0"/>
        <v>160.96</v>
      </c>
      <c r="G44" s="60">
        <f t="shared" si="1"/>
        <v>80.48</v>
      </c>
      <c r="H44" s="63">
        <f t="shared" si="2"/>
        <v>160.96</v>
      </c>
    </row>
    <row r="45" spans="1:8" s="62" customFormat="1" ht="36">
      <c r="A45" s="56" t="str">
        <f>IF((LEN('Copy paste to Here'!G49))&gt;5,((CONCATENATE('Copy paste to Here'!G49," &amp; ",'Copy paste to Here'!D49,"  &amp;  ",'Copy paste to Here'!E49))),"Empty Cell")</f>
        <v>Bi color PVD plated &amp; mirror polished surgical steel double flared flesh tunnel with internal screw-fit Enjoy having two different colors in a single plug &amp; Gauge: 12mm  &amp;  Color: Black</v>
      </c>
      <c r="B45" s="57" t="str">
        <f>'Copy paste to Here'!C49</f>
        <v>BSHP</v>
      </c>
      <c r="C45" s="57" t="s">
        <v>857</v>
      </c>
      <c r="D45" s="58">
        <f>Invoice!B49</f>
        <v>4</v>
      </c>
      <c r="E45" s="59">
        <f>'Shipping Invoice'!J49*$N$1</f>
        <v>114.26</v>
      </c>
      <c r="F45" s="59">
        <f t="shared" si="0"/>
        <v>457.04</v>
      </c>
      <c r="G45" s="60">
        <f t="shared" si="1"/>
        <v>114.26</v>
      </c>
      <c r="H45" s="63">
        <f t="shared" si="2"/>
        <v>457.04</v>
      </c>
    </row>
    <row r="46" spans="1:8" s="62" customFormat="1" ht="24">
      <c r="A46" s="56" t="str">
        <f>IF((LEN('Copy paste to Here'!G50))&gt;5,((CONCATENATE('Copy paste to Here'!G50," &amp; ",'Copy paste to Here'!D50,"  &amp;  ",'Copy paste to Here'!E50))),"Empty Cell")</f>
        <v xml:space="preserve">Areng wood single flare flesh tunnel with rubber O-ring &amp; Gauge: 5mm  &amp;  </v>
      </c>
      <c r="B46" s="57" t="str">
        <f>'Copy paste to Here'!C50</f>
        <v>DPARR</v>
      </c>
      <c r="C46" s="57" t="s">
        <v>858</v>
      </c>
      <c r="D46" s="58">
        <f>Invoice!B50</f>
        <v>4</v>
      </c>
      <c r="E46" s="59">
        <f>'Shipping Invoice'!J50*$N$1</f>
        <v>42.76</v>
      </c>
      <c r="F46" s="59">
        <f t="shared" si="0"/>
        <v>171.04</v>
      </c>
      <c r="G46" s="60">
        <f t="shared" si="1"/>
        <v>42.76</v>
      </c>
      <c r="H46" s="63">
        <f t="shared" si="2"/>
        <v>171.04</v>
      </c>
    </row>
    <row r="47" spans="1:8" s="62" customFormat="1" ht="24">
      <c r="A47" s="56" t="str">
        <f>IF((LEN('Copy paste to Here'!G51))&gt;5,((CONCATENATE('Copy paste to Here'!G51," &amp; ",'Copy paste to Here'!D51,"  &amp;  ",'Copy paste to Here'!E51))),"Empty Cell")</f>
        <v xml:space="preserve">High polished surgical steel double flared flesh tunnel - size 12g to 2'' (2mm - 52mm) &amp; Gauge: 32mm  &amp;  </v>
      </c>
      <c r="B47" s="57" t="str">
        <f>'Copy paste to Here'!C51</f>
        <v>DPG</v>
      </c>
      <c r="C47" s="57" t="s">
        <v>859</v>
      </c>
      <c r="D47" s="58">
        <f>Invoice!B51</f>
        <v>4</v>
      </c>
      <c r="E47" s="59">
        <f>'Shipping Invoice'!J51*$N$1</f>
        <v>105.64</v>
      </c>
      <c r="F47" s="59">
        <f t="shared" si="0"/>
        <v>422.56</v>
      </c>
      <c r="G47" s="60">
        <f t="shared" si="1"/>
        <v>105.64</v>
      </c>
      <c r="H47" s="63">
        <f t="shared" si="2"/>
        <v>422.56</v>
      </c>
    </row>
    <row r="48" spans="1:8" s="62" customFormat="1">
      <c r="A48" s="56" t="str">
        <f>IF((LEN('Copy paste to Here'!G52))&gt;5,((CONCATENATE('Copy paste to Here'!G52," &amp; ",'Copy paste to Here'!D52,"  &amp;  ",'Copy paste to Here'!E52))),"Empty Cell")</f>
        <v xml:space="preserve">Coconut wood double flared flesh tunnel &amp; Gauge: 3mm  &amp;  </v>
      </c>
      <c r="B48" s="57" t="str">
        <f>'Copy paste to Here'!C52</f>
        <v>DPWB</v>
      </c>
      <c r="C48" s="57" t="s">
        <v>860</v>
      </c>
      <c r="D48" s="58">
        <f>Invoice!B52</f>
        <v>4</v>
      </c>
      <c r="E48" s="59">
        <f>'Shipping Invoice'!J52*$N$1</f>
        <v>31.98</v>
      </c>
      <c r="F48" s="59">
        <f t="shared" si="0"/>
        <v>127.92</v>
      </c>
      <c r="G48" s="60">
        <f t="shared" si="1"/>
        <v>31.98</v>
      </c>
      <c r="H48" s="63">
        <f t="shared" si="2"/>
        <v>127.92</v>
      </c>
    </row>
    <row r="49" spans="1:8" s="62" customFormat="1">
      <c r="A49" s="56" t="str">
        <f>IF((LEN('Copy paste to Here'!G53))&gt;5,((CONCATENATE('Copy paste to Here'!G53," &amp; ",'Copy paste to Here'!D53,"  &amp;  ",'Copy paste to Here'!E53))),"Empty Cell")</f>
        <v xml:space="preserve">Coconut wood double flared flesh tunnel &amp; Gauge: 10mm  &amp;  </v>
      </c>
      <c r="B49" s="57" t="str">
        <f>'Copy paste to Here'!C53</f>
        <v>DPWB</v>
      </c>
      <c r="C49" s="57" t="s">
        <v>861</v>
      </c>
      <c r="D49" s="58">
        <f>Invoice!B53</f>
        <v>4</v>
      </c>
      <c r="E49" s="59">
        <f>'Shipping Invoice'!J53*$N$1</f>
        <v>42.76</v>
      </c>
      <c r="F49" s="59">
        <f t="shared" si="0"/>
        <v>171.04</v>
      </c>
      <c r="G49" s="60">
        <f t="shared" si="1"/>
        <v>42.76</v>
      </c>
      <c r="H49" s="63">
        <f t="shared" si="2"/>
        <v>171.04</v>
      </c>
    </row>
    <row r="50" spans="1:8" s="62" customFormat="1" ht="24">
      <c r="A50" s="56" t="str">
        <f>IF((LEN('Copy paste to Here'!G54))&gt;5,((CONCATENATE('Copy paste to Here'!G54," &amp; ",'Copy paste to Here'!D54,"  &amp;  ",'Copy paste to Here'!E54))),"Empty Cell")</f>
        <v>PVD plated surgical steel double flared flesh tunnel - 12g (2mm) to 2'' (52mm) &amp; Gauge: 12mm  &amp;  Color: Black</v>
      </c>
      <c r="B50" s="57" t="str">
        <f>'Copy paste to Here'!C54</f>
        <v>DTPG</v>
      </c>
      <c r="C50" s="57" t="s">
        <v>862</v>
      </c>
      <c r="D50" s="58">
        <f>Invoice!B54</f>
        <v>2</v>
      </c>
      <c r="E50" s="59">
        <f>'Shipping Invoice'!J54*$N$1</f>
        <v>58.93</v>
      </c>
      <c r="F50" s="59">
        <f t="shared" si="0"/>
        <v>117.86</v>
      </c>
      <c r="G50" s="60">
        <f t="shared" si="1"/>
        <v>58.93</v>
      </c>
      <c r="H50" s="63">
        <f t="shared" si="2"/>
        <v>117.86</v>
      </c>
    </row>
    <row r="51" spans="1:8" s="62" customFormat="1" ht="24">
      <c r="A51" s="56" t="str">
        <f>IF((LEN('Copy paste to Here'!G55))&gt;5,((CONCATENATE('Copy paste to Here'!G55," &amp; ",'Copy paste to Here'!D55,"  &amp;  ",'Copy paste to Here'!E55))),"Empty Cell")</f>
        <v xml:space="preserve">Mirror polished surgical steel screw-fit flesh tunnel &amp; Gauge: 16mm  &amp;  </v>
      </c>
      <c r="B51" s="57" t="str">
        <f>'Copy paste to Here'!C55</f>
        <v>FPG</v>
      </c>
      <c r="C51" s="57" t="s">
        <v>863</v>
      </c>
      <c r="D51" s="58">
        <f>Invoice!B55</f>
        <v>6</v>
      </c>
      <c r="E51" s="59">
        <f>'Shipping Invoice'!J55*$N$1</f>
        <v>100.25</v>
      </c>
      <c r="F51" s="59">
        <f t="shared" si="0"/>
        <v>601.5</v>
      </c>
      <c r="G51" s="60">
        <f t="shared" si="1"/>
        <v>100.25</v>
      </c>
      <c r="H51" s="63">
        <f t="shared" si="2"/>
        <v>601.5</v>
      </c>
    </row>
    <row r="52" spans="1:8" s="62" customFormat="1" ht="24">
      <c r="A52" s="56" t="str">
        <f>IF((LEN('Copy paste to Here'!G56))&gt;5,((CONCATENATE('Copy paste to Here'!G56," &amp; ",'Copy paste to Here'!D56,"  &amp;  ",'Copy paste to Here'!E56))),"Empty Cell")</f>
        <v xml:space="preserve">Mirror polished surgical steel screw-fit flesh tunnel &amp; Gauge: 42mm  &amp;  </v>
      </c>
      <c r="B52" s="57" t="str">
        <f>'Copy paste to Here'!C56</f>
        <v>FPG</v>
      </c>
      <c r="C52" s="57" t="s">
        <v>864</v>
      </c>
      <c r="D52" s="58">
        <f>Invoice!B56</f>
        <v>6</v>
      </c>
      <c r="E52" s="59">
        <f>'Shipping Invoice'!J56*$N$1</f>
        <v>323.01</v>
      </c>
      <c r="F52" s="59">
        <f t="shared" si="0"/>
        <v>1938.06</v>
      </c>
      <c r="G52" s="60">
        <f t="shared" si="1"/>
        <v>323.01</v>
      </c>
      <c r="H52" s="63">
        <f t="shared" si="2"/>
        <v>1938.06</v>
      </c>
    </row>
    <row r="53" spans="1:8" s="62" customFormat="1" ht="24">
      <c r="A53" s="56" t="str">
        <f>IF((LEN('Copy paste to Here'!G57))&gt;5,((CONCATENATE('Copy paste to Here'!G57," &amp; ",'Copy paste to Here'!D57,"  &amp;  ",'Copy paste to Here'!E57))),"Empty Cell")</f>
        <v xml:space="preserve">Mirror polished surgical steel screw-fit flesh tunnel &amp; Gauge: 48mm  &amp;  </v>
      </c>
      <c r="B53" s="57" t="str">
        <f>'Copy paste to Here'!C57</f>
        <v>FPG</v>
      </c>
      <c r="C53" s="57" t="s">
        <v>865</v>
      </c>
      <c r="D53" s="58">
        <f>Invoice!B57</f>
        <v>4</v>
      </c>
      <c r="E53" s="59">
        <f>'Shipping Invoice'!J57*$N$1</f>
        <v>394.87</v>
      </c>
      <c r="F53" s="59">
        <f t="shared" si="0"/>
        <v>1579.48</v>
      </c>
      <c r="G53" s="60">
        <f t="shared" si="1"/>
        <v>394.87</v>
      </c>
      <c r="H53" s="63">
        <f t="shared" si="2"/>
        <v>1579.48</v>
      </c>
    </row>
    <row r="54" spans="1:8" s="62" customFormat="1" ht="24">
      <c r="A54" s="56" t="str">
        <f>IF((LEN('Copy paste to Here'!G58))&gt;5,((CONCATENATE('Copy paste to Here'!G58," &amp; ",'Copy paste to Here'!D58,"  &amp;  ",'Copy paste to Here'!E58))),"Empty Cell")</f>
        <v xml:space="preserve">Mirror polished surgical steel screw-fit flesh tunnel &amp; Gauge: 11mm  &amp;  </v>
      </c>
      <c r="B54" s="57" t="str">
        <f>'Copy paste to Here'!C58</f>
        <v>FPG</v>
      </c>
      <c r="C54" s="57" t="s">
        <v>866</v>
      </c>
      <c r="D54" s="58">
        <f>Invoice!B58</f>
        <v>4</v>
      </c>
      <c r="E54" s="59">
        <f>'Shipping Invoice'!J58*$N$1</f>
        <v>75.09</v>
      </c>
      <c r="F54" s="59">
        <f t="shared" si="0"/>
        <v>300.36</v>
      </c>
      <c r="G54" s="60">
        <f t="shared" si="1"/>
        <v>75.09</v>
      </c>
      <c r="H54" s="63">
        <f t="shared" si="2"/>
        <v>300.36</v>
      </c>
    </row>
    <row r="55" spans="1:8" s="62" customFormat="1" ht="24">
      <c r="A55" s="56" t="str">
        <f>IF((LEN('Copy paste to Here'!G59))&gt;5,((CONCATENATE('Copy paste to Here'!G59," &amp; ",'Copy paste to Here'!D59,"  &amp;  ",'Copy paste to Here'!E59))),"Empty Cell")</f>
        <v xml:space="preserve">High polished surgical steel screw-fit flesh tunnel in hexagon screw nut design &amp; Gauge: 8mm  &amp;  </v>
      </c>
      <c r="B55" s="57" t="str">
        <f>'Copy paste to Here'!C59</f>
        <v>FQPG</v>
      </c>
      <c r="C55" s="57" t="s">
        <v>867</v>
      </c>
      <c r="D55" s="58">
        <f>Invoice!B59</f>
        <v>6</v>
      </c>
      <c r="E55" s="59">
        <f>'Shipping Invoice'!J59*$N$1</f>
        <v>73.3</v>
      </c>
      <c r="F55" s="59">
        <f t="shared" si="0"/>
        <v>439.79999999999995</v>
      </c>
      <c r="G55" s="60">
        <f t="shared" si="1"/>
        <v>73.3</v>
      </c>
      <c r="H55" s="63">
        <f t="shared" si="2"/>
        <v>439.79999999999995</v>
      </c>
    </row>
    <row r="56" spans="1:8" s="62" customFormat="1" ht="24">
      <c r="A56" s="56" t="str">
        <f>IF((LEN('Copy paste to Here'!G60))&gt;5,((CONCATENATE('Copy paste to Here'!G60," &amp; ",'Copy paste to Here'!D60,"  &amp;  ",'Copy paste to Here'!E60))),"Empty Cell")</f>
        <v>High polished surgical steel screw-fit flesh tunnel with crystal studded rim &amp; Gauge: 6mm  &amp;  Crystal Color: Clear</v>
      </c>
      <c r="B56" s="57" t="str">
        <f>'Copy paste to Here'!C60</f>
        <v>FSCPC</v>
      </c>
      <c r="C56" s="57" t="s">
        <v>868</v>
      </c>
      <c r="D56" s="58">
        <f>Invoice!B60</f>
        <v>4</v>
      </c>
      <c r="E56" s="59">
        <f>'Shipping Invoice'!J60*$N$1</f>
        <v>87.67</v>
      </c>
      <c r="F56" s="59">
        <f t="shared" si="0"/>
        <v>350.68</v>
      </c>
      <c r="G56" s="60">
        <f t="shared" si="1"/>
        <v>87.67</v>
      </c>
      <c r="H56" s="63">
        <f t="shared" si="2"/>
        <v>350.68</v>
      </c>
    </row>
    <row r="57" spans="1:8" s="62" customFormat="1" ht="24">
      <c r="A57" s="56" t="str">
        <f>IF((LEN('Copy paste to Here'!G61))&gt;5,((CONCATENATE('Copy paste to Here'!G61," &amp; ",'Copy paste to Here'!D61,"  &amp;  ",'Copy paste to Here'!E61))),"Empty Cell")</f>
        <v xml:space="preserve">Black acrylic screw-fit flesh tunnel with rainbow color logo &amp; Gauge: 8mm  &amp;  </v>
      </c>
      <c r="B57" s="57" t="str">
        <f>'Copy paste to Here'!C61</f>
        <v>FTAB</v>
      </c>
      <c r="C57" s="57" t="s">
        <v>869</v>
      </c>
      <c r="D57" s="58">
        <f>Invoice!B61</f>
        <v>4</v>
      </c>
      <c r="E57" s="59">
        <f>'Shipping Invoice'!J61*$N$1</f>
        <v>40.96</v>
      </c>
      <c r="F57" s="59">
        <f t="shared" si="0"/>
        <v>163.84</v>
      </c>
      <c r="G57" s="60">
        <f t="shared" si="1"/>
        <v>40.96</v>
      </c>
      <c r="H57" s="63">
        <f t="shared" si="2"/>
        <v>163.84</v>
      </c>
    </row>
    <row r="58" spans="1:8" s="62" customFormat="1" ht="24">
      <c r="A58" s="56" t="str">
        <f>IF((LEN('Copy paste to Here'!G62))&gt;5,((CONCATENATE('Copy paste to Here'!G62," &amp; ",'Copy paste to Here'!D62,"  &amp;  ",'Copy paste to Here'!E62))),"Empty Cell")</f>
        <v>PVD plated surgical steel screw-fit flesh tunnel &amp; Gauge: 10mm  &amp;  Color: Black</v>
      </c>
      <c r="B58" s="57" t="str">
        <f>'Copy paste to Here'!C62</f>
        <v>FTPG</v>
      </c>
      <c r="C58" s="57" t="s">
        <v>870</v>
      </c>
      <c r="D58" s="58">
        <f>Invoice!B62</f>
        <v>4</v>
      </c>
      <c r="E58" s="59">
        <f>'Shipping Invoice'!J62*$N$1</f>
        <v>120.01</v>
      </c>
      <c r="F58" s="59">
        <f t="shared" si="0"/>
        <v>480.04</v>
      </c>
      <c r="G58" s="60">
        <f t="shared" si="1"/>
        <v>120.01</v>
      </c>
      <c r="H58" s="63">
        <f t="shared" si="2"/>
        <v>480.04</v>
      </c>
    </row>
    <row r="59" spans="1:8" s="62" customFormat="1" ht="25.5">
      <c r="A59" s="56" t="str">
        <f>IF((LEN('Copy paste to Here'!G63))&gt;5,((CONCATENATE('Copy paste to Here'!G63," &amp; ",'Copy paste to Here'!D63,"  &amp;  ",'Copy paste to Here'!E63))),"Empty Cell")</f>
        <v>PVD plated surgical steel screw-fit flesh tunnel &amp; Gauge: 7mm  &amp;  Color: Black</v>
      </c>
      <c r="B59" s="57" t="str">
        <f>'Copy paste to Here'!C63</f>
        <v>FTPG</v>
      </c>
      <c r="C59" s="57" t="s">
        <v>871</v>
      </c>
      <c r="D59" s="58">
        <f>Invoice!B63</f>
        <v>10</v>
      </c>
      <c r="E59" s="59">
        <f>'Shipping Invoice'!J63*$N$1</f>
        <v>107.43</v>
      </c>
      <c r="F59" s="59">
        <f t="shared" si="0"/>
        <v>1074.3000000000002</v>
      </c>
      <c r="G59" s="60">
        <f t="shared" si="1"/>
        <v>107.43</v>
      </c>
      <c r="H59" s="63">
        <f t="shared" si="2"/>
        <v>1074.3000000000002</v>
      </c>
    </row>
    <row r="60" spans="1:8" s="62" customFormat="1" ht="25.5">
      <c r="A60" s="56" t="str">
        <f>IF((LEN('Copy paste to Here'!G64))&gt;5,((CONCATENATE('Copy paste to Here'!G64," &amp; ",'Copy paste to Here'!D64,"  &amp;  ",'Copy paste to Here'!E64))),"Empty Cell")</f>
        <v>PVD plated surgical steel screw-fit flesh tunnel &amp; Gauge: 11mm  &amp;  Color: Black</v>
      </c>
      <c r="B60" s="57" t="str">
        <f>'Copy paste to Here'!C64</f>
        <v>FTPG</v>
      </c>
      <c r="C60" s="57" t="s">
        <v>872</v>
      </c>
      <c r="D60" s="58">
        <f>Invoice!B64</f>
        <v>4</v>
      </c>
      <c r="E60" s="59">
        <f>'Shipping Invoice'!J64*$N$1</f>
        <v>127.19</v>
      </c>
      <c r="F60" s="59">
        <f t="shared" si="0"/>
        <v>508.76</v>
      </c>
      <c r="G60" s="60">
        <f t="shared" si="1"/>
        <v>127.19</v>
      </c>
      <c r="H60" s="63">
        <f t="shared" si="2"/>
        <v>508.76</v>
      </c>
    </row>
    <row r="61" spans="1:8" s="62" customFormat="1" ht="24">
      <c r="A61" s="56" t="str">
        <f>IF((LEN('Copy paste to Here'!G65))&gt;5,((CONCATENATE('Copy paste to Here'!G65," &amp; ",'Copy paste to Here'!D65,"  &amp;  ",'Copy paste to Here'!E65))),"Empty Cell")</f>
        <v>Silicone double flared flesh tunnel &amp; Gauge: 10mm  &amp;  Color: Black</v>
      </c>
      <c r="B61" s="57" t="str">
        <f>'Copy paste to Here'!C65</f>
        <v>FTSI</v>
      </c>
      <c r="C61" s="57" t="s">
        <v>873</v>
      </c>
      <c r="D61" s="58">
        <f>Invoice!B65</f>
        <v>2</v>
      </c>
      <c r="E61" s="59">
        <f>'Shipping Invoice'!J65*$N$1</f>
        <v>18.68</v>
      </c>
      <c r="F61" s="59">
        <f t="shared" si="0"/>
        <v>37.36</v>
      </c>
      <c r="G61" s="60">
        <f t="shared" si="1"/>
        <v>18.68</v>
      </c>
      <c r="H61" s="63">
        <f t="shared" si="2"/>
        <v>37.36</v>
      </c>
    </row>
    <row r="62" spans="1:8" s="62" customFormat="1" ht="24">
      <c r="A62" s="56" t="str">
        <f>IF((LEN('Copy paste to Here'!G66))&gt;5,((CONCATENATE('Copy paste to Here'!G66," &amp; ",'Copy paste to Here'!D66,"  &amp;  ",'Copy paste to Here'!E66))),"Empty Cell")</f>
        <v>Silicone double flared flesh tunnel &amp; Gauge: 10mm  &amp;  Color: White</v>
      </c>
      <c r="B62" s="57" t="str">
        <f>'Copy paste to Here'!C66</f>
        <v>FTSI</v>
      </c>
      <c r="C62" s="57" t="s">
        <v>873</v>
      </c>
      <c r="D62" s="58">
        <f>Invoice!B66</f>
        <v>2</v>
      </c>
      <c r="E62" s="59">
        <f>'Shipping Invoice'!J66*$N$1</f>
        <v>18.68</v>
      </c>
      <c r="F62" s="59">
        <f t="shared" si="0"/>
        <v>37.36</v>
      </c>
      <c r="G62" s="60">
        <f t="shared" si="1"/>
        <v>18.68</v>
      </c>
      <c r="H62" s="63">
        <f t="shared" si="2"/>
        <v>37.36</v>
      </c>
    </row>
    <row r="63" spans="1:8" s="62" customFormat="1" ht="24">
      <c r="A63" s="56" t="str">
        <f>IF((LEN('Copy paste to Here'!G67))&gt;5,((CONCATENATE('Copy paste to Here'!G67," &amp; ",'Copy paste to Here'!D67,"  &amp;  ",'Copy paste to Here'!E67))),"Empty Cell")</f>
        <v>Silicone double flared flesh tunnel &amp; Gauge: 10mm  &amp;  Color: Skin Tone</v>
      </c>
      <c r="B63" s="57" t="str">
        <f>'Copy paste to Here'!C67</f>
        <v>FTSI</v>
      </c>
      <c r="C63" s="57" t="s">
        <v>873</v>
      </c>
      <c r="D63" s="58">
        <f>Invoice!B67</f>
        <v>2</v>
      </c>
      <c r="E63" s="59">
        <f>'Shipping Invoice'!J67*$N$1</f>
        <v>18.68</v>
      </c>
      <c r="F63" s="59">
        <f t="shared" si="0"/>
        <v>37.36</v>
      </c>
      <c r="G63" s="60">
        <f t="shared" si="1"/>
        <v>18.68</v>
      </c>
      <c r="H63" s="63">
        <f t="shared" si="2"/>
        <v>37.36</v>
      </c>
    </row>
    <row r="64" spans="1:8" s="62" customFormat="1" ht="24">
      <c r="A64" s="56" t="str">
        <f>IF((LEN('Copy paste to Here'!G68))&gt;5,((CONCATENATE('Copy paste to Here'!G68," &amp; ",'Copy paste to Here'!D68,"  &amp;  ",'Copy paste to Here'!E68))),"Empty Cell")</f>
        <v>Silicone double flared flesh tunnel &amp; Gauge: 14mm  &amp;  Color: Black</v>
      </c>
      <c r="B64" s="57" t="str">
        <f>'Copy paste to Here'!C68</f>
        <v>FTSI</v>
      </c>
      <c r="C64" s="57" t="s">
        <v>874</v>
      </c>
      <c r="D64" s="58">
        <f>Invoice!B68</f>
        <v>4</v>
      </c>
      <c r="E64" s="59">
        <f>'Shipping Invoice'!J68*$N$1</f>
        <v>22.28</v>
      </c>
      <c r="F64" s="59">
        <f t="shared" si="0"/>
        <v>89.12</v>
      </c>
      <c r="G64" s="60">
        <f t="shared" si="1"/>
        <v>22.28</v>
      </c>
      <c r="H64" s="63">
        <f t="shared" si="2"/>
        <v>89.12</v>
      </c>
    </row>
    <row r="65" spans="1:8" s="62" customFormat="1" ht="24">
      <c r="A65" s="56" t="str">
        <f>IF((LEN('Copy paste to Here'!G69))&gt;5,((CONCATENATE('Copy paste to Here'!G69," &amp; ",'Copy paste to Here'!D69,"  &amp;  ",'Copy paste to Here'!E69))),"Empty Cell")</f>
        <v>Silicone double flared flesh tunnel &amp; Gauge: 16mm  &amp;  Color: Black</v>
      </c>
      <c r="B65" s="57" t="str">
        <f>'Copy paste to Here'!C69</f>
        <v>FTSI</v>
      </c>
      <c r="C65" s="57" t="s">
        <v>875</v>
      </c>
      <c r="D65" s="58">
        <f>Invoice!B69</f>
        <v>10</v>
      </c>
      <c r="E65" s="59">
        <f>'Shipping Invoice'!J69*$N$1</f>
        <v>23.71</v>
      </c>
      <c r="F65" s="59">
        <f t="shared" si="0"/>
        <v>237.10000000000002</v>
      </c>
      <c r="G65" s="60">
        <f t="shared" si="1"/>
        <v>23.71</v>
      </c>
      <c r="H65" s="63">
        <f t="shared" si="2"/>
        <v>237.10000000000002</v>
      </c>
    </row>
    <row r="66" spans="1:8" s="62" customFormat="1" ht="24">
      <c r="A66" s="56" t="str">
        <f>IF((LEN('Copy paste to Here'!G70))&gt;5,((CONCATENATE('Copy paste to Here'!G70," &amp; ",'Copy paste to Here'!D70,"  &amp;  ",'Copy paste to Here'!E70))),"Empty Cell")</f>
        <v>Silicone double flared flesh tunnel &amp; Gauge: 16mm  &amp;  Color: White</v>
      </c>
      <c r="B66" s="57" t="str">
        <f>'Copy paste to Here'!C70</f>
        <v>FTSI</v>
      </c>
      <c r="C66" s="57" t="s">
        <v>875</v>
      </c>
      <c r="D66" s="58">
        <f>Invoice!B70</f>
        <v>4</v>
      </c>
      <c r="E66" s="59">
        <f>'Shipping Invoice'!J70*$N$1</f>
        <v>23.71</v>
      </c>
      <c r="F66" s="59">
        <f t="shared" si="0"/>
        <v>94.84</v>
      </c>
      <c r="G66" s="60">
        <f t="shared" si="1"/>
        <v>23.71</v>
      </c>
      <c r="H66" s="63">
        <f t="shared" si="2"/>
        <v>94.84</v>
      </c>
    </row>
    <row r="67" spans="1:8" s="62" customFormat="1" ht="25.5">
      <c r="A67" s="56" t="str">
        <f>IF((LEN('Copy paste to Here'!G71))&gt;5,((CONCATENATE('Copy paste to Here'!G71," &amp; ",'Copy paste to Here'!D71,"  &amp;  ",'Copy paste to Here'!E71))),"Empty Cell")</f>
        <v>Silicone double flared flesh tunnel &amp; Gauge: 20mm  &amp;  Color: Black</v>
      </c>
      <c r="B67" s="57" t="str">
        <f>'Copy paste to Here'!C71</f>
        <v>FTSI</v>
      </c>
      <c r="C67" s="57" t="s">
        <v>876</v>
      </c>
      <c r="D67" s="58">
        <f>Invoice!B71</f>
        <v>26</v>
      </c>
      <c r="E67" s="59">
        <f>'Shipping Invoice'!J71*$N$1</f>
        <v>27.67</v>
      </c>
      <c r="F67" s="59">
        <f t="shared" si="0"/>
        <v>719.42000000000007</v>
      </c>
      <c r="G67" s="60">
        <f t="shared" si="1"/>
        <v>27.67</v>
      </c>
      <c r="H67" s="63">
        <f t="shared" si="2"/>
        <v>719.42000000000007</v>
      </c>
    </row>
    <row r="68" spans="1:8" s="62" customFormat="1" ht="25.5">
      <c r="A68" s="56" t="str">
        <f>IF((LEN('Copy paste to Here'!G72))&gt;5,((CONCATENATE('Copy paste to Here'!G72," &amp; ",'Copy paste to Here'!D72,"  &amp;  ",'Copy paste to Here'!E72))),"Empty Cell")</f>
        <v>Silicone double flared flesh tunnel &amp; Gauge: 20mm  &amp;  Color: White</v>
      </c>
      <c r="B68" s="57" t="str">
        <f>'Copy paste to Here'!C72</f>
        <v>FTSI</v>
      </c>
      <c r="C68" s="57" t="s">
        <v>876</v>
      </c>
      <c r="D68" s="58">
        <f>Invoice!B72</f>
        <v>4</v>
      </c>
      <c r="E68" s="59">
        <f>'Shipping Invoice'!J72*$N$1</f>
        <v>27.67</v>
      </c>
      <c r="F68" s="59">
        <f t="shared" si="0"/>
        <v>110.68</v>
      </c>
      <c r="G68" s="60">
        <f t="shared" si="1"/>
        <v>27.67</v>
      </c>
      <c r="H68" s="63">
        <f t="shared" si="2"/>
        <v>110.68</v>
      </c>
    </row>
    <row r="69" spans="1:8" s="62" customFormat="1" ht="24">
      <c r="A69" s="56" t="str">
        <f>IF((LEN('Copy paste to Here'!G73))&gt;5,((CONCATENATE('Copy paste to Here'!G73," &amp; ",'Copy paste to Here'!D73,"  &amp;  ",'Copy paste to Here'!E73))),"Empty Cell")</f>
        <v>Silicone double flared flesh tunnel &amp; Gauge: 22mm  &amp;  Color: Black</v>
      </c>
      <c r="B69" s="57" t="str">
        <f>'Copy paste to Here'!C73</f>
        <v>FTSI</v>
      </c>
      <c r="C69" s="57" t="s">
        <v>877</v>
      </c>
      <c r="D69" s="58">
        <f>Invoice!B73</f>
        <v>28</v>
      </c>
      <c r="E69" s="59">
        <f>'Shipping Invoice'!J73*$N$1</f>
        <v>28.38</v>
      </c>
      <c r="F69" s="59">
        <f t="shared" si="0"/>
        <v>794.64</v>
      </c>
      <c r="G69" s="60">
        <f t="shared" si="1"/>
        <v>28.38</v>
      </c>
      <c r="H69" s="63">
        <f t="shared" si="2"/>
        <v>794.64</v>
      </c>
    </row>
    <row r="70" spans="1:8" s="62" customFormat="1" ht="25.5">
      <c r="A70" s="56" t="str">
        <f>IF((LEN('Copy paste to Here'!G74))&gt;5,((CONCATENATE('Copy paste to Here'!G74," &amp; ",'Copy paste to Here'!D74,"  &amp;  ",'Copy paste to Here'!E74))),"Empty Cell")</f>
        <v xml:space="preserve">High polished and black anodized surgical steel screw-fit flesh tunnel with laser cut spider web on front &amp; Gauge: 18mm  &amp;  </v>
      </c>
      <c r="B70" s="57" t="str">
        <f>'Copy paste to Here'!C74</f>
        <v>FTSPW</v>
      </c>
      <c r="C70" s="57" t="s">
        <v>878</v>
      </c>
      <c r="D70" s="58">
        <f>Invoice!B74</f>
        <v>4</v>
      </c>
      <c r="E70" s="59">
        <f>'Shipping Invoice'!J74*$N$1</f>
        <v>102.04</v>
      </c>
      <c r="F70" s="59">
        <f t="shared" si="0"/>
        <v>408.16</v>
      </c>
      <c r="G70" s="60">
        <f t="shared" si="1"/>
        <v>102.04</v>
      </c>
      <c r="H70" s="63">
        <f t="shared" si="2"/>
        <v>408.16</v>
      </c>
    </row>
    <row r="71" spans="1:8" s="62" customFormat="1" ht="24">
      <c r="A71" s="56" t="str">
        <f>IF((LEN('Copy paste to Here'!G75))&gt;5,((CONCATENATE('Copy paste to Here'!G75," &amp; ",'Copy paste to Here'!D75,"  &amp;  ",'Copy paste to Here'!E75))),"Empty Cell")</f>
        <v>Dual use acrylic flesh tunnel, Glitter tunnel during the day and glow in the dark tunnel at night &amp; Gauge: 3mm  &amp;  Color: Pink</v>
      </c>
      <c r="B71" s="57" t="str">
        <f>'Copy paste to Here'!C75</f>
        <v>GAPRD</v>
      </c>
      <c r="C71" s="57" t="s">
        <v>879</v>
      </c>
      <c r="D71" s="58">
        <f>Invoice!B75</f>
        <v>2</v>
      </c>
      <c r="E71" s="59">
        <f>'Shipping Invoice'!J75*$N$1</f>
        <v>14.01</v>
      </c>
      <c r="F71" s="59">
        <f t="shared" si="0"/>
        <v>28.02</v>
      </c>
      <c r="G71" s="60">
        <f t="shared" si="1"/>
        <v>14.01</v>
      </c>
      <c r="H71" s="63">
        <f t="shared" si="2"/>
        <v>28.02</v>
      </c>
    </row>
    <row r="72" spans="1:8" s="62" customFormat="1" ht="24">
      <c r="A72" s="56" t="str">
        <f>IF((LEN('Copy paste to Here'!G76))&gt;5,((CONCATENATE('Copy paste to Here'!G76," &amp; ",'Copy paste to Here'!D76,"  &amp;  ",'Copy paste to Here'!E76))),"Empty Cell")</f>
        <v>Dual use acrylic plug; glitter plug during the day and glow in the dark plug at night &amp; Gauge: 6mm  &amp;  Color: Pink</v>
      </c>
      <c r="B72" s="57" t="str">
        <f>'Copy paste to Here'!C76</f>
        <v>GTPG</v>
      </c>
      <c r="C72" s="57" t="s">
        <v>880</v>
      </c>
      <c r="D72" s="58">
        <f>Invoice!B76</f>
        <v>4</v>
      </c>
      <c r="E72" s="59">
        <f>'Shipping Invoice'!J76*$N$1</f>
        <v>16.53</v>
      </c>
      <c r="F72" s="59">
        <f t="shared" si="0"/>
        <v>66.12</v>
      </c>
      <c r="G72" s="60">
        <f t="shared" si="1"/>
        <v>16.53</v>
      </c>
      <c r="H72" s="63">
        <f t="shared" si="2"/>
        <v>66.12</v>
      </c>
    </row>
    <row r="73" spans="1:8" s="62" customFormat="1">
      <c r="A73" s="56" t="str">
        <f>IF((LEN('Copy paste to Here'!G77))&gt;5,((CONCATENATE('Copy paste to Here'!G77," &amp; ",'Copy paste to Here'!D77,"  &amp;  ",'Copy paste to Here'!E77))),"Empty Cell")</f>
        <v xml:space="preserve">Tamarind wood spiral coil taper &amp; Gauge: 3mm  &amp;  </v>
      </c>
      <c r="B73" s="57" t="str">
        <f>'Copy paste to Here'!C77</f>
        <v>IPTM</v>
      </c>
      <c r="C73" s="57" t="s">
        <v>881</v>
      </c>
      <c r="D73" s="58">
        <f>Invoice!B77</f>
        <v>4</v>
      </c>
      <c r="E73" s="59">
        <f>'Shipping Invoice'!J77*$N$1</f>
        <v>57.13</v>
      </c>
      <c r="F73" s="59">
        <f t="shared" si="0"/>
        <v>228.52</v>
      </c>
      <c r="G73" s="60">
        <f t="shared" si="1"/>
        <v>57.13</v>
      </c>
      <c r="H73" s="63">
        <f t="shared" si="2"/>
        <v>228.52</v>
      </c>
    </row>
    <row r="74" spans="1:8" s="62" customFormat="1">
      <c r="A74" s="56" t="str">
        <f>IF((LEN('Copy paste to Here'!G78))&gt;5,((CONCATENATE('Copy paste to Here'!G78," &amp; ",'Copy paste to Here'!D78,"  &amp;  ",'Copy paste to Here'!E78))),"Empty Cell")</f>
        <v xml:space="preserve">Tamarind wood spiral coil taper &amp; Gauge: 6mm  &amp;  </v>
      </c>
      <c r="B74" s="57" t="str">
        <f>'Copy paste to Here'!C78</f>
        <v>IPTM</v>
      </c>
      <c r="C74" s="57" t="s">
        <v>882</v>
      </c>
      <c r="D74" s="58">
        <f>Invoice!B78</f>
        <v>2</v>
      </c>
      <c r="E74" s="59">
        <f>'Shipping Invoice'!J78*$N$1</f>
        <v>64.319999999999993</v>
      </c>
      <c r="F74" s="59">
        <f t="shared" si="0"/>
        <v>128.63999999999999</v>
      </c>
      <c r="G74" s="60">
        <f t="shared" si="1"/>
        <v>64.319999999999993</v>
      </c>
      <c r="H74" s="63">
        <f t="shared" si="2"/>
        <v>128.63999999999999</v>
      </c>
    </row>
    <row r="75" spans="1:8" s="62" customFormat="1" ht="24">
      <c r="A75" s="56" t="str">
        <f>IF((LEN('Copy paste to Here'!G79))&gt;5,((CONCATENATE('Copy paste to Here'!G79," &amp; ",'Copy paste to Here'!D79,"  &amp;  ",'Copy paste to Here'!E79))),"Empty Cell")</f>
        <v>Anodized surgical steel fake plug with rubber O-Rings &amp; Size: 12mm  &amp;  Color: Black</v>
      </c>
      <c r="B75" s="57" t="str">
        <f>'Copy paste to Here'!C79</f>
        <v>IPTR</v>
      </c>
      <c r="C75" s="57" t="s">
        <v>883</v>
      </c>
      <c r="D75" s="58">
        <f>Invoice!B79</f>
        <v>2</v>
      </c>
      <c r="E75" s="59">
        <f>'Shipping Invoice'!J79*$N$1</f>
        <v>28.38</v>
      </c>
      <c r="F75" s="59">
        <f t="shared" si="0"/>
        <v>56.76</v>
      </c>
      <c r="G75" s="60">
        <f t="shared" si="1"/>
        <v>28.38</v>
      </c>
      <c r="H75" s="63">
        <f t="shared" si="2"/>
        <v>56.76</v>
      </c>
    </row>
    <row r="76" spans="1:8" s="62" customFormat="1" ht="24">
      <c r="A76" s="56" t="str">
        <f>IF((LEN('Copy paste to Here'!G80))&gt;5,((CONCATENATE('Copy paste to Here'!G80," &amp; ",'Copy paste to Here'!D80,"  &amp;  ",'Copy paste to Here'!E80))),"Empty Cell")</f>
        <v>Acrylic fake plug without rubber O-rings &amp; Size: 8mm  &amp;  Color: Black</v>
      </c>
      <c r="B76" s="57" t="str">
        <f>'Copy paste to Here'!C80</f>
        <v>IPVRD</v>
      </c>
      <c r="C76" s="57" t="s">
        <v>787</v>
      </c>
      <c r="D76" s="58">
        <f>Invoice!B80</f>
        <v>2</v>
      </c>
      <c r="E76" s="59">
        <f>'Shipping Invoice'!J80*$N$1</f>
        <v>12.22</v>
      </c>
      <c r="F76" s="59">
        <f t="shared" si="0"/>
        <v>24.44</v>
      </c>
      <c r="G76" s="60">
        <f t="shared" si="1"/>
        <v>12.22</v>
      </c>
      <c r="H76" s="63">
        <f t="shared" si="2"/>
        <v>24.44</v>
      </c>
    </row>
    <row r="77" spans="1:8" s="62" customFormat="1" ht="36">
      <c r="A77" s="56" t="str">
        <f>IF((LEN('Copy paste to Here'!G81))&gt;5,((CONCATENATE('Copy paste to Here'!G81," &amp; ",'Copy paste to Here'!D81,"  &amp;  ",'Copy paste to Here'!E81))),"Empty Cell")</f>
        <v>Acrylic pincher with double rubber O-Rings - gauge 14g to 00g (1.6mm - 10mm) &amp; Pincher Size: Thickness 5mm &amp; width 14mm  &amp;  Color: Black</v>
      </c>
      <c r="B77" s="57" t="str">
        <f>'Copy paste to Here'!C81</f>
        <v>PACP</v>
      </c>
      <c r="C77" s="57" t="s">
        <v>884</v>
      </c>
      <c r="D77" s="58">
        <f>Invoice!B81</f>
        <v>4</v>
      </c>
      <c r="E77" s="59">
        <f>'Shipping Invoice'!J81*$N$1</f>
        <v>18.68</v>
      </c>
      <c r="F77" s="59">
        <f t="shared" si="0"/>
        <v>74.72</v>
      </c>
      <c r="G77" s="60">
        <f t="shared" si="1"/>
        <v>18.68</v>
      </c>
      <c r="H77" s="63">
        <f t="shared" si="2"/>
        <v>74.72</v>
      </c>
    </row>
    <row r="78" spans="1:8" s="62" customFormat="1">
      <c r="A78" s="56" t="str">
        <f>IF((LEN('Copy paste to Here'!G82))&gt;5,((CONCATENATE('Copy paste to Here'!G82," &amp; ",'Copy paste to Here'!D82,"  &amp;  ",'Copy paste to Here'!E82))),"Empty Cell")</f>
        <v xml:space="preserve">Double flare Batik wood plug &amp; Gauge: 6mm  &amp;  </v>
      </c>
      <c r="B78" s="57" t="str">
        <f>'Copy paste to Here'!C82</f>
        <v>PBA</v>
      </c>
      <c r="C78" s="57" t="s">
        <v>885</v>
      </c>
      <c r="D78" s="58">
        <f>Invoice!B82</f>
        <v>6</v>
      </c>
      <c r="E78" s="59">
        <f>'Shipping Invoice'!J82*$N$1</f>
        <v>35.57</v>
      </c>
      <c r="F78" s="59">
        <f t="shared" si="0"/>
        <v>213.42000000000002</v>
      </c>
      <c r="G78" s="60">
        <f t="shared" si="1"/>
        <v>35.57</v>
      </c>
      <c r="H78" s="63">
        <f t="shared" si="2"/>
        <v>213.42000000000002</v>
      </c>
    </row>
    <row r="79" spans="1:8" s="62" customFormat="1">
      <c r="A79" s="56" t="str">
        <f>IF((LEN('Copy paste to Here'!G83))&gt;5,((CONCATENATE('Copy paste to Here'!G83," &amp; ",'Copy paste to Here'!D83,"  &amp;  ",'Copy paste to Here'!E83))),"Empty Cell")</f>
        <v xml:space="preserve">Double flare Batik wood plug &amp; Gauge: 16mm  &amp;  </v>
      </c>
      <c r="B79" s="57" t="str">
        <f>'Copy paste to Here'!C83</f>
        <v>PBA</v>
      </c>
      <c r="C79" s="57" t="s">
        <v>886</v>
      </c>
      <c r="D79" s="58">
        <f>Invoice!B83</f>
        <v>16</v>
      </c>
      <c r="E79" s="59">
        <f>'Shipping Invoice'!J83*$N$1</f>
        <v>53.54</v>
      </c>
      <c r="F79" s="59">
        <f t="shared" si="0"/>
        <v>856.64</v>
      </c>
      <c r="G79" s="60">
        <f t="shared" si="1"/>
        <v>53.54</v>
      </c>
      <c r="H79" s="63">
        <f t="shared" si="2"/>
        <v>856.64</v>
      </c>
    </row>
    <row r="80" spans="1:8" s="62" customFormat="1" ht="25.5">
      <c r="A80" s="56" t="str">
        <f>IF((LEN('Copy paste to Here'!G84))&gt;5,((CONCATENATE('Copy paste to Here'!G84," &amp; ",'Copy paste to Here'!D84,"  &amp;  ",'Copy paste to Here'!E84))),"Empty Cell")</f>
        <v xml:space="preserve">Double flare Batik wood plug &amp; Gauge: 20mm  &amp;  </v>
      </c>
      <c r="B80" s="57" t="str">
        <f>'Copy paste to Here'!C84</f>
        <v>PBA</v>
      </c>
      <c r="C80" s="57" t="s">
        <v>887</v>
      </c>
      <c r="D80" s="58">
        <f>Invoice!B84</f>
        <v>2</v>
      </c>
      <c r="E80" s="59">
        <f>'Shipping Invoice'!J84*$N$1</f>
        <v>66.11</v>
      </c>
      <c r="F80" s="59">
        <f t="shared" si="0"/>
        <v>132.22</v>
      </c>
      <c r="G80" s="60">
        <f t="shared" si="1"/>
        <v>66.11</v>
      </c>
      <c r="H80" s="63">
        <f t="shared" si="2"/>
        <v>132.22</v>
      </c>
    </row>
    <row r="81" spans="1:8" s="62" customFormat="1" ht="25.5">
      <c r="A81" s="56" t="str">
        <f>IF((LEN('Copy paste to Here'!G85))&gt;5,((CONCATENATE('Copy paste to Here'!G85," &amp; ",'Copy paste to Here'!D85,"  &amp;  ",'Copy paste to Here'!E85))),"Empty Cell")</f>
        <v xml:space="preserve">Amethyst double flared stone plug &amp; Gauge: 18mm  &amp;  </v>
      </c>
      <c r="B81" s="57" t="str">
        <f>'Copy paste to Here'!C85</f>
        <v>PGSFF</v>
      </c>
      <c r="C81" s="57" t="s">
        <v>888</v>
      </c>
      <c r="D81" s="58">
        <f>Invoice!B85</f>
        <v>6</v>
      </c>
      <c r="E81" s="59">
        <f>'Shipping Invoice'!J85*$N$1</f>
        <v>173.9</v>
      </c>
      <c r="F81" s="59">
        <f t="shared" si="0"/>
        <v>1043.4000000000001</v>
      </c>
      <c r="G81" s="60">
        <f t="shared" si="1"/>
        <v>173.9</v>
      </c>
      <c r="H81" s="63">
        <f t="shared" si="2"/>
        <v>1043.4000000000001</v>
      </c>
    </row>
    <row r="82" spans="1:8" s="62" customFormat="1" ht="25.5">
      <c r="A82" s="56" t="str">
        <f>IF((LEN('Copy paste to Here'!G86))&gt;5,((CONCATENATE('Copy paste to Here'!G86," &amp; ",'Copy paste to Here'!D86,"  &amp;  ",'Copy paste to Here'!E86))),"Empty Cell")</f>
        <v xml:space="preserve">Green Fluorite double flare stone plug &amp; Gauge: 20mm  &amp;  </v>
      </c>
      <c r="B82" s="57" t="str">
        <f>'Copy paste to Here'!C86</f>
        <v>PGSQQ</v>
      </c>
      <c r="C82" s="57" t="s">
        <v>889</v>
      </c>
      <c r="D82" s="58">
        <f>Invoice!B86</f>
        <v>2</v>
      </c>
      <c r="E82" s="59">
        <f>'Shipping Invoice'!J86*$N$1</f>
        <v>134.38</v>
      </c>
      <c r="F82" s="59">
        <f t="shared" si="0"/>
        <v>268.76</v>
      </c>
      <c r="G82" s="60">
        <f t="shared" si="1"/>
        <v>134.38</v>
      </c>
      <c r="H82" s="63">
        <f t="shared" si="2"/>
        <v>268.76</v>
      </c>
    </row>
    <row r="83" spans="1:8" s="62" customFormat="1" ht="25.5">
      <c r="A83" s="56" t="str">
        <f>IF((LEN('Copy paste to Here'!G87))&gt;5,((CONCATENATE('Copy paste to Here'!G87," &amp; ",'Copy paste to Here'!D87,"  &amp;  ",'Copy paste to Here'!E87))),"Empty Cell")</f>
        <v xml:space="preserve">Sawo wood double flare plug with giant clear SwarovskiⓇ crystal center &amp; Gauge: 14mm  &amp;  </v>
      </c>
      <c r="B83" s="57" t="str">
        <f>'Copy paste to Here'!C87</f>
        <v>PSAGC</v>
      </c>
      <c r="C83" s="57" t="s">
        <v>890</v>
      </c>
      <c r="D83" s="58">
        <f>Invoice!B87</f>
        <v>4</v>
      </c>
      <c r="E83" s="59">
        <f>'Shipping Invoice'!J87*$N$1</f>
        <v>89.47</v>
      </c>
      <c r="F83" s="59">
        <f t="shared" ref="F83:F146" si="3">D83*E83</f>
        <v>357.88</v>
      </c>
      <c r="G83" s="60">
        <f t="shared" ref="G83:G146" si="4">E83*$E$14</f>
        <v>89.47</v>
      </c>
      <c r="H83" s="63">
        <f t="shared" ref="H83:H146" si="5">D83*G83</f>
        <v>357.88</v>
      </c>
    </row>
    <row r="84" spans="1:8" s="62" customFormat="1">
      <c r="A84" s="56" t="str">
        <f>IF((LEN('Copy paste to Here'!G88))&gt;5,((CONCATENATE('Copy paste to Here'!G88," &amp; ",'Copy paste to Here'!D88,"  &amp;  ",'Copy paste to Here'!E88))),"Empty Cell")</f>
        <v xml:space="preserve">Coconut wood double flared solid plug &amp; Gauge: 6mm  &amp;  </v>
      </c>
      <c r="B84" s="57" t="str">
        <f>'Copy paste to Here'!C88</f>
        <v>PWB</v>
      </c>
      <c r="C84" s="57" t="s">
        <v>891</v>
      </c>
      <c r="D84" s="58">
        <f>Invoice!B88</f>
        <v>4</v>
      </c>
      <c r="E84" s="59">
        <f>'Shipping Invoice'!J88*$N$1</f>
        <v>33.770000000000003</v>
      </c>
      <c r="F84" s="59">
        <f t="shared" si="3"/>
        <v>135.08000000000001</v>
      </c>
      <c r="G84" s="60">
        <f t="shared" si="4"/>
        <v>33.770000000000003</v>
      </c>
      <c r="H84" s="63">
        <f t="shared" si="5"/>
        <v>135.08000000000001</v>
      </c>
    </row>
    <row r="85" spans="1:8" s="62" customFormat="1">
      <c r="A85" s="56" t="str">
        <f>IF((LEN('Copy paste to Here'!G89))&gt;5,((CONCATENATE('Copy paste to Here'!G89," &amp; ",'Copy paste to Here'!D89,"  &amp;  ",'Copy paste to Here'!E89))),"Empty Cell")</f>
        <v xml:space="preserve">Coconut wood double flared solid plug &amp; Gauge: 10mm  &amp;  </v>
      </c>
      <c r="B85" s="57" t="str">
        <f>'Copy paste to Here'!C89</f>
        <v>PWB</v>
      </c>
      <c r="C85" s="57" t="s">
        <v>892</v>
      </c>
      <c r="D85" s="58">
        <f>Invoice!B89</f>
        <v>4</v>
      </c>
      <c r="E85" s="59">
        <f>'Shipping Invoice'!J89*$N$1</f>
        <v>37.369999999999997</v>
      </c>
      <c r="F85" s="59">
        <f t="shared" si="3"/>
        <v>149.47999999999999</v>
      </c>
      <c r="G85" s="60">
        <f t="shared" si="4"/>
        <v>37.369999999999997</v>
      </c>
      <c r="H85" s="63">
        <f t="shared" si="5"/>
        <v>149.47999999999999</v>
      </c>
    </row>
    <row r="86" spans="1:8" s="62" customFormat="1">
      <c r="A86" s="56" t="str">
        <f>IF((LEN('Copy paste to Here'!G90))&gt;5,((CONCATENATE('Copy paste to Here'!G90," &amp; ",'Copy paste to Here'!D90,"  &amp;  ",'Copy paste to Here'!E90))),"Empty Cell")</f>
        <v xml:space="preserve">Coconut wood double flared solid plug &amp; Gauge: 22mm  &amp;  </v>
      </c>
      <c r="B86" s="57" t="str">
        <f>'Copy paste to Here'!C90</f>
        <v>PWB</v>
      </c>
      <c r="C86" s="57" t="s">
        <v>893</v>
      </c>
      <c r="D86" s="58">
        <f>Invoice!B90</f>
        <v>4</v>
      </c>
      <c r="E86" s="59">
        <f>'Shipping Invoice'!J90*$N$1</f>
        <v>62.52</v>
      </c>
      <c r="F86" s="59">
        <f t="shared" si="3"/>
        <v>250.08</v>
      </c>
      <c r="G86" s="60">
        <f t="shared" si="4"/>
        <v>62.52</v>
      </c>
      <c r="H86" s="63">
        <f t="shared" si="5"/>
        <v>250.08</v>
      </c>
    </row>
    <row r="87" spans="1:8" s="62" customFormat="1">
      <c r="A87" s="56" t="str">
        <f>IF((LEN('Copy paste to Here'!G91))&gt;5,((CONCATENATE('Copy paste to Here'!G91," &amp; ",'Copy paste to Here'!D91,"  &amp;  ",'Copy paste to Here'!E91))),"Empty Cell")</f>
        <v xml:space="preserve">Double flare areng wood plug &amp; Gauge: 6mm  &amp;  </v>
      </c>
      <c r="B87" s="57" t="str">
        <f>'Copy paste to Here'!C91</f>
        <v>PWKK</v>
      </c>
      <c r="C87" s="57" t="s">
        <v>894</v>
      </c>
      <c r="D87" s="58">
        <f>Invoice!B91</f>
        <v>6</v>
      </c>
      <c r="E87" s="59">
        <f>'Shipping Invoice'!J91*$N$1</f>
        <v>35.57</v>
      </c>
      <c r="F87" s="59">
        <f t="shared" si="3"/>
        <v>213.42000000000002</v>
      </c>
      <c r="G87" s="60">
        <f t="shared" si="4"/>
        <v>35.57</v>
      </c>
      <c r="H87" s="63">
        <f t="shared" si="5"/>
        <v>213.42000000000002</v>
      </c>
    </row>
    <row r="88" spans="1:8" s="62" customFormat="1">
      <c r="A88" s="56" t="str">
        <f>IF((LEN('Copy paste to Here'!G92))&gt;5,((CONCATENATE('Copy paste to Here'!G92," &amp; ",'Copy paste to Here'!D92,"  &amp;  ",'Copy paste to Here'!E92))),"Empty Cell")</f>
        <v xml:space="preserve">Teak wood double flared solid plug &amp; Gauge: 4mm  &amp;  </v>
      </c>
      <c r="B88" s="57" t="str">
        <f>'Copy paste to Here'!C92</f>
        <v>PWT</v>
      </c>
      <c r="C88" s="57" t="s">
        <v>895</v>
      </c>
      <c r="D88" s="58">
        <f>Invoice!B92</f>
        <v>4</v>
      </c>
      <c r="E88" s="59">
        <f>'Shipping Invoice'!J92*$N$1</f>
        <v>30.18</v>
      </c>
      <c r="F88" s="59">
        <f t="shared" si="3"/>
        <v>120.72</v>
      </c>
      <c r="G88" s="60">
        <f t="shared" si="4"/>
        <v>30.18</v>
      </c>
      <c r="H88" s="63">
        <f t="shared" si="5"/>
        <v>120.72</v>
      </c>
    </row>
    <row r="89" spans="1:8" s="62" customFormat="1">
      <c r="A89" s="56" t="str">
        <f>IF((LEN('Copy paste to Here'!G93))&gt;5,((CONCATENATE('Copy paste to Here'!G93," &amp; ",'Copy paste to Here'!D93,"  &amp;  ",'Copy paste to Here'!E93))),"Empty Cell")</f>
        <v xml:space="preserve">Teak wood double flared solid plug &amp; Gauge: 6mm  &amp;  </v>
      </c>
      <c r="B89" s="57" t="str">
        <f>'Copy paste to Here'!C93</f>
        <v>PWT</v>
      </c>
      <c r="C89" s="57" t="s">
        <v>896</v>
      </c>
      <c r="D89" s="58">
        <f>Invoice!B93</f>
        <v>4</v>
      </c>
      <c r="E89" s="59">
        <f>'Shipping Invoice'!J93*$N$1</f>
        <v>33.770000000000003</v>
      </c>
      <c r="F89" s="59">
        <f t="shared" si="3"/>
        <v>135.08000000000001</v>
      </c>
      <c r="G89" s="60">
        <f t="shared" si="4"/>
        <v>33.770000000000003</v>
      </c>
      <c r="H89" s="63">
        <f t="shared" si="5"/>
        <v>135.08000000000001</v>
      </c>
    </row>
    <row r="90" spans="1:8" s="62" customFormat="1">
      <c r="A90" s="56" t="str">
        <f>IF((LEN('Copy paste to Here'!G94))&gt;5,((CONCATENATE('Copy paste to Here'!G94," &amp; ",'Copy paste to Here'!D94,"  &amp;  ",'Copy paste to Here'!E94))),"Empty Cell")</f>
        <v xml:space="preserve">Teak wood double flared solid plug &amp; Gauge: 8mm  &amp;  </v>
      </c>
      <c r="B90" s="57" t="str">
        <f>'Copy paste to Here'!C94</f>
        <v>PWT</v>
      </c>
      <c r="C90" s="57" t="s">
        <v>897</v>
      </c>
      <c r="D90" s="58">
        <f>Invoice!B94</f>
        <v>4</v>
      </c>
      <c r="E90" s="59">
        <f>'Shipping Invoice'!J94*$N$1</f>
        <v>35.57</v>
      </c>
      <c r="F90" s="59">
        <f t="shared" si="3"/>
        <v>142.28</v>
      </c>
      <c r="G90" s="60">
        <f t="shared" si="4"/>
        <v>35.57</v>
      </c>
      <c r="H90" s="63">
        <f t="shared" si="5"/>
        <v>142.28</v>
      </c>
    </row>
    <row r="91" spans="1:8" s="62" customFormat="1" ht="24">
      <c r="A91" s="56" t="str">
        <f>IF((LEN('Copy paste to Here'!G95))&gt;5,((CONCATENATE('Copy paste to Here'!G95," &amp; ",'Copy paste to Here'!D95,"  &amp;  ",'Copy paste to Here'!E95))),"Empty Cell")</f>
        <v xml:space="preserve">Teak wood solid plug with double rubber O-rings &amp; Gauge: 3mm  &amp;  </v>
      </c>
      <c r="B91" s="57" t="str">
        <f>'Copy paste to Here'!C95</f>
        <v>PWTR</v>
      </c>
      <c r="C91" s="57" t="s">
        <v>898</v>
      </c>
      <c r="D91" s="58">
        <f>Invoice!B95</f>
        <v>4</v>
      </c>
      <c r="E91" s="59">
        <f>'Shipping Invoice'!J95*$N$1</f>
        <v>26.95</v>
      </c>
      <c r="F91" s="59">
        <f t="shared" si="3"/>
        <v>107.8</v>
      </c>
      <c r="G91" s="60">
        <f t="shared" si="4"/>
        <v>26.95</v>
      </c>
      <c r="H91" s="63">
        <f t="shared" si="5"/>
        <v>107.8</v>
      </c>
    </row>
    <row r="92" spans="1:8" s="62" customFormat="1">
      <c r="A92" s="56" t="str">
        <f>IF((LEN('Copy paste to Here'!G96))&gt;5,((CONCATENATE('Copy paste to Here'!G96," &amp; ",'Copy paste to Here'!D96,"  &amp;  ",'Copy paste to Here'!E96))),"Empty Cell")</f>
        <v xml:space="preserve">Crocodile wood double flared solid plug &amp; Gauge: 4mm  &amp;  </v>
      </c>
      <c r="B92" s="57" t="str">
        <f>'Copy paste to Here'!C96</f>
        <v>PWY</v>
      </c>
      <c r="C92" s="57" t="s">
        <v>899</v>
      </c>
      <c r="D92" s="58">
        <f>Invoice!B96</f>
        <v>4</v>
      </c>
      <c r="E92" s="59">
        <f>'Shipping Invoice'!J96*$N$1</f>
        <v>30.18</v>
      </c>
      <c r="F92" s="59">
        <f t="shared" si="3"/>
        <v>120.72</v>
      </c>
      <c r="G92" s="60">
        <f t="shared" si="4"/>
        <v>30.18</v>
      </c>
      <c r="H92" s="63">
        <f t="shared" si="5"/>
        <v>120.72</v>
      </c>
    </row>
    <row r="93" spans="1:8" s="62" customFormat="1">
      <c r="A93" s="56" t="str">
        <f>IF((LEN('Copy paste to Here'!G97))&gt;5,((CONCATENATE('Copy paste to Here'!G97," &amp; ",'Copy paste to Here'!D97,"  &amp;  ",'Copy paste to Here'!E97))),"Empty Cell")</f>
        <v xml:space="preserve">Crocodile wood double flared solid plug &amp; Gauge: 5mm  &amp;  </v>
      </c>
      <c r="B93" s="57" t="str">
        <f>'Copy paste to Here'!C97</f>
        <v>PWY</v>
      </c>
      <c r="C93" s="57" t="s">
        <v>900</v>
      </c>
      <c r="D93" s="58">
        <f>Invoice!B97</f>
        <v>4</v>
      </c>
      <c r="E93" s="59">
        <f>'Shipping Invoice'!J97*$N$1</f>
        <v>31.98</v>
      </c>
      <c r="F93" s="59">
        <f t="shared" si="3"/>
        <v>127.92</v>
      </c>
      <c r="G93" s="60">
        <f t="shared" si="4"/>
        <v>31.98</v>
      </c>
      <c r="H93" s="63">
        <f t="shared" si="5"/>
        <v>127.92</v>
      </c>
    </row>
    <row r="94" spans="1:8" s="62" customFormat="1">
      <c r="A94" s="56" t="str">
        <f>IF((LEN('Copy paste to Here'!G98))&gt;5,((CONCATENATE('Copy paste to Here'!G98," &amp; ",'Copy paste to Here'!D98,"  &amp;  ",'Copy paste to Here'!E98))),"Empty Cell")</f>
        <v xml:space="preserve">Crocodile wood double flared solid plug &amp; Gauge: 6mm  &amp;  </v>
      </c>
      <c r="B94" s="57" t="str">
        <f>'Copy paste to Here'!C98</f>
        <v>PWY</v>
      </c>
      <c r="C94" s="57" t="s">
        <v>901</v>
      </c>
      <c r="D94" s="58">
        <f>Invoice!B98</f>
        <v>4</v>
      </c>
      <c r="E94" s="59">
        <f>'Shipping Invoice'!J98*$N$1</f>
        <v>33.770000000000003</v>
      </c>
      <c r="F94" s="59">
        <f t="shared" si="3"/>
        <v>135.08000000000001</v>
      </c>
      <c r="G94" s="60">
        <f t="shared" si="4"/>
        <v>33.770000000000003</v>
      </c>
      <c r="H94" s="63">
        <f t="shared" si="5"/>
        <v>135.08000000000001</v>
      </c>
    </row>
    <row r="95" spans="1:8" s="62" customFormat="1">
      <c r="A95" s="56" t="str">
        <f>IF((LEN('Copy paste to Here'!G99))&gt;5,((CONCATENATE('Copy paste to Here'!G99," &amp; ",'Copy paste to Here'!D99,"  &amp;  ",'Copy paste to Here'!E99))),"Empty Cell")</f>
        <v xml:space="preserve">Crocodile wood double flared solid plug &amp; Gauge: 8mm  &amp;  </v>
      </c>
      <c r="B95" s="57" t="str">
        <f>'Copy paste to Here'!C99</f>
        <v>PWY</v>
      </c>
      <c r="C95" s="57" t="s">
        <v>902</v>
      </c>
      <c r="D95" s="58">
        <f>Invoice!B99</f>
        <v>4</v>
      </c>
      <c r="E95" s="59">
        <f>'Shipping Invoice'!J99*$N$1</f>
        <v>35.57</v>
      </c>
      <c r="F95" s="59">
        <f t="shared" si="3"/>
        <v>142.28</v>
      </c>
      <c r="G95" s="60">
        <f t="shared" si="4"/>
        <v>35.57</v>
      </c>
      <c r="H95" s="63">
        <f t="shared" si="5"/>
        <v>142.28</v>
      </c>
    </row>
    <row r="96" spans="1:8" s="62" customFormat="1" ht="24">
      <c r="A96" s="56" t="str">
        <f>IF((LEN('Copy paste to Here'!G100))&gt;5,((CONCATENATE('Copy paste to Here'!G100," &amp; ",'Copy paste to Here'!D100,"  &amp;  ",'Copy paste to Here'!E100))),"Empty Cell")</f>
        <v>Anodized surgical steel screw-fit flesh tunnel with rounded edges &amp; Gauge: 3mm  &amp;  Color: Black anodized</v>
      </c>
      <c r="B96" s="57" t="str">
        <f>'Copy paste to Here'!C100</f>
        <v>RFTPG</v>
      </c>
      <c r="C96" s="57" t="s">
        <v>903</v>
      </c>
      <c r="D96" s="58">
        <f>Invoice!B100</f>
        <v>4</v>
      </c>
      <c r="E96" s="59">
        <f>'Shipping Invoice'!J100*$N$1</f>
        <v>89.47</v>
      </c>
      <c r="F96" s="59">
        <f t="shared" si="3"/>
        <v>357.88</v>
      </c>
      <c r="G96" s="60">
        <f t="shared" si="4"/>
        <v>89.47</v>
      </c>
      <c r="H96" s="63">
        <f t="shared" si="5"/>
        <v>357.88</v>
      </c>
    </row>
    <row r="97" spans="1:8" s="62" customFormat="1" ht="24">
      <c r="A97" s="56" t="str">
        <f>IF((LEN('Copy paste to Here'!G101))&gt;5,((CONCATENATE('Copy paste to Here'!G101," &amp; ",'Copy paste to Here'!D101,"  &amp;  ",'Copy paste to Here'!E101))),"Empty Cell")</f>
        <v>Silicone double flared solid plug retainer &amp; Gauge: 8mm  &amp;  Color: # 1 in picture</v>
      </c>
      <c r="B97" s="57" t="str">
        <f>'Copy paste to Here'!C101</f>
        <v>SIPG</v>
      </c>
      <c r="C97" s="57" t="s">
        <v>904</v>
      </c>
      <c r="D97" s="58">
        <f>Invoice!B101</f>
        <v>6</v>
      </c>
      <c r="E97" s="59">
        <f>'Shipping Invoice'!J101*$N$1</f>
        <v>19.04</v>
      </c>
      <c r="F97" s="59">
        <f t="shared" si="3"/>
        <v>114.24</v>
      </c>
      <c r="G97" s="60">
        <f t="shared" si="4"/>
        <v>19.04</v>
      </c>
      <c r="H97" s="63">
        <f t="shared" si="5"/>
        <v>114.24</v>
      </c>
    </row>
    <row r="98" spans="1:8" s="62" customFormat="1" ht="24">
      <c r="A98" s="56" t="str">
        <f>IF((LEN('Copy paste to Here'!G102))&gt;5,((CONCATENATE('Copy paste to Here'!G102," &amp; ",'Copy paste to Here'!D102,"  &amp;  ",'Copy paste to Here'!E102))),"Empty Cell")</f>
        <v>Silicone double flared solid plug retainer &amp; Gauge: 8mm  &amp;  Color: # 4 in picture</v>
      </c>
      <c r="B98" s="57" t="str">
        <f>'Copy paste to Here'!C102</f>
        <v>SIPG</v>
      </c>
      <c r="C98" s="57" t="s">
        <v>904</v>
      </c>
      <c r="D98" s="58">
        <f>Invoice!B102</f>
        <v>10</v>
      </c>
      <c r="E98" s="59">
        <f>'Shipping Invoice'!J102*$N$1</f>
        <v>19.04</v>
      </c>
      <c r="F98" s="59">
        <f t="shared" si="3"/>
        <v>190.39999999999998</v>
      </c>
      <c r="G98" s="60">
        <f t="shared" si="4"/>
        <v>19.04</v>
      </c>
      <c r="H98" s="63">
        <f t="shared" si="5"/>
        <v>190.39999999999998</v>
      </c>
    </row>
    <row r="99" spans="1:8" s="62" customFormat="1" ht="24">
      <c r="A99" s="56" t="str">
        <f>IF((LEN('Copy paste to Here'!G103))&gt;5,((CONCATENATE('Copy paste to Here'!G103," &amp; ",'Copy paste to Here'!D103,"  &amp;  ",'Copy paste to Here'!E103))),"Empty Cell")</f>
        <v>Silicone double flared solid plug retainer &amp; Gauge: 16mm  &amp;  Color: # 2 in picture</v>
      </c>
      <c r="B99" s="57" t="str">
        <f>'Copy paste to Here'!C103</f>
        <v>SIPG</v>
      </c>
      <c r="C99" s="57" t="s">
        <v>905</v>
      </c>
      <c r="D99" s="58">
        <f>Invoice!B103</f>
        <v>4</v>
      </c>
      <c r="E99" s="59">
        <f>'Shipping Invoice'!J103*$N$1</f>
        <v>24.79</v>
      </c>
      <c r="F99" s="59">
        <f t="shared" si="3"/>
        <v>99.16</v>
      </c>
      <c r="G99" s="60">
        <f t="shared" si="4"/>
        <v>24.79</v>
      </c>
      <c r="H99" s="63">
        <f t="shared" si="5"/>
        <v>99.16</v>
      </c>
    </row>
    <row r="100" spans="1:8" s="62" customFormat="1" ht="24">
      <c r="A100" s="56" t="str">
        <f>IF((LEN('Copy paste to Here'!G104))&gt;5,((CONCATENATE('Copy paste to Here'!G104," &amp; ",'Copy paste to Here'!D104,"  &amp;  ",'Copy paste to Here'!E104))),"Empty Cell")</f>
        <v>Silicone Ultra Thin double flared flesh tunnel &amp; Gauge: 3mm  &amp;  Color: Black</v>
      </c>
      <c r="B100" s="57" t="str">
        <f>'Copy paste to Here'!C104</f>
        <v>SIUT</v>
      </c>
      <c r="C100" s="57" t="s">
        <v>906</v>
      </c>
      <c r="D100" s="58">
        <f>Invoice!B104</f>
        <v>2</v>
      </c>
      <c r="E100" s="59">
        <f>'Shipping Invoice'!J104*$N$1</f>
        <v>13.65</v>
      </c>
      <c r="F100" s="59">
        <f t="shared" si="3"/>
        <v>27.3</v>
      </c>
      <c r="G100" s="60">
        <f t="shared" si="4"/>
        <v>13.65</v>
      </c>
      <c r="H100" s="63">
        <f t="shared" si="5"/>
        <v>27.3</v>
      </c>
    </row>
    <row r="101" spans="1:8" s="62" customFormat="1" ht="24">
      <c r="A101" s="56" t="str">
        <f>IF((LEN('Copy paste to Here'!G105))&gt;5,((CONCATENATE('Copy paste to Here'!G105," &amp; ",'Copy paste to Here'!D105,"  &amp;  ",'Copy paste to Here'!E105))),"Empty Cell")</f>
        <v>Silicone Ultra Thin double flared flesh tunnel &amp; Gauge: 3mm  &amp;  Color: White</v>
      </c>
      <c r="B101" s="57" t="str">
        <f>'Copy paste to Here'!C105</f>
        <v>SIUT</v>
      </c>
      <c r="C101" s="57" t="s">
        <v>906</v>
      </c>
      <c r="D101" s="58">
        <f>Invoice!B105</f>
        <v>2</v>
      </c>
      <c r="E101" s="59">
        <f>'Shipping Invoice'!J105*$N$1</f>
        <v>13.65</v>
      </c>
      <c r="F101" s="59">
        <f t="shared" si="3"/>
        <v>27.3</v>
      </c>
      <c r="G101" s="60">
        <f t="shared" si="4"/>
        <v>13.65</v>
      </c>
      <c r="H101" s="63">
        <f t="shared" si="5"/>
        <v>27.3</v>
      </c>
    </row>
    <row r="102" spans="1:8" s="62" customFormat="1" ht="24">
      <c r="A102" s="56" t="str">
        <f>IF((LEN('Copy paste to Here'!G106))&gt;5,((CONCATENATE('Copy paste to Here'!G106," &amp; ",'Copy paste to Here'!D106,"  &amp;  ",'Copy paste to Here'!E106))),"Empty Cell")</f>
        <v>Silicone Ultra Thin double flared flesh tunnel &amp; Gauge: 4mm  &amp;  Color: Black</v>
      </c>
      <c r="B102" s="57" t="str">
        <f>'Copy paste to Here'!C106</f>
        <v>SIUT</v>
      </c>
      <c r="C102" s="57" t="s">
        <v>907</v>
      </c>
      <c r="D102" s="58">
        <f>Invoice!B106</f>
        <v>2</v>
      </c>
      <c r="E102" s="59">
        <f>'Shipping Invoice'!J106*$N$1</f>
        <v>15.09</v>
      </c>
      <c r="F102" s="59">
        <f t="shared" si="3"/>
        <v>30.18</v>
      </c>
      <c r="G102" s="60">
        <f t="shared" si="4"/>
        <v>15.09</v>
      </c>
      <c r="H102" s="63">
        <f t="shared" si="5"/>
        <v>30.18</v>
      </c>
    </row>
    <row r="103" spans="1:8" s="62" customFormat="1" ht="24">
      <c r="A103" s="56" t="str">
        <f>IF((LEN('Copy paste to Here'!G107))&gt;5,((CONCATENATE('Copy paste to Here'!G107," &amp; ",'Copy paste to Here'!D107,"  &amp;  ",'Copy paste to Here'!E107))),"Empty Cell")</f>
        <v>Silicone Ultra Thin double flared flesh tunnel &amp; Gauge: 4mm  &amp;  Color: White</v>
      </c>
      <c r="B103" s="57" t="str">
        <f>'Copy paste to Here'!C107</f>
        <v>SIUT</v>
      </c>
      <c r="C103" s="57" t="s">
        <v>907</v>
      </c>
      <c r="D103" s="58">
        <f>Invoice!B107</f>
        <v>2</v>
      </c>
      <c r="E103" s="59">
        <f>'Shipping Invoice'!J107*$N$1</f>
        <v>15.09</v>
      </c>
      <c r="F103" s="59">
        <f t="shared" si="3"/>
        <v>30.18</v>
      </c>
      <c r="G103" s="60">
        <f t="shared" si="4"/>
        <v>15.09</v>
      </c>
      <c r="H103" s="63">
        <f t="shared" si="5"/>
        <v>30.18</v>
      </c>
    </row>
    <row r="104" spans="1:8" s="62" customFormat="1" ht="24">
      <c r="A104" s="56" t="str">
        <f>IF((LEN('Copy paste to Here'!G108))&gt;5,((CONCATENATE('Copy paste to Here'!G108," &amp; ",'Copy paste to Here'!D108,"  &amp;  ",'Copy paste to Here'!E108))),"Empty Cell")</f>
        <v>Silicone Ultra Thin double flared flesh tunnel &amp; Gauge: 6mm  &amp;  Color: Black</v>
      </c>
      <c r="B104" s="57" t="str">
        <f>'Copy paste to Here'!C108</f>
        <v>SIUT</v>
      </c>
      <c r="C104" s="57" t="s">
        <v>908</v>
      </c>
      <c r="D104" s="58">
        <f>Invoice!B108</f>
        <v>24</v>
      </c>
      <c r="E104" s="59">
        <f>'Shipping Invoice'!J108*$N$1</f>
        <v>16.53</v>
      </c>
      <c r="F104" s="59">
        <f t="shared" si="3"/>
        <v>396.72</v>
      </c>
      <c r="G104" s="60">
        <f t="shared" si="4"/>
        <v>16.53</v>
      </c>
      <c r="H104" s="63">
        <f t="shared" si="5"/>
        <v>396.72</v>
      </c>
    </row>
    <row r="105" spans="1:8" s="62" customFormat="1" ht="24">
      <c r="A105" s="56" t="str">
        <f>IF((LEN('Copy paste to Here'!G109))&gt;5,((CONCATENATE('Copy paste to Here'!G109," &amp; ",'Copy paste to Here'!D109,"  &amp;  ",'Copy paste to Here'!E109))),"Empty Cell")</f>
        <v>Silicone Ultra Thin double flared flesh tunnel &amp; Gauge: 6mm  &amp;  Color: White</v>
      </c>
      <c r="B105" s="57" t="str">
        <f>'Copy paste to Here'!C109</f>
        <v>SIUT</v>
      </c>
      <c r="C105" s="57" t="s">
        <v>908</v>
      </c>
      <c r="D105" s="58">
        <f>Invoice!B109</f>
        <v>10</v>
      </c>
      <c r="E105" s="59">
        <f>'Shipping Invoice'!J109*$N$1</f>
        <v>16.53</v>
      </c>
      <c r="F105" s="59">
        <f t="shared" si="3"/>
        <v>165.3</v>
      </c>
      <c r="G105" s="60">
        <f t="shared" si="4"/>
        <v>16.53</v>
      </c>
      <c r="H105" s="63">
        <f t="shared" si="5"/>
        <v>165.3</v>
      </c>
    </row>
    <row r="106" spans="1:8" s="62" customFormat="1" ht="24">
      <c r="A106" s="56" t="str">
        <f>IF((LEN('Copy paste to Here'!G110))&gt;5,((CONCATENATE('Copy paste to Here'!G110," &amp; ",'Copy paste to Here'!D110,"  &amp;  ",'Copy paste to Here'!E110))),"Empty Cell")</f>
        <v>Silicone Ultra Thin double flared flesh tunnel &amp; Gauge: 6mm  &amp;  Color: Clear</v>
      </c>
      <c r="B106" s="57" t="str">
        <f>'Copy paste to Here'!C110</f>
        <v>SIUT</v>
      </c>
      <c r="C106" s="57" t="s">
        <v>908</v>
      </c>
      <c r="D106" s="58">
        <f>Invoice!B110</f>
        <v>2</v>
      </c>
      <c r="E106" s="59">
        <f>'Shipping Invoice'!J110*$N$1</f>
        <v>16.53</v>
      </c>
      <c r="F106" s="59">
        <f t="shared" si="3"/>
        <v>33.06</v>
      </c>
      <c r="G106" s="60">
        <f t="shared" si="4"/>
        <v>16.53</v>
      </c>
      <c r="H106" s="63">
        <f t="shared" si="5"/>
        <v>33.06</v>
      </c>
    </row>
    <row r="107" spans="1:8" s="62" customFormat="1" ht="24">
      <c r="A107" s="56" t="str">
        <f>IF((LEN('Copy paste to Here'!G111))&gt;5,((CONCATENATE('Copy paste to Here'!G111," &amp; ",'Copy paste to Here'!D111,"  &amp;  ",'Copy paste to Here'!E111))),"Empty Cell")</f>
        <v>Silicone Ultra Thin double flared flesh tunnel &amp; Gauge: 6mm  &amp;  Color: Red</v>
      </c>
      <c r="B107" s="57" t="str">
        <f>'Copy paste to Here'!C111</f>
        <v>SIUT</v>
      </c>
      <c r="C107" s="57" t="s">
        <v>908</v>
      </c>
      <c r="D107" s="58">
        <f>Invoice!B111</f>
        <v>2</v>
      </c>
      <c r="E107" s="59">
        <f>'Shipping Invoice'!J111*$N$1</f>
        <v>16.53</v>
      </c>
      <c r="F107" s="59">
        <f t="shared" si="3"/>
        <v>33.06</v>
      </c>
      <c r="G107" s="60">
        <f t="shared" si="4"/>
        <v>16.53</v>
      </c>
      <c r="H107" s="63">
        <f t="shared" si="5"/>
        <v>33.06</v>
      </c>
    </row>
    <row r="108" spans="1:8" s="62" customFormat="1" ht="24">
      <c r="A108" s="56" t="str">
        <f>IF((LEN('Copy paste to Here'!G112))&gt;5,((CONCATENATE('Copy paste to Here'!G112," &amp; ",'Copy paste to Here'!D112,"  &amp;  ",'Copy paste to Here'!E112))),"Empty Cell")</f>
        <v>Silicone Ultra Thin double flared flesh tunnel &amp; Gauge: 8mm  &amp;  Color: Black</v>
      </c>
      <c r="B108" s="57" t="str">
        <f>'Copy paste to Here'!C112</f>
        <v>SIUT</v>
      </c>
      <c r="C108" s="57" t="s">
        <v>909</v>
      </c>
      <c r="D108" s="58">
        <f>Invoice!B112</f>
        <v>4</v>
      </c>
      <c r="E108" s="59">
        <f>'Shipping Invoice'!J112*$N$1</f>
        <v>17.25</v>
      </c>
      <c r="F108" s="59">
        <f t="shared" si="3"/>
        <v>69</v>
      </c>
      <c r="G108" s="60">
        <f t="shared" si="4"/>
        <v>17.25</v>
      </c>
      <c r="H108" s="63">
        <f t="shared" si="5"/>
        <v>69</v>
      </c>
    </row>
    <row r="109" spans="1:8" s="62" customFormat="1" ht="24">
      <c r="A109" s="56" t="str">
        <f>IF((LEN('Copy paste to Here'!G113))&gt;5,((CONCATENATE('Copy paste to Here'!G113," &amp; ",'Copy paste to Here'!D113,"  &amp;  ",'Copy paste to Here'!E113))),"Empty Cell")</f>
        <v>Silicone Ultra Thin double flared flesh tunnel &amp; Gauge: 8mm  &amp;  Color: White</v>
      </c>
      <c r="B109" s="57" t="str">
        <f>'Copy paste to Here'!C113</f>
        <v>SIUT</v>
      </c>
      <c r="C109" s="57" t="s">
        <v>909</v>
      </c>
      <c r="D109" s="58">
        <f>Invoice!B113</f>
        <v>4</v>
      </c>
      <c r="E109" s="59">
        <f>'Shipping Invoice'!J113*$N$1</f>
        <v>17.25</v>
      </c>
      <c r="F109" s="59">
        <f t="shared" si="3"/>
        <v>69</v>
      </c>
      <c r="G109" s="60">
        <f t="shared" si="4"/>
        <v>17.25</v>
      </c>
      <c r="H109" s="63">
        <f t="shared" si="5"/>
        <v>69</v>
      </c>
    </row>
    <row r="110" spans="1:8" s="62" customFormat="1" ht="24">
      <c r="A110" s="56" t="str">
        <f>IF((LEN('Copy paste to Here'!G114))&gt;5,((CONCATENATE('Copy paste to Here'!G114," &amp; ",'Copy paste to Here'!D114,"  &amp;  ",'Copy paste to Here'!E114))),"Empty Cell")</f>
        <v>Silicone Ultra Thin double flared flesh tunnel &amp; Gauge: 8mm  &amp;  Color: Clear</v>
      </c>
      <c r="B110" s="57" t="str">
        <f>'Copy paste to Here'!C114</f>
        <v>SIUT</v>
      </c>
      <c r="C110" s="57" t="s">
        <v>909</v>
      </c>
      <c r="D110" s="58">
        <f>Invoice!B114</f>
        <v>40</v>
      </c>
      <c r="E110" s="59">
        <f>'Shipping Invoice'!J114*$N$1</f>
        <v>17.25</v>
      </c>
      <c r="F110" s="59">
        <f t="shared" si="3"/>
        <v>690</v>
      </c>
      <c r="G110" s="60">
        <f t="shared" si="4"/>
        <v>17.25</v>
      </c>
      <c r="H110" s="63">
        <f t="shared" si="5"/>
        <v>690</v>
      </c>
    </row>
    <row r="111" spans="1:8" s="62" customFormat="1" ht="24">
      <c r="A111" s="56" t="str">
        <f>IF((LEN('Copy paste to Here'!G115))&gt;5,((CONCATENATE('Copy paste to Here'!G115," &amp; ",'Copy paste to Here'!D115,"  &amp;  ",'Copy paste to Here'!E115))),"Empty Cell")</f>
        <v>Silicone Ultra Thin double flared flesh tunnel &amp; Gauge: 8mm  &amp;  Color: Pink</v>
      </c>
      <c r="B111" s="57" t="str">
        <f>'Copy paste to Here'!C115</f>
        <v>SIUT</v>
      </c>
      <c r="C111" s="57" t="s">
        <v>909</v>
      </c>
      <c r="D111" s="58">
        <f>Invoice!B115</f>
        <v>6</v>
      </c>
      <c r="E111" s="59">
        <f>'Shipping Invoice'!J115*$N$1</f>
        <v>17.25</v>
      </c>
      <c r="F111" s="59">
        <f t="shared" si="3"/>
        <v>103.5</v>
      </c>
      <c r="G111" s="60">
        <f t="shared" si="4"/>
        <v>17.25</v>
      </c>
      <c r="H111" s="63">
        <f t="shared" si="5"/>
        <v>103.5</v>
      </c>
    </row>
    <row r="112" spans="1:8" s="62" customFormat="1" ht="24">
      <c r="A112" s="56" t="str">
        <f>IF((LEN('Copy paste to Here'!G116))&gt;5,((CONCATENATE('Copy paste to Here'!G116," &amp; ",'Copy paste to Here'!D116,"  &amp;  ",'Copy paste to Here'!E116))),"Empty Cell")</f>
        <v>Silicone Ultra Thin double flared flesh tunnel &amp; Gauge: 8mm  &amp;  Color: Red</v>
      </c>
      <c r="B112" s="57" t="str">
        <f>'Copy paste to Here'!C116</f>
        <v>SIUT</v>
      </c>
      <c r="C112" s="57" t="s">
        <v>909</v>
      </c>
      <c r="D112" s="58">
        <f>Invoice!B116</f>
        <v>4</v>
      </c>
      <c r="E112" s="59">
        <f>'Shipping Invoice'!J116*$N$1</f>
        <v>17.25</v>
      </c>
      <c r="F112" s="59">
        <f t="shared" si="3"/>
        <v>69</v>
      </c>
      <c r="G112" s="60">
        <f t="shared" si="4"/>
        <v>17.25</v>
      </c>
      <c r="H112" s="63">
        <f t="shared" si="5"/>
        <v>69</v>
      </c>
    </row>
    <row r="113" spans="1:8" s="62" customFormat="1" ht="24">
      <c r="A113" s="56" t="str">
        <f>IF((LEN('Copy paste to Here'!G117))&gt;5,((CONCATENATE('Copy paste to Here'!G117," &amp; ",'Copy paste to Here'!D117,"  &amp;  ",'Copy paste to Here'!E117))),"Empty Cell")</f>
        <v>Silicone Ultra Thin double flared flesh tunnel &amp; Gauge: 10mm  &amp;  Color: Pink</v>
      </c>
      <c r="B113" s="57" t="str">
        <f>'Copy paste to Here'!C117</f>
        <v>SIUT</v>
      </c>
      <c r="C113" s="57" t="s">
        <v>910</v>
      </c>
      <c r="D113" s="58">
        <f>Invoice!B117</f>
        <v>4</v>
      </c>
      <c r="E113" s="59">
        <f>'Shipping Invoice'!J117*$N$1</f>
        <v>18.68</v>
      </c>
      <c r="F113" s="59">
        <f t="shared" si="3"/>
        <v>74.72</v>
      </c>
      <c r="G113" s="60">
        <f t="shared" si="4"/>
        <v>18.68</v>
      </c>
      <c r="H113" s="63">
        <f t="shared" si="5"/>
        <v>74.72</v>
      </c>
    </row>
    <row r="114" spans="1:8" s="62" customFormat="1" ht="24">
      <c r="A114" s="56" t="str">
        <f>IF((LEN('Copy paste to Here'!G118))&gt;5,((CONCATENATE('Copy paste to Here'!G118," &amp; ",'Copy paste to Here'!D118,"  &amp;  ",'Copy paste to Here'!E118))),"Empty Cell")</f>
        <v>Silicone Ultra Thin double flared flesh tunnel &amp; Gauge: 10mm  &amp;  Color: Purple</v>
      </c>
      <c r="B114" s="57" t="str">
        <f>'Copy paste to Here'!C118</f>
        <v>SIUT</v>
      </c>
      <c r="C114" s="57" t="s">
        <v>910</v>
      </c>
      <c r="D114" s="58">
        <f>Invoice!B118</f>
        <v>8</v>
      </c>
      <c r="E114" s="59">
        <f>'Shipping Invoice'!J118*$N$1</f>
        <v>18.68</v>
      </c>
      <c r="F114" s="59">
        <f t="shared" si="3"/>
        <v>149.44</v>
      </c>
      <c r="G114" s="60">
        <f t="shared" si="4"/>
        <v>18.68</v>
      </c>
      <c r="H114" s="63">
        <f t="shared" si="5"/>
        <v>149.44</v>
      </c>
    </row>
    <row r="115" spans="1:8" s="62" customFormat="1" ht="24">
      <c r="A115" s="56" t="str">
        <f>IF((LEN('Copy paste to Here'!G119))&gt;5,((CONCATENATE('Copy paste to Here'!G119," &amp; ",'Copy paste to Here'!D119,"  &amp;  ",'Copy paste to Here'!E119))),"Empty Cell")</f>
        <v>Silicone Ultra Thin double flared flesh tunnel &amp; Gauge: 12mm  &amp;  Color: Green</v>
      </c>
      <c r="B115" s="57" t="str">
        <f>'Copy paste to Here'!C119</f>
        <v>SIUT</v>
      </c>
      <c r="C115" s="57" t="s">
        <v>911</v>
      </c>
      <c r="D115" s="58">
        <f>Invoice!B119</f>
        <v>2</v>
      </c>
      <c r="E115" s="59">
        <f>'Shipping Invoice'!J119*$N$1</f>
        <v>20.12</v>
      </c>
      <c r="F115" s="59">
        <f t="shared" si="3"/>
        <v>40.24</v>
      </c>
      <c r="G115" s="60">
        <f t="shared" si="4"/>
        <v>20.12</v>
      </c>
      <c r="H115" s="63">
        <f t="shared" si="5"/>
        <v>40.24</v>
      </c>
    </row>
    <row r="116" spans="1:8" s="62" customFormat="1" ht="24">
      <c r="A116" s="56" t="str">
        <f>IF((LEN('Copy paste to Here'!G120))&gt;5,((CONCATENATE('Copy paste to Here'!G120," &amp; ",'Copy paste to Here'!D120,"  &amp;  ",'Copy paste to Here'!E120))),"Empty Cell")</f>
        <v xml:space="preserve">High polished surgical steel single flesh tunnel with rubber O-ring &amp; Gauge: 1.6mm  &amp;  </v>
      </c>
      <c r="B116" s="57" t="str">
        <f>'Copy paste to Here'!C120</f>
        <v>SPG</v>
      </c>
      <c r="C116" s="57" t="s">
        <v>912</v>
      </c>
      <c r="D116" s="58">
        <f>Invoice!B120</f>
        <v>6</v>
      </c>
      <c r="E116" s="59">
        <f>'Shipping Invoice'!J120*$N$1</f>
        <v>14.01</v>
      </c>
      <c r="F116" s="59">
        <f t="shared" si="3"/>
        <v>84.06</v>
      </c>
      <c r="G116" s="60">
        <f t="shared" si="4"/>
        <v>14.01</v>
      </c>
      <c r="H116" s="63">
        <f t="shared" si="5"/>
        <v>84.06</v>
      </c>
    </row>
    <row r="117" spans="1:8" s="62" customFormat="1" ht="24">
      <c r="A117" s="56" t="str">
        <f>IF((LEN('Copy paste to Here'!G121))&gt;5,((CONCATENATE('Copy paste to Here'!G121," &amp; ",'Copy paste to Here'!D121,"  &amp;  ",'Copy paste to Here'!E121))),"Empty Cell")</f>
        <v xml:space="preserve">High polished surgical steel single flesh tunnel with rubber O-ring &amp; Gauge: 6mm  &amp;  </v>
      </c>
      <c r="B117" s="57" t="str">
        <f>'Copy paste to Here'!C121</f>
        <v>SPG</v>
      </c>
      <c r="C117" s="57" t="s">
        <v>913</v>
      </c>
      <c r="D117" s="58">
        <f>Invoice!B121</f>
        <v>10</v>
      </c>
      <c r="E117" s="59">
        <f>'Shipping Invoice'!J121*$N$1</f>
        <v>17.25</v>
      </c>
      <c r="F117" s="59">
        <f t="shared" si="3"/>
        <v>172.5</v>
      </c>
      <c r="G117" s="60">
        <f t="shared" si="4"/>
        <v>17.25</v>
      </c>
      <c r="H117" s="63">
        <f t="shared" si="5"/>
        <v>172.5</v>
      </c>
    </row>
    <row r="118" spans="1:8" s="62" customFormat="1" ht="24">
      <c r="A118" s="56" t="str">
        <f>IF((LEN('Copy paste to Here'!G122))&gt;5,((CONCATENATE('Copy paste to Here'!G122," &amp; ",'Copy paste to Here'!D122,"  &amp;  ",'Copy paste to Here'!E122))),"Empty Cell")</f>
        <v xml:space="preserve">High polished surgical steel single flesh tunnel with rubber O-ring &amp; Gauge: 12mm  &amp;  </v>
      </c>
      <c r="B118" s="57" t="str">
        <f>'Copy paste to Here'!C122</f>
        <v>SPG</v>
      </c>
      <c r="C118" s="57" t="s">
        <v>914</v>
      </c>
      <c r="D118" s="58">
        <f>Invoice!B122</f>
        <v>4</v>
      </c>
      <c r="E118" s="59">
        <f>'Shipping Invoice'!J122*$N$1</f>
        <v>26.59</v>
      </c>
      <c r="F118" s="59">
        <f t="shared" si="3"/>
        <v>106.36</v>
      </c>
      <c r="G118" s="60">
        <f t="shared" si="4"/>
        <v>26.59</v>
      </c>
      <c r="H118" s="63">
        <f t="shared" si="5"/>
        <v>106.36</v>
      </c>
    </row>
    <row r="119" spans="1:8" s="62" customFormat="1" ht="24">
      <c r="A119" s="56" t="str">
        <f>IF((LEN('Copy paste to Here'!G123))&gt;5,((CONCATENATE('Copy paste to Here'!G123," &amp; ",'Copy paste to Here'!D123,"  &amp;  ",'Copy paste to Here'!E123))),"Empty Cell")</f>
        <v xml:space="preserve">High polished surgical steel single flesh tunnel with rubber O-ring &amp; Gauge: 16mm  &amp;  </v>
      </c>
      <c r="B119" s="57" t="str">
        <f>'Copy paste to Here'!C123</f>
        <v>SPG</v>
      </c>
      <c r="C119" s="57" t="s">
        <v>915</v>
      </c>
      <c r="D119" s="58">
        <f>Invoice!B123</f>
        <v>4</v>
      </c>
      <c r="E119" s="59">
        <f>'Shipping Invoice'!J123*$N$1</f>
        <v>31.98</v>
      </c>
      <c r="F119" s="59">
        <f t="shared" si="3"/>
        <v>127.92</v>
      </c>
      <c r="G119" s="60">
        <f t="shared" si="4"/>
        <v>31.98</v>
      </c>
      <c r="H119" s="63">
        <f t="shared" si="5"/>
        <v>127.92</v>
      </c>
    </row>
    <row r="120" spans="1:8" s="62" customFormat="1" ht="24">
      <c r="A120" s="56" t="str">
        <f>IF((LEN('Copy paste to Here'!G124))&gt;5,((CONCATENATE('Copy paste to Here'!G124," &amp; ",'Copy paste to Here'!D124,"  &amp;  ",'Copy paste to Here'!E124))),"Empty Cell")</f>
        <v xml:space="preserve">High polished surgical steel single flesh tunnel with rubber O-ring &amp; Gauge: 28mm  &amp;  </v>
      </c>
      <c r="B120" s="57" t="str">
        <f>'Copy paste to Here'!C124</f>
        <v>SPG</v>
      </c>
      <c r="C120" s="57" t="s">
        <v>916</v>
      </c>
      <c r="D120" s="58">
        <f>Invoice!B124</f>
        <v>16</v>
      </c>
      <c r="E120" s="59">
        <f>'Shipping Invoice'!J124*$N$1</f>
        <v>71.5</v>
      </c>
      <c r="F120" s="59">
        <f t="shared" si="3"/>
        <v>1144</v>
      </c>
      <c r="G120" s="60">
        <f t="shared" si="4"/>
        <v>71.5</v>
      </c>
      <c r="H120" s="63">
        <f t="shared" si="5"/>
        <v>1144</v>
      </c>
    </row>
    <row r="121" spans="1:8" s="62" customFormat="1" ht="24">
      <c r="A121" s="56" t="str">
        <f>IF((LEN('Copy paste to Here'!G125))&gt;5,((CONCATENATE('Copy paste to Here'!G125," &amp; ",'Copy paste to Here'!D125,"  &amp;  ",'Copy paste to Here'!E125))),"Empty Cell")</f>
        <v>PVD plated internally threaded surgical steel double flare flesh tunnel &amp; Gauge: 5mm  &amp;  Color: Blue</v>
      </c>
      <c r="B121" s="57" t="str">
        <f>'Copy paste to Here'!C125</f>
        <v>STHP</v>
      </c>
      <c r="C121" s="57" t="s">
        <v>917</v>
      </c>
      <c r="D121" s="58">
        <f>Invoice!B125</f>
        <v>4</v>
      </c>
      <c r="E121" s="59">
        <f>'Shipping Invoice'!J125*$N$1</f>
        <v>89.47</v>
      </c>
      <c r="F121" s="59">
        <f t="shared" si="3"/>
        <v>357.88</v>
      </c>
      <c r="G121" s="60">
        <f t="shared" si="4"/>
        <v>89.47</v>
      </c>
      <c r="H121" s="63">
        <f t="shared" si="5"/>
        <v>357.88</v>
      </c>
    </row>
    <row r="122" spans="1:8" s="62" customFormat="1" ht="24">
      <c r="A122" s="56" t="str">
        <f>IF((LEN('Copy paste to Here'!G126))&gt;5,((CONCATENATE('Copy paste to Here'!G126," &amp; ",'Copy paste to Here'!D126,"  &amp;  ",'Copy paste to Here'!E126))),"Empty Cell")</f>
        <v>PVD plated internally threaded surgical steel double flare flesh tunnel &amp; Gauge: 10mm  &amp;  Color: Blue</v>
      </c>
      <c r="B122" s="57" t="str">
        <f>'Copy paste to Here'!C126</f>
        <v>STHP</v>
      </c>
      <c r="C122" s="57" t="s">
        <v>918</v>
      </c>
      <c r="D122" s="58">
        <f>Invoice!B126</f>
        <v>4</v>
      </c>
      <c r="E122" s="59">
        <f>'Shipping Invoice'!J126*$N$1</f>
        <v>111.02</v>
      </c>
      <c r="F122" s="59">
        <f t="shared" si="3"/>
        <v>444.08</v>
      </c>
      <c r="G122" s="60">
        <f t="shared" si="4"/>
        <v>111.02</v>
      </c>
      <c r="H122" s="63">
        <f t="shared" si="5"/>
        <v>444.08</v>
      </c>
    </row>
    <row r="123" spans="1:8" s="62" customFormat="1" ht="24">
      <c r="A123" s="56" t="str">
        <f>IF((LEN('Copy paste to Here'!G127))&gt;5,((CONCATENATE('Copy paste to Here'!G127," &amp; ",'Copy paste to Here'!D127,"  &amp;  ",'Copy paste to Here'!E127))),"Empty Cell")</f>
        <v>PVD plated surgical steel single flared flesh tunnel with rubber O-ring &amp; Gauge: 1.6mm  &amp;  Color: Black</v>
      </c>
      <c r="B123" s="57" t="str">
        <f>'Copy paste to Here'!C127</f>
        <v>STPG</v>
      </c>
      <c r="C123" s="57" t="s">
        <v>919</v>
      </c>
      <c r="D123" s="58">
        <f>Invoice!B127</f>
        <v>2</v>
      </c>
      <c r="E123" s="59">
        <f>'Shipping Invoice'!J127*$N$1</f>
        <v>35.57</v>
      </c>
      <c r="F123" s="59">
        <f t="shared" si="3"/>
        <v>71.14</v>
      </c>
      <c r="G123" s="60">
        <f t="shared" si="4"/>
        <v>35.57</v>
      </c>
      <c r="H123" s="63">
        <f t="shared" si="5"/>
        <v>71.14</v>
      </c>
    </row>
    <row r="124" spans="1:8" s="62" customFormat="1" ht="24">
      <c r="A124" s="56" t="str">
        <f>IF((LEN('Copy paste to Here'!G128))&gt;5,((CONCATENATE('Copy paste to Here'!G128," &amp; ",'Copy paste to Here'!D128,"  &amp;  ",'Copy paste to Here'!E128))),"Empty Cell")</f>
        <v>PVD plated surgical steel single flared flesh tunnel with rubber O-ring &amp; Gauge: 19mm  &amp;  Color: Black</v>
      </c>
      <c r="B124" s="57" t="str">
        <f>'Copy paste to Here'!C128</f>
        <v>STPG</v>
      </c>
      <c r="C124" s="57" t="s">
        <v>920</v>
      </c>
      <c r="D124" s="58">
        <f>Invoice!B128</f>
        <v>8</v>
      </c>
      <c r="E124" s="59">
        <f>'Shipping Invoice'!J128*$N$1</f>
        <v>80.48</v>
      </c>
      <c r="F124" s="59">
        <f t="shared" si="3"/>
        <v>643.84</v>
      </c>
      <c r="G124" s="60">
        <f t="shared" si="4"/>
        <v>80.48</v>
      </c>
      <c r="H124" s="63">
        <f t="shared" si="5"/>
        <v>643.84</v>
      </c>
    </row>
    <row r="125" spans="1:8" s="62" customFormat="1" ht="24">
      <c r="A125" s="56" t="str">
        <f>IF((LEN('Copy paste to Here'!G129))&gt;5,((CONCATENATE('Copy paste to Here'!G129," &amp; ",'Copy paste to Here'!D129,"  &amp;  ",'Copy paste to Here'!E129))),"Empty Cell")</f>
        <v>PVD plated surgical steel single flared flesh tunnel with rubber O-ring &amp; Gauge: 25mm  &amp;  Color: Black</v>
      </c>
      <c r="B125" s="57" t="str">
        <f>'Copy paste to Here'!C129</f>
        <v>STPG</v>
      </c>
      <c r="C125" s="57" t="s">
        <v>921</v>
      </c>
      <c r="D125" s="58">
        <f>Invoice!B129</f>
        <v>4</v>
      </c>
      <c r="E125" s="59">
        <f>'Shipping Invoice'!J129*$N$1</f>
        <v>96.65</v>
      </c>
      <c r="F125" s="59">
        <f t="shared" si="3"/>
        <v>386.6</v>
      </c>
      <c r="G125" s="60">
        <f t="shared" si="4"/>
        <v>96.65</v>
      </c>
      <c r="H125" s="63">
        <f t="shared" si="5"/>
        <v>386.6</v>
      </c>
    </row>
    <row r="126" spans="1:8" s="62" customFormat="1" ht="25.5">
      <c r="A126" s="56" t="str">
        <f>IF((LEN('Copy paste to Here'!G130))&gt;5,((CONCATENATE('Copy paste to Here'!G130," &amp; ",'Copy paste to Here'!D130,"  &amp;  ",'Copy paste to Here'!E130))),"Empty Cell")</f>
        <v>PVD plated surgical steel single flared flesh tunnel with rubber O-ring &amp; Gauge: 11mm  &amp;  Color: Black</v>
      </c>
      <c r="B126" s="57" t="str">
        <f>'Copy paste to Here'!C130</f>
        <v>STPG</v>
      </c>
      <c r="C126" s="57" t="s">
        <v>922</v>
      </c>
      <c r="D126" s="58">
        <f>Invoice!B130</f>
        <v>4</v>
      </c>
      <c r="E126" s="59">
        <f>'Shipping Invoice'!J130*$N$1</f>
        <v>53.54</v>
      </c>
      <c r="F126" s="59">
        <f t="shared" si="3"/>
        <v>214.16</v>
      </c>
      <c r="G126" s="60">
        <f t="shared" si="4"/>
        <v>53.54</v>
      </c>
      <c r="H126" s="63">
        <f t="shared" si="5"/>
        <v>214.16</v>
      </c>
    </row>
    <row r="127" spans="1:8" s="62" customFormat="1" ht="24">
      <c r="A127" s="56" t="str">
        <f>IF((LEN('Copy paste to Here'!G131))&gt;5,((CONCATENATE('Copy paste to Here'!G131," &amp; ",'Copy paste to Here'!D131,"  &amp;  ",'Copy paste to Here'!E131))),"Empty Cell")</f>
        <v>Silicon Plug with star shaped cut out &amp; Gauge: 25mm  &amp;  Color: Black</v>
      </c>
      <c r="B127" s="57" t="str">
        <f>'Copy paste to Here'!C131</f>
        <v>STSI</v>
      </c>
      <c r="C127" s="57" t="s">
        <v>923</v>
      </c>
      <c r="D127" s="58">
        <f>Invoice!B131</f>
        <v>6</v>
      </c>
      <c r="E127" s="59">
        <f>'Shipping Invoice'!J131*$N$1</f>
        <v>35.57</v>
      </c>
      <c r="F127" s="59">
        <f t="shared" si="3"/>
        <v>213.42000000000002</v>
      </c>
      <c r="G127" s="60">
        <f t="shared" si="4"/>
        <v>35.57</v>
      </c>
      <c r="H127" s="63">
        <f t="shared" si="5"/>
        <v>213.42000000000002</v>
      </c>
    </row>
    <row r="128" spans="1:8" s="62" customFormat="1" ht="24">
      <c r="A128" s="56" t="str">
        <f>IF((LEN('Copy paste to Here'!G132))&gt;5,((CONCATENATE('Copy paste to Here'!G132," &amp; ",'Copy paste to Here'!D132,"  &amp;  ",'Copy paste to Here'!E132))),"Empty Cell")</f>
        <v>Silicon Plug with star shaped cut out &amp; Gauge: 25mm  &amp;  Color: White</v>
      </c>
      <c r="B128" s="57" t="str">
        <f>'Copy paste to Here'!C132</f>
        <v>STSI</v>
      </c>
      <c r="C128" s="57" t="s">
        <v>923</v>
      </c>
      <c r="D128" s="58">
        <f>Invoice!B132</f>
        <v>6</v>
      </c>
      <c r="E128" s="59">
        <f>'Shipping Invoice'!J132*$N$1</f>
        <v>35.57</v>
      </c>
      <c r="F128" s="59">
        <f t="shared" si="3"/>
        <v>213.42000000000002</v>
      </c>
      <c r="G128" s="60">
        <f t="shared" si="4"/>
        <v>35.57</v>
      </c>
      <c r="H128" s="63">
        <f t="shared" si="5"/>
        <v>213.42000000000002</v>
      </c>
    </row>
    <row r="129" spans="1:8" s="62" customFormat="1" ht="25.5">
      <c r="A129" s="56" t="str">
        <f>IF((LEN('Copy paste to Here'!G133))&gt;5,((CONCATENATE('Copy paste to Here'!G133," &amp; ",'Copy paste to Here'!D133,"  &amp;  ",'Copy paste to Here'!E133))),"Empty Cell")</f>
        <v xml:space="preserve">Coconut wood taper with double rubber O-rings &amp; Gauge: 12mm  &amp;  </v>
      </c>
      <c r="B129" s="57" t="str">
        <f>'Copy paste to Here'!C133</f>
        <v>TPCOR</v>
      </c>
      <c r="C129" s="57" t="s">
        <v>924</v>
      </c>
      <c r="D129" s="58">
        <f>Invoice!B133</f>
        <v>2</v>
      </c>
      <c r="E129" s="59">
        <f>'Shipping Invoice'!J133*$N$1</f>
        <v>53.54</v>
      </c>
      <c r="F129" s="59">
        <f t="shared" si="3"/>
        <v>107.08</v>
      </c>
      <c r="G129" s="60">
        <f t="shared" si="4"/>
        <v>53.54</v>
      </c>
      <c r="H129" s="63">
        <f t="shared" si="5"/>
        <v>107.08</v>
      </c>
    </row>
    <row r="130" spans="1:8" s="62" customFormat="1" ht="36">
      <c r="A130" s="56" t="str">
        <f>IF((LEN('Copy paste to Here'!G134))&gt;5,((CONCATENATE('Copy paste to Here'!G134," &amp; ",'Copy paste to Here'!D134,"  &amp;  ",'Copy paste to Here'!E134))),"Empty Cell")</f>
        <v>PVD plated surgical steel septum pincher with ridged ends and a double O-rings &amp; Pincher Size: Thickness 3mm &amp; width 10mm  &amp;  Color: Black</v>
      </c>
      <c r="B130" s="57" t="str">
        <f>'Copy paste to Here'!C134</f>
        <v>TPCP</v>
      </c>
      <c r="C130" s="57" t="s">
        <v>925</v>
      </c>
      <c r="D130" s="58">
        <f>Invoice!B134</f>
        <v>4</v>
      </c>
      <c r="E130" s="59">
        <f>'Shipping Invoice'!J134*$N$1</f>
        <v>67.91</v>
      </c>
      <c r="F130" s="59">
        <f t="shared" si="3"/>
        <v>271.64</v>
      </c>
      <c r="G130" s="60">
        <f t="shared" si="4"/>
        <v>67.91</v>
      </c>
      <c r="H130" s="63">
        <f t="shared" si="5"/>
        <v>271.64</v>
      </c>
    </row>
    <row r="131" spans="1:8" s="62" customFormat="1" ht="24">
      <c r="A131" s="56" t="str">
        <f>IF((LEN('Copy paste to Here'!G135))&gt;5,((CONCATENATE('Copy paste to Here'!G135," &amp; ",'Copy paste to Here'!D135,"  &amp;  ",'Copy paste to Here'!E135))),"Empty Cell")</f>
        <v>Solid colored acrylic taper with double rubber O-rings &amp; Gauge: 10mm  &amp;  Color: Pink</v>
      </c>
      <c r="B131" s="57" t="str">
        <f>'Copy paste to Here'!C135</f>
        <v>TPSV</v>
      </c>
      <c r="C131" s="57" t="s">
        <v>926</v>
      </c>
      <c r="D131" s="58">
        <f>Invoice!B135</f>
        <v>4</v>
      </c>
      <c r="E131" s="59">
        <f>'Shipping Invoice'!J135*$N$1</f>
        <v>21.2</v>
      </c>
      <c r="F131" s="59">
        <f t="shared" si="3"/>
        <v>84.8</v>
      </c>
      <c r="G131" s="60">
        <f t="shared" si="4"/>
        <v>21.2</v>
      </c>
      <c r="H131" s="63">
        <f t="shared" si="5"/>
        <v>84.8</v>
      </c>
    </row>
    <row r="132" spans="1:8" s="62" customFormat="1" ht="24">
      <c r="A132" s="56" t="str">
        <f>IF((LEN('Copy paste to Here'!G136))&gt;5,((CONCATENATE('Copy paste to Here'!G136," &amp; ",'Copy paste to Here'!D136,"  &amp;  ",'Copy paste to Here'!E136))),"Empty Cell")</f>
        <v>Acrylic taper with double rubber O-rings &amp; Gauge: 5mm  &amp;  Color: Black</v>
      </c>
      <c r="B132" s="57" t="str">
        <f>'Copy paste to Here'!C136</f>
        <v>TPUVK</v>
      </c>
      <c r="C132" s="57" t="s">
        <v>927</v>
      </c>
      <c r="D132" s="58">
        <f>Invoice!B136</f>
        <v>4</v>
      </c>
      <c r="E132" s="59">
        <f>'Shipping Invoice'!J136*$N$1</f>
        <v>16.170000000000002</v>
      </c>
      <c r="F132" s="59">
        <f t="shared" si="3"/>
        <v>64.680000000000007</v>
      </c>
      <c r="G132" s="60">
        <f t="shared" si="4"/>
        <v>16.170000000000002</v>
      </c>
      <c r="H132" s="63">
        <f t="shared" si="5"/>
        <v>64.680000000000007</v>
      </c>
    </row>
    <row r="133" spans="1:8" s="62" customFormat="1" ht="24">
      <c r="A133" s="56" t="str">
        <f>IF((LEN('Copy paste to Here'!G137))&gt;5,((CONCATENATE('Copy paste to Here'!G137," &amp; ",'Copy paste to Here'!D137,"  &amp;  ",'Copy paste to Here'!E137))),"Empty Cell")</f>
        <v>Triangle shaped silicone double flared flesh tunnel &amp; Gauge: 8mm  &amp;  Color: Black</v>
      </c>
      <c r="B133" s="57" t="str">
        <f>'Copy paste to Here'!C137</f>
        <v>TRSI</v>
      </c>
      <c r="C133" s="57" t="s">
        <v>928</v>
      </c>
      <c r="D133" s="58">
        <f>Invoice!B137</f>
        <v>4</v>
      </c>
      <c r="E133" s="59">
        <f>'Shipping Invoice'!J137*$N$1</f>
        <v>16.89</v>
      </c>
      <c r="F133" s="59">
        <f t="shared" si="3"/>
        <v>67.56</v>
      </c>
      <c r="G133" s="60">
        <f t="shared" si="4"/>
        <v>16.89</v>
      </c>
      <c r="H133" s="63">
        <f t="shared" si="5"/>
        <v>67.56</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27616.740000000016</v>
      </c>
      <c r="G1000" s="60"/>
      <c r="H1000" s="61">
        <f t="shared" ref="H1000:H1007" si="49">F1000*$E$14</f>
        <v>27616.740000000016</v>
      </c>
    </row>
    <row r="1001" spans="1:8" s="62" customFormat="1">
      <c r="A1001" s="56" t="str">
        <f>'[2]Copy paste to Here'!T2</f>
        <v>SHIPPING HANDLING</v>
      </c>
      <c r="B1001" s="75"/>
      <c r="C1001" s="75"/>
      <c r="D1001" s="76"/>
      <c r="E1001" s="67"/>
      <c r="F1001" s="59">
        <f>Invoice!J139</f>
        <v>-11046.696000000007</v>
      </c>
      <c r="G1001" s="60"/>
      <c r="H1001" s="61">
        <f t="shared" si="49"/>
        <v>-11046.696000000007</v>
      </c>
    </row>
    <row r="1002" spans="1:8" s="62" customFormat="1" outlineLevel="1">
      <c r="A1002" s="56" t="str">
        <f>'[2]Copy paste to Here'!T3</f>
        <v>DISCOUNT</v>
      </c>
      <c r="B1002" s="75"/>
      <c r="C1002" s="75"/>
      <c r="D1002" s="76"/>
      <c r="E1002" s="67"/>
      <c r="F1002" s="59">
        <f>Invoice!J140</f>
        <v>0</v>
      </c>
      <c r="G1002" s="60"/>
      <c r="H1002" s="61">
        <f t="shared" si="49"/>
        <v>0</v>
      </c>
    </row>
    <row r="1003" spans="1:8" s="62" customFormat="1">
      <c r="A1003" s="56" t="str">
        <f>'[2]Copy paste to Here'!T4</f>
        <v>Total:</v>
      </c>
      <c r="B1003" s="75"/>
      <c r="C1003" s="75"/>
      <c r="D1003" s="76"/>
      <c r="E1003" s="67"/>
      <c r="F1003" s="59">
        <f>SUM(F1000:F1002)</f>
        <v>16570.044000000009</v>
      </c>
      <c r="G1003" s="60"/>
      <c r="H1003" s="61">
        <f t="shared" si="49"/>
        <v>16570.044000000009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27616.740000000016</v>
      </c>
    </row>
    <row r="1010" spans="1:8" s="21" customFormat="1">
      <c r="A1010" s="22"/>
      <c r="E1010" s="21" t="s">
        <v>182</v>
      </c>
      <c r="H1010" s="84">
        <f>(SUMIF($A$1000:$A$1008,"Total:",$H$1000:$H$1008))</f>
        <v>16570.044000000009</v>
      </c>
    </row>
    <row r="1011" spans="1:8" s="21" customFormat="1">
      <c r="E1011" s="21" t="s">
        <v>183</v>
      </c>
      <c r="H1011" s="85">
        <f>H1013-H1012</f>
        <v>15486.02</v>
      </c>
    </row>
    <row r="1012" spans="1:8" s="21" customFormat="1">
      <c r="E1012" s="21" t="s">
        <v>184</v>
      </c>
      <c r="H1012" s="85">
        <f>ROUND((H1013*7)/107,2)</f>
        <v>1084.02</v>
      </c>
    </row>
    <row r="1013" spans="1:8" s="21" customFormat="1">
      <c r="E1013" s="22" t="s">
        <v>185</v>
      </c>
      <c r="H1013" s="86">
        <f>ROUND((SUMIF($A$1000:$A$1008,"Total:",$H$1000:$H$1008)),2)</f>
        <v>16570.04</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16"/>
  <sheetViews>
    <sheetView workbookViewId="0">
      <selection activeCell="A5" sqref="A5"/>
    </sheetView>
  </sheetViews>
  <sheetFormatPr defaultRowHeight="15"/>
  <sheetData>
    <row r="1" spans="1:1">
      <c r="A1" s="2" t="s">
        <v>839</v>
      </c>
    </row>
    <row r="2" spans="1:1">
      <c r="A2" s="2" t="s">
        <v>839</v>
      </c>
    </row>
    <row r="3" spans="1:1">
      <c r="A3" s="2" t="s">
        <v>839</v>
      </c>
    </row>
    <row r="4" spans="1:1">
      <c r="A4" s="2" t="s">
        <v>840</v>
      </c>
    </row>
    <row r="5" spans="1:1">
      <c r="A5" s="2" t="s">
        <v>841</v>
      </c>
    </row>
    <row r="6" spans="1:1">
      <c r="A6" s="2" t="s">
        <v>842</v>
      </c>
    </row>
    <row r="7" spans="1:1">
      <c r="A7" s="2" t="s">
        <v>842</v>
      </c>
    </row>
    <row r="8" spans="1:1">
      <c r="A8" s="2" t="s">
        <v>843</v>
      </c>
    </row>
    <row r="9" spans="1:1">
      <c r="A9" s="2" t="s">
        <v>843</v>
      </c>
    </row>
    <row r="10" spans="1:1">
      <c r="A10" s="2" t="s">
        <v>844</v>
      </c>
    </row>
    <row r="11" spans="1:1">
      <c r="A11" s="2" t="s">
        <v>845</v>
      </c>
    </row>
    <row r="12" spans="1:1">
      <c r="A12" s="2" t="s">
        <v>845</v>
      </c>
    </row>
    <row r="13" spans="1:1">
      <c r="A13" s="2" t="s">
        <v>845</v>
      </c>
    </row>
    <row r="14" spans="1:1">
      <c r="A14" s="2" t="s">
        <v>846</v>
      </c>
    </row>
    <row r="15" spans="1:1">
      <c r="A15" s="2" t="s">
        <v>847</v>
      </c>
    </row>
    <row r="16" spans="1:1">
      <c r="A16" s="2" t="s">
        <v>848</v>
      </c>
    </row>
    <row r="17" spans="1:1">
      <c r="A17" s="2" t="s">
        <v>848</v>
      </c>
    </row>
    <row r="18" spans="1:1">
      <c r="A18" s="2" t="s">
        <v>849</v>
      </c>
    </row>
    <row r="19" spans="1:1">
      <c r="A19" s="2" t="s">
        <v>850</v>
      </c>
    </row>
    <row r="20" spans="1:1">
      <c r="A20" s="2" t="s">
        <v>851</v>
      </c>
    </row>
    <row r="21" spans="1:1">
      <c r="A21" s="2" t="s">
        <v>852</v>
      </c>
    </row>
    <row r="22" spans="1:1">
      <c r="A22" s="2" t="s">
        <v>853</v>
      </c>
    </row>
    <row r="23" spans="1:1">
      <c r="A23" s="2" t="s">
        <v>854</v>
      </c>
    </row>
    <row r="24" spans="1:1">
      <c r="A24" s="2" t="s">
        <v>854</v>
      </c>
    </row>
    <row r="25" spans="1:1">
      <c r="A25" s="2" t="s">
        <v>854</v>
      </c>
    </row>
    <row r="26" spans="1:1">
      <c r="A26" s="2" t="s">
        <v>855</v>
      </c>
    </row>
    <row r="27" spans="1:1">
      <c r="A27" s="2" t="s">
        <v>856</v>
      </c>
    </row>
    <row r="28" spans="1:1">
      <c r="A28" s="2" t="s">
        <v>857</v>
      </c>
    </row>
    <row r="29" spans="1:1">
      <c r="A29" s="2" t="s">
        <v>858</v>
      </c>
    </row>
    <row r="30" spans="1:1">
      <c r="A30" s="2" t="s">
        <v>859</v>
      </c>
    </row>
    <row r="31" spans="1:1">
      <c r="A31" s="2" t="s">
        <v>860</v>
      </c>
    </row>
    <row r="32" spans="1:1">
      <c r="A32" s="2" t="s">
        <v>861</v>
      </c>
    </row>
    <row r="33" spans="1:1">
      <c r="A33" s="2" t="s">
        <v>862</v>
      </c>
    </row>
    <row r="34" spans="1:1">
      <c r="A34" s="2" t="s">
        <v>863</v>
      </c>
    </row>
    <row r="35" spans="1:1">
      <c r="A35" s="2" t="s">
        <v>864</v>
      </c>
    </row>
    <row r="36" spans="1:1">
      <c r="A36" s="2" t="s">
        <v>865</v>
      </c>
    </row>
    <row r="37" spans="1:1">
      <c r="A37" s="2" t="s">
        <v>866</v>
      </c>
    </row>
    <row r="38" spans="1:1">
      <c r="A38" s="2" t="s">
        <v>867</v>
      </c>
    </row>
    <row r="39" spans="1:1">
      <c r="A39" s="2" t="s">
        <v>868</v>
      </c>
    </row>
    <row r="40" spans="1:1">
      <c r="A40" s="2" t="s">
        <v>869</v>
      </c>
    </row>
    <row r="41" spans="1:1">
      <c r="A41" s="2" t="s">
        <v>870</v>
      </c>
    </row>
    <row r="42" spans="1:1">
      <c r="A42" s="2" t="s">
        <v>871</v>
      </c>
    </row>
    <row r="43" spans="1:1">
      <c r="A43" s="2" t="s">
        <v>872</v>
      </c>
    </row>
    <row r="44" spans="1:1">
      <c r="A44" s="2" t="s">
        <v>873</v>
      </c>
    </row>
    <row r="45" spans="1:1">
      <c r="A45" s="2" t="s">
        <v>873</v>
      </c>
    </row>
    <row r="46" spans="1:1">
      <c r="A46" s="2" t="s">
        <v>873</v>
      </c>
    </row>
    <row r="47" spans="1:1">
      <c r="A47" s="2" t="s">
        <v>874</v>
      </c>
    </row>
    <row r="48" spans="1:1">
      <c r="A48" s="2" t="s">
        <v>875</v>
      </c>
    </row>
    <row r="49" spans="1:1">
      <c r="A49" s="2" t="s">
        <v>875</v>
      </c>
    </row>
    <row r="50" spans="1:1">
      <c r="A50" s="2" t="s">
        <v>876</v>
      </c>
    </row>
    <row r="51" spans="1:1">
      <c r="A51" s="2" t="s">
        <v>876</v>
      </c>
    </row>
    <row r="52" spans="1:1">
      <c r="A52" s="2" t="s">
        <v>877</v>
      </c>
    </row>
    <row r="53" spans="1:1">
      <c r="A53" s="2" t="s">
        <v>878</v>
      </c>
    </row>
    <row r="54" spans="1:1">
      <c r="A54" s="2" t="s">
        <v>879</v>
      </c>
    </row>
    <row r="55" spans="1:1">
      <c r="A55" s="2" t="s">
        <v>880</v>
      </c>
    </row>
    <row r="56" spans="1:1">
      <c r="A56" s="2" t="s">
        <v>881</v>
      </c>
    </row>
    <row r="57" spans="1:1">
      <c r="A57" s="2" t="s">
        <v>882</v>
      </c>
    </row>
    <row r="58" spans="1:1">
      <c r="A58" s="2" t="s">
        <v>883</v>
      </c>
    </row>
    <row r="59" spans="1:1">
      <c r="A59" s="2" t="s">
        <v>787</v>
      </c>
    </row>
    <row r="60" spans="1:1">
      <c r="A60" s="2" t="s">
        <v>884</v>
      </c>
    </row>
    <row r="61" spans="1:1">
      <c r="A61" s="2" t="s">
        <v>885</v>
      </c>
    </row>
    <row r="62" spans="1:1">
      <c r="A62" s="2" t="s">
        <v>886</v>
      </c>
    </row>
    <row r="63" spans="1:1">
      <c r="A63" s="2" t="s">
        <v>887</v>
      </c>
    </row>
    <row r="64" spans="1:1">
      <c r="A64" s="2" t="s">
        <v>888</v>
      </c>
    </row>
    <row r="65" spans="1:1">
      <c r="A65" s="2" t="s">
        <v>889</v>
      </c>
    </row>
    <row r="66" spans="1:1">
      <c r="A66" s="2" t="s">
        <v>890</v>
      </c>
    </row>
    <row r="67" spans="1:1">
      <c r="A67" s="2" t="s">
        <v>891</v>
      </c>
    </row>
    <row r="68" spans="1:1">
      <c r="A68" s="2" t="s">
        <v>892</v>
      </c>
    </row>
    <row r="69" spans="1:1">
      <c r="A69" s="2" t="s">
        <v>893</v>
      </c>
    </row>
    <row r="70" spans="1:1">
      <c r="A70" s="2" t="s">
        <v>894</v>
      </c>
    </row>
    <row r="71" spans="1:1">
      <c r="A71" s="2" t="s">
        <v>895</v>
      </c>
    </row>
    <row r="72" spans="1:1">
      <c r="A72" s="2" t="s">
        <v>896</v>
      </c>
    </row>
    <row r="73" spans="1:1">
      <c r="A73" s="2" t="s">
        <v>897</v>
      </c>
    </row>
    <row r="74" spans="1:1">
      <c r="A74" s="2" t="s">
        <v>898</v>
      </c>
    </row>
    <row r="75" spans="1:1">
      <c r="A75" s="2" t="s">
        <v>899</v>
      </c>
    </row>
    <row r="76" spans="1:1">
      <c r="A76" s="2" t="s">
        <v>900</v>
      </c>
    </row>
    <row r="77" spans="1:1">
      <c r="A77" s="2" t="s">
        <v>901</v>
      </c>
    </row>
    <row r="78" spans="1:1">
      <c r="A78" s="2" t="s">
        <v>902</v>
      </c>
    </row>
    <row r="79" spans="1:1">
      <c r="A79" s="2" t="s">
        <v>903</v>
      </c>
    </row>
    <row r="80" spans="1:1">
      <c r="A80" s="2" t="s">
        <v>904</v>
      </c>
    </row>
    <row r="81" spans="1:1">
      <c r="A81" s="2" t="s">
        <v>904</v>
      </c>
    </row>
    <row r="82" spans="1:1">
      <c r="A82" s="2" t="s">
        <v>905</v>
      </c>
    </row>
    <row r="83" spans="1:1">
      <c r="A83" s="2" t="s">
        <v>906</v>
      </c>
    </row>
    <row r="84" spans="1:1">
      <c r="A84" s="2" t="s">
        <v>906</v>
      </c>
    </row>
    <row r="85" spans="1:1">
      <c r="A85" s="2" t="s">
        <v>907</v>
      </c>
    </row>
    <row r="86" spans="1:1">
      <c r="A86" s="2" t="s">
        <v>907</v>
      </c>
    </row>
    <row r="87" spans="1:1">
      <c r="A87" s="2" t="s">
        <v>908</v>
      </c>
    </row>
    <row r="88" spans="1:1">
      <c r="A88" s="2" t="s">
        <v>908</v>
      </c>
    </row>
    <row r="89" spans="1:1">
      <c r="A89" s="2" t="s">
        <v>908</v>
      </c>
    </row>
    <row r="90" spans="1:1">
      <c r="A90" s="2" t="s">
        <v>908</v>
      </c>
    </row>
    <row r="91" spans="1:1">
      <c r="A91" s="2" t="s">
        <v>909</v>
      </c>
    </row>
    <row r="92" spans="1:1">
      <c r="A92" s="2" t="s">
        <v>909</v>
      </c>
    </row>
    <row r="93" spans="1:1">
      <c r="A93" s="2" t="s">
        <v>909</v>
      </c>
    </row>
    <row r="94" spans="1:1">
      <c r="A94" s="2" t="s">
        <v>909</v>
      </c>
    </row>
    <row r="95" spans="1:1">
      <c r="A95" s="2" t="s">
        <v>909</v>
      </c>
    </row>
    <row r="96" spans="1:1">
      <c r="A96" s="2" t="s">
        <v>910</v>
      </c>
    </row>
    <row r="97" spans="1:1">
      <c r="A97" s="2" t="s">
        <v>910</v>
      </c>
    </row>
    <row r="98" spans="1:1">
      <c r="A98" s="2" t="s">
        <v>911</v>
      </c>
    </row>
    <row r="99" spans="1:1">
      <c r="A99" s="2" t="s">
        <v>912</v>
      </c>
    </row>
    <row r="100" spans="1:1">
      <c r="A100" s="2" t="s">
        <v>913</v>
      </c>
    </row>
    <row r="101" spans="1:1">
      <c r="A101" s="2" t="s">
        <v>914</v>
      </c>
    </row>
    <row r="102" spans="1:1">
      <c r="A102" s="2" t="s">
        <v>915</v>
      </c>
    </row>
    <row r="103" spans="1:1">
      <c r="A103" s="2" t="s">
        <v>916</v>
      </c>
    </row>
    <row r="104" spans="1:1">
      <c r="A104" s="2" t="s">
        <v>917</v>
      </c>
    </row>
    <row r="105" spans="1:1">
      <c r="A105" s="2" t="s">
        <v>918</v>
      </c>
    </row>
    <row r="106" spans="1:1">
      <c r="A106" s="2" t="s">
        <v>919</v>
      </c>
    </row>
    <row r="107" spans="1:1">
      <c r="A107" s="2" t="s">
        <v>920</v>
      </c>
    </row>
    <row r="108" spans="1:1">
      <c r="A108" s="2" t="s">
        <v>921</v>
      </c>
    </row>
    <row r="109" spans="1:1">
      <c r="A109" s="2" t="s">
        <v>922</v>
      </c>
    </row>
    <row r="110" spans="1:1">
      <c r="A110" s="2" t="s">
        <v>923</v>
      </c>
    </row>
    <row r="111" spans="1:1">
      <c r="A111" s="2" t="s">
        <v>923</v>
      </c>
    </row>
    <row r="112" spans="1:1">
      <c r="A112" s="2" t="s">
        <v>924</v>
      </c>
    </row>
    <row r="113" spans="1:1">
      <c r="A113" s="2" t="s">
        <v>925</v>
      </c>
    </row>
    <row r="114" spans="1:1">
      <c r="A114" s="2" t="s">
        <v>926</v>
      </c>
    </row>
    <row r="115" spans="1:1">
      <c r="A115" s="2" t="s">
        <v>927</v>
      </c>
    </row>
    <row r="116" spans="1:1">
      <c r="A116" s="2" t="s">
        <v>928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2024-05-31T07:02:52Z</cp:lastPrinted>
  <dcterms:created xsi:type="dcterms:W3CDTF">2009-06-02T18:56:54Z</dcterms:created>
  <dcterms:modified xsi:type="dcterms:W3CDTF">2024-05-31T07:02:54Z</dcterms:modified>
</cp:coreProperties>
</file>