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DCA54CF-20B9-41EA-843B-A4130F0A5692}"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Invoice!$A$1:$K$164</definedName>
    <definedName name="_xlnm.Print_Area" localSheetId="2">'Shipping Invoice'!$A$1:$L$156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4" i="2" l="1"/>
  <c r="J153" i="2"/>
  <c r="K154" i="7" l="1"/>
  <c r="K153" i="7"/>
  <c r="E147" i="6"/>
  <c r="E145" i="6"/>
  <c r="E143" i="6"/>
  <c r="E142" i="6"/>
  <c r="E141" i="6"/>
  <c r="E140" i="6"/>
  <c r="E137" i="6"/>
  <c r="E136" i="6"/>
  <c r="E135" i="6"/>
  <c r="E134" i="6"/>
  <c r="E133" i="6"/>
  <c r="E132" i="6"/>
  <c r="E131" i="6"/>
  <c r="E129" i="6"/>
  <c r="E127" i="6"/>
  <c r="E126" i="6"/>
  <c r="E125" i="6"/>
  <c r="E124" i="6"/>
  <c r="E121" i="6"/>
  <c r="E120" i="6"/>
  <c r="E119" i="6"/>
  <c r="E118" i="6"/>
  <c r="E117" i="6"/>
  <c r="E116" i="6"/>
  <c r="E115" i="6"/>
  <c r="E113" i="6"/>
  <c r="E111" i="6"/>
  <c r="E110" i="6"/>
  <c r="E109" i="6"/>
  <c r="E108" i="6"/>
  <c r="E105" i="6"/>
  <c r="E104" i="6"/>
  <c r="E103" i="6"/>
  <c r="E102" i="6"/>
  <c r="E101" i="6"/>
  <c r="E100" i="6"/>
  <c r="E99" i="6"/>
  <c r="E97" i="6"/>
  <c r="E95" i="6"/>
  <c r="E94" i="6"/>
  <c r="E93" i="6"/>
  <c r="E92" i="6"/>
  <c r="E89" i="6"/>
  <c r="E88" i="6"/>
  <c r="E87" i="6"/>
  <c r="E86" i="6"/>
  <c r="E85" i="6"/>
  <c r="E84" i="6"/>
  <c r="E83" i="6"/>
  <c r="E81" i="6"/>
  <c r="E79" i="6"/>
  <c r="E78" i="6"/>
  <c r="E77" i="6"/>
  <c r="E76" i="6"/>
  <c r="E73" i="6"/>
  <c r="E72" i="6"/>
  <c r="E71" i="6"/>
  <c r="E70" i="6"/>
  <c r="E69" i="6"/>
  <c r="E68" i="6"/>
  <c r="E67" i="6"/>
  <c r="E65" i="6"/>
  <c r="E63" i="6"/>
  <c r="E62" i="6"/>
  <c r="E61" i="6"/>
  <c r="E60" i="6"/>
  <c r="E57" i="6"/>
  <c r="E56" i="6"/>
  <c r="E55" i="6"/>
  <c r="E54" i="6"/>
  <c r="E53" i="6"/>
  <c r="E52" i="6"/>
  <c r="E51" i="6"/>
  <c r="E49" i="6"/>
  <c r="E47" i="6"/>
  <c r="E46" i="6"/>
  <c r="E45" i="6"/>
  <c r="E44" i="6"/>
  <c r="E41" i="6"/>
  <c r="E40" i="6"/>
  <c r="E39" i="6"/>
  <c r="E38" i="6"/>
  <c r="E37" i="6"/>
  <c r="E36" i="6"/>
  <c r="E35" i="6"/>
  <c r="E33" i="6"/>
  <c r="E31" i="6"/>
  <c r="E30" i="6"/>
  <c r="E29" i="6"/>
  <c r="E28" i="6"/>
  <c r="E25" i="6"/>
  <c r="E24" i="6"/>
  <c r="E23" i="6"/>
  <c r="E22" i="6"/>
  <c r="E21" i="6"/>
  <c r="E20" i="6"/>
  <c r="E19" i="6"/>
  <c r="K14" i="7"/>
  <c r="K17" i="7"/>
  <c r="K10" i="7"/>
  <c r="B151" i="7"/>
  <c r="B145" i="7"/>
  <c r="B144" i="7"/>
  <c r="B137" i="7"/>
  <c r="B135" i="7"/>
  <c r="B129" i="7"/>
  <c r="B127" i="7"/>
  <c r="B117" i="7"/>
  <c r="B113" i="7"/>
  <c r="B112" i="7"/>
  <c r="B111" i="7"/>
  <c r="B97" i="7"/>
  <c r="B96" i="7"/>
  <c r="B95" i="7"/>
  <c r="B85" i="7"/>
  <c r="B81" i="7"/>
  <c r="B80" i="7"/>
  <c r="B79" i="7"/>
  <c r="B65" i="7"/>
  <c r="B64" i="7"/>
  <c r="B63" i="7"/>
  <c r="B53" i="7"/>
  <c r="B49" i="7"/>
  <c r="B48" i="7"/>
  <c r="B47" i="7"/>
  <c r="B33" i="7"/>
  <c r="B32" i="7"/>
  <c r="B31" i="7"/>
  <c r="N1" i="7"/>
  <c r="I130" i="7" s="1"/>
  <c r="N1" i="6"/>
  <c r="E138" i="6" s="1"/>
  <c r="F1002" i="6"/>
  <c r="F1001" i="6"/>
  <c r="D147" i="6"/>
  <c r="D146" i="6"/>
  <c r="B150" i="7" s="1"/>
  <c r="D145" i="6"/>
  <c r="B149" i="7" s="1"/>
  <c r="D144" i="6"/>
  <c r="B148" i="7" s="1"/>
  <c r="D143" i="6"/>
  <c r="B147" i="7" s="1"/>
  <c r="D142" i="6"/>
  <c r="B146" i="7" s="1"/>
  <c r="D141" i="6"/>
  <c r="D140" i="6"/>
  <c r="D139" i="6"/>
  <c r="B143" i="7" s="1"/>
  <c r="D138" i="6"/>
  <c r="B142" i="7" s="1"/>
  <c r="D137" i="6"/>
  <c r="B141" i="7" s="1"/>
  <c r="D136" i="6"/>
  <c r="B140" i="7" s="1"/>
  <c r="D135" i="6"/>
  <c r="B139" i="7" s="1"/>
  <c r="D134" i="6"/>
  <c r="B138" i="7" s="1"/>
  <c r="D133" i="6"/>
  <c r="D132" i="6"/>
  <c r="B136" i="7" s="1"/>
  <c r="D131" i="6"/>
  <c r="D130" i="6"/>
  <c r="B134" i="7" s="1"/>
  <c r="D129" i="6"/>
  <c r="B133" i="7" s="1"/>
  <c r="D128" i="6"/>
  <c r="B132" i="7" s="1"/>
  <c r="D127" i="6"/>
  <c r="B131" i="7" s="1"/>
  <c r="D126" i="6"/>
  <c r="B130" i="7" s="1"/>
  <c r="D125" i="6"/>
  <c r="D124" i="6"/>
  <c r="B128" i="7" s="1"/>
  <c r="D123" i="6"/>
  <c r="D122" i="6"/>
  <c r="B126" i="7" s="1"/>
  <c r="D121" i="6"/>
  <c r="B125" i="7" s="1"/>
  <c r="D120" i="6"/>
  <c r="B124" i="7" s="1"/>
  <c r="D119" i="6"/>
  <c r="B123" i="7" s="1"/>
  <c r="D118" i="6"/>
  <c r="B122" i="7" s="1"/>
  <c r="D117" i="6"/>
  <c r="B121" i="7" s="1"/>
  <c r="D116" i="6"/>
  <c r="B120" i="7" s="1"/>
  <c r="D115" i="6"/>
  <c r="B119" i="7" s="1"/>
  <c r="D114" i="6"/>
  <c r="B118" i="7" s="1"/>
  <c r="D113" i="6"/>
  <c r="D112" i="6"/>
  <c r="B116" i="7" s="1"/>
  <c r="D111" i="6"/>
  <c r="B115" i="7" s="1"/>
  <c r="D110" i="6"/>
  <c r="B114" i="7" s="1"/>
  <c r="D109" i="6"/>
  <c r="D108" i="6"/>
  <c r="D107" i="6"/>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D92" i="6"/>
  <c r="D91" i="6"/>
  <c r="D90" i="6"/>
  <c r="B94" i="7" s="1"/>
  <c r="D89" i="6"/>
  <c r="B93" i="7" s="1"/>
  <c r="D88" i="6"/>
  <c r="B92" i="7" s="1"/>
  <c r="D87" i="6"/>
  <c r="B91" i="7" s="1"/>
  <c r="D86" i="6"/>
  <c r="B90" i="7" s="1"/>
  <c r="D85" i="6"/>
  <c r="B89" i="7" s="1"/>
  <c r="D84" i="6"/>
  <c r="B88" i="7" s="1"/>
  <c r="D83" i="6"/>
  <c r="B87" i="7" s="1"/>
  <c r="D82" i="6"/>
  <c r="B86" i="7" s="1"/>
  <c r="D81" i="6"/>
  <c r="D80" i="6"/>
  <c r="B84" i="7" s="1"/>
  <c r="D79" i="6"/>
  <c r="B83" i="7" s="1"/>
  <c r="D78" i="6"/>
  <c r="B82" i="7" s="1"/>
  <c r="D77" i="6"/>
  <c r="D76" i="6"/>
  <c r="D75" i="6"/>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D60" i="6"/>
  <c r="D59" i="6"/>
  <c r="D58" i="6"/>
  <c r="B62" i="7" s="1"/>
  <c r="D57" i="6"/>
  <c r="B61" i="7" s="1"/>
  <c r="D56" i="6"/>
  <c r="B60" i="7" s="1"/>
  <c r="D55" i="6"/>
  <c r="B59" i="7" s="1"/>
  <c r="D54" i="6"/>
  <c r="B58" i="7" s="1"/>
  <c r="D53" i="6"/>
  <c r="B57" i="7" s="1"/>
  <c r="D52" i="6"/>
  <c r="B56" i="7" s="1"/>
  <c r="D51" i="6"/>
  <c r="B55" i="7" s="1"/>
  <c r="D50" i="6"/>
  <c r="B54" i="7" s="1"/>
  <c r="D49" i="6"/>
  <c r="D48" i="6"/>
  <c r="B52" i="7" s="1"/>
  <c r="D47" i="6"/>
  <c r="B51" i="7" s="1"/>
  <c r="D46" i="6"/>
  <c r="B50" i="7" s="1"/>
  <c r="D45" i="6"/>
  <c r="D44" i="6"/>
  <c r="D43" i="6"/>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D28" i="6"/>
  <c r="D27" i="6"/>
  <c r="D26" i="6"/>
  <c r="B30" i="7" s="1"/>
  <c r="D25" i="6"/>
  <c r="B29" i="7" s="1"/>
  <c r="D24" i="6"/>
  <c r="B28" i="7" s="1"/>
  <c r="D23" i="6"/>
  <c r="B27" i="7" s="1"/>
  <c r="D22" i="6"/>
  <c r="B26" i="7" s="1"/>
  <c r="D21" i="6"/>
  <c r="B25" i="7" s="1"/>
  <c r="D20" i="6"/>
  <c r="B24" i="7" s="1"/>
  <c r="D19" i="6"/>
  <c r="B23" i="7" s="1"/>
  <c r="D18" i="6"/>
  <c r="B22" i="7" s="1"/>
  <c r="G3" i="6"/>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52" i="2" s="1"/>
  <c r="A1007" i="6"/>
  <c r="A1006" i="6"/>
  <c r="A1005" i="6"/>
  <c r="F1004" i="6"/>
  <c r="A1004" i="6"/>
  <c r="A1003" i="6"/>
  <c r="A1002" i="6"/>
  <c r="A1001" i="6"/>
  <c r="K91" i="7" l="1"/>
  <c r="I98" i="7"/>
  <c r="K146" i="7"/>
  <c r="I41" i="7"/>
  <c r="K65" i="7"/>
  <c r="I80" i="7"/>
  <c r="K80" i="7" s="1"/>
  <c r="I105" i="7"/>
  <c r="K105" i="7" s="1"/>
  <c r="I117" i="7"/>
  <c r="I144" i="7"/>
  <c r="K51" i="7"/>
  <c r="K67" i="7"/>
  <c r="K83" i="7"/>
  <c r="K99" i="7"/>
  <c r="K115" i="7"/>
  <c r="I29" i="7"/>
  <c r="I42" i="7"/>
  <c r="I66" i="7"/>
  <c r="I93" i="7"/>
  <c r="I106" i="7"/>
  <c r="K106" i="7" s="1"/>
  <c r="K117" i="7"/>
  <c r="I131" i="7"/>
  <c r="K131" i="7" s="1"/>
  <c r="K144" i="7"/>
  <c r="K75" i="7"/>
  <c r="I61" i="7"/>
  <c r="K61" i="7" s="1"/>
  <c r="K36" i="7"/>
  <c r="K84" i="7"/>
  <c r="K116" i="7"/>
  <c r="I43" i="7"/>
  <c r="I67" i="7"/>
  <c r="I94" i="7"/>
  <c r="K94" i="7" s="1"/>
  <c r="I107" i="7"/>
  <c r="K107" i="7" s="1"/>
  <c r="I118" i="7"/>
  <c r="I145" i="7"/>
  <c r="K133" i="7"/>
  <c r="K149" i="7"/>
  <c r="I44" i="7"/>
  <c r="I55" i="7"/>
  <c r="I68" i="7"/>
  <c r="K68" i="7" s="1"/>
  <c r="I81" i="7"/>
  <c r="K81" i="7" s="1"/>
  <c r="I108" i="7"/>
  <c r="I119" i="7"/>
  <c r="I133" i="7"/>
  <c r="K145" i="7"/>
  <c r="K86" i="7"/>
  <c r="K118" i="7"/>
  <c r="K31" i="7"/>
  <c r="I45" i="7"/>
  <c r="K45" i="7" s="1"/>
  <c r="I56" i="7"/>
  <c r="K56" i="7" s="1"/>
  <c r="I69" i="7"/>
  <c r="K69" i="7" s="1"/>
  <c r="I109" i="7"/>
  <c r="I120" i="7"/>
  <c r="I134" i="7"/>
  <c r="K134" i="7" s="1"/>
  <c r="I146" i="7"/>
  <c r="K34" i="7"/>
  <c r="K52" i="7"/>
  <c r="I54" i="7"/>
  <c r="K54" i="7" s="1"/>
  <c r="I132" i="7"/>
  <c r="K132" i="7" s="1"/>
  <c r="I95" i="7"/>
  <c r="K95" i="7" s="1"/>
  <c r="K23" i="7"/>
  <c r="K55" i="7"/>
  <c r="K119" i="7"/>
  <c r="I32" i="7"/>
  <c r="I46" i="7"/>
  <c r="I57" i="7"/>
  <c r="I70" i="7"/>
  <c r="K70" i="7" s="1"/>
  <c r="I82" i="7"/>
  <c r="K82" i="7" s="1"/>
  <c r="I96" i="7"/>
  <c r="K96" i="7" s="1"/>
  <c r="I110" i="7"/>
  <c r="I121" i="7"/>
  <c r="I135" i="7"/>
  <c r="K135" i="7" s="1"/>
  <c r="I147" i="7"/>
  <c r="K147" i="7" s="1"/>
  <c r="K43" i="7"/>
  <c r="I30" i="7"/>
  <c r="I31" i="7"/>
  <c r="K24" i="7"/>
  <c r="K72" i="7"/>
  <c r="K120" i="7"/>
  <c r="K136" i="7"/>
  <c r="K32" i="7"/>
  <c r="I47" i="7"/>
  <c r="K47" i="7" s="1"/>
  <c r="I58" i="7"/>
  <c r="K58" i="7" s="1"/>
  <c r="I71" i="7"/>
  <c r="K71" i="7" s="1"/>
  <c r="I83" i="7"/>
  <c r="I111" i="7"/>
  <c r="I122" i="7"/>
  <c r="I148" i="7"/>
  <c r="K148" i="7" s="1"/>
  <c r="K41" i="7"/>
  <c r="K57" i="7"/>
  <c r="K73" i="7"/>
  <c r="K89" i="7"/>
  <c r="K121" i="7"/>
  <c r="I33" i="7"/>
  <c r="K33" i="7" s="1"/>
  <c r="I59" i="7"/>
  <c r="K59" i="7" s="1"/>
  <c r="I72" i="7"/>
  <c r="I84" i="7"/>
  <c r="I97" i="7"/>
  <c r="K111" i="7"/>
  <c r="I123" i="7"/>
  <c r="I136" i="7"/>
  <c r="I149" i="7"/>
  <c r="K42" i="7"/>
  <c r="K90" i="7"/>
  <c r="K122" i="7"/>
  <c r="K138" i="7"/>
  <c r="I48" i="7"/>
  <c r="K48" i="7" s="1"/>
  <c r="I60" i="7"/>
  <c r="I73" i="7"/>
  <c r="I85" i="7"/>
  <c r="K97" i="7"/>
  <c r="I112" i="7"/>
  <c r="K112" i="7" s="1"/>
  <c r="I124" i="7"/>
  <c r="I137" i="7"/>
  <c r="I150" i="7"/>
  <c r="K150" i="7" s="1"/>
  <c r="I86" i="7"/>
  <c r="K26" i="7"/>
  <c r="K123" i="7"/>
  <c r="I74" i="7"/>
  <c r="K74" i="7" s="1"/>
  <c r="K137" i="7"/>
  <c r="K60" i="7"/>
  <c r="I22" i="7"/>
  <c r="I62" i="7"/>
  <c r="I75" i="7"/>
  <c r="I99" i="7"/>
  <c r="I126" i="7"/>
  <c r="K126" i="7" s="1"/>
  <c r="K29" i="7"/>
  <c r="K93" i="7"/>
  <c r="K125" i="7"/>
  <c r="I36" i="7"/>
  <c r="K46" i="7"/>
  <c r="K62" i="7"/>
  <c r="I24" i="7"/>
  <c r="K49" i="7"/>
  <c r="K63" i="7"/>
  <c r="I77" i="7"/>
  <c r="I88" i="7"/>
  <c r="K88" i="7" s="1"/>
  <c r="I101" i="7"/>
  <c r="K101" i="7" s="1"/>
  <c r="K113" i="7"/>
  <c r="I140" i="7"/>
  <c r="K140" i="7" s="1"/>
  <c r="K143" i="7"/>
  <c r="I25" i="7"/>
  <c r="K25" i="7" s="1"/>
  <c r="I38" i="7"/>
  <c r="K38" i="7" s="1"/>
  <c r="I50" i="7"/>
  <c r="K50" i="7" s="1"/>
  <c r="I64" i="7"/>
  <c r="I78" i="7"/>
  <c r="I89" i="7"/>
  <c r="I102" i="7"/>
  <c r="K102" i="7" s="1"/>
  <c r="I114" i="7"/>
  <c r="K114" i="7" s="1"/>
  <c r="I128" i="7"/>
  <c r="I141" i="7"/>
  <c r="K44" i="7"/>
  <c r="K76" i="7"/>
  <c r="K124" i="7"/>
  <c r="I35" i="7"/>
  <c r="K35" i="7" s="1"/>
  <c r="I138" i="7"/>
  <c r="K77" i="7"/>
  <c r="K109" i="7"/>
  <c r="K141" i="7"/>
  <c r="I23" i="7"/>
  <c r="I49" i="7"/>
  <c r="I63" i="7"/>
  <c r="I76" i="7"/>
  <c r="I87" i="7"/>
  <c r="K87" i="7" s="1"/>
  <c r="I100" i="7"/>
  <c r="K100" i="7" s="1"/>
  <c r="I113" i="7"/>
  <c r="I127" i="7"/>
  <c r="K127" i="7" s="1"/>
  <c r="I139" i="7"/>
  <c r="K139" i="7" s="1"/>
  <c r="K30" i="7"/>
  <c r="K78" i="7"/>
  <c r="K110" i="7"/>
  <c r="I37" i="7"/>
  <c r="K37" i="7" s="1"/>
  <c r="K128" i="7"/>
  <c r="I26" i="7"/>
  <c r="I39" i="7"/>
  <c r="K39" i="7" s="1"/>
  <c r="I51" i="7"/>
  <c r="K64" i="7"/>
  <c r="I79" i="7"/>
  <c r="I90" i="7"/>
  <c r="I103" i="7"/>
  <c r="K103" i="7" s="1"/>
  <c r="I115" i="7"/>
  <c r="I129" i="7"/>
  <c r="I142" i="7"/>
  <c r="K142" i="7" s="1"/>
  <c r="I34" i="7"/>
  <c r="K85" i="7"/>
  <c r="I125" i="7"/>
  <c r="I151" i="7"/>
  <c r="K151" i="7" s="1"/>
  <c r="K108" i="7"/>
  <c r="I27" i="7"/>
  <c r="K27" i="7" s="1"/>
  <c r="I40" i="7"/>
  <c r="K40" i="7" s="1"/>
  <c r="I52" i="7"/>
  <c r="I65" i="7"/>
  <c r="K79" i="7"/>
  <c r="I91" i="7"/>
  <c r="I104" i="7"/>
  <c r="K104" i="7" s="1"/>
  <c r="I116" i="7"/>
  <c r="K129" i="7"/>
  <c r="I143" i="7"/>
  <c r="K66" i="7"/>
  <c r="K98" i="7"/>
  <c r="K130" i="7"/>
  <c r="I28" i="7"/>
  <c r="K28" i="7" s="1"/>
  <c r="I53" i="7"/>
  <c r="K53" i="7" s="1"/>
  <c r="I92" i="7"/>
  <c r="K92" i="7" s="1"/>
  <c r="E27" i="6"/>
  <c r="E43" i="6"/>
  <c r="E59" i="6"/>
  <c r="E75" i="6"/>
  <c r="E91" i="6"/>
  <c r="E107" i="6"/>
  <c r="E123" i="6"/>
  <c r="E139" i="6"/>
  <c r="E32" i="6"/>
  <c r="E48" i="6"/>
  <c r="E64" i="6"/>
  <c r="E80" i="6"/>
  <c r="E96" i="6"/>
  <c r="E112" i="6"/>
  <c r="E128" i="6"/>
  <c r="E144" i="6"/>
  <c r="E18" i="6"/>
  <c r="E34" i="6"/>
  <c r="E50" i="6"/>
  <c r="E66" i="6"/>
  <c r="E82" i="6"/>
  <c r="E98" i="6"/>
  <c r="E114" i="6"/>
  <c r="E130" i="6"/>
  <c r="E146" i="6"/>
  <c r="E26" i="6"/>
  <c r="E42" i="6"/>
  <c r="E58" i="6"/>
  <c r="E74" i="6"/>
  <c r="E90" i="6"/>
  <c r="E106" i="6"/>
  <c r="E122" i="6"/>
  <c r="K22" i="7"/>
  <c r="B152" i="7"/>
  <c r="J155" i="2"/>
  <c r="M11" i="6"/>
  <c r="K152" i="7" l="1"/>
  <c r="K15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58" i="2" s="1"/>
  <c r="I163"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61" i="2" l="1"/>
  <c r="I162" i="2"/>
  <c r="I160" i="2" s="1"/>
  <c r="H1013" i="6"/>
  <c r="H1010" i="6"/>
  <c r="H1009" i="6"/>
  <c r="H1012" i="6" l="1"/>
  <c r="H1011" i="6" s="1"/>
</calcChain>
</file>

<file path=xl/sharedStrings.xml><?xml version="1.0" encoding="utf-8"?>
<sst xmlns="http://schemas.openxmlformats.org/spreadsheetml/2006/main" count="3846" uniqueCount="944">
  <si>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</si>
  <si>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</si>
  <si>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</si>
  <si>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</si>
  <si>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</si>
  <si>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</si>
  <si>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</si>
  <si>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</si>
  <si>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</si>
  <si>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</si>
  <si>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</si>
  <si>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</si>
  <si>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</si>
  <si>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</si>
  <si>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</si>
  <si>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</si>
  <si>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</si>
  <si>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</si>
  <si>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</si>
  <si>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</si>
  <si>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</si>
  <si>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</si>
  <si>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</si>
  <si>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</si>
  <si>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</si>
  <si>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</si>
  <si>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</si>
  <si>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</si>
  <si>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</si>
  <si>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</si>
  <si>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</si>
  <si>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</si>
  <si>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</si>
  <si>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</si>
  <si>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</si>
  <si>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</si>
  <si>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</si>
  <si>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</si>
  <si>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</si>
  <si>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</si>
  <si>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</si>
  <si>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</si>
  <si>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</si>
  <si>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</si>
  <si>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</si>
  <si>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</si>
  <si>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</si>
  <si>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</si>
  <si>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</si>
  <si>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</si>
  <si>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</si>
  <si>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</si>
  <si>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</si>
  <si>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</si>
  <si>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</si>
  <si>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</si>
  <si>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</si>
  <si>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</si>
  <si>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</si>
  <si>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</si>
  <si>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</si>
  <si>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</si>
  <si>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</si>
  <si>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</si>
  <si>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</si>
  <si>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</si>
  <si>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</si>
  <si>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</si>
  <si>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</si>
  <si>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</si>
  <si>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</si>
  <si>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</si>
  <si>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</si>
  <si>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</si>
  <si>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</si>
  <si>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</si>
  <si>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</si>
  <si>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</si>
  <si>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</si>
  <si>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</si>
  <si>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</si>
  <si>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</si>
  <si>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</si>
  <si>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</si>
  <si>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</si>
  <si>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</si>
  <si>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</si>
  <si>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</si>
  <si>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</si>
  <si>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</si>
  <si>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</si>
  <si>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</si>
  <si>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</si>
  <si>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</si>
  <si>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</si>
  <si>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</si>
  <si>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</si>
  <si>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</si>
  <si>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</si>
  <si>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</si>
  <si>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</si>
  <si>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</si>
  <si>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</si>
  <si>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</si>
  <si>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</si>
  <si>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</si>
  <si>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</si>
  <si>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</si>
  <si>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</si>
  <si>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</si>
  <si>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</si>
  <si>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</si>
  <si>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</si>
  <si>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</si>
  <si>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</si>
  <si>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</si>
  <si>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</si>
  <si>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</si>
  <si>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</si>
  <si>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</si>
  <si>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</si>
  <si>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</si>
  <si>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</si>
  <si>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</si>
  <si>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</si>
  <si>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</si>
  <si>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</si>
  <si>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</si>
  <si>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</si>
  <si>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</si>
  <si>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</si>
  <si>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</si>
  <si>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</si>
  <si>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</si>
  <si>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</si>
  <si>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</si>
  <si>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</si>
  <si>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</si>
  <si>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</si>
  <si>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</si>
  <si>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</si>
  <si>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</si>
  <si>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</si>
  <si>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</si>
  <si>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</si>
  <si>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</si>
  <si>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</si>
  <si>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</si>
  <si>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</si>
  <si>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</si>
  <si>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</si>
  <si>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</si>
  <si>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</si>
  <si>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</si>
  <si>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</si>
  <si>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</si>
  <si>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</si>
  <si>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</si>
  <si>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</si>
  <si>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</si>
  <si>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</si>
  <si>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</si>
  <si>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</si>
  <si>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</si>
  <si>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</si>
  <si>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</si>
  <si>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</si>
  <si>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</si>
  <si>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</si>
  <si>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</si>
  <si>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</si>
  <si>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</si>
  <si>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</si>
  <si>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</si>
  <si>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</si>
  <si>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</si>
  <si>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</si>
  <si>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</si>
  <si>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</si>
  <si>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</si>
  <si>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</si>
  <si>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</si>
  <si>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</si>
  <si>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</si>
  <si>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</si>
  <si>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</si>
  <si>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</si>
  <si>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</si>
  <si>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</si>
  <si>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</si>
  <si>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</si>
  <si>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</si>
  <si>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</si>
  <si>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</si>
  <si>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</si>
  <si>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</si>
  <si>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</si>
  <si>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</si>
  <si>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</si>
  <si>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</si>
  <si>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</si>
  <si>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</si>
  <si>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</si>
  <si>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</si>
  <si>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</si>
  <si>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</si>
  <si>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</si>
  <si>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</si>
  <si>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</si>
  <si>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</si>
  <si>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</si>
  <si>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</si>
  <si>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</si>
  <si>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</si>
  <si>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</si>
  <si>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</si>
  <si>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</si>
  <si>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</si>
  <si>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</si>
  <si>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</si>
  <si>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</si>
  <si>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</si>
  <si>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</si>
  <si>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</si>
  <si>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</si>
  <si>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</si>
  <si>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</si>
  <si>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</si>
  <si>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</si>
  <si>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</si>
  <si>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</si>
  <si>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</si>
  <si>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</si>
  <si>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</si>
  <si>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</si>
  <si>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</si>
  <si>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</si>
  <si>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</si>
  <si>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</si>
  <si>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</si>
  <si>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</si>
  <si>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</si>
  <si>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</si>
  <si>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</si>
  <si>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</si>
  <si>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</si>
  <si>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</si>
  <si>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</si>
  <si>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</si>
  <si>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</si>
  <si>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</si>
  <si>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</si>
  <si>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</si>
  <si>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</si>
  <si>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</si>
  <si>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</si>
  <si>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</si>
  <si>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</si>
  <si>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</si>
  <si>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</si>
  <si>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</si>
  <si>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</si>
  <si>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</si>
  <si>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</si>
  <si>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</si>
  <si>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</si>
  <si>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</si>
  <si>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</si>
  <si>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</si>
  <si>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</si>
  <si>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</si>
  <si>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</si>
  <si>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</si>
  <si>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</si>
  <si>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</si>
  <si>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</si>
  <si>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</si>
  <si>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</si>
  <si>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</si>
  <si>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</si>
  <si>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</si>
  <si>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</si>
  <si>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</si>
  <si>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</si>
  <si>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</si>
  <si>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</si>
  <si>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</si>
  <si>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</si>
  <si>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</si>
  <si>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</si>
  <si>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</si>
  <si>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</si>
  <si>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</si>
  <si>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</si>
  <si>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</si>
  <si>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</si>
  <si>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</si>
  <si>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</si>
  <si>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</si>
  <si>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</si>
  <si>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</si>
  <si>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</si>
  <si>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</si>
  <si>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</si>
  <si>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</si>
  <si>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</si>
  <si>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</si>
  <si>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</si>
  <si>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</si>
  <si>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</si>
  <si>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</si>
  <si>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</si>
  <si>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</si>
  <si>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</si>
  <si>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</si>
  <si>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</si>
  <si>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</si>
  <si>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</si>
  <si>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</si>
  <si>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</si>
  <si>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</si>
  <si>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</si>
  <si>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</si>
  <si>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</si>
  <si>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</si>
  <si>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</si>
  <si>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</si>
  <si>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</si>
  <si>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</si>
  <si>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</si>
  <si>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</si>
  <si>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</si>
  <si>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</si>
  <si>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</si>
  <si>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</si>
  <si>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</si>
  <si>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</si>
  <si>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</si>
  <si>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</si>
  <si>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</si>
  <si>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</si>
  <si>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</si>
  <si>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</si>
  <si>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</si>
  <si>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</si>
  <si>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</si>
  <si>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</si>
  <si>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</si>
  <si>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</si>
  <si>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</si>
  <si>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</si>
  <si>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</si>
  <si>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</si>
  <si>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</si>
  <si>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</si>
  <si>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</si>
  <si>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</si>
  <si>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</si>
  <si>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</si>
  <si>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</si>
  <si>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</si>
  <si>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</si>
  <si>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</si>
  <si>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</si>
  <si>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</si>
  <si>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</si>
  <si>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</si>
  <si>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</si>
  <si>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</si>
  <si>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</si>
  <si>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</si>
  <si>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</si>
  <si>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</si>
  <si>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</si>
  <si>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</si>
  <si>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</si>
  <si>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</si>
  <si>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</si>
  <si>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</si>
  <si>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</si>
  <si>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</si>
  <si>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</si>
  <si>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</si>
  <si>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</si>
  <si>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</si>
  <si>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</si>
  <si>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</si>
  <si>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</si>
  <si>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</si>
  <si>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</si>
  <si>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</si>
  <si>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</si>
  <si>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</si>
  <si>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</si>
  <si>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</si>
  <si>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</si>
  <si>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</si>
  <si>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</si>
  <si>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</si>
  <si>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</si>
  <si>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</si>
  <si>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</si>
  <si>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</si>
  <si>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</si>
  <si>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</si>
  <si>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</si>
  <si>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</si>
  <si>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</si>
  <si>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</si>
  <si>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</si>
  <si>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</si>
  <si>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</si>
  <si>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</si>
  <si>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</si>
  <si>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</si>
  <si>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</si>
  <si>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</si>
  <si>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</si>
  <si>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</si>
  <si>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</si>
  <si>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</si>
  <si>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</si>
  <si>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</si>
  <si>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</si>
  <si>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</si>
  <si>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</si>
  <si>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</si>
  <si>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</si>
  <si>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</si>
  <si>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</si>
  <si>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</si>
  <si>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</si>
  <si>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</si>
  <si>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</si>
  <si>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</si>
  <si>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</si>
  <si>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</si>
  <si>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</si>
  <si>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</si>
  <si>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</si>
  <si>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</si>
  <si>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</si>
  <si>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</si>
  <si>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</si>
  <si>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</si>
  <si>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</si>
  <si>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</si>
  <si>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</si>
  <si>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</si>
  <si>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</si>
  <si>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</si>
  <si>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</si>
  <si>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</si>
  <si>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</si>
  <si>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</si>
  <si>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</si>
  <si>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</si>
  <si>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</si>
  <si>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</si>
  <si>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</si>
  <si>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</si>
  <si>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</si>
  <si>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</si>
  <si>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</si>
  <si>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</si>
  <si>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</si>
  <si>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</si>
  <si>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</si>
  <si>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</si>
  <si>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</si>
  <si>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</si>
  <si>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</si>
  <si>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</si>
  <si>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</si>
  <si>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</si>
  <si>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</si>
  <si>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</si>
  <si>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</si>
  <si>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</si>
  <si>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</si>
  <si>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</si>
  <si>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</si>
  <si>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</si>
  <si>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</si>
  <si>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</si>
  <si>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</si>
  <si>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</si>
  <si>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</si>
  <si>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</si>
  <si>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</si>
  <si>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</si>
  <si>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</si>
  <si>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</si>
  <si>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</si>
  <si>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</si>
  <si>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</si>
  <si>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</si>
  <si>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</si>
  <si>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</si>
  <si>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</si>
  <si>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</si>
  <si>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</si>
  <si>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</si>
  <si>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</si>
  <si>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</si>
  <si>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</si>
  <si>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</si>
  <si>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</si>
  <si>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</si>
  <si>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</si>
  <si>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</si>
  <si>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</si>
  <si>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</si>
  <si>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</si>
  <si>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</si>
  <si>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</si>
  <si>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</si>
  <si>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</si>
  <si>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</si>
  <si>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</si>
  <si>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</si>
  <si>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</si>
  <si>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</si>
  <si>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</si>
  <si>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</si>
  <si>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</si>
  <si>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</si>
  <si>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</si>
  <si>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</si>
  <si>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</si>
  <si>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</si>
  <si>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</si>
  <si>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</si>
  <si>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</si>
  <si>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</si>
  <si>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</si>
  <si>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</si>
  <si>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</si>
  <si>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</si>
  <si>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</si>
  <si>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</si>
  <si>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</si>
  <si>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</si>
  <si>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</si>
  <si>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</si>
  <si>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</si>
  <si>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</si>
  <si>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</si>
  <si>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</si>
  <si>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</si>
  <si>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</si>
  <si>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</si>
  <si>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</si>
  <si>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</si>
  <si>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</si>
  <si>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</si>
  <si>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</si>
  <si>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</si>
  <si>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</si>
  <si>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</si>
  <si>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</si>
  <si>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</si>
  <si>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</si>
  <si>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</si>
  <si>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</si>
  <si>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</si>
  <si>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</si>
  <si>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</si>
  <si>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</si>
  <si>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</si>
  <si>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</si>
  <si>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</si>
  <si>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</si>
  <si>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</si>
  <si>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</si>
  <si>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</si>
  <si>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</si>
  <si>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</si>
  <si>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</si>
  <si>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</si>
  <si>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</si>
  <si>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</si>
  <si>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</si>
  <si>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</si>
  <si>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</si>
  <si>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</si>
  <si>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</si>
  <si>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</si>
  <si>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</si>
  <si>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</si>
  <si>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</si>
  <si>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</si>
  <si>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</si>
  <si>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</si>
  <si>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</si>
  <si>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</si>
  <si>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</si>
  <si>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</si>
  <si>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</si>
  <si>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</si>
  <si>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</si>
  <si>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</si>
  <si>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</si>
  <si>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</si>
  <si>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</si>
  <si>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</si>
  <si>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</si>
  <si>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</si>
  <si>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</si>
  <si>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</si>
  <si>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</si>
  <si>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</si>
  <si>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</si>
  <si>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</si>
  <si>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</si>
  <si>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</si>
  <si>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</si>
  <si>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</si>
  <si>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</si>
  <si>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</si>
  <si>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</si>
  <si>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</si>
  <si>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</si>
  <si>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</si>
  <si>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</si>
  <si>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</si>
  <si>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</si>
  <si>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</si>
  <si>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</si>
  <si>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</si>
  <si>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</si>
  <si>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</si>
  <si>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</si>
  <si>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</si>
  <si>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</si>
  <si>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</si>
  <si>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</si>
  <si>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</si>
  <si>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</si>
  <si>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</si>
  <si>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</si>
  <si>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</si>
  <si>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</si>
  <si>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</si>
  <si>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</si>
  <si>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</si>
  <si>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</si>
  <si>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</si>
  <si>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</si>
  <si>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</si>
  <si>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</si>
  <si>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</si>
  <si>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</si>
  <si>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</si>
  <si>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</si>
  <si>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</si>
  <si>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</si>
  <si>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</si>
  <si>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</si>
  <si>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</si>
  <si>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</si>
  <si>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</si>
  <si>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</si>
  <si>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</si>
  <si>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</si>
  <si>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</si>
  <si>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</si>
  <si>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</si>
  <si>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</si>
  <si>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</si>
  <si>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</si>
  <si>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</si>
  <si>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</si>
  <si>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</si>
  <si>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</si>
  <si>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</si>
  <si>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</si>
  <si>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</si>
  <si>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</si>
  <si>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</si>
  <si>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</si>
  <si>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</si>
  <si>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</si>
  <si>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</si>
  <si>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</si>
  <si>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</si>
  <si>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</si>
  <si>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</si>
  <si>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</si>
  <si>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</si>
  <si>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</si>
  <si>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</si>
  <si>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</si>
  <si>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</si>
  <si>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</si>
  <si>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</si>
  <si>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</si>
  <si>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</si>
  <si>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</si>
  <si>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</si>
  <si>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</si>
  <si>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</si>
  <si>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</si>
  <si>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</si>
  <si>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</si>
  <si>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</si>
  <si>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</si>
  <si>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</si>
  <si>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</si>
  <si>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</si>
  <si>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</si>
  <si>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Sam3 Kong3</t>
  </si>
  <si>
    <t>Bang Rak, Bangkok, 10500 152 Chartered Square Building</t>
  </si>
  <si>
    <t>10500 Bangkok</t>
  </si>
  <si>
    <t>Tel: +66 0967325866</t>
  </si>
  <si>
    <t>Email: jssourcings3@gmail.com</t>
  </si>
  <si>
    <t>ACCOF</t>
  </si>
  <si>
    <t>Gauge: 12mm</t>
  </si>
  <si>
    <t>Acrylic spiral coil taper with snake skin pattern design</t>
  </si>
  <si>
    <t>ACFP</t>
  </si>
  <si>
    <t>Gauge: 3mm</t>
  </si>
  <si>
    <t>Color: Green</t>
  </si>
  <si>
    <t>Acrylic flesh tunnel with external screw-fit</t>
  </si>
  <si>
    <t>Color: Pink</t>
  </si>
  <si>
    <t>Gauge: 5mm</t>
  </si>
  <si>
    <t>Gauge: 6mm</t>
  </si>
  <si>
    <t>Color: Red</t>
  </si>
  <si>
    <t>Gauge: 8mm</t>
  </si>
  <si>
    <t>Gauge: 10mm</t>
  </si>
  <si>
    <t>Gauge: 18mm</t>
  </si>
  <si>
    <t>Gauge: 20mm</t>
  </si>
  <si>
    <t>AFTP</t>
  </si>
  <si>
    <t>Gauge: 16mm</t>
  </si>
  <si>
    <t>Black acrylic screw-fit flesh tunnel with colored rim</t>
  </si>
  <si>
    <t>AHP</t>
  </si>
  <si>
    <t>Double flared acrylic flesh tunnel with internal screw-fit</t>
  </si>
  <si>
    <t>Gauge: 25mm</t>
  </si>
  <si>
    <t>APRD</t>
  </si>
  <si>
    <t>Semi transparent acrylic double flared flesh tunnel</t>
  </si>
  <si>
    <t>Color: Dark blue</t>
  </si>
  <si>
    <t>ASPG</t>
  </si>
  <si>
    <t>Solid acrylic double flared plug</t>
  </si>
  <si>
    <t>Gauge: 4mm</t>
  </si>
  <si>
    <t>Gauge: 14mm</t>
  </si>
  <si>
    <t>Gauge: 22mm</t>
  </si>
  <si>
    <t>DPG</t>
  </si>
  <si>
    <t>Gauge: 9mm</t>
  </si>
  <si>
    <t>Gauge: 11mm</t>
  </si>
  <si>
    <t>DPWB</t>
  </si>
  <si>
    <t>Coconut wood double flared flesh tunnel</t>
  </si>
  <si>
    <t>DTPG</t>
  </si>
  <si>
    <t>FPG</t>
  </si>
  <si>
    <t>Mirror polished surgical steel screw-fit flesh tunnel</t>
  </si>
  <si>
    <t>FQPG</t>
  </si>
  <si>
    <t>High polished surgical steel screw-fit flesh tunnel in hexagon screw nut design</t>
  </si>
  <si>
    <t>FSCPC</t>
  </si>
  <si>
    <t>High polished surgical steel screw-fit flesh tunnel with crystal studded rim</t>
  </si>
  <si>
    <t>FTAB</t>
  </si>
  <si>
    <t>Black acrylic screw-fit flesh tunnel with rainbow color logo</t>
  </si>
  <si>
    <t>FTPG</t>
  </si>
  <si>
    <t>Gauge: 2.5mm</t>
  </si>
  <si>
    <t>PVD plated surgical steel screw-fit flesh tunnel</t>
  </si>
  <si>
    <t>Gauge: 35mm</t>
  </si>
  <si>
    <t>Gauge: 45mm</t>
  </si>
  <si>
    <t>Gauge: 7mm</t>
  </si>
  <si>
    <t>FTSI</t>
  </si>
  <si>
    <t>Silicone double flared flesh tunnel</t>
  </si>
  <si>
    <t>IPR</t>
  </si>
  <si>
    <t>High polished surgical steel fake plug with rubber O-Rings</t>
  </si>
  <si>
    <t>Size: 5mm</t>
  </si>
  <si>
    <t>IPTM</t>
  </si>
  <si>
    <t>Tamarind wood spiral coil taper</t>
  </si>
  <si>
    <t>IPTR</t>
  </si>
  <si>
    <t>Anodized surgical steel fake plug with rubber O-Rings</t>
  </si>
  <si>
    <t>IPTRD</t>
  </si>
  <si>
    <t>Anodized surgical steel fake plug in black and gold without O-Rings</t>
  </si>
  <si>
    <t>IPVRD</t>
  </si>
  <si>
    <t>Acrylic fake plug without rubber O-rings</t>
  </si>
  <si>
    <t>NLSPGX</t>
  </si>
  <si>
    <t>High polished surgical steel taper with double rubber O-rings</t>
  </si>
  <si>
    <t>PACP</t>
  </si>
  <si>
    <t>Pincher Size: Thickness 2mm &amp; width 11mm</t>
  </si>
  <si>
    <t>Acrylic pincher with double rubber O-Rings - gauge 14g to 00g (1.6mm - 10mm)</t>
  </si>
  <si>
    <t>Color: Purple</t>
  </si>
  <si>
    <t>Pincher Size: Thickness 6mm &amp; width 18mm</t>
  </si>
  <si>
    <t>PARGC</t>
  </si>
  <si>
    <t>Areng wood double flare plug with giant clear SwarovskiⓇ crystal center</t>
  </si>
  <si>
    <t>PGSFF</t>
  </si>
  <si>
    <t>Amethyst double flared stone plug</t>
  </si>
  <si>
    <t>PGSHH</t>
  </si>
  <si>
    <t>Black Onyx double flared stone plug</t>
  </si>
  <si>
    <t>PGSM</t>
  </si>
  <si>
    <t>Tiger Eye stone double flared plug</t>
  </si>
  <si>
    <t>PSAGC</t>
  </si>
  <si>
    <t>Sawo wood double flare plug with giant clear SwarovskiⓇ crystal center</t>
  </si>
  <si>
    <t>PWT</t>
  </si>
  <si>
    <t>Teak wood double flared solid plug</t>
  </si>
  <si>
    <t>PWY</t>
  </si>
  <si>
    <t>Crocodile wood double flared solid plug</t>
  </si>
  <si>
    <t>RFPG</t>
  </si>
  <si>
    <t>High polished surgical steel screw-fit flesh tunnel with rounded edges</t>
  </si>
  <si>
    <t>SHP</t>
  </si>
  <si>
    <t>High polished internally threaded surgical steel double flare flesh tunnel</t>
  </si>
  <si>
    <t>SIPG</t>
  </si>
  <si>
    <t>Silicone double flared solid plug retainer</t>
  </si>
  <si>
    <t>SIUT</t>
  </si>
  <si>
    <t>Silicone Ultra Thin double flared flesh tunnel</t>
  </si>
  <si>
    <t>SPG</t>
  </si>
  <si>
    <t>High polished surgical steel single flesh tunnel with rubber O-ring</t>
  </si>
  <si>
    <t>Gauge: 28mm</t>
  </si>
  <si>
    <t>STHP</t>
  </si>
  <si>
    <t>PVD plated internally threaded surgical steel double flare flesh tunnel</t>
  </si>
  <si>
    <t>STPG</t>
  </si>
  <si>
    <t>PVD plated surgical steel single flared flesh tunnel with rubber O-ring</t>
  </si>
  <si>
    <t>Gauge: 19mm</t>
  </si>
  <si>
    <t>STSI</t>
  </si>
  <si>
    <t>Silicon Plug with star shaped cut out</t>
  </si>
  <si>
    <t>TPCOR</t>
  </si>
  <si>
    <t>Coconut wood taper with double rubber O-rings</t>
  </si>
  <si>
    <t>TPSV</t>
  </si>
  <si>
    <t>Solid colored acrylic taper with double rubber O-rings</t>
  </si>
  <si>
    <t>TPUVK</t>
  </si>
  <si>
    <t>Acrylic taper with double rubber O-rings</t>
  </si>
  <si>
    <t>TPVE</t>
  </si>
  <si>
    <t>Acrylic UV taper with black &amp; white stripes and double rubber O-rings</t>
  </si>
  <si>
    <t>UFPG</t>
  </si>
  <si>
    <t>High polished titanium G23 screw-fit flesh tunnel</t>
  </si>
  <si>
    <t>ACCOF1/2</t>
  </si>
  <si>
    <t>ACFP8</t>
  </si>
  <si>
    <t>ACFP4</t>
  </si>
  <si>
    <t>ACFP2</t>
  </si>
  <si>
    <t>ACFP0</t>
  </si>
  <si>
    <t>ACFP00</t>
  </si>
  <si>
    <t>ACFP11/16</t>
  </si>
  <si>
    <t>ACFP13/16</t>
  </si>
  <si>
    <t>AFTP5/8</t>
  </si>
  <si>
    <t>AHP8</t>
  </si>
  <si>
    <t>AHP5/8</t>
  </si>
  <si>
    <t>AHP1</t>
  </si>
  <si>
    <t>APRD4</t>
  </si>
  <si>
    <t>ASPG8</t>
  </si>
  <si>
    <t>ASPG6</t>
  </si>
  <si>
    <t>ASPG4</t>
  </si>
  <si>
    <t>ASPG2</t>
  </si>
  <si>
    <t>ASPG0</t>
  </si>
  <si>
    <t>ASPG00</t>
  </si>
  <si>
    <t>ASPG9/16</t>
  </si>
  <si>
    <t>ASPG5/8</t>
  </si>
  <si>
    <t>ASPG7/8</t>
  </si>
  <si>
    <t>DPG11/32</t>
  </si>
  <si>
    <t>DPG7/16</t>
  </si>
  <si>
    <t>DPWB1</t>
  </si>
  <si>
    <t>DTPG1/2</t>
  </si>
  <si>
    <t>DTPG9/16</t>
  </si>
  <si>
    <t>DTPG7/8</t>
  </si>
  <si>
    <t>DTPG11/32</t>
  </si>
  <si>
    <t>DTPG7/16</t>
  </si>
  <si>
    <t>FPG2</t>
  </si>
  <si>
    <t>FPG1</t>
  </si>
  <si>
    <t>FPG11/32</t>
  </si>
  <si>
    <t>FQPG0</t>
  </si>
  <si>
    <t>FSCPC0</t>
  </si>
  <si>
    <t>FSCPC1/2</t>
  </si>
  <si>
    <t>FTAB2</t>
  </si>
  <si>
    <t>FTAB1/2</t>
  </si>
  <si>
    <t>FTPG10</t>
  </si>
  <si>
    <t>FTPG8</t>
  </si>
  <si>
    <t>FTPG00</t>
  </si>
  <si>
    <t>FTPG13/8</t>
  </si>
  <si>
    <t>FTPG13/4</t>
  </si>
  <si>
    <t>FTPG9/32</t>
  </si>
  <si>
    <t>FTPG7/16</t>
  </si>
  <si>
    <t>FTSI2</t>
  </si>
  <si>
    <t>FTSI0</t>
  </si>
  <si>
    <t>FTSI13/16</t>
  </si>
  <si>
    <t>FTSI7/8</t>
  </si>
  <si>
    <t>IPR8</t>
  </si>
  <si>
    <t>IPRD5</t>
  </si>
  <si>
    <t>IPTM6</t>
  </si>
  <si>
    <t>IPTR8</t>
  </si>
  <si>
    <t>IPTRD5</t>
  </si>
  <si>
    <t>NLSPGX10</t>
  </si>
  <si>
    <t>NLSPGX1/2</t>
  </si>
  <si>
    <t>PACP12</t>
  </si>
  <si>
    <t>PACP2</t>
  </si>
  <si>
    <t>PARGC5/8</t>
  </si>
  <si>
    <t>PGSFF6</t>
  </si>
  <si>
    <t>PGSHH11/16</t>
  </si>
  <si>
    <t>PGSM4</t>
  </si>
  <si>
    <t>PSAGC5/8</t>
  </si>
  <si>
    <t>PWT8</t>
  </si>
  <si>
    <t>PWY13/16</t>
  </si>
  <si>
    <t>PWY7/8</t>
  </si>
  <si>
    <t>RFPG00</t>
  </si>
  <si>
    <t>SHP6</t>
  </si>
  <si>
    <t>SIPG4</t>
  </si>
  <si>
    <t>SIPG9/16</t>
  </si>
  <si>
    <t>SIPG5/8</t>
  </si>
  <si>
    <t>SIUT8</t>
  </si>
  <si>
    <t>SIUT6</t>
  </si>
  <si>
    <t>SIUT4</t>
  </si>
  <si>
    <t>SIUT2</t>
  </si>
  <si>
    <t>SIUT0</t>
  </si>
  <si>
    <t>SIUT00</t>
  </si>
  <si>
    <t>SIUT1/2</t>
  </si>
  <si>
    <t>SIUT11/16</t>
  </si>
  <si>
    <t>SIUT7/8</t>
  </si>
  <si>
    <t>SPG10</t>
  </si>
  <si>
    <t>SPG4</t>
  </si>
  <si>
    <t>SPG11/8</t>
  </si>
  <si>
    <t>SPG13/8</t>
  </si>
  <si>
    <t>SPG11/32</t>
  </si>
  <si>
    <t>STHP1/2</t>
  </si>
  <si>
    <t>STPG10</t>
  </si>
  <si>
    <t>STPG4</t>
  </si>
  <si>
    <t>STPG2</t>
  </si>
  <si>
    <t>STPG9/16</t>
  </si>
  <si>
    <t>STPG3/4</t>
  </si>
  <si>
    <t>STPG11/32</t>
  </si>
  <si>
    <t>STSI0</t>
  </si>
  <si>
    <t>TPCOR2</t>
  </si>
  <si>
    <t>TPCOR0</t>
  </si>
  <si>
    <t>TPSV2</t>
  </si>
  <si>
    <t>TPSV1/2</t>
  </si>
  <si>
    <t>TPUVK00</t>
  </si>
  <si>
    <t>TPUVK1/2</t>
  </si>
  <si>
    <t>TPVE2</t>
  </si>
  <si>
    <t>TPVE0</t>
  </si>
  <si>
    <t>UFPG0</t>
  </si>
  <si>
    <t>Twenty Five Thousand One Hundred Thirty and 06 cents THB</t>
  </si>
  <si>
    <t>High polished surgical steel double flared flesh tunnel - size 12g to 2'' (2mm - 52mm)</t>
  </si>
  <si>
    <t>PVD plated surgical steel double flared flesh tunnel - 12g (2mm) to 2'' (52mm)</t>
  </si>
  <si>
    <t>Exchange Rate THB-THB</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</si>
  <si>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</si>
  <si>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</si>
  <si>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</si>
  <si>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</si>
  <si>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</si>
  <si>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</si>
  <si>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</si>
  <si>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</si>
  <si>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Fifteen Thousand Seventy Eight and 04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</si>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</sst>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0" fontId="5" fillId="0" borderId="0" applyNumberFormat="0" applyFill="0" applyBorder="0" applyAlignment="0" applyProtection="0"/>
    <xf numFmtId="0" fontId="5" fillId="0" borderId="0"/>
    <xf numFmtId="0" fontId="2" fillId="0" borderId="0"/>
    <xf numFmtId="0" fontId="2"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2" fillId="2" borderId="7" xfId="78" applyNumberFormat="1" applyFont="1" applyFill="1" applyBorder="1" applyAlignment="1">
      <alignment horizontal="center" vertical="center"/>
    </xf>
    <xf numFmtId="1" fontId="18" fillId="2" borderId="6" xfId="78" applyNumberFormat="1" applyFont="1" applyFill="1" applyBorder="1"/>
    <xf numFmtId="1" fontId="1" fillId="2" borderId="3" xfId="0" applyNumberFormat="1" applyFont="1" applyFill="1" applyBorder="1"/>
    <xf numFmtId="1" fontId="18" fillId="2" borderId="2" xfId="78" applyNumberFormat="1" applyFont="1" applyFill="1" applyBorder="1"/>
    <xf numFmtId="1" fontId="18" fillId="2" borderId="1" xfId="78" applyNumberFormat="1" applyFont="1" applyFill="1" applyBorder="1"/>
    <xf numFmtId="165" fontId="32" fillId="2" borderId="7" xfId="78" applyNumberFormat="1" applyFont="1" applyFill="1" applyBorder="1" applyAlignment="1">
      <alignment horizontal="center"/>
    </xf>
    <xf numFmtId="1" fontId="1" fillId="2" borderId="8" xfId="0" applyNumberFormat="1" applyFont="1" applyFill="1" applyBorder="1"/>
    <xf numFmtId="1" fontId="1" fillId="2" borderId="2" xfId="0" applyNumberFormat="1" applyFont="1" applyFill="1" applyBorder="1"/>
    <xf numFmtId="1" fontId="1" fillId="2" borderId="7" xfId="0"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2">
    <cellStyle name="Comma 2" xfId="7" xr:uid="{0092CCA7-DB93-41FE-99C7-366A1C550D29}"/>
    <cellStyle name="Comma 2 2" xfId="4430" xr:uid="{6F7A6260-D1AD-4F7C-B12F-C6DB5384727C}"/>
    <cellStyle name="Comma 2 2 2" xfId="4755" xr:uid="{CCEDFA89-22AF-4310-BD70-30E303E4E9AF}"/>
    <cellStyle name="Comma 2 2 2 2" xfId="5326" xr:uid="{6051F711-DB7F-422E-B10A-971E4E152633}"/>
    <cellStyle name="Comma 2 2 3" xfId="4591" xr:uid="{E9ED08F3-9A27-4287-9049-15FEE12C125B}"/>
    <cellStyle name="Comma 2 2 4" xfId="5351" xr:uid="{3E274F3B-DB00-4E6F-A0E6-68791DA0C262}"/>
    <cellStyle name="Comma 3" xfId="4318" xr:uid="{D18D5850-10C4-41D8-A9D7-494A4C65A7F3}"/>
    <cellStyle name="Comma 3 2" xfId="4432" xr:uid="{61ED752D-79CD-493C-ACC5-6E46A74A8C20}"/>
    <cellStyle name="Comma 3 2 2" xfId="4756" xr:uid="{A7A16F54-13F2-41C9-9DCB-3C209EEB90F2}"/>
    <cellStyle name="Comma 3 2 2 2" xfId="5327" xr:uid="{E116CFB3-BE43-4172-9E0C-F0225A3729D1}"/>
    <cellStyle name="Comma 3 2 3" xfId="5325" xr:uid="{30EEB0BA-5C61-4015-BF28-3E52B167ED88}"/>
    <cellStyle name="Comma 3 2 4" xfId="5352" xr:uid="{195CF7DF-CB23-4560-A59D-DFFF9DCFADA1}"/>
    <cellStyle name="Currency 10" xfId="8" xr:uid="{C9DA4F03-EA6C-4BDA-BB4B-2E1A07FE9F27}"/>
    <cellStyle name="Currency 10 2" xfId="9" xr:uid="{EED55695-979C-4E90-B9C2-6D4BAC1E6F21}"/>
    <cellStyle name="Currency 10 2 2" xfId="203" xr:uid="{DEE80970-49D1-4F65-9333-50C0E0626831}"/>
    <cellStyle name="Currency 10 2 2 2" xfId="4616" xr:uid="{C9B655B8-CA12-4A61-8C3D-5C6A2A46FA87}"/>
    <cellStyle name="Currency 10 2 3" xfId="4511" xr:uid="{8706DB8A-5DA5-4571-AA69-5F6486F0F53F}"/>
    <cellStyle name="Currency 10 3" xfId="10" xr:uid="{5A01620F-0CEA-4449-BAC4-BC753D29BDE2}"/>
    <cellStyle name="Currency 10 3 2" xfId="204" xr:uid="{C0A22F9E-8D30-4757-85A1-3F13DC2741D8}"/>
    <cellStyle name="Currency 10 3 2 2" xfId="4617" xr:uid="{8DD1C511-F5E1-4013-B0A8-CE1C504F5F21}"/>
    <cellStyle name="Currency 10 3 3" xfId="4512" xr:uid="{3E8B5FA2-B522-469A-BC00-A8A0A10C64BA}"/>
    <cellStyle name="Currency 10 4" xfId="205" xr:uid="{4ADA7B4B-5AA0-44CB-9F2C-A6A3E94CA1FB}"/>
    <cellStyle name="Currency 10 4 2" xfId="4618" xr:uid="{FDC7C3B7-31B0-473F-8374-E959D555F06D}"/>
    <cellStyle name="Currency 10 5" xfId="4437" xr:uid="{F969744F-F1F1-4290-99B0-B6E7710FE80B}"/>
    <cellStyle name="Currency 10 6" xfId="4510" xr:uid="{A07E1033-F0E7-4B15-8E91-6FE4A029A0ED}"/>
    <cellStyle name="Currency 11" xfId="11" xr:uid="{5CF7BB14-EDC3-4DD1-9DCB-7FF532C726E0}"/>
    <cellStyle name="Currency 11 2" xfId="12" xr:uid="{E41296DD-AF38-4AD1-AD77-A24A24174DB2}"/>
    <cellStyle name="Currency 11 2 2" xfId="206" xr:uid="{7F11BD5A-3FCE-4C02-95E8-5BE9E4713AFF}"/>
    <cellStyle name="Currency 11 2 2 2" xfId="4619" xr:uid="{153405F1-D74D-4ABB-9FF2-D2D5176C90D5}"/>
    <cellStyle name="Currency 11 2 3" xfId="4514" xr:uid="{B132EFA1-2129-4625-8257-B16F43FE84B2}"/>
    <cellStyle name="Currency 11 3" xfId="13" xr:uid="{05DF0D3C-4E21-4F7E-8C4B-3D52380E15F4}"/>
    <cellStyle name="Currency 11 3 2" xfId="207" xr:uid="{2483B8B3-A4CA-47F3-9EB8-5CBA0D0C1BD6}"/>
    <cellStyle name="Currency 11 3 2 2" xfId="4620" xr:uid="{4BDCD1A7-A8D1-40DB-8CE0-58850037790C}"/>
    <cellStyle name="Currency 11 3 3" xfId="4515" xr:uid="{7E71549D-7081-4A0C-B070-9736E2A29940}"/>
    <cellStyle name="Currency 11 4" xfId="208" xr:uid="{74DF04BD-5EA1-4CD0-9091-5DA5A0B24D98}"/>
    <cellStyle name="Currency 11 4 2" xfId="4621" xr:uid="{AFD7ECF8-8DC8-48FE-A506-8F32C4A4C932}"/>
    <cellStyle name="Currency 11 5" xfId="4319" xr:uid="{7CE8E597-0C5F-4BBD-B4A1-D077FD9EA533}"/>
    <cellStyle name="Currency 11 5 2" xfId="4438" xr:uid="{871E54D4-9D1F-499E-8D50-C1C3903715B7}"/>
    <cellStyle name="Currency 11 5 3" xfId="4720" xr:uid="{A19B9CB9-5D52-4D21-B05F-58997AAFA295}"/>
    <cellStyle name="Currency 11 5 3 2" xfId="5315" xr:uid="{C1D9577B-9F87-46A1-9BDE-BC8AAF8C6B80}"/>
    <cellStyle name="Currency 11 5 3 3" xfId="4757" xr:uid="{7DF6D7DE-0A9C-495B-8D0A-FD5B7F0F1F97}"/>
    <cellStyle name="Currency 11 5 4" xfId="4697" xr:uid="{E3671701-384B-4853-81AA-43ABD4E6049E}"/>
    <cellStyle name="Currency 11 6" xfId="4513" xr:uid="{0E92E395-A4FE-41C9-A333-51A301B7D186}"/>
    <cellStyle name="Currency 12" xfId="14" xr:uid="{83C938F1-3861-4C6B-8384-B5ED5823CB59}"/>
    <cellStyle name="Currency 12 2" xfId="15" xr:uid="{67E1D1A5-6828-42BE-BAA0-D33D5E7333DA}"/>
    <cellStyle name="Currency 12 2 2" xfId="209" xr:uid="{0E4697F1-6EA7-48DC-B2B2-CB3F5FA44C9F}"/>
    <cellStyle name="Currency 12 2 2 2" xfId="4622" xr:uid="{033F3B6B-2BFD-401D-B891-3217EAA2FBD0}"/>
    <cellStyle name="Currency 12 2 3" xfId="4517" xr:uid="{81368C7E-804C-465A-8259-8C18CBF556F8}"/>
    <cellStyle name="Currency 12 3" xfId="210" xr:uid="{9D0422A4-9E59-46D7-B70A-9F66417EA7F2}"/>
    <cellStyle name="Currency 12 3 2" xfId="4623" xr:uid="{7747CDDC-0975-46D4-95E8-D913DD8E811F}"/>
    <cellStyle name="Currency 12 4" xfId="4516" xr:uid="{570FED83-8589-4532-A419-7CA83D5C0570}"/>
    <cellStyle name="Currency 13" xfId="16" xr:uid="{CDD02815-AD46-4B86-8A3A-B4DC42D32C03}"/>
    <cellStyle name="Currency 13 2" xfId="4321" xr:uid="{EF9FF8E7-19B8-4C1D-B0F7-A126AF8AF062}"/>
    <cellStyle name="Currency 13 3" xfId="4322" xr:uid="{FA13E705-A28B-46B4-9F14-8E5EC8027296}"/>
    <cellStyle name="Currency 13 3 2" xfId="4759" xr:uid="{35C8AFE8-1729-4F4D-A9D9-0BE46ECD1C8D}"/>
    <cellStyle name="Currency 13 4" xfId="4320" xr:uid="{9F3C6CE3-E07F-4AAD-A80A-BD59946EFE6E}"/>
    <cellStyle name="Currency 13 5" xfId="4758" xr:uid="{D8D14D5F-5626-41A7-B293-E05804895936}"/>
    <cellStyle name="Currency 14" xfId="17" xr:uid="{99B9626B-34EA-42F5-99B8-1DC58ACFD12D}"/>
    <cellStyle name="Currency 14 2" xfId="211" xr:uid="{5ED52B90-4A5C-4A2F-B484-9B02BBBA136A}"/>
    <cellStyle name="Currency 14 2 2" xfId="4624" xr:uid="{35079BF6-F375-4CE7-BA53-8C24B5877E21}"/>
    <cellStyle name="Currency 14 3" xfId="4518" xr:uid="{0A7505D9-4548-4CB6-B535-70A32D14EE59}"/>
    <cellStyle name="Currency 15" xfId="4414" xr:uid="{E9DD6C5D-4AE8-40DE-9430-BEC575EAF843}"/>
    <cellStyle name="Currency 15 2" xfId="5357" xr:uid="{494FA9EE-E9BA-47F7-ACC0-B89E711A2C1D}"/>
    <cellStyle name="Currency 17" xfId="4323" xr:uid="{80383E1B-4569-479F-949E-9954F519B955}"/>
    <cellStyle name="Currency 2" xfId="18" xr:uid="{2344A5D4-BE62-48D0-ACA8-077CCD263E38}"/>
    <cellStyle name="Currency 2 2" xfId="19" xr:uid="{39FD0B0F-4B17-4CE5-A47F-C9CB2167B1FE}"/>
    <cellStyle name="Currency 2 2 2" xfId="20" xr:uid="{CEA91E55-79A2-42A6-A5FE-244501F3E219}"/>
    <cellStyle name="Currency 2 2 2 2" xfId="21" xr:uid="{E7157288-805E-4FBF-87BF-F00D34A89486}"/>
    <cellStyle name="Currency 2 2 2 2 2" xfId="4760" xr:uid="{D7F3E951-A45D-4FD0-BF08-76F1AD385C60}"/>
    <cellStyle name="Currency 2 2 2 3" xfId="22" xr:uid="{FAA29B44-B5C9-4F33-8B83-038BBD32F6F0}"/>
    <cellStyle name="Currency 2 2 2 3 2" xfId="212" xr:uid="{B938CE32-C4D4-42C7-990A-7A8CBA71F63E}"/>
    <cellStyle name="Currency 2 2 2 3 2 2" xfId="4625" xr:uid="{9AFED6E1-8076-43B2-A18B-0428254EF841}"/>
    <cellStyle name="Currency 2 2 2 3 3" xfId="4521" xr:uid="{28ADEB2E-B612-4778-ABAC-BA7618EDDE77}"/>
    <cellStyle name="Currency 2 2 2 4" xfId="213" xr:uid="{63D5DE9E-AED4-46AF-9B5F-C0811A3696A6}"/>
    <cellStyle name="Currency 2 2 2 4 2" xfId="4626" xr:uid="{D81F656C-165D-438F-A80D-DE864E86567A}"/>
    <cellStyle name="Currency 2 2 2 5" xfId="4520" xr:uid="{AE1D1984-71B8-4FDC-BFB4-F62D3371D2C4}"/>
    <cellStyle name="Currency 2 2 3" xfId="214" xr:uid="{8AB2193C-A835-4E97-BD0B-D7DF6CA136D4}"/>
    <cellStyle name="Currency 2 2 3 2" xfId="4627" xr:uid="{C611F0C4-A033-4CC4-87AC-2483EB6A8028}"/>
    <cellStyle name="Currency 2 2 4" xfId="4519" xr:uid="{DD88A866-FFD3-4553-9D79-234869AAD08F}"/>
    <cellStyle name="Currency 2 3" xfId="23" xr:uid="{5A2747E4-3B19-4345-97B6-A88944520C61}"/>
    <cellStyle name="Currency 2 3 2" xfId="215" xr:uid="{0B20C924-8B83-427F-8A04-668ADEAC6380}"/>
    <cellStyle name="Currency 2 3 2 2" xfId="4628" xr:uid="{E7AD03B8-EB0A-405A-BC51-05D1486F2E48}"/>
    <cellStyle name="Currency 2 3 3" xfId="4522" xr:uid="{D5685389-F845-4D85-87D6-F572789F07E4}"/>
    <cellStyle name="Currency 2 4" xfId="216" xr:uid="{C474DF29-D9E8-4036-9F05-08B0FB75D61F}"/>
    <cellStyle name="Currency 2 4 2" xfId="217" xr:uid="{268F74D6-0C11-41AE-89E5-171680B1228D}"/>
    <cellStyle name="Currency 2 5" xfId="218" xr:uid="{4A5BB23D-5F0D-4467-9F4A-282FB4204848}"/>
    <cellStyle name="Currency 2 5 2" xfId="219" xr:uid="{AE539E0E-A61C-4647-8C58-9F801E104895}"/>
    <cellStyle name="Currency 2 6" xfId="220" xr:uid="{417CAC7D-C8DD-4988-A242-6A42B00A4ED5}"/>
    <cellStyle name="Currency 3" xfId="24" xr:uid="{D0AAF685-8DDE-42CE-B050-18A179672E0D}"/>
    <cellStyle name="Currency 3 2" xfId="25" xr:uid="{4E38DC96-636C-4FE2-9536-D26E68C4E3F5}"/>
    <cellStyle name="Currency 3 2 2" xfId="221" xr:uid="{B76DD727-187F-471B-AB4B-F55DC34DFF8A}"/>
    <cellStyle name="Currency 3 2 2 2" xfId="4629" xr:uid="{FC51A6D1-CFB5-495C-8EFD-07EADA9C2922}"/>
    <cellStyle name="Currency 3 2 3" xfId="4524" xr:uid="{418EB7EA-21E3-496F-BE82-4C171A63EC45}"/>
    <cellStyle name="Currency 3 3" xfId="26" xr:uid="{492D076E-9F6D-48F0-9550-673BFADBB4DC}"/>
    <cellStyle name="Currency 3 3 2" xfId="222" xr:uid="{810AEF65-A732-4A63-96CA-4DAB284164FB}"/>
    <cellStyle name="Currency 3 3 2 2" xfId="4630" xr:uid="{31697008-8CB0-4D18-844C-F1FBDEACE0F5}"/>
    <cellStyle name="Currency 3 3 3" xfId="4525" xr:uid="{FA85C0D1-12D8-4C3F-A19C-49FC6A873437}"/>
    <cellStyle name="Currency 3 4" xfId="27" xr:uid="{D1D138BC-F792-4529-94E9-383097283F83}"/>
    <cellStyle name="Currency 3 4 2" xfId="223" xr:uid="{C9EB3D34-D45A-48E6-B5B5-8699B662189F}"/>
    <cellStyle name="Currency 3 4 2 2" xfId="4631" xr:uid="{DF64F82A-EEFE-42D1-BBB0-04CCFB949229}"/>
    <cellStyle name="Currency 3 4 3" xfId="4526" xr:uid="{0B135BA0-AFD4-4EA1-8EBE-17CC189B9277}"/>
    <cellStyle name="Currency 3 5" xfId="224" xr:uid="{3EA956E8-A786-4AEF-AD3F-32FC736C2A3D}"/>
    <cellStyle name="Currency 3 5 2" xfId="4632" xr:uid="{496D4470-7277-4E85-816B-677839AEB565}"/>
    <cellStyle name="Currency 3 6" xfId="4523" xr:uid="{E9A91586-F768-433E-B4D8-7BDC7D8F88E3}"/>
    <cellStyle name="Currency 4" xfId="28" xr:uid="{6032CAD4-EDB3-4079-BB6E-4F83B8AD411E}"/>
    <cellStyle name="Currency 4 2" xfId="29" xr:uid="{856BE9F8-59E6-4733-A1C2-A22CF9767D75}"/>
    <cellStyle name="Currency 4 2 2" xfId="225" xr:uid="{428A96A2-2DDE-43FD-8B4E-71A4E204D3C6}"/>
    <cellStyle name="Currency 4 2 2 2" xfId="4633" xr:uid="{EB56A106-846B-4A62-B3C2-9346BA19DD47}"/>
    <cellStyle name="Currency 4 2 3" xfId="4528" xr:uid="{57CE0CA6-1C0F-4B46-8160-4F7A7A2B2AED}"/>
    <cellStyle name="Currency 4 3" xfId="30" xr:uid="{44153941-8212-4554-B704-E826F1E178E9}"/>
    <cellStyle name="Currency 4 3 2" xfId="226" xr:uid="{E4251458-9E28-4C64-B64F-BBE27F384493}"/>
    <cellStyle name="Currency 4 3 2 2" xfId="4634" xr:uid="{CB52FAE3-BDB3-49C9-B52A-D32A42AB31E6}"/>
    <cellStyle name="Currency 4 3 3" xfId="4529" xr:uid="{6F6A33DA-955B-4B98-B3DB-5FDFDC37EF0D}"/>
    <cellStyle name="Currency 4 4" xfId="227" xr:uid="{DC5C3502-B8D0-4E3B-A88C-7C2ACABF7E11}"/>
    <cellStyle name="Currency 4 4 2" xfId="4635" xr:uid="{E2AA88C9-1C53-473F-8D0E-4FDAEAB13942}"/>
    <cellStyle name="Currency 4 5" xfId="4324" xr:uid="{A9DFE4C7-A33F-4128-AE0F-BB7A7DBA45F7}"/>
    <cellStyle name="Currency 4 5 2" xfId="4439" xr:uid="{15130289-7EED-4361-B36B-F3977529F2B5}"/>
    <cellStyle name="Currency 4 5 3" xfId="4721" xr:uid="{7D0EFA10-9046-40C7-B546-4B264349507C}"/>
    <cellStyle name="Currency 4 5 3 2" xfId="5316" xr:uid="{D4273334-37C1-47E2-8CEE-F76FB64331DB}"/>
    <cellStyle name="Currency 4 5 3 3" xfId="4761" xr:uid="{EF934911-C82A-4DE2-8B22-8CDB17FF12A0}"/>
    <cellStyle name="Currency 4 5 4" xfId="4698" xr:uid="{DB5F6437-BB03-4AD4-9202-F6CB36F90CBA}"/>
    <cellStyle name="Currency 4 6" xfId="4527" xr:uid="{E4D659AB-C48D-4C61-9CF6-53D9C6A0353A}"/>
    <cellStyle name="Currency 5" xfId="31" xr:uid="{F9D28B4B-0A8C-4A9A-87E4-D181FD012B18}"/>
    <cellStyle name="Currency 5 2" xfId="32" xr:uid="{B78EEE25-A02C-493B-9DBA-A57C04A5718C}"/>
    <cellStyle name="Currency 5 2 2" xfId="228" xr:uid="{5945B232-2995-4E50-91B7-FEDA0905439F}"/>
    <cellStyle name="Currency 5 2 2 2" xfId="4636" xr:uid="{6E59D3FF-EEC7-46AC-9098-1DC321C4AFEA}"/>
    <cellStyle name="Currency 5 2 3" xfId="4530" xr:uid="{E91482CF-2A96-4415-A9F9-339697718FF3}"/>
    <cellStyle name="Currency 5 3" xfId="4325" xr:uid="{08B59FDC-DBF8-4EE9-A686-5C95B1EFBDF1}"/>
    <cellStyle name="Currency 5 3 2" xfId="4440" xr:uid="{14F1D500-3785-4D3E-AD69-D7DEA9C7C348}"/>
    <cellStyle name="Currency 5 3 2 2" xfId="5306" xr:uid="{8A16F7A2-9602-4768-9F9A-4A2DE9F4D37F}"/>
    <cellStyle name="Currency 5 3 2 3" xfId="4763" xr:uid="{9E2E5C1D-B3E9-4B10-8823-3E78F97B677E}"/>
    <cellStyle name="Currency 5 4" xfId="4762" xr:uid="{E7F47F3A-F3E9-400F-835F-B7C981C0FAD0}"/>
    <cellStyle name="Currency 6" xfId="33" xr:uid="{F5E1F6EA-4CC5-45D6-B9CC-5BEB07DEC8F6}"/>
    <cellStyle name="Currency 6 2" xfId="229" xr:uid="{608745D2-43F6-4EC6-A69D-0D344B2095B8}"/>
    <cellStyle name="Currency 6 2 2" xfId="4637" xr:uid="{B709E89B-01B9-41F4-9450-6A89575ADDEC}"/>
    <cellStyle name="Currency 6 3" xfId="4326" xr:uid="{4B42B54C-444D-45DC-BE48-4D404C26D485}"/>
    <cellStyle name="Currency 6 3 2" xfId="4441" xr:uid="{67245CC3-EAD0-4724-97CD-A1F44AF7FE4D}"/>
    <cellStyle name="Currency 6 3 3" xfId="4722" xr:uid="{547A1207-A126-4CEC-B035-9844B8E45489}"/>
    <cellStyle name="Currency 6 3 3 2" xfId="5317" xr:uid="{F5702597-7FF4-4B94-A94E-F37665FBBBD2}"/>
    <cellStyle name="Currency 6 3 3 3" xfId="4764" xr:uid="{79F69CB4-034E-4275-B911-8F21A4CECF7D}"/>
    <cellStyle name="Currency 6 3 4" xfId="4699" xr:uid="{DE600676-7C86-478E-B035-C2FA6EBE23E5}"/>
    <cellStyle name="Currency 6 4" xfId="4531" xr:uid="{78CDD58B-90C3-4930-8CFB-E21CC1CFE4A2}"/>
    <cellStyle name="Currency 7" xfId="34" xr:uid="{89B1D950-EF0E-454B-903C-A376B97E0719}"/>
    <cellStyle name="Currency 7 2" xfId="35" xr:uid="{C3247BBA-479F-4E93-87F4-2E30D0D57AA3}"/>
    <cellStyle name="Currency 7 2 2" xfId="250" xr:uid="{082CC52C-B7A4-4C4A-8F7D-7CB55BEE4122}"/>
    <cellStyle name="Currency 7 2 2 2" xfId="4638" xr:uid="{FCA29F4D-AB69-4E36-A325-D2EBB35FF23D}"/>
    <cellStyle name="Currency 7 2 3" xfId="4533" xr:uid="{41ECE755-66D0-4D1E-BA5F-73154224A3D5}"/>
    <cellStyle name="Currency 7 3" xfId="230" xr:uid="{699DA00C-F518-4778-AAF1-DBB6971800DB}"/>
    <cellStyle name="Currency 7 3 2" xfId="4639" xr:uid="{0231733E-7C7B-449A-B6A1-F68ED245E02E}"/>
    <cellStyle name="Currency 7 4" xfId="4442" xr:uid="{38A60473-62FB-4861-BA46-C8CC7B578A6F}"/>
    <cellStyle name="Currency 7 5" xfId="4532" xr:uid="{6F1FAB6D-6B48-4A11-8032-0590DA361B83}"/>
    <cellStyle name="Currency 8" xfId="36" xr:uid="{ADFAD18A-D309-4C27-AB87-31213B9191BF}"/>
    <cellStyle name="Currency 8 2" xfId="37" xr:uid="{E0A75A39-2FE6-434E-8243-C8F38E207805}"/>
    <cellStyle name="Currency 8 2 2" xfId="231" xr:uid="{5C060A90-881E-4822-B8B4-6230D7A0EFAC}"/>
    <cellStyle name="Currency 8 2 2 2" xfId="4640" xr:uid="{8EB98FD9-E2A0-4154-AEA2-C62D935570E7}"/>
    <cellStyle name="Currency 8 2 3" xfId="4535" xr:uid="{8DBAB602-11AB-49AF-B791-15A200782FE3}"/>
    <cellStyle name="Currency 8 3" xfId="38" xr:uid="{B309B5E2-1A56-4E1B-9246-6B3C3DC2C9A2}"/>
    <cellStyle name="Currency 8 3 2" xfId="232" xr:uid="{2F63A424-50EB-41B2-8577-79D9E0D67298}"/>
    <cellStyle name="Currency 8 3 2 2" xfId="4641" xr:uid="{2057751A-3711-4C71-A081-3E9DADCC9E2D}"/>
    <cellStyle name="Currency 8 3 3" xfId="4536" xr:uid="{0646D335-F483-484B-B01C-BA90AF61CF53}"/>
    <cellStyle name="Currency 8 4" xfId="39" xr:uid="{24190B9A-C065-46CD-9383-AF0D9854B9D5}"/>
    <cellStyle name="Currency 8 4 2" xfId="233" xr:uid="{999E008B-EECE-4706-BB05-7F2A8AB565DB}"/>
    <cellStyle name="Currency 8 4 2 2" xfId="4642" xr:uid="{62A74003-9A17-4AE3-97E0-E8C8917A82D5}"/>
    <cellStyle name="Currency 8 4 3" xfId="4537" xr:uid="{68223E5C-F49D-4DE4-8729-B34699CF02C7}"/>
    <cellStyle name="Currency 8 5" xfId="234" xr:uid="{BACE005A-5924-437C-9D78-3BAB580D74A4}"/>
    <cellStyle name="Currency 8 5 2" xfId="4643" xr:uid="{C655C3B6-0CD6-4CD0-9FF3-5E8A33F68BFC}"/>
    <cellStyle name="Currency 8 6" xfId="4443" xr:uid="{EA7C06DB-87B3-4674-BE69-16C5AC1BA38E}"/>
    <cellStyle name="Currency 8 7" xfId="4534" xr:uid="{8191D2D6-E27B-45A2-B605-1220D7088F0D}"/>
    <cellStyle name="Currency 9" xfId="40" xr:uid="{3178242E-F9EC-42F8-8B51-BD8B575BE5C6}"/>
    <cellStyle name="Currency 9 2" xfId="41" xr:uid="{62E94D8D-2004-487B-BE5E-913C6D9A98A5}"/>
    <cellStyle name="Currency 9 2 2" xfId="235" xr:uid="{D78214E5-1B21-465D-894C-EC77D3E5D86E}"/>
    <cellStyle name="Currency 9 2 2 2" xfId="4644" xr:uid="{D4F78097-D9EA-4BBD-A36D-69E59A7D7CDF}"/>
    <cellStyle name="Currency 9 2 3" xfId="4539" xr:uid="{86AE4704-B345-4E5D-823F-E67D89BA5852}"/>
    <cellStyle name="Currency 9 3" xfId="42" xr:uid="{845DBA28-5DF9-4112-A566-8B6C19B37817}"/>
    <cellStyle name="Currency 9 3 2" xfId="236" xr:uid="{B1FFE432-F490-4383-A1A9-0B8C126061A4}"/>
    <cellStyle name="Currency 9 3 2 2" xfId="4645" xr:uid="{0CC957BC-DA84-4355-90B2-5DCD94228580}"/>
    <cellStyle name="Currency 9 3 3" xfId="4540" xr:uid="{2C194A3C-B778-41C5-9527-938938F01F68}"/>
    <cellStyle name="Currency 9 4" xfId="237" xr:uid="{D9D03918-E88F-4A60-BF4E-B3889DB45D56}"/>
    <cellStyle name="Currency 9 4 2" xfId="4646" xr:uid="{AA5C0CF5-2E8D-4D8F-A09D-01BA757DA830}"/>
    <cellStyle name="Currency 9 5" xfId="4327" xr:uid="{C5173765-940F-45D4-9AD4-BAE2C9AFDF52}"/>
    <cellStyle name="Currency 9 5 2" xfId="4444" xr:uid="{EFCDAFDC-2B9A-44D6-AAE4-1793575ECD94}"/>
    <cellStyle name="Currency 9 5 3" xfId="4723" xr:uid="{ADBF205A-FB92-4EB6-B1C7-FC0F23FE118B}"/>
    <cellStyle name="Currency 9 5 4" xfId="4700" xr:uid="{BFF0D5A7-8BB0-4568-A798-566F73BEC5DC}"/>
    <cellStyle name="Currency 9 6" xfId="4538" xr:uid="{D9F8FAE1-3B75-46AC-86C6-90FA36093CF0}"/>
    <cellStyle name="Hyperlink 2" xfId="6" xr:uid="{6CFFD761-E1C4-4FFC-9C82-FDD569F38491}"/>
    <cellStyle name="Hyperlink 2 2" xfId="5361" xr:uid="{E90FFA35-8288-4C5A-B869-A34D970BF04F}"/>
    <cellStyle name="Hyperlink 3" xfId="202" xr:uid="{6D16CFEC-9DC7-4636-A610-6619B1EBC718}"/>
    <cellStyle name="Hyperlink 3 2" xfId="4415" xr:uid="{938D61AE-8D86-459F-B63B-2E57C90C603F}"/>
    <cellStyle name="Hyperlink 3 3" xfId="4328" xr:uid="{4938D14D-A5BB-4F75-8700-DE10E4CC646E}"/>
    <cellStyle name="Hyperlink 4" xfId="4329" xr:uid="{8A5CFD9F-7F38-4477-AAEC-7A0445746A98}"/>
    <cellStyle name="Hyperlink 4 2" xfId="5355" xr:uid="{DB91080D-2E06-4B5E-95E1-7496E76AE59B}"/>
    <cellStyle name="Normal" xfId="0" builtinId="0"/>
    <cellStyle name="Normal 10" xfId="43" xr:uid="{D19BDDC9-BB60-4396-BDA7-8ED4E19505C8}"/>
    <cellStyle name="Normal 10 10" xfId="903" xr:uid="{7C14FC77-B938-493A-BFBD-A3D48D3DD03D}"/>
    <cellStyle name="Normal 10 10 2" xfId="2508" xr:uid="{611F6F95-AB8E-4890-AE96-4CA0235FD262}"/>
    <cellStyle name="Normal 10 10 2 2" xfId="4331" xr:uid="{19864B12-8F4E-4D46-8266-8F2DEF28FF96}"/>
    <cellStyle name="Normal 10 10 2 3" xfId="4675" xr:uid="{95D9CC05-3251-4527-B9FB-A9C9C376DEE9}"/>
    <cellStyle name="Normal 10 10 3" xfId="2509" xr:uid="{352DFCB4-A77B-46BE-9455-3BD24CE92316}"/>
    <cellStyle name="Normal 10 10 4" xfId="2510" xr:uid="{95F7CE54-82C1-4B77-AA3C-35071802B20F}"/>
    <cellStyle name="Normal 10 11" xfId="2511" xr:uid="{FB6F5E69-C0E8-4C93-B83F-F25055EE7D6C}"/>
    <cellStyle name="Normal 10 11 2" xfId="2512" xr:uid="{BB21F989-84D1-4FF1-ADFD-23ED6D5B695A}"/>
    <cellStyle name="Normal 10 11 3" xfId="2513" xr:uid="{E3CCE496-D642-4BD4-B79C-DD1CC1178DEF}"/>
    <cellStyle name="Normal 10 11 4" xfId="2514" xr:uid="{7380A4BA-3866-4D72-B327-DA814FCAC4E3}"/>
    <cellStyle name="Normal 10 12" xfId="2515" xr:uid="{71D60459-B82C-485E-9C4C-46084F70AC61}"/>
    <cellStyle name="Normal 10 12 2" xfId="2516" xr:uid="{AE42997D-BFFC-475C-AF3F-75AB86208044}"/>
    <cellStyle name="Normal 10 13" xfId="2517" xr:uid="{32E776C8-0D57-4387-B58A-255B815D6F22}"/>
    <cellStyle name="Normal 10 14" xfId="2518" xr:uid="{E5298617-3455-46BF-AE2F-902C9E2A2B31}"/>
    <cellStyle name="Normal 10 15" xfId="2519" xr:uid="{DCA2D486-E17B-4B10-A168-376A45B66AF6}"/>
    <cellStyle name="Normal 10 2" xfId="44" xr:uid="{A9D8618D-69C9-449E-9795-438C6E1A9F37}"/>
    <cellStyle name="Normal 10 2 10" xfId="2520" xr:uid="{5ABF0310-D72B-4355-9D88-A2A75AFF158E}"/>
    <cellStyle name="Normal 10 2 11" xfId="2521" xr:uid="{3A735444-94A0-48C3-B8B8-FED3CE650687}"/>
    <cellStyle name="Normal 10 2 2" xfId="45" xr:uid="{1A2B0A43-5738-4252-8F66-14136B1DB1ED}"/>
    <cellStyle name="Normal 10 2 2 2" xfId="46" xr:uid="{F64A63CA-A88D-4F6F-A3D7-BABA4731EC56}"/>
    <cellStyle name="Normal 10 2 2 2 2" xfId="238" xr:uid="{59E97F9B-0476-4E1A-B424-9CA12B590B2F}"/>
    <cellStyle name="Normal 10 2 2 2 2 2" xfId="454" xr:uid="{2F9AC138-831B-432B-824D-A0F683693E04}"/>
    <cellStyle name="Normal 10 2 2 2 2 2 2" xfId="455" xr:uid="{7CEC2D60-A1F7-4795-B790-7CB4B76AFE4E}"/>
    <cellStyle name="Normal 10 2 2 2 2 2 2 2" xfId="904" xr:uid="{696FF614-510F-4B28-81DD-1825F0846326}"/>
    <cellStyle name="Normal 10 2 2 2 2 2 2 2 2" xfId="905" xr:uid="{64C1F211-6734-40A8-AEA9-E535E6FF70AE}"/>
    <cellStyle name="Normal 10 2 2 2 2 2 2 3" xfId="906" xr:uid="{DEE266D8-36D5-4242-8B4C-71F979B35620}"/>
    <cellStyle name="Normal 10 2 2 2 2 2 3" xfId="907" xr:uid="{FA9C610A-57D2-467F-A64C-2848C6152A52}"/>
    <cellStyle name="Normal 10 2 2 2 2 2 3 2" xfId="908" xr:uid="{E674675A-23CB-4E97-9AD3-0B210BB2B739}"/>
    <cellStyle name="Normal 10 2 2 2 2 2 4" xfId="909" xr:uid="{10FA3A74-001E-41D2-B624-BBF76F24AA79}"/>
    <cellStyle name="Normal 10 2 2 2 2 3" xfId="456" xr:uid="{12906A25-B048-4EAB-ACB0-2A938ACF9D70}"/>
    <cellStyle name="Normal 10 2 2 2 2 3 2" xfId="910" xr:uid="{694E9264-FF74-4EA2-888B-279611BF2BFB}"/>
    <cellStyle name="Normal 10 2 2 2 2 3 2 2" xfId="911" xr:uid="{F3DA6903-E7A9-4FE7-951C-E7B1C36BA7D6}"/>
    <cellStyle name="Normal 10 2 2 2 2 3 3" xfId="912" xr:uid="{A6E25702-BEC8-4DCB-8A9B-013976924E13}"/>
    <cellStyle name="Normal 10 2 2 2 2 3 4" xfId="2522" xr:uid="{46515EA4-0CFE-45D2-8DD5-CF48B89FA1B4}"/>
    <cellStyle name="Normal 10 2 2 2 2 4" xfId="913" xr:uid="{D494680E-D79E-426B-9D02-259293359F9B}"/>
    <cellStyle name="Normal 10 2 2 2 2 4 2" xfId="914" xr:uid="{7D073E61-C567-4BDF-9DBD-2FE0EA5F51F1}"/>
    <cellStyle name="Normal 10 2 2 2 2 5" xfId="915" xr:uid="{9EA2116E-FFBB-40F0-AA3E-32DFDAD9AE81}"/>
    <cellStyle name="Normal 10 2 2 2 2 6" xfId="2523" xr:uid="{B62E31B1-7860-477F-96CE-A9957702689B}"/>
    <cellStyle name="Normal 10 2 2 2 3" xfId="239" xr:uid="{3B332710-A433-4AC1-ADFB-DC804D6B11DF}"/>
    <cellStyle name="Normal 10 2 2 2 3 2" xfId="457" xr:uid="{C018FFBF-1681-41FF-ACB6-E56DE29CE067}"/>
    <cellStyle name="Normal 10 2 2 2 3 2 2" xfId="458" xr:uid="{1885E6ED-BC42-4CBB-A23D-A8C390F4DB4D}"/>
    <cellStyle name="Normal 10 2 2 2 3 2 2 2" xfId="916" xr:uid="{C9C13322-4973-4515-BB03-0348F71C9EA1}"/>
    <cellStyle name="Normal 10 2 2 2 3 2 2 2 2" xfId="917" xr:uid="{23249BCD-DE25-4E0C-A8A0-0E954B3DDB5F}"/>
    <cellStyle name="Normal 10 2 2 2 3 2 2 3" xfId="918" xr:uid="{BA626EC8-7250-4F1E-96D3-75474692ED8E}"/>
    <cellStyle name="Normal 10 2 2 2 3 2 3" xfId="919" xr:uid="{6DD50841-B009-4A1C-93C0-BFC2EC54766F}"/>
    <cellStyle name="Normal 10 2 2 2 3 2 3 2" xfId="920" xr:uid="{78992807-91E0-4E69-B816-9D6A5F568758}"/>
    <cellStyle name="Normal 10 2 2 2 3 2 4" xfId="921" xr:uid="{C00F2A50-D0B1-4572-B8ED-9C3B059C73EA}"/>
    <cellStyle name="Normal 10 2 2 2 3 3" xfId="459" xr:uid="{6DDDFBFE-94CA-4FEE-986F-99B6C54B58B3}"/>
    <cellStyle name="Normal 10 2 2 2 3 3 2" xfId="922" xr:uid="{754C92D7-3B88-4574-8DD0-D9DBE15AF16C}"/>
    <cellStyle name="Normal 10 2 2 2 3 3 2 2" xfId="923" xr:uid="{A6642366-DD98-4A17-9112-C5C77AABA253}"/>
    <cellStyle name="Normal 10 2 2 2 3 3 3" xfId="924" xr:uid="{5567F8CD-DC93-4996-B9AF-E1B96064EC6E}"/>
    <cellStyle name="Normal 10 2 2 2 3 4" xfId="925" xr:uid="{AC50C936-6BA3-4644-8D4A-E99D5CBC658D}"/>
    <cellStyle name="Normal 10 2 2 2 3 4 2" xfId="926" xr:uid="{87993B50-A1C7-4509-AAFE-7BE45C6CA66F}"/>
    <cellStyle name="Normal 10 2 2 2 3 5" xfId="927" xr:uid="{B44905EA-2D9B-4759-9DBF-B157F8A59552}"/>
    <cellStyle name="Normal 10 2 2 2 4" xfId="460" xr:uid="{DCAD09F2-3B6E-4D7A-8B26-483692605FE6}"/>
    <cellStyle name="Normal 10 2 2 2 4 2" xfId="461" xr:uid="{FAF571FF-6333-4FD2-A3A9-7D364DCEC0A4}"/>
    <cellStyle name="Normal 10 2 2 2 4 2 2" xfId="928" xr:uid="{281BE880-6FEF-4D8D-B392-6E23EC520F59}"/>
    <cellStyle name="Normal 10 2 2 2 4 2 2 2" xfId="929" xr:uid="{55CDA6F0-E7A2-4808-8B1C-81D76CAAD69E}"/>
    <cellStyle name="Normal 10 2 2 2 4 2 3" xfId="930" xr:uid="{71324650-6C56-4F89-97E7-C1F60E34C5D8}"/>
    <cellStyle name="Normal 10 2 2 2 4 3" xfId="931" xr:uid="{AEB1AB41-6316-4F55-944A-5CBD9F983A89}"/>
    <cellStyle name="Normal 10 2 2 2 4 3 2" xfId="932" xr:uid="{59954EC3-627D-481E-8153-C6B24CD67DDC}"/>
    <cellStyle name="Normal 10 2 2 2 4 4" xfId="933" xr:uid="{E060806B-8E0C-48B0-BADE-C4624EE577B9}"/>
    <cellStyle name="Normal 10 2 2 2 5" xfId="462" xr:uid="{FF21B90C-12ED-4596-AD9D-6268D39CB85C}"/>
    <cellStyle name="Normal 10 2 2 2 5 2" xfId="934" xr:uid="{76F7474B-E968-420A-BB13-BE2E49F4D2F6}"/>
    <cellStyle name="Normal 10 2 2 2 5 2 2" xfId="935" xr:uid="{7F921472-1B94-430C-8555-E06333FB0FA9}"/>
    <cellStyle name="Normal 10 2 2 2 5 3" xfId="936" xr:uid="{E5D75CCE-3EC4-4807-9162-EC46DA99A15F}"/>
    <cellStyle name="Normal 10 2 2 2 5 4" xfId="2524" xr:uid="{4F3C100E-810E-4578-A11E-E64C8F1EE2F7}"/>
    <cellStyle name="Normal 10 2 2 2 6" xfId="937" xr:uid="{43EF16E5-8FAA-4FF2-912F-5865067FB8DE}"/>
    <cellStyle name="Normal 10 2 2 2 6 2" xfId="938" xr:uid="{EB681140-47C6-4F2C-849D-501E06A694DF}"/>
    <cellStyle name="Normal 10 2 2 2 7" xfId="939" xr:uid="{2E6605C2-851A-44BC-85E8-5249D522A748}"/>
    <cellStyle name="Normal 10 2 2 2 8" xfId="2525" xr:uid="{9BC34516-224C-4280-B16D-26D93B7701DF}"/>
    <cellStyle name="Normal 10 2 2 3" xfId="240" xr:uid="{0175DE33-80A9-4E40-B577-1871419F3471}"/>
    <cellStyle name="Normal 10 2 2 3 2" xfId="463" xr:uid="{B016AF5D-E200-4291-BCD4-03CB8B1A8D0C}"/>
    <cellStyle name="Normal 10 2 2 3 2 2" xfId="464" xr:uid="{25C72407-C73A-4F02-A16C-D802CF639A7B}"/>
    <cellStyle name="Normal 10 2 2 3 2 2 2" xfId="940" xr:uid="{AD57710C-C95B-4AC2-B8C5-32607643DB61}"/>
    <cellStyle name="Normal 10 2 2 3 2 2 2 2" xfId="941" xr:uid="{1847837B-4394-4927-AEA1-612E9AD55822}"/>
    <cellStyle name="Normal 10 2 2 3 2 2 3" xfId="942" xr:uid="{86A3FCAA-2750-4FC7-B28F-A55BCD3AD7E3}"/>
    <cellStyle name="Normal 10 2 2 3 2 3" xfId="943" xr:uid="{72EF5A67-0E67-487E-B98B-3B9BBBE6C09F}"/>
    <cellStyle name="Normal 10 2 2 3 2 3 2" xfId="944" xr:uid="{EC276882-9370-4C7D-B9E3-0E657D6F9B33}"/>
    <cellStyle name="Normal 10 2 2 3 2 4" xfId="945" xr:uid="{D4827C9A-1ECB-4F88-882A-850B5B935194}"/>
    <cellStyle name="Normal 10 2 2 3 3" xfId="465" xr:uid="{64CA826B-EB38-4A45-AB19-926257E23D45}"/>
    <cellStyle name="Normal 10 2 2 3 3 2" xfId="946" xr:uid="{74E3C3DE-33EC-406D-BFC3-6109EF3B7F25}"/>
    <cellStyle name="Normal 10 2 2 3 3 2 2" xfId="947" xr:uid="{85C7A899-DE09-4F4A-AF3F-4CD68779EAB1}"/>
    <cellStyle name="Normal 10 2 2 3 3 3" xfId="948" xr:uid="{9869DED0-EBF5-4F20-AD76-C1561647381B}"/>
    <cellStyle name="Normal 10 2 2 3 3 4" xfId="2526" xr:uid="{6E6CF538-1E4F-44FB-BC20-EF357424379F}"/>
    <cellStyle name="Normal 10 2 2 3 4" xfId="949" xr:uid="{472AC05A-6CF2-4420-BA27-6927DD73FB53}"/>
    <cellStyle name="Normal 10 2 2 3 4 2" xfId="950" xr:uid="{F45221F2-176A-4D14-9B32-BC9A7EAC2AF4}"/>
    <cellStyle name="Normal 10 2 2 3 5" xfId="951" xr:uid="{DDBAD784-09FB-4859-B9A8-DB883133A9D6}"/>
    <cellStyle name="Normal 10 2 2 3 6" xfId="2527" xr:uid="{E3D23595-7196-41EB-B5DB-6A33623D85E9}"/>
    <cellStyle name="Normal 10 2 2 4" xfId="241" xr:uid="{F74E0A5C-AABA-4F09-BBE4-73BBBEA12F34}"/>
    <cellStyle name="Normal 10 2 2 4 2" xfId="466" xr:uid="{AF55C655-AC56-413F-9CB2-7F872FEF0010}"/>
    <cellStyle name="Normal 10 2 2 4 2 2" xfId="467" xr:uid="{598C2ECC-674D-4530-A7AA-E8CA3D71D4AE}"/>
    <cellStyle name="Normal 10 2 2 4 2 2 2" xfId="952" xr:uid="{E989D77D-776F-42E7-9E52-FF335C4893D6}"/>
    <cellStyle name="Normal 10 2 2 4 2 2 2 2" xfId="953" xr:uid="{FD39A7E3-7621-4730-885D-ED37F901F60E}"/>
    <cellStyle name="Normal 10 2 2 4 2 2 3" xfId="954" xr:uid="{E711B51F-2A99-44DA-936A-3CCB156258AF}"/>
    <cellStyle name="Normal 10 2 2 4 2 3" xfId="955" xr:uid="{6DE860FE-5C9E-424C-BF66-0355BE513760}"/>
    <cellStyle name="Normal 10 2 2 4 2 3 2" xfId="956" xr:uid="{F7CC530E-7319-415D-B39A-981DE8605335}"/>
    <cellStyle name="Normal 10 2 2 4 2 4" xfId="957" xr:uid="{64E5D7C7-549E-4C61-AA29-25837264262A}"/>
    <cellStyle name="Normal 10 2 2 4 3" xfId="468" xr:uid="{DDD53F21-A8EE-44BE-9A77-238A622C9F7E}"/>
    <cellStyle name="Normal 10 2 2 4 3 2" xfId="958" xr:uid="{D95931CE-756D-46BC-AAB5-19C9DBD00D82}"/>
    <cellStyle name="Normal 10 2 2 4 3 2 2" xfId="959" xr:uid="{132BED9B-DFB5-4052-AF42-1DE34F654B06}"/>
    <cellStyle name="Normal 10 2 2 4 3 3" xfId="960" xr:uid="{53A6E7A7-10A6-490B-B2DD-00469F880577}"/>
    <cellStyle name="Normal 10 2 2 4 4" xfId="961" xr:uid="{D7ED8816-EAF8-4386-9333-316FA98C216D}"/>
    <cellStyle name="Normal 10 2 2 4 4 2" xfId="962" xr:uid="{55132E1E-4ACE-4ECB-9BBA-2BF02B4609F0}"/>
    <cellStyle name="Normal 10 2 2 4 5" xfId="963" xr:uid="{037DCE58-7404-484B-85DC-D392EC7BB8B1}"/>
    <cellStyle name="Normal 10 2 2 5" xfId="242" xr:uid="{813F11F6-25DB-4F97-B0D5-F61D5C2BFAB8}"/>
    <cellStyle name="Normal 10 2 2 5 2" xfId="469" xr:uid="{E4B28743-2112-48B0-B234-B1580C5AC22B}"/>
    <cellStyle name="Normal 10 2 2 5 2 2" xfId="964" xr:uid="{1BD004C3-21EE-4335-960B-993D5FA85584}"/>
    <cellStyle name="Normal 10 2 2 5 2 2 2" xfId="965" xr:uid="{F1D53D34-07CD-489E-B71C-5FCE85BF8E1F}"/>
    <cellStyle name="Normal 10 2 2 5 2 3" xfId="966" xr:uid="{44AE35E8-0766-4B7C-A24B-04391AC34044}"/>
    <cellStyle name="Normal 10 2 2 5 3" xfId="967" xr:uid="{EF9F83DA-8AF3-4DD4-88DD-1A0B300D74CA}"/>
    <cellStyle name="Normal 10 2 2 5 3 2" xfId="968" xr:uid="{15F65B21-DB29-4BFD-A8C3-3225B351586A}"/>
    <cellStyle name="Normal 10 2 2 5 4" xfId="969" xr:uid="{57AD2684-D9C1-4961-A4DC-D11EE5188C8E}"/>
    <cellStyle name="Normal 10 2 2 6" xfId="470" xr:uid="{53877B5B-8898-4873-B930-CDFD640AB188}"/>
    <cellStyle name="Normal 10 2 2 6 2" xfId="970" xr:uid="{2136E5EC-6626-499F-8C05-1E827EB1D3FA}"/>
    <cellStyle name="Normal 10 2 2 6 2 2" xfId="971" xr:uid="{60D24C03-6BBF-4C8A-B209-526E88E7D553}"/>
    <cellStyle name="Normal 10 2 2 6 2 3" xfId="4333" xr:uid="{61BE6615-EAE7-415A-9B4B-633E91DE53CC}"/>
    <cellStyle name="Normal 10 2 2 6 3" xfId="972" xr:uid="{AECA3102-6505-4928-8FD1-DA4376BB5C52}"/>
    <cellStyle name="Normal 10 2 2 6 4" xfId="2528" xr:uid="{6424F304-BC64-4AB1-9FAC-AE3F5E1B26DD}"/>
    <cellStyle name="Normal 10 2 2 6 4 2" xfId="4564" xr:uid="{EAFC7393-B094-4EDA-AF34-2346AD6B2FB9}"/>
    <cellStyle name="Normal 10 2 2 6 4 3" xfId="4676" xr:uid="{795B83DB-A806-4428-93E9-64C04EE20CCC}"/>
    <cellStyle name="Normal 10 2 2 6 4 4" xfId="4602" xr:uid="{73E86100-B58E-456C-A05B-707CA85D454E}"/>
    <cellStyle name="Normal 10 2 2 7" xfId="973" xr:uid="{2776BE90-BC5F-4386-BE94-307D99A2EC5A}"/>
    <cellStyle name="Normal 10 2 2 7 2" xfId="974" xr:uid="{9B56DC78-F2EF-4F31-B73C-884235344773}"/>
    <cellStyle name="Normal 10 2 2 8" xfId="975" xr:uid="{38A0BEC7-CF04-4983-9435-7F61B9F9E2D3}"/>
    <cellStyle name="Normal 10 2 2 9" xfId="2529" xr:uid="{E70B4362-B863-4AC0-9E76-62654C27F401}"/>
    <cellStyle name="Normal 10 2 3" xfId="47" xr:uid="{6B16C0EC-E0D3-48B5-9E5B-66A4B67BF335}"/>
    <cellStyle name="Normal 10 2 3 2" xfId="48" xr:uid="{CFB2AE69-D743-4231-A6A9-BDA862AB43E3}"/>
    <cellStyle name="Normal 10 2 3 2 2" xfId="471" xr:uid="{9EF2F729-1368-4E08-A17A-3ECE063A8299}"/>
    <cellStyle name="Normal 10 2 3 2 2 2" xfId="472" xr:uid="{CD4FB71F-67F6-4F41-8AAA-94843D3A9131}"/>
    <cellStyle name="Normal 10 2 3 2 2 2 2" xfId="976" xr:uid="{09DB6E2C-E994-46DD-87A2-2ABC32248152}"/>
    <cellStyle name="Normal 10 2 3 2 2 2 2 2" xfId="977" xr:uid="{091E3E65-D316-491F-83B0-E6E93A9748DB}"/>
    <cellStyle name="Normal 10 2 3 2 2 2 3" xfId="978" xr:uid="{D03CC2B0-F8D2-49F5-B2B5-F73EC0026D61}"/>
    <cellStyle name="Normal 10 2 3 2 2 3" xfId="979" xr:uid="{115AEBE9-4C96-442A-B0DD-4F0BC2DC1B4A}"/>
    <cellStyle name="Normal 10 2 3 2 2 3 2" xfId="980" xr:uid="{F2267289-7B3B-4C6A-A25F-A57535C63991}"/>
    <cellStyle name="Normal 10 2 3 2 2 4" xfId="981" xr:uid="{FB18FDB6-65CE-4A09-8B7E-817524DF37DD}"/>
    <cellStyle name="Normal 10 2 3 2 3" xfId="473" xr:uid="{43230E1A-76A3-466C-98E9-61D593245426}"/>
    <cellStyle name="Normal 10 2 3 2 3 2" xfId="982" xr:uid="{C7623B1B-6003-4C84-A8A4-8953D178707E}"/>
    <cellStyle name="Normal 10 2 3 2 3 2 2" xfId="983" xr:uid="{FC54FCD8-E9C8-46FC-81CC-2517F91F73D3}"/>
    <cellStyle name="Normal 10 2 3 2 3 3" xfId="984" xr:uid="{98D5BFCC-D7EE-4D1A-8A7C-14F890DD8AD9}"/>
    <cellStyle name="Normal 10 2 3 2 3 4" xfId="2530" xr:uid="{084BFCFD-19F3-4FF3-BD44-1C64C793C872}"/>
    <cellStyle name="Normal 10 2 3 2 4" xfId="985" xr:uid="{00B24998-8AEE-41D6-AF58-50C60F0BB33E}"/>
    <cellStyle name="Normal 10 2 3 2 4 2" xfId="986" xr:uid="{E649E2DA-EB60-4CD5-BAF0-02EAF33645A4}"/>
    <cellStyle name="Normal 10 2 3 2 5" xfId="987" xr:uid="{8FE302FE-9076-46F4-B966-012CB66D5A11}"/>
    <cellStyle name="Normal 10 2 3 2 6" xfId="2531" xr:uid="{845E13B5-2640-4D13-BBD2-0B70778563A4}"/>
    <cellStyle name="Normal 10 2 3 3" xfId="243" xr:uid="{12F2F40D-4430-4F4F-B9CD-A902B7E82E19}"/>
    <cellStyle name="Normal 10 2 3 3 2" xfId="474" xr:uid="{E8AF93CE-F280-4850-BC2F-7F7A6C51932F}"/>
    <cellStyle name="Normal 10 2 3 3 2 2" xfId="475" xr:uid="{39BCB991-34CD-46DA-9DFC-141405FDCB8B}"/>
    <cellStyle name="Normal 10 2 3 3 2 2 2" xfId="988" xr:uid="{40249862-D9AC-438A-94E7-6DF882FFCAB9}"/>
    <cellStyle name="Normal 10 2 3 3 2 2 2 2" xfId="989" xr:uid="{86BC29EB-24FB-469C-B80E-A683EC08F45B}"/>
    <cellStyle name="Normal 10 2 3 3 2 2 3" xfId="990" xr:uid="{481EEF3D-ADE1-495A-995C-CAF014C95545}"/>
    <cellStyle name="Normal 10 2 3 3 2 3" xfId="991" xr:uid="{31FC0D09-8793-4FE2-A05A-E31066BBD2B0}"/>
    <cellStyle name="Normal 10 2 3 3 2 3 2" xfId="992" xr:uid="{4047EE2A-7BDE-45DB-86D1-5530A1AC6F7A}"/>
    <cellStyle name="Normal 10 2 3 3 2 4" xfId="993" xr:uid="{6F892377-0270-4CDF-9BDD-7CFD3D23F4CE}"/>
    <cellStyle name="Normal 10 2 3 3 3" xfId="476" xr:uid="{EC8C0308-09AC-47B4-98A6-9083B21E1856}"/>
    <cellStyle name="Normal 10 2 3 3 3 2" xfId="994" xr:uid="{A7449F41-8A7F-4AE6-B536-A264F753FEE0}"/>
    <cellStyle name="Normal 10 2 3 3 3 2 2" xfId="995" xr:uid="{F52CF92E-1458-4B60-B33F-69398C8EDCAF}"/>
    <cellStyle name="Normal 10 2 3 3 3 3" xfId="996" xr:uid="{2948BB00-6B9B-47A5-9180-DBE283B4FBD8}"/>
    <cellStyle name="Normal 10 2 3 3 4" xfId="997" xr:uid="{22F730E6-E401-4FD2-A6C9-A191ABA46F96}"/>
    <cellStyle name="Normal 10 2 3 3 4 2" xfId="998" xr:uid="{90B8B129-C252-4A95-8B41-FE409067808F}"/>
    <cellStyle name="Normal 10 2 3 3 5" xfId="999" xr:uid="{2C43A0B4-EA85-4CEB-95CC-43A7B19A97D0}"/>
    <cellStyle name="Normal 10 2 3 4" xfId="244" xr:uid="{CBA8BE2C-3F07-4B91-AC48-51CCF04D77CD}"/>
    <cellStyle name="Normal 10 2 3 4 2" xfId="477" xr:uid="{BBD25D47-E95F-4D33-A3F9-541FFBB76024}"/>
    <cellStyle name="Normal 10 2 3 4 2 2" xfId="1000" xr:uid="{F535EDD8-08BC-48C3-B88F-419A3D61DE80}"/>
    <cellStyle name="Normal 10 2 3 4 2 2 2" xfId="1001" xr:uid="{65D4E4A7-7A0B-4259-9C2C-74B13C674B68}"/>
    <cellStyle name="Normal 10 2 3 4 2 3" xfId="1002" xr:uid="{9A42145F-8997-42E5-A1DF-BFFAA2C4E147}"/>
    <cellStyle name="Normal 10 2 3 4 3" xfId="1003" xr:uid="{98EAC235-A9FF-4724-ACBE-5C7A9402B746}"/>
    <cellStyle name="Normal 10 2 3 4 3 2" xfId="1004" xr:uid="{21C2FA05-B354-4A16-8395-02409D559FF8}"/>
    <cellStyle name="Normal 10 2 3 4 4" xfId="1005" xr:uid="{850DCA11-7DB2-4694-9420-53D2CCF37A4D}"/>
    <cellStyle name="Normal 10 2 3 5" xfId="478" xr:uid="{71200AD7-505B-4D32-B2E3-7FC48AD580B4}"/>
    <cellStyle name="Normal 10 2 3 5 2" xfId="1006" xr:uid="{CEEE2E86-1436-455C-9654-C7450CC934C2}"/>
    <cellStyle name="Normal 10 2 3 5 2 2" xfId="1007" xr:uid="{B7261C02-4392-4886-8064-581B9FEEE7CB}"/>
    <cellStyle name="Normal 10 2 3 5 2 3" xfId="4334" xr:uid="{C1AB3E04-951C-4770-A252-C221C41485F3}"/>
    <cellStyle name="Normal 10 2 3 5 3" xfId="1008" xr:uid="{A6FD5A0F-C81A-486C-84E7-CFE7DD41390F}"/>
    <cellStyle name="Normal 10 2 3 5 4" xfId="2532" xr:uid="{11012F39-1BDB-417B-9200-45EC9ED8C014}"/>
    <cellStyle name="Normal 10 2 3 5 4 2" xfId="4565" xr:uid="{D3597EBC-D7C8-4917-BEF2-8B5FC3EA453F}"/>
    <cellStyle name="Normal 10 2 3 5 4 3" xfId="4677" xr:uid="{A5219E64-1980-4C13-B808-FA109B5B0F0F}"/>
    <cellStyle name="Normal 10 2 3 5 4 4" xfId="4603" xr:uid="{0DDB4FF2-DC9E-4404-B9FA-766DC3BF5E86}"/>
    <cellStyle name="Normal 10 2 3 6" xfId="1009" xr:uid="{9A68B2E1-E2A2-4377-8993-499A72AA4CB9}"/>
    <cellStyle name="Normal 10 2 3 6 2" xfId="1010" xr:uid="{DE156319-8F9D-4A6F-AA81-F04538FE573B}"/>
    <cellStyle name="Normal 10 2 3 7" xfId="1011" xr:uid="{38DFAC72-42F2-4D76-96FE-002F28CE43A8}"/>
    <cellStyle name="Normal 10 2 3 8" xfId="2533" xr:uid="{72B230BE-BF59-4AFD-BEC2-21ED29EAE735}"/>
    <cellStyle name="Normal 10 2 4" xfId="49" xr:uid="{83EEBB21-93E5-472A-BA9E-3A10DC99C84C}"/>
    <cellStyle name="Normal 10 2 4 2" xfId="429" xr:uid="{EA63C48E-998D-40F5-A773-7F892FEAB4DB}"/>
    <cellStyle name="Normal 10 2 4 2 2" xfId="479" xr:uid="{D03773EA-D8F4-4723-8B97-47282A9FFC22}"/>
    <cellStyle name="Normal 10 2 4 2 2 2" xfId="1012" xr:uid="{6919E92D-9334-4629-9068-56238BA95DB3}"/>
    <cellStyle name="Normal 10 2 4 2 2 2 2" xfId="1013" xr:uid="{5B2B0A7A-C6F8-41CB-B09A-BCFD03D3EDF1}"/>
    <cellStyle name="Normal 10 2 4 2 2 3" xfId="1014" xr:uid="{7B98AF1D-68E4-4A8C-841F-0A35A4EC4E74}"/>
    <cellStyle name="Normal 10 2 4 2 2 4" xfId="2534" xr:uid="{F9923995-2C3C-4F2E-97A8-960309A06EA6}"/>
    <cellStyle name="Normal 10 2 4 2 3" xfId="1015" xr:uid="{B6A04968-7BAE-4DFD-A343-CB8B4503E71D}"/>
    <cellStyle name="Normal 10 2 4 2 3 2" xfId="1016" xr:uid="{6E7BFBB9-DE00-4F82-9D51-8E89E5E9ABFB}"/>
    <cellStyle name="Normal 10 2 4 2 4" xfId="1017" xr:uid="{67DBDC25-1012-4544-8F70-E9F10FA7EA90}"/>
    <cellStyle name="Normal 10 2 4 2 5" xfId="2535" xr:uid="{E4911951-DA16-4F7C-8714-9BD979ED0212}"/>
    <cellStyle name="Normal 10 2 4 3" xfId="480" xr:uid="{F3B1F728-CBC1-4107-8D20-754A0D9D8222}"/>
    <cellStyle name="Normal 10 2 4 3 2" xfId="1018" xr:uid="{1FDB9657-0719-47E1-B18A-362E54659CC2}"/>
    <cellStyle name="Normal 10 2 4 3 2 2" xfId="1019" xr:uid="{E4FAD2DC-8E8D-4E9A-B1DE-5A8C0515B608}"/>
    <cellStyle name="Normal 10 2 4 3 3" xfId="1020" xr:uid="{0184BD30-6969-4990-AFBC-39E279696815}"/>
    <cellStyle name="Normal 10 2 4 3 4" xfId="2536" xr:uid="{08C4E74A-EE00-42B1-AE44-8C463FDD8A91}"/>
    <cellStyle name="Normal 10 2 4 4" xfId="1021" xr:uid="{C08923D6-0A9E-4E78-97E0-437A280862CB}"/>
    <cellStyle name="Normal 10 2 4 4 2" xfId="1022" xr:uid="{9AD53385-FD6B-478F-884B-A67BE3B328A8}"/>
    <cellStyle name="Normal 10 2 4 4 3" xfId="2537" xr:uid="{8B3570A2-5A1D-495C-BD78-90D238CDA90E}"/>
    <cellStyle name="Normal 10 2 4 4 4" xfId="2538" xr:uid="{085AFC3B-7975-4FA9-9C43-F3ACD63CADC9}"/>
    <cellStyle name="Normal 10 2 4 5" xfId="1023" xr:uid="{94D6881C-8AA3-4F5B-B696-DAAC8AC8B4D5}"/>
    <cellStyle name="Normal 10 2 4 6" xfId="2539" xr:uid="{362BDBDE-3485-4791-A77A-4F523E548D02}"/>
    <cellStyle name="Normal 10 2 4 7" xfId="2540" xr:uid="{8D021AE1-72F9-4CC2-B08C-F0744117B516}"/>
    <cellStyle name="Normal 10 2 5" xfId="245" xr:uid="{8AC798B6-16F8-43EC-AC8D-32B2DE9071D7}"/>
    <cellStyle name="Normal 10 2 5 2" xfId="481" xr:uid="{F83C0C3F-9018-44A7-8457-FADD18076564}"/>
    <cellStyle name="Normal 10 2 5 2 2" xfId="482" xr:uid="{620E27A3-AC86-4C35-B508-8E1598FFAD16}"/>
    <cellStyle name="Normal 10 2 5 2 2 2" xfId="1024" xr:uid="{5E4ECC7A-0BE1-4FB7-ABC1-12D0A5D9AD9B}"/>
    <cellStyle name="Normal 10 2 5 2 2 2 2" xfId="1025" xr:uid="{4026CAB0-ED31-41A3-B0B1-87DB6FE8F5E5}"/>
    <cellStyle name="Normal 10 2 5 2 2 3" xfId="1026" xr:uid="{84D317E1-E96E-43F6-8DCE-C84B97DF1628}"/>
    <cellStyle name="Normal 10 2 5 2 3" xfId="1027" xr:uid="{06388701-EC9C-45FB-A942-050A7305ECCD}"/>
    <cellStyle name="Normal 10 2 5 2 3 2" xfId="1028" xr:uid="{09A68182-0C55-4032-A69D-EEFF146EFDAA}"/>
    <cellStyle name="Normal 10 2 5 2 4" xfId="1029" xr:uid="{F5ED4BD2-766E-4C88-8D5C-053F1DDE790F}"/>
    <cellStyle name="Normal 10 2 5 3" xfId="483" xr:uid="{6D1559C2-FE7F-4DED-9CD8-608AF010426A}"/>
    <cellStyle name="Normal 10 2 5 3 2" xfId="1030" xr:uid="{C36ADE89-0005-4C28-8A9A-3D3138DFE9F9}"/>
    <cellStyle name="Normal 10 2 5 3 2 2" xfId="1031" xr:uid="{18CAC906-9119-4525-B9FA-DDC225397FCC}"/>
    <cellStyle name="Normal 10 2 5 3 3" xfId="1032" xr:uid="{40E4EC19-44FE-4C18-BA3E-4B240A3AD30F}"/>
    <cellStyle name="Normal 10 2 5 3 4" xfId="2541" xr:uid="{BDBB7325-0B03-4A30-85FF-D9A1D42703F6}"/>
    <cellStyle name="Normal 10 2 5 4" xfId="1033" xr:uid="{3DB49DFE-6529-4A97-BA51-E2D76E406223}"/>
    <cellStyle name="Normal 10 2 5 4 2" xfId="1034" xr:uid="{56EDCAD0-BED1-446A-A47F-A094A8E4E130}"/>
    <cellStyle name="Normal 10 2 5 5" xfId="1035" xr:uid="{15D66662-97D4-4A52-9CF9-0E11B489AF99}"/>
    <cellStyle name="Normal 10 2 5 6" xfId="2542" xr:uid="{A76E0A9C-9889-4DF1-B70D-0C90E1155974}"/>
    <cellStyle name="Normal 10 2 6" xfId="246" xr:uid="{96DF92A9-32D2-44AB-9371-81A983360767}"/>
    <cellStyle name="Normal 10 2 6 2" xfId="484" xr:uid="{4D042A55-8C95-4043-81D8-AEB2D2E82259}"/>
    <cellStyle name="Normal 10 2 6 2 2" xfId="1036" xr:uid="{2A2B0010-32A9-40B6-B53C-C4BB5160009E}"/>
    <cellStyle name="Normal 10 2 6 2 2 2" xfId="1037" xr:uid="{7B01A88F-DD6E-4944-9BCD-9FEE264F50BC}"/>
    <cellStyle name="Normal 10 2 6 2 3" xfId="1038" xr:uid="{379404E7-22AF-4126-9BF8-527BF10F0BE5}"/>
    <cellStyle name="Normal 10 2 6 2 4" xfId="2543" xr:uid="{7741F07F-FD92-4245-BD5D-0AEE5771CD47}"/>
    <cellStyle name="Normal 10 2 6 3" xfId="1039" xr:uid="{2516798F-B00D-47E7-B52A-3723D8D290B9}"/>
    <cellStyle name="Normal 10 2 6 3 2" xfId="1040" xr:uid="{3A098ACA-21E9-4C42-B677-F87D88883BAE}"/>
    <cellStyle name="Normal 10 2 6 4" xfId="1041" xr:uid="{2126FE41-5F31-42F9-8234-AD430CB12E3C}"/>
    <cellStyle name="Normal 10 2 6 5" xfId="2544" xr:uid="{077B55D1-3692-4828-B458-163CDC7EFE00}"/>
    <cellStyle name="Normal 10 2 7" xfId="485" xr:uid="{A228F681-6ABD-4CB1-9F98-9D49FAD294F1}"/>
    <cellStyle name="Normal 10 2 7 2" xfId="1042" xr:uid="{5A01218B-29A2-4A54-893B-133FDA262856}"/>
    <cellStyle name="Normal 10 2 7 2 2" xfId="1043" xr:uid="{13075214-32AA-438E-A39D-FF7658B7A10A}"/>
    <cellStyle name="Normal 10 2 7 2 3" xfId="4332" xr:uid="{53D52672-2301-4592-A56E-528C8275907E}"/>
    <cellStyle name="Normal 10 2 7 3" xfId="1044" xr:uid="{E62F3E61-21FA-4C1A-BF19-718CB20CB09C}"/>
    <cellStyle name="Normal 10 2 7 4" xfId="2545" xr:uid="{AC06B490-F948-439B-8029-1587A90292BA}"/>
    <cellStyle name="Normal 10 2 7 4 2" xfId="4563" xr:uid="{C01C3D25-B23E-47C1-B371-E12AE9626721}"/>
    <cellStyle name="Normal 10 2 7 4 3" xfId="4678" xr:uid="{1708B8B0-006D-4A6A-8466-9F05FB149450}"/>
    <cellStyle name="Normal 10 2 7 4 4" xfId="4601" xr:uid="{FD4776B2-CB61-4DF0-BE6A-783721724154}"/>
    <cellStyle name="Normal 10 2 8" xfId="1045" xr:uid="{04A1CD65-BB10-477D-8C1A-32F62D216C47}"/>
    <cellStyle name="Normal 10 2 8 2" xfId="1046" xr:uid="{6D1B164D-6798-474E-98FD-D0572A6525F4}"/>
    <cellStyle name="Normal 10 2 8 3" xfId="2546" xr:uid="{1078A62A-AB56-462B-811E-9FBBBA08F9CF}"/>
    <cellStyle name="Normal 10 2 8 4" xfId="2547" xr:uid="{850AD701-3B1F-4DAE-9578-07A99C99B606}"/>
    <cellStyle name="Normal 10 2 9" xfId="1047" xr:uid="{672F0414-7E64-4A23-A699-750B3263D8FF}"/>
    <cellStyle name="Normal 10 3" xfId="50" xr:uid="{E9F89F9D-DCA3-4571-B40F-9610C4849AF0}"/>
    <cellStyle name="Normal 10 3 10" xfId="2548" xr:uid="{3E5881F2-54B2-4F87-8CC3-3A9BBF10EF39}"/>
    <cellStyle name="Normal 10 3 11" xfId="2549" xr:uid="{7207453C-44FB-40FF-B7B8-7FDB3C4D6C95}"/>
    <cellStyle name="Normal 10 3 2" xfId="51" xr:uid="{B6987BB1-0AC9-4162-900A-2A0F3CAAA13F}"/>
    <cellStyle name="Normal 10 3 2 2" xfId="52" xr:uid="{D1BA0130-7D22-49EA-BE01-28AF0C2B5E46}"/>
    <cellStyle name="Normal 10 3 2 2 2" xfId="247" xr:uid="{BDA8DEB6-079B-416F-8982-C4A1B5CC3775}"/>
    <cellStyle name="Normal 10 3 2 2 2 2" xfId="486" xr:uid="{56DDBFA7-EF26-42B1-94E5-BE83CE812923}"/>
    <cellStyle name="Normal 10 3 2 2 2 2 2" xfId="1048" xr:uid="{24D8F0C8-F116-4D96-8337-48CF7A315A54}"/>
    <cellStyle name="Normal 10 3 2 2 2 2 2 2" xfId="1049" xr:uid="{082285DE-B738-4E8C-BE11-CC2D5CA159DD}"/>
    <cellStyle name="Normal 10 3 2 2 2 2 3" xfId="1050" xr:uid="{D5365BBE-DCC9-4F89-9442-E7E48B087B05}"/>
    <cellStyle name="Normal 10 3 2 2 2 2 4" xfId="2550" xr:uid="{20171FF8-692C-4268-81FF-AB520E0F7CC8}"/>
    <cellStyle name="Normal 10 3 2 2 2 3" xfId="1051" xr:uid="{37DCA164-319A-43A4-8A4A-01EBC236A54F}"/>
    <cellStyle name="Normal 10 3 2 2 2 3 2" xfId="1052" xr:uid="{5682C781-2AFF-4F33-8976-45A053DDE235}"/>
    <cellStyle name="Normal 10 3 2 2 2 3 3" xfId="2551" xr:uid="{BCEEDE44-3ABA-4E1C-90D8-5A908C4CA082}"/>
    <cellStyle name="Normal 10 3 2 2 2 3 4" xfId="2552" xr:uid="{95005A80-C348-419B-8051-23515EC4568E}"/>
    <cellStyle name="Normal 10 3 2 2 2 4" xfId="1053" xr:uid="{189BFCF1-4B20-4C3A-BAFB-36FBEFA3347E}"/>
    <cellStyle name="Normal 10 3 2 2 2 5" xfId="2553" xr:uid="{5F6DB2CB-6691-46CB-B276-B77012E5B4F0}"/>
    <cellStyle name="Normal 10 3 2 2 2 6" xfId="2554" xr:uid="{E22DBFBE-4FD4-4F44-BA46-7B98A49948CB}"/>
    <cellStyle name="Normal 10 3 2 2 3" xfId="487" xr:uid="{BA2961CA-9DB3-4AA0-8CDA-FB91F092044C}"/>
    <cellStyle name="Normal 10 3 2 2 3 2" xfId="1054" xr:uid="{8D6FE71E-172F-43DF-AFDF-731F7D810154}"/>
    <cellStyle name="Normal 10 3 2 2 3 2 2" xfId="1055" xr:uid="{7C3287BC-020D-40C9-AFD5-930209A7AA05}"/>
    <cellStyle name="Normal 10 3 2 2 3 2 3" xfId="2555" xr:uid="{26C7D56E-E776-41FE-9F08-8B1A26B18BF1}"/>
    <cellStyle name="Normal 10 3 2 2 3 2 4" xfId="2556" xr:uid="{4A8E526E-E62D-4C8E-AFAF-D7C208DC73A5}"/>
    <cellStyle name="Normal 10 3 2 2 3 3" xfId="1056" xr:uid="{F7B85F13-0019-4320-8AB1-F4C0E200FBC4}"/>
    <cellStyle name="Normal 10 3 2 2 3 4" xfId="2557" xr:uid="{DF3263B9-36BF-4E86-8226-713EEBD128E0}"/>
    <cellStyle name="Normal 10 3 2 2 3 5" xfId="2558" xr:uid="{0D24431A-53D4-444E-8633-02B3DEC0A580}"/>
    <cellStyle name="Normal 10 3 2 2 4" xfId="1057" xr:uid="{91FCDB99-F122-4F95-B7EE-C0EAF09D0DBF}"/>
    <cellStyle name="Normal 10 3 2 2 4 2" xfId="1058" xr:uid="{06BC45E1-CAA8-476B-B092-6B531873FFAA}"/>
    <cellStyle name="Normal 10 3 2 2 4 3" xfId="2559" xr:uid="{671AE4CF-D272-498B-96CC-F99A532135BE}"/>
    <cellStyle name="Normal 10 3 2 2 4 4" xfId="2560" xr:uid="{FDB99BFD-3F8E-4FB9-B8C7-8C697306EC14}"/>
    <cellStyle name="Normal 10 3 2 2 5" xfId="1059" xr:uid="{B976FFB6-00A9-468C-9662-3A09C6F82329}"/>
    <cellStyle name="Normal 10 3 2 2 5 2" xfId="2561" xr:uid="{5463205B-1F17-41C6-AF41-03AF62CE7918}"/>
    <cellStyle name="Normal 10 3 2 2 5 3" xfId="2562" xr:uid="{BDBA4EF4-DB00-4137-BC80-727943DFD5C4}"/>
    <cellStyle name="Normal 10 3 2 2 5 4" xfId="2563" xr:uid="{9943864A-B219-410E-916F-DA315A85688E}"/>
    <cellStyle name="Normal 10 3 2 2 6" xfId="2564" xr:uid="{1FC8CDF2-EE93-41B7-A3FF-904CDC8E86BD}"/>
    <cellStyle name="Normal 10 3 2 2 7" xfId="2565" xr:uid="{577FA7E0-40DC-4454-B926-A7CFCBDCDA22}"/>
    <cellStyle name="Normal 10 3 2 2 8" xfId="2566" xr:uid="{7510B14B-B24C-490C-924A-67DF478ABDA4}"/>
    <cellStyle name="Normal 10 3 2 3" xfId="248" xr:uid="{C999072F-0CA3-4511-8FBF-122240B113DA}"/>
    <cellStyle name="Normal 10 3 2 3 2" xfId="488" xr:uid="{325E0131-7446-4FE5-8E1C-2AEFEE096865}"/>
    <cellStyle name="Normal 10 3 2 3 2 2" xfId="489" xr:uid="{9E1E3ED5-20E6-4622-8F75-34E2F27B738E}"/>
    <cellStyle name="Normal 10 3 2 3 2 2 2" xfId="1060" xr:uid="{D9526FFA-A1CB-4AA1-B3AE-C0F108ECE46E}"/>
    <cellStyle name="Normal 10 3 2 3 2 2 2 2" xfId="1061" xr:uid="{53B6E955-37BD-4963-B99E-298C5718B1AE}"/>
    <cellStyle name="Normal 10 3 2 3 2 2 3" xfId="1062" xr:uid="{331A4295-1776-4F5A-BD8F-28C026F0C69A}"/>
    <cellStyle name="Normal 10 3 2 3 2 3" xfId="1063" xr:uid="{D1255B31-C34D-447E-B90B-95259CE31EE8}"/>
    <cellStyle name="Normal 10 3 2 3 2 3 2" xfId="1064" xr:uid="{1A2C8B40-EA7C-44BC-B189-20BB894B70BB}"/>
    <cellStyle name="Normal 10 3 2 3 2 4" xfId="1065" xr:uid="{79BE52E3-A233-49EA-907E-FA0C8FBF6A43}"/>
    <cellStyle name="Normal 10 3 2 3 3" xfId="490" xr:uid="{DDD674F4-02D1-44D6-8A4D-8335A483DDAD}"/>
    <cellStyle name="Normal 10 3 2 3 3 2" xfId="1066" xr:uid="{244F9BBF-5C67-4149-ADD2-8C0CD663C05C}"/>
    <cellStyle name="Normal 10 3 2 3 3 2 2" xfId="1067" xr:uid="{7A2703BD-5F31-4C5B-B58A-B64B5B021B25}"/>
    <cellStyle name="Normal 10 3 2 3 3 3" xfId="1068" xr:uid="{61DBB8B3-F95C-45F5-B9C9-9BAA09FD31BA}"/>
    <cellStyle name="Normal 10 3 2 3 3 4" xfId="2567" xr:uid="{8F6589F5-51E9-40EE-85C3-D17E450BE271}"/>
    <cellStyle name="Normal 10 3 2 3 4" xfId="1069" xr:uid="{EA147184-BC0D-427E-BFFD-7C252B2663DA}"/>
    <cellStyle name="Normal 10 3 2 3 4 2" xfId="1070" xr:uid="{2EB50ED5-3D36-43AA-9834-BBE24227D006}"/>
    <cellStyle name="Normal 10 3 2 3 5" xfId="1071" xr:uid="{8A06EEFD-B3A6-478D-8ED8-9815411DEA97}"/>
    <cellStyle name="Normal 10 3 2 3 6" xfId="2568" xr:uid="{0DEFEE01-2D99-431C-808F-98C69596DCD6}"/>
    <cellStyle name="Normal 10 3 2 4" xfId="249" xr:uid="{FDF3203E-DDD4-4322-AE59-0037C559C626}"/>
    <cellStyle name="Normal 10 3 2 4 2" xfId="491" xr:uid="{C153F2BD-F7B4-4AEA-A657-FF58BB0FB962}"/>
    <cellStyle name="Normal 10 3 2 4 2 2" xfId="1072" xr:uid="{229F7553-728E-4102-B8A3-CA3E887EB8FA}"/>
    <cellStyle name="Normal 10 3 2 4 2 2 2" xfId="1073" xr:uid="{87A1DA3E-D4C9-4BF4-A508-75609AAB379E}"/>
    <cellStyle name="Normal 10 3 2 4 2 3" xfId="1074" xr:uid="{F8444B65-DE54-432B-97EA-B0D51BB6F49F}"/>
    <cellStyle name="Normal 10 3 2 4 2 4" xfId="2569" xr:uid="{B1EDA7EF-564B-4EC1-A47C-DC50B446683B}"/>
    <cellStyle name="Normal 10 3 2 4 3" xfId="1075" xr:uid="{CF579CE0-E6D9-4D24-A126-D54469A81261}"/>
    <cellStyle name="Normal 10 3 2 4 3 2" xfId="1076" xr:uid="{1D9D41A0-72D2-44E4-BA35-788D2EDA1D94}"/>
    <cellStyle name="Normal 10 3 2 4 4" xfId="1077" xr:uid="{A4BD8886-3A71-436B-B933-B00A84E10D60}"/>
    <cellStyle name="Normal 10 3 2 4 5" xfId="2570" xr:uid="{4A1D43A0-70BD-4B0C-8A3C-46484BF22DEE}"/>
    <cellStyle name="Normal 10 3 2 5" xfId="251" xr:uid="{A0F406AB-549F-455B-8807-585202B2E1D8}"/>
    <cellStyle name="Normal 10 3 2 5 2" xfId="1078" xr:uid="{9A03FA6D-418A-41D1-BE8D-44F005A60FAC}"/>
    <cellStyle name="Normal 10 3 2 5 2 2" xfId="1079" xr:uid="{9D2927F1-43A8-4593-8D44-C688AA8153E9}"/>
    <cellStyle name="Normal 10 3 2 5 3" xfId="1080" xr:uid="{9C1CBFF9-14E1-418D-BEC6-1552B3B902EF}"/>
    <cellStyle name="Normal 10 3 2 5 4" xfId="2571" xr:uid="{D7E02222-6E7C-4DFF-9C00-CF1246B2E2B5}"/>
    <cellStyle name="Normal 10 3 2 6" xfId="1081" xr:uid="{0632ACD7-B317-45A6-AAB4-11A80D1EED15}"/>
    <cellStyle name="Normal 10 3 2 6 2" xfId="1082" xr:uid="{7D0CB234-79E1-42EC-8A88-FBF350C46602}"/>
    <cellStyle name="Normal 10 3 2 6 3" xfId="2572" xr:uid="{4EBD9169-6664-46CC-807B-C8D5128824CA}"/>
    <cellStyle name="Normal 10 3 2 6 4" xfId="2573" xr:uid="{DF0003B9-4D71-4D61-B117-890DBACCD58C}"/>
    <cellStyle name="Normal 10 3 2 7" xfId="1083" xr:uid="{6E10017C-2E17-45AC-8E38-221741E6BF90}"/>
    <cellStyle name="Normal 10 3 2 8" xfId="2574" xr:uid="{254922C0-C940-45BB-8C3F-EF4ADB04562A}"/>
    <cellStyle name="Normal 10 3 2 9" xfId="2575" xr:uid="{6DA282AB-F8F9-408B-8A0B-197FD11E68CD}"/>
    <cellStyle name="Normal 10 3 3" xfId="53" xr:uid="{6521FC5F-CA32-4864-BF83-77F486D1D65F}"/>
    <cellStyle name="Normal 10 3 3 2" xfId="54" xr:uid="{40EC6370-0A2E-47E0-AF6E-E8563807E471}"/>
    <cellStyle name="Normal 10 3 3 2 2" xfId="492" xr:uid="{D7AEFCCD-C620-4869-AC41-0DB3CF541FF5}"/>
    <cellStyle name="Normal 10 3 3 2 2 2" xfId="1084" xr:uid="{EF8EF7DE-3E2F-4641-8DEA-321915D696DF}"/>
    <cellStyle name="Normal 10 3 3 2 2 2 2" xfId="1085" xr:uid="{85E6C556-0FF8-43B1-9B20-CA8FF5A6AF27}"/>
    <cellStyle name="Normal 10 3 3 2 2 2 2 2" xfId="4445" xr:uid="{7E2ABB40-2393-4F2B-AC6C-E63475F310A2}"/>
    <cellStyle name="Normal 10 3 3 2 2 2 3" xfId="4446" xr:uid="{8F3424FE-8999-41EA-A212-EE1ABC0CBC1F}"/>
    <cellStyle name="Normal 10 3 3 2 2 3" xfId="1086" xr:uid="{16233A74-D008-4D2A-B7F1-432B35E9F446}"/>
    <cellStyle name="Normal 10 3 3 2 2 3 2" xfId="4447" xr:uid="{AEE2C372-4E13-4F07-AA5C-846FC8054F26}"/>
    <cellStyle name="Normal 10 3 3 2 2 4" xfId="2576" xr:uid="{723BC0D5-3D9B-4B39-98B5-8056868A192C}"/>
    <cellStyle name="Normal 10 3 3 2 3" xfId="1087" xr:uid="{A3E3CD9C-A10A-40A9-AD08-030560266DBD}"/>
    <cellStyle name="Normal 10 3 3 2 3 2" xfId="1088" xr:uid="{39047040-82CC-4229-85E6-0080FCA0E296}"/>
    <cellStyle name="Normal 10 3 3 2 3 2 2" xfId="4448" xr:uid="{37BE808D-F04B-4808-9C7B-81646AAA9E74}"/>
    <cellStyle name="Normal 10 3 3 2 3 3" xfId="2577" xr:uid="{DAFD4A33-4290-4190-BE2D-03816673ED81}"/>
    <cellStyle name="Normal 10 3 3 2 3 4" xfId="2578" xr:uid="{66A0FE24-79C6-4D9E-94AF-942828DDDA17}"/>
    <cellStyle name="Normal 10 3 3 2 4" xfId="1089" xr:uid="{0DC48B77-A59A-43E0-A6D3-EF134561C3EA}"/>
    <cellStyle name="Normal 10 3 3 2 4 2" xfId="4449" xr:uid="{8AF1AA1F-C0F3-411C-B95A-F57FA578091F}"/>
    <cellStyle name="Normal 10 3 3 2 5" xfId="2579" xr:uid="{2FBB683E-0223-4466-9050-4B0E529E9C77}"/>
    <cellStyle name="Normal 10 3 3 2 6" xfId="2580" xr:uid="{B3FE7289-B5AF-4ABF-B79B-D17D2D836B19}"/>
    <cellStyle name="Normal 10 3 3 3" xfId="252" xr:uid="{20CA1E63-3C57-47FA-858F-18E8EAE7F6A9}"/>
    <cellStyle name="Normal 10 3 3 3 2" xfId="1090" xr:uid="{1D4F2EDB-3540-4EBB-9798-7EDF59AACBD3}"/>
    <cellStyle name="Normal 10 3 3 3 2 2" xfId="1091" xr:uid="{7D831D7C-B1CF-4FA6-B9CC-A1DC59E6ED47}"/>
    <cellStyle name="Normal 10 3 3 3 2 2 2" xfId="4450" xr:uid="{76F15549-12A5-48E1-A2BD-0C69D0104EF5}"/>
    <cellStyle name="Normal 10 3 3 3 2 3" xfId="2581" xr:uid="{787B38C2-BF1C-45B8-845F-E7B2013C5551}"/>
    <cellStyle name="Normal 10 3 3 3 2 4" xfId="2582" xr:uid="{06414246-9C93-40B5-AEC9-5ADCE459D900}"/>
    <cellStyle name="Normal 10 3 3 3 3" xfId="1092" xr:uid="{6AE34C55-FDB8-4DF4-93FE-D3AED2F0970D}"/>
    <cellStyle name="Normal 10 3 3 3 3 2" xfId="4451" xr:uid="{F45C3EDF-2480-47A0-B888-C72C1D50E7EF}"/>
    <cellStyle name="Normal 10 3 3 3 4" xfId="2583" xr:uid="{6D80DAA6-664C-42F9-930E-BF7391C12BE4}"/>
    <cellStyle name="Normal 10 3 3 3 5" xfId="2584" xr:uid="{23195FDD-FD27-4D45-B763-C823CBBF8BF1}"/>
    <cellStyle name="Normal 10 3 3 4" xfId="1093" xr:uid="{77901114-B74D-43D0-A72E-3588C1D5C280}"/>
    <cellStyle name="Normal 10 3 3 4 2" xfId="1094" xr:uid="{3A894A53-E8D9-4C16-ADB2-DE12A7A4BF26}"/>
    <cellStyle name="Normal 10 3 3 4 2 2" xfId="4452" xr:uid="{17D08FA7-6EB1-4BBF-872F-D60C7159ADAD}"/>
    <cellStyle name="Normal 10 3 3 4 3" xfId="2585" xr:uid="{26CC5D8D-5C8A-420F-9270-7F7312752837}"/>
    <cellStyle name="Normal 10 3 3 4 4" xfId="2586" xr:uid="{4BDC62FE-840E-41A2-B2FE-04FFC7CF3817}"/>
    <cellStyle name="Normal 10 3 3 5" xfId="1095" xr:uid="{4857C441-D256-42FD-A026-78ACFCD0F226}"/>
    <cellStyle name="Normal 10 3 3 5 2" xfId="2587" xr:uid="{AB78439C-23F5-40FD-90D2-7E86F15F2854}"/>
    <cellStyle name="Normal 10 3 3 5 3" xfId="2588" xr:uid="{14E72C89-50B3-4CF4-8832-48F013236FC4}"/>
    <cellStyle name="Normal 10 3 3 5 4" xfId="2589" xr:uid="{8902293A-207B-4470-95F3-EB34088F2AB4}"/>
    <cellStyle name="Normal 10 3 3 6" xfId="2590" xr:uid="{F1F4FA25-AD0E-4BB9-B9F4-F464E7CDA491}"/>
    <cellStyle name="Normal 10 3 3 7" xfId="2591" xr:uid="{3C062322-E4BE-45C9-9011-AF313834AA12}"/>
    <cellStyle name="Normal 10 3 3 8" xfId="2592" xr:uid="{52D99757-DC37-4628-8F57-CF3BC42540CC}"/>
    <cellStyle name="Normal 10 3 4" xfId="55" xr:uid="{BAAB7A81-EAEE-43D8-B801-CFE4D03FCF15}"/>
    <cellStyle name="Normal 10 3 4 2" xfId="493" xr:uid="{9EA45C46-8020-4EF9-B062-CD1AFAB8D23F}"/>
    <cellStyle name="Normal 10 3 4 2 2" xfId="494" xr:uid="{D5D1BEA9-E7CA-48FE-8A9E-3A9ACB39AEE2}"/>
    <cellStyle name="Normal 10 3 4 2 2 2" xfId="1096" xr:uid="{345E3A75-719E-4D2D-A6FC-0551156C6B0C}"/>
    <cellStyle name="Normal 10 3 4 2 2 2 2" xfId="1097" xr:uid="{A5054358-759C-4FFE-A6BD-00897E715FBE}"/>
    <cellStyle name="Normal 10 3 4 2 2 3" xfId="1098" xr:uid="{34B41E63-95AA-4A24-BB41-E2871EFFBF84}"/>
    <cellStyle name="Normal 10 3 4 2 2 4" xfId="2593" xr:uid="{18B8A8DD-1331-4923-9DB5-9D57D2360066}"/>
    <cellStyle name="Normal 10 3 4 2 3" xfId="1099" xr:uid="{87902008-992E-46E8-8F15-DA352602F4FF}"/>
    <cellStyle name="Normal 10 3 4 2 3 2" xfId="1100" xr:uid="{7BDFA847-6D3E-4783-85BF-D09FDDB3FE10}"/>
    <cellStyle name="Normal 10 3 4 2 4" xfId="1101" xr:uid="{E4642566-B86C-4927-BE1B-9DB1DF0A908A}"/>
    <cellStyle name="Normal 10 3 4 2 5" xfId="2594" xr:uid="{3B2055F3-9A5A-45E5-BC6C-97B5C9D98662}"/>
    <cellStyle name="Normal 10 3 4 3" xfId="495" xr:uid="{720311BD-539F-43FD-BAEE-6D0A9DB9C80D}"/>
    <cellStyle name="Normal 10 3 4 3 2" xfId="1102" xr:uid="{F4554B5D-6387-45D8-9BCE-D281613AC679}"/>
    <cellStyle name="Normal 10 3 4 3 2 2" xfId="1103" xr:uid="{1DA2749D-0FEE-4EDD-A981-141BB35D64B3}"/>
    <cellStyle name="Normal 10 3 4 3 3" xfId="1104" xr:uid="{3BFDA69D-064A-4297-B4DD-D78E83A80CB9}"/>
    <cellStyle name="Normal 10 3 4 3 4" xfId="2595" xr:uid="{542BD181-256A-4998-9588-F5F591CB5B90}"/>
    <cellStyle name="Normal 10 3 4 4" xfId="1105" xr:uid="{79280EC4-55E7-49F7-8ED4-BE0E39097F50}"/>
    <cellStyle name="Normal 10 3 4 4 2" xfId="1106" xr:uid="{D8CA62AB-60D0-4A99-87BF-E69B374B542C}"/>
    <cellStyle name="Normal 10 3 4 4 3" xfId="2596" xr:uid="{236D3F73-7340-4743-88E9-C51C31DE182C}"/>
    <cellStyle name="Normal 10 3 4 4 4" xfId="2597" xr:uid="{2B177852-4F1E-458D-B0A6-3058AC861AE2}"/>
    <cellStyle name="Normal 10 3 4 5" xfId="1107" xr:uid="{83A1FA0F-225C-4BAC-BD9E-F7DF525E9581}"/>
    <cellStyle name="Normal 10 3 4 6" xfId="2598" xr:uid="{9AB94000-9323-4734-A965-4F925520B01D}"/>
    <cellStyle name="Normal 10 3 4 7" xfId="2599" xr:uid="{E2EBA8A4-6794-4BED-B93B-E959B318BE4D}"/>
    <cellStyle name="Normal 10 3 5" xfId="253" xr:uid="{B8F34F1D-ABB9-4740-ADFA-4CB390B62120}"/>
    <cellStyle name="Normal 10 3 5 2" xfId="496" xr:uid="{1EA50193-311E-44DF-A2FE-B22431BE94E5}"/>
    <cellStyle name="Normal 10 3 5 2 2" xfId="1108" xr:uid="{CE9F0B08-21BE-4CC6-821C-A228B4394DAE}"/>
    <cellStyle name="Normal 10 3 5 2 2 2" xfId="1109" xr:uid="{B1944E5D-4AB6-4741-9963-BEA82B227926}"/>
    <cellStyle name="Normal 10 3 5 2 3" xfId="1110" xr:uid="{DBCE6ABC-DB86-4C82-9FFC-36EA2ECE4A5C}"/>
    <cellStyle name="Normal 10 3 5 2 4" xfId="2600" xr:uid="{01EC029C-26AC-4218-8FB9-FB9FA667D7BA}"/>
    <cellStyle name="Normal 10 3 5 3" xfId="1111" xr:uid="{76765301-23B4-4536-8DE1-7819E91B9B56}"/>
    <cellStyle name="Normal 10 3 5 3 2" xfId="1112" xr:uid="{998A3727-3F1C-48B3-BBE9-015179C279D8}"/>
    <cellStyle name="Normal 10 3 5 3 3" xfId="2601" xr:uid="{A216BD77-A96F-41E2-A0C8-261E08C088F6}"/>
    <cellStyle name="Normal 10 3 5 3 4" xfId="2602" xr:uid="{19580B95-F68A-4E8C-9676-D9462433CC81}"/>
    <cellStyle name="Normal 10 3 5 4" xfId="1113" xr:uid="{AB6AE397-F3FE-4891-BD80-BCC5393420D3}"/>
    <cellStyle name="Normal 10 3 5 5" xfId="2603" xr:uid="{1AEEEE96-F180-42F3-8C9A-81DC7EB018AC}"/>
    <cellStyle name="Normal 10 3 5 6" xfId="2604" xr:uid="{5AAE423D-6CF2-4B06-AFAA-16418ABF8C34}"/>
    <cellStyle name="Normal 10 3 6" xfId="254" xr:uid="{7E192D9F-B022-49BB-A8E6-D08847C89338}"/>
    <cellStyle name="Normal 10 3 6 2" xfId="1114" xr:uid="{4692F243-EE5D-42E6-9C36-AF3240A89337}"/>
    <cellStyle name="Normal 10 3 6 2 2" xfId="1115" xr:uid="{6C1668F7-2E5D-426F-9DD8-F1600CD6DD0D}"/>
    <cellStyle name="Normal 10 3 6 2 3" xfId="2605" xr:uid="{6B7B6E4C-1F7B-48D7-A911-C8F86D98238D}"/>
    <cellStyle name="Normal 10 3 6 2 4" xfId="2606" xr:uid="{C8CF1792-07D9-4CC2-AB70-227FDEC345A8}"/>
    <cellStyle name="Normal 10 3 6 3" xfId="1116" xr:uid="{2185E989-B1BC-43B4-8BA8-7D524ED3E35A}"/>
    <cellStyle name="Normal 10 3 6 4" xfId="2607" xr:uid="{9755CFC7-1670-4819-A93A-6A0182BFBF73}"/>
    <cellStyle name="Normal 10 3 6 5" xfId="2608" xr:uid="{8C1AF000-2534-4CDE-A861-B15959AF6372}"/>
    <cellStyle name="Normal 10 3 7" xfId="1117" xr:uid="{905EDC1F-3C33-4233-8EB4-0A23EE179772}"/>
    <cellStyle name="Normal 10 3 7 2" xfId="1118" xr:uid="{8EC80C3D-08CD-4DBC-9ECB-8D72CCC38916}"/>
    <cellStyle name="Normal 10 3 7 3" xfId="2609" xr:uid="{F91FADD6-0A52-4BA4-A4F2-2B649D43A61E}"/>
    <cellStyle name="Normal 10 3 7 4" xfId="2610" xr:uid="{0F82CB29-EB4F-40D0-844E-794B5D199062}"/>
    <cellStyle name="Normal 10 3 8" xfId="1119" xr:uid="{6CBADFFD-E78A-4C03-9F77-9D03EB5AA6C1}"/>
    <cellStyle name="Normal 10 3 8 2" xfId="2611" xr:uid="{0215236F-B3E1-4C9A-9E42-74516E4C9C1C}"/>
    <cellStyle name="Normal 10 3 8 3" xfId="2612" xr:uid="{67F8C44F-BFA4-4602-BBD7-E2EABEF9C544}"/>
    <cellStyle name="Normal 10 3 8 4" xfId="2613" xr:uid="{792E9E11-1185-4AA6-BD95-EA1B590C7EC6}"/>
    <cellStyle name="Normal 10 3 9" xfId="2614" xr:uid="{1B73DB98-F252-42CE-A677-15C5362D186E}"/>
    <cellStyle name="Normal 10 4" xfId="56" xr:uid="{7DF55798-3405-4FC5-9690-8806404FEA8F}"/>
    <cellStyle name="Normal 10 4 10" xfId="2615" xr:uid="{99D2253D-6DAA-41C2-A336-57148978F8CC}"/>
    <cellStyle name="Normal 10 4 11" xfId="2616" xr:uid="{A1EB0BFA-D6D6-40ED-B840-20A434D783DB}"/>
    <cellStyle name="Normal 10 4 2" xfId="57" xr:uid="{A0E16C9B-3A89-4CB0-9A45-30DAB3DCDE63}"/>
    <cellStyle name="Normal 10 4 2 2" xfId="255" xr:uid="{6E00BF02-4B6D-4914-8B53-07ECA8CA81C9}"/>
    <cellStyle name="Normal 10 4 2 2 2" xfId="497" xr:uid="{9BA2E92D-F010-4819-9182-EB51D4BB1BA0}"/>
    <cellStyle name="Normal 10 4 2 2 2 2" xfId="498" xr:uid="{53E80D38-3B86-4341-AA03-96968FCE2576}"/>
    <cellStyle name="Normal 10 4 2 2 2 2 2" xfId="1120" xr:uid="{0CA00FCA-BD26-43E7-A202-42ED33E7D368}"/>
    <cellStyle name="Normal 10 4 2 2 2 2 3" xfId="2617" xr:uid="{0B87EEED-A850-4755-A896-F58526FC732B}"/>
    <cellStyle name="Normal 10 4 2 2 2 2 4" xfId="2618" xr:uid="{3EF67998-3864-4BBB-8EAE-2F99AA541A9C}"/>
    <cellStyle name="Normal 10 4 2 2 2 3" xfId="1121" xr:uid="{6F553392-90A5-4370-AEF8-F01BC8104600}"/>
    <cellStyle name="Normal 10 4 2 2 2 3 2" xfId="2619" xr:uid="{80FAB119-B403-439B-827A-FC9F1BBB9F23}"/>
    <cellStyle name="Normal 10 4 2 2 2 3 3" xfId="2620" xr:uid="{0D4CE023-6066-4D06-B283-ACACC5495B2E}"/>
    <cellStyle name="Normal 10 4 2 2 2 3 4" xfId="2621" xr:uid="{274082E1-1991-4273-AA12-08AB3B53C54A}"/>
    <cellStyle name="Normal 10 4 2 2 2 4" xfId="2622" xr:uid="{C6C83925-204E-4FCB-BBEF-DD4B1482873A}"/>
    <cellStyle name="Normal 10 4 2 2 2 5" xfId="2623" xr:uid="{A601FCD0-B32D-4358-BE64-99D24D50030A}"/>
    <cellStyle name="Normal 10 4 2 2 2 6" xfId="2624" xr:uid="{59833C4E-D739-4C0C-9233-B89F6FF5A41C}"/>
    <cellStyle name="Normal 10 4 2 2 3" xfId="499" xr:uid="{3ED81A45-7910-4912-9125-87E2EEA56C3F}"/>
    <cellStyle name="Normal 10 4 2 2 3 2" xfId="1122" xr:uid="{29215C88-F8AC-4482-817E-686444C09D11}"/>
    <cellStyle name="Normal 10 4 2 2 3 2 2" xfId="2625" xr:uid="{2C2AB2CC-99D7-4453-B26D-0DD6A81FCC55}"/>
    <cellStyle name="Normal 10 4 2 2 3 2 3" xfId="2626" xr:uid="{C789A37B-18FF-4267-A5C4-14BAD05CD7D5}"/>
    <cellStyle name="Normal 10 4 2 2 3 2 4" xfId="2627" xr:uid="{170EAD43-2E55-4C79-B09C-BFC242E681B5}"/>
    <cellStyle name="Normal 10 4 2 2 3 3" xfId="2628" xr:uid="{F45781A0-48B1-4E21-ACFE-4400A085C1CC}"/>
    <cellStyle name="Normal 10 4 2 2 3 4" xfId="2629" xr:uid="{A0B65A9A-40A5-4CE6-8DDE-13E223BB4B6A}"/>
    <cellStyle name="Normal 10 4 2 2 3 5" xfId="2630" xr:uid="{1726593D-C6D0-49C8-B8AC-211AD66EC94E}"/>
    <cellStyle name="Normal 10 4 2 2 4" xfId="1123" xr:uid="{E13E4F63-77F6-445A-A556-73EA234CBF4D}"/>
    <cellStyle name="Normal 10 4 2 2 4 2" xfId="2631" xr:uid="{5DB87F58-D4FD-40EA-BE03-718B9A1D9D35}"/>
    <cellStyle name="Normal 10 4 2 2 4 3" xfId="2632" xr:uid="{6FC3D03E-BC5B-4035-9D94-5B0D12D8D5D1}"/>
    <cellStyle name="Normal 10 4 2 2 4 4" xfId="2633" xr:uid="{86F843A6-D2BE-4BC4-89C5-EF4025E4B719}"/>
    <cellStyle name="Normal 10 4 2 2 5" xfId="2634" xr:uid="{4A88F17A-FA2A-4EA3-AC5C-D7EC8A2BE376}"/>
    <cellStyle name="Normal 10 4 2 2 5 2" xfId="2635" xr:uid="{7D12A8CD-0F43-4DDF-9921-CA288D9CBAD4}"/>
    <cellStyle name="Normal 10 4 2 2 5 3" xfId="2636" xr:uid="{87228723-AFF0-47A8-A769-D884498E0D58}"/>
    <cellStyle name="Normal 10 4 2 2 5 4" xfId="2637" xr:uid="{4ABC6877-3C40-43E3-906F-1AC974514B5B}"/>
    <cellStyle name="Normal 10 4 2 2 6" xfId="2638" xr:uid="{BCD6F59E-5C35-4014-883B-BFA893D8B0AC}"/>
    <cellStyle name="Normal 10 4 2 2 7" xfId="2639" xr:uid="{4A591051-9607-43C3-BFAB-6F59D4965C3A}"/>
    <cellStyle name="Normal 10 4 2 2 8" xfId="2640" xr:uid="{1E73B165-C5B0-47ED-9FBA-D360906BAEA0}"/>
    <cellStyle name="Normal 10 4 2 3" xfId="500" xr:uid="{46BB7F05-73F6-43C8-AAC2-C43997BAF61E}"/>
    <cellStyle name="Normal 10 4 2 3 2" xfId="501" xr:uid="{059A381F-678B-47A2-BBC0-F4AF8F2CAA7E}"/>
    <cellStyle name="Normal 10 4 2 3 2 2" xfId="502" xr:uid="{DAE0EA0C-5A05-4BF4-BFB5-A359E086F43E}"/>
    <cellStyle name="Normal 10 4 2 3 2 3" xfId="2641" xr:uid="{4E310540-5058-4BDF-9BC4-7DAE6283E7E3}"/>
    <cellStyle name="Normal 10 4 2 3 2 4" xfId="2642" xr:uid="{757B47DA-63A2-4050-B49D-6E43DE1AECA4}"/>
    <cellStyle name="Normal 10 4 2 3 3" xfId="503" xr:uid="{36B1940C-6768-4A4F-8E0C-F1C5C5FEF0C1}"/>
    <cellStyle name="Normal 10 4 2 3 3 2" xfId="2643" xr:uid="{52A9C7E9-5C42-46A3-B04B-1D2FA0162494}"/>
    <cellStyle name="Normal 10 4 2 3 3 3" xfId="2644" xr:uid="{C0A985E4-9517-4B6F-B459-E149D405B716}"/>
    <cellStyle name="Normal 10 4 2 3 3 4" xfId="2645" xr:uid="{739D6CBE-343A-41A4-B3AE-40C9C93EB019}"/>
    <cellStyle name="Normal 10 4 2 3 4" xfId="2646" xr:uid="{5C68A1CD-D9A7-4CF0-AF26-87D2C91E9507}"/>
    <cellStyle name="Normal 10 4 2 3 5" xfId="2647" xr:uid="{CE1E69BC-C0AC-4F9E-9AB3-65DE18AD6E07}"/>
    <cellStyle name="Normal 10 4 2 3 6" xfId="2648" xr:uid="{6B29E76F-612D-4167-913B-9340DF524E9F}"/>
    <cellStyle name="Normal 10 4 2 4" xfId="504" xr:uid="{C468E8A8-CD35-4BF2-A894-4F3209A3E4FF}"/>
    <cellStyle name="Normal 10 4 2 4 2" xfId="505" xr:uid="{FA763EF5-F19B-46C6-99CC-85A70B174D40}"/>
    <cellStyle name="Normal 10 4 2 4 2 2" xfId="2649" xr:uid="{07847C6D-AE8E-4ED1-BB73-9C757F1BAD2C}"/>
    <cellStyle name="Normal 10 4 2 4 2 3" xfId="2650" xr:uid="{38394C53-30AB-4D66-AEB8-2004B8FEEC2F}"/>
    <cellStyle name="Normal 10 4 2 4 2 4" xfId="2651" xr:uid="{C0982ED9-9BAF-4854-A9A6-2596B0C7CE59}"/>
    <cellStyle name="Normal 10 4 2 4 3" xfId="2652" xr:uid="{AB13ED7D-0B62-4A36-B95F-FF9C1B5D7424}"/>
    <cellStyle name="Normal 10 4 2 4 4" xfId="2653" xr:uid="{953DC01D-734F-46A9-BD0B-8D7CBAE2BE74}"/>
    <cellStyle name="Normal 10 4 2 4 5" xfId="2654" xr:uid="{6D026E4F-EB68-418C-8EB6-7AE6DA32B5F0}"/>
    <cellStyle name="Normal 10 4 2 5" xfId="506" xr:uid="{08E6BB3A-8F4D-4B7D-AB75-6688AC583C5E}"/>
    <cellStyle name="Normal 10 4 2 5 2" xfId="2655" xr:uid="{7DD50A87-44CA-4545-9770-31478E0139CA}"/>
    <cellStyle name="Normal 10 4 2 5 3" xfId="2656" xr:uid="{71CD6621-ACC2-45A1-8C13-11137F311789}"/>
    <cellStyle name="Normal 10 4 2 5 4" xfId="2657" xr:uid="{20CD42A1-58EA-4984-92AB-BA1675033B36}"/>
    <cellStyle name="Normal 10 4 2 6" xfId="2658" xr:uid="{A15ABD08-7A3B-43A8-9027-E2D1E0BC8E53}"/>
    <cellStyle name="Normal 10 4 2 6 2" xfId="2659" xr:uid="{900B6DDC-5016-4715-BC41-12C5ED4BE715}"/>
    <cellStyle name="Normal 10 4 2 6 3" xfId="2660" xr:uid="{75107B9A-1F9F-43C5-BFD5-94D8EF932559}"/>
    <cellStyle name="Normal 10 4 2 6 4" xfId="2661" xr:uid="{0F20EB6A-66BE-4468-AE4E-58B6E7937775}"/>
    <cellStyle name="Normal 10 4 2 7" xfId="2662" xr:uid="{E92F4E73-965F-4D89-AAF7-6D47F4C5270A}"/>
    <cellStyle name="Normal 10 4 2 8" xfId="2663" xr:uid="{83EEC222-1D8D-49EC-8F95-ECEC3B75EF75}"/>
    <cellStyle name="Normal 10 4 2 9" xfId="2664" xr:uid="{52F40C36-3266-4CFF-B725-A46E5B12CD11}"/>
    <cellStyle name="Normal 10 4 3" xfId="256" xr:uid="{6BBA49CC-0CDE-4289-8244-DAB0FA4B118E}"/>
    <cellStyle name="Normal 10 4 3 2" xfId="507" xr:uid="{C02899C6-B863-443C-B164-E861643135CE}"/>
    <cellStyle name="Normal 10 4 3 2 2" xfId="508" xr:uid="{3D86FB37-0072-4830-9D30-F1B36D68CDE7}"/>
    <cellStyle name="Normal 10 4 3 2 2 2" xfId="1124" xr:uid="{77A5DD47-86A0-458E-89A6-B46E3BC83B3D}"/>
    <cellStyle name="Normal 10 4 3 2 2 2 2" xfId="1125" xr:uid="{6A490410-A64E-4F94-BF11-A1DBF8BC0CA0}"/>
    <cellStyle name="Normal 10 4 3 2 2 3" xfId="1126" xr:uid="{1CC735EB-311B-4776-9CF4-8265CAC22F2C}"/>
    <cellStyle name="Normal 10 4 3 2 2 4" xfId="2665" xr:uid="{6C7F35B5-F054-4FFE-A92C-15492F54C17E}"/>
    <cellStyle name="Normal 10 4 3 2 3" xfId="1127" xr:uid="{242545AB-0A3E-400C-938E-B5A87A114AFE}"/>
    <cellStyle name="Normal 10 4 3 2 3 2" xfId="1128" xr:uid="{E2755A9C-18F1-415A-B246-1093055BFB7E}"/>
    <cellStyle name="Normal 10 4 3 2 3 3" xfId="2666" xr:uid="{90455210-BD04-4F34-BA89-CBFC414AA5D2}"/>
    <cellStyle name="Normal 10 4 3 2 3 4" xfId="2667" xr:uid="{2E8CB569-98A5-496A-A7B2-62A478E7A2A5}"/>
    <cellStyle name="Normal 10 4 3 2 4" xfId="1129" xr:uid="{61A9707C-446B-4B13-ADF0-866F46ABE7D8}"/>
    <cellStyle name="Normal 10 4 3 2 5" xfId="2668" xr:uid="{8D762AF3-671C-4114-A416-A56F41BEE4A1}"/>
    <cellStyle name="Normal 10 4 3 2 6" xfId="2669" xr:uid="{F7B75E00-D230-4867-8B25-6E0A2950F215}"/>
    <cellStyle name="Normal 10 4 3 3" xfId="509" xr:uid="{32CA9A70-6D1F-4C4A-A535-6E70CDCD7CA6}"/>
    <cellStyle name="Normal 10 4 3 3 2" xfId="1130" xr:uid="{E9109B0D-498D-4F3E-A2BA-19ADB5EF864C}"/>
    <cellStyle name="Normal 10 4 3 3 2 2" xfId="1131" xr:uid="{D71882BE-FA7F-4151-94CD-8A995B848B80}"/>
    <cellStyle name="Normal 10 4 3 3 2 3" xfId="2670" xr:uid="{790D10B2-2F0B-40D2-A628-70947334ECE3}"/>
    <cellStyle name="Normal 10 4 3 3 2 4" xfId="2671" xr:uid="{8120A91A-ECBE-4F0F-AD4B-C05A07B06F12}"/>
    <cellStyle name="Normal 10 4 3 3 3" xfId="1132" xr:uid="{F4905FAA-0627-4672-BC14-B306196AB952}"/>
    <cellStyle name="Normal 10 4 3 3 4" xfId="2672" xr:uid="{A92A4570-8E88-42D7-ACAD-96D4783A07A6}"/>
    <cellStyle name="Normal 10 4 3 3 5" xfId="2673" xr:uid="{44B10269-4B60-479A-8CE1-9B07FB1DB995}"/>
    <cellStyle name="Normal 10 4 3 4" xfId="1133" xr:uid="{58CEE9BC-6922-42D7-ACFB-9E13FD92D857}"/>
    <cellStyle name="Normal 10 4 3 4 2" xfId="1134" xr:uid="{69564FB6-6CC1-459B-98E8-2119EE52DB95}"/>
    <cellStyle name="Normal 10 4 3 4 3" xfId="2674" xr:uid="{2F8C5467-A9C2-4A4E-B4FF-A2F09268D16E}"/>
    <cellStyle name="Normal 10 4 3 4 4" xfId="2675" xr:uid="{11DAFBE8-F066-4A30-8A1F-79EB72AA4BFA}"/>
    <cellStyle name="Normal 10 4 3 5" xfId="1135" xr:uid="{8A481ED0-238F-4370-9C8F-80AA41E09729}"/>
    <cellStyle name="Normal 10 4 3 5 2" xfId="2676" xr:uid="{2ABD062C-0D6D-4600-9367-022F0A57589C}"/>
    <cellStyle name="Normal 10 4 3 5 3" xfId="2677" xr:uid="{772230A5-2583-4AA8-A00D-ABD447DF21BF}"/>
    <cellStyle name="Normal 10 4 3 5 4" xfId="2678" xr:uid="{E8DB48F5-4F63-4558-9AD8-DDDD4F764E73}"/>
    <cellStyle name="Normal 10 4 3 6" xfId="2679" xr:uid="{C4E9A0DE-CAD3-4D1B-9A73-A32F24E4ECD8}"/>
    <cellStyle name="Normal 10 4 3 7" xfId="2680" xr:uid="{A766F256-758E-46C6-ACF1-0E2F48FE51E7}"/>
    <cellStyle name="Normal 10 4 3 8" xfId="2681" xr:uid="{014FF2D0-0B02-45C3-833C-17E1D39B2913}"/>
    <cellStyle name="Normal 10 4 4" xfId="257" xr:uid="{5EBA02E5-2ABA-4397-B5E2-EDF983808CA7}"/>
    <cellStyle name="Normal 10 4 4 2" xfId="510" xr:uid="{F331A4BF-F094-4175-AA9B-B5A69EEF087F}"/>
    <cellStyle name="Normal 10 4 4 2 2" xfId="511" xr:uid="{AEC67553-10E5-4EDC-BC3D-B3916039ABB3}"/>
    <cellStyle name="Normal 10 4 4 2 2 2" xfId="1136" xr:uid="{57CF9BE2-F367-48A3-AC8E-D46567F7D92D}"/>
    <cellStyle name="Normal 10 4 4 2 2 3" xfId="2682" xr:uid="{B86DD726-B8DB-46A5-BAEC-AD0BD794D006}"/>
    <cellStyle name="Normal 10 4 4 2 2 4" xfId="2683" xr:uid="{B43297A8-70E0-4A67-8E3D-F8F6534DAD89}"/>
    <cellStyle name="Normal 10 4 4 2 3" xfId="1137" xr:uid="{0EAA289E-29E2-4414-A4F9-C6457691DFF1}"/>
    <cellStyle name="Normal 10 4 4 2 4" xfId="2684" xr:uid="{BE006891-60E0-4C88-96A9-7A32B359FC4C}"/>
    <cellStyle name="Normal 10 4 4 2 5" xfId="2685" xr:uid="{236FE1DD-212A-4B95-BD47-2D7ADDF54B01}"/>
    <cellStyle name="Normal 10 4 4 3" xfId="512" xr:uid="{51E13CF6-D356-40E4-9C37-5FBA0878212A}"/>
    <cellStyle name="Normal 10 4 4 3 2" xfId="1138" xr:uid="{848BB971-A6BE-42EC-958F-E5E0C3367F86}"/>
    <cellStyle name="Normal 10 4 4 3 3" xfId="2686" xr:uid="{B985EE83-277C-4D2C-AE36-8E950708D149}"/>
    <cellStyle name="Normal 10 4 4 3 4" xfId="2687" xr:uid="{19ABC7C7-E110-4126-9215-97F2AAE201AF}"/>
    <cellStyle name="Normal 10 4 4 4" xfId="1139" xr:uid="{2BA96F18-FB20-45B5-AF7D-11C77AD60EE1}"/>
    <cellStyle name="Normal 10 4 4 4 2" xfId="2688" xr:uid="{4C9EA22E-E88E-483E-BCBE-7AA25D1CA5D1}"/>
    <cellStyle name="Normal 10 4 4 4 3" xfId="2689" xr:uid="{E621FEC7-3747-4B16-9546-6B29DCA91D95}"/>
    <cellStyle name="Normal 10 4 4 4 4" xfId="2690" xr:uid="{88F275C4-F573-4066-BF8F-B53D9D4902F4}"/>
    <cellStyle name="Normal 10 4 4 5" xfId="2691" xr:uid="{4A57C605-FB98-42FE-9EB3-BC025AB75006}"/>
    <cellStyle name="Normal 10 4 4 6" xfId="2692" xr:uid="{A9D70628-1A75-4281-8CA2-AD8B496EBFDC}"/>
    <cellStyle name="Normal 10 4 4 7" xfId="2693" xr:uid="{9E43AD6C-1D4D-4075-B99B-5D525262595A}"/>
    <cellStyle name="Normal 10 4 5" xfId="258" xr:uid="{01AE846D-A2BE-4E1E-B68C-289EAFB8CDD4}"/>
    <cellStyle name="Normal 10 4 5 2" xfId="513" xr:uid="{7D2045F5-CD90-4053-B01C-DEEF3A390DB2}"/>
    <cellStyle name="Normal 10 4 5 2 2" xfId="1140" xr:uid="{A13F5EA8-D700-487F-B5E8-B68D6E47F839}"/>
    <cellStyle name="Normal 10 4 5 2 3" xfId="2694" xr:uid="{089AD1FA-339B-46FD-8794-52C573FFE5E8}"/>
    <cellStyle name="Normal 10 4 5 2 4" xfId="2695" xr:uid="{9F2D13A3-75F0-4FA7-A834-2CD82EA7CE23}"/>
    <cellStyle name="Normal 10 4 5 3" xfId="1141" xr:uid="{FC6F539B-EDD7-4428-9785-90B6E5EB8FD4}"/>
    <cellStyle name="Normal 10 4 5 3 2" xfId="2696" xr:uid="{9320E3C3-97DA-4091-9E07-1461EBB19361}"/>
    <cellStyle name="Normal 10 4 5 3 3" xfId="2697" xr:uid="{C2526605-D89F-42CC-8D4B-2B74BF66E0FE}"/>
    <cellStyle name="Normal 10 4 5 3 4" xfId="2698" xr:uid="{ED978503-CE31-41E1-B09B-91B23B1674A6}"/>
    <cellStyle name="Normal 10 4 5 4" xfId="2699" xr:uid="{028261F2-DB89-4318-8DA7-A659321992D8}"/>
    <cellStyle name="Normal 10 4 5 5" xfId="2700" xr:uid="{78F37A3A-0015-469D-A4D3-F4B8935DCA62}"/>
    <cellStyle name="Normal 10 4 5 6" xfId="2701" xr:uid="{A72DDCF3-8804-4AA5-8694-D639A320864E}"/>
    <cellStyle name="Normal 10 4 6" xfId="514" xr:uid="{BB6A5D6C-76D0-4CD2-9590-8D0D769742E0}"/>
    <cellStyle name="Normal 10 4 6 2" xfId="1142" xr:uid="{7DC31FE8-5BC1-4843-B3CE-1557E5B4DA52}"/>
    <cellStyle name="Normal 10 4 6 2 2" xfId="2702" xr:uid="{67838A12-B6D0-401B-844E-D3359FE532BD}"/>
    <cellStyle name="Normal 10 4 6 2 3" xfId="2703" xr:uid="{A1E2BE4F-AD4A-46E0-9BC1-4EBB78837359}"/>
    <cellStyle name="Normal 10 4 6 2 4" xfId="2704" xr:uid="{7F72E9FB-4CAC-4BD5-A1A0-BAFA4FAE1FCC}"/>
    <cellStyle name="Normal 10 4 6 3" xfId="2705" xr:uid="{E8951D38-7953-4821-9F34-A9F1D9FE2940}"/>
    <cellStyle name="Normal 10 4 6 4" xfId="2706" xr:uid="{4CF7A0A6-D5D1-4788-9549-EF09959BE1FD}"/>
    <cellStyle name="Normal 10 4 6 5" xfId="2707" xr:uid="{3383EF05-4469-4027-A105-A04B6DCE442E}"/>
    <cellStyle name="Normal 10 4 7" xfId="1143" xr:uid="{641FECEA-3A3A-4B03-92B5-DEA553D2E8BC}"/>
    <cellStyle name="Normal 10 4 7 2" xfId="2708" xr:uid="{568F102E-1E8E-46B0-A3B8-B48BAD121DC9}"/>
    <cellStyle name="Normal 10 4 7 3" xfId="2709" xr:uid="{E426E09A-3587-412E-97AE-C5E1554C8E20}"/>
    <cellStyle name="Normal 10 4 7 4" xfId="2710" xr:uid="{9B55364B-7B1C-4620-BEC5-62E5A7E7B09E}"/>
    <cellStyle name="Normal 10 4 8" xfId="2711" xr:uid="{BD407F29-E781-448A-9320-89903D9A18FD}"/>
    <cellStyle name="Normal 10 4 8 2" xfId="2712" xr:uid="{0D9C3A2B-7665-4DD6-8F12-17522448072F}"/>
    <cellStyle name="Normal 10 4 8 3" xfId="2713" xr:uid="{110E096E-D84D-483F-B347-9D23F9B436CC}"/>
    <cellStyle name="Normal 10 4 8 4" xfId="2714" xr:uid="{B7291BAE-6F90-4DFD-BB84-3DBC05F9ED3B}"/>
    <cellStyle name="Normal 10 4 9" xfId="2715" xr:uid="{7C90C0F6-8E51-492A-A689-ACF748483900}"/>
    <cellStyle name="Normal 10 5" xfId="58" xr:uid="{119C9663-1F84-4EDB-B865-C104573AC1ED}"/>
    <cellStyle name="Normal 10 5 2" xfId="59" xr:uid="{337E0402-797D-4B65-B152-044340ABFED3}"/>
    <cellStyle name="Normal 10 5 2 2" xfId="259" xr:uid="{D7B6D3BA-49C6-4F9B-B60D-DECC49A2758A}"/>
    <cellStyle name="Normal 10 5 2 2 2" xfId="515" xr:uid="{F6DB6686-912A-4049-B66B-BEB297764A74}"/>
    <cellStyle name="Normal 10 5 2 2 2 2" xfId="1144" xr:uid="{3773F060-69D2-4175-B54D-FD9E4F8F2F2D}"/>
    <cellStyle name="Normal 10 5 2 2 2 3" xfId="2716" xr:uid="{55992736-1AB4-46BA-962D-9751150008AE}"/>
    <cellStyle name="Normal 10 5 2 2 2 4" xfId="2717" xr:uid="{30CA4821-8712-48DE-A110-8CE38FFA6959}"/>
    <cellStyle name="Normal 10 5 2 2 3" xfId="1145" xr:uid="{E8988A63-5006-4D98-AC6D-DAEE7EC5CEAB}"/>
    <cellStyle name="Normal 10 5 2 2 3 2" xfId="2718" xr:uid="{A7D1E0A5-1717-4335-B6A2-B7CBE614BFC8}"/>
    <cellStyle name="Normal 10 5 2 2 3 3" xfId="2719" xr:uid="{9ABB8167-F1AE-44A6-AA09-5F274A4C2CDF}"/>
    <cellStyle name="Normal 10 5 2 2 3 4" xfId="2720" xr:uid="{32B76332-6889-48B3-B7A8-6B09C5150F81}"/>
    <cellStyle name="Normal 10 5 2 2 4" xfId="2721" xr:uid="{16C6660C-061E-4C4C-AD2E-825255FCF3D7}"/>
    <cellStyle name="Normal 10 5 2 2 5" xfId="2722" xr:uid="{C116153C-FF25-4715-B5EC-5D12DD1D30E6}"/>
    <cellStyle name="Normal 10 5 2 2 6" xfId="2723" xr:uid="{FA4B43AF-441E-4D3E-91E3-2508D34DD73B}"/>
    <cellStyle name="Normal 10 5 2 3" xfId="516" xr:uid="{1F9E813B-C4B7-4BF0-B571-2C75D585D7EB}"/>
    <cellStyle name="Normal 10 5 2 3 2" xfId="1146" xr:uid="{FD2967D0-3E6A-4257-AF04-C8DB99166EDC}"/>
    <cellStyle name="Normal 10 5 2 3 2 2" xfId="2724" xr:uid="{8F906B36-F6CD-48CA-8119-7676E98ADB69}"/>
    <cellStyle name="Normal 10 5 2 3 2 3" xfId="2725" xr:uid="{0FC6BB48-1F42-4B71-B875-6AA7039F579C}"/>
    <cellStyle name="Normal 10 5 2 3 2 4" xfId="2726" xr:uid="{EC938C2A-9223-4E6B-9DDE-6595AEC71DD5}"/>
    <cellStyle name="Normal 10 5 2 3 3" xfId="2727" xr:uid="{59E0AFA2-E123-4B09-A107-B3F1AFD66DD1}"/>
    <cellStyle name="Normal 10 5 2 3 4" xfId="2728" xr:uid="{1223CC22-4F4B-4094-A420-A9E3D25F12DD}"/>
    <cellStyle name="Normal 10 5 2 3 5" xfId="2729" xr:uid="{F41A95EB-686A-460D-ADB5-D2A295A03798}"/>
    <cellStyle name="Normal 10 5 2 4" xfId="1147" xr:uid="{C7099F0F-0B26-4EB8-B47A-21E67BAE9185}"/>
    <cellStyle name="Normal 10 5 2 4 2" xfId="2730" xr:uid="{1BB14136-3830-4EF5-8DAA-A8E5263A963C}"/>
    <cellStyle name="Normal 10 5 2 4 3" xfId="2731" xr:uid="{8B3DF48C-7DA3-443A-8B4C-4EB60464EDE9}"/>
    <cellStyle name="Normal 10 5 2 4 4" xfId="2732" xr:uid="{8F1C8869-2460-4D0F-BAA2-8B5517CE6387}"/>
    <cellStyle name="Normal 10 5 2 5" xfId="2733" xr:uid="{6DABB504-981F-4789-B6E5-95654D34C018}"/>
    <cellStyle name="Normal 10 5 2 5 2" xfId="2734" xr:uid="{4127EFC6-D1D8-4ACA-BF86-A08807ED4116}"/>
    <cellStyle name="Normal 10 5 2 5 3" xfId="2735" xr:uid="{37486D03-499C-4D25-AA50-A5D65835A91E}"/>
    <cellStyle name="Normal 10 5 2 5 4" xfId="2736" xr:uid="{42185EE0-D6D4-4E4F-ABBA-0A32F0A89E40}"/>
    <cellStyle name="Normal 10 5 2 6" xfId="2737" xr:uid="{F8E7DFC3-B810-4FE4-8E0F-0E114D7C8838}"/>
    <cellStyle name="Normal 10 5 2 7" xfId="2738" xr:uid="{49AD9564-0381-4A67-B59F-B21B96D00EB2}"/>
    <cellStyle name="Normal 10 5 2 8" xfId="2739" xr:uid="{3567A34A-1C6E-4B12-8507-EF52CAF0CA1F}"/>
    <cellStyle name="Normal 10 5 3" xfId="260" xr:uid="{F4B43715-20A6-4569-B6F4-865CD871C435}"/>
    <cellStyle name="Normal 10 5 3 2" xfId="517" xr:uid="{CCF599D0-BE2C-486C-BA47-405EF20270C6}"/>
    <cellStyle name="Normal 10 5 3 2 2" xfId="518" xr:uid="{8700EFB4-75CA-4741-ABA6-F4E922259929}"/>
    <cellStyle name="Normal 10 5 3 2 3" xfId="2740" xr:uid="{22DED0F3-6844-4F66-BFB5-C14DBD945C82}"/>
    <cellStyle name="Normal 10 5 3 2 4" xfId="2741" xr:uid="{4528EF4B-BC32-48AF-B4F3-44FF237CCE97}"/>
    <cellStyle name="Normal 10 5 3 3" xfId="519" xr:uid="{432F3816-AE6D-4EE0-B37E-DA3B8F416525}"/>
    <cellStyle name="Normal 10 5 3 3 2" xfId="2742" xr:uid="{045918FF-FC1F-4801-83C8-4B99E8B951AF}"/>
    <cellStyle name="Normal 10 5 3 3 3" xfId="2743" xr:uid="{C8B2B95A-3735-4C85-8ED7-4355608B3026}"/>
    <cellStyle name="Normal 10 5 3 3 4" xfId="2744" xr:uid="{7FC0E1B1-D142-4BF6-8655-B742CA62BF25}"/>
    <cellStyle name="Normal 10 5 3 4" xfId="2745" xr:uid="{2BCDC56D-B162-4FE6-944F-717D7F5957CD}"/>
    <cellStyle name="Normal 10 5 3 5" xfId="2746" xr:uid="{366882CC-4510-419A-9B4D-E235C4D02B26}"/>
    <cellStyle name="Normal 10 5 3 6" xfId="2747" xr:uid="{258665DD-9EAB-411C-A9E9-47EC25293368}"/>
    <cellStyle name="Normal 10 5 4" xfId="261" xr:uid="{F8CCC42C-438C-4101-AEE3-EF21DFAAD532}"/>
    <cellStyle name="Normal 10 5 4 2" xfId="520" xr:uid="{DF06F38D-787A-4FC3-8CBB-042788FFF91F}"/>
    <cellStyle name="Normal 10 5 4 2 2" xfId="2748" xr:uid="{0A0A87E7-03D8-407F-831F-98558FE15ADD}"/>
    <cellStyle name="Normal 10 5 4 2 3" xfId="2749" xr:uid="{52BB0C0D-E394-4BE3-BD70-C80A1EEDC2B3}"/>
    <cellStyle name="Normal 10 5 4 2 4" xfId="2750" xr:uid="{E1BFB4AC-5CF4-438F-99CF-4B4E58F56633}"/>
    <cellStyle name="Normal 10 5 4 3" xfId="2751" xr:uid="{BAC622F0-4D3D-4F3E-BA1E-406541CBFB2E}"/>
    <cellStyle name="Normal 10 5 4 4" xfId="2752" xr:uid="{E8230131-3DB6-489E-BE76-9C60145036D3}"/>
    <cellStyle name="Normal 10 5 4 5" xfId="2753" xr:uid="{754DD3F0-C4DE-4BE0-AE21-EB2538AB2841}"/>
    <cellStyle name="Normal 10 5 5" xfId="521" xr:uid="{DC8D1B07-0F15-42C5-B91E-E034FAC49887}"/>
    <cellStyle name="Normal 10 5 5 2" xfId="2754" xr:uid="{3599BD76-B594-4867-BC08-5424E20C796D}"/>
    <cellStyle name="Normal 10 5 5 3" xfId="2755" xr:uid="{46ED9FA4-81B1-4CB3-B29D-22757A0ACFCF}"/>
    <cellStyle name="Normal 10 5 5 4" xfId="2756" xr:uid="{096516E6-7AD5-41CC-A67D-9321F1D65A1E}"/>
    <cellStyle name="Normal 10 5 6" xfId="2757" xr:uid="{401A5339-F2E3-4A91-8E2B-0AFB6721E8F0}"/>
    <cellStyle name="Normal 10 5 6 2" xfId="2758" xr:uid="{4EADECD6-1BBF-4915-9D7F-2A09B2CF2558}"/>
    <cellStyle name="Normal 10 5 6 3" xfId="2759" xr:uid="{E9535509-DFAA-4E2B-A323-FD1189955A49}"/>
    <cellStyle name="Normal 10 5 6 4" xfId="2760" xr:uid="{51071A4C-8BFF-4B5B-9A1F-88DDA09F6A64}"/>
    <cellStyle name="Normal 10 5 7" xfId="2761" xr:uid="{9FE88931-501D-46BD-A56D-B583F62A755D}"/>
    <cellStyle name="Normal 10 5 8" xfId="2762" xr:uid="{C646E6E9-5430-41B8-A060-B60827B4111D}"/>
    <cellStyle name="Normal 10 5 9" xfId="2763" xr:uid="{C6B861BC-1DC3-4BFD-A1C2-EB3A3111FA36}"/>
    <cellStyle name="Normal 10 6" xfId="60" xr:uid="{426E568E-BDB0-402F-AF32-076B585307C9}"/>
    <cellStyle name="Normal 10 6 2" xfId="262" xr:uid="{9BDA90C1-5C76-4509-8239-D67EAFCEDFAD}"/>
    <cellStyle name="Normal 10 6 2 2" xfId="522" xr:uid="{461CD706-9BC3-42CB-9FB0-2659F4085850}"/>
    <cellStyle name="Normal 10 6 2 2 2" xfId="1148" xr:uid="{254ED6D4-1166-41F4-9F29-80CEAFF88627}"/>
    <cellStyle name="Normal 10 6 2 2 2 2" xfId="1149" xr:uid="{C976EA6E-45E5-46CB-954F-C5EB176C58ED}"/>
    <cellStyle name="Normal 10 6 2 2 3" xfId="1150" xr:uid="{4C19C754-BB16-4B20-88F0-FDB1EF03742C}"/>
    <cellStyle name="Normal 10 6 2 2 4" xfId="2764" xr:uid="{CE341CA8-7980-4AA0-907F-FF62972733BF}"/>
    <cellStyle name="Normal 10 6 2 3" xfId="1151" xr:uid="{32CFD35E-5665-4C39-8077-B60A453E37DC}"/>
    <cellStyle name="Normal 10 6 2 3 2" xfId="1152" xr:uid="{A84FF49C-7BAF-4885-BC54-F501787E6E5E}"/>
    <cellStyle name="Normal 10 6 2 3 3" xfId="2765" xr:uid="{941F880C-F347-494B-8BE5-021307262932}"/>
    <cellStyle name="Normal 10 6 2 3 4" xfId="2766" xr:uid="{B1D1A568-7EA0-4564-B87E-E5341E57ADF5}"/>
    <cellStyle name="Normal 10 6 2 4" xfId="1153" xr:uid="{2AF03B89-52BB-419E-AA3D-CF18B872B866}"/>
    <cellStyle name="Normal 10 6 2 5" xfId="2767" xr:uid="{FE5BD1C5-C2CE-4F7E-99E9-55A864F2D041}"/>
    <cellStyle name="Normal 10 6 2 6" xfId="2768" xr:uid="{327D1E05-6B3A-4CAE-A5CF-A63A529BB188}"/>
    <cellStyle name="Normal 10 6 3" xfId="523" xr:uid="{A2603631-0EE4-4285-BDBE-04E4AA46CB31}"/>
    <cellStyle name="Normal 10 6 3 2" xfId="1154" xr:uid="{C554B55F-D22D-4C3E-A0BC-875AC5FAE29F}"/>
    <cellStyle name="Normal 10 6 3 2 2" xfId="1155" xr:uid="{22A10E05-4D5E-41D9-98F5-AA3BE55707CC}"/>
    <cellStyle name="Normal 10 6 3 2 3" xfId="2769" xr:uid="{4D0DA8DC-B5FC-47CE-90B8-3CB2B0B83406}"/>
    <cellStyle name="Normal 10 6 3 2 4" xfId="2770" xr:uid="{255182EF-DF33-4384-91FA-1FC54C76889D}"/>
    <cellStyle name="Normal 10 6 3 3" xfId="1156" xr:uid="{EEDD6921-9E8E-430A-A225-3073A8DD27F5}"/>
    <cellStyle name="Normal 10 6 3 4" xfId="2771" xr:uid="{EBD11DB0-E1D9-48C6-9B1B-10B32B7B6BD7}"/>
    <cellStyle name="Normal 10 6 3 5" xfId="2772" xr:uid="{A8BCE6E4-2982-4BE3-8CCB-4AEF19707565}"/>
    <cellStyle name="Normal 10 6 4" xfId="1157" xr:uid="{180507D0-0564-49E0-8C14-DCE28B50A049}"/>
    <cellStyle name="Normal 10 6 4 2" xfId="1158" xr:uid="{821B9246-1B22-4F3F-AA5F-7397BB726B47}"/>
    <cellStyle name="Normal 10 6 4 3" xfId="2773" xr:uid="{5EE10494-6A5F-4B5C-B8C4-4DFAF01F11E8}"/>
    <cellStyle name="Normal 10 6 4 4" xfId="2774" xr:uid="{E92F96C7-120F-4B8E-93AA-4F328971DE01}"/>
    <cellStyle name="Normal 10 6 5" xfId="1159" xr:uid="{0E043A05-CC9F-4D68-BF0E-8B8EED96A93D}"/>
    <cellStyle name="Normal 10 6 5 2" xfId="2775" xr:uid="{A19619A7-6E2D-48E1-A829-D41245F4DF36}"/>
    <cellStyle name="Normal 10 6 5 3" xfId="2776" xr:uid="{DA2A04B4-7F05-4D86-894B-4060895F5872}"/>
    <cellStyle name="Normal 10 6 5 4" xfId="2777" xr:uid="{CEC4AD66-4EA4-41D8-A673-BC3ACC85B125}"/>
    <cellStyle name="Normal 10 6 6" xfId="2778" xr:uid="{F6F00CFE-01A3-4BBF-B298-AC751461C36C}"/>
    <cellStyle name="Normal 10 6 7" xfId="2779" xr:uid="{BF500C64-5214-4CC1-B029-3153ED5C9D75}"/>
    <cellStyle name="Normal 10 6 8" xfId="2780" xr:uid="{EE345EA5-9556-4461-9ED0-3A8DFC580D0C}"/>
    <cellStyle name="Normal 10 7" xfId="263" xr:uid="{552DD3AB-8ADC-4606-AFA7-BA138E286098}"/>
    <cellStyle name="Normal 10 7 2" xfId="524" xr:uid="{163F6FEB-288B-4EBA-843C-0A53219E56E9}"/>
    <cellStyle name="Normal 10 7 2 2" xfId="525" xr:uid="{867CE247-9C57-43DD-B27E-620FDE90BB49}"/>
    <cellStyle name="Normal 10 7 2 2 2" xfId="1160" xr:uid="{1072B08E-4773-4D45-9F68-F1CA21B6E3FB}"/>
    <cellStyle name="Normal 10 7 2 2 3" xfId="2781" xr:uid="{65847145-8095-4FEF-AFCE-B0F2E6A1B037}"/>
    <cellStyle name="Normal 10 7 2 2 4" xfId="2782" xr:uid="{CCD98245-95BF-4BD3-A987-6F5091AC1938}"/>
    <cellStyle name="Normal 10 7 2 3" xfId="1161" xr:uid="{19C5868B-576E-4B81-9931-0CF940F44DF2}"/>
    <cellStyle name="Normal 10 7 2 4" xfId="2783" xr:uid="{C9D141A6-ECE2-4DF2-AF8C-CE68785869C0}"/>
    <cellStyle name="Normal 10 7 2 5" xfId="2784" xr:uid="{6A4F0C0C-192E-4B9B-B772-AE8CC0A2460F}"/>
    <cellStyle name="Normal 10 7 3" xfId="526" xr:uid="{B33BB757-1679-439B-A7E3-C2C0B3F83402}"/>
    <cellStyle name="Normal 10 7 3 2" xfId="1162" xr:uid="{61663622-CE10-45E1-AEB5-21428597293C}"/>
    <cellStyle name="Normal 10 7 3 3" xfId="2785" xr:uid="{06A2C7A8-5660-4AC6-9602-B06A077DD378}"/>
    <cellStyle name="Normal 10 7 3 4" xfId="2786" xr:uid="{ADC5000B-B932-40E6-8545-C2D2291AFCCE}"/>
    <cellStyle name="Normal 10 7 4" xfId="1163" xr:uid="{3BF48C89-DB42-4DBF-A7FA-BD92F723E48A}"/>
    <cellStyle name="Normal 10 7 4 2" xfId="2787" xr:uid="{38D60F9F-F0C9-4B9B-B1DB-DA499437F9D2}"/>
    <cellStyle name="Normal 10 7 4 3" xfId="2788" xr:uid="{A13D8D2D-82DA-4D03-A2EF-29F43C7BA7DB}"/>
    <cellStyle name="Normal 10 7 4 4" xfId="2789" xr:uid="{DE65A6D9-6B6D-40C0-989F-D914334DA711}"/>
    <cellStyle name="Normal 10 7 5" xfId="2790" xr:uid="{091E9443-CC5C-4F47-A248-843F3973E048}"/>
    <cellStyle name="Normal 10 7 6" xfId="2791" xr:uid="{D677D9E1-9815-44DC-A874-53641680E726}"/>
    <cellStyle name="Normal 10 7 7" xfId="2792" xr:uid="{7426DAD4-1F3A-425E-A0E0-A5F7ED877577}"/>
    <cellStyle name="Normal 10 8" xfId="264" xr:uid="{6D39A7EB-FCA7-4E1A-821E-8571CDCE7562}"/>
    <cellStyle name="Normal 10 8 2" xfId="527" xr:uid="{70F1F459-026C-4AE1-A1A5-D1DF897DBCD2}"/>
    <cellStyle name="Normal 10 8 2 2" xfId="1164" xr:uid="{75D963C1-C63C-428A-AC10-D73AEC919D1C}"/>
    <cellStyle name="Normal 10 8 2 3" xfId="2793" xr:uid="{CE192C65-BABA-4A8D-B95D-8F6F0E3FC9A9}"/>
    <cellStyle name="Normal 10 8 2 4" xfId="2794" xr:uid="{320B4E27-D6E0-417A-BE34-4F2662093134}"/>
    <cellStyle name="Normal 10 8 3" xfId="1165" xr:uid="{F2C77955-F565-4F26-A56B-9B8C83884BA1}"/>
    <cellStyle name="Normal 10 8 3 2" xfId="2795" xr:uid="{2A6C65B3-E7B6-4B25-BDB8-97047AC34490}"/>
    <cellStyle name="Normal 10 8 3 3" xfId="2796" xr:uid="{4295CF6A-6189-462F-BF00-1E32F0F232D4}"/>
    <cellStyle name="Normal 10 8 3 4" xfId="2797" xr:uid="{40FCF1F1-AC24-48E4-AA7C-F8EEFA04CC1C}"/>
    <cellStyle name="Normal 10 8 4" xfId="2798" xr:uid="{5A6729DD-534C-4907-B59B-3B02CB0F28C0}"/>
    <cellStyle name="Normal 10 8 5" xfId="2799" xr:uid="{F7BF770F-004E-4F7C-BBDD-84F881CE4596}"/>
    <cellStyle name="Normal 10 8 6" xfId="2800" xr:uid="{082D8DB4-9DD3-42A5-A99E-42C19DB06F87}"/>
    <cellStyle name="Normal 10 9" xfId="265" xr:uid="{472FF710-5DB9-4E81-9CC9-BA5EE8A3AD0D}"/>
    <cellStyle name="Normal 10 9 2" xfId="1166" xr:uid="{D55CF463-8F80-4BE9-9854-569FB0C81521}"/>
    <cellStyle name="Normal 10 9 2 2" xfId="2801" xr:uid="{62AFA042-6550-40B6-89D6-5D84C9979F39}"/>
    <cellStyle name="Normal 10 9 2 2 2" xfId="4330" xr:uid="{8C612496-4601-47A8-90BC-6230146BF1BA}"/>
    <cellStyle name="Normal 10 9 2 2 3" xfId="4679" xr:uid="{EC670BC4-3E8B-485B-9009-6785DB5073A8}"/>
    <cellStyle name="Normal 10 9 2 3" xfId="2802" xr:uid="{86E0EA8A-F481-4738-8C05-906A131DFF3E}"/>
    <cellStyle name="Normal 10 9 2 4" xfId="2803" xr:uid="{6B0D970F-986D-446B-ACF4-0DC789EC6F31}"/>
    <cellStyle name="Normal 10 9 3" xfId="2804" xr:uid="{1504DBCD-97AA-4477-A5E5-B73D52EFB19F}"/>
    <cellStyle name="Normal 10 9 3 2" xfId="5339" xr:uid="{4A66B389-4DD7-4F3F-9EBF-61180FA0110D}"/>
    <cellStyle name="Normal 10 9 4" xfId="2805" xr:uid="{E2C22A49-C12B-4BD7-B3AC-67C33DA75528}"/>
    <cellStyle name="Normal 10 9 4 2" xfId="4562" xr:uid="{E3917F75-4CD8-4900-BF69-51D06BB55CB0}"/>
    <cellStyle name="Normal 10 9 4 3" xfId="4680" xr:uid="{D12A1645-EF7B-4DED-B2D2-15FB7A56863D}"/>
    <cellStyle name="Normal 10 9 4 4" xfId="4600" xr:uid="{7F71077A-B3ED-44C0-9EB7-C1A5ED756A29}"/>
    <cellStyle name="Normal 10 9 5" xfId="2806" xr:uid="{4BF2FAC9-26E9-47B1-84B8-6B5907617E0F}"/>
    <cellStyle name="Normal 11" xfId="61" xr:uid="{F9FFDBA1-9440-4AD2-9788-474764272A41}"/>
    <cellStyle name="Normal 11 2" xfId="266" xr:uid="{44D66E7F-F8F3-4054-B7B7-5EB7CD9B4AB0}"/>
    <cellStyle name="Normal 11 2 2" xfId="4647" xr:uid="{299B4836-77A3-421A-A317-5C7C83D0C511}"/>
    <cellStyle name="Normal 11 3" xfId="4335" xr:uid="{E268E6C2-29E8-4AA3-A4E5-0F374A5D6E97}"/>
    <cellStyle name="Normal 11 3 2" xfId="4541" xr:uid="{580E8C5A-7C47-4773-9F8C-6561300EAC06}"/>
    <cellStyle name="Normal 11 3 3" xfId="4724" xr:uid="{B0DD6509-9E5D-49DA-B09E-9213D2E36D02}"/>
    <cellStyle name="Normal 11 3 4" xfId="4701" xr:uid="{6CB13979-72B7-42C2-AB53-B2C36600D830}"/>
    <cellStyle name="Normal 12" xfId="62" xr:uid="{B9429C62-0148-4425-BD36-EDD3179851AC}"/>
    <cellStyle name="Normal 12 2" xfId="267" xr:uid="{84CF4519-DF94-4AC3-B7F8-2603F8F42E49}"/>
    <cellStyle name="Normal 12 2 2" xfId="4648" xr:uid="{80354367-AA4B-46D4-8069-D93CE58E0AE9}"/>
    <cellStyle name="Normal 12 3" xfId="4542" xr:uid="{DD0359DB-A7F1-48C5-888A-4EF4F8C4E331}"/>
    <cellStyle name="Normal 13" xfId="63" xr:uid="{4223E23D-59E3-4FC9-A985-735956E1C51C}"/>
    <cellStyle name="Normal 13 2" xfId="64" xr:uid="{4C12376B-2545-42F0-8346-B9E2AA7120C2}"/>
    <cellStyle name="Normal 13 2 2" xfId="268" xr:uid="{A69A96B8-2133-419F-BA83-2A29FCF23461}"/>
    <cellStyle name="Normal 13 2 2 2" xfId="4649" xr:uid="{BC4CDFCF-D92E-4F8A-A251-27F19E46DC3A}"/>
    <cellStyle name="Normal 13 2 3" xfId="4337" xr:uid="{8FEEDC2B-E5EB-47C3-9AFF-85E8B3DC8188}"/>
    <cellStyle name="Normal 13 2 3 2" xfId="4543" xr:uid="{194B2C74-AA6F-4FBC-A9CC-10336E9203E6}"/>
    <cellStyle name="Normal 13 2 3 3" xfId="4725" xr:uid="{8DC464AB-A897-4D32-ABEB-C5CEBF1E85A0}"/>
    <cellStyle name="Normal 13 2 3 4" xfId="4702" xr:uid="{06715E27-DEC7-4AE2-9317-3A40388E2FA0}"/>
    <cellStyle name="Normal 13 3" xfId="269" xr:uid="{1FBA78BC-E1FE-456D-A018-A526E75C1C6B}"/>
    <cellStyle name="Normal 13 3 2" xfId="4421" xr:uid="{4A17D095-FC7B-405F-AFCB-2ADAE22E3735}"/>
    <cellStyle name="Normal 13 3 3" xfId="4338" xr:uid="{A47751C7-E2A1-4BAA-B614-80ABF1237AFF}"/>
    <cellStyle name="Normal 13 3 4" xfId="4566" xr:uid="{E9F4CFE0-685D-4946-B4C1-58588E96B9FC}"/>
    <cellStyle name="Normal 13 3 5" xfId="4726" xr:uid="{F5BE5427-DF44-44EE-819E-9BAECFC9C953}"/>
    <cellStyle name="Normal 13 4" xfId="4339" xr:uid="{E901474C-F0B2-4A30-9FD9-9B80ED600ADA}"/>
    <cellStyle name="Normal 13 5" xfId="4336" xr:uid="{BBC940F4-9CD1-499A-94E3-32DF93EB09A2}"/>
    <cellStyle name="Normal 14" xfId="65" xr:uid="{0CCF1759-95E6-4FBC-9560-53C253B1A1A9}"/>
    <cellStyle name="Normal 14 18" xfId="4341" xr:uid="{83730908-03B1-425F-B2C8-91BD53D45A33}"/>
    <cellStyle name="Normal 14 2" xfId="270" xr:uid="{86D284B5-15A2-4A04-8B41-F32FB18BE141}"/>
    <cellStyle name="Normal 14 2 2" xfId="430" xr:uid="{5E2149D4-3441-4B08-84FB-55900D48292D}"/>
    <cellStyle name="Normal 14 2 2 2" xfId="431" xr:uid="{5FD9FA44-BF2F-486F-9C74-76592F9524EA}"/>
    <cellStyle name="Normal 14 2 3" xfId="432" xr:uid="{62A9C482-F714-4D18-AECF-103AB254DAC1}"/>
    <cellStyle name="Normal 14 3" xfId="433" xr:uid="{2AED8E87-4F36-4B4E-B883-FA8DFCA43C4F}"/>
    <cellStyle name="Normal 14 3 2" xfId="4650" xr:uid="{B21BFFF4-48C3-42AF-87BA-7209AD800819}"/>
    <cellStyle name="Normal 14 4" xfId="4340" xr:uid="{B975579B-D8B2-41B4-BB35-B12B4F105D1A}"/>
    <cellStyle name="Normal 14 4 2" xfId="4544" xr:uid="{6ECFD437-5129-4A8B-82AA-6F7D749B4BB0}"/>
    <cellStyle name="Normal 14 4 3" xfId="4727" xr:uid="{19ECF332-3F23-441E-A1D0-ADA22DF4A5E4}"/>
    <cellStyle name="Normal 14 4 4" xfId="4703" xr:uid="{0DD97F29-11EE-4549-8232-BDA2D800F7AC}"/>
    <cellStyle name="Normal 15" xfId="66" xr:uid="{52423750-EFA2-4D12-9CE1-0A4FE78ABD4C}"/>
    <cellStyle name="Normal 15 2" xfId="67" xr:uid="{807788D2-B04E-487B-B5EC-BF1BBF794B48}"/>
    <cellStyle name="Normal 15 2 2" xfId="271" xr:uid="{8BA774BD-DCAF-4074-8657-FB05BAC6A30C}"/>
    <cellStyle name="Normal 15 2 2 2" xfId="4453" xr:uid="{49001C09-38FF-4EE9-9429-3A3645DC8FC7}"/>
    <cellStyle name="Normal 15 2 3" xfId="4546" xr:uid="{9D725938-049D-40D9-AC98-A4A9406CB9FD}"/>
    <cellStyle name="Normal 15 3" xfId="272" xr:uid="{793C3E74-8CDE-422F-9FF0-FDA2355B6ADC}"/>
    <cellStyle name="Normal 15 3 2" xfId="4422" xr:uid="{153B730A-3972-46AF-B617-DE08A2B71375}"/>
    <cellStyle name="Normal 15 3 3" xfId="4343" xr:uid="{F38A10AB-96CA-4713-953E-34E3FA59A1F0}"/>
    <cellStyle name="Normal 15 3 4" xfId="4567" xr:uid="{04419C7D-2E8F-4B83-9C1D-D0E96E2370C9}"/>
    <cellStyle name="Normal 15 3 5" xfId="4729" xr:uid="{790254C5-A482-4566-B7BA-340A91D6A202}"/>
    <cellStyle name="Normal 15 4" xfId="4342" xr:uid="{0015A9DA-A3D9-47BD-813B-36222668683F}"/>
    <cellStyle name="Normal 15 4 2" xfId="4545" xr:uid="{BABC5024-CC06-4D3D-9272-AD74644201D0}"/>
    <cellStyle name="Normal 15 4 3" xfId="4728" xr:uid="{F7C02502-30A8-410D-B00D-1D208A71A6B8}"/>
    <cellStyle name="Normal 15 4 4" xfId="4704" xr:uid="{60307880-4663-445B-A408-F7D304750061}"/>
    <cellStyle name="Normal 16" xfId="68" xr:uid="{F7C96AA9-2F1D-4AE7-B361-DA44C0E66713}"/>
    <cellStyle name="Normal 16 2" xfId="273" xr:uid="{73213C7C-633A-4D2E-814C-6DDECFD8273E}"/>
    <cellStyle name="Normal 16 2 2" xfId="4423" xr:uid="{C7876BFD-FF8F-4961-B550-7FF16D8D9C36}"/>
    <cellStyle name="Normal 16 2 3" xfId="4344" xr:uid="{9A129F1C-4C34-4F58-93E7-D274E0D3F61F}"/>
    <cellStyle name="Normal 16 2 4" xfId="4568" xr:uid="{677AB2E6-7B0B-40DB-90D0-0E236406063C}"/>
    <cellStyle name="Normal 16 2 5" xfId="4730" xr:uid="{A6C85423-460C-4D23-BCC7-819FD25ACC93}"/>
    <cellStyle name="Normal 16 3" xfId="274" xr:uid="{F0D0C106-EBBF-4D04-99FA-FE1807B56922}"/>
    <cellStyle name="Normal 17" xfId="69" xr:uid="{0119D9AE-2A8B-4308-83A8-132628D16593}"/>
    <cellStyle name="Normal 17 2" xfId="275" xr:uid="{5DCF3776-1B48-4DD0-A2BD-220F65D70124}"/>
    <cellStyle name="Normal 17 2 2" xfId="4424" xr:uid="{750CA191-2C54-4441-8E12-C8AF7D0C1247}"/>
    <cellStyle name="Normal 17 2 3" xfId="4346" xr:uid="{DB998037-90D2-47C9-9F2C-F2C67159F540}"/>
    <cellStyle name="Normal 17 2 4" xfId="4569" xr:uid="{1A0E4DFB-7138-4AE2-906F-EC9CBDA23C31}"/>
    <cellStyle name="Normal 17 2 5" xfId="4731" xr:uid="{C060993A-1E7D-4A69-979D-2777F1580100}"/>
    <cellStyle name="Normal 17 3" xfId="4347" xr:uid="{CF4F1C8E-5B1F-476B-9C14-D931227723CC}"/>
    <cellStyle name="Normal 17 4" xfId="4345" xr:uid="{D32CBB3F-C2A8-4B0A-BA7F-20853A8265E0}"/>
    <cellStyle name="Normal 18" xfId="70" xr:uid="{2EF6744B-CF30-4214-AE4E-7DF089466EF9}"/>
    <cellStyle name="Normal 18 2" xfId="276" xr:uid="{8DEEE789-BC4A-4BE5-B6C2-3DCD2F11FA2B}"/>
    <cellStyle name="Normal 18 2 2" xfId="4454" xr:uid="{A2D80446-58FC-47C6-A5C8-FD301C6CE6F5}"/>
    <cellStyle name="Normal 18 3" xfId="4348" xr:uid="{4D3C84F3-13D3-4ACE-BCD8-33E0DBE05D4E}"/>
    <cellStyle name="Normal 18 3 2" xfId="4547" xr:uid="{762F8FE0-9AF2-4A56-B9A4-8E2625F72273}"/>
    <cellStyle name="Normal 18 3 3" xfId="4732" xr:uid="{6BB7486E-A51D-4A93-B204-B3FC82F296FD}"/>
    <cellStyle name="Normal 18 3 4" xfId="4705" xr:uid="{113720E8-6F30-42F3-838B-CFBCB60A151D}"/>
    <cellStyle name="Normal 19" xfId="71" xr:uid="{F98A4C44-F769-4D8A-B4BD-A6BE85B16341}"/>
    <cellStyle name="Normal 19 2" xfId="72" xr:uid="{A8D6ECF0-A036-46AD-9AAB-CF682F559805}"/>
    <cellStyle name="Normal 19 2 2" xfId="277" xr:uid="{900BCFDE-A2EE-4D54-B0B4-4E1D0707C550}"/>
    <cellStyle name="Normal 19 2 2 2" xfId="4651" xr:uid="{A5D52EFE-2EAE-4381-AA0D-9C25A89407D2}"/>
    <cellStyle name="Normal 19 2 3" xfId="4549" xr:uid="{64732A69-5F8B-49B8-AFCD-D865E783A7CD}"/>
    <cellStyle name="Normal 19 3" xfId="278" xr:uid="{ADE0C3AB-1252-4333-8F8E-EC53971307D6}"/>
    <cellStyle name="Normal 19 3 2" xfId="4652" xr:uid="{6ED26498-5B2E-4983-BBE5-63188CD1246F}"/>
    <cellStyle name="Normal 19 4" xfId="4548" xr:uid="{18414FD6-86E7-4B53-9FBF-0595426514FC}"/>
    <cellStyle name="Normal 2" xfId="3" xr:uid="{0035700C-F3A5-4A6F-B63A-5CE25669DEE2}"/>
    <cellStyle name="Normal 2 2" xfId="73" xr:uid="{F7E0D3AC-82E5-43E7-84AD-70D3F7A4B2F6}"/>
    <cellStyle name="Normal 2 2 2" xfId="74" xr:uid="{746C5255-8EFB-4FD2-A9E2-5A0B130FD358}"/>
    <cellStyle name="Normal 2 2 2 2" xfId="279" xr:uid="{F845B540-FD90-489A-A8AF-BEC3EBCA43C4}"/>
    <cellStyle name="Normal 2 2 2 2 2" xfId="4655" xr:uid="{4BED0D47-96EA-49DE-80FC-B1748E8AA819}"/>
    <cellStyle name="Normal 2 2 2 3" xfId="4551" xr:uid="{3F986A77-860C-4768-8961-1B5A4780AC71}"/>
    <cellStyle name="Normal 2 2 3" xfId="280" xr:uid="{3F4FBF0B-E907-431A-9967-2F152FBD8CE6}"/>
    <cellStyle name="Normal 2 2 3 2" xfId="4455" xr:uid="{D95FF212-FCC8-4529-A6E8-FA9755B94A3F}"/>
    <cellStyle name="Normal 2 2 3 2 2" xfId="4585" xr:uid="{BA4A54A7-41A5-4DAC-9135-CB973883BF8D}"/>
    <cellStyle name="Normal 2 2 3 2 2 2" xfId="4656" xr:uid="{C27E8D7E-F919-4754-BBE8-053C0EDDBB38}"/>
    <cellStyle name="Normal 2 2 3 2 2 3" xfId="5353" xr:uid="{1D401EFD-1819-4080-A5B7-A9482559A8E4}"/>
    <cellStyle name="Normal 2 2 3 2 3" xfId="4750" xr:uid="{4728E243-597D-40DC-AF26-9B5136CC7BC8}"/>
    <cellStyle name="Normal 2 2 3 2 4" xfId="5305" xr:uid="{76C0D882-83EE-4024-942A-B397D6A6C8A6}"/>
    <cellStyle name="Normal 2 2 3 3" xfId="4435" xr:uid="{B34B622A-1272-4523-979D-181883DE473C}"/>
    <cellStyle name="Normal 2 2 3 4" xfId="4706" xr:uid="{29CB72A0-7043-41E0-AEFD-109C73D89028}"/>
    <cellStyle name="Normal 2 2 3 5" xfId="4695" xr:uid="{4140F8EC-1D0B-4827-9A10-EB2FE33E7A32}"/>
    <cellStyle name="Normal 2 2 4" xfId="4349" xr:uid="{5F258BEE-2782-491B-87BB-AAD511C3B8F2}"/>
    <cellStyle name="Normal 2 2 4 2" xfId="4550" xr:uid="{69819398-AEB8-45D4-A924-49D3A6901BF8}"/>
    <cellStyle name="Normal 2 2 4 3" xfId="4733" xr:uid="{1AAC668B-088E-4E37-99A4-434A0285F934}"/>
    <cellStyle name="Normal 2 2 4 4" xfId="4707" xr:uid="{EAD4E061-7B01-485B-9D7B-6A39463A6CDD}"/>
    <cellStyle name="Normal 2 2 5" xfId="4654" xr:uid="{D87F1C28-4E90-42CE-89BF-6087381D7037}"/>
    <cellStyle name="Normal 2 2 6" xfId="4753" xr:uid="{1B47A4BA-2551-459D-8B1C-14576CB8E22F}"/>
    <cellStyle name="Normal 2 3" xfId="75" xr:uid="{13F2C7E4-DCB7-4425-82D8-3FA084E41FC8}"/>
    <cellStyle name="Normal 2 3 2" xfId="76" xr:uid="{89A95A01-6364-4C60-9157-F3C906649D6A}"/>
    <cellStyle name="Normal 2 3 2 2" xfId="281" xr:uid="{13432BEB-88D7-4071-A04F-C1A8E47AE269}"/>
    <cellStyle name="Normal 2 3 2 2 2" xfId="4657" xr:uid="{8E219443-F140-43AC-A00D-1CC69116C52D}"/>
    <cellStyle name="Normal 2 3 2 3" xfId="4351" xr:uid="{384BFDF4-1BE0-4C2D-9316-59F5C41B5F7C}"/>
    <cellStyle name="Normal 2 3 2 3 2" xfId="4553" xr:uid="{09625E7A-DE69-4D16-BA43-A280F82C5B6D}"/>
    <cellStyle name="Normal 2 3 2 3 3" xfId="4735" xr:uid="{DDDBCA87-E478-4EE5-B868-9F0475C23E07}"/>
    <cellStyle name="Normal 2 3 2 3 4" xfId="4708" xr:uid="{B68339BD-25FC-4A58-8745-6E1C99B58FED}"/>
    <cellStyle name="Normal 2 3 3" xfId="77" xr:uid="{AAD4DB71-B3FF-4233-A724-AA896B41CADF}"/>
    <cellStyle name="Normal 2 3 4" xfId="78" xr:uid="{95B9D0D1-42A4-4715-89A0-F3E107DC16B4}"/>
    <cellStyle name="Normal 2 3 5" xfId="185" xr:uid="{A5AB4C37-FB28-4D67-B4E6-63F02031DC4C}"/>
    <cellStyle name="Normal 2 3 5 2" xfId="4658" xr:uid="{D7F2CF39-8349-4ACE-8622-D704334F953F}"/>
    <cellStyle name="Normal 2 3 6" xfId="4350" xr:uid="{1441C431-578F-4D64-983A-B0406C4EBBB6}"/>
    <cellStyle name="Normal 2 3 6 2" xfId="4552" xr:uid="{1FD09D44-73C7-4532-8AFD-0DF2331DA8E3}"/>
    <cellStyle name="Normal 2 3 6 3" xfId="4734" xr:uid="{AAB8549D-BAE5-43BA-92B0-FF349960FA84}"/>
    <cellStyle name="Normal 2 3 6 4" xfId="4709" xr:uid="{67861588-5DB0-43BB-A44F-05B28B8F4285}"/>
    <cellStyle name="Normal 2 3 7" xfId="5318" xr:uid="{1C237216-25AF-4459-B47A-ABB870EE67ED}"/>
    <cellStyle name="Normal 2 4" xfId="79" xr:uid="{18BC6990-9438-4B63-BFBC-EB1B0DA8E547}"/>
    <cellStyle name="Normal 2 4 2" xfId="80" xr:uid="{CB7635B6-5389-4364-8716-6D33309BB917}"/>
    <cellStyle name="Normal 2 4 3" xfId="282" xr:uid="{F273B020-7EE8-4B22-9F57-D1B27CA46C1D}"/>
    <cellStyle name="Normal 2 4 3 2" xfId="4659" xr:uid="{B79F4978-A75C-44CC-86BC-4C29286337F9}"/>
    <cellStyle name="Normal 2 4 3 3" xfId="4673" xr:uid="{67CD43F4-D9E6-414B-8CFC-937457B57D8C}"/>
    <cellStyle name="Normal 2 4 4" xfId="4554" xr:uid="{0B62F4DC-2E41-430B-8A4F-6DE8D2D4FAFE}"/>
    <cellStyle name="Normal 2 4 5" xfId="4754" xr:uid="{CF18AF74-1226-439A-9A02-CF6BF00BC087}"/>
    <cellStyle name="Normal 2 4 6" xfId="4752" xr:uid="{2393842F-40B3-45E7-BA6A-6125EC9727F6}"/>
    <cellStyle name="Normal 2 5" xfId="184" xr:uid="{2F2E1C40-94F4-446B-A380-A3A4C8DAFC5B}"/>
    <cellStyle name="Normal 2 5 2" xfId="284" xr:uid="{F05E4161-3124-49B5-BA05-AE0CB70591F7}"/>
    <cellStyle name="Normal 2 5 2 2" xfId="2505" xr:uid="{AB56017F-06AB-4696-ADAC-151CA1590F41}"/>
    <cellStyle name="Normal 2 5 3" xfId="283" xr:uid="{61398504-7518-4AD4-86B0-DC66151FEEC1}"/>
    <cellStyle name="Normal 2 5 3 2" xfId="4586" xr:uid="{EC466987-A487-4339-8A2D-E7965E68D91F}"/>
    <cellStyle name="Normal 2 5 3 3" xfId="4746" xr:uid="{71601DB6-002F-4BEA-A967-999AE0D2E427}"/>
    <cellStyle name="Normal 2 5 3 4" xfId="5302" xr:uid="{F6FDE665-9AA2-4D7F-8BD2-152247BCCBE7}"/>
    <cellStyle name="Normal 2 5 3 4 2" xfId="5345" xr:uid="{B2B9C493-A1A9-4BAF-BBB3-05A205A6B4A7}"/>
    <cellStyle name="Normal 2 5 4" xfId="4660" xr:uid="{4A198DEF-1F3B-4C31-BE0C-25A69D8926B3}"/>
    <cellStyle name="Normal 2 5 5" xfId="4615" xr:uid="{56DBCDDC-1545-4A47-AE50-8F0E4488ADC3}"/>
    <cellStyle name="Normal 2 5 6" xfId="4614" xr:uid="{D99F7369-E973-4228-981A-0D1E5DE582DA}"/>
    <cellStyle name="Normal 2 5 7" xfId="4749" xr:uid="{6F3CA2C2-9A07-4826-AFD9-0AAA6639E86F}"/>
    <cellStyle name="Normal 2 5 8" xfId="4719" xr:uid="{623BF957-131C-4ADA-BC43-432FA44DD8C0}"/>
    <cellStyle name="Normal 2 6" xfId="285" xr:uid="{F75EB45A-90B6-42FF-A153-B1294C520533}"/>
    <cellStyle name="Normal 2 6 2" xfId="286" xr:uid="{AA0EE1B5-2C87-4C20-BB3E-58BB6906E341}"/>
    <cellStyle name="Normal 2 6 3" xfId="452" xr:uid="{C4EF7007-EC08-4CB6-A1CE-5D587891FB1B}"/>
    <cellStyle name="Normal 2 6 3 2" xfId="5335" xr:uid="{6442E72B-82EF-4403-B1A0-43F9114332ED}"/>
    <cellStyle name="Normal 2 6 4" xfId="4661" xr:uid="{289AA640-DFED-47E0-9CF0-274E2FFBD2C0}"/>
    <cellStyle name="Normal 2 6 5" xfId="4612" xr:uid="{2D1B8292-8A7D-4083-82E3-C924CEE9C124}"/>
    <cellStyle name="Normal 2 6 5 2" xfId="4710" xr:uid="{482E9BD2-10A4-4803-AAE4-1A118CEFA2D5}"/>
    <cellStyle name="Normal 2 6 6" xfId="4598" xr:uid="{22173E2C-F0D4-407C-BE06-6005DB4D950C}"/>
    <cellStyle name="Normal 2 6 7" xfId="5322" xr:uid="{882E4F2D-0EFB-4996-A152-206D6B1A99D0}"/>
    <cellStyle name="Normal 2 6 8" xfId="5331" xr:uid="{2B4F91F2-D696-47C9-A9A8-F93E9B787E07}"/>
    <cellStyle name="Normal 2 7" xfId="287" xr:uid="{EC2F79C6-E20E-4AD8-8A29-C12D59E87978}"/>
    <cellStyle name="Normal 2 7 2" xfId="4456" xr:uid="{94D74A33-C322-46C1-971D-A339D2D6C4D0}"/>
    <cellStyle name="Normal 2 7 3" xfId="4662" xr:uid="{7FEBB909-A58B-433D-BDD4-1A4FF795E419}"/>
    <cellStyle name="Normal 2 7 4" xfId="5303" xr:uid="{1748B1C2-558D-45FC-A2BB-42ABB3378900}"/>
    <cellStyle name="Normal 2 8" xfId="4508" xr:uid="{2066D983-E3E1-4EB2-BBD9-E2C4F202D313}"/>
    <cellStyle name="Normal 2 9" xfId="4653" xr:uid="{A409AB70-F2EC-4B9A-B77B-46E67C2ECAE9}"/>
    <cellStyle name="Normal 20" xfId="434" xr:uid="{2DB823FC-0818-41DC-BFF8-3668663993F8}"/>
    <cellStyle name="Normal 20 2" xfId="435" xr:uid="{526D36B2-C5A5-4C69-8054-283EB0653DD8}"/>
    <cellStyle name="Normal 20 2 2" xfId="436" xr:uid="{FF44FD09-6C76-44DE-95B5-6D10A0462818}"/>
    <cellStyle name="Normal 20 2 2 2" xfId="4425" xr:uid="{876F4FBF-BBA5-4565-BAD2-230E54AE16C9}"/>
    <cellStyle name="Normal 20 2 2 3" xfId="4417" xr:uid="{FC42946C-BEC5-4D74-B9C2-2747ECC2933F}"/>
    <cellStyle name="Normal 20 2 2 4" xfId="4582" xr:uid="{9139E4F8-9883-4F1C-8FD3-DB0699A676A1}"/>
    <cellStyle name="Normal 20 2 2 5" xfId="4744" xr:uid="{278C800B-3B9A-425E-AA70-2EA7D91EAB53}"/>
    <cellStyle name="Normal 20 2 3" xfId="4420" xr:uid="{9C9B0759-73DD-4C4C-B965-AE9723669AA1}"/>
    <cellStyle name="Normal 20 2 4" xfId="4416" xr:uid="{10BE56A5-9A5B-49DD-9D0E-A8D068068A49}"/>
    <cellStyle name="Normal 20 2 5" xfId="4581" xr:uid="{E50169E4-C973-46FC-A70F-D05766B21BA5}"/>
    <cellStyle name="Normal 20 2 6" xfId="4743" xr:uid="{51A64745-50EB-4E17-9091-D5B3DF08611A}"/>
    <cellStyle name="Normal 20 3" xfId="1167" xr:uid="{1BFE52D9-6DFF-44FE-91F2-89EF48567518}"/>
    <cellStyle name="Normal 20 3 2" xfId="4457" xr:uid="{0A984BD1-CE81-4049-9D44-57B520A3917E}"/>
    <cellStyle name="Normal 20 4" xfId="4352" xr:uid="{90A305A6-19AD-4535-BADB-B0126133624D}"/>
    <cellStyle name="Normal 20 4 2" xfId="4555" xr:uid="{26A9D619-66D5-4798-8CBE-DB89899DEF8C}"/>
    <cellStyle name="Normal 20 4 3" xfId="4736" xr:uid="{DA37A09C-AAFE-4459-AECE-42835753A10A}"/>
    <cellStyle name="Normal 20 4 4" xfId="4711" xr:uid="{415E19B1-B93F-4455-B769-2A2B24983E65}"/>
    <cellStyle name="Normal 20 5" xfId="4433" xr:uid="{F2B8BB5B-C2CC-421C-A820-62461A97C885}"/>
    <cellStyle name="Normal 20 5 2" xfId="5328" xr:uid="{8AA46644-834F-49DE-AA2B-945692C73784}"/>
    <cellStyle name="Normal 20 6" xfId="4587" xr:uid="{D8EE6D80-C1FC-42E3-8D3C-5F9B4E09C9C2}"/>
    <cellStyle name="Normal 20 7" xfId="4696" xr:uid="{E78CB60C-2F74-4B78-860D-266863014DB0}"/>
    <cellStyle name="Normal 20 8" xfId="4717" xr:uid="{709F1478-A7C4-44E6-95D9-C4091EF27C61}"/>
    <cellStyle name="Normal 20 9" xfId="4716" xr:uid="{54751727-9A5F-451B-8600-12036A1B46A1}"/>
    <cellStyle name="Normal 21" xfId="437" xr:uid="{9BE5B6C6-1C6F-4743-A005-1CB82BC7654E}"/>
    <cellStyle name="Normal 21 2" xfId="438" xr:uid="{F2C22090-7BBF-49AC-A655-BB8224994708}"/>
    <cellStyle name="Normal 21 2 2" xfId="439" xr:uid="{FB6A9F85-44F5-42C5-95E5-662589E4F17D}"/>
    <cellStyle name="Normal 21 3" xfId="4353" xr:uid="{90E3BA5F-5008-461C-90D2-1A0FF2134EA0}"/>
    <cellStyle name="Normal 21 3 2" xfId="4459" xr:uid="{10DB79C6-A803-4DA0-B947-02FA1EA022A8}"/>
    <cellStyle name="Normal 21 3 2 2" xfId="5358" xr:uid="{18A077E5-4FEE-45B6-AADE-5C84DB83CA1D}"/>
    <cellStyle name="Normal 21 3 3" xfId="4458" xr:uid="{89B46C02-A039-4E40-8D32-174551AEF2F5}"/>
    <cellStyle name="Normal 21 4" xfId="4570" xr:uid="{F8D9B67E-A37C-45AE-A95E-E77998191EBD}"/>
    <cellStyle name="Normal 21 4 2" xfId="5359" xr:uid="{C76C0CC9-2AEB-47A5-9AF5-868D0D6ADDD4}"/>
    <cellStyle name="Normal 21 5" xfId="4737" xr:uid="{DCD7E31D-1B1C-41CA-9AD6-53FB25990BF1}"/>
    <cellStyle name="Normal 22" xfId="440" xr:uid="{4D37A7C8-994D-4C3F-B594-DAC6297B874A}"/>
    <cellStyle name="Normal 22 2" xfId="441" xr:uid="{F1759188-8725-4E28-9831-05C7FA8D4C5B}"/>
    <cellStyle name="Normal 22 3" xfId="4310" xr:uid="{422F4B99-6F63-4648-AB3D-3C17E4E359CA}"/>
    <cellStyle name="Normal 22 3 2" xfId="4354" xr:uid="{4A8DAB3B-98BB-4BED-A36B-6371C0B22EB4}"/>
    <cellStyle name="Normal 22 3 2 2" xfId="4461" xr:uid="{DDA55387-D304-4EA7-A46B-8D23C1BE837E}"/>
    <cellStyle name="Normal 22 3 3" xfId="4460" xr:uid="{7FEAF0FF-17B8-4F5B-A07C-9021A31A3349}"/>
    <cellStyle name="Normal 22 3 4" xfId="4691" xr:uid="{69930287-D7D7-4C29-974B-AFA0D241B7F5}"/>
    <cellStyle name="Normal 22 4" xfId="4313" xr:uid="{BDF4A38B-397E-4767-80A4-B4EE5FA53281}"/>
    <cellStyle name="Normal 22 4 10" xfId="5356" xr:uid="{466BAA3F-81AF-47A1-919B-8AB5E2AA2115}"/>
    <cellStyle name="Normal 22 4 2" xfId="4431" xr:uid="{FA92F5BF-828B-474F-9A26-D0227EC8E0B3}"/>
    <cellStyle name="Normal 22 4 3" xfId="4571" xr:uid="{87C1D62D-1310-4732-A70C-4CA56CA86121}"/>
    <cellStyle name="Normal 22 4 3 2" xfId="4590" xr:uid="{4611CDC5-A86F-428F-93B7-12F045EBB8D8}"/>
    <cellStyle name="Normal 22 4 3 3" xfId="4748" xr:uid="{89D4E627-98A4-4C76-A4B6-F2445C4A835C}"/>
    <cellStyle name="Normal 22 4 3 4" xfId="5338" xr:uid="{0E926378-F15B-463B-9378-5ED0C8E6D4E1}"/>
    <cellStyle name="Normal 22 4 3 5" xfId="5334" xr:uid="{7735A9D8-6D15-4523-9F7A-5D97E3EC66EF}"/>
    <cellStyle name="Normal 22 4 4" xfId="4692" xr:uid="{66D0E90D-8040-4055-BE28-199B4FC07E6F}"/>
    <cellStyle name="Normal 22 4 5" xfId="4604" xr:uid="{854C3BBB-EF3C-4404-AEE9-58E16A4BEA43}"/>
    <cellStyle name="Normal 22 4 6" xfId="4595" xr:uid="{8F58C6C6-570D-43AC-B86A-923E3012129E}"/>
    <cellStyle name="Normal 22 4 7" xfId="4594" xr:uid="{660A94F0-8BB1-4DCD-B786-62B7E7A82616}"/>
    <cellStyle name="Normal 22 4 8" xfId="4593" xr:uid="{19B18ECC-44DA-45ED-AD31-325D11F24AEB}"/>
    <cellStyle name="Normal 22 4 9" xfId="4592" xr:uid="{3B02C9FB-5E72-4739-8F96-CDF0115D203A}"/>
    <cellStyle name="Normal 22 5" xfId="4738" xr:uid="{F243A913-93D9-4D5A-9750-A949285458AC}"/>
    <cellStyle name="Normal 23" xfId="442" xr:uid="{3F120FE1-8CF3-41D9-94DC-3CE66604C317}"/>
    <cellStyle name="Normal 23 2" xfId="2500" xr:uid="{6E3C9CE3-2576-40A7-808E-68EEAB937CAD}"/>
    <cellStyle name="Normal 23 2 2" xfId="4356" xr:uid="{C16DF583-5539-407C-B87C-A182126CC0C5}"/>
    <cellStyle name="Normal 23 2 2 2" xfId="4751" xr:uid="{BAF1F40D-BEBD-4817-9CA3-BA2F33E290A4}"/>
    <cellStyle name="Normal 23 2 2 3" xfId="4693" xr:uid="{75A2E78A-31AA-4ED5-AAFE-8193AA313BB9}"/>
    <cellStyle name="Normal 23 2 2 4" xfId="4663" xr:uid="{B88F0DD3-C14B-412A-A932-FFD40FA156FC}"/>
    <cellStyle name="Normal 23 2 3" xfId="4605" xr:uid="{1F739184-C2EB-4790-BBCC-390309612E3C}"/>
    <cellStyle name="Normal 23 2 4" xfId="4712" xr:uid="{3D5676F2-918D-4EB2-B447-0CAC617A2A41}"/>
    <cellStyle name="Normal 23 3" xfId="4426" xr:uid="{537DFF04-45AF-4E8A-86EB-A2BB15186BF2}"/>
    <cellStyle name="Normal 23 4" xfId="4355" xr:uid="{BCCF5C14-BD5D-4B9D-AF4D-B9DFDBE71090}"/>
    <cellStyle name="Normal 23 5" xfId="4572" xr:uid="{AB11855D-1698-4071-8248-846637A9C20C}"/>
    <cellStyle name="Normal 23 6" xfId="4739" xr:uid="{CA31DAAA-BB5F-4A7A-9696-D6905878250A}"/>
    <cellStyle name="Normal 24" xfId="443" xr:uid="{B0B3CD7D-716F-41E4-884D-6882655497DD}"/>
    <cellStyle name="Normal 24 2" xfId="444" xr:uid="{C9A01B59-B047-41FB-B2EE-006C4DBC37FB}"/>
    <cellStyle name="Normal 24 2 2" xfId="4428" xr:uid="{2EB255EC-DEB9-4287-A7F5-6A67D569442A}"/>
    <cellStyle name="Normal 24 2 3" xfId="4358" xr:uid="{79265907-C52A-431F-AF4E-089B650EACD5}"/>
    <cellStyle name="Normal 24 2 4" xfId="4574" xr:uid="{1DBE3278-3CD4-44A3-AA99-96452F87DF1F}"/>
    <cellStyle name="Normal 24 2 5" xfId="4741" xr:uid="{81A5F97F-3DE4-4177-B3DA-F85EE9772E13}"/>
    <cellStyle name="Normal 24 3" xfId="4427" xr:uid="{D58C12B4-F481-4019-8818-D8592EE7A0F2}"/>
    <cellStyle name="Normal 24 4" xfId="4357" xr:uid="{2B264746-2AB7-49BF-B7E9-8CF7271CEBC3}"/>
    <cellStyle name="Normal 24 5" xfId="4573" xr:uid="{B725C0BD-B3DF-417D-AAE6-EF7805E28805}"/>
    <cellStyle name="Normal 24 6" xfId="4740" xr:uid="{B3B9A182-F5DB-48BF-BEE1-767546AADACB}"/>
    <cellStyle name="Normal 25" xfId="451" xr:uid="{1B44ADDD-065F-40B7-9FC5-013F6267009B}"/>
    <cellStyle name="Normal 25 2" xfId="4360" xr:uid="{70D1F4F8-1243-4A88-8F08-A300DCC06988}"/>
    <cellStyle name="Normal 25 2 2" xfId="5337" xr:uid="{7F902A4B-38D0-44AA-909A-81021783FA5C}"/>
    <cellStyle name="Normal 25 3" xfId="4429" xr:uid="{1756F3DE-6398-4223-9F78-C83615E290DC}"/>
    <cellStyle name="Normal 25 4" xfId="4359" xr:uid="{A948C4C5-F3DF-467C-B066-559E6EB7EB57}"/>
    <cellStyle name="Normal 25 5" xfId="4575" xr:uid="{508A5600-D76D-4E7A-9827-EF96DC9A9FC4}"/>
    <cellStyle name="Normal 26" xfId="2498" xr:uid="{46923A84-FCDD-4B54-91CF-311BB5C57DB9}"/>
    <cellStyle name="Normal 26 2" xfId="2499" xr:uid="{46630196-F9B0-4BE1-9B44-99EB74CBF38C}"/>
    <cellStyle name="Normal 26 2 2" xfId="4362" xr:uid="{B708C0A8-BF22-4818-A09D-406E8A629943}"/>
    <cellStyle name="Normal 26 3" xfId="4361" xr:uid="{1FDAA786-DA8E-47C0-A955-184F3A62ED15}"/>
    <cellStyle name="Normal 26 3 2" xfId="4436" xr:uid="{40E76868-AEFF-4730-9A3D-59D1B7B98968}"/>
    <cellStyle name="Normal 27" xfId="2507" xr:uid="{8E9E08B9-5878-432B-BA08-15EBE909F4FC}"/>
    <cellStyle name="Normal 27 2" xfId="4364" xr:uid="{BEC00046-37EC-4D94-BB1D-B76C540A001A}"/>
    <cellStyle name="Normal 27 3" xfId="4363" xr:uid="{E8E3E634-1B23-42AD-B92C-69C99BCDF0C0}"/>
    <cellStyle name="Normal 27 4" xfId="4599" xr:uid="{E0A80D83-B7B6-40F9-B9E1-5432C12A8E94}"/>
    <cellStyle name="Normal 27 5" xfId="5320" xr:uid="{6D0A0523-270A-43CD-9917-FA68A049279A}"/>
    <cellStyle name="Normal 27 6" xfId="4589" xr:uid="{1C66C9B8-285C-40D9-8794-5686AD0270AD}"/>
    <cellStyle name="Normal 27 7" xfId="5332" xr:uid="{B88DA4B3-D434-4710-9AA4-952E800068C0}"/>
    <cellStyle name="Normal 28" xfId="4365" xr:uid="{E86DA2B2-CF71-4418-87C3-49B5129C1FC6}"/>
    <cellStyle name="Normal 28 2" xfId="4366" xr:uid="{9FB92402-74B9-450E-BEBF-8712A6F1FB86}"/>
    <cellStyle name="Normal 28 3" xfId="4367" xr:uid="{1EA45CA9-00CC-48B8-B34B-2129D7C8BB2A}"/>
    <cellStyle name="Normal 29" xfId="4368" xr:uid="{45ABD90A-D0D5-4F78-8D70-D9F9A8E5907F}"/>
    <cellStyle name="Normal 29 2" xfId="4369" xr:uid="{EF5FEF0C-52C7-4AF3-82C9-7174AF137EEA}"/>
    <cellStyle name="Normal 3" xfId="2" xr:uid="{665067A7-73F8-4B7E-BFD2-7BB3B9468366}"/>
    <cellStyle name="Normal 3 2" xfId="81" xr:uid="{2F57E6A5-AA82-4608-A6E0-2677F883FFA6}"/>
    <cellStyle name="Normal 3 2 2" xfId="82" xr:uid="{DCE4C04C-3DC6-4C0A-A01F-5AEC233599B7}"/>
    <cellStyle name="Normal 3 2 2 2" xfId="288" xr:uid="{F2B0AD0F-AA8C-4D93-967E-049CAA9E1979}"/>
    <cellStyle name="Normal 3 2 2 2 2" xfId="4665" xr:uid="{D9C35999-E9D9-4B24-A39B-1BE1559EB5CC}"/>
    <cellStyle name="Normal 3 2 2 3" xfId="4556" xr:uid="{52AD3DEF-D758-42F1-ABD9-7C36BB78F876}"/>
    <cellStyle name="Normal 3 2 3" xfId="83" xr:uid="{3D39B95C-9001-4AB0-8317-54FFE1960FE9}"/>
    <cellStyle name="Normal 3 2 4" xfId="289" xr:uid="{D8FF9E6F-FA64-412E-B49B-864435446E3F}"/>
    <cellStyle name="Normal 3 2 4 2" xfId="4666" xr:uid="{E4BE7A1E-D5CB-4683-BCE1-B97A1A66DF61}"/>
    <cellStyle name="Normal 3 2 5" xfId="2506" xr:uid="{3E7BD022-EDBB-4AC7-8660-FFB23059F7C9}"/>
    <cellStyle name="Normal 3 2 5 2" xfId="4509" xr:uid="{CFD06263-E45F-402B-9F5B-47E4595076BB}"/>
    <cellStyle name="Normal 3 2 5 3" xfId="5304" xr:uid="{822786F5-834E-4713-9079-F951F97B5C17}"/>
    <cellStyle name="Normal 3 3" xfId="84" xr:uid="{772CEE6D-E0BB-4C49-B878-3D082A776CCD}"/>
    <cellStyle name="Normal 3 3 2" xfId="290" xr:uid="{5227396E-CEAB-4F67-84B6-8CEE2AA91C69}"/>
    <cellStyle name="Normal 3 3 2 2" xfId="4667" xr:uid="{4539D2E2-E5B2-4352-88F3-5F29ADAED5E1}"/>
    <cellStyle name="Normal 3 3 3" xfId="4557" xr:uid="{F8D429E6-D23D-4147-83D8-5C4DC643CD87}"/>
    <cellStyle name="Normal 3 4" xfId="85" xr:uid="{41D1724A-01BF-40F0-B605-15FC15F05371}"/>
    <cellStyle name="Normal 3 4 2" xfId="2502" xr:uid="{891CA695-78FE-435A-AF09-06678B81CC3C}"/>
    <cellStyle name="Normal 3 4 2 2" xfId="4668" xr:uid="{256F9500-11C3-40C6-927C-C0792EBB228D}"/>
    <cellStyle name="Normal 3 4 3" xfId="5341" xr:uid="{84D432B8-43BE-4520-93FC-E31B8AF901FD}"/>
    <cellStyle name="Normal 3 5" xfId="2501" xr:uid="{454E66E8-8618-46DA-B2DE-27AFDDFB2621}"/>
    <cellStyle name="Normal 3 5 2" xfId="4669" xr:uid="{D7EDC4F5-5165-4245-A010-32876B0A553A}"/>
    <cellStyle name="Normal 3 5 3" xfId="4745" xr:uid="{42158F47-D1A6-4F58-B82F-C6581AF431BF}"/>
    <cellStyle name="Normal 3 5 4" xfId="4713" xr:uid="{DDF18E88-C00E-4ED8-A6F7-891F7A04137F}"/>
    <cellStyle name="Normal 3 6" xfId="4664" xr:uid="{D122D129-2824-49DB-8C90-8CE7E30F3152}"/>
    <cellStyle name="Normal 3 6 2" xfId="5336" xr:uid="{4A51A302-E1DA-4C2C-A9E0-CE85777E6DCB}"/>
    <cellStyle name="Normal 3 6 2 2" xfId="5333" xr:uid="{70A58396-443D-44E5-AC63-90AEDF725B61}"/>
    <cellStyle name="Normal 30" xfId="4370" xr:uid="{1E82390F-56E8-4449-8C90-946B6E4BFCAB}"/>
    <cellStyle name="Normal 30 2" xfId="4371" xr:uid="{C5E9C8F7-B615-40EB-B751-6DA953887786}"/>
    <cellStyle name="Normal 31" xfId="4372" xr:uid="{F3E7567D-9A0F-4B4D-BA46-9E6F3FF78F04}"/>
    <cellStyle name="Normal 31 2" xfId="4373" xr:uid="{21382406-D99A-47AC-878C-8514286FBA6F}"/>
    <cellStyle name="Normal 32" xfId="4374" xr:uid="{F5095A7E-2B60-47A7-B57B-ECE6A8EF712D}"/>
    <cellStyle name="Normal 33" xfId="4375" xr:uid="{98D04740-C3F6-4BEB-8420-C6A67D65C7D3}"/>
    <cellStyle name="Normal 33 2" xfId="4376" xr:uid="{FB05C4BE-6CA2-4CFA-A88A-A4B083F608AD}"/>
    <cellStyle name="Normal 34" xfId="4377" xr:uid="{81843C77-4B84-4331-9AF7-AF5266298534}"/>
    <cellStyle name="Normal 34 2" xfId="4378" xr:uid="{96D9FA8E-B62B-4CEC-83D9-8F74729A1ABE}"/>
    <cellStyle name="Normal 35" xfId="4379" xr:uid="{0772A24E-1D16-41BA-B4BF-9926C6483DA4}"/>
    <cellStyle name="Normal 35 2" xfId="4380" xr:uid="{C59F8C93-DA9B-4CC3-95B2-3891356F9875}"/>
    <cellStyle name="Normal 36" xfId="4381" xr:uid="{E6ED3B14-955B-436A-9B0F-275AD811A675}"/>
    <cellStyle name="Normal 36 2" xfId="4382" xr:uid="{013D3DFA-C28F-4D72-9B94-883B0B2B2418}"/>
    <cellStyle name="Normal 37" xfId="4383" xr:uid="{189939FB-E951-4A9A-97B9-AF4891602503}"/>
    <cellStyle name="Normal 37 2" xfId="4384" xr:uid="{5EB90174-43FA-400E-83B9-4C556178B5E7}"/>
    <cellStyle name="Normal 38" xfId="4385" xr:uid="{A4FA4FAD-E14C-453E-95FE-06AFA0C796F5}"/>
    <cellStyle name="Normal 38 2" xfId="4386" xr:uid="{FBEBB797-A3C4-4B2F-972F-E733DE40F889}"/>
    <cellStyle name="Normal 39" xfId="4387" xr:uid="{545511DE-93E1-4827-8864-75D5897875B0}"/>
    <cellStyle name="Normal 39 2" xfId="4388" xr:uid="{703C6D06-2CAB-4201-BA53-738179C204AF}"/>
    <cellStyle name="Normal 39 2 2" xfId="4389" xr:uid="{97DA895B-23AB-4E6E-8D3E-BE8DB9D8C81A}"/>
    <cellStyle name="Normal 39 3" xfId="4390" xr:uid="{FD5EFBFC-826F-46B0-89D4-3017833ACA31}"/>
    <cellStyle name="Normal 4" xfId="86" xr:uid="{FE201C39-01FA-4803-85B0-999F77CA7559}"/>
    <cellStyle name="Normal 4 2" xfId="87" xr:uid="{9ADEB65F-526A-4055-A21C-7CE3D69CA8CB}"/>
    <cellStyle name="Normal 4 2 2" xfId="88" xr:uid="{219B7F70-9843-4E4B-AF32-3F1D79C422CF}"/>
    <cellStyle name="Normal 4 2 2 2" xfId="445" xr:uid="{64A790B3-B3A5-4A73-8C87-48F8A037DF98}"/>
    <cellStyle name="Normal 4 2 2 3" xfId="2807" xr:uid="{320A2E60-8920-4724-8CA8-7D86328B4B62}"/>
    <cellStyle name="Normal 4 2 2 4" xfId="2808" xr:uid="{FBF34A83-5ED3-4889-8F14-007BDE2257EB}"/>
    <cellStyle name="Normal 4 2 2 4 2" xfId="2809" xr:uid="{2687AAFD-9698-41B2-B594-66DF806EA57F}"/>
    <cellStyle name="Normal 4 2 2 4 3" xfId="2810" xr:uid="{4D5A20E5-84DE-4C4E-B9BE-040539181DFF}"/>
    <cellStyle name="Normal 4 2 2 4 3 2" xfId="2811" xr:uid="{7DFB0F61-A0F5-4541-A2AC-89689AB29717}"/>
    <cellStyle name="Normal 4 2 2 4 3 3" xfId="4312" xr:uid="{F0F4D50A-9BC8-4F75-AB0C-E0F24051B809}"/>
    <cellStyle name="Normal 4 2 3" xfId="2493" xr:uid="{F13766E6-7E3A-4F3B-B5B5-84ED0BAF540F}"/>
    <cellStyle name="Normal 4 2 3 2" xfId="2504" xr:uid="{826935DC-FD3E-4A06-91F6-1A76973A88EE}"/>
    <cellStyle name="Normal 4 2 3 2 2" xfId="4462" xr:uid="{C36C1EAD-38F1-423D-9D7D-166CBA576A4B}"/>
    <cellStyle name="Normal 4 2 3 2 3" xfId="5347" xr:uid="{34F7D9CE-899D-4694-8D20-ECA742C82304}"/>
    <cellStyle name="Normal 4 2 3 3" xfId="4463" xr:uid="{2EBE0C97-79BD-4CBA-8420-0C1768E29C6A}"/>
    <cellStyle name="Normal 4 2 3 3 2" xfId="4464" xr:uid="{B1645F74-BF6D-4E16-B067-EE1268DD4F4C}"/>
    <cellStyle name="Normal 4 2 3 4" xfId="4465" xr:uid="{909C42B3-940C-4AA8-9394-6B015F311954}"/>
    <cellStyle name="Normal 4 2 3 5" xfId="4466" xr:uid="{B41B5338-DA9C-4378-A842-B60E8833928A}"/>
    <cellStyle name="Normal 4 2 4" xfId="2494" xr:uid="{AA43A5DF-A3A7-446C-BFE1-99A0FC7A1A16}"/>
    <cellStyle name="Normal 4 2 4 2" xfId="4392" xr:uid="{F9282594-EC90-443A-80DA-A2BDA9E2856A}"/>
    <cellStyle name="Normal 4 2 4 2 2" xfId="4467" xr:uid="{3DC4EF6A-FB6A-4442-9B42-2609A7BCFA64}"/>
    <cellStyle name="Normal 4 2 4 2 3" xfId="4694" xr:uid="{3DBF5EF9-F200-4189-975E-22F49744ABD9}"/>
    <cellStyle name="Normal 4 2 4 2 4" xfId="4613" xr:uid="{9C29C252-5ADF-4D4C-91CC-6B5C87282EB0}"/>
    <cellStyle name="Normal 4 2 4 3" xfId="4576" xr:uid="{88013DD2-4C99-49BD-AA4C-538A3CEB3474}"/>
    <cellStyle name="Normal 4 2 4 4" xfId="4714" xr:uid="{60041C80-FD83-44A6-BF78-0FA39D018D1E}"/>
    <cellStyle name="Normal 4 2 5" xfId="1168" xr:uid="{F36BDCF0-39F0-46F2-9B6B-D6602E72AE17}"/>
    <cellStyle name="Normal 4 2 6" xfId="4558" xr:uid="{C0E9B437-8007-4C67-97F0-CA00E4B30607}"/>
    <cellStyle name="Normal 4 2 7" xfId="5350" xr:uid="{A47092FB-3500-4B64-B276-B819D7109529}"/>
    <cellStyle name="Normal 4 3" xfId="528" xr:uid="{68D69DD1-E8BD-48BD-86A7-750F45D9D469}"/>
    <cellStyle name="Normal 4 3 2" xfId="1170" xr:uid="{EB23E2D4-7299-49B2-8EBB-AD60EDE13AFE}"/>
    <cellStyle name="Normal 4 3 2 2" xfId="1171" xr:uid="{C97BBC43-36E3-4548-B3CE-9C8DEF299568}"/>
    <cellStyle name="Normal 4 3 2 3" xfId="1172" xr:uid="{3EC32449-FD03-44F3-878E-746F387725D0}"/>
    <cellStyle name="Normal 4 3 3" xfId="1169" xr:uid="{08E5F852-F90E-4541-B8E5-686954FEA8DA}"/>
    <cellStyle name="Normal 4 3 3 2" xfId="4434" xr:uid="{4110CE66-68A9-414C-BD32-B23811D24AD1}"/>
    <cellStyle name="Normal 4 3 4" xfId="2812" xr:uid="{27B4C0CA-F81F-4111-98B9-62B20C7AD13C}"/>
    <cellStyle name="Normal 4 3 5" xfId="2813" xr:uid="{8DE9CFA2-8BD0-4BB1-9F10-623C431F1937}"/>
    <cellStyle name="Normal 4 3 5 2" xfId="2814" xr:uid="{559F7B00-F0A2-4876-B1FB-F24824BBC5CC}"/>
    <cellStyle name="Normal 4 3 5 3" xfId="2815" xr:uid="{B0157F16-6077-452B-BF52-C223D9C5955A}"/>
    <cellStyle name="Normal 4 3 5 3 2" xfId="2816" xr:uid="{B8C77941-65AD-4949-8480-0284061AF5E5}"/>
    <cellStyle name="Normal 4 3 5 3 3" xfId="4311" xr:uid="{E495F981-0095-4AF1-90C4-DAEDD99072E6}"/>
    <cellStyle name="Normal 4 3 6" xfId="4314" xr:uid="{582B991A-4D8F-41F1-BF90-ED28F64D5F3B}"/>
    <cellStyle name="Normal 4 3 7" xfId="5348" xr:uid="{3BDEE203-74FF-4A3F-8ADE-3206C9EC04BE}"/>
    <cellStyle name="Normal 4 4" xfId="453" xr:uid="{A02C451D-2038-478B-9D1E-3D429B4CAC9C}"/>
    <cellStyle name="Normal 4 4 2" xfId="2495" xr:uid="{722A140E-5694-4E13-AD22-8381C57CCD30}"/>
    <cellStyle name="Normal 4 4 2 2" xfId="5354" xr:uid="{A17B62E8-6CB0-4EDB-8CA8-0A6BD6F2CC94}"/>
    <cellStyle name="Normal 4 4 3" xfId="2503" xr:uid="{21E58C9C-2099-4586-B561-CAF2906215E8}"/>
    <cellStyle name="Normal 4 4 3 2" xfId="4317" xr:uid="{B145AEC2-43BF-447A-AEAE-0B1883BDE74E}"/>
    <cellStyle name="Normal 4 4 3 3" xfId="4316" xr:uid="{7E821891-714C-44C4-9438-43AD5448C435}"/>
    <cellStyle name="Normal 4 4 4" xfId="4747" xr:uid="{42AAA538-1691-47BB-954E-EFE213FF6D76}"/>
    <cellStyle name="Normal 4 4 5" xfId="5346" xr:uid="{8087EE86-CD4C-4CA5-B2AB-1EF654115655}"/>
    <cellStyle name="Normal 4 5" xfId="2496" xr:uid="{A44A598D-4A54-42B2-B48F-C37A1088FF46}"/>
    <cellStyle name="Normal 4 5 2" xfId="4391" xr:uid="{C1C6B952-C7CE-4AC1-9E12-F1BE60DE5568}"/>
    <cellStyle name="Normal 4 6" xfId="2497" xr:uid="{64EA6936-3894-43C1-AFBB-A6A98734993C}"/>
    <cellStyle name="Normal 4 7" xfId="900" xr:uid="{9446EA90-E86E-48A8-8D56-BC4AEE6E6621}"/>
    <cellStyle name="Normal 4 8" xfId="5349" xr:uid="{BA8CE0F0-1EDF-41ED-BF57-3E7162F25C9C}"/>
    <cellStyle name="Normal 40" xfId="4393" xr:uid="{F12CAA68-E10A-48A4-8A01-DB3EB64D4637}"/>
    <cellStyle name="Normal 40 2" xfId="4394" xr:uid="{39155B4A-6B7C-4CEB-B3B9-3285528D5C3A}"/>
    <cellStyle name="Normal 40 2 2" xfId="4395" xr:uid="{CBD6E6BE-1A45-40AA-87E0-712D0AEEF85E}"/>
    <cellStyle name="Normal 40 3" xfId="4396" xr:uid="{15798A67-1B63-4639-9D5F-69BE82F40357}"/>
    <cellStyle name="Normal 41" xfId="4397" xr:uid="{1F078A76-578F-45EA-BE0C-8876B9176940}"/>
    <cellStyle name="Normal 41 2" xfId="4398" xr:uid="{15788EA4-5412-445C-9086-C0BDE94604EC}"/>
    <cellStyle name="Normal 42" xfId="4399" xr:uid="{23952028-B7B0-4CC4-BE49-9B00F670ABED}"/>
    <cellStyle name="Normal 42 2" xfId="4400" xr:uid="{633582FE-4C5C-413D-ACA2-3905643EC0E6}"/>
    <cellStyle name="Normal 43" xfId="4401" xr:uid="{46FB9D73-2DC9-4084-A6C0-03C6EDEA2795}"/>
    <cellStyle name="Normal 43 2" xfId="4402" xr:uid="{D4AB35B5-E74E-40F6-9357-D94A38FB558D}"/>
    <cellStyle name="Normal 44" xfId="4412" xr:uid="{C319AAEB-CFCC-43FB-953E-5A57CBC2A317}"/>
    <cellStyle name="Normal 44 2" xfId="4413" xr:uid="{247FC0EB-0B45-4D39-A9DA-79C5595742FA}"/>
    <cellStyle name="Normal 45" xfId="4674" xr:uid="{5597EEB4-4E34-4C73-9B23-CE1AF97823A9}"/>
    <cellStyle name="Normal 45 2" xfId="5324" xr:uid="{1D1B3BD1-9E61-400A-AF88-114CB139ABA5}"/>
    <cellStyle name="Normal 45 3" xfId="5323" xr:uid="{10CB5F21-F9F3-4333-B392-9A78E27132CB}"/>
    <cellStyle name="Normal 5" xfId="89" xr:uid="{32E51351-60D1-4FC1-AD34-4E386B56B602}"/>
    <cellStyle name="Normal 5 10" xfId="291" xr:uid="{5F23F0F0-68AC-4D86-9DC6-6C8CD8C0AD69}"/>
    <cellStyle name="Normal 5 10 2" xfId="529" xr:uid="{B6346D2C-C8B0-40A4-ABDA-348AA0A5547B}"/>
    <cellStyle name="Normal 5 10 2 2" xfId="1173" xr:uid="{F01C9706-6572-48A3-9437-A8C19A28504F}"/>
    <cellStyle name="Normal 5 10 2 3" xfId="2817" xr:uid="{B102F85B-4D03-407B-BCAA-8F849A22A1C9}"/>
    <cellStyle name="Normal 5 10 2 4" xfId="2818" xr:uid="{AD81B028-BB23-4635-AA41-6F3A8FC7DE62}"/>
    <cellStyle name="Normal 5 10 3" xfId="1174" xr:uid="{5AE144C7-3E66-4FDE-AD66-B64A8C3C4C51}"/>
    <cellStyle name="Normal 5 10 3 2" xfId="2819" xr:uid="{1FFEA56D-5FA1-453E-99F6-08FF31D05962}"/>
    <cellStyle name="Normal 5 10 3 3" xfId="2820" xr:uid="{6D1E30F3-C6C1-4A56-9AD6-CDA8D92BECAE}"/>
    <cellStyle name="Normal 5 10 3 4" xfId="2821" xr:uid="{3FDA7FE2-0371-4E6E-9B56-9764A9F12B44}"/>
    <cellStyle name="Normal 5 10 4" xfId="2822" xr:uid="{6C51D195-D66F-4751-8D36-B367499751C1}"/>
    <cellStyle name="Normal 5 10 5" xfId="2823" xr:uid="{E316BE71-7FB4-495D-8C99-F8A9D3E9E98C}"/>
    <cellStyle name="Normal 5 10 6" xfId="2824" xr:uid="{8C598052-B3DB-48BF-A319-9FA65AE2271F}"/>
    <cellStyle name="Normal 5 11" xfId="292" xr:uid="{D136B1FC-705B-46CF-BFE6-BB04AE16C611}"/>
    <cellStyle name="Normal 5 11 2" xfId="1175" xr:uid="{B469E29B-35EC-496D-A61A-0E3B6DCC6520}"/>
    <cellStyle name="Normal 5 11 2 2" xfId="2825" xr:uid="{6ED9C5F2-448B-4483-B7A2-F1DC6BA9F36D}"/>
    <cellStyle name="Normal 5 11 2 2 2" xfId="4403" xr:uid="{91133F87-200C-4FBB-BFB1-38AD48DA7D25}"/>
    <cellStyle name="Normal 5 11 2 2 3" xfId="4681" xr:uid="{F083C732-2FAB-4BBE-8155-3655BE0BE5D8}"/>
    <cellStyle name="Normal 5 11 2 3" xfId="2826" xr:uid="{927FE3DB-BF4C-4044-8965-248BAB63BA18}"/>
    <cellStyle name="Normal 5 11 2 4" xfId="2827" xr:uid="{7453EB8E-0E26-4899-8574-2C1A56361D1B}"/>
    <cellStyle name="Normal 5 11 3" xfId="2828" xr:uid="{B3439BF5-F486-468D-BA51-7CCB715F8B58}"/>
    <cellStyle name="Normal 5 11 3 2" xfId="5340" xr:uid="{EF86B8ED-C568-4989-A2D3-F05AD560013C}"/>
    <cellStyle name="Normal 5 11 4" xfId="2829" xr:uid="{291DDD88-BE45-439A-875F-06ABA5386783}"/>
    <cellStyle name="Normal 5 11 4 2" xfId="4577" xr:uid="{F4AE3D9F-275D-4D5A-8A63-F58978FB160A}"/>
    <cellStyle name="Normal 5 11 4 3" xfId="4682" xr:uid="{BCF71473-952D-4252-BD15-67C9BE4D2AD7}"/>
    <cellStyle name="Normal 5 11 4 4" xfId="4606" xr:uid="{73C11688-4812-404C-8E76-8DB039573DA7}"/>
    <cellStyle name="Normal 5 11 5" xfId="2830" xr:uid="{EF8FFDAC-07A8-4CC0-9E30-87A192738E5A}"/>
    <cellStyle name="Normal 5 12" xfId="1176" xr:uid="{D3455556-8FCA-44F8-889A-ED7615467BD6}"/>
    <cellStyle name="Normal 5 12 2" xfId="2831" xr:uid="{D26D7D66-8812-4786-BD88-AD3A6140A11C}"/>
    <cellStyle name="Normal 5 12 3" xfId="2832" xr:uid="{A2E3E473-F3A8-4839-92C3-6C4D20713265}"/>
    <cellStyle name="Normal 5 12 4" xfId="2833" xr:uid="{EC7397FE-C39A-47CD-968E-D0FBEFD764BD}"/>
    <cellStyle name="Normal 5 13" xfId="901" xr:uid="{43612326-4B9C-4430-B900-69E3D1AA5709}"/>
    <cellStyle name="Normal 5 13 2" xfId="2834" xr:uid="{601CFE22-D87D-48CC-A22A-AABB09AD04F4}"/>
    <cellStyle name="Normal 5 13 3" xfId="2835" xr:uid="{D6F7843E-66EA-49A6-9256-68B8CE6396C3}"/>
    <cellStyle name="Normal 5 13 4" xfId="2836" xr:uid="{35ADF2B2-1AC2-4E05-8453-42047B7D98D8}"/>
    <cellStyle name="Normal 5 14" xfId="2837" xr:uid="{F2532FB7-8E28-472B-9E91-ECA05D053069}"/>
    <cellStyle name="Normal 5 14 2" xfId="2838" xr:uid="{5E1FC785-3AC1-49CC-B8F5-CF1C9213E6ED}"/>
    <cellStyle name="Normal 5 15" xfId="2839" xr:uid="{07A78991-EB32-4C93-9736-B5CAE4ED0C37}"/>
    <cellStyle name="Normal 5 16" xfId="2840" xr:uid="{796A275F-CBFF-4DDE-944E-7732D3B09335}"/>
    <cellStyle name="Normal 5 17" xfId="2841" xr:uid="{8EE15154-7B86-4BC3-B9EE-AB23641EBA55}"/>
    <cellStyle name="Normal 5 18" xfId="5360" xr:uid="{146119D6-41F7-4278-9F5E-EE3377EAB96B}"/>
    <cellStyle name="Normal 5 2" xfId="90" xr:uid="{88323167-E5DC-482E-B106-4C2F5D38860D}"/>
    <cellStyle name="Normal 5 2 2" xfId="187" xr:uid="{37AD3BCA-7E8A-401D-838F-5E4CE1D4B8A0}"/>
    <cellStyle name="Normal 5 2 2 2" xfId="188" xr:uid="{9ED28217-C9BB-4198-B0BD-B3B2DEA84ED1}"/>
    <cellStyle name="Normal 5 2 2 2 2" xfId="189" xr:uid="{591E2210-8A2F-447F-A6DF-F0C3E5C7B54C}"/>
    <cellStyle name="Normal 5 2 2 2 2 2" xfId="190" xr:uid="{491BF264-77F3-4DAF-958F-DA232193909D}"/>
    <cellStyle name="Normal 5 2 2 2 3" xfId="191" xr:uid="{5434FC08-BC26-4CE0-A19A-398FD868FD9B}"/>
    <cellStyle name="Normal 5 2 2 2 4" xfId="4670" xr:uid="{735B13F5-7D08-43F2-92FC-542BAC249E13}"/>
    <cellStyle name="Normal 5 2 2 2 5" xfId="5300" xr:uid="{35CE3362-8FC4-4B5F-ADE9-8DE5FE2C5870}"/>
    <cellStyle name="Normal 5 2 2 3" xfId="192" xr:uid="{FC97C591-254A-48F7-B039-A2B2C265A806}"/>
    <cellStyle name="Normal 5 2 2 3 2" xfId="193" xr:uid="{E746C828-352E-4F06-BB36-93F56B1BF2A1}"/>
    <cellStyle name="Normal 5 2 2 4" xfId="194" xr:uid="{21D5B98E-FF62-47DC-B159-744873F80DBC}"/>
    <cellStyle name="Normal 5 2 2 5" xfId="293" xr:uid="{ECE83749-0F87-4343-BACF-1308CA7C1B36}"/>
    <cellStyle name="Normal 5 2 2 6" xfId="4596" xr:uid="{86851239-3F91-4DE0-89FF-5BCC96507DD3}"/>
    <cellStyle name="Normal 5 2 2 7" xfId="5329" xr:uid="{127C535C-3E7F-497A-8080-952A01C566D2}"/>
    <cellStyle name="Normal 5 2 3" xfId="195" xr:uid="{022BD1A5-5E53-47E5-B0BB-1143CCBDF067}"/>
    <cellStyle name="Normal 5 2 3 2" xfId="196" xr:uid="{1FCF77AB-518A-43ED-84E7-E3446226BE65}"/>
    <cellStyle name="Normal 5 2 3 2 2" xfId="197" xr:uid="{EBA395FE-9729-4FA9-AE8E-DFF90ACF49E1}"/>
    <cellStyle name="Normal 5 2 3 2 3" xfId="4559" xr:uid="{7A39AC4E-FA5A-49B2-9F6D-1AA7B68F6DCA}"/>
    <cellStyle name="Normal 5 2 3 2 4" xfId="5301" xr:uid="{6654997C-1548-4D82-91DF-829F5A928701}"/>
    <cellStyle name="Normal 5 2 3 3" xfId="198" xr:uid="{285B2D5C-1A06-4FD8-9D6E-85EE1CA12EA4}"/>
    <cellStyle name="Normal 5 2 3 3 2" xfId="4742" xr:uid="{41AB534F-C768-439F-A9A4-73DDB795863C}"/>
    <cellStyle name="Normal 5 2 3 4" xfId="4404" xr:uid="{20416801-CADD-4F5A-8D47-E325CDC1B743}"/>
    <cellStyle name="Normal 5 2 3 4 2" xfId="4715" xr:uid="{094AF37A-E47B-41FB-9C54-DD9A77EE2F17}"/>
    <cellStyle name="Normal 5 2 3 5" xfId="4597" xr:uid="{04E6BF90-FF47-468A-AD77-B4D123C5D690}"/>
    <cellStyle name="Normal 5 2 3 6" xfId="5321" xr:uid="{1803DD97-73E4-4759-A70D-51425F6E02CE}"/>
    <cellStyle name="Normal 5 2 3 7" xfId="5330" xr:uid="{F5D041E8-4DA6-432A-8D19-49FF1C4A1CBF}"/>
    <cellStyle name="Normal 5 2 4" xfId="199" xr:uid="{6C5CD59A-371D-4766-A7EA-96BF6EF8EC9F}"/>
    <cellStyle name="Normal 5 2 4 2" xfId="200" xr:uid="{75AAFB19-8858-4241-B90A-B3ED0C29FA2E}"/>
    <cellStyle name="Normal 5 2 5" xfId="201" xr:uid="{8606AFBD-942C-4FC3-899C-376308D80D9A}"/>
    <cellStyle name="Normal 5 2 6" xfId="186" xr:uid="{60B82683-15B1-4587-995C-4ABB1F5D55B3}"/>
    <cellStyle name="Normal 5 3" xfId="91" xr:uid="{B65580B4-1E29-4A40-888F-6850BC890E70}"/>
    <cellStyle name="Normal 5 3 2" xfId="4406" xr:uid="{9CD6F1D0-03CC-4164-9ACB-442B34868F4A}"/>
    <cellStyle name="Normal 5 3 3" xfId="4405" xr:uid="{F5B44268-1CF7-414F-A268-CED6B166AF2D}"/>
    <cellStyle name="Normal 5 4" xfId="92" xr:uid="{814A635A-B277-4106-90AC-8B091ACF5425}"/>
    <cellStyle name="Normal 5 4 10" xfId="2842" xr:uid="{285D50A5-DF3F-4D66-B71D-61E0EC020585}"/>
    <cellStyle name="Normal 5 4 11" xfId="2843" xr:uid="{71C0AEF3-A046-46E2-9D7F-3A203E16C99D}"/>
    <cellStyle name="Normal 5 4 2" xfId="93" xr:uid="{3465E933-999B-437A-81C6-577B53DA8859}"/>
    <cellStyle name="Normal 5 4 2 2" xfId="94" xr:uid="{13917392-2C06-4144-9B97-832CCB5A86D1}"/>
    <cellStyle name="Normal 5 4 2 2 2" xfId="294" xr:uid="{B91769AB-5E34-4087-BF93-BB06A31C37CF}"/>
    <cellStyle name="Normal 5 4 2 2 2 2" xfId="530" xr:uid="{A59507E9-27DE-4CED-A48B-162310B4285F}"/>
    <cellStyle name="Normal 5 4 2 2 2 2 2" xfId="531" xr:uid="{38173716-5A52-4D9D-85D2-8A3C2B8226C4}"/>
    <cellStyle name="Normal 5 4 2 2 2 2 2 2" xfId="1177" xr:uid="{EF748EAB-30C5-41E0-9389-E9189B8D1694}"/>
    <cellStyle name="Normal 5 4 2 2 2 2 2 2 2" xfId="1178" xr:uid="{C5906E60-0D07-4040-BD28-B02E05E1C981}"/>
    <cellStyle name="Normal 5 4 2 2 2 2 2 3" xfId="1179" xr:uid="{DE6E0668-12FB-44E4-ADB8-02A69D2336C2}"/>
    <cellStyle name="Normal 5 4 2 2 2 2 3" xfId="1180" xr:uid="{980EC9E6-0DC4-4CCC-987A-262D24BDA079}"/>
    <cellStyle name="Normal 5 4 2 2 2 2 3 2" xfId="1181" xr:uid="{6CACD0B1-B969-47F7-B9D1-65FA08695CAB}"/>
    <cellStyle name="Normal 5 4 2 2 2 2 4" xfId="1182" xr:uid="{11D081BD-6487-4A34-84E5-5143819BF390}"/>
    <cellStyle name="Normal 5 4 2 2 2 3" xfId="532" xr:uid="{27F98BA7-DB03-4770-8EA6-D41ED7CA1942}"/>
    <cellStyle name="Normal 5 4 2 2 2 3 2" xfId="1183" xr:uid="{CE327FF8-26CB-40D5-8B28-D7C1334B4BE3}"/>
    <cellStyle name="Normal 5 4 2 2 2 3 2 2" xfId="1184" xr:uid="{E1BEC475-AF78-43B7-866F-C50298F46E5F}"/>
    <cellStyle name="Normal 5 4 2 2 2 3 3" xfId="1185" xr:uid="{12A689CE-96BB-4DAB-9732-32EF43614F0A}"/>
    <cellStyle name="Normal 5 4 2 2 2 3 4" xfId="2844" xr:uid="{D8AD0EFD-CFFE-46F3-AD8B-CEAEE9E25311}"/>
    <cellStyle name="Normal 5 4 2 2 2 4" xfId="1186" xr:uid="{48CB4ADB-5A0B-4328-A5B5-29F9C1699D8D}"/>
    <cellStyle name="Normal 5 4 2 2 2 4 2" xfId="1187" xr:uid="{6FEE431A-A4CC-43C2-8B29-E2D461F0B35E}"/>
    <cellStyle name="Normal 5 4 2 2 2 5" xfId="1188" xr:uid="{012AC65E-F9BF-4B68-A373-E94F688CAC2F}"/>
    <cellStyle name="Normal 5 4 2 2 2 6" xfId="2845" xr:uid="{4FFE8954-D584-45B9-B2A4-22D14C95D8E6}"/>
    <cellStyle name="Normal 5 4 2 2 3" xfId="295" xr:uid="{93CB3955-CD1D-40BB-A31B-5DE2B762CB14}"/>
    <cellStyle name="Normal 5 4 2 2 3 2" xfId="533" xr:uid="{DEA7CB97-2CFB-475B-BD48-7EB1BEC7C229}"/>
    <cellStyle name="Normal 5 4 2 2 3 2 2" xfId="534" xr:uid="{199AD93B-DEA8-43CE-9C08-55E225A6EE87}"/>
    <cellStyle name="Normal 5 4 2 2 3 2 2 2" xfId="1189" xr:uid="{5C3EA15F-0405-41DC-A54A-D84E8BCE93A2}"/>
    <cellStyle name="Normal 5 4 2 2 3 2 2 2 2" xfId="1190" xr:uid="{3E2AF80E-646B-4DAF-853A-3326DCF2BF9C}"/>
    <cellStyle name="Normal 5 4 2 2 3 2 2 3" xfId="1191" xr:uid="{60AFB2AD-D759-4E24-898E-5BB0B572EA4E}"/>
    <cellStyle name="Normal 5 4 2 2 3 2 3" xfId="1192" xr:uid="{0410FC49-DC1E-47E0-970B-D0DD609731C0}"/>
    <cellStyle name="Normal 5 4 2 2 3 2 3 2" xfId="1193" xr:uid="{33DF705B-17A4-4941-A71B-EE22ABE2C442}"/>
    <cellStyle name="Normal 5 4 2 2 3 2 4" xfId="1194" xr:uid="{00EF945E-0341-4B35-B7FE-F5E072A4FAC2}"/>
    <cellStyle name="Normal 5 4 2 2 3 3" xfId="535" xr:uid="{DA7EC1A1-41CF-4012-A2D2-1B37313DE581}"/>
    <cellStyle name="Normal 5 4 2 2 3 3 2" xfId="1195" xr:uid="{F5738B0A-C101-497D-9C1F-67B7057508E9}"/>
    <cellStyle name="Normal 5 4 2 2 3 3 2 2" xfId="1196" xr:uid="{2FC7E91E-F471-4BC5-B25D-19E9AFBD5D64}"/>
    <cellStyle name="Normal 5 4 2 2 3 3 3" xfId="1197" xr:uid="{D920F8E8-D78B-4359-8A12-F756E03606B6}"/>
    <cellStyle name="Normal 5 4 2 2 3 4" xfId="1198" xr:uid="{DF17A74C-E4E8-496D-A02C-00E059F6C0FF}"/>
    <cellStyle name="Normal 5 4 2 2 3 4 2" xfId="1199" xr:uid="{CA07607A-7742-4C70-9F3D-200875F091D1}"/>
    <cellStyle name="Normal 5 4 2 2 3 5" xfId="1200" xr:uid="{0FB93FDD-66AB-47D0-989F-9BF227972B27}"/>
    <cellStyle name="Normal 5 4 2 2 4" xfId="536" xr:uid="{6CDCD3DF-9C02-4CC1-9DAD-E67286CF69BA}"/>
    <cellStyle name="Normal 5 4 2 2 4 2" xfId="537" xr:uid="{ACE0233C-5BA1-414B-A771-1940E75250B8}"/>
    <cellStyle name="Normal 5 4 2 2 4 2 2" xfId="1201" xr:uid="{F04BFA6A-E605-4C0E-97CB-1DEE88E8CAC9}"/>
    <cellStyle name="Normal 5 4 2 2 4 2 2 2" xfId="1202" xr:uid="{0A688092-E841-4F66-A65C-8F6FC1143372}"/>
    <cellStyle name="Normal 5 4 2 2 4 2 3" xfId="1203" xr:uid="{AB825D49-290F-4CFD-B576-69DE880B24DC}"/>
    <cellStyle name="Normal 5 4 2 2 4 3" xfId="1204" xr:uid="{AFBEEAB3-C424-45D8-9410-4BB374096DE6}"/>
    <cellStyle name="Normal 5 4 2 2 4 3 2" xfId="1205" xr:uid="{3F00DC7D-7AE6-4AFC-9610-90396172C1BA}"/>
    <cellStyle name="Normal 5 4 2 2 4 4" xfId="1206" xr:uid="{AD3C5086-2371-4AA0-A5A0-53F7DCCCF0AD}"/>
    <cellStyle name="Normal 5 4 2 2 5" xfId="538" xr:uid="{A72C852A-C5FC-4904-A6E7-3EEF0397C23E}"/>
    <cellStyle name="Normal 5 4 2 2 5 2" xfId="1207" xr:uid="{D9EEFD75-4206-4705-B8FF-7E9F142DCA58}"/>
    <cellStyle name="Normal 5 4 2 2 5 2 2" xfId="1208" xr:uid="{F56974CD-B8B4-4C84-B0C3-98E5059B42DF}"/>
    <cellStyle name="Normal 5 4 2 2 5 3" xfId="1209" xr:uid="{106C9E36-1AE7-47C8-A99C-CB89E48844BC}"/>
    <cellStyle name="Normal 5 4 2 2 5 4" xfId="2846" xr:uid="{49173DD8-165C-42C3-9BA9-E4F8003F55EF}"/>
    <cellStyle name="Normal 5 4 2 2 6" xfId="1210" xr:uid="{11827343-9985-454D-84F4-0F4CF6D71053}"/>
    <cellStyle name="Normal 5 4 2 2 6 2" xfId="1211" xr:uid="{8CF20362-8F65-4976-9BAE-0044B0325197}"/>
    <cellStyle name="Normal 5 4 2 2 7" xfId="1212" xr:uid="{FB51005E-8679-49C3-A606-2DCDEDEBA9CE}"/>
    <cellStyle name="Normal 5 4 2 2 8" xfId="2847" xr:uid="{34506871-7F1C-4982-8295-B32064457179}"/>
    <cellStyle name="Normal 5 4 2 3" xfId="296" xr:uid="{41E21A66-BCC3-4AF7-BE44-3529E89D31AF}"/>
    <cellStyle name="Normal 5 4 2 3 2" xfId="539" xr:uid="{BF0B606E-6230-4F39-A79B-451FAA3CE8CB}"/>
    <cellStyle name="Normal 5 4 2 3 2 2" xfId="540" xr:uid="{A8B2952C-D016-42C6-823B-C661EC7CF46E}"/>
    <cellStyle name="Normal 5 4 2 3 2 2 2" xfId="1213" xr:uid="{96EFAEF3-2412-4A60-A055-4BA42394E353}"/>
    <cellStyle name="Normal 5 4 2 3 2 2 2 2" xfId="1214" xr:uid="{62E35648-2F60-4B15-BADE-EEF499816E47}"/>
    <cellStyle name="Normal 5 4 2 3 2 2 3" xfId="1215" xr:uid="{B68A712D-BA3D-4D32-9B8D-12B8D20C8271}"/>
    <cellStyle name="Normal 5 4 2 3 2 3" xfId="1216" xr:uid="{833D8882-EA28-4CF9-8AB5-E9B5FCFD1C61}"/>
    <cellStyle name="Normal 5 4 2 3 2 3 2" xfId="1217" xr:uid="{1DDE530D-C747-491D-ACCC-5F566C178A37}"/>
    <cellStyle name="Normal 5 4 2 3 2 4" xfId="1218" xr:uid="{7EEBF5DA-CBC0-4EDE-96C8-AF997D6D8B18}"/>
    <cellStyle name="Normal 5 4 2 3 3" xfId="541" xr:uid="{A065BC1A-F013-4A54-9705-88DCC193D0C8}"/>
    <cellStyle name="Normal 5 4 2 3 3 2" xfId="1219" xr:uid="{44B1D117-CEA4-4F1B-A999-1E30ADF442A8}"/>
    <cellStyle name="Normal 5 4 2 3 3 2 2" xfId="1220" xr:uid="{C5B60D58-9D2E-4F9A-BAC9-3D96101EC98F}"/>
    <cellStyle name="Normal 5 4 2 3 3 3" xfId="1221" xr:uid="{4F9E055E-378E-44A6-A6CA-987AC1688DA7}"/>
    <cellStyle name="Normal 5 4 2 3 3 4" xfId="2848" xr:uid="{EA204F9F-ACDD-4E4D-B8ED-43C7E4FB200B}"/>
    <cellStyle name="Normal 5 4 2 3 4" xfId="1222" xr:uid="{0BA3D106-B104-45D5-9A68-9F842A857061}"/>
    <cellStyle name="Normal 5 4 2 3 4 2" xfId="1223" xr:uid="{B81D9559-7205-4D32-AAE6-85BB7A12B172}"/>
    <cellStyle name="Normal 5 4 2 3 5" xfId="1224" xr:uid="{E7958CB3-F6A0-4E1A-A749-0CA07D7E5B35}"/>
    <cellStyle name="Normal 5 4 2 3 6" xfId="2849" xr:uid="{1F838AF4-CA7A-4C8F-AC2C-6D1B71D680C2}"/>
    <cellStyle name="Normal 5 4 2 4" xfId="297" xr:uid="{B91537C6-DB43-4F1F-954F-1A943160F132}"/>
    <cellStyle name="Normal 5 4 2 4 2" xfId="542" xr:uid="{9E615B3A-3CDB-4B4E-B7D1-C59D9640513A}"/>
    <cellStyle name="Normal 5 4 2 4 2 2" xfId="543" xr:uid="{24730C99-AFFE-4376-A4FF-AA53F6A47F2D}"/>
    <cellStyle name="Normal 5 4 2 4 2 2 2" xfId="1225" xr:uid="{D639BE7D-7D31-4F07-9A0F-DF977D4BC2AF}"/>
    <cellStyle name="Normal 5 4 2 4 2 2 2 2" xfId="1226" xr:uid="{FD254648-CE24-4B31-B9C7-4B66C3F4DDFD}"/>
    <cellStyle name="Normal 5 4 2 4 2 2 3" xfId="1227" xr:uid="{CDC1125A-DA28-48AB-903E-60432BBAA8E3}"/>
    <cellStyle name="Normal 5 4 2 4 2 3" xfId="1228" xr:uid="{FC8384C5-131F-4615-AB62-9F881BA35003}"/>
    <cellStyle name="Normal 5 4 2 4 2 3 2" xfId="1229" xr:uid="{F5186730-FCA6-4D97-9994-8C11105DA648}"/>
    <cellStyle name="Normal 5 4 2 4 2 4" xfId="1230" xr:uid="{4E058D76-5CDA-47A9-860E-003263402380}"/>
    <cellStyle name="Normal 5 4 2 4 3" xfId="544" xr:uid="{3C9A4633-69DE-4190-927D-D85B071D0DDF}"/>
    <cellStyle name="Normal 5 4 2 4 3 2" xfId="1231" xr:uid="{16912F32-6148-40F7-AA6B-38A8C4D99EF1}"/>
    <cellStyle name="Normal 5 4 2 4 3 2 2" xfId="1232" xr:uid="{E9CDA21D-EEEA-40E2-8B34-EA9323482E27}"/>
    <cellStyle name="Normal 5 4 2 4 3 3" xfId="1233" xr:uid="{4BA92ECA-1817-4804-AD11-08A7A0F862EE}"/>
    <cellStyle name="Normal 5 4 2 4 4" xfId="1234" xr:uid="{E9A8DD73-C7F6-4332-BC3E-92A78E1F2B9F}"/>
    <cellStyle name="Normal 5 4 2 4 4 2" xfId="1235" xr:uid="{ADA1B50C-62B0-4C95-A49E-6AF41CFD7815}"/>
    <cellStyle name="Normal 5 4 2 4 5" xfId="1236" xr:uid="{28CDF0F7-7635-4025-A811-78F01F0C198C}"/>
    <cellStyle name="Normal 5 4 2 5" xfId="298" xr:uid="{5B5AC476-129C-4032-8FA8-16360F1464CB}"/>
    <cellStyle name="Normal 5 4 2 5 2" xfId="545" xr:uid="{FEA22050-C676-42CC-8DA6-A086B66985B7}"/>
    <cellStyle name="Normal 5 4 2 5 2 2" xfId="1237" xr:uid="{C39E11D4-C91C-41A4-BE2E-3BA278E5903D}"/>
    <cellStyle name="Normal 5 4 2 5 2 2 2" xfId="1238" xr:uid="{D843E4BD-7A7D-4469-BF11-1648F6A6E78B}"/>
    <cellStyle name="Normal 5 4 2 5 2 3" xfId="1239" xr:uid="{873FAC5E-A4E6-496F-877A-0A97F0072C44}"/>
    <cellStyle name="Normal 5 4 2 5 3" xfId="1240" xr:uid="{D696F684-71F3-4EF3-BFCC-E021927DBDB4}"/>
    <cellStyle name="Normal 5 4 2 5 3 2" xfId="1241" xr:uid="{9113E516-6BD1-4D04-BDF9-9200955C2C46}"/>
    <cellStyle name="Normal 5 4 2 5 4" xfId="1242" xr:uid="{3C2B6E8A-CB36-45CF-AB77-F58C17491714}"/>
    <cellStyle name="Normal 5 4 2 6" xfId="546" xr:uid="{8560D376-9D44-4FE0-9383-85F3007518BF}"/>
    <cellStyle name="Normal 5 4 2 6 2" xfId="1243" xr:uid="{00652A90-BF8C-48A5-9CFF-7A29DB7CA978}"/>
    <cellStyle name="Normal 5 4 2 6 2 2" xfId="1244" xr:uid="{7EDFEEF6-96F8-4B39-8B3C-6F783EE58165}"/>
    <cellStyle name="Normal 5 4 2 6 2 3" xfId="4419" xr:uid="{586B90A6-EE91-41E0-AFD6-E8DA8598784C}"/>
    <cellStyle name="Normal 5 4 2 6 3" xfId="1245" xr:uid="{65FCC62B-240C-40F4-81D8-78CA3275DB12}"/>
    <cellStyle name="Normal 5 4 2 6 4" xfId="2850" xr:uid="{2CC4D0DF-A8D2-4931-8ABE-AE789518524A}"/>
    <cellStyle name="Normal 5 4 2 6 4 2" xfId="4584" xr:uid="{7E733A55-A2EB-4DC9-9D82-C345F420B5A6}"/>
    <cellStyle name="Normal 5 4 2 6 4 3" xfId="4683" xr:uid="{8B011C1F-5606-4A3D-80BB-0F723D9F599A}"/>
    <cellStyle name="Normal 5 4 2 6 4 4" xfId="4611" xr:uid="{6856CE45-A513-4881-AF2A-E426250BCA46}"/>
    <cellStyle name="Normal 5 4 2 7" xfId="1246" xr:uid="{3CEF9B92-2C6B-43BE-A61A-98EF810494EE}"/>
    <cellStyle name="Normal 5 4 2 7 2" xfId="1247" xr:uid="{C6E1F8A7-5339-4F92-B43F-C1BC23D0942A}"/>
    <cellStyle name="Normal 5 4 2 8" xfId="1248" xr:uid="{3CD8CBAB-BBED-46D8-893D-B4CC54F0D6A3}"/>
    <cellStyle name="Normal 5 4 2 9" xfId="2851" xr:uid="{E3D06141-0FD8-4784-BC7F-F0AD465EFD71}"/>
    <cellStyle name="Normal 5 4 3" xfId="95" xr:uid="{57785D86-704C-403F-85F6-BBFEC29E41BD}"/>
    <cellStyle name="Normal 5 4 3 2" xfId="96" xr:uid="{3F91ADB0-D181-4C71-8A3C-D1A6AD4FF9F0}"/>
    <cellStyle name="Normal 5 4 3 2 2" xfId="547" xr:uid="{A4B053F2-8888-4073-B3E5-F2E587F46588}"/>
    <cellStyle name="Normal 5 4 3 2 2 2" xfId="548" xr:uid="{DB87522D-1B1A-4457-B672-AA58C8A4699E}"/>
    <cellStyle name="Normal 5 4 3 2 2 2 2" xfId="1249" xr:uid="{B8FC1DEC-3518-4435-9B75-67EB77E2FE78}"/>
    <cellStyle name="Normal 5 4 3 2 2 2 2 2" xfId="1250" xr:uid="{B8A3867C-6389-4FA3-8606-1BEFCB26B9DD}"/>
    <cellStyle name="Normal 5 4 3 2 2 2 3" xfId="1251" xr:uid="{35D7BFFE-0DB9-4D96-B4B8-BF44201ED1C8}"/>
    <cellStyle name="Normal 5 4 3 2 2 3" xfId="1252" xr:uid="{DA31D11D-0CB8-481D-AEB6-95B47E855C25}"/>
    <cellStyle name="Normal 5 4 3 2 2 3 2" xfId="1253" xr:uid="{96209AE8-3CA1-47CB-B6AE-6E1919C776F1}"/>
    <cellStyle name="Normal 5 4 3 2 2 4" xfId="1254" xr:uid="{D7F69821-9502-4251-B874-598CE870C8C8}"/>
    <cellStyle name="Normal 5 4 3 2 3" xfId="549" xr:uid="{0A96BA53-143C-4D42-8D23-707BADD88B3F}"/>
    <cellStyle name="Normal 5 4 3 2 3 2" xfId="1255" xr:uid="{8385EB6A-4E06-4AE8-B711-57C2986D01DB}"/>
    <cellStyle name="Normal 5 4 3 2 3 2 2" xfId="1256" xr:uid="{785A23C8-C1CA-4669-9DF5-EBDACD240DC6}"/>
    <cellStyle name="Normal 5 4 3 2 3 3" xfId="1257" xr:uid="{4B07E858-6059-4638-927D-DDE4154F34D1}"/>
    <cellStyle name="Normal 5 4 3 2 3 4" xfId="2852" xr:uid="{5A93EFBF-AE9D-41F7-B373-F8909741FE7A}"/>
    <cellStyle name="Normal 5 4 3 2 4" xfId="1258" xr:uid="{5F7D5FBC-5646-4C23-8E6E-AB62D6176940}"/>
    <cellStyle name="Normal 5 4 3 2 4 2" xfId="1259" xr:uid="{E2713DE2-58EA-47B5-895F-FDAB32DB3448}"/>
    <cellStyle name="Normal 5 4 3 2 5" xfId="1260" xr:uid="{9509AB19-472D-49F6-8810-FD78FBE12CB9}"/>
    <cellStyle name="Normal 5 4 3 2 6" xfId="2853" xr:uid="{AC8B54D8-6C58-4973-AE28-48609440B5CC}"/>
    <cellStyle name="Normal 5 4 3 3" xfId="299" xr:uid="{96FBA8A5-E163-453C-9266-6C38D60087DE}"/>
    <cellStyle name="Normal 5 4 3 3 2" xfId="550" xr:uid="{C9874704-2156-4E05-B442-E46107235B3F}"/>
    <cellStyle name="Normal 5 4 3 3 2 2" xfId="551" xr:uid="{CD471A39-0FE9-4FD2-9EC0-DD5D7AC7CE94}"/>
    <cellStyle name="Normal 5 4 3 3 2 2 2" xfId="1261" xr:uid="{05F6261A-5A84-4E94-AFDF-8251390E473A}"/>
    <cellStyle name="Normal 5 4 3 3 2 2 2 2" xfId="1262" xr:uid="{D91D50C8-E164-4AB6-A663-53799E33A4F0}"/>
    <cellStyle name="Normal 5 4 3 3 2 2 3" xfId="1263" xr:uid="{7FAF34CE-92E3-44A1-A608-FF9D97615823}"/>
    <cellStyle name="Normal 5 4 3 3 2 3" xfId="1264" xr:uid="{FD633B6D-F9E1-4922-8CE4-CFDAAA6EFCBD}"/>
    <cellStyle name="Normal 5 4 3 3 2 3 2" xfId="1265" xr:uid="{3A794407-8BE7-459D-8273-B6B84A5D194E}"/>
    <cellStyle name="Normal 5 4 3 3 2 4" xfId="1266" xr:uid="{CE074BAF-9858-4685-B63C-DDA1C2C4850A}"/>
    <cellStyle name="Normal 5 4 3 3 3" xfId="552" xr:uid="{BE87CD6E-17DA-4BD1-A633-08862A44E6CF}"/>
    <cellStyle name="Normal 5 4 3 3 3 2" xfId="1267" xr:uid="{E74DC210-A249-46F7-BA10-ED514FCBB6FF}"/>
    <cellStyle name="Normal 5 4 3 3 3 2 2" xfId="1268" xr:uid="{618A71E2-0DD3-4855-91A1-B819ADDFB16A}"/>
    <cellStyle name="Normal 5 4 3 3 3 3" xfId="1269" xr:uid="{C79A6232-62B7-4590-ACE6-EB2EC41BD0CF}"/>
    <cellStyle name="Normal 5 4 3 3 4" xfId="1270" xr:uid="{7F64D81B-09C4-43C1-B380-163C87FD78DF}"/>
    <cellStyle name="Normal 5 4 3 3 4 2" xfId="1271" xr:uid="{1800ECDF-B39E-4D97-8D33-6F04198DB81A}"/>
    <cellStyle name="Normal 5 4 3 3 5" xfId="1272" xr:uid="{5E37DBC6-2057-4CA7-89D5-572D172DF39C}"/>
    <cellStyle name="Normal 5 4 3 4" xfId="300" xr:uid="{A1501E94-6A68-430E-AFA7-2A7222DFD33A}"/>
    <cellStyle name="Normal 5 4 3 4 2" xfId="553" xr:uid="{F95DED2F-B30B-4295-B5A9-A58351376ECE}"/>
    <cellStyle name="Normal 5 4 3 4 2 2" xfId="1273" xr:uid="{FEAF21F4-E649-4FFD-BAFA-127C30955DA2}"/>
    <cellStyle name="Normal 5 4 3 4 2 2 2" xfId="1274" xr:uid="{A2AC4E97-9F7C-44CF-BC6D-178AB7404A86}"/>
    <cellStyle name="Normal 5 4 3 4 2 3" xfId="1275" xr:uid="{B0E4264A-9898-446D-9DCF-17CEE8287C39}"/>
    <cellStyle name="Normal 5 4 3 4 3" xfId="1276" xr:uid="{094492D5-872F-4E1E-BDDB-7914399F56EB}"/>
    <cellStyle name="Normal 5 4 3 4 3 2" xfId="1277" xr:uid="{6200B7D8-AB3F-467D-ACDD-4E03290108B1}"/>
    <cellStyle name="Normal 5 4 3 4 4" xfId="1278" xr:uid="{AF189910-C31B-4EDC-A969-F0874A933A37}"/>
    <cellStyle name="Normal 5 4 3 5" xfId="554" xr:uid="{5AC109CD-3C61-4988-B748-320A09B31617}"/>
    <cellStyle name="Normal 5 4 3 5 2" xfId="1279" xr:uid="{A68A2151-B653-40B6-8158-2B4C90689342}"/>
    <cellStyle name="Normal 5 4 3 5 2 2" xfId="1280" xr:uid="{EB5954F8-876B-4384-A338-A718223D62B7}"/>
    <cellStyle name="Normal 5 4 3 5 3" xfId="1281" xr:uid="{B78E716C-B01C-43BD-A755-E9150A1E17A7}"/>
    <cellStyle name="Normal 5 4 3 5 4" xfId="2854" xr:uid="{C25AF31E-9BB3-4014-A505-B25451AEDCD5}"/>
    <cellStyle name="Normal 5 4 3 6" xfId="1282" xr:uid="{3AFC924F-3359-4A1B-A52F-F885F4D1B0EC}"/>
    <cellStyle name="Normal 5 4 3 6 2" xfId="1283" xr:uid="{FBFE712A-E85F-444D-ADC1-D75FF79131E6}"/>
    <cellStyle name="Normal 5 4 3 7" xfId="1284" xr:uid="{1A2F077D-5296-48EB-BFEB-E82B734A4A57}"/>
    <cellStyle name="Normal 5 4 3 8" xfId="2855" xr:uid="{05D3B463-B1D5-4332-A77A-AA868A508D2A}"/>
    <cellStyle name="Normal 5 4 4" xfId="97" xr:uid="{B5582B4E-5BB6-41C0-8156-28387FA9549A}"/>
    <cellStyle name="Normal 5 4 4 2" xfId="446" xr:uid="{518EF822-7AD1-4755-ADFB-4139D0F90BE6}"/>
    <cellStyle name="Normal 5 4 4 2 2" xfId="555" xr:uid="{4D6369BF-489D-4C02-84B5-36769BA29086}"/>
    <cellStyle name="Normal 5 4 4 2 2 2" xfId="1285" xr:uid="{C95A823A-3658-4194-AE14-6350DF4FBF39}"/>
    <cellStyle name="Normal 5 4 4 2 2 2 2" xfId="1286" xr:uid="{5FFDF9DB-99EC-4FAF-B160-926BFE6FE457}"/>
    <cellStyle name="Normal 5 4 4 2 2 3" xfId="1287" xr:uid="{FF6F813B-958C-4304-BB2A-AE6E295FCF9A}"/>
    <cellStyle name="Normal 5 4 4 2 2 4" xfId="2856" xr:uid="{94B26E4D-9A7D-4AFB-933B-E948F069F3C6}"/>
    <cellStyle name="Normal 5 4 4 2 3" xfId="1288" xr:uid="{A4E8342D-46E6-4765-BC00-D014A4A84B28}"/>
    <cellStyle name="Normal 5 4 4 2 3 2" xfId="1289" xr:uid="{B8D6BFF7-574A-494F-AF17-786FE7B25883}"/>
    <cellStyle name="Normal 5 4 4 2 4" xfId="1290" xr:uid="{008D4DFD-E270-4153-902B-D1EFD2F14A6E}"/>
    <cellStyle name="Normal 5 4 4 2 5" xfId="2857" xr:uid="{E4319B90-6A1D-45C7-BC61-0FC9F3ECE142}"/>
    <cellStyle name="Normal 5 4 4 3" xfId="556" xr:uid="{CAACE397-FA06-451E-B6A6-C89428186837}"/>
    <cellStyle name="Normal 5 4 4 3 2" xfId="1291" xr:uid="{6389D15B-9A94-4237-8DE7-86B0DD7CE71F}"/>
    <cellStyle name="Normal 5 4 4 3 2 2" xfId="1292" xr:uid="{81FCC0B5-C28A-42F4-83A0-B661E86DFC09}"/>
    <cellStyle name="Normal 5 4 4 3 3" xfId="1293" xr:uid="{119859E9-2B2D-4ACD-9473-776157706599}"/>
    <cellStyle name="Normal 5 4 4 3 4" xfId="2858" xr:uid="{263D1D27-487E-466D-BEF4-6AA18199D8A6}"/>
    <cellStyle name="Normal 5 4 4 4" xfId="1294" xr:uid="{389D02F9-958F-4D88-AF2C-73E8028D30A8}"/>
    <cellStyle name="Normal 5 4 4 4 2" xfId="1295" xr:uid="{6B3E56CA-67C5-4CCF-A6E9-C4033BADC643}"/>
    <cellStyle name="Normal 5 4 4 4 3" xfId="2859" xr:uid="{EC48C4FC-8A23-470B-A7D4-D73C631822F3}"/>
    <cellStyle name="Normal 5 4 4 4 4" xfId="2860" xr:uid="{B8143108-4002-4C69-BDCE-B3AE0CCAD6FA}"/>
    <cellStyle name="Normal 5 4 4 5" xfId="1296" xr:uid="{08BE1961-D1AB-41E3-B46C-D50860A1D0F7}"/>
    <cellStyle name="Normal 5 4 4 6" xfId="2861" xr:uid="{C5F4F123-46DC-46FE-9C2E-179866DDFAF7}"/>
    <cellStyle name="Normal 5 4 4 7" xfId="2862" xr:uid="{8C6F649B-EC3E-4A7F-863C-406BDE8476B7}"/>
    <cellStyle name="Normal 5 4 5" xfId="301" xr:uid="{42205627-B9CD-4360-9A48-845A7468374E}"/>
    <cellStyle name="Normal 5 4 5 2" xfId="557" xr:uid="{32A9E0D4-67A3-4E31-9805-6C2A1F7127DA}"/>
    <cellStyle name="Normal 5 4 5 2 2" xfId="558" xr:uid="{45628EB6-406F-4691-BED6-D97871F215EF}"/>
    <cellStyle name="Normal 5 4 5 2 2 2" xfId="1297" xr:uid="{CEFE2DB3-8F72-420E-91E3-8DEA96FB3A0B}"/>
    <cellStyle name="Normal 5 4 5 2 2 2 2" xfId="1298" xr:uid="{29AB86D6-BDC0-4368-8132-D5CD441D9F17}"/>
    <cellStyle name="Normal 5 4 5 2 2 3" xfId="1299" xr:uid="{E14C854A-62D2-4C59-A8A1-4AF0B118F180}"/>
    <cellStyle name="Normal 5 4 5 2 3" xfId="1300" xr:uid="{8CA3D016-C0BB-43FA-AF27-5B8B93C7235B}"/>
    <cellStyle name="Normal 5 4 5 2 3 2" xfId="1301" xr:uid="{E328AAF1-1D30-4BD9-A1BA-DCA0A2109FB7}"/>
    <cellStyle name="Normal 5 4 5 2 4" xfId="1302" xr:uid="{349401ED-AA87-4D54-BB0F-B5F5E433872D}"/>
    <cellStyle name="Normal 5 4 5 3" xfId="559" xr:uid="{ABB3C64C-B26E-471A-9DC3-71B85B4DA494}"/>
    <cellStyle name="Normal 5 4 5 3 2" xfId="1303" xr:uid="{C1D3612A-ADD1-49CB-8FE5-D0E7577F4CCD}"/>
    <cellStyle name="Normal 5 4 5 3 2 2" xfId="1304" xr:uid="{8F8037D0-3343-4829-B6A4-62A10090D64D}"/>
    <cellStyle name="Normal 5 4 5 3 3" xfId="1305" xr:uid="{DC5E412B-FBA4-4E53-9AEB-81E43B1D33F8}"/>
    <cellStyle name="Normal 5 4 5 3 4" xfId="2863" xr:uid="{B616C902-B888-44F9-8364-72491E1FCDB8}"/>
    <cellStyle name="Normal 5 4 5 4" xfId="1306" xr:uid="{0741065E-88BE-40AD-BA80-9DF1AF7A1B07}"/>
    <cellStyle name="Normal 5 4 5 4 2" xfId="1307" xr:uid="{52B36D0F-0744-4CD5-8F0D-83C0D9AAF460}"/>
    <cellStyle name="Normal 5 4 5 5" xfId="1308" xr:uid="{1CEAD102-5E37-470B-B99B-C4F5CAFB6F12}"/>
    <cellStyle name="Normal 5 4 5 6" xfId="2864" xr:uid="{82C20650-285E-4CFB-B6D2-727E9E300E7B}"/>
    <cellStyle name="Normal 5 4 6" xfId="302" xr:uid="{52644075-06E3-4401-A3F2-C0FBD9F74791}"/>
    <cellStyle name="Normal 5 4 6 2" xfId="560" xr:uid="{B7B12435-4328-4D2C-9CD1-6CD7C4A6ECEC}"/>
    <cellStyle name="Normal 5 4 6 2 2" xfId="1309" xr:uid="{E07DE33B-FB65-4B72-B83A-81E19CBD312E}"/>
    <cellStyle name="Normal 5 4 6 2 2 2" xfId="1310" xr:uid="{6D5BBB40-7102-452E-8833-37ECF8C462F1}"/>
    <cellStyle name="Normal 5 4 6 2 3" xfId="1311" xr:uid="{43FBF1F1-3F69-4AFA-BBE1-B2FA3E8EA1D0}"/>
    <cellStyle name="Normal 5 4 6 2 4" xfId="2865" xr:uid="{81A089E9-BB19-4C05-81E5-6686D770322F}"/>
    <cellStyle name="Normal 5 4 6 3" xfId="1312" xr:uid="{6F664C87-15B4-4CFC-A7A0-FCDFE932745A}"/>
    <cellStyle name="Normal 5 4 6 3 2" xfId="1313" xr:uid="{70CC45B7-43FD-4253-8A59-862097686219}"/>
    <cellStyle name="Normal 5 4 6 4" xfId="1314" xr:uid="{6395337A-FF4D-4D39-84CA-75C9C742C873}"/>
    <cellStyle name="Normal 5 4 6 5" xfId="2866" xr:uid="{A7381D82-BD9C-496A-A4F2-D5FA05F8FEA9}"/>
    <cellStyle name="Normal 5 4 7" xfId="561" xr:uid="{94443A40-2ADA-42F4-957E-B3879BBC48BE}"/>
    <cellStyle name="Normal 5 4 7 2" xfId="1315" xr:uid="{81F2DEE3-D1CC-4E70-81DC-E0011FF2704C}"/>
    <cellStyle name="Normal 5 4 7 2 2" xfId="1316" xr:uid="{54379FF2-2E18-469E-9082-CA7B571A2E34}"/>
    <cellStyle name="Normal 5 4 7 2 3" xfId="4418" xr:uid="{199E3CE7-97CE-4F60-8170-D36842207556}"/>
    <cellStyle name="Normal 5 4 7 3" xfId="1317" xr:uid="{CE4B3DDF-86B7-486A-9D64-8A47794D3EDE}"/>
    <cellStyle name="Normal 5 4 7 4" xfId="2867" xr:uid="{F8AD3C8B-E88A-47AA-81AC-E27961C90B3C}"/>
    <cellStyle name="Normal 5 4 7 4 2" xfId="4583" xr:uid="{50135774-245C-46CC-A459-289FB392AF9C}"/>
    <cellStyle name="Normal 5 4 7 4 3" xfId="4684" xr:uid="{E274E0F9-0999-45E0-A20C-2631B49D4792}"/>
    <cellStyle name="Normal 5 4 7 4 4" xfId="4610" xr:uid="{52831A48-9F31-4B99-8306-F24B7D720C67}"/>
    <cellStyle name="Normal 5 4 8" xfId="1318" xr:uid="{64EEFEFE-E552-4F65-9143-FE202C458422}"/>
    <cellStyle name="Normal 5 4 8 2" xfId="1319" xr:uid="{6F744634-7027-4434-AEC7-63554A12FE05}"/>
    <cellStyle name="Normal 5 4 8 3" xfId="2868" xr:uid="{579CCCC1-F4C7-47A9-B2FF-1D27A382ABC2}"/>
    <cellStyle name="Normal 5 4 8 4" xfId="2869" xr:uid="{46D5D17E-4FE7-4764-868E-55ED31F2E98E}"/>
    <cellStyle name="Normal 5 4 9" xfId="1320" xr:uid="{0655289D-9A1B-47D0-A603-0E89EADA0570}"/>
    <cellStyle name="Normal 5 5" xfId="98" xr:uid="{9A2F7232-A19F-404A-AC93-02B82DC7AA33}"/>
    <cellStyle name="Normal 5 5 10" xfId="2870" xr:uid="{9E6A7855-F709-4F8C-B7C8-E3C01993D64E}"/>
    <cellStyle name="Normal 5 5 11" xfId="2871" xr:uid="{0701A879-982E-4F9E-9CA6-DD09E09E7048}"/>
    <cellStyle name="Normal 5 5 2" xfId="99" xr:uid="{0C995D04-BC56-4BC5-9628-F26ADC6EE75B}"/>
    <cellStyle name="Normal 5 5 2 2" xfId="100" xr:uid="{04629292-51A0-4C71-8824-A96233BB96A5}"/>
    <cellStyle name="Normal 5 5 2 2 2" xfId="303" xr:uid="{40BBF15C-D534-4F98-84D8-A5EDFE13AC8B}"/>
    <cellStyle name="Normal 5 5 2 2 2 2" xfId="562" xr:uid="{58CE528D-3551-4909-A5C7-C3448E22D6AC}"/>
    <cellStyle name="Normal 5 5 2 2 2 2 2" xfId="1321" xr:uid="{1BEC5CDA-7391-4055-B04F-995B796C4E4B}"/>
    <cellStyle name="Normal 5 5 2 2 2 2 2 2" xfId="1322" xr:uid="{8F055D62-EDC6-444D-93D9-87BF64764082}"/>
    <cellStyle name="Normal 5 5 2 2 2 2 3" xfId="1323" xr:uid="{EB669544-5D70-4FC2-B2BF-8CF6AAB4C212}"/>
    <cellStyle name="Normal 5 5 2 2 2 2 4" xfId="2872" xr:uid="{C5E60B99-DC48-4892-ADE8-2FADC329B8A3}"/>
    <cellStyle name="Normal 5 5 2 2 2 3" xfId="1324" xr:uid="{4C36B24A-70F1-475F-889B-0476E466CCF4}"/>
    <cellStyle name="Normal 5 5 2 2 2 3 2" xfId="1325" xr:uid="{3800D40C-00D6-4E12-A376-D131C2AEA90B}"/>
    <cellStyle name="Normal 5 5 2 2 2 3 3" xfId="2873" xr:uid="{577DEB20-58E3-4CCC-8C79-2F808C9C72D6}"/>
    <cellStyle name="Normal 5 5 2 2 2 3 4" xfId="2874" xr:uid="{F9AB33BF-E0EB-46F8-B731-694DE8499C81}"/>
    <cellStyle name="Normal 5 5 2 2 2 4" xfId="1326" xr:uid="{A1865506-B617-4FD0-9B7D-8C8C2FBAB021}"/>
    <cellStyle name="Normal 5 5 2 2 2 5" xfId="2875" xr:uid="{FA8AB3A3-855F-4633-A736-02F8CAA2364E}"/>
    <cellStyle name="Normal 5 5 2 2 2 6" xfId="2876" xr:uid="{27D21762-4818-43C1-8213-6E3543F32D7B}"/>
    <cellStyle name="Normal 5 5 2 2 3" xfId="563" xr:uid="{88B3D80D-BB9D-4C52-9DBC-CE642A89748C}"/>
    <cellStyle name="Normal 5 5 2 2 3 2" xfId="1327" xr:uid="{5D413294-5D2C-4053-898A-8A4079442699}"/>
    <cellStyle name="Normal 5 5 2 2 3 2 2" xfId="1328" xr:uid="{D10F2ED4-3531-41D8-88A3-E7ABF20ADD62}"/>
    <cellStyle name="Normal 5 5 2 2 3 2 3" xfId="2877" xr:uid="{1DE7FC33-799A-41FD-94A0-6C02D18EABBE}"/>
    <cellStyle name="Normal 5 5 2 2 3 2 4" xfId="2878" xr:uid="{52237AF2-945A-437D-A4AA-EC769BB22F41}"/>
    <cellStyle name="Normal 5 5 2 2 3 3" xfId="1329" xr:uid="{8D06761E-12A6-4A73-B798-65600E102D80}"/>
    <cellStyle name="Normal 5 5 2 2 3 4" xfId="2879" xr:uid="{52FC0939-651F-4E9A-875E-CC4D4AFCFC76}"/>
    <cellStyle name="Normal 5 5 2 2 3 5" xfId="2880" xr:uid="{03A36033-EF53-4910-8BFD-DD414CEA728F}"/>
    <cellStyle name="Normal 5 5 2 2 4" xfId="1330" xr:uid="{6649BBFF-4976-4260-816D-F53F901B0866}"/>
    <cellStyle name="Normal 5 5 2 2 4 2" xfId="1331" xr:uid="{41A5763A-C854-48C1-909A-70E8F57580A3}"/>
    <cellStyle name="Normal 5 5 2 2 4 3" xfId="2881" xr:uid="{C4764797-0E60-4BAC-924C-5AA8DD0764FA}"/>
    <cellStyle name="Normal 5 5 2 2 4 4" xfId="2882" xr:uid="{E3BED2C9-A945-4E11-A047-636C716A5BB1}"/>
    <cellStyle name="Normal 5 5 2 2 5" xfId="1332" xr:uid="{840C932A-AF16-408A-8F7F-B4BB5C2CB8D2}"/>
    <cellStyle name="Normal 5 5 2 2 5 2" xfId="2883" xr:uid="{5360C827-9086-409D-8AA7-CC63CB9AF399}"/>
    <cellStyle name="Normal 5 5 2 2 5 3" xfId="2884" xr:uid="{47599A27-E29F-4BBE-A6FE-A2D9E3B55D6E}"/>
    <cellStyle name="Normal 5 5 2 2 5 4" xfId="2885" xr:uid="{4A539D7D-37C0-4190-902B-E30DD12C25D7}"/>
    <cellStyle name="Normal 5 5 2 2 6" xfId="2886" xr:uid="{D3E321F6-FB3F-4E68-8A5F-C7CF3DA1E6DF}"/>
    <cellStyle name="Normal 5 5 2 2 7" xfId="2887" xr:uid="{876B5145-66B7-4561-AB75-A1D3989548C5}"/>
    <cellStyle name="Normal 5 5 2 2 8" xfId="2888" xr:uid="{B78142D3-B19A-4ED2-A90C-2E2529B667F0}"/>
    <cellStyle name="Normal 5 5 2 3" xfId="304" xr:uid="{D6EC4195-38D2-468C-A5A9-7BAB95B738E5}"/>
    <cellStyle name="Normal 5 5 2 3 2" xfId="564" xr:uid="{E7E82027-5D6F-46C2-9C3C-57585A853B5E}"/>
    <cellStyle name="Normal 5 5 2 3 2 2" xfId="565" xr:uid="{8A7028DE-DBBF-4703-A987-31C88E5A216C}"/>
    <cellStyle name="Normal 5 5 2 3 2 2 2" xfId="1333" xr:uid="{91E436B2-6162-4E84-9F36-82D45C83B6BC}"/>
    <cellStyle name="Normal 5 5 2 3 2 2 2 2" xfId="1334" xr:uid="{600BB706-CAF4-4BFC-B83D-E130E2E39570}"/>
    <cellStyle name="Normal 5 5 2 3 2 2 3" xfId="1335" xr:uid="{604732AC-579C-4A9F-8296-4D1AD96887C1}"/>
    <cellStyle name="Normal 5 5 2 3 2 3" xfId="1336" xr:uid="{AAEA21F6-4642-4194-9B2C-5544AC0CCCF3}"/>
    <cellStyle name="Normal 5 5 2 3 2 3 2" xfId="1337" xr:uid="{63E659CD-394C-4296-8705-7F0B659302CB}"/>
    <cellStyle name="Normal 5 5 2 3 2 4" xfId="1338" xr:uid="{6325874E-F10B-42A9-AE8E-99EFAF86DEFD}"/>
    <cellStyle name="Normal 5 5 2 3 3" xfId="566" xr:uid="{D1A75DD3-512F-47FD-A13B-AE87B2933328}"/>
    <cellStyle name="Normal 5 5 2 3 3 2" xfId="1339" xr:uid="{86CD5064-7DAF-4BD1-BEB0-E6E5077A57C3}"/>
    <cellStyle name="Normal 5 5 2 3 3 2 2" xfId="1340" xr:uid="{797A64C0-B047-42F3-825D-98123BF85E2A}"/>
    <cellStyle name="Normal 5 5 2 3 3 3" xfId="1341" xr:uid="{7AAF444B-B9A0-4F48-AC22-5A237BBB9632}"/>
    <cellStyle name="Normal 5 5 2 3 3 4" xfId="2889" xr:uid="{0F01145C-3AA9-47BD-AD5F-B43FC79ABAF1}"/>
    <cellStyle name="Normal 5 5 2 3 4" xfId="1342" xr:uid="{F1FA1EAD-27C1-49C6-AA57-7E9BE596E3CC}"/>
    <cellStyle name="Normal 5 5 2 3 4 2" xfId="1343" xr:uid="{890DE3D5-0BB4-407F-8627-A86DB8E8C115}"/>
    <cellStyle name="Normal 5 5 2 3 5" xfId="1344" xr:uid="{37FF4F04-6FD8-4C2A-BF4E-CCBA39F72A5B}"/>
    <cellStyle name="Normal 5 5 2 3 6" xfId="2890" xr:uid="{3090FAAD-C2AE-4E8D-BFDF-750CB7EAA040}"/>
    <cellStyle name="Normal 5 5 2 4" xfId="305" xr:uid="{5ABE87E3-A759-4CC4-9B1F-C3DD75B3DA22}"/>
    <cellStyle name="Normal 5 5 2 4 2" xfId="567" xr:uid="{E429650D-DAB3-460F-9B2A-66E74A522709}"/>
    <cellStyle name="Normal 5 5 2 4 2 2" xfId="1345" xr:uid="{3F315FD1-3051-4F7B-B19A-A9B6DB6308FB}"/>
    <cellStyle name="Normal 5 5 2 4 2 2 2" xfId="1346" xr:uid="{8BE29BF6-EFA9-4B96-BAC5-A43E78F23F64}"/>
    <cellStyle name="Normal 5 5 2 4 2 3" xfId="1347" xr:uid="{E541F018-8836-40C0-A8BB-FFCC06DEDD2A}"/>
    <cellStyle name="Normal 5 5 2 4 2 4" xfId="2891" xr:uid="{34CEA258-3879-4D85-80B1-29545D173338}"/>
    <cellStyle name="Normal 5 5 2 4 3" xfId="1348" xr:uid="{8E481BF6-8093-4F98-8206-1F183050D85A}"/>
    <cellStyle name="Normal 5 5 2 4 3 2" xfId="1349" xr:uid="{D8AD9E17-30F9-4055-89F0-DFAFDBDB9515}"/>
    <cellStyle name="Normal 5 5 2 4 4" xfId="1350" xr:uid="{0A2B0A94-3B8C-48AD-B4A5-6C7586D86EFB}"/>
    <cellStyle name="Normal 5 5 2 4 5" xfId="2892" xr:uid="{F97A3E74-8B04-4CEB-87B9-F7B819D04490}"/>
    <cellStyle name="Normal 5 5 2 5" xfId="306" xr:uid="{52D8A9B6-3A18-4409-8070-A497EE221042}"/>
    <cellStyle name="Normal 5 5 2 5 2" xfId="1351" xr:uid="{D87CF965-545A-4D01-9087-9BBB141C179C}"/>
    <cellStyle name="Normal 5 5 2 5 2 2" xfId="1352" xr:uid="{D87C9953-1BB6-48B7-A620-1F25AE329400}"/>
    <cellStyle name="Normal 5 5 2 5 3" xfId="1353" xr:uid="{B73FDEC5-0345-4E87-8F0E-5CF13A15EB56}"/>
    <cellStyle name="Normal 5 5 2 5 4" xfId="2893" xr:uid="{D88E1ED2-3754-4030-8F81-220F534A6B66}"/>
    <cellStyle name="Normal 5 5 2 6" xfId="1354" xr:uid="{9E180957-26C5-4A92-9D5D-580635035A88}"/>
    <cellStyle name="Normal 5 5 2 6 2" xfId="1355" xr:uid="{529514C1-FC9A-4CF0-BBD5-14668A48C819}"/>
    <cellStyle name="Normal 5 5 2 6 3" xfId="2894" xr:uid="{EEF3F417-52BD-4AF4-A0F9-4A077B064F45}"/>
    <cellStyle name="Normal 5 5 2 6 4" xfId="2895" xr:uid="{FE544D33-6BCE-41F0-BFF2-A37077042F78}"/>
    <cellStyle name="Normal 5 5 2 7" xfId="1356" xr:uid="{2BAD848E-C5F0-4CA3-94A3-C5A6E1FBFE45}"/>
    <cellStyle name="Normal 5 5 2 8" xfId="2896" xr:uid="{37F9717D-AD74-4825-993F-0EA863A31E97}"/>
    <cellStyle name="Normal 5 5 2 9" xfId="2897" xr:uid="{3DBD7B8F-BA96-4A78-B06F-D59DD7B3AB1E}"/>
    <cellStyle name="Normal 5 5 3" xfId="101" xr:uid="{0B5395C9-5E1D-4EC0-8FA8-5ABFAC05E56E}"/>
    <cellStyle name="Normal 5 5 3 2" xfId="102" xr:uid="{352B1F10-D311-4AFE-BBF2-AA614682007B}"/>
    <cellStyle name="Normal 5 5 3 2 2" xfId="568" xr:uid="{9E8448E4-125B-4C4C-B3FE-10D62647E0AD}"/>
    <cellStyle name="Normal 5 5 3 2 2 2" xfId="1357" xr:uid="{DDF123F3-746E-46DA-9AEF-F3FCBA9038A7}"/>
    <cellStyle name="Normal 5 5 3 2 2 2 2" xfId="1358" xr:uid="{9239854A-33AB-4D25-83AA-F5B2A4A8231E}"/>
    <cellStyle name="Normal 5 5 3 2 2 2 2 2" xfId="4468" xr:uid="{6026F9CB-5557-4A44-95C5-56ADDB0F9D5A}"/>
    <cellStyle name="Normal 5 5 3 2 2 2 3" xfId="4469" xr:uid="{6BFD81FA-EDFC-4E0A-B2D0-92189289B22A}"/>
    <cellStyle name="Normal 5 5 3 2 2 3" xfId="1359" xr:uid="{EFE570AF-322C-4AE8-9ED1-B755F5DADFCC}"/>
    <cellStyle name="Normal 5 5 3 2 2 3 2" xfId="4470" xr:uid="{DF50FDD9-6493-447E-A720-C5855B908AD4}"/>
    <cellStyle name="Normal 5 5 3 2 2 4" xfId="2898" xr:uid="{4ECC673E-A8DC-4062-8FCC-1BCA20FC5045}"/>
    <cellStyle name="Normal 5 5 3 2 3" xfId="1360" xr:uid="{76E67794-367B-4A4F-8E44-58EFA54F3E9B}"/>
    <cellStyle name="Normal 5 5 3 2 3 2" xfId="1361" xr:uid="{FD73D73C-E8B1-4910-AFD5-C41901DE77DF}"/>
    <cellStyle name="Normal 5 5 3 2 3 2 2" xfId="4471" xr:uid="{85A91A6B-2E7D-4BD7-AAEA-976AAE3ADDA0}"/>
    <cellStyle name="Normal 5 5 3 2 3 3" xfId="2899" xr:uid="{911DB1D8-FF2A-45F7-8691-02C72F79DDEE}"/>
    <cellStyle name="Normal 5 5 3 2 3 4" xfId="2900" xr:uid="{B4DD88F9-7ACD-4148-A3A3-D02B1B007CBF}"/>
    <cellStyle name="Normal 5 5 3 2 4" xfId="1362" xr:uid="{03A4E1B9-E9DB-4E81-A105-A01628DC5CEC}"/>
    <cellStyle name="Normal 5 5 3 2 4 2" xfId="4472" xr:uid="{8353B2BF-AEC7-43CB-8B1C-E19094F2F454}"/>
    <cellStyle name="Normal 5 5 3 2 5" xfId="2901" xr:uid="{7327AF56-90FA-4038-81CD-062E92E343CB}"/>
    <cellStyle name="Normal 5 5 3 2 6" xfId="2902" xr:uid="{CD1F9732-6A98-4705-8B36-92B03029BF74}"/>
    <cellStyle name="Normal 5 5 3 3" xfId="307" xr:uid="{A688F2CA-7E56-4D9C-9E76-CEE1E64427B9}"/>
    <cellStyle name="Normal 5 5 3 3 2" xfId="1363" xr:uid="{DCD20655-0E39-4CF4-910C-5A50D74B4601}"/>
    <cellStyle name="Normal 5 5 3 3 2 2" xfId="1364" xr:uid="{2A44DB67-AA15-4ECA-8345-32AE6224C7CD}"/>
    <cellStyle name="Normal 5 5 3 3 2 2 2" xfId="4473" xr:uid="{72EC2FDC-8420-4ED1-9974-6D12EA0EC09B}"/>
    <cellStyle name="Normal 5 5 3 3 2 3" xfId="2903" xr:uid="{09168F28-00DF-4BEC-809F-766B5F3B0781}"/>
    <cellStyle name="Normal 5 5 3 3 2 4" xfId="2904" xr:uid="{4BAEC68E-C396-4B6D-841C-6A1CA543A3AC}"/>
    <cellStyle name="Normal 5 5 3 3 3" xfId="1365" xr:uid="{44AA2311-F0A2-4FDA-9499-9D9D44C15A4F}"/>
    <cellStyle name="Normal 5 5 3 3 3 2" xfId="4474" xr:uid="{C9F3AEAE-6E96-4EC9-ABDB-1C755A3A1E16}"/>
    <cellStyle name="Normal 5 5 3 3 4" xfId="2905" xr:uid="{4453FCA2-53B7-49E9-92FB-0DCAE74C1DDA}"/>
    <cellStyle name="Normal 5 5 3 3 5" xfId="2906" xr:uid="{CD96BE0A-0435-4CA4-A7EF-F301AEC3CD92}"/>
    <cellStyle name="Normal 5 5 3 4" xfId="1366" xr:uid="{353201DB-B4B1-45A6-8F19-757B01CC8E0A}"/>
    <cellStyle name="Normal 5 5 3 4 2" xfId="1367" xr:uid="{F1274E68-E5FC-4677-A6EF-FFEBCE1A1F48}"/>
    <cellStyle name="Normal 5 5 3 4 2 2" xfId="4475" xr:uid="{115CF61E-AA3B-45B8-8AB0-76B2BD2616F8}"/>
    <cellStyle name="Normal 5 5 3 4 3" xfId="2907" xr:uid="{E4F18C2E-C224-4B62-81BE-C4261DD69186}"/>
    <cellStyle name="Normal 5 5 3 4 4" xfId="2908" xr:uid="{A40AF26C-8A06-4E69-AFDD-35CBFB06FCC5}"/>
    <cellStyle name="Normal 5 5 3 5" xfId="1368" xr:uid="{1DF2E7B3-D577-4E60-93D5-A3C8493368E1}"/>
    <cellStyle name="Normal 5 5 3 5 2" xfId="2909" xr:uid="{44478062-F24D-4DC0-8B67-3FE8F348E754}"/>
    <cellStyle name="Normal 5 5 3 5 3" xfId="2910" xr:uid="{877EA63E-7305-42AC-8DC0-AB03C5138600}"/>
    <cellStyle name="Normal 5 5 3 5 4" xfId="2911" xr:uid="{6CD0160A-A696-47D1-A1C3-D8C0E5104360}"/>
    <cellStyle name="Normal 5 5 3 6" xfId="2912" xr:uid="{5F929E37-EE27-4B76-96B6-F5F68FAD56FC}"/>
    <cellStyle name="Normal 5 5 3 7" xfId="2913" xr:uid="{2EE91953-A98A-4A09-8142-ECE30DAF3C55}"/>
    <cellStyle name="Normal 5 5 3 8" xfId="2914" xr:uid="{CF0FF0CA-E283-416C-BC32-D2169065709D}"/>
    <cellStyle name="Normal 5 5 4" xfId="103" xr:uid="{C9B76BDF-C5DC-4E13-8B17-BB1F9C506855}"/>
    <cellStyle name="Normal 5 5 4 2" xfId="569" xr:uid="{3595EA85-F9F1-4C5B-92DF-B2BC5D5F071D}"/>
    <cellStyle name="Normal 5 5 4 2 2" xfId="570" xr:uid="{B5AF4B0E-7D65-4138-9A3D-502502E1173D}"/>
    <cellStyle name="Normal 5 5 4 2 2 2" xfId="1369" xr:uid="{2F8C08C6-EB97-47A5-B244-E1833A186659}"/>
    <cellStyle name="Normal 5 5 4 2 2 2 2" xfId="1370" xr:uid="{B3B5B45D-2B36-4847-B377-DCA054F4F384}"/>
    <cellStyle name="Normal 5 5 4 2 2 3" xfId="1371" xr:uid="{CABED9B9-16D8-4B81-9C44-CCA0122417DE}"/>
    <cellStyle name="Normal 5 5 4 2 2 4" xfId="2915" xr:uid="{1CA98203-2424-450F-8122-83CEFD3FCBDD}"/>
    <cellStyle name="Normal 5 5 4 2 3" xfId="1372" xr:uid="{F9102ABC-6255-4C7C-93D8-3FA4C13581C5}"/>
    <cellStyle name="Normal 5 5 4 2 3 2" xfId="1373" xr:uid="{4214D3CD-8663-4C7E-A8E7-5659AD7AA2F0}"/>
    <cellStyle name="Normal 5 5 4 2 4" xfId="1374" xr:uid="{06A8B709-9959-4570-A14D-E922680DE5E4}"/>
    <cellStyle name="Normal 5 5 4 2 5" xfId="2916" xr:uid="{F26FDEEB-5905-41E7-A39A-E20278BC07F3}"/>
    <cellStyle name="Normal 5 5 4 3" xfId="571" xr:uid="{D81838E9-7B0A-4EB0-9D8C-D4034908FE0F}"/>
    <cellStyle name="Normal 5 5 4 3 2" xfId="1375" xr:uid="{47D3F7A2-B606-45C7-B9BB-382DCDC0E092}"/>
    <cellStyle name="Normal 5 5 4 3 2 2" xfId="1376" xr:uid="{1D789D70-CD6A-4A4A-9B76-07740162E9E7}"/>
    <cellStyle name="Normal 5 5 4 3 3" xfId="1377" xr:uid="{B2264640-3F64-4A11-AB21-EA54F933022E}"/>
    <cellStyle name="Normal 5 5 4 3 4" xfId="2917" xr:uid="{7BD31718-E5BF-43F9-8507-6137C163F1BC}"/>
    <cellStyle name="Normal 5 5 4 4" xfId="1378" xr:uid="{0B352EE9-FE7D-49B5-B3EE-A36AF134EE67}"/>
    <cellStyle name="Normal 5 5 4 4 2" xfId="1379" xr:uid="{2DDDF268-5A80-46D6-AAA2-CC54AC32EF42}"/>
    <cellStyle name="Normal 5 5 4 4 3" xfId="2918" xr:uid="{A156F0B8-AF5A-4BF0-900E-967B155B56CE}"/>
    <cellStyle name="Normal 5 5 4 4 4" xfId="2919" xr:uid="{7EF2AF0F-7E17-44F0-AE66-29FF0B87FE09}"/>
    <cellStyle name="Normal 5 5 4 5" xfId="1380" xr:uid="{45AB3E3F-6108-47CB-B0AD-63824B66646B}"/>
    <cellStyle name="Normal 5 5 4 6" xfId="2920" xr:uid="{D23E8BEA-6F6B-4514-85A2-343D9A22483D}"/>
    <cellStyle name="Normal 5 5 4 7" xfId="2921" xr:uid="{092197DA-66CC-4AEE-8322-82D80DA2074F}"/>
    <cellStyle name="Normal 5 5 5" xfId="308" xr:uid="{EE314C2D-8A0C-4324-BA4D-8F269F42C007}"/>
    <cellStyle name="Normal 5 5 5 2" xfId="572" xr:uid="{8667777B-DF3A-4BBB-9030-1212A0A66502}"/>
    <cellStyle name="Normal 5 5 5 2 2" xfId="1381" xr:uid="{8BE3E041-333D-4719-B10C-19D9AD480366}"/>
    <cellStyle name="Normal 5 5 5 2 2 2" xfId="1382" xr:uid="{CCA32F24-6B74-43E4-B271-BA8CAF50BDA4}"/>
    <cellStyle name="Normal 5 5 5 2 3" xfId="1383" xr:uid="{5A90B714-9F55-4C0F-A4AD-B3DF21B11CA0}"/>
    <cellStyle name="Normal 5 5 5 2 4" xfId="2922" xr:uid="{B41F0A7D-0B7B-4D3D-A089-D0B2480DF3A2}"/>
    <cellStyle name="Normal 5 5 5 3" xfId="1384" xr:uid="{EF6EE1A3-18CD-4F11-8011-8AF3929FA00F}"/>
    <cellStyle name="Normal 5 5 5 3 2" xfId="1385" xr:uid="{49DD2DA8-F1C4-4B24-81A2-DFF51B3A0E12}"/>
    <cellStyle name="Normal 5 5 5 3 3" xfId="2923" xr:uid="{215E1498-B17E-4035-91CE-7473F9A515D7}"/>
    <cellStyle name="Normal 5 5 5 3 4" xfId="2924" xr:uid="{B84F58E8-27C4-4F76-A8ED-6604E35370D7}"/>
    <cellStyle name="Normal 5 5 5 4" xfId="1386" xr:uid="{CD0A764D-9AC1-4D1C-994C-374C96AD9C2A}"/>
    <cellStyle name="Normal 5 5 5 5" xfId="2925" xr:uid="{AD618514-FC50-4289-93BA-0B706CEE88E6}"/>
    <cellStyle name="Normal 5 5 5 6" xfId="2926" xr:uid="{4C4FCF03-E004-445A-9AED-D30FB42E5948}"/>
    <cellStyle name="Normal 5 5 6" xfId="309" xr:uid="{DE2C243E-0D3E-473F-8DD7-87C48DA7704B}"/>
    <cellStyle name="Normal 5 5 6 2" xfId="1387" xr:uid="{6AD59FF7-3356-4636-88D2-37A8F085BC73}"/>
    <cellStyle name="Normal 5 5 6 2 2" xfId="1388" xr:uid="{951DC8A1-1634-490B-9982-C5B0C6138043}"/>
    <cellStyle name="Normal 5 5 6 2 3" xfId="2927" xr:uid="{317BFC81-B69C-487A-8850-DB1AD31A2152}"/>
    <cellStyle name="Normal 5 5 6 2 4" xfId="2928" xr:uid="{EE4C01FB-086D-45D3-8D71-337EEE09D338}"/>
    <cellStyle name="Normal 5 5 6 3" xfId="1389" xr:uid="{3EE978ED-0007-4F09-BCB3-C257FCB271FF}"/>
    <cellStyle name="Normal 5 5 6 4" xfId="2929" xr:uid="{3A4E7AD1-04E6-4BD7-AED4-7C93716EA8C9}"/>
    <cellStyle name="Normal 5 5 6 5" xfId="2930" xr:uid="{E2CA3862-6B0A-4968-90F6-471A7536BD60}"/>
    <cellStyle name="Normal 5 5 7" xfId="1390" xr:uid="{027BC9C4-6D0C-4151-A821-C4FCEE61CC74}"/>
    <cellStyle name="Normal 5 5 7 2" xfId="1391" xr:uid="{D0634D76-1BAE-43AE-8AEF-6460FD9E71FD}"/>
    <cellStyle name="Normal 5 5 7 3" xfId="2931" xr:uid="{16D97921-0537-41DB-912E-366DB6771014}"/>
    <cellStyle name="Normal 5 5 7 4" xfId="2932" xr:uid="{EBD6962D-EF36-4FF3-B6B4-14B5AC64B3E3}"/>
    <cellStyle name="Normal 5 5 8" xfId="1392" xr:uid="{0DC41495-95E2-4E60-9509-443B19D3E234}"/>
    <cellStyle name="Normal 5 5 8 2" xfId="2933" xr:uid="{0C7A5CC0-6600-41D9-852F-1F0F9329CA32}"/>
    <cellStyle name="Normal 5 5 8 3" xfId="2934" xr:uid="{7399037D-00E4-414E-AD6B-1C4F04A30FD9}"/>
    <cellStyle name="Normal 5 5 8 4" xfId="2935" xr:uid="{600C98F2-3B42-43A7-AE80-04A4669F14D4}"/>
    <cellStyle name="Normal 5 5 9" xfId="2936" xr:uid="{071B9D32-B23B-4D31-9EEB-63F62D17C94F}"/>
    <cellStyle name="Normal 5 6" xfId="104" xr:uid="{8D0FFCAF-A1E4-45C4-AF08-2EA44CFECC0A}"/>
    <cellStyle name="Normal 5 6 10" xfId="2937" xr:uid="{9A0421E7-B711-4061-A928-5DD1CD3E7987}"/>
    <cellStyle name="Normal 5 6 11" xfId="2938" xr:uid="{F0B33641-548B-4840-B1F7-6AFB5E278AC2}"/>
    <cellStyle name="Normal 5 6 2" xfId="105" xr:uid="{A6E3C178-8E13-42F1-B634-36C0A55FB740}"/>
    <cellStyle name="Normal 5 6 2 2" xfId="310" xr:uid="{4C65FF50-7FEC-4E44-B7DA-E8E3F23163B3}"/>
    <cellStyle name="Normal 5 6 2 2 2" xfId="573" xr:uid="{9664B99D-1613-4F5D-81C5-E1BFEC565A21}"/>
    <cellStyle name="Normal 5 6 2 2 2 2" xfId="574" xr:uid="{C929C21B-233B-454A-8D4B-62E51A630C1A}"/>
    <cellStyle name="Normal 5 6 2 2 2 2 2" xfId="1393" xr:uid="{8F77DC61-7FDF-4AD7-B717-B453322C7D18}"/>
    <cellStyle name="Normal 5 6 2 2 2 2 3" xfId="2939" xr:uid="{7A630E93-1C31-48A3-9BE8-B4992FA147F2}"/>
    <cellStyle name="Normal 5 6 2 2 2 2 4" xfId="2940" xr:uid="{7A959A73-0489-4B48-912A-1EDA4C91E94D}"/>
    <cellStyle name="Normal 5 6 2 2 2 3" xfId="1394" xr:uid="{B12D30A7-2979-418E-8181-B9AE9AE8B8DF}"/>
    <cellStyle name="Normal 5 6 2 2 2 3 2" xfId="2941" xr:uid="{403F7793-0C58-433F-BE8B-E3550A1F65F6}"/>
    <cellStyle name="Normal 5 6 2 2 2 3 3" xfId="2942" xr:uid="{420D10D4-7E9A-4764-892B-F8FDA89C7064}"/>
    <cellStyle name="Normal 5 6 2 2 2 3 4" xfId="2943" xr:uid="{8B1A9D97-1DA9-4DC3-84AD-EF852FA647B4}"/>
    <cellStyle name="Normal 5 6 2 2 2 4" xfId="2944" xr:uid="{541AFAF3-5ADC-4EF1-8F47-75A93D46476C}"/>
    <cellStyle name="Normal 5 6 2 2 2 5" xfId="2945" xr:uid="{CB470488-13D9-43D2-A4EC-FC3FEBA88E55}"/>
    <cellStyle name="Normal 5 6 2 2 2 6" xfId="2946" xr:uid="{A1F2E48A-74CF-47B0-9078-B1582C99BDC1}"/>
    <cellStyle name="Normal 5 6 2 2 3" xfId="575" xr:uid="{7F50A489-EDD0-4D01-8EE7-5BBD97C8AE0D}"/>
    <cellStyle name="Normal 5 6 2 2 3 2" xfId="1395" xr:uid="{11FCABA8-1393-43A7-8998-7A2E8462B2EC}"/>
    <cellStyle name="Normal 5 6 2 2 3 2 2" xfId="2947" xr:uid="{61407CC1-301B-4130-80C6-7B6153F44956}"/>
    <cellStyle name="Normal 5 6 2 2 3 2 3" xfId="2948" xr:uid="{1AC809FB-A463-4A05-9F85-0D65656F959E}"/>
    <cellStyle name="Normal 5 6 2 2 3 2 4" xfId="2949" xr:uid="{4152FBBE-156D-4A18-AD1B-7DBC565C0549}"/>
    <cellStyle name="Normal 5 6 2 2 3 3" xfId="2950" xr:uid="{B105B257-8404-4D2A-BB7A-5075ACC5F9F3}"/>
    <cellStyle name="Normal 5 6 2 2 3 4" xfId="2951" xr:uid="{37A6238D-B0FF-4A42-A31A-7C59277D0AA4}"/>
    <cellStyle name="Normal 5 6 2 2 3 5" xfId="2952" xr:uid="{4A07AA04-28AC-4186-B3DE-CEF39986366E}"/>
    <cellStyle name="Normal 5 6 2 2 4" xfId="1396" xr:uid="{C874F9BA-8024-4DBB-B406-B1A4284E623F}"/>
    <cellStyle name="Normal 5 6 2 2 4 2" xfId="2953" xr:uid="{E1129000-10D5-4D41-9782-6FCB8DE9E02A}"/>
    <cellStyle name="Normal 5 6 2 2 4 3" xfId="2954" xr:uid="{DDAE392C-5E29-43E3-BA5D-42DD56505DAD}"/>
    <cellStyle name="Normal 5 6 2 2 4 4" xfId="2955" xr:uid="{134A8EBE-FE04-4450-9651-22FE2EDDA447}"/>
    <cellStyle name="Normal 5 6 2 2 5" xfId="2956" xr:uid="{3A47C0D0-2E16-45B3-B166-0E99AF6CCD2E}"/>
    <cellStyle name="Normal 5 6 2 2 5 2" xfId="2957" xr:uid="{2A139EFF-1807-47D4-B8E1-5E1F5037C158}"/>
    <cellStyle name="Normal 5 6 2 2 5 3" xfId="2958" xr:uid="{D469B906-90EB-429A-96E2-A83105C55331}"/>
    <cellStyle name="Normal 5 6 2 2 5 4" xfId="2959" xr:uid="{DCE2E425-527C-4081-84A7-7598A4FA7FAA}"/>
    <cellStyle name="Normal 5 6 2 2 6" xfId="2960" xr:uid="{4E151428-15B0-44E2-97FF-6D071A81FCE7}"/>
    <cellStyle name="Normal 5 6 2 2 7" xfId="2961" xr:uid="{381619E5-966E-4EE1-B2E9-3EB4DBEB670A}"/>
    <cellStyle name="Normal 5 6 2 2 8" xfId="2962" xr:uid="{CEB3BF62-2E2A-4314-A14A-ECCB24EC0E2E}"/>
    <cellStyle name="Normal 5 6 2 3" xfId="576" xr:uid="{97D13CD5-F903-4083-83EC-C4AA916EF622}"/>
    <cellStyle name="Normal 5 6 2 3 2" xfId="577" xr:uid="{EDFE5456-23F1-4A8B-92E8-F0261BD0CF03}"/>
    <cellStyle name="Normal 5 6 2 3 2 2" xfId="578" xr:uid="{F86A4768-0E60-4B2C-A00D-6BF6BB6DBF8D}"/>
    <cellStyle name="Normal 5 6 2 3 2 3" xfId="2963" xr:uid="{7ACA87C7-D5C5-4E98-90F3-58AEDD60A79B}"/>
    <cellStyle name="Normal 5 6 2 3 2 4" xfId="2964" xr:uid="{41EBFE97-CE69-4F3B-8B7B-9BD3FF68C56C}"/>
    <cellStyle name="Normal 5 6 2 3 3" xfId="579" xr:uid="{EF955DA6-A058-43E5-AF16-69ABBCD8E818}"/>
    <cellStyle name="Normal 5 6 2 3 3 2" xfId="2965" xr:uid="{459AE9B8-260C-4647-96A0-71FD134EEB2E}"/>
    <cellStyle name="Normal 5 6 2 3 3 3" xfId="2966" xr:uid="{14826F49-C03D-493E-A858-070BA562EE5E}"/>
    <cellStyle name="Normal 5 6 2 3 3 4" xfId="2967" xr:uid="{0298E0C6-9474-43F1-A9F3-B646C490B14A}"/>
    <cellStyle name="Normal 5 6 2 3 4" xfId="2968" xr:uid="{FE2BC71F-2A00-48F6-845C-6F72918509C6}"/>
    <cellStyle name="Normal 5 6 2 3 5" xfId="2969" xr:uid="{A5A2DDD6-2D36-4755-9BBF-DE4B6CEDC16A}"/>
    <cellStyle name="Normal 5 6 2 3 6" xfId="2970" xr:uid="{12022EC0-12AC-4389-AE67-B47A90A7FC62}"/>
    <cellStyle name="Normal 5 6 2 4" xfId="580" xr:uid="{FE2940B5-B894-4371-8C67-524D057685B4}"/>
    <cellStyle name="Normal 5 6 2 4 2" xfId="581" xr:uid="{7C25E476-C5A5-440A-814D-5A697792A0A7}"/>
    <cellStyle name="Normal 5 6 2 4 2 2" xfId="2971" xr:uid="{00695A62-EA73-44B1-B696-3D9DC3F67930}"/>
    <cellStyle name="Normal 5 6 2 4 2 3" xfId="2972" xr:uid="{7382EFDA-2C1B-4194-921D-8C04C2977977}"/>
    <cellStyle name="Normal 5 6 2 4 2 4" xfId="2973" xr:uid="{962084FB-2A73-47AA-BA0C-D88EB4F1AFFC}"/>
    <cellStyle name="Normal 5 6 2 4 3" xfId="2974" xr:uid="{10E2CB44-11E7-423F-B319-CFE117C6D8B1}"/>
    <cellStyle name="Normal 5 6 2 4 4" xfId="2975" xr:uid="{63213EDF-2CC7-4A56-85FC-2015385011C8}"/>
    <cellStyle name="Normal 5 6 2 4 5" xfId="2976" xr:uid="{F671C5D9-5A17-46EA-906C-E51EB9C33845}"/>
    <cellStyle name="Normal 5 6 2 5" xfId="582" xr:uid="{E6F893A2-36C4-4C83-84FB-FAFEC2D253E9}"/>
    <cellStyle name="Normal 5 6 2 5 2" xfId="2977" xr:uid="{E9FE8188-6CD7-4F96-8169-EB0E1E85841A}"/>
    <cellStyle name="Normal 5 6 2 5 3" xfId="2978" xr:uid="{37EEC5C7-E76F-464B-B8DB-F88271DCCCCA}"/>
    <cellStyle name="Normal 5 6 2 5 4" xfId="2979" xr:uid="{C63D85E5-CA69-401D-9426-D12AE7AC1B5F}"/>
    <cellStyle name="Normal 5 6 2 6" xfId="2980" xr:uid="{B4F2417D-0F4E-4A99-9666-035FDF7B1FE3}"/>
    <cellStyle name="Normal 5 6 2 6 2" xfId="2981" xr:uid="{17837347-276B-46C4-A622-29E082596410}"/>
    <cellStyle name="Normal 5 6 2 6 3" xfId="2982" xr:uid="{ADFA272E-3142-4397-88D8-771717809E37}"/>
    <cellStyle name="Normal 5 6 2 6 4" xfId="2983" xr:uid="{8E280E04-1629-4535-9322-C84B7EB341EC}"/>
    <cellStyle name="Normal 5 6 2 7" xfId="2984" xr:uid="{EC89D5F2-4A37-48CC-A573-F7D647046AC0}"/>
    <cellStyle name="Normal 5 6 2 8" xfId="2985" xr:uid="{CA2CEC30-1194-4B46-96EB-3AF8E4008D57}"/>
    <cellStyle name="Normal 5 6 2 9" xfId="2986" xr:uid="{0BE505BF-708A-4912-91E2-8E9C375592A7}"/>
    <cellStyle name="Normal 5 6 3" xfId="311" xr:uid="{D790E29E-31BF-4544-9BC6-494FE543A4DC}"/>
    <cellStyle name="Normal 5 6 3 2" xfId="583" xr:uid="{204ACED2-2C67-4F1F-BEAC-2D7C8C116B02}"/>
    <cellStyle name="Normal 5 6 3 2 2" xfId="584" xr:uid="{66B6B358-F30A-4135-814F-B65F66055592}"/>
    <cellStyle name="Normal 5 6 3 2 2 2" xfId="1397" xr:uid="{5B968CC4-B128-4FF1-97F4-36E92EEC1D7A}"/>
    <cellStyle name="Normal 5 6 3 2 2 2 2" xfId="1398" xr:uid="{84978A37-8260-4DB3-8568-1F87542A8451}"/>
    <cellStyle name="Normal 5 6 3 2 2 3" xfId="1399" xr:uid="{D14B04E7-E25C-439E-B355-9AA1842C53BB}"/>
    <cellStyle name="Normal 5 6 3 2 2 4" xfId="2987" xr:uid="{6703C526-FF60-4BCC-8021-8E6BD28C7117}"/>
    <cellStyle name="Normal 5 6 3 2 3" xfId="1400" xr:uid="{D55931A4-9645-45E6-929F-464002030201}"/>
    <cellStyle name="Normal 5 6 3 2 3 2" xfId="1401" xr:uid="{17965ABC-9A32-44BF-9BB7-77DC317B5491}"/>
    <cellStyle name="Normal 5 6 3 2 3 3" xfId="2988" xr:uid="{A65B2B1F-F46A-48A7-A3D3-957ABFC6FBD6}"/>
    <cellStyle name="Normal 5 6 3 2 3 4" xfId="2989" xr:uid="{70FA2EE2-A700-4172-B609-481FE78698C8}"/>
    <cellStyle name="Normal 5 6 3 2 4" xfId="1402" xr:uid="{414C9FE9-7C69-42EB-8E7E-A653DDE42237}"/>
    <cellStyle name="Normal 5 6 3 2 5" xfId="2990" xr:uid="{8979DA21-5968-4CA9-AE11-FF85DCF8158A}"/>
    <cellStyle name="Normal 5 6 3 2 6" xfId="2991" xr:uid="{2BAEA657-132A-4A21-88F5-ABC376450256}"/>
    <cellStyle name="Normal 5 6 3 3" xfId="585" xr:uid="{33B8BE71-596D-4652-AB94-B1B8F31C95FD}"/>
    <cellStyle name="Normal 5 6 3 3 2" xfId="1403" xr:uid="{76C5413C-6576-44CE-8299-DA5291FAB605}"/>
    <cellStyle name="Normal 5 6 3 3 2 2" xfId="1404" xr:uid="{39630804-E6AC-43E6-B193-9432C964D864}"/>
    <cellStyle name="Normal 5 6 3 3 2 3" xfId="2992" xr:uid="{E6B2A459-FFA3-431C-8261-D4790E4143AF}"/>
    <cellStyle name="Normal 5 6 3 3 2 4" xfId="2993" xr:uid="{C49815CB-5294-4C6F-B473-EB7888C7B412}"/>
    <cellStyle name="Normal 5 6 3 3 3" xfId="1405" xr:uid="{66D2043E-783D-4F33-8041-5A39E822FAC8}"/>
    <cellStyle name="Normal 5 6 3 3 4" xfId="2994" xr:uid="{07A6B1F9-648B-4BFA-BA43-0AA553A3D8C1}"/>
    <cellStyle name="Normal 5 6 3 3 5" xfId="2995" xr:uid="{027FA549-F287-45C2-A115-0D24FE17C837}"/>
    <cellStyle name="Normal 5 6 3 4" xfId="1406" xr:uid="{A43D8407-B302-4044-BFEE-5C7BA41B5B9A}"/>
    <cellStyle name="Normal 5 6 3 4 2" xfId="1407" xr:uid="{9C615365-BDE1-4145-AEB5-B5640CDAEE8F}"/>
    <cellStyle name="Normal 5 6 3 4 3" xfId="2996" xr:uid="{5E5F8CCB-723B-410A-A3E6-C7451E3293ED}"/>
    <cellStyle name="Normal 5 6 3 4 4" xfId="2997" xr:uid="{8725B068-0AFB-4E72-A27D-2B94F369ADCB}"/>
    <cellStyle name="Normal 5 6 3 5" xfId="1408" xr:uid="{8799A23C-3CE3-4A61-A795-AEB6D2BA0DDA}"/>
    <cellStyle name="Normal 5 6 3 5 2" xfId="2998" xr:uid="{6AB2CAB7-834F-4249-9515-23E4BE404EF4}"/>
    <cellStyle name="Normal 5 6 3 5 3" xfId="2999" xr:uid="{CFEF3E8C-C48B-4B17-96E4-490573BEA48B}"/>
    <cellStyle name="Normal 5 6 3 5 4" xfId="3000" xr:uid="{8065BA66-5D6D-4D27-9723-7D407FBBB5A0}"/>
    <cellStyle name="Normal 5 6 3 6" xfId="3001" xr:uid="{0D813176-C626-4EBD-BDCA-E8F7D3F061B6}"/>
    <cellStyle name="Normal 5 6 3 7" xfId="3002" xr:uid="{5957E769-2DCB-4898-B220-414FD2062249}"/>
    <cellStyle name="Normal 5 6 3 8" xfId="3003" xr:uid="{E766FC57-A5E7-44CA-8C1F-1219C986648F}"/>
    <cellStyle name="Normal 5 6 4" xfId="312" xr:uid="{66C98505-096B-4555-A50A-CAF14295C501}"/>
    <cellStyle name="Normal 5 6 4 2" xfId="586" xr:uid="{B4ED128A-E7AE-461A-B9B4-7F51BCEEBDE8}"/>
    <cellStyle name="Normal 5 6 4 2 2" xfId="587" xr:uid="{82298A51-B9D8-4D22-B246-3722B1F93B2A}"/>
    <cellStyle name="Normal 5 6 4 2 2 2" xfId="1409" xr:uid="{231E8122-BBE8-4362-B7DA-4A2F626E4146}"/>
    <cellStyle name="Normal 5 6 4 2 2 3" xfId="3004" xr:uid="{A0448A9A-EE03-4A02-B437-D33660028B20}"/>
    <cellStyle name="Normal 5 6 4 2 2 4" xfId="3005" xr:uid="{E176F91D-DA38-40A3-BE71-0E9592860632}"/>
    <cellStyle name="Normal 5 6 4 2 3" xfId="1410" xr:uid="{4EF5EE97-9BAC-42D1-B0A8-B63AC0FD5A8D}"/>
    <cellStyle name="Normal 5 6 4 2 4" xfId="3006" xr:uid="{E97F1B13-3757-4C2B-B6A4-8D097AC7F881}"/>
    <cellStyle name="Normal 5 6 4 2 5" xfId="3007" xr:uid="{57F96088-C193-443D-94E5-1E879EA3830F}"/>
    <cellStyle name="Normal 5 6 4 3" xfId="588" xr:uid="{5AF1230B-61AE-4287-9103-E272982B54BF}"/>
    <cellStyle name="Normal 5 6 4 3 2" xfId="1411" xr:uid="{6FBF1AE5-E0F9-46DB-9DBC-03757582466C}"/>
    <cellStyle name="Normal 5 6 4 3 3" xfId="3008" xr:uid="{58774122-A2F6-4331-A454-C5F790237B43}"/>
    <cellStyle name="Normal 5 6 4 3 4" xfId="3009" xr:uid="{A09249B6-3200-4038-8F7C-8E4219F02B86}"/>
    <cellStyle name="Normal 5 6 4 4" xfId="1412" xr:uid="{6A90D96F-D32A-46ED-B524-10264D8F9ADE}"/>
    <cellStyle name="Normal 5 6 4 4 2" xfId="3010" xr:uid="{45DBCEA5-DF46-4645-8C83-BC367DD8B263}"/>
    <cellStyle name="Normal 5 6 4 4 3" xfId="3011" xr:uid="{551F4BA6-C35C-4DD1-B985-C8A1F0A5B4FB}"/>
    <cellStyle name="Normal 5 6 4 4 4" xfId="3012" xr:uid="{37B12F20-395E-4418-9598-A0E25F4D90A8}"/>
    <cellStyle name="Normal 5 6 4 5" xfId="3013" xr:uid="{9FBD0C8C-7D36-445A-815C-3EDDBF1B0E8C}"/>
    <cellStyle name="Normal 5 6 4 6" xfId="3014" xr:uid="{F1E3C0AD-E14A-4921-8CF9-D939AF0F2C4A}"/>
    <cellStyle name="Normal 5 6 4 7" xfId="3015" xr:uid="{84BAEC41-DDD5-4937-BCB1-D65CF43F3707}"/>
    <cellStyle name="Normal 5 6 5" xfId="313" xr:uid="{22BAB93E-3752-43D3-8B31-30D3326C819A}"/>
    <cellStyle name="Normal 5 6 5 2" xfId="589" xr:uid="{782DE4AE-7C2F-4B38-B8C3-0E8EC78FB4B8}"/>
    <cellStyle name="Normal 5 6 5 2 2" xfId="1413" xr:uid="{93FF4C91-3DED-4CEB-8648-FEFD66CFFC8B}"/>
    <cellStyle name="Normal 5 6 5 2 3" xfId="3016" xr:uid="{52425FE9-1E6E-4AA2-8637-0AB13D81B00F}"/>
    <cellStyle name="Normal 5 6 5 2 4" xfId="3017" xr:uid="{87E93F9D-CA42-463A-AD6B-2C8E193D7263}"/>
    <cellStyle name="Normal 5 6 5 3" xfId="1414" xr:uid="{3EACAB2C-8FEB-4873-B178-199DB93F13DE}"/>
    <cellStyle name="Normal 5 6 5 3 2" xfId="3018" xr:uid="{C06FD193-F738-454F-86DE-2191EEA4EC47}"/>
    <cellStyle name="Normal 5 6 5 3 3" xfId="3019" xr:uid="{8CC0DA29-BA38-412E-A169-5E1A890CCBB5}"/>
    <cellStyle name="Normal 5 6 5 3 4" xfId="3020" xr:uid="{06FA43EB-F6C9-44F3-8694-F56272E8DF6F}"/>
    <cellStyle name="Normal 5 6 5 4" xfId="3021" xr:uid="{8A551888-632B-41C3-88B8-93C7F65572F5}"/>
    <cellStyle name="Normal 5 6 5 5" xfId="3022" xr:uid="{02DBF266-2BF1-4025-9AD5-73028384B306}"/>
    <cellStyle name="Normal 5 6 5 6" xfId="3023" xr:uid="{ECCC68EE-9FCF-41CB-9143-408F72DDA500}"/>
    <cellStyle name="Normal 5 6 6" xfId="590" xr:uid="{C7C263C3-E3EB-4F7C-987C-C4AC39E900FE}"/>
    <cellStyle name="Normal 5 6 6 2" xfId="1415" xr:uid="{61833915-0CDB-4649-8E3D-0A6957A11E0C}"/>
    <cellStyle name="Normal 5 6 6 2 2" xfId="3024" xr:uid="{8A393F35-0D07-49E4-8607-25EE234E23F6}"/>
    <cellStyle name="Normal 5 6 6 2 3" xfId="3025" xr:uid="{304EC62E-4CA2-4977-9C23-4FDA0C9554E1}"/>
    <cellStyle name="Normal 5 6 6 2 4" xfId="3026" xr:uid="{09653FC8-0DF4-4CA4-8A2D-8351FACA940E}"/>
    <cellStyle name="Normal 5 6 6 3" xfId="3027" xr:uid="{76536A6D-7407-47B5-9866-22E25EC3CB4E}"/>
    <cellStyle name="Normal 5 6 6 4" xfId="3028" xr:uid="{0B65515C-EBE4-4577-B94B-A4C865C5EB46}"/>
    <cellStyle name="Normal 5 6 6 5" xfId="3029" xr:uid="{1CCB21B6-24E0-4D2D-9336-9D15EA297540}"/>
    <cellStyle name="Normal 5 6 7" xfId="1416" xr:uid="{07C32627-0575-4F03-95D3-C84982EE2C99}"/>
    <cellStyle name="Normal 5 6 7 2" xfId="3030" xr:uid="{5B53CC8E-499F-48F8-9D65-04E423241D92}"/>
    <cellStyle name="Normal 5 6 7 3" xfId="3031" xr:uid="{6B7986AE-455F-4D7C-80E0-56F8F92B3C68}"/>
    <cellStyle name="Normal 5 6 7 4" xfId="3032" xr:uid="{A695C4E2-ECDC-4D6C-B502-45868266A519}"/>
    <cellStyle name="Normal 5 6 8" xfId="3033" xr:uid="{51C45A3A-A78E-4007-A999-EA953E01FFDA}"/>
    <cellStyle name="Normal 5 6 8 2" xfId="3034" xr:uid="{59D8A7F6-DBBE-4A50-9641-FA7E5EFA3AC1}"/>
    <cellStyle name="Normal 5 6 8 3" xfId="3035" xr:uid="{25B9B5CA-0632-4E35-9DD6-08D1CE5641BC}"/>
    <cellStyle name="Normal 5 6 8 4" xfId="3036" xr:uid="{C449D264-8196-4F86-9DE8-356C495C1A9A}"/>
    <cellStyle name="Normal 5 6 9" xfId="3037" xr:uid="{33EC0031-0E7E-4CE8-90A2-42B0217ED3F6}"/>
    <cellStyle name="Normal 5 7" xfId="106" xr:uid="{A6329A8B-6F9F-441A-BB0F-950578EE2085}"/>
    <cellStyle name="Normal 5 7 2" xfId="107" xr:uid="{6730556D-BE1B-422B-8149-354A7E33C753}"/>
    <cellStyle name="Normal 5 7 2 2" xfId="314" xr:uid="{3A3B6F6A-0E94-4641-98B5-B5282A91DEAB}"/>
    <cellStyle name="Normal 5 7 2 2 2" xfId="591" xr:uid="{706738C6-2FD1-4BD5-A4BF-5BE74B3CA418}"/>
    <cellStyle name="Normal 5 7 2 2 2 2" xfId="1417" xr:uid="{BB569994-66D7-4B8B-9668-A4665037B18B}"/>
    <cellStyle name="Normal 5 7 2 2 2 3" xfId="3038" xr:uid="{176DA0EE-C3D6-4AC0-A200-96614BF9F076}"/>
    <cellStyle name="Normal 5 7 2 2 2 4" xfId="3039" xr:uid="{62530AA0-D8BD-41D9-8096-F6445F41D190}"/>
    <cellStyle name="Normal 5 7 2 2 3" xfId="1418" xr:uid="{8D485D0E-8E3C-4CEC-9E36-0A728A4CF0A7}"/>
    <cellStyle name="Normal 5 7 2 2 3 2" xfId="3040" xr:uid="{2688E5A0-4BF5-4D93-B0AA-DAF37FFE8482}"/>
    <cellStyle name="Normal 5 7 2 2 3 3" xfId="3041" xr:uid="{E8B77057-AC08-4409-B93F-FB18A076F5A3}"/>
    <cellStyle name="Normal 5 7 2 2 3 4" xfId="3042" xr:uid="{97634D49-4F39-4598-850C-2698A8031D7F}"/>
    <cellStyle name="Normal 5 7 2 2 4" xfId="3043" xr:uid="{C055157F-1DB5-4E6E-8037-BA5828564072}"/>
    <cellStyle name="Normal 5 7 2 2 5" xfId="3044" xr:uid="{FBF7EF53-E06D-43DB-860B-8FEFBA607BBF}"/>
    <cellStyle name="Normal 5 7 2 2 6" xfId="3045" xr:uid="{7D9C5246-C6D2-401B-8083-C68F67B822B8}"/>
    <cellStyle name="Normal 5 7 2 3" xfId="592" xr:uid="{6D92047F-0893-46B8-8CAC-4739C7CBA5C3}"/>
    <cellStyle name="Normal 5 7 2 3 2" xfId="1419" xr:uid="{549DEDF3-9B4D-4203-A333-DE5145BF7E37}"/>
    <cellStyle name="Normal 5 7 2 3 2 2" xfId="3046" xr:uid="{0504204E-A0CB-4F5D-8008-F1298332FF1B}"/>
    <cellStyle name="Normal 5 7 2 3 2 3" xfId="3047" xr:uid="{092D9635-0920-421F-B4B0-27F3E798A5EE}"/>
    <cellStyle name="Normal 5 7 2 3 2 4" xfId="3048" xr:uid="{913B0C4D-0369-4E39-A329-18533208549B}"/>
    <cellStyle name="Normal 5 7 2 3 3" xfId="3049" xr:uid="{184F3286-41A4-4C1A-9FA9-4169475FC317}"/>
    <cellStyle name="Normal 5 7 2 3 4" xfId="3050" xr:uid="{5A77943F-D7EF-4321-B4BB-EAF5A3F373D7}"/>
    <cellStyle name="Normal 5 7 2 3 5" xfId="3051" xr:uid="{3B3096DF-84CE-46D2-951D-4D5AF768ED6F}"/>
    <cellStyle name="Normal 5 7 2 4" xfId="1420" xr:uid="{DDE3BA86-5631-41FE-884F-6F025E23D25B}"/>
    <cellStyle name="Normal 5 7 2 4 2" xfId="3052" xr:uid="{5CCCDF04-E430-423B-AB5B-12793E70BCA9}"/>
    <cellStyle name="Normal 5 7 2 4 3" xfId="3053" xr:uid="{5938ACD6-60A0-4C0A-BE36-AD0AD18B1B61}"/>
    <cellStyle name="Normal 5 7 2 4 4" xfId="3054" xr:uid="{D464CF7A-49E8-48B2-A27B-5752D5ED7600}"/>
    <cellStyle name="Normal 5 7 2 5" xfId="3055" xr:uid="{0EBE30C8-1CC6-442C-AE25-CEEB9E96C142}"/>
    <cellStyle name="Normal 5 7 2 5 2" xfId="3056" xr:uid="{2095CCE1-3FA9-443D-BF38-0807443CF090}"/>
    <cellStyle name="Normal 5 7 2 5 3" xfId="3057" xr:uid="{78C4619A-0033-45F0-A9FD-44C69EC115D2}"/>
    <cellStyle name="Normal 5 7 2 5 4" xfId="3058" xr:uid="{B2FDF7D2-AA85-4669-AE02-0E275277C60A}"/>
    <cellStyle name="Normal 5 7 2 6" xfId="3059" xr:uid="{157B7794-6B31-41A4-9166-6384BA487841}"/>
    <cellStyle name="Normal 5 7 2 7" xfId="3060" xr:uid="{21B971A1-E6EB-4D66-B170-B7C4AEC1557D}"/>
    <cellStyle name="Normal 5 7 2 8" xfId="3061" xr:uid="{70E58BE6-4C54-4D60-B472-E38154C7E887}"/>
    <cellStyle name="Normal 5 7 3" xfId="315" xr:uid="{5AA90470-4994-48B7-8C52-22ABA67653DC}"/>
    <cellStyle name="Normal 5 7 3 2" xfId="593" xr:uid="{1749C9E7-0EA4-48F2-A98B-8954E7B5EAA5}"/>
    <cellStyle name="Normal 5 7 3 2 2" xfId="594" xr:uid="{E3CE7401-ED02-4A45-84D1-934F9E8DFE57}"/>
    <cellStyle name="Normal 5 7 3 2 3" xfId="3062" xr:uid="{B536FF44-3AFF-4DAD-85E9-786941E5F3B2}"/>
    <cellStyle name="Normal 5 7 3 2 4" xfId="3063" xr:uid="{5394184B-C5BA-42E2-A647-7E1B0B7FD016}"/>
    <cellStyle name="Normal 5 7 3 3" xfId="595" xr:uid="{A901A2B8-7A37-44E7-B6F2-469C2090FBB0}"/>
    <cellStyle name="Normal 5 7 3 3 2" xfId="3064" xr:uid="{DEFA1C5E-BD9A-487D-8A07-533531191C97}"/>
    <cellStyle name="Normal 5 7 3 3 3" xfId="3065" xr:uid="{BCE50169-26FB-4C27-81D1-4007290C3705}"/>
    <cellStyle name="Normal 5 7 3 3 4" xfId="3066" xr:uid="{290DA5CA-EF54-41B2-8D71-D77558D0B892}"/>
    <cellStyle name="Normal 5 7 3 4" xfId="3067" xr:uid="{423F97A0-75C4-4187-BFB6-8994B2A368EB}"/>
    <cellStyle name="Normal 5 7 3 5" xfId="3068" xr:uid="{4A90E50B-67B4-469F-8A57-2184A9D075BE}"/>
    <cellStyle name="Normal 5 7 3 6" xfId="3069" xr:uid="{FABA4EC3-797F-47D1-9B62-F153CB4FBBE3}"/>
    <cellStyle name="Normal 5 7 4" xfId="316" xr:uid="{E7715F8B-8AE8-4A30-92CA-91EFE3BB80BF}"/>
    <cellStyle name="Normal 5 7 4 2" xfId="596" xr:uid="{E882462B-7F93-41B2-B20C-6F2711A675BC}"/>
    <cellStyle name="Normal 5 7 4 2 2" xfId="3070" xr:uid="{DE9E6783-AD91-497B-9DF3-0BD4B2BBDF27}"/>
    <cellStyle name="Normal 5 7 4 2 3" xfId="3071" xr:uid="{5DC0DC09-409F-4A19-B55E-2228746CDCA4}"/>
    <cellStyle name="Normal 5 7 4 2 4" xfId="3072" xr:uid="{FCB73807-3E65-4AB3-B509-2EC04A5381B3}"/>
    <cellStyle name="Normal 5 7 4 3" xfId="3073" xr:uid="{A6B48C27-3320-49A2-B9ED-E57C1F5232A8}"/>
    <cellStyle name="Normal 5 7 4 4" xfId="3074" xr:uid="{8E3BD99C-4BC0-4C3F-B6CF-93DDA14590BB}"/>
    <cellStyle name="Normal 5 7 4 5" xfId="3075" xr:uid="{8960BC5C-3C40-4CED-922E-CAF518100A2A}"/>
    <cellStyle name="Normal 5 7 5" xfId="597" xr:uid="{23C8A15D-2A8F-42E4-872B-7D5BD307E391}"/>
    <cellStyle name="Normal 5 7 5 2" xfId="3076" xr:uid="{07E1452F-DFE0-44A9-943D-FA225DAAB9E3}"/>
    <cellStyle name="Normal 5 7 5 3" xfId="3077" xr:uid="{5420B25B-CE34-4D66-9CD6-99BC9E5D83BB}"/>
    <cellStyle name="Normal 5 7 5 4" xfId="3078" xr:uid="{9CDF533C-950D-4826-AE87-9F128286ECCF}"/>
    <cellStyle name="Normal 5 7 6" xfId="3079" xr:uid="{35A8CBF2-B1D8-4517-BD08-781949CD4CAE}"/>
    <cellStyle name="Normal 5 7 6 2" xfId="3080" xr:uid="{E44A3FD0-D1B3-4DC2-9F75-A8FA19C2092F}"/>
    <cellStyle name="Normal 5 7 6 3" xfId="3081" xr:uid="{39142628-BB8A-445E-A402-5840FAF90893}"/>
    <cellStyle name="Normal 5 7 6 4" xfId="3082" xr:uid="{1FE495B9-3527-4AF7-9934-1BEA774799FC}"/>
    <cellStyle name="Normal 5 7 7" xfId="3083" xr:uid="{6FF628C2-A8A2-4CBA-98A4-9AD032A0490D}"/>
    <cellStyle name="Normal 5 7 8" xfId="3084" xr:uid="{A4221F96-62DB-4F95-8D24-5B9F29F86A39}"/>
    <cellStyle name="Normal 5 7 9" xfId="3085" xr:uid="{C44ED77A-3D29-485F-9C1F-CA90F0B14A8B}"/>
    <cellStyle name="Normal 5 8" xfId="108" xr:uid="{8DFF5167-0752-4BB5-93AF-DBCA51D5DD20}"/>
    <cellStyle name="Normal 5 8 2" xfId="317" xr:uid="{50B496D8-F058-464E-A47D-929B80779EA6}"/>
    <cellStyle name="Normal 5 8 2 2" xfId="598" xr:uid="{46BA194B-3B9A-4A3C-9F80-40C58952CF7A}"/>
    <cellStyle name="Normal 5 8 2 2 2" xfId="1421" xr:uid="{3A9E800E-DDF4-492D-9702-2D1296820D18}"/>
    <cellStyle name="Normal 5 8 2 2 2 2" xfId="1422" xr:uid="{6BC09753-DE26-44FC-9985-C15888861ED6}"/>
    <cellStyle name="Normal 5 8 2 2 3" xfId="1423" xr:uid="{4F50D024-E3EB-4BCD-975B-8B51F73FAFC7}"/>
    <cellStyle name="Normal 5 8 2 2 4" xfId="3086" xr:uid="{FD8C7926-4F4F-4175-8138-1C76F41CB74A}"/>
    <cellStyle name="Normal 5 8 2 3" xfId="1424" xr:uid="{39ED6C98-C610-476A-8616-48735D8FF6D8}"/>
    <cellStyle name="Normal 5 8 2 3 2" xfId="1425" xr:uid="{11668D50-DCA4-43B7-98A8-7724F8E3FDD5}"/>
    <cellStyle name="Normal 5 8 2 3 3" xfId="3087" xr:uid="{04E49030-BA6B-453E-96EE-945D28B29C98}"/>
    <cellStyle name="Normal 5 8 2 3 4" xfId="3088" xr:uid="{D6000DA5-9401-4E60-8FF2-BF292AAA99BB}"/>
    <cellStyle name="Normal 5 8 2 4" xfId="1426" xr:uid="{FDB7899E-24AE-44B4-8102-0505B4776C9F}"/>
    <cellStyle name="Normal 5 8 2 5" xfId="3089" xr:uid="{14685983-3B9F-45F7-8A2E-384351C86F1F}"/>
    <cellStyle name="Normal 5 8 2 6" xfId="3090" xr:uid="{CD3D9A05-2987-4B9A-9094-67F65243F643}"/>
    <cellStyle name="Normal 5 8 3" xfId="599" xr:uid="{766D005B-9464-491D-B649-DDBDCF3936C5}"/>
    <cellStyle name="Normal 5 8 3 2" xfId="1427" xr:uid="{2CA7ED16-C1CB-4140-A58E-2C49893F3BBE}"/>
    <cellStyle name="Normal 5 8 3 2 2" xfId="1428" xr:uid="{8DBA5505-D933-4111-8F1B-9CEE9447D87E}"/>
    <cellStyle name="Normal 5 8 3 2 3" xfId="3091" xr:uid="{82F7A2CC-AC56-444E-9B34-F311A3443828}"/>
    <cellStyle name="Normal 5 8 3 2 4" xfId="3092" xr:uid="{BB871B24-03CD-465B-91C1-83119EE9473E}"/>
    <cellStyle name="Normal 5 8 3 3" xfId="1429" xr:uid="{B89872C5-82A0-42BE-B8AB-C1D127C3D44C}"/>
    <cellStyle name="Normal 5 8 3 4" xfId="3093" xr:uid="{0C3BC57C-BBE8-4925-A8CE-0979FCDE0F31}"/>
    <cellStyle name="Normal 5 8 3 5" xfId="3094" xr:uid="{4C2DF241-DBC7-4499-AD13-C9FCC835E899}"/>
    <cellStyle name="Normal 5 8 4" xfId="1430" xr:uid="{2DB13FEB-13D2-482F-A618-FBD84FEB6439}"/>
    <cellStyle name="Normal 5 8 4 2" xfId="1431" xr:uid="{FA6EB8F1-20A9-49E2-85A9-4C2E327B6B04}"/>
    <cellStyle name="Normal 5 8 4 3" xfId="3095" xr:uid="{A5A4119C-9A0D-4F9C-9D42-40DAA13A257A}"/>
    <cellStyle name="Normal 5 8 4 4" xfId="3096" xr:uid="{C9F60CC3-1457-48E5-9978-758714A84137}"/>
    <cellStyle name="Normal 5 8 5" xfId="1432" xr:uid="{2F56DFBB-B0CA-49AA-8A62-1FAA267004D4}"/>
    <cellStyle name="Normal 5 8 5 2" xfId="3097" xr:uid="{A69BFD2D-C747-456A-A479-E949ADFCE9E5}"/>
    <cellStyle name="Normal 5 8 5 3" xfId="3098" xr:uid="{4BD9FC95-87D4-4AA5-9C2F-23FFD042874A}"/>
    <cellStyle name="Normal 5 8 5 4" xfId="3099" xr:uid="{CD3C8098-D525-4609-AB6C-A29E6C5AE2D0}"/>
    <cellStyle name="Normal 5 8 6" xfId="3100" xr:uid="{476FA460-5268-4109-84E8-1E661F2A123E}"/>
    <cellStyle name="Normal 5 8 7" xfId="3101" xr:uid="{9108E2C8-E068-4E30-89B9-ADB824362402}"/>
    <cellStyle name="Normal 5 8 8" xfId="3102" xr:uid="{9B45CF86-D19D-4EED-BB78-86999B7ACD79}"/>
    <cellStyle name="Normal 5 9" xfId="318" xr:uid="{E157FF07-81BC-4069-912C-23EB4F13C275}"/>
    <cellStyle name="Normal 5 9 2" xfId="600" xr:uid="{9998E9CB-DC82-4B51-A08B-AD7263C6648B}"/>
    <cellStyle name="Normal 5 9 2 2" xfId="601" xr:uid="{F5804391-312E-4390-9C95-2B18BB7CD276}"/>
    <cellStyle name="Normal 5 9 2 2 2" xfId="1433" xr:uid="{70B3357D-B355-4221-B975-49E70A449F44}"/>
    <cellStyle name="Normal 5 9 2 2 3" xfId="3103" xr:uid="{97591782-5C68-483F-B957-8AD10E9BAE4C}"/>
    <cellStyle name="Normal 5 9 2 2 4" xfId="3104" xr:uid="{E1D7B3DE-D56C-4FB9-BE02-F73D06840325}"/>
    <cellStyle name="Normal 5 9 2 3" xfId="1434" xr:uid="{E2C548F0-0F6B-44D2-AD82-6FE14DB5B751}"/>
    <cellStyle name="Normal 5 9 2 4" xfId="3105" xr:uid="{019B7BCB-E427-445F-8675-B283AE430A22}"/>
    <cellStyle name="Normal 5 9 2 5" xfId="3106" xr:uid="{4515BFD5-337B-4E37-ACD9-7BDAF8C66876}"/>
    <cellStyle name="Normal 5 9 3" xfId="602" xr:uid="{19B7FC11-A8BE-483A-BD45-946073E4A420}"/>
    <cellStyle name="Normal 5 9 3 2" xfId="1435" xr:uid="{1F439BB5-AC64-4D20-9478-B9B8F2C7B1AE}"/>
    <cellStyle name="Normal 5 9 3 3" xfId="3107" xr:uid="{69FA1563-68E2-4AD7-8C67-756D621B2FBC}"/>
    <cellStyle name="Normal 5 9 3 4" xfId="3108" xr:uid="{B97E63ED-B18A-4B1F-9540-2BD36919D429}"/>
    <cellStyle name="Normal 5 9 4" xfId="1436" xr:uid="{63188F27-9E0F-4F38-9B95-31C646ADE0B0}"/>
    <cellStyle name="Normal 5 9 4 2" xfId="3109" xr:uid="{4A25FE81-E589-47B5-9915-327A22D50E11}"/>
    <cellStyle name="Normal 5 9 4 3" xfId="3110" xr:uid="{59447371-CE52-469C-BAB2-E5F49AEA0EF8}"/>
    <cellStyle name="Normal 5 9 4 4" xfId="3111" xr:uid="{6D96AF1E-18A1-4C8D-8E83-E7D5D0197D18}"/>
    <cellStyle name="Normal 5 9 5" xfId="3112" xr:uid="{C0AC6C49-F224-4597-B5BE-DE45B172CDD2}"/>
    <cellStyle name="Normal 5 9 6" xfId="3113" xr:uid="{90EDA07B-3C0C-4847-95BF-BEA29AD1E57F}"/>
    <cellStyle name="Normal 5 9 7" xfId="3114" xr:uid="{BB38C4B6-DBA8-4F8E-AEDA-0EE50028C27F}"/>
    <cellStyle name="Normal 6" xfId="109" xr:uid="{164AB83D-211C-4CAE-8FC9-0E5EB7D081F1}"/>
    <cellStyle name="Normal 6 10" xfId="319" xr:uid="{A82F9F1A-61FA-4F44-9309-E0C1C125D05A}"/>
    <cellStyle name="Normal 6 10 2" xfId="1437" xr:uid="{9B3BBA36-577A-4B0C-9203-FE3FED33D0C6}"/>
    <cellStyle name="Normal 6 10 2 2" xfId="3115" xr:uid="{AE4C8425-6E40-4F76-9785-42F8D43E7EE8}"/>
    <cellStyle name="Normal 6 10 2 2 2" xfId="4588" xr:uid="{2CC0925D-67BE-44CD-94A6-2375B4BB0A20}"/>
    <cellStyle name="Normal 6 10 2 3" xfId="3116" xr:uid="{12DC9B12-997F-4156-80CE-D143EB72E410}"/>
    <cellStyle name="Normal 6 10 2 4" xfId="3117" xr:uid="{5B60A077-C591-438F-AA16-0C641802E058}"/>
    <cellStyle name="Normal 6 10 2 5" xfId="5344" xr:uid="{8F8AB075-731F-40E6-983D-48E230F2337D}"/>
    <cellStyle name="Normal 6 10 3" xfId="3118" xr:uid="{57A6EFAB-1F53-4AA7-BF8C-3EF9E534196B}"/>
    <cellStyle name="Normal 6 10 4" xfId="3119" xr:uid="{941F2561-6CED-422D-8EE7-05F8D4BA6C2D}"/>
    <cellStyle name="Normal 6 10 5" xfId="3120" xr:uid="{C278BF52-A74D-41BE-A91E-BB0C90C2CC7D}"/>
    <cellStyle name="Normal 6 11" xfId="1438" xr:uid="{67600EAA-AC2B-42BD-9DE1-0409CAA89462}"/>
    <cellStyle name="Normal 6 11 2" xfId="3121" xr:uid="{C156BFB3-C1B5-4979-A829-F49C81D4E1B3}"/>
    <cellStyle name="Normal 6 11 3" xfId="3122" xr:uid="{B39E64D0-146E-442A-BB18-57E0DAF23DDA}"/>
    <cellStyle name="Normal 6 11 4" xfId="3123" xr:uid="{13BF7E37-45AC-4660-B4A7-A7355A2BD43C}"/>
    <cellStyle name="Normal 6 12" xfId="902" xr:uid="{80553267-92CD-422C-B951-F7B9B95C43B4}"/>
    <cellStyle name="Normal 6 12 2" xfId="3124" xr:uid="{3BC47C80-D263-4477-B8A0-B5CB570201B1}"/>
    <cellStyle name="Normal 6 12 3" xfId="3125" xr:uid="{CB2B1572-C731-460A-9349-91BE4C2FE75F}"/>
    <cellStyle name="Normal 6 12 4" xfId="3126" xr:uid="{6712F7D7-87D1-448A-B1A9-6089326B1D3A}"/>
    <cellStyle name="Normal 6 13" xfId="899" xr:uid="{82300173-50E8-4FE9-879C-0A6FB630DC49}"/>
    <cellStyle name="Normal 6 13 2" xfId="3128" xr:uid="{E837A4A7-8343-4620-87A9-5DF75FDADCDE}"/>
    <cellStyle name="Normal 6 13 3" xfId="4315" xr:uid="{61FE202F-C7AB-450A-A8B8-7CBC0DEB8AC8}"/>
    <cellStyle name="Normal 6 13 4" xfId="3127" xr:uid="{9428E608-1FC8-43E8-9302-44FCF6EF061B}"/>
    <cellStyle name="Normal 6 13 5" xfId="5319" xr:uid="{01CB5F14-8F25-4C40-A51C-3B7E20E85133}"/>
    <cellStyle name="Normal 6 14" xfId="3129" xr:uid="{DC87C571-FC90-474C-83E6-552B3D27DEA4}"/>
    <cellStyle name="Normal 6 15" xfId="3130" xr:uid="{A2553254-EA92-4551-A164-F7959628227A}"/>
    <cellStyle name="Normal 6 16" xfId="3131" xr:uid="{7BC075B5-A6F1-46EE-9698-852636152CAE}"/>
    <cellStyle name="Normal 6 2" xfId="110" xr:uid="{8D6E9B97-B34B-487F-9784-F31880208A99}"/>
    <cellStyle name="Normal 6 2 2" xfId="320" xr:uid="{4489A8BB-569F-418C-931B-72264CB8AC9E}"/>
    <cellStyle name="Normal 6 2 2 2" xfId="4671" xr:uid="{426D215D-2058-497B-81EC-AF9FE425D195}"/>
    <cellStyle name="Normal 6 2 3" xfId="4560" xr:uid="{0264DE99-40E6-44AB-896F-88EC723A9AD1}"/>
    <cellStyle name="Normal 6 3" xfId="111" xr:uid="{2D4EFB26-6277-4CCD-B9E9-98D8E1DE45A1}"/>
    <cellStyle name="Normal 6 3 10" xfId="3132" xr:uid="{5DFFDC6B-0C7D-42AB-9595-568221ABB43F}"/>
    <cellStyle name="Normal 6 3 11" xfId="3133" xr:uid="{4B3CF11A-8C83-420D-A56E-247D9A2C256F}"/>
    <cellStyle name="Normal 6 3 2" xfId="112" xr:uid="{31BF7306-92E9-4E07-B645-601BF260F35E}"/>
    <cellStyle name="Normal 6 3 2 2" xfId="113" xr:uid="{6D93DB7F-7B17-46BD-9E4D-708B6F48EC2D}"/>
    <cellStyle name="Normal 6 3 2 2 2" xfId="321" xr:uid="{6F1B6854-1C89-45B4-8A41-4BD67FFAE7C1}"/>
    <cellStyle name="Normal 6 3 2 2 2 2" xfId="603" xr:uid="{F05985A0-8EAB-4187-883E-39C17F9D394A}"/>
    <cellStyle name="Normal 6 3 2 2 2 2 2" xfId="604" xr:uid="{C1A126FB-28EE-4D55-9104-9C06827C3C9F}"/>
    <cellStyle name="Normal 6 3 2 2 2 2 2 2" xfId="1439" xr:uid="{CCD22889-8E16-4C50-93A1-F6E3F972D235}"/>
    <cellStyle name="Normal 6 3 2 2 2 2 2 2 2" xfId="1440" xr:uid="{A8C73454-2F37-4616-B1B3-5FA7B491D896}"/>
    <cellStyle name="Normal 6 3 2 2 2 2 2 3" xfId="1441" xr:uid="{1BCA916B-EA65-4661-9100-EB41586D55CA}"/>
    <cellStyle name="Normal 6 3 2 2 2 2 3" xfId="1442" xr:uid="{0C17755C-6EEB-42E5-9A32-B195FE7E4E8C}"/>
    <cellStyle name="Normal 6 3 2 2 2 2 3 2" xfId="1443" xr:uid="{61C42602-AF07-4B84-B927-206F94A4C955}"/>
    <cellStyle name="Normal 6 3 2 2 2 2 4" xfId="1444" xr:uid="{25E64907-85C4-474C-BEB2-CB2DBEC8DCED}"/>
    <cellStyle name="Normal 6 3 2 2 2 3" xfId="605" xr:uid="{02CE7AB4-5DD0-4AF2-858C-EEC3EFC257BD}"/>
    <cellStyle name="Normal 6 3 2 2 2 3 2" xfId="1445" xr:uid="{E0D4D3B6-058E-4B84-BF30-DB3422337BC0}"/>
    <cellStyle name="Normal 6 3 2 2 2 3 2 2" xfId="1446" xr:uid="{BC68C404-DC8D-4A92-A546-02C929F1C21D}"/>
    <cellStyle name="Normal 6 3 2 2 2 3 3" xfId="1447" xr:uid="{7446A66D-6085-425E-AB3F-B642A63C34D9}"/>
    <cellStyle name="Normal 6 3 2 2 2 3 4" xfId="3134" xr:uid="{8175133F-82F4-4FC0-AF35-C16015ABEDC7}"/>
    <cellStyle name="Normal 6 3 2 2 2 4" xfId="1448" xr:uid="{4BE8192C-0744-4409-8243-23A89C565A14}"/>
    <cellStyle name="Normal 6 3 2 2 2 4 2" xfId="1449" xr:uid="{91BCD535-65E5-4DC2-93CF-AC80BB700DC4}"/>
    <cellStyle name="Normal 6 3 2 2 2 5" xfId="1450" xr:uid="{758063B5-0C0E-4010-B26E-6789F36BC097}"/>
    <cellStyle name="Normal 6 3 2 2 2 6" xfId="3135" xr:uid="{EE7B5AF4-FABB-4C9C-8142-C455E9415C2B}"/>
    <cellStyle name="Normal 6 3 2 2 3" xfId="322" xr:uid="{5932EA47-5224-4806-A7F5-C54D73BD5043}"/>
    <cellStyle name="Normal 6 3 2 2 3 2" xfId="606" xr:uid="{1B3B38BC-C106-4B2C-A724-77C2E47303CA}"/>
    <cellStyle name="Normal 6 3 2 2 3 2 2" xfId="607" xr:uid="{BF763D78-7CA1-4842-9D0E-E334CD941DF6}"/>
    <cellStyle name="Normal 6 3 2 2 3 2 2 2" xfId="1451" xr:uid="{018D1E36-D89C-4984-8260-8CF7246C96F3}"/>
    <cellStyle name="Normal 6 3 2 2 3 2 2 2 2" xfId="1452" xr:uid="{D1ED21DD-6B35-4743-913F-E4F276142A53}"/>
    <cellStyle name="Normal 6 3 2 2 3 2 2 3" xfId="1453" xr:uid="{84419878-EBDA-4056-9466-01DBD7165731}"/>
    <cellStyle name="Normal 6 3 2 2 3 2 3" xfId="1454" xr:uid="{3168DC7D-633F-4783-94AA-F9F93D715DA3}"/>
    <cellStyle name="Normal 6 3 2 2 3 2 3 2" xfId="1455" xr:uid="{79B0ABBA-4E36-4921-ABA7-E45C1DA7ECB2}"/>
    <cellStyle name="Normal 6 3 2 2 3 2 4" xfId="1456" xr:uid="{BCBBF487-F9ED-445B-94C6-E22A7CBBAFC0}"/>
    <cellStyle name="Normal 6 3 2 2 3 3" xfId="608" xr:uid="{D6F2F377-1A4C-4C50-880D-F4D3A8B0DEDC}"/>
    <cellStyle name="Normal 6 3 2 2 3 3 2" xfId="1457" xr:uid="{315F23A9-0B1A-451E-8B0B-9492E5E78D74}"/>
    <cellStyle name="Normal 6 3 2 2 3 3 2 2" xfId="1458" xr:uid="{D7D8CBEF-9911-4EA0-9BB9-5E94903242C2}"/>
    <cellStyle name="Normal 6 3 2 2 3 3 3" xfId="1459" xr:uid="{42F9CC2D-3B5B-49AB-A041-6D2460D0D12F}"/>
    <cellStyle name="Normal 6 3 2 2 3 4" xfId="1460" xr:uid="{973F292D-43E9-496D-BAFF-D114218D92DB}"/>
    <cellStyle name="Normal 6 3 2 2 3 4 2" xfId="1461" xr:uid="{4F172354-90C3-4F78-8FCA-7B654F89C064}"/>
    <cellStyle name="Normal 6 3 2 2 3 5" xfId="1462" xr:uid="{6C014737-43CA-4B03-974B-0555C5D66F70}"/>
    <cellStyle name="Normal 6 3 2 2 4" xfId="609" xr:uid="{2FF22EE0-6FE2-433D-8CF6-51EC9E119A01}"/>
    <cellStyle name="Normal 6 3 2 2 4 2" xfId="610" xr:uid="{6C103A0D-100B-4CFF-A4CF-767D9CAD359D}"/>
    <cellStyle name="Normal 6 3 2 2 4 2 2" xfId="1463" xr:uid="{F7C1EC6B-E5B6-4475-A019-147C4300ED57}"/>
    <cellStyle name="Normal 6 3 2 2 4 2 2 2" xfId="1464" xr:uid="{10A34A75-20A3-4D53-9F70-3477E580B896}"/>
    <cellStyle name="Normal 6 3 2 2 4 2 3" xfId="1465" xr:uid="{86AE3570-0823-4EC0-8FCC-96569EA340C4}"/>
    <cellStyle name="Normal 6 3 2 2 4 3" xfId="1466" xr:uid="{EE5FAE37-B39D-4E5E-B28E-3F917BD9F9D9}"/>
    <cellStyle name="Normal 6 3 2 2 4 3 2" xfId="1467" xr:uid="{6363CAC6-7FF7-4034-8FED-92FCC9746EF8}"/>
    <cellStyle name="Normal 6 3 2 2 4 4" xfId="1468" xr:uid="{B6BFAE2B-8B8C-4AC1-B652-705872A0E545}"/>
    <cellStyle name="Normal 6 3 2 2 5" xfId="611" xr:uid="{48128FF5-93E2-4795-B57F-466E14FE55DA}"/>
    <cellStyle name="Normal 6 3 2 2 5 2" xfId="1469" xr:uid="{A986BD91-6618-43D9-9F7D-5EC36D7AADCB}"/>
    <cellStyle name="Normal 6 3 2 2 5 2 2" xfId="1470" xr:uid="{E4CF279B-7A98-447A-ADB0-4BD3C8B57016}"/>
    <cellStyle name="Normal 6 3 2 2 5 3" xfId="1471" xr:uid="{8E0BF234-3890-445C-9A34-75466A2A4ABE}"/>
    <cellStyle name="Normal 6 3 2 2 5 4" xfId="3136" xr:uid="{11F34A9D-1B8A-4E5C-9F0D-7C8E16034AEE}"/>
    <cellStyle name="Normal 6 3 2 2 6" xfId="1472" xr:uid="{E5EB1A9F-4BD2-4D1D-A79F-EAB6C3CEADD3}"/>
    <cellStyle name="Normal 6 3 2 2 6 2" xfId="1473" xr:uid="{4462E70B-58D9-42E5-855F-D46E8BEADF2B}"/>
    <cellStyle name="Normal 6 3 2 2 7" xfId="1474" xr:uid="{74596794-9706-40CB-8C41-9DDD93B3A3BA}"/>
    <cellStyle name="Normal 6 3 2 2 8" xfId="3137" xr:uid="{739DB2D7-1AEC-4431-A753-58B7432E610D}"/>
    <cellStyle name="Normal 6 3 2 3" xfId="323" xr:uid="{7E337AA7-34F6-46DC-8E55-6223AF2242DE}"/>
    <cellStyle name="Normal 6 3 2 3 2" xfId="612" xr:uid="{B369F428-EFAE-4993-904B-C14643A0981A}"/>
    <cellStyle name="Normal 6 3 2 3 2 2" xfId="613" xr:uid="{0DB4708B-7136-4AE0-A6CD-DBD6B0911846}"/>
    <cellStyle name="Normal 6 3 2 3 2 2 2" xfId="1475" xr:uid="{038B2E92-9242-42C2-A874-F9CBE87F9D7F}"/>
    <cellStyle name="Normal 6 3 2 3 2 2 2 2" xfId="1476" xr:uid="{04A100B4-DDCF-4BE9-A6F8-E8286968057D}"/>
    <cellStyle name="Normal 6 3 2 3 2 2 3" xfId="1477" xr:uid="{B2A33EA9-0E9E-429E-B7B0-8E72A9D56817}"/>
    <cellStyle name="Normal 6 3 2 3 2 3" xfId="1478" xr:uid="{7DC76515-DFFA-4E34-99E8-93496A1F7186}"/>
    <cellStyle name="Normal 6 3 2 3 2 3 2" xfId="1479" xr:uid="{866D0F58-3546-4915-8A1C-222D42CF834E}"/>
    <cellStyle name="Normal 6 3 2 3 2 4" xfId="1480" xr:uid="{BF80A8E2-31C0-4A90-91DC-8721C12C4C85}"/>
    <cellStyle name="Normal 6 3 2 3 3" xfId="614" xr:uid="{ECAA2EFE-B3EE-4FD2-984F-CA744C5E2C7F}"/>
    <cellStyle name="Normal 6 3 2 3 3 2" xfId="1481" xr:uid="{B7622C79-99A8-465E-A0C1-12603C424D8E}"/>
    <cellStyle name="Normal 6 3 2 3 3 2 2" xfId="1482" xr:uid="{81EE4DE2-18D3-47B1-AA86-793A0E102B9D}"/>
    <cellStyle name="Normal 6 3 2 3 3 3" xfId="1483" xr:uid="{CAF8EEA0-1819-409D-B13E-9D2F889092D0}"/>
    <cellStyle name="Normal 6 3 2 3 3 4" xfId="3138" xr:uid="{17C492E0-62A6-4656-B9D8-4F9CD0FBE515}"/>
    <cellStyle name="Normal 6 3 2 3 4" xfId="1484" xr:uid="{97C6AA3C-CBEE-4B2B-AEA4-18EEA04F2FC7}"/>
    <cellStyle name="Normal 6 3 2 3 4 2" xfId="1485" xr:uid="{24C8A0D6-EA42-44AB-8C52-9B5DC569EDD1}"/>
    <cellStyle name="Normal 6 3 2 3 5" xfId="1486" xr:uid="{D7CF787A-0BC2-4A0C-B03F-C3C9BF8D3FF3}"/>
    <cellStyle name="Normal 6 3 2 3 6" xfId="3139" xr:uid="{7718F991-C431-4C6A-9F83-FF6F32A53163}"/>
    <cellStyle name="Normal 6 3 2 4" xfId="324" xr:uid="{91C69999-7A11-499A-AB02-850FA23427EB}"/>
    <cellStyle name="Normal 6 3 2 4 2" xfId="615" xr:uid="{000061AE-BF58-4077-B94F-5B10BEED6F82}"/>
    <cellStyle name="Normal 6 3 2 4 2 2" xfId="616" xr:uid="{914546B4-0C9B-4602-9B89-668A01CB060B}"/>
    <cellStyle name="Normal 6 3 2 4 2 2 2" xfId="1487" xr:uid="{0E00CB4E-E346-45AC-AB43-5D60BBFBA41B}"/>
    <cellStyle name="Normal 6 3 2 4 2 2 2 2" xfId="1488" xr:uid="{47AFE4FA-5429-4A2F-958F-545E2EB759C9}"/>
    <cellStyle name="Normal 6 3 2 4 2 2 3" xfId="1489" xr:uid="{1E497B72-6218-407C-A6D4-B8EA9E23A845}"/>
    <cellStyle name="Normal 6 3 2 4 2 3" xfId="1490" xr:uid="{0A978DB1-DB82-4B5E-993D-48BF194E7D1C}"/>
    <cellStyle name="Normal 6 3 2 4 2 3 2" xfId="1491" xr:uid="{C15EF3E4-EBEB-4411-BB03-DD74DF413E04}"/>
    <cellStyle name="Normal 6 3 2 4 2 4" xfId="1492" xr:uid="{64164213-BA8D-4FF2-846B-99419736814D}"/>
    <cellStyle name="Normal 6 3 2 4 3" xfId="617" xr:uid="{3617409A-5018-4877-B3D4-C9EB25DC3CD5}"/>
    <cellStyle name="Normal 6 3 2 4 3 2" xfId="1493" xr:uid="{94E56A70-3EB9-4957-8E60-87564D4EB6D0}"/>
    <cellStyle name="Normal 6 3 2 4 3 2 2" xfId="1494" xr:uid="{EB7A4C2C-D577-441F-809C-C51641A609D8}"/>
    <cellStyle name="Normal 6 3 2 4 3 3" xfId="1495" xr:uid="{E57E6DA1-A53D-499A-8BBA-34AFAADFD934}"/>
    <cellStyle name="Normal 6 3 2 4 4" xfId="1496" xr:uid="{CD385EC6-284C-478C-984E-FBDBA45778B4}"/>
    <cellStyle name="Normal 6 3 2 4 4 2" xfId="1497" xr:uid="{1B0AAC9C-BEE7-411B-9BD9-D768C22BAAB2}"/>
    <cellStyle name="Normal 6 3 2 4 5" xfId="1498" xr:uid="{825C4569-8DFA-47DF-B0F3-6B0DFA37B22A}"/>
    <cellStyle name="Normal 6 3 2 5" xfId="325" xr:uid="{56AE7B74-D8DC-4997-8311-57663F654D45}"/>
    <cellStyle name="Normal 6 3 2 5 2" xfId="618" xr:uid="{86038EAB-FE61-4A04-85E6-7D9140B56AA8}"/>
    <cellStyle name="Normal 6 3 2 5 2 2" xfId="1499" xr:uid="{6015097D-1EA1-4FCB-809C-FADCAD452523}"/>
    <cellStyle name="Normal 6 3 2 5 2 2 2" xfId="1500" xr:uid="{090896A5-FEE5-4836-8EDF-B8B81659C3A0}"/>
    <cellStyle name="Normal 6 3 2 5 2 3" xfId="1501" xr:uid="{469AF176-8371-43C0-9B16-49F1691BA00D}"/>
    <cellStyle name="Normal 6 3 2 5 3" xfId="1502" xr:uid="{81D337A6-46AE-4D23-B7E5-426102E4568A}"/>
    <cellStyle name="Normal 6 3 2 5 3 2" xfId="1503" xr:uid="{618F817D-A1E8-4DF0-92AE-7970ABA168AD}"/>
    <cellStyle name="Normal 6 3 2 5 4" xfId="1504" xr:uid="{32EF1433-A43E-4DC3-94AB-D54FDEEFA7E2}"/>
    <cellStyle name="Normal 6 3 2 6" xfId="619" xr:uid="{EFDD2DA7-58A5-437A-9C1F-AEB36ED31426}"/>
    <cellStyle name="Normal 6 3 2 6 2" xfId="1505" xr:uid="{980A715F-357A-409B-BB77-690C36DCA5D9}"/>
    <cellStyle name="Normal 6 3 2 6 2 2" xfId="1506" xr:uid="{D20A667E-0101-495E-9D64-8A2E4291E028}"/>
    <cellStyle name="Normal 6 3 2 6 3" xfId="1507" xr:uid="{C61948A1-C8E8-4B43-B677-13B0FE09B66F}"/>
    <cellStyle name="Normal 6 3 2 6 4" xfId="3140" xr:uid="{AE8B5F45-733A-4384-A6F6-BDD44176419E}"/>
    <cellStyle name="Normal 6 3 2 7" xfId="1508" xr:uid="{D4387EE5-2D28-4CB0-AF6D-731FCC678ADC}"/>
    <cellStyle name="Normal 6 3 2 7 2" xfId="1509" xr:uid="{7CF33505-E323-428B-BCF2-5BFAA98FB5DA}"/>
    <cellStyle name="Normal 6 3 2 8" xfId="1510" xr:uid="{B1E84F61-98B6-4E30-B81E-00C84FE68539}"/>
    <cellStyle name="Normal 6 3 2 9" xfId="3141" xr:uid="{EBAE16D8-C5E5-4D23-A219-0F86EB87AFFE}"/>
    <cellStyle name="Normal 6 3 3" xfId="114" xr:uid="{40E4E580-E50A-45E1-91E8-E84B17D0BB3D}"/>
    <cellStyle name="Normal 6 3 3 2" xfId="115" xr:uid="{A43041C1-FD70-46DB-A5C5-69A6F299EB30}"/>
    <cellStyle name="Normal 6 3 3 2 2" xfId="620" xr:uid="{53A45743-6A0F-4F2A-ACB0-288DF5C11155}"/>
    <cellStyle name="Normal 6 3 3 2 2 2" xfId="621" xr:uid="{F82AF4BE-CF06-4920-AE08-0FD30B65FA22}"/>
    <cellStyle name="Normal 6 3 3 2 2 2 2" xfId="1511" xr:uid="{ACFD6F6E-ACA8-4AD8-8CCD-4ED4007E73A0}"/>
    <cellStyle name="Normal 6 3 3 2 2 2 2 2" xfId="1512" xr:uid="{1E7F58EF-787F-48C7-9A50-332BE91AC633}"/>
    <cellStyle name="Normal 6 3 3 2 2 2 3" xfId="1513" xr:uid="{505B6121-91F8-4840-903C-155F1A6ABEE1}"/>
    <cellStyle name="Normal 6 3 3 2 2 3" xfId="1514" xr:uid="{7BDF5336-8073-49E6-A0B9-ECAC4DD767D6}"/>
    <cellStyle name="Normal 6 3 3 2 2 3 2" xfId="1515" xr:uid="{9CA1F20B-A73A-4E50-8651-4A6A40F8A9B8}"/>
    <cellStyle name="Normal 6 3 3 2 2 4" xfId="1516" xr:uid="{E0321156-E278-49CF-AE20-D6E2B9294F8D}"/>
    <cellStyle name="Normal 6 3 3 2 3" xfId="622" xr:uid="{9E79671D-AC7E-40C7-BB80-9F5B70929D31}"/>
    <cellStyle name="Normal 6 3 3 2 3 2" xfId="1517" xr:uid="{EE3C10FD-B353-422F-B405-43941A2560C4}"/>
    <cellStyle name="Normal 6 3 3 2 3 2 2" xfId="1518" xr:uid="{618A4E0F-38E4-44A3-A6DB-6874C3EB92CF}"/>
    <cellStyle name="Normal 6 3 3 2 3 3" xfId="1519" xr:uid="{BBEC9E5D-93BA-49A2-A175-77378E77F38D}"/>
    <cellStyle name="Normal 6 3 3 2 3 4" xfId="3142" xr:uid="{9992BD49-F464-485F-BC23-1A0954FD4CEB}"/>
    <cellStyle name="Normal 6 3 3 2 4" xfId="1520" xr:uid="{79C8C62D-655E-4AD5-ABF8-DD0783082B5F}"/>
    <cellStyle name="Normal 6 3 3 2 4 2" xfId="1521" xr:uid="{20E8AD58-7FE3-4C29-8534-FB884B4E048B}"/>
    <cellStyle name="Normal 6 3 3 2 5" xfId="1522" xr:uid="{7DFB4E1A-2A55-4FDB-B3AE-14B71D8DDF8B}"/>
    <cellStyle name="Normal 6 3 3 2 6" xfId="3143" xr:uid="{47E58915-6C73-42AC-BE59-A33244A182BC}"/>
    <cellStyle name="Normal 6 3 3 3" xfId="326" xr:uid="{5262170F-4C6C-4296-AE70-76933212CC83}"/>
    <cellStyle name="Normal 6 3 3 3 2" xfId="623" xr:uid="{E3BD2E82-E359-4F7F-9AD7-91EB6960CD8B}"/>
    <cellStyle name="Normal 6 3 3 3 2 2" xfId="624" xr:uid="{0DDF4961-1D3E-49E2-8A05-F9DFC8E0738F}"/>
    <cellStyle name="Normal 6 3 3 3 2 2 2" xfId="1523" xr:uid="{0674997D-38E8-468A-8A80-3AF977806415}"/>
    <cellStyle name="Normal 6 3 3 3 2 2 2 2" xfId="1524" xr:uid="{6DED84AE-DDC3-43F6-8BC2-EFB6995760A5}"/>
    <cellStyle name="Normal 6 3 3 3 2 2 3" xfId="1525" xr:uid="{5311DBA4-A4EE-4340-972C-59E884527203}"/>
    <cellStyle name="Normal 6 3 3 3 2 3" xfId="1526" xr:uid="{9E991525-DD6D-4095-B83F-79A074B26632}"/>
    <cellStyle name="Normal 6 3 3 3 2 3 2" xfId="1527" xr:uid="{8E4ABE6E-F615-429C-9938-C5696CD354C1}"/>
    <cellStyle name="Normal 6 3 3 3 2 4" xfId="1528" xr:uid="{D0712837-78F0-45C7-81A2-FCEBE2025721}"/>
    <cellStyle name="Normal 6 3 3 3 3" xfId="625" xr:uid="{08F5D5D9-3FF9-459C-A57B-EDE7AD009C73}"/>
    <cellStyle name="Normal 6 3 3 3 3 2" xfId="1529" xr:uid="{28283DCF-187A-4465-9CE1-74E9F334A298}"/>
    <cellStyle name="Normal 6 3 3 3 3 2 2" xfId="1530" xr:uid="{513D558E-0928-478F-93DC-090F40C4AC18}"/>
    <cellStyle name="Normal 6 3 3 3 3 3" xfId="1531" xr:uid="{81A1A591-4FE4-47A1-9852-B7097EF563C4}"/>
    <cellStyle name="Normal 6 3 3 3 4" xfId="1532" xr:uid="{3A7FB72C-C100-4320-856C-EEBE9E6D8081}"/>
    <cellStyle name="Normal 6 3 3 3 4 2" xfId="1533" xr:uid="{85731C04-17FA-4E1C-BD3A-8BE8CF86ACB7}"/>
    <cellStyle name="Normal 6 3 3 3 5" xfId="1534" xr:uid="{37E4BD53-9374-4E8D-B588-54D981FCAEF4}"/>
    <cellStyle name="Normal 6 3 3 4" xfId="327" xr:uid="{8ED4BC9A-7071-48D5-9DD9-741545653517}"/>
    <cellStyle name="Normal 6 3 3 4 2" xfId="626" xr:uid="{4CD1D8AC-1659-4DF5-98A7-7D6EE8000062}"/>
    <cellStyle name="Normal 6 3 3 4 2 2" xfId="1535" xr:uid="{66BED6AC-B32F-4F4C-972C-BA81DA294128}"/>
    <cellStyle name="Normal 6 3 3 4 2 2 2" xfId="1536" xr:uid="{C150499D-F64C-4E41-84DD-7E6D4E2DDA44}"/>
    <cellStyle name="Normal 6 3 3 4 2 3" xfId="1537" xr:uid="{D6818383-FB45-478D-AA34-5F3B9BD58D13}"/>
    <cellStyle name="Normal 6 3 3 4 3" xfId="1538" xr:uid="{FD36411D-D8EE-4575-951E-F7796E403B1F}"/>
    <cellStyle name="Normal 6 3 3 4 3 2" xfId="1539" xr:uid="{9F303858-4096-406D-9CC0-A60FFCABA6D0}"/>
    <cellStyle name="Normal 6 3 3 4 4" xfId="1540" xr:uid="{3D6ABEA6-4D2E-4AE3-A3A8-134144B523EF}"/>
    <cellStyle name="Normal 6 3 3 5" xfId="627" xr:uid="{09C109A7-D8DA-4427-985B-CD44A1A059C0}"/>
    <cellStyle name="Normal 6 3 3 5 2" xfId="1541" xr:uid="{1E5FA973-E8B3-452F-9735-DCE892819D10}"/>
    <cellStyle name="Normal 6 3 3 5 2 2" xfId="1542" xr:uid="{EF25A0B3-33CE-4EC6-9314-D14C88A204BB}"/>
    <cellStyle name="Normal 6 3 3 5 3" xfId="1543" xr:uid="{699F8A8D-AAD7-4E08-97FB-873609DE2DAE}"/>
    <cellStyle name="Normal 6 3 3 5 4" xfId="3144" xr:uid="{4E1EF281-D5A7-4F14-A765-DC2D3A38D611}"/>
    <cellStyle name="Normal 6 3 3 6" xfId="1544" xr:uid="{DF0EA284-DC60-43D1-ABB8-447FA5B0912E}"/>
    <cellStyle name="Normal 6 3 3 6 2" xfId="1545" xr:uid="{64F12826-106D-47D5-BD2E-4701224983FA}"/>
    <cellStyle name="Normal 6 3 3 7" xfId="1546" xr:uid="{6BD003AC-7E00-4D35-8513-065FE8EF32BA}"/>
    <cellStyle name="Normal 6 3 3 8" xfId="3145" xr:uid="{BB196F7C-132F-41AC-8EA6-D9E6E338C5A7}"/>
    <cellStyle name="Normal 6 3 4" xfId="116" xr:uid="{D5A596BE-82C1-434E-93F8-4B86AB73B832}"/>
    <cellStyle name="Normal 6 3 4 2" xfId="447" xr:uid="{5271B97A-AE64-4FCE-84BE-657B45561774}"/>
    <cellStyle name="Normal 6 3 4 2 2" xfId="628" xr:uid="{0296CADF-D410-481B-BEA3-9AC329987629}"/>
    <cellStyle name="Normal 6 3 4 2 2 2" xfId="1547" xr:uid="{451BC280-3509-48FF-B077-C102F0D4FBC2}"/>
    <cellStyle name="Normal 6 3 4 2 2 2 2" xfId="1548" xr:uid="{0335035A-2051-4803-B14C-EDB872A8A1FB}"/>
    <cellStyle name="Normal 6 3 4 2 2 3" xfId="1549" xr:uid="{93AB6829-C527-406C-87A1-FFC752E0B8F9}"/>
    <cellStyle name="Normal 6 3 4 2 2 4" xfId="3146" xr:uid="{7949922A-173D-4E47-AADF-B0E8DF4CF384}"/>
    <cellStyle name="Normal 6 3 4 2 3" xfId="1550" xr:uid="{0A840D71-2BA9-4201-AA2B-3920F4584EC7}"/>
    <cellStyle name="Normal 6 3 4 2 3 2" xfId="1551" xr:uid="{C6600450-DF99-4CB7-9724-C5AD6B49FFFA}"/>
    <cellStyle name="Normal 6 3 4 2 4" xfId="1552" xr:uid="{9005F622-3A93-46AB-8A0E-581D424F035B}"/>
    <cellStyle name="Normal 6 3 4 2 5" xfId="3147" xr:uid="{344F96EF-CDD8-4494-B455-74A7B969A2B6}"/>
    <cellStyle name="Normal 6 3 4 3" xfId="629" xr:uid="{F8361CA1-833D-4159-BC54-A971A65AB70F}"/>
    <cellStyle name="Normal 6 3 4 3 2" xfId="1553" xr:uid="{8CFA8076-4606-468E-BACF-1E44D91B3DC3}"/>
    <cellStyle name="Normal 6 3 4 3 2 2" xfId="1554" xr:uid="{76473A24-970D-46A9-B922-2F68BD8D000B}"/>
    <cellStyle name="Normal 6 3 4 3 3" xfId="1555" xr:uid="{AC14999C-586C-4532-AA62-E47E24ACBE0E}"/>
    <cellStyle name="Normal 6 3 4 3 4" xfId="3148" xr:uid="{403C5892-292E-410B-A1C2-262C2052DD16}"/>
    <cellStyle name="Normal 6 3 4 4" xfId="1556" xr:uid="{7A624F7E-0FF3-405F-A295-FE01E2486FF5}"/>
    <cellStyle name="Normal 6 3 4 4 2" xfId="1557" xr:uid="{001B3FD4-8BDB-45E9-8F4E-D4AF844E9F4E}"/>
    <cellStyle name="Normal 6 3 4 4 3" xfId="3149" xr:uid="{1E2B9EF0-43F7-4329-94BF-CFAB60A0DCC6}"/>
    <cellStyle name="Normal 6 3 4 4 4" xfId="3150" xr:uid="{6CB85B32-EBA8-4409-8000-6E8A86D93C26}"/>
    <cellStyle name="Normal 6 3 4 5" xfId="1558" xr:uid="{94DD73C9-8DB1-45FB-ABD7-A1DCC0436A53}"/>
    <cellStyle name="Normal 6 3 4 6" xfId="3151" xr:uid="{3E1AE361-18F0-420E-A0C6-AC57A5782E71}"/>
    <cellStyle name="Normal 6 3 4 7" xfId="3152" xr:uid="{6FD34B3E-228B-4C45-B120-769287639CCF}"/>
    <cellStyle name="Normal 6 3 5" xfId="328" xr:uid="{8ADD40D3-6C84-4FCE-8A0B-F3FB401AFA99}"/>
    <cellStyle name="Normal 6 3 5 2" xfId="630" xr:uid="{A353F803-62B6-46ED-BDED-56FB174E0A50}"/>
    <cellStyle name="Normal 6 3 5 2 2" xfId="631" xr:uid="{0F6DB8A5-A5B0-4A46-8806-51AB08901D8C}"/>
    <cellStyle name="Normal 6 3 5 2 2 2" xfId="1559" xr:uid="{FDABC448-EFFB-4E90-87C0-898A8C4DE117}"/>
    <cellStyle name="Normal 6 3 5 2 2 2 2" xfId="1560" xr:uid="{F855BB42-FE1F-4D7A-907B-7F3AA9408977}"/>
    <cellStyle name="Normal 6 3 5 2 2 3" xfId="1561" xr:uid="{4489969A-90F6-45D2-A459-D8F866DEBCCA}"/>
    <cellStyle name="Normal 6 3 5 2 3" xfId="1562" xr:uid="{57122EAA-55DF-46C0-99E7-1821CB2C3452}"/>
    <cellStyle name="Normal 6 3 5 2 3 2" xfId="1563" xr:uid="{F2BC218C-3445-4CB6-824E-A75B1B718ABE}"/>
    <cellStyle name="Normal 6 3 5 2 4" xfId="1564" xr:uid="{75D1BFD0-33DA-4BB0-9164-D6D0866C7BF8}"/>
    <cellStyle name="Normal 6 3 5 3" xfId="632" xr:uid="{B3C0EF5B-1247-42BE-9747-2613CE8B1675}"/>
    <cellStyle name="Normal 6 3 5 3 2" xfId="1565" xr:uid="{FA3C8D97-DFF2-47A1-BD43-8427505AEEFB}"/>
    <cellStyle name="Normal 6 3 5 3 2 2" xfId="1566" xr:uid="{0D524470-237C-4411-BBF6-3BE25A87C45C}"/>
    <cellStyle name="Normal 6 3 5 3 3" xfId="1567" xr:uid="{B55BA244-D69E-48B4-B984-1D8A420DE931}"/>
    <cellStyle name="Normal 6 3 5 3 4" xfId="3153" xr:uid="{5837351F-807C-4E94-938D-5089B41C1CEB}"/>
    <cellStyle name="Normal 6 3 5 4" xfId="1568" xr:uid="{82B463CF-BF6E-44F4-A08E-948606BB5304}"/>
    <cellStyle name="Normal 6 3 5 4 2" xfId="1569" xr:uid="{C9B14B79-2EDE-4320-B324-3AB5891344F2}"/>
    <cellStyle name="Normal 6 3 5 5" xfId="1570" xr:uid="{39C13739-25AA-4CBC-99C1-21E67E5C62B5}"/>
    <cellStyle name="Normal 6 3 5 6" xfId="3154" xr:uid="{BCD58901-7851-48C3-9268-70E45A5F2FC5}"/>
    <cellStyle name="Normal 6 3 6" xfId="329" xr:uid="{A6F7A347-D9EA-4853-82EE-45EACBE01D2A}"/>
    <cellStyle name="Normal 6 3 6 2" xfId="633" xr:uid="{D80F817C-E7C9-420C-8381-F73CAF025507}"/>
    <cellStyle name="Normal 6 3 6 2 2" xfId="1571" xr:uid="{708D280A-560B-4BB2-89B7-3ECE3F25B8D4}"/>
    <cellStyle name="Normal 6 3 6 2 2 2" xfId="1572" xr:uid="{E89AD4B3-0405-4160-9E22-3B10D22E6CB6}"/>
    <cellStyle name="Normal 6 3 6 2 3" xfId="1573" xr:uid="{C6CEB1A5-1FC8-4D89-BD2C-FF1E83EEDA05}"/>
    <cellStyle name="Normal 6 3 6 2 4" xfId="3155" xr:uid="{65E59760-1F0B-4FE4-B032-E16B0C28929F}"/>
    <cellStyle name="Normal 6 3 6 3" xfId="1574" xr:uid="{A155A102-BE78-4C07-9C84-34628E59C931}"/>
    <cellStyle name="Normal 6 3 6 3 2" xfId="1575" xr:uid="{06C97DA1-A924-4C96-8B38-B5C7798C869F}"/>
    <cellStyle name="Normal 6 3 6 4" xfId="1576" xr:uid="{5A3342F5-C17C-4E1F-82DF-2D6459273192}"/>
    <cellStyle name="Normal 6 3 6 5" xfId="3156" xr:uid="{CB822A2D-BDEC-451B-B6A8-1156A6254680}"/>
    <cellStyle name="Normal 6 3 7" xfId="634" xr:uid="{4F28B385-5EEF-451D-B7BE-7279A945469F}"/>
    <cellStyle name="Normal 6 3 7 2" xfId="1577" xr:uid="{C53CD55B-DC14-4512-92E2-B71F6924B3F2}"/>
    <cellStyle name="Normal 6 3 7 2 2" xfId="1578" xr:uid="{0EB77E31-1755-434C-A9C7-2E567032FCFF}"/>
    <cellStyle name="Normal 6 3 7 3" xfId="1579" xr:uid="{DB6DC1DE-16E0-4EC8-851D-3656B86618F3}"/>
    <cellStyle name="Normal 6 3 7 4" xfId="3157" xr:uid="{D3ACEFB9-9C44-4A7C-B96B-CFFF17FF5E70}"/>
    <cellStyle name="Normal 6 3 8" xfId="1580" xr:uid="{8698BD07-AB74-451A-817F-713D91ED2471}"/>
    <cellStyle name="Normal 6 3 8 2" xfId="1581" xr:uid="{E640607D-CC48-45FD-9848-2BB6AB5A54B1}"/>
    <cellStyle name="Normal 6 3 8 3" xfId="3158" xr:uid="{511D3149-58E6-4B83-85B3-713457495234}"/>
    <cellStyle name="Normal 6 3 8 4" xfId="3159" xr:uid="{FCA335F1-7539-43B4-889D-1B12CC7EBA16}"/>
    <cellStyle name="Normal 6 3 9" xfId="1582" xr:uid="{AA6921EF-E37D-4431-AEFA-86343929CBF5}"/>
    <cellStyle name="Normal 6 3 9 2" xfId="4718" xr:uid="{F4252630-CC3C-4AC8-B131-906D9D3066FF}"/>
    <cellStyle name="Normal 6 4" xfId="117" xr:uid="{990B3CA7-F8E0-4E3F-8434-A31AA865F84B}"/>
    <cellStyle name="Normal 6 4 10" xfId="3160" xr:uid="{8AC5A2F2-6A68-4D93-ABE9-A97ECE01E501}"/>
    <cellStyle name="Normal 6 4 11" xfId="3161" xr:uid="{38D04AA6-2A02-4DC6-863C-F4F93517A501}"/>
    <cellStyle name="Normal 6 4 2" xfId="118" xr:uid="{A47932F6-718F-4E1F-BF30-D92C0E212ABF}"/>
    <cellStyle name="Normal 6 4 2 2" xfId="119" xr:uid="{1E339D13-273D-4002-A3EE-F78747CA81E5}"/>
    <cellStyle name="Normal 6 4 2 2 2" xfId="330" xr:uid="{B60CF8F7-51DC-46A5-8410-CBE6D2C1600D}"/>
    <cellStyle name="Normal 6 4 2 2 2 2" xfId="635" xr:uid="{B7C88ECA-4D49-449B-9A52-839D2CF49AAA}"/>
    <cellStyle name="Normal 6 4 2 2 2 2 2" xfId="1583" xr:uid="{F82ECB0D-7A35-49A0-BFC0-D82169DB87B0}"/>
    <cellStyle name="Normal 6 4 2 2 2 2 2 2" xfId="1584" xr:uid="{9F0BC1C4-CC6E-45C0-AE5A-D076FAAEE7DE}"/>
    <cellStyle name="Normal 6 4 2 2 2 2 3" xfId="1585" xr:uid="{B098B503-AC51-4B0B-9ACC-3ABA84CBF8C6}"/>
    <cellStyle name="Normal 6 4 2 2 2 2 4" xfId="3162" xr:uid="{355BCBD7-89FC-482C-83F3-739735CF8DD8}"/>
    <cellStyle name="Normal 6 4 2 2 2 3" xfId="1586" xr:uid="{ED747794-FA42-4709-90F7-0E6DDBDEC3C2}"/>
    <cellStyle name="Normal 6 4 2 2 2 3 2" xfId="1587" xr:uid="{993E091F-7B5F-43FB-A331-1E2C474EAC9D}"/>
    <cellStyle name="Normal 6 4 2 2 2 3 3" xfId="3163" xr:uid="{629799AE-F081-4F99-B60D-6F431B785B21}"/>
    <cellStyle name="Normal 6 4 2 2 2 3 4" xfId="3164" xr:uid="{4067BFE5-9765-4FB6-8A49-6B571536A73E}"/>
    <cellStyle name="Normal 6 4 2 2 2 4" xfId="1588" xr:uid="{AC870703-4E04-4EFA-95D5-ED80DFF19672}"/>
    <cellStyle name="Normal 6 4 2 2 2 5" xfId="3165" xr:uid="{8E7FE64C-46E2-4AEA-8817-301E0A3897CE}"/>
    <cellStyle name="Normal 6 4 2 2 2 6" xfId="3166" xr:uid="{92C78072-2191-4100-8A9F-471E433E716E}"/>
    <cellStyle name="Normal 6 4 2 2 3" xfId="636" xr:uid="{0F1BF3F2-7FF4-4FB8-B4ED-45A7E532623B}"/>
    <cellStyle name="Normal 6 4 2 2 3 2" xfId="1589" xr:uid="{8EBF722F-2F33-4F4A-A311-DADB0E8C71C0}"/>
    <cellStyle name="Normal 6 4 2 2 3 2 2" xfId="1590" xr:uid="{D7C92BE6-2830-40C0-8EC5-D893BA6CA5B5}"/>
    <cellStyle name="Normal 6 4 2 2 3 2 3" xfId="3167" xr:uid="{DC89BCB9-F93C-4F36-AF50-0608A4D359B8}"/>
    <cellStyle name="Normal 6 4 2 2 3 2 4" xfId="3168" xr:uid="{2E17C3EE-A280-45FB-9C42-B6D10B088028}"/>
    <cellStyle name="Normal 6 4 2 2 3 3" xfId="1591" xr:uid="{1DE7A4EF-09BC-4CDF-B4D1-A07C878DD559}"/>
    <cellStyle name="Normal 6 4 2 2 3 4" xfId="3169" xr:uid="{95BF1F6A-07B5-49F8-ADFA-B18D0ABBFCB1}"/>
    <cellStyle name="Normal 6 4 2 2 3 5" xfId="3170" xr:uid="{AC6E6B1B-A248-44FA-842C-E002E1AD088C}"/>
    <cellStyle name="Normal 6 4 2 2 4" xfId="1592" xr:uid="{7D4EB90D-559C-4CB8-8100-FE8565B5DD98}"/>
    <cellStyle name="Normal 6 4 2 2 4 2" xfId="1593" xr:uid="{40C97C3B-9CE2-4FCB-816E-934048E7BED1}"/>
    <cellStyle name="Normal 6 4 2 2 4 3" xfId="3171" xr:uid="{A6676C1E-AF92-460C-BB1B-E6B9CBCF8244}"/>
    <cellStyle name="Normal 6 4 2 2 4 4" xfId="3172" xr:uid="{BC68C16F-5DDA-4342-8DDF-2138BC665427}"/>
    <cellStyle name="Normal 6 4 2 2 5" xfId="1594" xr:uid="{97640B44-D51E-413B-AED3-3D0BEBD859EC}"/>
    <cellStyle name="Normal 6 4 2 2 5 2" xfId="3173" xr:uid="{D9ADDFB6-87D8-4A9B-B428-EDA900F4A64B}"/>
    <cellStyle name="Normal 6 4 2 2 5 3" xfId="3174" xr:uid="{51C4CA7C-51B9-4E00-91C1-1FEEFC51684B}"/>
    <cellStyle name="Normal 6 4 2 2 5 4" xfId="3175" xr:uid="{F1ABCDA1-2FFA-4351-9697-9C25C544D107}"/>
    <cellStyle name="Normal 6 4 2 2 6" xfId="3176" xr:uid="{BB817C05-2617-4BF2-B3BC-A757ECC168D6}"/>
    <cellStyle name="Normal 6 4 2 2 7" xfId="3177" xr:uid="{8BF3813D-83EA-4239-9C80-F29D57AFC9CD}"/>
    <cellStyle name="Normal 6 4 2 2 8" xfId="3178" xr:uid="{BD3B14B0-2F43-49A6-80AB-9D268C6CD1F3}"/>
    <cellStyle name="Normal 6 4 2 3" xfId="331" xr:uid="{3F270CBB-B2FE-4734-AB2A-893A2623ED2D}"/>
    <cellStyle name="Normal 6 4 2 3 2" xfId="637" xr:uid="{0D750BE2-753F-4D2B-94AA-A9A35FE872B4}"/>
    <cellStyle name="Normal 6 4 2 3 2 2" xfId="638" xr:uid="{365AE9B0-49DC-4A66-B080-0A264DA8CE7D}"/>
    <cellStyle name="Normal 6 4 2 3 2 2 2" xfId="1595" xr:uid="{38D34C62-7996-4201-8187-D4288A59F8AC}"/>
    <cellStyle name="Normal 6 4 2 3 2 2 2 2" xfId="1596" xr:uid="{974B8518-C6A8-41E2-8392-35193AA6CFA7}"/>
    <cellStyle name="Normal 6 4 2 3 2 2 3" xfId="1597" xr:uid="{DE2A0826-46BD-406B-870F-05CDA6B12E5A}"/>
    <cellStyle name="Normal 6 4 2 3 2 3" xfId="1598" xr:uid="{C863AEF4-2A1A-418A-8B07-4404816ECDF3}"/>
    <cellStyle name="Normal 6 4 2 3 2 3 2" xfId="1599" xr:uid="{6D0B9FE4-1C00-4271-A07A-3FFB1EA37D07}"/>
    <cellStyle name="Normal 6 4 2 3 2 4" xfId="1600" xr:uid="{F94B016C-794E-480C-85FF-5082E84512D3}"/>
    <cellStyle name="Normal 6 4 2 3 3" xfId="639" xr:uid="{8C754C44-71B2-4CEC-8385-7B378C3B2929}"/>
    <cellStyle name="Normal 6 4 2 3 3 2" xfId="1601" xr:uid="{9790216D-5749-4F0B-9DE3-1A714122353D}"/>
    <cellStyle name="Normal 6 4 2 3 3 2 2" xfId="1602" xr:uid="{57E6258E-DDB7-4C67-AA4F-A61347543004}"/>
    <cellStyle name="Normal 6 4 2 3 3 3" xfId="1603" xr:uid="{DDDA74D5-EDD7-4B5D-9EE6-03C80FBA7C76}"/>
    <cellStyle name="Normal 6 4 2 3 3 4" xfId="3179" xr:uid="{AF35F009-626A-4053-B36D-768F2494530E}"/>
    <cellStyle name="Normal 6 4 2 3 4" xfId="1604" xr:uid="{A69FC96C-15C1-469C-A55C-FA294460BE23}"/>
    <cellStyle name="Normal 6 4 2 3 4 2" xfId="1605" xr:uid="{F6FE3EF9-0A3F-4812-B012-33F7C64CAFC7}"/>
    <cellStyle name="Normal 6 4 2 3 5" xfId="1606" xr:uid="{F54B3B1D-149B-46D2-AB26-49BD6900E8DF}"/>
    <cellStyle name="Normal 6 4 2 3 6" xfId="3180" xr:uid="{270EC32C-47C5-4A59-AB68-BCC21A8C70F0}"/>
    <cellStyle name="Normal 6 4 2 4" xfId="332" xr:uid="{EB7DFE57-3560-426D-975B-16135601E2B4}"/>
    <cellStyle name="Normal 6 4 2 4 2" xfId="640" xr:uid="{9851CC6A-218C-47FC-ADDF-FA99F3861E49}"/>
    <cellStyle name="Normal 6 4 2 4 2 2" xfId="1607" xr:uid="{B001C496-7709-4FC7-9A73-DE44A2F51717}"/>
    <cellStyle name="Normal 6 4 2 4 2 2 2" xfId="1608" xr:uid="{8A230CF4-D4BB-4841-A0DE-35B19B4DEA3B}"/>
    <cellStyle name="Normal 6 4 2 4 2 3" xfId="1609" xr:uid="{85D09D78-C855-4674-9493-3DC5165C6095}"/>
    <cellStyle name="Normal 6 4 2 4 2 4" xfId="3181" xr:uid="{AA45D3AB-FDE5-461B-845D-E2F6A7E76442}"/>
    <cellStyle name="Normal 6 4 2 4 3" xfId="1610" xr:uid="{F0718CFA-AAA7-47D4-8B74-E347DD491B83}"/>
    <cellStyle name="Normal 6 4 2 4 3 2" xfId="1611" xr:uid="{E220A6D8-A1D4-4A81-8AEC-A1A63A8A1E9F}"/>
    <cellStyle name="Normal 6 4 2 4 4" xfId="1612" xr:uid="{CD21FC51-3ACD-4393-823D-ED0BB3B33C34}"/>
    <cellStyle name="Normal 6 4 2 4 5" xfId="3182" xr:uid="{37E03F99-6C61-4BEB-BAD5-CC20043C3CDC}"/>
    <cellStyle name="Normal 6 4 2 5" xfId="333" xr:uid="{E07E91EF-BA74-4883-BD7C-1313AC5CC1A1}"/>
    <cellStyle name="Normal 6 4 2 5 2" xfId="1613" xr:uid="{6D049AEF-C6F1-40A3-AE6A-37E8FB2944A1}"/>
    <cellStyle name="Normal 6 4 2 5 2 2" xfId="1614" xr:uid="{007D1D39-3BB7-4C01-A84C-489099E9423B}"/>
    <cellStyle name="Normal 6 4 2 5 3" xfId="1615" xr:uid="{80CFF6C6-4F0B-45E4-847D-DC5ACA02C16D}"/>
    <cellStyle name="Normal 6 4 2 5 4" xfId="3183" xr:uid="{12CA86EE-E89E-49D3-AD6E-0DE10E76E543}"/>
    <cellStyle name="Normal 6 4 2 6" xfId="1616" xr:uid="{21232355-2092-4457-9839-D5D7D2D577CF}"/>
    <cellStyle name="Normal 6 4 2 6 2" xfId="1617" xr:uid="{F1B615BC-1BCC-4F20-90D3-571586B6A690}"/>
    <cellStyle name="Normal 6 4 2 6 3" xfId="3184" xr:uid="{587F7B56-D48C-4888-B6FE-19DF799D27E0}"/>
    <cellStyle name="Normal 6 4 2 6 4" xfId="3185" xr:uid="{886EAD56-5CA2-4FBE-BFAF-86A326D5731E}"/>
    <cellStyle name="Normal 6 4 2 7" xfId="1618" xr:uid="{08BFDA62-F005-4442-B8B9-C522B2806E5F}"/>
    <cellStyle name="Normal 6 4 2 8" xfId="3186" xr:uid="{53AA7F2E-D5B5-4EA0-B765-A119555B45B4}"/>
    <cellStyle name="Normal 6 4 2 9" xfId="3187" xr:uid="{A0AC57DD-B409-4727-87F9-E61B662733BF}"/>
    <cellStyle name="Normal 6 4 3" xfId="120" xr:uid="{1434224F-F0EC-4D9C-8FC0-1543B57E7476}"/>
    <cellStyle name="Normal 6 4 3 2" xfId="121" xr:uid="{8D0CBDCE-745F-4735-87CD-E5708B14E270}"/>
    <cellStyle name="Normal 6 4 3 2 2" xfId="641" xr:uid="{ADB244AB-52A5-4A71-88D0-16575D000685}"/>
    <cellStyle name="Normal 6 4 3 2 2 2" xfId="1619" xr:uid="{1A242509-D426-44B5-AEA7-F6E1CD3B81CE}"/>
    <cellStyle name="Normal 6 4 3 2 2 2 2" xfId="1620" xr:uid="{BA67850C-ACC3-4EBB-8A48-53E13C4F1569}"/>
    <cellStyle name="Normal 6 4 3 2 2 2 2 2" xfId="4476" xr:uid="{906D35D3-F1E9-4CAD-9963-230027FD010D}"/>
    <cellStyle name="Normal 6 4 3 2 2 2 3" xfId="4477" xr:uid="{9734E81B-8C54-4FF3-96CF-53745F995A02}"/>
    <cellStyle name="Normal 6 4 3 2 2 3" xfId="1621" xr:uid="{02C1D7E9-5C97-4450-BD2E-30C887E12D10}"/>
    <cellStyle name="Normal 6 4 3 2 2 3 2" xfId="4478" xr:uid="{68D68860-3FB4-4B0C-8132-41E19DA6BC3C}"/>
    <cellStyle name="Normal 6 4 3 2 2 4" xfId="3188" xr:uid="{9C09329D-1956-4B67-8FA8-B0093F7A4BA2}"/>
    <cellStyle name="Normal 6 4 3 2 3" xfId="1622" xr:uid="{75187E0C-2E9A-43E8-A74A-DF442070C065}"/>
    <cellStyle name="Normal 6 4 3 2 3 2" xfId="1623" xr:uid="{207E8325-FF25-47EF-83A0-3AAF98515FC0}"/>
    <cellStyle name="Normal 6 4 3 2 3 2 2" xfId="4479" xr:uid="{B21F267F-5154-4F1D-A3AD-D8F0157687E6}"/>
    <cellStyle name="Normal 6 4 3 2 3 3" xfId="3189" xr:uid="{C0C5F47B-230A-420A-99A3-DE4C371251C7}"/>
    <cellStyle name="Normal 6 4 3 2 3 4" xfId="3190" xr:uid="{4FFF403C-9506-4636-9A0A-82A854FF5798}"/>
    <cellStyle name="Normal 6 4 3 2 4" xfId="1624" xr:uid="{6FD2136C-FBDB-4F41-A2D8-42BE35AE244C}"/>
    <cellStyle name="Normal 6 4 3 2 4 2" xfId="4480" xr:uid="{0790E918-6624-4B56-B1FA-1FBE7D265BA2}"/>
    <cellStyle name="Normal 6 4 3 2 5" xfId="3191" xr:uid="{F0F612C3-266C-4D24-9DD3-598B2EA60EE6}"/>
    <cellStyle name="Normal 6 4 3 2 6" xfId="3192" xr:uid="{5F78239D-4A9D-414F-A73B-F3B7F0577833}"/>
    <cellStyle name="Normal 6 4 3 3" xfId="334" xr:uid="{6EC5E678-77A7-42AF-95A5-6A8DA8405705}"/>
    <cellStyle name="Normal 6 4 3 3 2" xfId="1625" xr:uid="{7699942D-E494-4D94-8A65-070A4902A5B1}"/>
    <cellStyle name="Normal 6 4 3 3 2 2" xfId="1626" xr:uid="{BBE16B36-191B-4271-9741-9AE2B4618315}"/>
    <cellStyle name="Normal 6 4 3 3 2 2 2" xfId="4481" xr:uid="{581860F7-8673-425B-9AC8-8864DF463AC6}"/>
    <cellStyle name="Normal 6 4 3 3 2 3" xfId="3193" xr:uid="{4890AF0E-138E-4EBF-BECF-7A78F5A4DE83}"/>
    <cellStyle name="Normal 6 4 3 3 2 4" xfId="3194" xr:uid="{DF61EB04-E746-4B59-8248-285C10F5B38D}"/>
    <cellStyle name="Normal 6 4 3 3 3" xfId="1627" xr:uid="{79327B49-2468-45A7-A2FC-4986DD9CACBA}"/>
    <cellStyle name="Normal 6 4 3 3 3 2" xfId="4482" xr:uid="{6DAC8B07-F25E-4602-AD8E-D0EB368A64C1}"/>
    <cellStyle name="Normal 6 4 3 3 4" xfId="3195" xr:uid="{193051B2-61D5-457D-9B77-F2EF681CEB7B}"/>
    <cellStyle name="Normal 6 4 3 3 5" xfId="3196" xr:uid="{9C4F336D-C0A2-49FD-9649-2FE610947B68}"/>
    <cellStyle name="Normal 6 4 3 4" xfId="1628" xr:uid="{A8081800-D87C-4A7E-9F4A-49B85494B8A1}"/>
    <cellStyle name="Normal 6 4 3 4 2" xfId="1629" xr:uid="{0E3C6F6D-B11A-4FD8-9647-BFB6193D55B5}"/>
    <cellStyle name="Normal 6 4 3 4 2 2" xfId="4483" xr:uid="{C0C3F4F9-0E4E-413F-B581-45FDD0F51151}"/>
    <cellStyle name="Normal 6 4 3 4 3" xfId="3197" xr:uid="{9133AB9B-9E87-43BC-B34A-4BFEB751480F}"/>
    <cellStyle name="Normal 6 4 3 4 4" xfId="3198" xr:uid="{D2BB6DE6-F995-4C2C-AD3A-B5C60695BA64}"/>
    <cellStyle name="Normal 6 4 3 5" xfId="1630" xr:uid="{7F9ACC68-7506-46B5-9D87-BE93E7900531}"/>
    <cellStyle name="Normal 6 4 3 5 2" xfId="3199" xr:uid="{7DDB5B3C-6A68-411A-9A24-2C6EAE79B0D1}"/>
    <cellStyle name="Normal 6 4 3 5 3" xfId="3200" xr:uid="{2521860C-D01D-4FC4-8A24-00339AC573CC}"/>
    <cellStyle name="Normal 6 4 3 5 4" xfId="3201" xr:uid="{9E6155B4-FB5C-4607-873A-6888942C10EE}"/>
    <cellStyle name="Normal 6 4 3 6" xfId="3202" xr:uid="{91AB3047-04DA-4888-ACE2-0C51DDEA6934}"/>
    <cellStyle name="Normal 6 4 3 7" xfId="3203" xr:uid="{285D19E1-5BAF-4E8B-B3FC-35D0F04C31EF}"/>
    <cellStyle name="Normal 6 4 3 8" xfId="3204" xr:uid="{0934FC31-AD2A-459F-817A-81BE33865CC9}"/>
    <cellStyle name="Normal 6 4 4" xfId="122" xr:uid="{BA2AC65F-C32E-49D4-BF91-C1E9E32513B7}"/>
    <cellStyle name="Normal 6 4 4 2" xfId="642" xr:uid="{784748F3-EC34-4F26-B067-D1962E953488}"/>
    <cellStyle name="Normal 6 4 4 2 2" xfId="643" xr:uid="{DBB886EC-9721-4956-87B4-D19567596BC1}"/>
    <cellStyle name="Normal 6 4 4 2 2 2" xfId="1631" xr:uid="{A1EC485F-7364-4D8F-85AB-EDF2A925B9FE}"/>
    <cellStyle name="Normal 6 4 4 2 2 2 2" xfId="1632" xr:uid="{616E5C64-452F-4580-90C1-5ED05D35A9AE}"/>
    <cellStyle name="Normal 6 4 4 2 2 3" xfId="1633" xr:uid="{52217DFA-51EC-44BD-92EE-BBA03D11464D}"/>
    <cellStyle name="Normal 6 4 4 2 2 4" xfId="3205" xr:uid="{521A5CA2-28DB-4F09-B953-4D2303221CD8}"/>
    <cellStyle name="Normal 6 4 4 2 3" xfId="1634" xr:uid="{69781240-EE09-4DBE-B305-BFFE9299087F}"/>
    <cellStyle name="Normal 6 4 4 2 3 2" xfId="1635" xr:uid="{B1790A24-CD43-4E6E-AEF2-94E1054C1B46}"/>
    <cellStyle name="Normal 6 4 4 2 4" xfId="1636" xr:uid="{5CFD44B9-E7C9-4ACA-A808-CA3F037D1C7B}"/>
    <cellStyle name="Normal 6 4 4 2 5" xfId="3206" xr:uid="{DF03F105-C4B6-4CAA-980B-2400FEC34F98}"/>
    <cellStyle name="Normal 6 4 4 3" xfId="644" xr:uid="{522D09DF-518F-4587-9AA1-6ECDC9F427ED}"/>
    <cellStyle name="Normal 6 4 4 3 2" xfId="1637" xr:uid="{A7C327CE-A5B5-4D06-83AD-1DD4C9308946}"/>
    <cellStyle name="Normal 6 4 4 3 2 2" xfId="1638" xr:uid="{B682D593-662C-4023-AB13-E48C5A517723}"/>
    <cellStyle name="Normal 6 4 4 3 3" xfId="1639" xr:uid="{71A4C65E-F031-4B3A-9771-69169E71EA84}"/>
    <cellStyle name="Normal 6 4 4 3 4" xfId="3207" xr:uid="{94674475-083C-4D53-8192-516495F58A78}"/>
    <cellStyle name="Normal 6 4 4 4" xfId="1640" xr:uid="{88BFB889-34A0-4F96-8F15-EBFD68BFA8D5}"/>
    <cellStyle name="Normal 6 4 4 4 2" xfId="1641" xr:uid="{12807A3C-F810-4663-B874-89F7250EBDD3}"/>
    <cellStyle name="Normal 6 4 4 4 3" xfId="3208" xr:uid="{C441BAFF-03A4-41D6-8DEB-2A4792B57668}"/>
    <cellStyle name="Normal 6 4 4 4 4" xfId="3209" xr:uid="{3992BB46-B196-4374-8F46-BF3E0DEE0BB5}"/>
    <cellStyle name="Normal 6 4 4 5" xfId="1642" xr:uid="{A927B045-6772-4ECD-9C82-485CB26FC8D9}"/>
    <cellStyle name="Normal 6 4 4 6" xfId="3210" xr:uid="{43E4F0B7-B763-41C3-8966-BB14D0377880}"/>
    <cellStyle name="Normal 6 4 4 7" xfId="3211" xr:uid="{38913D39-FFF9-4930-A9BA-F83303BA4620}"/>
    <cellStyle name="Normal 6 4 5" xfId="335" xr:uid="{F407F351-8341-4446-AC8D-21960C1E40BE}"/>
    <cellStyle name="Normal 6 4 5 2" xfId="645" xr:uid="{DC91FE66-8139-48A7-8F33-E53F196C8B65}"/>
    <cellStyle name="Normal 6 4 5 2 2" xfId="1643" xr:uid="{0D994271-65F5-4C6C-9FB5-6578048E26A1}"/>
    <cellStyle name="Normal 6 4 5 2 2 2" xfId="1644" xr:uid="{F4D767DF-A562-437F-B15B-80479D31B936}"/>
    <cellStyle name="Normal 6 4 5 2 3" xfId="1645" xr:uid="{4191AFE6-9BB2-4CB5-950C-F1D0B82A122E}"/>
    <cellStyle name="Normal 6 4 5 2 4" xfId="3212" xr:uid="{4CA54DAF-6D1C-4307-BF53-60365E2216AC}"/>
    <cellStyle name="Normal 6 4 5 3" xfId="1646" xr:uid="{F013883B-88CA-4548-838D-56AD5A6F613F}"/>
    <cellStyle name="Normal 6 4 5 3 2" xfId="1647" xr:uid="{022E141F-2F85-4347-A61D-C4F83F89EA2A}"/>
    <cellStyle name="Normal 6 4 5 3 3" xfId="3213" xr:uid="{C82DE918-EB38-4679-9B77-79FC65E328DC}"/>
    <cellStyle name="Normal 6 4 5 3 4" xfId="3214" xr:uid="{0E385C6A-6404-4C2D-84BF-3C75F240C845}"/>
    <cellStyle name="Normal 6 4 5 4" xfId="1648" xr:uid="{9D0E6AA7-73B7-4DE9-9119-D290DEB21639}"/>
    <cellStyle name="Normal 6 4 5 5" xfId="3215" xr:uid="{ED6ED81A-F5E3-4174-A7D0-368863F06CA5}"/>
    <cellStyle name="Normal 6 4 5 6" xfId="3216" xr:uid="{8A3DA0C2-41F7-49F4-8A04-26C555DEA586}"/>
    <cellStyle name="Normal 6 4 6" xfId="336" xr:uid="{98BC4CCC-C1F0-4F10-BA11-C081CB099E35}"/>
    <cellStyle name="Normal 6 4 6 2" xfId="1649" xr:uid="{34C1D133-7F3B-4236-B377-945C0BFA0DB9}"/>
    <cellStyle name="Normal 6 4 6 2 2" xfId="1650" xr:uid="{CDD95030-5501-40A6-B83B-F77E3B626D05}"/>
    <cellStyle name="Normal 6 4 6 2 3" xfId="3217" xr:uid="{892C0D5D-1659-4CAC-BD91-084F8D1E9002}"/>
    <cellStyle name="Normal 6 4 6 2 4" xfId="3218" xr:uid="{BFAE555F-CABB-4419-B0C6-629D23B88F10}"/>
    <cellStyle name="Normal 6 4 6 3" xfId="1651" xr:uid="{E1F3105D-1AE0-4306-9F0C-9E70B42416DA}"/>
    <cellStyle name="Normal 6 4 6 4" xfId="3219" xr:uid="{287870A3-2762-4676-A8DA-E02E3A74D9A8}"/>
    <cellStyle name="Normal 6 4 6 5" xfId="3220" xr:uid="{72EE5689-38FA-4950-B00C-4381BE5A60CF}"/>
    <cellStyle name="Normal 6 4 7" xfId="1652" xr:uid="{592AF403-515E-4E55-9DE3-F3D3C0E27ECB}"/>
    <cellStyle name="Normal 6 4 7 2" xfId="1653" xr:uid="{8B92EDF2-3361-4071-B2F6-9FC22A7CB8B2}"/>
    <cellStyle name="Normal 6 4 7 3" xfId="3221" xr:uid="{1C7477E4-FEFF-4DDA-BD64-4E6E565F8970}"/>
    <cellStyle name="Normal 6 4 7 3 2" xfId="4407" xr:uid="{4F789194-8C0C-4AA4-A3D1-70A8BF1E4E79}"/>
    <cellStyle name="Normal 6 4 7 3 3" xfId="4685" xr:uid="{E5CE1AD7-1826-447F-91BD-C1387E397088}"/>
    <cellStyle name="Normal 6 4 7 4" xfId="3222" xr:uid="{1676D6DF-6E22-4203-A1E3-B3D383BF3707}"/>
    <cellStyle name="Normal 6 4 8" xfId="1654" xr:uid="{46328C90-E966-4353-9308-D8F3C4AD6057}"/>
    <cellStyle name="Normal 6 4 8 2" xfId="3223" xr:uid="{853C2451-05E0-479B-A656-586A12A168EB}"/>
    <cellStyle name="Normal 6 4 8 3" xfId="3224" xr:uid="{B7258D3D-91BC-4BB6-A6F7-AFA3FC626D24}"/>
    <cellStyle name="Normal 6 4 8 4" xfId="3225" xr:uid="{7BA437D5-0141-4C36-A717-0B2C473DC7E5}"/>
    <cellStyle name="Normal 6 4 9" xfId="3226" xr:uid="{1394BD7F-B008-4DB7-B88E-CA170081227F}"/>
    <cellStyle name="Normal 6 5" xfId="123" xr:uid="{F2BDA682-CC6E-494A-9FE3-BE61745D8211}"/>
    <cellStyle name="Normal 6 5 10" xfId="3227" xr:uid="{A084C1DC-DB0C-43A2-82AC-219B07C74628}"/>
    <cellStyle name="Normal 6 5 11" xfId="3228" xr:uid="{0B86FBBC-54FC-4C79-B93C-047E0B4D7370}"/>
    <cellStyle name="Normal 6 5 2" xfId="124" xr:uid="{3C3EA6EA-23B9-411B-A5EC-B85496991237}"/>
    <cellStyle name="Normal 6 5 2 2" xfId="337" xr:uid="{25BC9A2E-C181-4C55-B44D-523766830292}"/>
    <cellStyle name="Normal 6 5 2 2 2" xfId="646" xr:uid="{AA7D250D-D809-467A-A54A-B380A81AEE37}"/>
    <cellStyle name="Normal 6 5 2 2 2 2" xfId="647" xr:uid="{D3161DC9-21D1-420B-A002-355EA5D4F252}"/>
    <cellStyle name="Normal 6 5 2 2 2 2 2" xfId="1655" xr:uid="{64940AC6-B9E8-47F7-9B29-44EF0063280B}"/>
    <cellStyle name="Normal 6 5 2 2 2 2 3" xfId="3229" xr:uid="{EDE545F0-1A9B-4A0D-8F2E-27D2EAA7A884}"/>
    <cellStyle name="Normal 6 5 2 2 2 2 4" xfId="3230" xr:uid="{FA449675-4382-41B1-A278-EE434D5AA0AA}"/>
    <cellStyle name="Normal 6 5 2 2 2 3" xfId="1656" xr:uid="{7132675C-AA17-4464-9908-7F799EEFE012}"/>
    <cellStyle name="Normal 6 5 2 2 2 3 2" xfId="3231" xr:uid="{C608B4F6-5F9C-4917-9604-E82C3127436F}"/>
    <cellStyle name="Normal 6 5 2 2 2 3 3" xfId="3232" xr:uid="{189E9CCB-E929-4959-B351-0F0F25C158F8}"/>
    <cellStyle name="Normal 6 5 2 2 2 3 4" xfId="3233" xr:uid="{CE9F15A2-CFCC-4D54-99D5-47AB1496306C}"/>
    <cellStyle name="Normal 6 5 2 2 2 4" xfId="3234" xr:uid="{77ED8967-AEC6-4434-A55D-2B538EB7FCEF}"/>
    <cellStyle name="Normal 6 5 2 2 2 5" xfId="3235" xr:uid="{8E0B8133-6476-44E4-9A95-B23ADFCEABC4}"/>
    <cellStyle name="Normal 6 5 2 2 2 6" xfId="3236" xr:uid="{F620F7A4-7C75-4CDD-8523-330180D6E4D1}"/>
    <cellStyle name="Normal 6 5 2 2 3" xfId="648" xr:uid="{6F8ED6E8-8F30-4BE7-9FBB-AA1E3CF39D71}"/>
    <cellStyle name="Normal 6 5 2 2 3 2" xfId="1657" xr:uid="{3947EF52-4305-40D0-909D-26C6A0AC434C}"/>
    <cellStyle name="Normal 6 5 2 2 3 2 2" xfId="3237" xr:uid="{DC716052-A194-4AEC-8DB5-5DC10957623F}"/>
    <cellStyle name="Normal 6 5 2 2 3 2 3" xfId="3238" xr:uid="{C464E6A3-F885-47BE-9B06-3318945D9A60}"/>
    <cellStyle name="Normal 6 5 2 2 3 2 4" xfId="3239" xr:uid="{66F62E5F-610F-4794-94F5-62879A244C3C}"/>
    <cellStyle name="Normal 6 5 2 2 3 3" xfId="3240" xr:uid="{E6576E97-27F9-4DB0-905B-8F15013A3504}"/>
    <cellStyle name="Normal 6 5 2 2 3 4" xfId="3241" xr:uid="{8419FD6F-50FF-438D-BBFB-FA099E5EA2C9}"/>
    <cellStyle name="Normal 6 5 2 2 3 5" xfId="3242" xr:uid="{6BA4E57C-F846-4EE6-97F8-E30E1F1C194B}"/>
    <cellStyle name="Normal 6 5 2 2 4" xfId="1658" xr:uid="{64A90A48-0C7C-4A6F-9EC2-C237D30D7263}"/>
    <cellStyle name="Normal 6 5 2 2 4 2" xfId="3243" xr:uid="{292C164D-2A7A-4917-AE04-C6380BD6BBC0}"/>
    <cellStyle name="Normal 6 5 2 2 4 3" xfId="3244" xr:uid="{FE697B50-0539-4D9C-8F94-1351ACE2DE21}"/>
    <cellStyle name="Normal 6 5 2 2 4 4" xfId="3245" xr:uid="{95014EBF-4BA1-4280-B003-E1B9A79A0453}"/>
    <cellStyle name="Normal 6 5 2 2 5" xfId="3246" xr:uid="{3CAC6446-0434-4B11-B6D8-86D8FCB49A7F}"/>
    <cellStyle name="Normal 6 5 2 2 5 2" xfId="3247" xr:uid="{424F26C2-2C83-451B-A21F-B2846D864F58}"/>
    <cellStyle name="Normal 6 5 2 2 5 3" xfId="3248" xr:uid="{DF554698-DF63-41C3-94DB-433525B87949}"/>
    <cellStyle name="Normal 6 5 2 2 5 4" xfId="3249" xr:uid="{935ACDAE-2231-4B90-8267-52D1717DE835}"/>
    <cellStyle name="Normal 6 5 2 2 6" xfId="3250" xr:uid="{502E6F95-B808-4B7C-B78F-214EDB0B1FB9}"/>
    <cellStyle name="Normal 6 5 2 2 7" xfId="3251" xr:uid="{F9E2511B-3C7E-4567-BBB3-3D3FDED7F7CB}"/>
    <cellStyle name="Normal 6 5 2 2 8" xfId="3252" xr:uid="{DA3052BD-8D28-4C1A-BC5A-7DD33AC812C3}"/>
    <cellStyle name="Normal 6 5 2 3" xfId="649" xr:uid="{6C9231D3-584D-4C99-B914-17B29240D61D}"/>
    <cellStyle name="Normal 6 5 2 3 2" xfId="650" xr:uid="{39F16743-598F-402B-8621-B32C72FF1BD1}"/>
    <cellStyle name="Normal 6 5 2 3 2 2" xfId="651" xr:uid="{C1707038-9938-434A-948C-C35FEAB28D7E}"/>
    <cellStyle name="Normal 6 5 2 3 2 3" xfId="3253" xr:uid="{92139155-5043-4B4E-8046-3D0A8A47B992}"/>
    <cellStyle name="Normal 6 5 2 3 2 4" xfId="3254" xr:uid="{71DC0290-2F8C-4CA9-A37D-6305C9CB6EAB}"/>
    <cellStyle name="Normal 6 5 2 3 3" xfId="652" xr:uid="{A0CF7223-87E7-480D-83C7-725E66F7AD0E}"/>
    <cellStyle name="Normal 6 5 2 3 3 2" xfId="3255" xr:uid="{AE578476-9962-487D-87BD-2F38C6842B30}"/>
    <cellStyle name="Normal 6 5 2 3 3 3" xfId="3256" xr:uid="{4F042779-5BA2-4FD4-AD2E-6AD887468BF4}"/>
    <cellStyle name="Normal 6 5 2 3 3 4" xfId="3257" xr:uid="{7CDF7C2A-6A61-4884-A206-CD0C5C2138FE}"/>
    <cellStyle name="Normal 6 5 2 3 4" xfId="3258" xr:uid="{5D5858C1-6BDF-4524-A973-620F94693875}"/>
    <cellStyle name="Normal 6 5 2 3 5" xfId="3259" xr:uid="{8BDD2C13-B742-434D-A72F-945FE1984D62}"/>
    <cellStyle name="Normal 6 5 2 3 6" xfId="3260" xr:uid="{194C6808-432A-4C48-A641-89506AB800DD}"/>
    <cellStyle name="Normal 6 5 2 4" xfId="653" xr:uid="{BE8BF8ED-7564-4A54-9745-86DBDF1E956F}"/>
    <cellStyle name="Normal 6 5 2 4 2" xfId="654" xr:uid="{B25C10CB-A693-4775-A8BC-5D43CD9D4DCF}"/>
    <cellStyle name="Normal 6 5 2 4 2 2" xfId="3261" xr:uid="{E2F9F2AC-2E8C-450C-A578-A1BA684689EB}"/>
    <cellStyle name="Normal 6 5 2 4 2 3" xfId="3262" xr:uid="{1A120F8D-7C4D-4DFA-A1AA-6C84B92FCA36}"/>
    <cellStyle name="Normal 6 5 2 4 2 4" xfId="3263" xr:uid="{9816BEC6-C903-43AA-A802-AD7DE5698394}"/>
    <cellStyle name="Normal 6 5 2 4 3" xfId="3264" xr:uid="{8812A594-DB54-407F-A840-77CF36DEF667}"/>
    <cellStyle name="Normal 6 5 2 4 4" xfId="3265" xr:uid="{10BE51D2-96E8-426A-AA02-5611BED28314}"/>
    <cellStyle name="Normal 6 5 2 4 5" xfId="3266" xr:uid="{A3E0266E-9E08-43F5-8D99-DBA86E803DDF}"/>
    <cellStyle name="Normal 6 5 2 5" xfId="655" xr:uid="{32C61B68-FA0B-4459-BBA6-1AC081A820B5}"/>
    <cellStyle name="Normal 6 5 2 5 2" xfId="3267" xr:uid="{22F68FE6-FC91-4857-AC33-63CD81E276A4}"/>
    <cellStyle name="Normal 6 5 2 5 3" xfId="3268" xr:uid="{9BD0DACD-5D7E-48C3-91FB-40C1FBC4E3C0}"/>
    <cellStyle name="Normal 6 5 2 5 4" xfId="3269" xr:uid="{42426DA6-271D-4997-8E96-92AFBADB7E00}"/>
    <cellStyle name="Normal 6 5 2 6" xfId="3270" xr:uid="{767C838F-C240-4C87-849D-4A9CA9F01E52}"/>
    <cellStyle name="Normal 6 5 2 6 2" xfId="3271" xr:uid="{CCCDAAE4-8BD2-4304-BF89-3C1C0B3263A3}"/>
    <cellStyle name="Normal 6 5 2 6 3" xfId="3272" xr:uid="{3E5C0789-CBBB-4744-9D06-D897A032669F}"/>
    <cellStyle name="Normal 6 5 2 6 4" xfId="3273" xr:uid="{3C0F63C2-B767-4B02-942D-7850A53534DF}"/>
    <cellStyle name="Normal 6 5 2 7" xfId="3274" xr:uid="{EE7F2914-4716-4748-A82B-7A2A246EE4CA}"/>
    <cellStyle name="Normal 6 5 2 8" xfId="3275" xr:uid="{EC560578-53AF-42A6-93B2-8839BAA14AD1}"/>
    <cellStyle name="Normal 6 5 2 9" xfId="3276" xr:uid="{0462A1F1-08B8-4C88-9053-AF3E9481D74A}"/>
    <cellStyle name="Normal 6 5 3" xfId="338" xr:uid="{988E2720-AAB7-4727-B91D-855E49E89E03}"/>
    <cellStyle name="Normal 6 5 3 2" xfId="656" xr:uid="{0C8E2772-80F4-4187-A203-11C3090B0704}"/>
    <cellStyle name="Normal 6 5 3 2 2" xfId="657" xr:uid="{A0943E69-FEAD-404A-ADFF-09849955CB86}"/>
    <cellStyle name="Normal 6 5 3 2 2 2" xfId="1659" xr:uid="{A9EDB04A-194D-4A72-B252-9105FCD8E591}"/>
    <cellStyle name="Normal 6 5 3 2 2 2 2" xfId="1660" xr:uid="{6BADD640-3134-495C-962B-E46525FF92C0}"/>
    <cellStyle name="Normal 6 5 3 2 2 3" xfId="1661" xr:uid="{D423A3AD-C2DF-4596-BFE3-995EE008C345}"/>
    <cellStyle name="Normal 6 5 3 2 2 4" xfId="3277" xr:uid="{38A05BE7-4F90-4564-B6AA-2DB1627AB16F}"/>
    <cellStyle name="Normal 6 5 3 2 3" xfId="1662" xr:uid="{D5F5C3C5-6926-4CBE-B808-088CD5D55910}"/>
    <cellStyle name="Normal 6 5 3 2 3 2" xfId="1663" xr:uid="{D9650578-2166-4B46-88B0-07038CB1B8EE}"/>
    <cellStyle name="Normal 6 5 3 2 3 3" xfId="3278" xr:uid="{2110465D-4AB4-4694-BE24-6D487B3BA0F8}"/>
    <cellStyle name="Normal 6 5 3 2 3 4" xfId="3279" xr:uid="{1C55A35E-C074-4B15-87CF-020CAD4A9348}"/>
    <cellStyle name="Normal 6 5 3 2 4" xfId="1664" xr:uid="{D7DF04F6-D877-467E-A4DE-6B65F40AF74A}"/>
    <cellStyle name="Normal 6 5 3 2 5" xfId="3280" xr:uid="{B0ECEA06-2BA2-4F4E-B88F-1CB430106425}"/>
    <cellStyle name="Normal 6 5 3 2 6" xfId="3281" xr:uid="{CE409173-4D5F-4559-B8E4-2C66634D3D0D}"/>
    <cellStyle name="Normal 6 5 3 3" xfId="658" xr:uid="{E5D93F13-BCF7-48B2-82C3-3F11DAF45C30}"/>
    <cellStyle name="Normal 6 5 3 3 2" xfId="1665" xr:uid="{621CB6C3-7C40-4D3A-8F17-26DCBFDA1C59}"/>
    <cellStyle name="Normal 6 5 3 3 2 2" xfId="1666" xr:uid="{AEAF4560-8EDC-47E2-ABD3-5E2E10213A9E}"/>
    <cellStyle name="Normal 6 5 3 3 2 3" xfId="3282" xr:uid="{F183A110-7F05-475A-86B2-7697355CB9B8}"/>
    <cellStyle name="Normal 6 5 3 3 2 4" xfId="3283" xr:uid="{2D8FE228-DF8F-44C9-AB86-221E3E3B8A31}"/>
    <cellStyle name="Normal 6 5 3 3 3" xfId="1667" xr:uid="{7B555278-25C3-4F8E-84B8-0D9CC5B7A113}"/>
    <cellStyle name="Normal 6 5 3 3 4" xfId="3284" xr:uid="{066D51B1-50BA-49A1-87BA-F568D5D373F4}"/>
    <cellStyle name="Normal 6 5 3 3 5" xfId="3285" xr:uid="{96B231E6-7BB2-4779-A430-BD1A3F0D8528}"/>
    <cellStyle name="Normal 6 5 3 4" xfId="1668" xr:uid="{AC18C55F-326D-4BE3-BC39-12DA29DBA1B2}"/>
    <cellStyle name="Normal 6 5 3 4 2" xfId="1669" xr:uid="{5252845C-818C-48FC-8F86-FFFBE38B0F46}"/>
    <cellStyle name="Normal 6 5 3 4 3" xfId="3286" xr:uid="{02BE2DBA-CA29-42FE-8AD6-4F7C99874649}"/>
    <cellStyle name="Normal 6 5 3 4 4" xfId="3287" xr:uid="{35D8A71A-D57E-433D-B9BF-19A2E1121FEE}"/>
    <cellStyle name="Normal 6 5 3 5" xfId="1670" xr:uid="{007BFE82-1E69-442E-AE68-AB3A1D654F5D}"/>
    <cellStyle name="Normal 6 5 3 5 2" xfId="3288" xr:uid="{2F0B32A9-886B-40FF-A0AE-42D64AB4AF03}"/>
    <cellStyle name="Normal 6 5 3 5 3" xfId="3289" xr:uid="{68ECAA48-ADCF-4526-8699-578A9D6E8998}"/>
    <cellStyle name="Normal 6 5 3 5 4" xfId="3290" xr:uid="{A942B8FD-F692-4EA8-AE8F-FF0F74BE7CBD}"/>
    <cellStyle name="Normal 6 5 3 6" xfId="3291" xr:uid="{8BA80456-7044-4F40-A169-BB062F6F16DF}"/>
    <cellStyle name="Normal 6 5 3 7" xfId="3292" xr:uid="{B24363EF-DCBB-4551-8090-C9D7EBB71440}"/>
    <cellStyle name="Normal 6 5 3 8" xfId="3293" xr:uid="{76CC574A-B5C3-498A-85BD-429E4100E931}"/>
    <cellStyle name="Normal 6 5 4" xfId="339" xr:uid="{F0C56B32-59BF-4B62-9359-775DD96FD41D}"/>
    <cellStyle name="Normal 6 5 4 2" xfId="659" xr:uid="{10D45441-7B66-4E7F-B34C-1A5531437A79}"/>
    <cellStyle name="Normal 6 5 4 2 2" xfId="660" xr:uid="{9B8FBC94-7CDB-4E68-816C-E12BFCB8636F}"/>
    <cellStyle name="Normal 6 5 4 2 2 2" xfId="1671" xr:uid="{170B62FF-1F12-4A77-9A10-236EAF417846}"/>
    <cellStyle name="Normal 6 5 4 2 2 3" xfId="3294" xr:uid="{C480840A-0A4C-45D4-AF19-28261FA5367F}"/>
    <cellStyle name="Normal 6 5 4 2 2 4" xfId="3295" xr:uid="{9F46A138-EB43-40EC-ACD0-1516132A58F4}"/>
    <cellStyle name="Normal 6 5 4 2 3" xfId="1672" xr:uid="{E93A5BA3-0D83-4CD1-ADEA-EC1A65729F92}"/>
    <cellStyle name="Normal 6 5 4 2 4" xfId="3296" xr:uid="{809A176E-91FB-46B1-AA8B-A9B27C30A005}"/>
    <cellStyle name="Normal 6 5 4 2 5" xfId="3297" xr:uid="{FE726335-B6D9-4F61-9520-968046B924FA}"/>
    <cellStyle name="Normal 6 5 4 3" xfId="661" xr:uid="{9CA2A15E-D049-461C-B469-7357CB03A8CB}"/>
    <cellStyle name="Normal 6 5 4 3 2" xfId="1673" xr:uid="{C0C46FCD-2125-49AA-BF37-E55081DE0C4F}"/>
    <cellStyle name="Normal 6 5 4 3 3" xfId="3298" xr:uid="{387390E1-A3BC-4E18-8CA0-CB601E5F1135}"/>
    <cellStyle name="Normal 6 5 4 3 4" xfId="3299" xr:uid="{35F45739-0BCC-423C-8D00-CCF4786D7576}"/>
    <cellStyle name="Normal 6 5 4 4" xfId="1674" xr:uid="{1AAE6CF1-13E1-425F-95A0-CE89510D6815}"/>
    <cellStyle name="Normal 6 5 4 4 2" xfId="3300" xr:uid="{2D89F078-598B-46BB-94AF-DA456D575073}"/>
    <cellStyle name="Normal 6 5 4 4 3" xfId="3301" xr:uid="{5F6FA68B-9456-4A88-BC6C-9B35E84F0166}"/>
    <cellStyle name="Normal 6 5 4 4 4" xfId="3302" xr:uid="{E6A3F537-7216-4AD3-AFB2-8D131E65B218}"/>
    <cellStyle name="Normal 6 5 4 5" xfId="3303" xr:uid="{5A791344-32DC-4DC3-8170-C95FCF5F70BE}"/>
    <cellStyle name="Normal 6 5 4 6" xfId="3304" xr:uid="{D659657F-4CF8-4711-8024-EC790DD6C3E9}"/>
    <cellStyle name="Normal 6 5 4 7" xfId="3305" xr:uid="{30B06617-7C39-46AD-81CA-E47AAB6E7BE6}"/>
    <cellStyle name="Normal 6 5 5" xfId="340" xr:uid="{B21BD219-CA90-4FDD-A2B9-2A60300EAE98}"/>
    <cellStyle name="Normal 6 5 5 2" xfId="662" xr:uid="{AAF77E54-4E0B-4C03-8DE8-F2C0B293EFFB}"/>
    <cellStyle name="Normal 6 5 5 2 2" xfId="1675" xr:uid="{A01F4F7F-186B-49EA-A4D7-8138EA53B18B}"/>
    <cellStyle name="Normal 6 5 5 2 3" xfId="3306" xr:uid="{4D542CBC-A23D-4C69-9386-246D359302A2}"/>
    <cellStyle name="Normal 6 5 5 2 4" xfId="3307" xr:uid="{6064FB20-682C-4566-99AB-2F356CC7295F}"/>
    <cellStyle name="Normal 6 5 5 3" xfId="1676" xr:uid="{CBBD5404-1889-43A5-9C72-4413DD51B1CD}"/>
    <cellStyle name="Normal 6 5 5 3 2" xfId="3308" xr:uid="{69A75F47-5720-487B-88BC-47CE0BBCEDE4}"/>
    <cellStyle name="Normal 6 5 5 3 3" xfId="3309" xr:uid="{F95D2984-8211-469C-958A-47A9BCB0E668}"/>
    <cellStyle name="Normal 6 5 5 3 4" xfId="3310" xr:uid="{70318D6B-DE61-4414-A247-30AF5C5DE08C}"/>
    <cellStyle name="Normal 6 5 5 4" xfId="3311" xr:uid="{CF419D39-AF82-455C-A3A5-0CD21F35FA5D}"/>
    <cellStyle name="Normal 6 5 5 5" xfId="3312" xr:uid="{8B5F936F-B718-4227-A7B5-702B73E636B4}"/>
    <cellStyle name="Normal 6 5 5 6" xfId="3313" xr:uid="{8EA81FCE-2B10-4D41-9BEC-9F6954BC951C}"/>
    <cellStyle name="Normal 6 5 6" xfId="663" xr:uid="{AA446505-1ACC-458D-92D9-4BB668352C8A}"/>
    <cellStyle name="Normal 6 5 6 2" xfId="1677" xr:uid="{262816C0-BA46-4431-91D7-D24ACD68E00A}"/>
    <cellStyle name="Normal 6 5 6 2 2" xfId="3314" xr:uid="{A3C45812-6E3D-4A8D-B130-E1054515FA29}"/>
    <cellStyle name="Normal 6 5 6 2 3" xfId="3315" xr:uid="{D46DA62C-8DC6-4C7A-BA87-04B9674E1054}"/>
    <cellStyle name="Normal 6 5 6 2 4" xfId="3316" xr:uid="{DE093426-98CC-41D0-A30F-DA561DEE2DF6}"/>
    <cellStyle name="Normal 6 5 6 3" xfId="3317" xr:uid="{2636931E-F8DD-4882-AB1B-F956BB6CD51C}"/>
    <cellStyle name="Normal 6 5 6 4" xfId="3318" xr:uid="{A3E242D9-C8EA-4732-B0F9-0DFB81D20187}"/>
    <cellStyle name="Normal 6 5 6 5" xfId="3319" xr:uid="{668CD0B5-90C8-479B-9B0A-13963E1027F4}"/>
    <cellStyle name="Normal 6 5 7" xfId="1678" xr:uid="{32BCC43C-EDF9-4D30-95AB-40AF135345CC}"/>
    <cellStyle name="Normal 6 5 7 2" xfId="3320" xr:uid="{717542C9-A2D6-4FA9-BF7E-D8D708D56763}"/>
    <cellStyle name="Normal 6 5 7 3" xfId="3321" xr:uid="{6FD465DC-2366-4B2D-9536-8AEC158794D3}"/>
    <cellStyle name="Normal 6 5 7 4" xfId="3322" xr:uid="{224AEA46-061D-4658-B394-64742548C1AB}"/>
    <cellStyle name="Normal 6 5 8" xfId="3323" xr:uid="{8685872B-620E-4151-8802-5036A870CD46}"/>
    <cellStyle name="Normal 6 5 8 2" xfId="3324" xr:uid="{80A6A817-5AC6-45CE-91AF-492172BA56EA}"/>
    <cellStyle name="Normal 6 5 8 3" xfId="3325" xr:uid="{BA992190-6367-4290-9888-920FB004F34B}"/>
    <cellStyle name="Normal 6 5 8 4" xfId="3326" xr:uid="{68351DFC-6A7C-4C39-A65D-943349B09E8F}"/>
    <cellStyle name="Normal 6 5 9" xfId="3327" xr:uid="{37B7B273-83C6-4423-84D9-677130A8F4C8}"/>
    <cellStyle name="Normal 6 6" xfId="125" xr:uid="{7166782C-FB05-45C2-A321-E996B157CFE2}"/>
    <cellStyle name="Normal 6 6 2" xfId="126" xr:uid="{4BD89ED4-8068-4276-993A-FF00A1906BA5}"/>
    <cellStyle name="Normal 6 6 2 2" xfId="341" xr:uid="{62E0376F-B709-4771-823B-25396ABBEF0E}"/>
    <cellStyle name="Normal 6 6 2 2 2" xfId="664" xr:uid="{E5A9B2D5-8E7D-41F5-9132-FADD1D401822}"/>
    <cellStyle name="Normal 6 6 2 2 2 2" xfId="1679" xr:uid="{2482C3E7-7382-4702-9B50-34D0DA588AF4}"/>
    <cellStyle name="Normal 6 6 2 2 2 3" xfId="3328" xr:uid="{837E3776-911D-4FE2-8F7D-13EC9E264494}"/>
    <cellStyle name="Normal 6 6 2 2 2 4" xfId="3329" xr:uid="{683045EC-D278-4778-A82D-B5CC4B19A303}"/>
    <cellStyle name="Normal 6 6 2 2 3" xfId="1680" xr:uid="{0FCB925B-B759-4B31-9006-99483049B091}"/>
    <cellStyle name="Normal 6 6 2 2 3 2" xfId="3330" xr:uid="{49DB7C2E-9BB0-4836-A23E-F2ED2E4B2472}"/>
    <cellStyle name="Normal 6 6 2 2 3 3" xfId="3331" xr:uid="{41417984-1B3C-4406-A384-B0839C3D4125}"/>
    <cellStyle name="Normal 6 6 2 2 3 4" xfId="3332" xr:uid="{031C2FC2-A8C1-431D-A893-63766F5E90C4}"/>
    <cellStyle name="Normal 6 6 2 2 4" xfId="3333" xr:uid="{D2F9BF16-9103-4653-B07A-F4E121BA8C19}"/>
    <cellStyle name="Normal 6 6 2 2 5" xfId="3334" xr:uid="{CC00CEA1-BA3A-4552-AC34-23C4DDF57072}"/>
    <cellStyle name="Normal 6 6 2 2 6" xfId="3335" xr:uid="{23D70CB5-9B4E-4F45-A038-6EC1347D6095}"/>
    <cellStyle name="Normal 6 6 2 3" xfId="665" xr:uid="{D70336D1-EDED-4818-8F46-F358E4E3D3EB}"/>
    <cellStyle name="Normal 6 6 2 3 2" xfId="1681" xr:uid="{6C77DD8F-8251-492D-88F3-237C0581A93A}"/>
    <cellStyle name="Normal 6 6 2 3 2 2" xfId="3336" xr:uid="{D3B7F333-D2D9-4A9E-9BC2-E448D485F224}"/>
    <cellStyle name="Normal 6 6 2 3 2 3" xfId="3337" xr:uid="{86152281-0921-46C4-B8BE-AEB563B9208A}"/>
    <cellStyle name="Normal 6 6 2 3 2 4" xfId="3338" xr:uid="{978A40D3-4AC8-4FB8-9EE8-A8F70B6A7BE5}"/>
    <cellStyle name="Normal 6 6 2 3 3" xfId="3339" xr:uid="{810FD1FA-6A49-47C7-8DFE-6658C387C76A}"/>
    <cellStyle name="Normal 6 6 2 3 4" xfId="3340" xr:uid="{07F34253-C559-4187-966F-499A9B0CE0F9}"/>
    <cellStyle name="Normal 6 6 2 3 5" xfId="3341" xr:uid="{0FA1B088-513F-493E-92E8-5D8ADB2BD422}"/>
    <cellStyle name="Normal 6 6 2 4" xfId="1682" xr:uid="{D873E90F-998B-4CBD-940D-1720A5DAD7E5}"/>
    <cellStyle name="Normal 6 6 2 4 2" xfId="3342" xr:uid="{634E4C20-F758-43A5-BCDB-37253113CED2}"/>
    <cellStyle name="Normal 6 6 2 4 3" xfId="3343" xr:uid="{D62A0768-8BF5-436E-ABB1-0744733F0158}"/>
    <cellStyle name="Normal 6 6 2 4 4" xfId="3344" xr:uid="{20E90E6D-F60D-4E6C-8077-AC203D5AFFFF}"/>
    <cellStyle name="Normal 6 6 2 5" xfId="3345" xr:uid="{B258013C-625B-4D4D-A8DE-6A92DB65FC1E}"/>
    <cellStyle name="Normal 6 6 2 5 2" xfId="3346" xr:uid="{81E4E080-791B-40D1-9EC9-FD3C5286C505}"/>
    <cellStyle name="Normal 6 6 2 5 3" xfId="3347" xr:uid="{44079C51-FE4E-4BB4-B0F6-78F4B47F3997}"/>
    <cellStyle name="Normal 6 6 2 5 4" xfId="3348" xr:uid="{EE5C2D1D-82C4-4640-9058-250D197161A2}"/>
    <cellStyle name="Normal 6 6 2 6" xfId="3349" xr:uid="{56788327-5B45-489C-8C7C-EE88BB20DD6A}"/>
    <cellStyle name="Normal 6 6 2 7" xfId="3350" xr:uid="{0ED975EA-1EA4-431C-AE83-AC1BE72F4AC3}"/>
    <cellStyle name="Normal 6 6 2 8" xfId="3351" xr:uid="{21AEAD67-3578-463E-B1E7-01E340B3D3EC}"/>
    <cellStyle name="Normal 6 6 3" xfId="342" xr:uid="{244C863E-BFD0-4EEE-8095-51A9A328197A}"/>
    <cellStyle name="Normal 6 6 3 2" xfId="666" xr:uid="{53FE45ED-1FB0-4594-B82A-1EB7E83DB51F}"/>
    <cellStyle name="Normal 6 6 3 2 2" xfId="667" xr:uid="{4CBFB1CF-A22C-4056-8886-E4C505BF5215}"/>
    <cellStyle name="Normal 6 6 3 2 3" xfId="3352" xr:uid="{3D2CD1CD-2CCC-4AE3-9F9D-3E3575509509}"/>
    <cellStyle name="Normal 6 6 3 2 4" xfId="3353" xr:uid="{8C3F04B7-6663-49C8-A764-58FDB3203C7E}"/>
    <cellStyle name="Normal 6 6 3 3" xfId="668" xr:uid="{5A9A9D10-F144-45E0-A794-50383AC46C66}"/>
    <cellStyle name="Normal 6 6 3 3 2" xfId="3354" xr:uid="{3147A704-02C6-4E3E-808A-D3480C3CB120}"/>
    <cellStyle name="Normal 6 6 3 3 3" xfId="3355" xr:uid="{BB87D41B-4C3C-46F6-BAE9-BB4A5A72898A}"/>
    <cellStyle name="Normal 6 6 3 3 4" xfId="3356" xr:uid="{D4237A03-6E3C-4905-870C-E49766D74DF9}"/>
    <cellStyle name="Normal 6 6 3 4" xfId="3357" xr:uid="{D9D0B728-F964-4619-A9C7-556D957305C2}"/>
    <cellStyle name="Normal 6 6 3 5" xfId="3358" xr:uid="{E40A9562-6DEB-4F38-AA33-753189455721}"/>
    <cellStyle name="Normal 6 6 3 6" xfId="3359" xr:uid="{E891824E-71DC-4CC2-8FD8-6CFD38E5B2C8}"/>
    <cellStyle name="Normal 6 6 4" xfId="343" xr:uid="{B6A79A39-738A-48F4-AC52-B784799098C2}"/>
    <cellStyle name="Normal 6 6 4 2" xfId="669" xr:uid="{FA046B4A-0A14-4508-BCDA-6A4D52090283}"/>
    <cellStyle name="Normal 6 6 4 2 2" xfId="3360" xr:uid="{1B35153E-42DB-4110-A56F-572043B45161}"/>
    <cellStyle name="Normal 6 6 4 2 3" xfId="3361" xr:uid="{74D73994-0B05-41B0-BEBC-F4D690615D8A}"/>
    <cellStyle name="Normal 6 6 4 2 4" xfId="3362" xr:uid="{F888E039-8FD9-4AD0-BE0B-6952417AC6BE}"/>
    <cellStyle name="Normal 6 6 4 3" xfId="3363" xr:uid="{128E614C-B215-4C4E-9F50-E43AC8ADD5CA}"/>
    <cellStyle name="Normal 6 6 4 4" xfId="3364" xr:uid="{E8ABBB88-E05B-4ADF-A17D-F6203FC42BA2}"/>
    <cellStyle name="Normal 6 6 4 5" xfId="3365" xr:uid="{1F38051B-C033-43D6-8459-485A8E4430AE}"/>
    <cellStyle name="Normal 6 6 5" xfId="670" xr:uid="{0F76F540-3744-4C84-89A0-E27AF2DFF3B6}"/>
    <cellStyle name="Normal 6 6 5 2" xfId="3366" xr:uid="{E7B63B08-E2CF-42F4-BA8A-7A19B4B2E633}"/>
    <cellStyle name="Normal 6 6 5 3" xfId="3367" xr:uid="{9E269CD6-00EF-41F0-912E-6586FB14C605}"/>
    <cellStyle name="Normal 6 6 5 4" xfId="3368" xr:uid="{D2825F8F-2944-4ECA-8F3F-3205B79260A5}"/>
    <cellStyle name="Normal 6 6 6" xfId="3369" xr:uid="{301ED2FD-220F-40DF-A913-8375C6325C48}"/>
    <cellStyle name="Normal 6 6 6 2" xfId="3370" xr:uid="{5AD2D28A-3F18-4702-A994-4351238335BA}"/>
    <cellStyle name="Normal 6 6 6 3" xfId="3371" xr:uid="{24E2B806-4B9D-43C4-8378-59FA0820A6F8}"/>
    <cellStyle name="Normal 6 6 6 4" xfId="3372" xr:uid="{2BFF7142-E6B5-4D68-B45A-ABF642F829F9}"/>
    <cellStyle name="Normal 6 6 7" xfId="3373" xr:uid="{34D1D2AF-CC7E-414B-A613-418DDDAF82EE}"/>
    <cellStyle name="Normal 6 6 8" xfId="3374" xr:uid="{CE2C2494-2F27-4779-93E6-7ADD11827EA2}"/>
    <cellStyle name="Normal 6 6 9" xfId="3375" xr:uid="{BBD74592-BAA4-4BAF-8EDF-0EDF62D32E0A}"/>
    <cellStyle name="Normal 6 7" xfId="127" xr:uid="{08191FC0-805A-43DB-8F79-1DD952C5AA7F}"/>
    <cellStyle name="Normal 6 7 2" xfId="344" xr:uid="{F6DA3D1C-2BAB-4ABF-8A83-C6A7947F835B}"/>
    <cellStyle name="Normal 6 7 2 2" xfId="671" xr:uid="{34DF30EB-5E63-48B4-99CB-AA6C1A430963}"/>
    <cellStyle name="Normal 6 7 2 2 2" xfId="1683" xr:uid="{8246B5D2-F012-4CEC-A9A3-A400AA8EF2B4}"/>
    <cellStyle name="Normal 6 7 2 2 2 2" xfId="1684" xr:uid="{40CEB019-B1E2-4A48-9CBF-D109DEE5C322}"/>
    <cellStyle name="Normal 6 7 2 2 3" xfId="1685" xr:uid="{720A76A2-2142-4134-8A06-81D218913C78}"/>
    <cellStyle name="Normal 6 7 2 2 4" xfId="3376" xr:uid="{4C7A3AA8-EE41-4848-8235-A7C7A606E51E}"/>
    <cellStyle name="Normal 6 7 2 3" xfId="1686" xr:uid="{5B0EA8CC-2F93-4ED2-BE75-7491CC752AD5}"/>
    <cellStyle name="Normal 6 7 2 3 2" xfId="1687" xr:uid="{ED52B2E0-103E-4AA7-B186-2A2FBAB3B6B0}"/>
    <cellStyle name="Normal 6 7 2 3 3" xfId="3377" xr:uid="{63BFED21-8905-465D-88C1-88070887A2F4}"/>
    <cellStyle name="Normal 6 7 2 3 4" xfId="3378" xr:uid="{659DFA5C-9A3E-4468-AF0B-E61404BD2674}"/>
    <cellStyle name="Normal 6 7 2 4" xfId="1688" xr:uid="{41EF304E-43FE-4ACF-9192-F8B8B7318D82}"/>
    <cellStyle name="Normal 6 7 2 5" xfId="3379" xr:uid="{6CD07911-43DA-45B3-8CE2-7165AC57E72F}"/>
    <cellStyle name="Normal 6 7 2 6" xfId="3380" xr:uid="{5F12A14E-B079-42C1-A044-26DFE8FD1D3E}"/>
    <cellStyle name="Normal 6 7 3" xfId="672" xr:uid="{624E6591-6FB5-4636-8CDF-680875A40D97}"/>
    <cellStyle name="Normal 6 7 3 2" xfId="1689" xr:uid="{9F54DC8E-F43F-4034-A412-044202B82EE2}"/>
    <cellStyle name="Normal 6 7 3 2 2" xfId="1690" xr:uid="{ED7D0C66-A640-46A5-9F42-B915A47679BB}"/>
    <cellStyle name="Normal 6 7 3 2 3" xfId="3381" xr:uid="{68B2E410-D895-40E4-8BD2-89B7B4CC3705}"/>
    <cellStyle name="Normal 6 7 3 2 4" xfId="3382" xr:uid="{CF611D97-D1C9-49B5-8241-F60BDF231E57}"/>
    <cellStyle name="Normal 6 7 3 3" xfId="1691" xr:uid="{00A80208-48B1-4017-AAD4-77F368E0E6DC}"/>
    <cellStyle name="Normal 6 7 3 4" xfId="3383" xr:uid="{4CDD521D-58AA-4A71-A3F2-162F40887C86}"/>
    <cellStyle name="Normal 6 7 3 5" xfId="3384" xr:uid="{DD1DAB4A-70E5-4226-BC03-D1696E953CB3}"/>
    <cellStyle name="Normal 6 7 4" xfId="1692" xr:uid="{79AD32CF-4B3C-475C-80B4-0A12BDA59D85}"/>
    <cellStyle name="Normal 6 7 4 2" xfId="1693" xr:uid="{FD626E22-DE01-46E2-8057-59FB53BDA164}"/>
    <cellStyle name="Normal 6 7 4 3" xfId="3385" xr:uid="{C82EA8A2-8A1F-43DE-B1A5-B30BDCE6BEE5}"/>
    <cellStyle name="Normal 6 7 4 4" xfId="3386" xr:uid="{D96CA46E-B8D1-42BC-99ED-3B7249DFF273}"/>
    <cellStyle name="Normal 6 7 5" xfId="1694" xr:uid="{98AEF27D-6801-450C-9E11-650A677026EB}"/>
    <cellStyle name="Normal 6 7 5 2" xfId="3387" xr:uid="{3AA1404F-A15D-4313-B0C6-8C148C2536DC}"/>
    <cellStyle name="Normal 6 7 5 3" xfId="3388" xr:uid="{0FD5A977-DD7F-4541-8364-351FE8A9C2F6}"/>
    <cellStyle name="Normal 6 7 5 4" xfId="3389" xr:uid="{1200D387-9BE0-4D59-B959-DD140C0FC092}"/>
    <cellStyle name="Normal 6 7 6" xfId="3390" xr:uid="{F8B82320-D26C-4366-AE41-5411726A0255}"/>
    <cellStyle name="Normal 6 7 7" xfId="3391" xr:uid="{01A8335E-57F8-47D7-90F2-12CEA73FB734}"/>
    <cellStyle name="Normal 6 7 8" xfId="3392" xr:uid="{B44B7440-DB99-4637-9B50-79AF475F5911}"/>
    <cellStyle name="Normal 6 8" xfId="345" xr:uid="{398C3A1E-899D-4176-B172-E230629F7F18}"/>
    <cellStyle name="Normal 6 8 2" xfId="673" xr:uid="{E871685D-EC79-40B2-8F2B-41B5AF3AB1C4}"/>
    <cellStyle name="Normal 6 8 2 2" xfId="674" xr:uid="{11FE8935-0B9D-4700-91DC-5144D57D60A6}"/>
    <cellStyle name="Normal 6 8 2 2 2" xfId="1695" xr:uid="{0BEF90E8-D0EA-4B28-A909-943294608389}"/>
    <cellStyle name="Normal 6 8 2 2 3" xfId="3393" xr:uid="{E9B7DA3A-97B3-426B-8990-E072DCFF6B11}"/>
    <cellStyle name="Normal 6 8 2 2 4" xfId="3394" xr:uid="{3339D6DF-1C93-4931-89C0-1F43F090FACE}"/>
    <cellStyle name="Normal 6 8 2 3" xfId="1696" xr:uid="{C455BC4B-6088-4C02-AD44-F967280569C8}"/>
    <cellStyle name="Normal 6 8 2 4" xfId="3395" xr:uid="{65C87E26-7435-4C12-9C4F-1C03C41FEEBB}"/>
    <cellStyle name="Normal 6 8 2 5" xfId="3396" xr:uid="{89714D55-5C22-443E-AEED-CE85D21F2BEF}"/>
    <cellStyle name="Normal 6 8 3" xfId="675" xr:uid="{0837DD9F-28D8-4699-A1A3-D22657349647}"/>
    <cellStyle name="Normal 6 8 3 2" xfId="1697" xr:uid="{37D9B627-4288-4F9C-93E5-D86493FC687D}"/>
    <cellStyle name="Normal 6 8 3 3" xfId="3397" xr:uid="{0F8B0C6D-8EFF-48D1-9E42-0808B66309B2}"/>
    <cellStyle name="Normal 6 8 3 4" xfId="3398" xr:uid="{D6096D3A-4428-49B3-A81A-8320F48B900B}"/>
    <cellStyle name="Normal 6 8 4" xfId="1698" xr:uid="{40352EE3-99BF-400F-967F-60ACEBF683CA}"/>
    <cellStyle name="Normal 6 8 4 2" xfId="3399" xr:uid="{72901060-60C8-4C8F-B8BD-1672DBE30665}"/>
    <cellStyle name="Normal 6 8 4 3" xfId="3400" xr:uid="{3E406A8F-371D-4BCD-B17A-ECAD17103FCE}"/>
    <cellStyle name="Normal 6 8 4 4" xfId="3401" xr:uid="{739726C2-2450-46BD-B2AD-8185867F16A5}"/>
    <cellStyle name="Normal 6 8 5" xfId="3402" xr:uid="{F0C7BE57-1B7F-4427-9AA8-60FD4260AF81}"/>
    <cellStyle name="Normal 6 8 6" xfId="3403" xr:uid="{167D138A-6563-4D1C-BA48-55CF4ABCC93A}"/>
    <cellStyle name="Normal 6 8 7" xfId="3404" xr:uid="{CB9DE734-A48A-444A-BD3D-D3E48BA6637B}"/>
    <cellStyle name="Normal 6 9" xfId="346" xr:uid="{AC1FE6E7-05A2-46FF-BF0A-BAB71E854508}"/>
    <cellStyle name="Normal 6 9 2" xfId="676" xr:uid="{B646E2CE-76AB-4D08-9D71-13DE625090F6}"/>
    <cellStyle name="Normal 6 9 2 2" xfId="1699" xr:uid="{A7EBB858-E133-4985-B82C-89DD34FF7B0D}"/>
    <cellStyle name="Normal 6 9 2 3" xfId="3405" xr:uid="{D4376BCD-CBA7-4B08-BB07-F1591B2DB13D}"/>
    <cellStyle name="Normal 6 9 2 4" xfId="3406" xr:uid="{7CA82799-5917-4B4D-B93C-5F660EBEEF18}"/>
    <cellStyle name="Normal 6 9 3" xfId="1700" xr:uid="{DDFAFBAC-22E5-4ED5-97E0-B6B6F1536445}"/>
    <cellStyle name="Normal 6 9 3 2" xfId="3407" xr:uid="{98DBF6AA-7D17-4D78-8F52-601D1074F648}"/>
    <cellStyle name="Normal 6 9 3 3" xfId="3408" xr:uid="{7FF0BD5D-B5A6-4503-A3A6-F8E974F78998}"/>
    <cellStyle name="Normal 6 9 3 4" xfId="3409" xr:uid="{56CD7A01-CECF-4F8A-A66B-DAA4650E69C5}"/>
    <cellStyle name="Normal 6 9 4" xfId="3410" xr:uid="{85571BF8-4F8F-4723-983F-CD7E29A23F50}"/>
    <cellStyle name="Normal 6 9 5" xfId="3411" xr:uid="{57712A6E-0969-45D3-9F00-9E980F234D3F}"/>
    <cellStyle name="Normal 6 9 6" xfId="3412" xr:uid="{9BA04730-0223-4096-9E47-A1CD065B0007}"/>
    <cellStyle name="Normal 7" xfId="128" xr:uid="{D72D7F24-D6B5-4D33-839D-BBE74EBD9FEB}"/>
    <cellStyle name="Normal 7 10" xfId="1701" xr:uid="{1D179A52-793E-404D-8D05-0385E1A09536}"/>
    <cellStyle name="Normal 7 10 2" xfId="3413" xr:uid="{BE49258D-C800-4CAB-9C83-3AC0BEB6EE2A}"/>
    <cellStyle name="Normal 7 10 3" xfId="3414" xr:uid="{A3564872-C1D9-4D05-B231-C37ADDA220E6}"/>
    <cellStyle name="Normal 7 10 4" xfId="3415" xr:uid="{28C12718-79A9-458A-820E-060054711524}"/>
    <cellStyle name="Normal 7 11" xfId="3416" xr:uid="{9CFC59E5-D2C5-4F31-9C46-289F2D601391}"/>
    <cellStyle name="Normal 7 11 2" xfId="3417" xr:uid="{C6173D0B-AC8A-460B-9CAE-2B34EF526D9A}"/>
    <cellStyle name="Normal 7 11 3" xfId="3418" xr:uid="{24C7BF7E-D3F4-4B54-8EAF-F3DF8722E8F1}"/>
    <cellStyle name="Normal 7 11 4" xfId="3419" xr:uid="{1B491656-DCC4-4C80-888A-5513E9DE90DF}"/>
    <cellStyle name="Normal 7 12" xfId="3420" xr:uid="{33C3DF81-4CC4-4C67-9999-1BE4624B8255}"/>
    <cellStyle name="Normal 7 12 2" xfId="3421" xr:uid="{5D5EA3B4-4D11-4690-A14A-43ADF7567FE7}"/>
    <cellStyle name="Normal 7 13" xfId="3422" xr:uid="{4A44070A-EC4C-4914-9B88-6C4194710F08}"/>
    <cellStyle name="Normal 7 14" xfId="3423" xr:uid="{3231C759-9F79-4AF2-966E-C4E1E07AE5E0}"/>
    <cellStyle name="Normal 7 15" xfId="3424" xr:uid="{4265EB91-1110-42D8-AD49-16E223268FEF}"/>
    <cellStyle name="Normal 7 2" xfId="129" xr:uid="{067B84F6-0079-4388-A0CE-C1D39375EDC7}"/>
    <cellStyle name="Normal 7 2 10" xfId="3425" xr:uid="{C74E9162-8EC0-4088-9324-E5AB53FC4215}"/>
    <cellStyle name="Normal 7 2 11" xfId="3426" xr:uid="{CB5DF945-8265-45E3-ACAA-6CE5B80160C6}"/>
    <cellStyle name="Normal 7 2 2" xfId="130" xr:uid="{C5B4444F-1F7C-4749-8091-E239D82DA1E8}"/>
    <cellStyle name="Normal 7 2 2 2" xfId="131" xr:uid="{CA106E63-3EFE-403B-BFAB-5332879D6D79}"/>
    <cellStyle name="Normal 7 2 2 2 2" xfId="347" xr:uid="{44F380E9-AF41-4E88-87B5-838B2FF9F1A7}"/>
    <cellStyle name="Normal 7 2 2 2 2 2" xfId="677" xr:uid="{5AEFD163-D1F0-48EC-BDE0-6041421DB3AE}"/>
    <cellStyle name="Normal 7 2 2 2 2 2 2" xfId="678" xr:uid="{D0B3B416-32E9-4812-9E4C-95A89155FB75}"/>
    <cellStyle name="Normal 7 2 2 2 2 2 2 2" xfId="1702" xr:uid="{C782E745-B677-42B8-825E-D5677D7D99BD}"/>
    <cellStyle name="Normal 7 2 2 2 2 2 2 2 2" xfId="1703" xr:uid="{05D1D5F5-55F0-4457-8FE9-39BD2EAD5B82}"/>
    <cellStyle name="Normal 7 2 2 2 2 2 2 3" xfId="1704" xr:uid="{0F86DC9E-527A-4029-9944-4EA914923A97}"/>
    <cellStyle name="Normal 7 2 2 2 2 2 3" xfId="1705" xr:uid="{D6DB835A-4DF5-47D0-B446-E46484EDE1D6}"/>
    <cellStyle name="Normal 7 2 2 2 2 2 3 2" xfId="1706" xr:uid="{F69590EE-B45B-4187-91AF-E8A69C5C03B3}"/>
    <cellStyle name="Normal 7 2 2 2 2 2 4" xfId="1707" xr:uid="{1136D2CD-0AAC-4AA3-8E6D-D4AE241B320B}"/>
    <cellStyle name="Normal 7 2 2 2 2 3" xfId="679" xr:uid="{B1462C06-8434-477E-BE41-C95BB8C16912}"/>
    <cellStyle name="Normal 7 2 2 2 2 3 2" xfId="1708" xr:uid="{E3A0E710-14F5-482E-8AAD-D47B2D8A5DE5}"/>
    <cellStyle name="Normal 7 2 2 2 2 3 2 2" xfId="1709" xr:uid="{30E7F0E2-A0C7-4C5B-9F65-5AC87D672703}"/>
    <cellStyle name="Normal 7 2 2 2 2 3 3" xfId="1710" xr:uid="{1170BC34-51BD-4D6A-AA3D-A747EB9BCE60}"/>
    <cellStyle name="Normal 7 2 2 2 2 3 4" xfId="3427" xr:uid="{0401C0F0-DD91-4D67-9B56-922F1847CEA7}"/>
    <cellStyle name="Normal 7 2 2 2 2 4" xfId="1711" xr:uid="{FF83E10F-6720-4B53-9760-B45707E9F7ED}"/>
    <cellStyle name="Normal 7 2 2 2 2 4 2" xfId="1712" xr:uid="{0D3BA710-D6B2-4C29-8D8E-6D34286AAB98}"/>
    <cellStyle name="Normal 7 2 2 2 2 5" xfId="1713" xr:uid="{EEC515F5-1833-4833-8223-A0238410CF42}"/>
    <cellStyle name="Normal 7 2 2 2 2 6" xfId="3428" xr:uid="{A03D57D9-1D1F-43E1-B920-5D8127976BB9}"/>
    <cellStyle name="Normal 7 2 2 2 3" xfId="348" xr:uid="{443E27C8-F400-420B-9808-CC9825B4B86B}"/>
    <cellStyle name="Normal 7 2 2 2 3 2" xfId="680" xr:uid="{6B12B9B7-53C3-4F98-BC7C-260EC034BF49}"/>
    <cellStyle name="Normal 7 2 2 2 3 2 2" xfId="681" xr:uid="{DBD21C5E-DC84-4231-BBA5-3A7066127285}"/>
    <cellStyle name="Normal 7 2 2 2 3 2 2 2" xfId="1714" xr:uid="{4D3D0947-81F5-4CF0-8C99-69F0014AA4CF}"/>
    <cellStyle name="Normal 7 2 2 2 3 2 2 2 2" xfId="1715" xr:uid="{8163E247-F445-46D8-B1EF-47F35A2F4E51}"/>
    <cellStyle name="Normal 7 2 2 2 3 2 2 3" xfId="1716" xr:uid="{C4A27773-A0A7-455D-A786-13E1FF33F5AE}"/>
    <cellStyle name="Normal 7 2 2 2 3 2 3" xfId="1717" xr:uid="{D108A707-6EF5-4129-8B2A-4A33567332D8}"/>
    <cellStyle name="Normal 7 2 2 2 3 2 3 2" xfId="1718" xr:uid="{E96D9DB8-078C-4ACF-B275-FCD1E137D707}"/>
    <cellStyle name="Normal 7 2 2 2 3 2 4" xfId="1719" xr:uid="{609DC698-1655-4C1A-A1F4-828571F1DAEA}"/>
    <cellStyle name="Normal 7 2 2 2 3 3" xfId="682" xr:uid="{E84E385E-D400-4DC6-9D3F-86E16C1E2ED0}"/>
    <cellStyle name="Normal 7 2 2 2 3 3 2" xfId="1720" xr:uid="{A7AB1FCC-BB38-4C3F-8D86-3F4B952EBC20}"/>
    <cellStyle name="Normal 7 2 2 2 3 3 2 2" xfId="1721" xr:uid="{84A664E2-D2B8-41C7-98FB-080506D333AA}"/>
    <cellStyle name="Normal 7 2 2 2 3 3 3" xfId="1722" xr:uid="{2B2CF24A-1BB6-4B3C-AF61-AC24DF7646DD}"/>
    <cellStyle name="Normal 7 2 2 2 3 4" xfId="1723" xr:uid="{A376BEF5-0A46-4A2C-8741-4C0B8146BB69}"/>
    <cellStyle name="Normal 7 2 2 2 3 4 2" xfId="1724" xr:uid="{4208FFF4-47F4-4F69-8BA4-CEA44BEDD78C}"/>
    <cellStyle name="Normal 7 2 2 2 3 5" xfId="1725" xr:uid="{AD490F9A-8AE1-4939-9278-8A387CB2F621}"/>
    <cellStyle name="Normal 7 2 2 2 4" xfId="683" xr:uid="{5378A6FA-A124-4B6F-88DA-EFF50C5EE8D8}"/>
    <cellStyle name="Normal 7 2 2 2 4 2" xfId="684" xr:uid="{61E3BAB6-8436-4A78-B749-5DAA6D411769}"/>
    <cellStyle name="Normal 7 2 2 2 4 2 2" xfId="1726" xr:uid="{F49124DA-B9C7-41CC-9E82-5E83D641A962}"/>
    <cellStyle name="Normal 7 2 2 2 4 2 2 2" xfId="1727" xr:uid="{A1FF6AE1-BFEE-44DB-BF71-8B937017436F}"/>
    <cellStyle name="Normal 7 2 2 2 4 2 3" xfId="1728" xr:uid="{C2F7E547-5E73-4665-A0DD-12D8FDBF935E}"/>
    <cellStyle name="Normal 7 2 2 2 4 3" xfId="1729" xr:uid="{97463C11-8936-4A67-8F79-74CD61462735}"/>
    <cellStyle name="Normal 7 2 2 2 4 3 2" xfId="1730" xr:uid="{27D6AFA0-4AE1-4AFE-B92B-F5A423CB93F3}"/>
    <cellStyle name="Normal 7 2 2 2 4 4" xfId="1731" xr:uid="{41B9815D-913F-47C1-969F-B282D0F470C2}"/>
    <cellStyle name="Normal 7 2 2 2 5" xfId="685" xr:uid="{C137E1EB-1186-4388-8FAD-1DA53EF54A27}"/>
    <cellStyle name="Normal 7 2 2 2 5 2" xfId="1732" xr:uid="{E14B304A-161A-4FD8-98DE-B5ACBBB2C4F0}"/>
    <cellStyle name="Normal 7 2 2 2 5 2 2" xfId="1733" xr:uid="{57752A9D-2F88-4929-A8A1-F40F618263FA}"/>
    <cellStyle name="Normal 7 2 2 2 5 3" xfId="1734" xr:uid="{6950B575-E02E-487F-B5CE-A9A2938F930F}"/>
    <cellStyle name="Normal 7 2 2 2 5 4" xfId="3429" xr:uid="{3C77B210-C663-4B30-8973-F0FBC5338049}"/>
    <cellStyle name="Normal 7 2 2 2 6" xfId="1735" xr:uid="{FA36590F-AE90-4A2A-8CBC-E338B55E8C51}"/>
    <cellStyle name="Normal 7 2 2 2 6 2" xfId="1736" xr:uid="{8E8F830D-A81F-4314-9A79-1561EE5F0824}"/>
    <cellStyle name="Normal 7 2 2 2 7" xfId="1737" xr:uid="{19618FAB-0B5C-4905-968A-E3EA5ECEDB54}"/>
    <cellStyle name="Normal 7 2 2 2 8" xfId="3430" xr:uid="{BA0C046C-17FE-45F3-9606-C4995A148E6D}"/>
    <cellStyle name="Normal 7 2 2 3" xfId="349" xr:uid="{3DBD7D80-AD4C-43E8-B8F5-C88D83D89D52}"/>
    <cellStyle name="Normal 7 2 2 3 2" xfId="686" xr:uid="{17304B8F-6533-4A02-9356-77A77439E4EB}"/>
    <cellStyle name="Normal 7 2 2 3 2 2" xfId="687" xr:uid="{D4383E69-D67E-45CF-B1D6-F6F1D8ACEBCC}"/>
    <cellStyle name="Normal 7 2 2 3 2 2 2" xfId="1738" xr:uid="{BA5447E4-D6E6-46ED-A9D2-4C9AC38FC8B7}"/>
    <cellStyle name="Normal 7 2 2 3 2 2 2 2" xfId="1739" xr:uid="{A9BD10D5-D6AD-495A-B8E0-79CDD9345838}"/>
    <cellStyle name="Normal 7 2 2 3 2 2 3" xfId="1740" xr:uid="{929514C8-0D9B-402A-9909-20343B8E2173}"/>
    <cellStyle name="Normal 7 2 2 3 2 3" xfId="1741" xr:uid="{14F5E124-D3FA-4815-A6DC-32DAF4727D85}"/>
    <cellStyle name="Normal 7 2 2 3 2 3 2" xfId="1742" xr:uid="{E8E0D714-7CCC-4821-9A03-37638BC945BB}"/>
    <cellStyle name="Normal 7 2 2 3 2 4" xfId="1743" xr:uid="{3B69650B-4861-42FE-B256-3AA6A9455FBE}"/>
    <cellStyle name="Normal 7 2 2 3 3" xfId="688" xr:uid="{3FE0C8B6-CC1F-4B7E-AAC2-BBC2A1F9BA54}"/>
    <cellStyle name="Normal 7 2 2 3 3 2" xfId="1744" xr:uid="{9933F40A-60E6-4C70-AD50-BEACEA120E14}"/>
    <cellStyle name="Normal 7 2 2 3 3 2 2" xfId="1745" xr:uid="{A4EF2A16-63F8-45AA-B380-AD26CF551DFA}"/>
    <cellStyle name="Normal 7 2 2 3 3 3" xfId="1746" xr:uid="{2A8A0403-24C2-40DC-BC84-4BA146039506}"/>
    <cellStyle name="Normal 7 2 2 3 3 4" xfId="3431" xr:uid="{78682A9E-5CB5-4D9E-BE67-D55144C08352}"/>
    <cellStyle name="Normal 7 2 2 3 4" xfId="1747" xr:uid="{3CC8F79D-3C02-42E5-9490-16D8CAFB3BF4}"/>
    <cellStyle name="Normal 7 2 2 3 4 2" xfId="1748" xr:uid="{A5A3349A-CF1B-463E-BA1B-BA080F0C577E}"/>
    <cellStyle name="Normal 7 2 2 3 5" xfId="1749" xr:uid="{412B5C08-73F5-4928-9C43-C8DBFBC850D6}"/>
    <cellStyle name="Normal 7 2 2 3 6" xfId="3432" xr:uid="{FAF62AFF-1A5D-4268-A4CE-E0FFE85238D9}"/>
    <cellStyle name="Normal 7 2 2 4" xfId="350" xr:uid="{FCB0D494-BC3E-4C31-9BC2-0C78C889DF3F}"/>
    <cellStyle name="Normal 7 2 2 4 2" xfId="689" xr:uid="{B2440146-9BE2-4DD0-A3BF-3F2D6BAF3559}"/>
    <cellStyle name="Normal 7 2 2 4 2 2" xfId="690" xr:uid="{FCBD4CD8-D2FF-4147-B9A2-94EB49F5ED6F}"/>
    <cellStyle name="Normal 7 2 2 4 2 2 2" xfId="1750" xr:uid="{A7D111D6-F397-4E89-8AED-D0736F81B0B0}"/>
    <cellStyle name="Normal 7 2 2 4 2 2 2 2" xfId="1751" xr:uid="{4146F279-6D27-4850-B2E3-0B56EB53FE25}"/>
    <cellStyle name="Normal 7 2 2 4 2 2 3" xfId="1752" xr:uid="{1FDEE1F0-8EF9-40FF-B9F3-14EA9DAD4DAA}"/>
    <cellStyle name="Normal 7 2 2 4 2 3" xfId="1753" xr:uid="{317D88E7-85AF-4469-A752-93D6A8963B0D}"/>
    <cellStyle name="Normal 7 2 2 4 2 3 2" xfId="1754" xr:uid="{2992AAFC-0DBC-4C77-BCE6-39CACAEC07D9}"/>
    <cellStyle name="Normal 7 2 2 4 2 4" xfId="1755" xr:uid="{832800D8-3498-4B0E-B204-5777471A67F2}"/>
    <cellStyle name="Normal 7 2 2 4 3" xfId="691" xr:uid="{703B67F6-6C65-46B7-A375-85974643FFEE}"/>
    <cellStyle name="Normal 7 2 2 4 3 2" xfId="1756" xr:uid="{645EC745-6609-43D3-A37F-71FF40DE809D}"/>
    <cellStyle name="Normal 7 2 2 4 3 2 2" xfId="1757" xr:uid="{B4A95C9B-AB30-4F1E-B764-DE477EFF9F80}"/>
    <cellStyle name="Normal 7 2 2 4 3 3" xfId="1758" xr:uid="{BC6D3A10-DE8C-45A8-AD95-01ED5D9D7B48}"/>
    <cellStyle name="Normal 7 2 2 4 4" xfId="1759" xr:uid="{B269181F-C771-419C-96AC-A52A32D036FD}"/>
    <cellStyle name="Normal 7 2 2 4 4 2" xfId="1760" xr:uid="{A3DD3D7E-4FAB-4C90-A3C0-F4ECF9234633}"/>
    <cellStyle name="Normal 7 2 2 4 5" xfId="1761" xr:uid="{BEF76E05-8BAB-4CF9-A939-06FE557E98D2}"/>
    <cellStyle name="Normal 7 2 2 5" xfId="351" xr:uid="{5E365EFE-CF34-4A91-8194-B922FB17913F}"/>
    <cellStyle name="Normal 7 2 2 5 2" xfId="692" xr:uid="{6CEC4A30-C102-4A15-90D2-4EC28551A3E2}"/>
    <cellStyle name="Normal 7 2 2 5 2 2" xfId="1762" xr:uid="{E78958D2-3CA9-4DEC-A71C-EC24DA41357E}"/>
    <cellStyle name="Normal 7 2 2 5 2 2 2" xfId="1763" xr:uid="{2B663172-E95F-40BD-A7D9-C556B52B2EE3}"/>
    <cellStyle name="Normal 7 2 2 5 2 3" xfId="1764" xr:uid="{28D7D561-ABB6-4CBD-8ADB-4FCD0AD7CEFD}"/>
    <cellStyle name="Normal 7 2 2 5 3" xfId="1765" xr:uid="{9C8A7449-FBA1-4F21-8DC9-6231D81165B3}"/>
    <cellStyle name="Normal 7 2 2 5 3 2" xfId="1766" xr:uid="{0BF77893-EBD7-490A-BC9E-512A875A3894}"/>
    <cellStyle name="Normal 7 2 2 5 4" xfId="1767" xr:uid="{B3120663-E872-4072-8ACE-4E1C3E6B66D4}"/>
    <cellStyle name="Normal 7 2 2 6" xfId="693" xr:uid="{9CF51B70-DA36-4BC1-BEDD-837C00680C83}"/>
    <cellStyle name="Normal 7 2 2 6 2" xfId="1768" xr:uid="{445CF26C-879B-4DB2-A9BC-390EBB166E91}"/>
    <cellStyle name="Normal 7 2 2 6 2 2" xfId="1769" xr:uid="{3353297E-EB74-49DA-9CC7-5AE3F06A4C0B}"/>
    <cellStyle name="Normal 7 2 2 6 3" xfId="1770" xr:uid="{09D1AD2E-37AF-4F0B-B6FC-91A29210E718}"/>
    <cellStyle name="Normal 7 2 2 6 4" xfId="3433" xr:uid="{68B5858E-44D0-4491-B789-14B18985D10B}"/>
    <cellStyle name="Normal 7 2 2 7" xfId="1771" xr:uid="{1710C591-60FC-4DBB-8971-75D1D14C5B96}"/>
    <cellStyle name="Normal 7 2 2 7 2" xfId="1772" xr:uid="{583227B8-0BD4-4436-968E-333B430BA41C}"/>
    <cellStyle name="Normal 7 2 2 8" xfId="1773" xr:uid="{00D585FF-9224-49CE-BEEB-42D902C8B2A2}"/>
    <cellStyle name="Normal 7 2 2 9" xfId="3434" xr:uid="{C12DF163-435D-4164-87FE-B044620CB676}"/>
    <cellStyle name="Normal 7 2 3" xfId="132" xr:uid="{CA745D91-50A8-48DA-9230-BDF099B53415}"/>
    <cellStyle name="Normal 7 2 3 2" xfId="133" xr:uid="{3AD010C4-F820-49FC-9700-5C56FCF2F39A}"/>
    <cellStyle name="Normal 7 2 3 2 2" xfId="694" xr:uid="{1857893A-3E47-4B5A-A28E-A6D4E30C8F3F}"/>
    <cellStyle name="Normal 7 2 3 2 2 2" xfId="695" xr:uid="{F983E9E1-D150-4292-A11E-B457BFFE24A9}"/>
    <cellStyle name="Normal 7 2 3 2 2 2 2" xfId="1774" xr:uid="{D530EF39-1ADA-427B-AE5F-F01B559F0A7F}"/>
    <cellStyle name="Normal 7 2 3 2 2 2 2 2" xfId="1775" xr:uid="{5C3CEAED-264C-4E02-B123-7B0F1C26C7C4}"/>
    <cellStyle name="Normal 7 2 3 2 2 2 3" xfId="1776" xr:uid="{389CA509-E93A-4575-8452-8D3FBCEC2810}"/>
    <cellStyle name="Normal 7 2 3 2 2 3" xfId="1777" xr:uid="{FCADEBC5-ADE6-439D-A991-422200883FEB}"/>
    <cellStyle name="Normal 7 2 3 2 2 3 2" xfId="1778" xr:uid="{6B4B62FC-67AB-468B-BE2F-0498763E9D11}"/>
    <cellStyle name="Normal 7 2 3 2 2 4" xfId="1779" xr:uid="{9B8F57BC-44DB-4D68-8FE6-D8E21EE82985}"/>
    <cellStyle name="Normal 7 2 3 2 3" xfId="696" xr:uid="{3C95CC99-AC3F-4EFC-A6CE-C8CD9DD6DCBA}"/>
    <cellStyle name="Normal 7 2 3 2 3 2" xfId="1780" xr:uid="{91DA0E2E-C04F-4DB3-ABED-EA6730910BA6}"/>
    <cellStyle name="Normal 7 2 3 2 3 2 2" xfId="1781" xr:uid="{064CEA88-CB14-411A-9C35-8B35968258EE}"/>
    <cellStyle name="Normal 7 2 3 2 3 3" xfId="1782" xr:uid="{41046A73-9387-4A9D-A66F-9548D9785913}"/>
    <cellStyle name="Normal 7 2 3 2 3 4" xfId="3435" xr:uid="{DAA1F028-7507-4844-A544-97BF0C75E00B}"/>
    <cellStyle name="Normal 7 2 3 2 4" xfId="1783" xr:uid="{E1E5A0FC-5F9E-4E83-882F-738BEE81D981}"/>
    <cellStyle name="Normal 7 2 3 2 4 2" xfId="1784" xr:uid="{0FA64329-4DEC-4780-9DD9-BF84D01650B1}"/>
    <cellStyle name="Normal 7 2 3 2 5" xfId="1785" xr:uid="{6901CF1F-0318-4E48-9745-6729E5EB43FF}"/>
    <cellStyle name="Normal 7 2 3 2 6" xfId="3436" xr:uid="{C9BC5EF2-61F8-4F23-B1F7-7A2947232CC5}"/>
    <cellStyle name="Normal 7 2 3 3" xfId="352" xr:uid="{D35EE46D-6CB8-4A04-8ACF-D5004B34DA3F}"/>
    <cellStyle name="Normal 7 2 3 3 2" xfId="697" xr:uid="{38183FCF-4FEE-499F-A094-237F8F80299D}"/>
    <cellStyle name="Normal 7 2 3 3 2 2" xfId="698" xr:uid="{D1168B26-5060-443B-8759-AB3860230779}"/>
    <cellStyle name="Normal 7 2 3 3 2 2 2" xfId="1786" xr:uid="{55693D1D-3736-427D-9A68-BDF513BCBECF}"/>
    <cellStyle name="Normal 7 2 3 3 2 2 2 2" xfId="1787" xr:uid="{0D95AD27-988D-432D-B796-882AB5EF47B5}"/>
    <cellStyle name="Normal 7 2 3 3 2 2 3" xfId="1788" xr:uid="{F1EDD69C-AEB4-4269-ABDD-133CA0BE2581}"/>
    <cellStyle name="Normal 7 2 3 3 2 3" xfId="1789" xr:uid="{F8E760A3-E474-40EA-9D32-101A0F1FEA86}"/>
    <cellStyle name="Normal 7 2 3 3 2 3 2" xfId="1790" xr:uid="{E49B8651-7403-48A6-B4C5-5CE763E882AD}"/>
    <cellStyle name="Normal 7 2 3 3 2 4" xfId="1791" xr:uid="{8A302757-A175-4535-890B-5E55E73C9564}"/>
    <cellStyle name="Normal 7 2 3 3 3" xfId="699" xr:uid="{9163434C-1AA4-4C26-A082-0A2A77A24184}"/>
    <cellStyle name="Normal 7 2 3 3 3 2" xfId="1792" xr:uid="{34A0D233-608E-4EC3-B705-B707A7A14754}"/>
    <cellStyle name="Normal 7 2 3 3 3 2 2" xfId="1793" xr:uid="{AE91CCC9-7948-4837-85D6-E75414D132F8}"/>
    <cellStyle name="Normal 7 2 3 3 3 3" xfId="1794" xr:uid="{2305B06D-969E-479F-8DC0-7BE0DE489169}"/>
    <cellStyle name="Normal 7 2 3 3 4" xfId="1795" xr:uid="{49054D16-35C7-4B26-8A2B-B1E5C99F3E19}"/>
    <cellStyle name="Normal 7 2 3 3 4 2" xfId="1796" xr:uid="{4ED8774B-B1D9-4A37-A1C8-A9C6E111373E}"/>
    <cellStyle name="Normal 7 2 3 3 5" xfId="1797" xr:uid="{440067DA-C72D-42E5-BAF3-3BDE27325E42}"/>
    <cellStyle name="Normal 7 2 3 4" xfId="353" xr:uid="{AA3D0E19-B7F4-4A39-9CD4-9E1B3263763D}"/>
    <cellStyle name="Normal 7 2 3 4 2" xfId="700" xr:uid="{6D60926E-51D7-4158-9813-9DF10B6ED355}"/>
    <cellStyle name="Normal 7 2 3 4 2 2" xfId="1798" xr:uid="{BF0538BB-9ADE-483E-9718-57D2EA7019AA}"/>
    <cellStyle name="Normal 7 2 3 4 2 2 2" xfId="1799" xr:uid="{11F76338-92D9-4319-80A7-B7F8744DAE86}"/>
    <cellStyle name="Normal 7 2 3 4 2 3" xfId="1800" xr:uid="{B17387EC-82CF-492F-A25E-74272C55CF8D}"/>
    <cellStyle name="Normal 7 2 3 4 3" xfId="1801" xr:uid="{A12CC54B-F724-4FC8-A418-605D84CB1E9D}"/>
    <cellStyle name="Normal 7 2 3 4 3 2" xfId="1802" xr:uid="{7AF2BE3D-8534-4A54-99DC-ED2C42EBDD50}"/>
    <cellStyle name="Normal 7 2 3 4 4" xfId="1803" xr:uid="{2FA3EE64-B476-407A-9AC8-31067A525DE4}"/>
    <cellStyle name="Normal 7 2 3 5" xfId="701" xr:uid="{0A492A8A-ACB5-4B51-BAA2-77596E26BE33}"/>
    <cellStyle name="Normal 7 2 3 5 2" xfId="1804" xr:uid="{D978986F-0382-47CE-AC9B-C89307CE9D4F}"/>
    <cellStyle name="Normal 7 2 3 5 2 2" xfId="1805" xr:uid="{DBACF67A-A23D-44EF-8D91-4ED2F01067C9}"/>
    <cellStyle name="Normal 7 2 3 5 3" xfId="1806" xr:uid="{777E1BAF-5187-4164-9179-F16BE865D9B5}"/>
    <cellStyle name="Normal 7 2 3 5 4" xfId="3437" xr:uid="{52473E57-2167-4CB1-AC83-EE3E75F08ACB}"/>
    <cellStyle name="Normal 7 2 3 6" xfId="1807" xr:uid="{C93172DF-011F-4B76-94F9-507AD289AEA7}"/>
    <cellStyle name="Normal 7 2 3 6 2" xfId="1808" xr:uid="{B927E624-CAE6-4AE6-964E-ED3DDE30B602}"/>
    <cellStyle name="Normal 7 2 3 7" xfId="1809" xr:uid="{60C1DF47-4489-4B18-B93A-A2E1EA83FAEB}"/>
    <cellStyle name="Normal 7 2 3 8" xfId="3438" xr:uid="{CDC5F487-EAA8-46F7-B2E1-938929C52A6C}"/>
    <cellStyle name="Normal 7 2 4" xfId="134" xr:uid="{4CD84C7F-508A-449A-91F4-5E7267C4650D}"/>
    <cellStyle name="Normal 7 2 4 2" xfId="448" xr:uid="{2562C83B-4C0D-45B5-A4B3-E3B9E72CDE8C}"/>
    <cellStyle name="Normal 7 2 4 2 2" xfId="702" xr:uid="{444E1E45-BA1F-4515-8F1B-66B0F07EA5FA}"/>
    <cellStyle name="Normal 7 2 4 2 2 2" xfId="1810" xr:uid="{1B609344-13BE-4E22-B05D-0084D0A59198}"/>
    <cellStyle name="Normal 7 2 4 2 2 2 2" xfId="1811" xr:uid="{C04CE52E-518A-40DF-8D55-B415F68EDDBC}"/>
    <cellStyle name="Normal 7 2 4 2 2 3" xfId="1812" xr:uid="{23F1953D-3A91-4CC0-846D-1A1AE3C71C92}"/>
    <cellStyle name="Normal 7 2 4 2 2 4" xfId="3439" xr:uid="{41553167-033F-4F84-AB9E-D5AD4FBEC2D4}"/>
    <cellStyle name="Normal 7 2 4 2 3" xfId="1813" xr:uid="{53AC8E54-4E3B-4C8E-A772-D47A0EECF39F}"/>
    <cellStyle name="Normal 7 2 4 2 3 2" xfId="1814" xr:uid="{95AF6F8E-68F4-4CCF-8F40-94BD1D717ECA}"/>
    <cellStyle name="Normal 7 2 4 2 4" xfId="1815" xr:uid="{2ECE9A43-7277-4912-BF56-9F33CD4EC83B}"/>
    <cellStyle name="Normal 7 2 4 2 5" xfId="3440" xr:uid="{2D445AA3-B717-428C-9000-F995C7423A09}"/>
    <cellStyle name="Normal 7 2 4 3" xfId="703" xr:uid="{6ED1963C-0F44-45A8-A956-59DAE8ECD194}"/>
    <cellStyle name="Normal 7 2 4 3 2" xfId="1816" xr:uid="{2726B292-6BDD-4568-B925-75BAC09048A3}"/>
    <cellStyle name="Normal 7 2 4 3 2 2" xfId="1817" xr:uid="{0398E7E6-5A00-4D06-B11F-34DC0A2BABC4}"/>
    <cellStyle name="Normal 7 2 4 3 3" xfId="1818" xr:uid="{44641EAA-5259-47B7-A9F6-7AC827696B35}"/>
    <cellStyle name="Normal 7 2 4 3 4" xfId="3441" xr:uid="{E89E2BAD-CE98-4EAA-BB4C-77F2C11C30C0}"/>
    <cellStyle name="Normal 7 2 4 4" xfId="1819" xr:uid="{B99A68D3-43B3-4DA5-B6E3-040F91EAACAA}"/>
    <cellStyle name="Normal 7 2 4 4 2" xfId="1820" xr:uid="{912A38AD-834D-4435-B628-F112ACB26FA8}"/>
    <cellStyle name="Normal 7 2 4 4 3" xfId="3442" xr:uid="{565CB8DC-62CE-4012-B6EE-77FCB6F6E133}"/>
    <cellStyle name="Normal 7 2 4 4 4" xfId="3443" xr:uid="{5DC15DE8-B3EE-4C03-A15A-E64FB78E93BA}"/>
    <cellStyle name="Normal 7 2 4 5" xfId="1821" xr:uid="{B9AD1FBE-9152-46B1-8D89-0B652E841E7A}"/>
    <cellStyle name="Normal 7 2 4 6" xfId="3444" xr:uid="{BF7E3133-6C62-40FD-9200-9150D0052EEA}"/>
    <cellStyle name="Normal 7 2 4 7" xfId="3445" xr:uid="{0B2344AA-73E0-4D5F-833D-5ABCAF4C56B9}"/>
    <cellStyle name="Normal 7 2 5" xfId="354" xr:uid="{107643C2-F401-4D7A-AF5A-E1D23DF4AAF2}"/>
    <cellStyle name="Normal 7 2 5 2" xfId="704" xr:uid="{77B2D2DB-6440-4906-AE8D-64C0A507BE46}"/>
    <cellStyle name="Normal 7 2 5 2 2" xfId="705" xr:uid="{6419614B-F0C9-42F4-ACD5-44B83F3FB990}"/>
    <cellStyle name="Normal 7 2 5 2 2 2" xfId="1822" xr:uid="{83E86DEC-2A20-4354-B58C-BA3AB2A20B1F}"/>
    <cellStyle name="Normal 7 2 5 2 2 2 2" xfId="1823" xr:uid="{0AF07FEE-9AD1-44DB-BF8A-CC127429C46B}"/>
    <cellStyle name="Normal 7 2 5 2 2 3" xfId="1824" xr:uid="{9A850338-2CBC-494E-8D85-82B5C076C2FA}"/>
    <cellStyle name="Normal 7 2 5 2 3" xfId="1825" xr:uid="{8A201F37-B36D-4C65-9CD4-69EB846EE99C}"/>
    <cellStyle name="Normal 7 2 5 2 3 2" xfId="1826" xr:uid="{AD237058-E96B-4FC8-BBD5-76E4C78C8B3D}"/>
    <cellStyle name="Normal 7 2 5 2 4" xfId="1827" xr:uid="{65EAC96C-F8C3-44FE-882E-543F1B890943}"/>
    <cellStyle name="Normal 7 2 5 3" xfId="706" xr:uid="{2DD82D19-AB8B-4D6C-A1F6-C96E55418DBA}"/>
    <cellStyle name="Normal 7 2 5 3 2" xfId="1828" xr:uid="{9D8A499C-C083-4BC3-9366-FFD9AAB5BFDF}"/>
    <cellStyle name="Normal 7 2 5 3 2 2" xfId="1829" xr:uid="{6CB65483-9E2A-4BF2-9AC9-89BFA934F8CF}"/>
    <cellStyle name="Normal 7 2 5 3 3" xfId="1830" xr:uid="{841FEA0A-D4F5-457F-B8D1-E3D0E1ED6F86}"/>
    <cellStyle name="Normal 7 2 5 3 4" xfId="3446" xr:uid="{884F91DF-B880-47B4-8790-CF8620F61E22}"/>
    <cellStyle name="Normal 7 2 5 4" xfId="1831" xr:uid="{A5524752-70DA-471E-B581-C7BFCDFCAD65}"/>
    <cellStyle name="Normal 7 2 5 4 2" xfId="1832" xr:uid="{CAFA699F-FE0B-47C9-85DB-5AD65FB2C4C0}"/>
    <cellStyle name="Normal 7 2 5 5" xfId="1833" xr:uid="{EC58D6B3-0143-45FC-9130-ED3BA8869614}"/>
    <cellStyle name="Normal 7 2 5 6" xfId="3447" xr:uid="{C69D9EB6-F942-456D-A481-769564D4C9B9}"/>
    <cellStyle name="Normal 7 2 6" xfId="355" xr:uid="{F77E9802-C07D-4197-83CD-32BE2950D4A8}"/>
    <cellStyle name="Normal 7 2 6 2" xfId="707" xr:uid="{FB2BD2E2-6405-45E5-89EF-0CF4650F1118}"/>
    <cellStyle name="Normal 7 2 6 2 2" xfId="1834" xr:uid="{D62C42CF-9799-45E8-BDC3-22519D8E70B7}"/>
    <cellStyle name="Normal 7 2 6 2 2 2" xfId="1835" xr:uid="{214F8C43-7134-4C70-A4F5-A74B0DBBDE4F}"/>
    <cellStyle name="Normal 7 2 6 2 3" xfId="1836" xr:uid="{214CEDC1-D2D9-4C38-A761-33E2557516FA}"/>
    <cellStyle name="Normal 7 2 6 2 4" xfId="3448" xr:uid="{FEA12388-AE66-4E07-8AAF-A5722358D699}"/>
    <cellStyle name="Normal 7 2 6 3" xfId="1837" xr:uid="{975AFA9A-A1E0-483D-9801-105537A7431F}"/>
    <cellStyle name="Normal 7 2 6 3 2" xfId="1838" xr:uid="{AAB04B04-8DFD-4D09-94C3-D1DA009ACBFE}"/>
    <cellStyle name="Normal 7 2 6 4" xfId="1839" xr:uid="{85CD2A34-7D1F-4ED6-84B2-02BF1ACF89F9}"/>
    <cellStyle name="Normal 7 2 6 5" xfId="3449" xr:uid="{61758054-7676-49C8-8ECF-BCF6E3C97933}"/>
    <cellStyle name="Normal 7 2 7" xfId="708" xr:uid="{FE70534A-1AA0-4413-BC79-70C1C2F8FCA6}"/>
    <cellStyle name="Normal 7 2 7 2" xfId="1840" xr:uid="{69435DA8-6C46-45FC-BDF2-F95055FF21CB}"/>
    <cellStyle name="Normal 7 2 7 2 2" xfId="1841" xr:uid="{1FE3F6DA-6A13-4D9A-B1F9-231E8C5F8345}"/>
    <cellStyle name="Normal 7 2 7 2 3" xfId="4409" xr:uid="{3FFAF2CA-ADD5-48AC-B3EA-E0A609572405}"/>
    <cellStyle name="Normal 7 2 7 3" xfId="1842" xr:uid="{2E340B62-4B5D-4C23-BE25-687B0C08D6B4}"/>
    <cellStyle name="Normal 7 2 7 4" xfId="3450" xr:uid="{57112D19-CA97-4BCA-B944-83C6EB38EFCC}"/>
    <cellStyle name="Normal 7 2 7 4 2" xfId="4579" xr:uid="{6B6448B1-41E5-4E7C-8374-BCAC41243AB9}"/>
    <cellStyle name="Normal 7 2 7 4 3" xfId="4686" xr:uid="{564786AE-D6C7-4F53-8667-079F099C6C4E}"/>
    <cellStyle name="Normal 7 2 7 4 4" xfId="4608" xr:uid="{F1938A72-D8DF-4303-973F-56BF598A0DF0}"/>
    <cellStyle name="Normal 7 2 8" xfId="1843" xr:uid="{9CCE4A7F-3484-45FA-B651-49162CBB04B9}"/>
    <cellStyle name="Normal 7 2 8 2" xfId="1844" xr:uid="{63B5CDB4-2A1D-4E21-A8D3-580E42797B4A}"/>
    <cellStyle name="Normal 7 2 8 3" xfId="3451" xr:uid="{6DFE11DD-B493-4F60-A00A-FE403C469E8F}"/>
    <cellStyle name="Normal 7 2 8 4" xfId="3452" xr:uid="{61FBE927-6DA6-417B-96A1-2D24F5310E7A}"/>
    <cellStyle name="Normal 7 2 9" xfId="1845" xr:uid="{100F4510-0DC6-4CC8-BA05-DFE7E5E51C88}"/>
    <cellStyle name="Normal 7 3" xfId="135" xr:uid="{3A81DFFF-C1DD-4490-A2C1-CFCF0410EC0D}"/>
    <cellStyle name="Normal 7 3 10" xfId="3453" xr:uid="{FB1FDC01-0CE7-4D66-A9DD-2A185494E8DB}"/>
    <cellStyle name="Normal 7 3 11" xfId="3454" xr:uid="{13951314-8D8D-40A4-957B-B30B456DA276}"/>
    <cellStyle name="Normal 7 3 2" xfId="136" xr:uid="{8A793C85-AFC0-4048-B601-8611201FFEC3}"/>
    <cellStyle name="Normal 7 3 2 2" xfId="137" xr:uid="{1A76F676-C794-43E7-B798-86C307F1BB4C}"/>
    <cellStyle name="Normal 7 3 2 2 2" xfId="356" xr:uid="{8950D541-E9BC-4FEF-900B-969A58933A0F}"/>
    <cellStyle name="Normal 7 3 2 2 2 2" xfId="709" xr:uid="{DC6D8D15-860A-467A-A2CC-42FE3DBC632F}"/>
    <cellStyle name="Normal 7 3 2 2 2 2 2" xfId="1846" xr:uid="{111E4E08-5181-4EA6-83D0-C5D9E78E84CA}"/>
    <cellStyle name="Normal 7 3 2 2 2 2 2 2" xfId="1847" xr:uid="{FA1C8992-F298-4077-93EB-E7BE69D2844A}"/>
    <cellStyle name="Normal 7 3 2 2 2 2 3" xfId="1848" xr:uid="{0CCF6399-3801-46D8-9E0F-F8330EBAB732}"/>
    <cellStyle name="Normal 7 3 2 2 2 2 4" xfId="3455" xr:uid="{8A0680DC-D08B-4007-B3AF-4039A5A94F69}"/>
    <cellStyle name="Normal 7 3 2 2 2 3" xfId="1849" xr:uid="{C146A33F-EB48-4A9D-85D4-27DF080D8B97}"/>
    <cellStyle name="Normal 7 3 2 2 2 3 2" xfId="1850" xr:uid="{AFF7942E-9068-4F29-A813-17E5CCD5E060}"/>
    <cellStyle name="Normal 7 3 2 2 2 3 3" xfId="3456" xr:uid="{D12D2EE4-56FB-499C-B00D-67661AF96DFA}"/>
    <cellStyle name="Normal 7 3 2 2 2 3 4" xfId="3457" xr:uid="{8A939E8B-FC83-421A-8517-C53496E69F0B}"/>
    <cellStyle name="Normal 7 3 2 2 2 4" xfId="1851" xr:uid="{EBFAE027-CC00-4824-A777-D2D176C6D5A1}"/>
    <cellStyle name="Normal 7 3 2 2 2 5" xfId="3458" xr:uid="{8B9F5502-B6C0-4DF2-B4A7-CFCAF2F4BEEB}"/>
    <cellStyle name="Normal 7 3 2 2 2 6" xfId="3459" xr:uid="{4FD57C0D-AEAB-42F8-BF80-F6F65248FC81}"/>
    <cellStyle name="Normal 7 3 2 2 3" xfId="710" xr:uid="{ECB831FA-CA52-4695-863A-B1719DF43A92}"/>
    <cellStyle name="Normal 7 3 2 2 3 2" xfId="1852" xr:uid="{F066498C-C9A9-4DB0-AD94-FB64D7E64754}"/>
    <cellStyle name="Normal 7 3 2 2 3 2 2" xfId="1853" xr:uid="{0C1EAEBD-AD73-46E3-9C5A-F038E7B18AD0}"/>
    <cellStyle name="Normal 7 3 2 2 3 2 3" xfId="3460" xr:uid="{09CF3B16-FE94-458D-A753-18968322E65F}"/>
    <cellStyle name="Normal 7 3 2 2 3 2 4" xfId="3461" xr:uid="{F9120AF9-46B4-404E-87E8-DEC00BC58B6E}"/>
    <cellStyle name="Normal 7 3 2 2 3 3" xfId="1854" xr:uid="{2EE12F6F-D1A8-4C3B-B371-3672CEF1CD78}"/>
    <cellStyle name="Normal 7 3 2 2 3 4" xfId="3462" xr:uid="{F561C1E9-9F6E-453B-8689-4E9B4ADB1D5B}"/>
    <cellStyle name="Normal 7 3 2 2 3 5" xfId="3463" xr:uid="{515B5753-C9ED-49A5-8778-4B5DFAC014E0}"/>
    <cellStyle name="Normal 7 3 2 2 4" xfId="1855" xr:uid="{4214A0EC-9B2A-4893-B45E-9809F04130CF}"/>
    <cellStyle name="Normal 7 3 2 2 4 2" xfId="1856" xr:uid="{92E2FEF2-9433-4BC6-A58B-AC6511F310FB}"/>
    <cellStyle name="Normal 7 3 2 2 4 3" xfId="3464" xr:uid="{116BFB18-DD56-47AC-A37C-9F2FF9B88DAB}"/>
    <cellStyle name="Normal 7 3 2 2 4 4" xfId="3465" xr:uid="{5A1744E3-5A34-44B2-A9D7-C50797A77A71}"/>
    <cellStyle name="Normal 7 3 2 2 5" xfId="1857" xr:uid="{6EAE96FF-AE25-4363-BE00-F835FE3D1520}"/>
    <cellStyle name="Normal 7 3 2 2 5 2" xfId="3466" xr:uid="{5EED0A57-1511-414E-BCD9-3DCB6F4DFC35}"/>
    <cellStyle name="Normal 7 3 2 2 5 3" xfId="3467" xr:uid="{7209EFCC-3372-465A-9054-7EFD92BEAAEA}"/>
    <cellStyle name="Normal 7 3 2 2 5 4" xfId="3468" xr:uid="{278C5492-9D84-49B4-9464-2868257143BD}"/>
    <cellStyle name="Normal 7 3 2 2 6" xfId="3469" xr:uid="{A1DB04FE-F78C-448E-9B1C-41EED2A03AB9}"/>
    <cellStyle name="Normal 7 3 2 2 7" xfId="3470" xr:uid="{19A62DEE-BD43-49AB-904A-DC67EF113ED1}"/>
    <cellStyle name="Normal 7 3 2 2 8" xfId="3471" xr:uid="{1092380F-DA8F-461E-87D6-1217CB250D49}"/>
    <cellStyle name="Normal 7 3 2 3" xfId="357" xr:uid="{AC8865CA-18DB-4554-9DCB-4B29DA33C5F2}"/>
    <cellStyle name="Normal 7 3 2 3 2" xfId="711" xr:uid="{97E63DBF-5CF9-47C6-AD75-229966ABB4A5}"/>
    <cellStyle name="Normal 7 3 2 3 2 2" xfId="712" xr:uid="{9B1A9625-A53A-4958-86F0-31005FF1A8AE}"/>
    <cellStyle name="Normal 7 3 2 3 2 2 2" xfId="1858" xr:uid="{4BBDAA1B-BD7F-4FBF-9CF4-C6AB5DD456CB}"/>
    <cellStyle name="Normal 7 3 2 3 2 2 2 2" xfId="1859" xr:uid="{BD84C3CF-D000-4733-87CC-A0F397603D72}"/>
    <cellStyle name="Normal 7 3 2 3 2 2 3" xfId="1860" xr:uid="{9F330857-D027-4F61-97C8-23526FE1045E}"/>
    <cellStyle name="Normal 7 3 2 3 2 3" xfId="1861" xr:uid="{907B1FC2-A7BE-4A17-8DE7-76EECB06A4F4}"/>
    <cellStyle name="Normal 7 3 2 3 2 3 2" xfId="1862" xr:uid="{BA87F17E-C296-4A25-AD50-3E828164D413}"/>
    <cellStyle name="Normal 7 3 2 3 2 4" xfId="1863" xr:uid="{46AAB3FC-D72B-4B3C-AB59-94FB1B9E8361}"/>
    <cellStyle name="Normal 7 3 2 3 3" xfId="713" xr:uid="{FF28F242-62BD-4184-BA44-94C6CA1278EA}"/>
    <cellStyle name="Normal 7 3 2 3 3 2" xfId="1864" xr:uid="{460D304C-89CA-4E7F-9BB2-35A3F2E622D7}"/>
    <cellStyle name="Normal 7 3 2 3 3 2 2" xfId="1865" xr:uid="{CA4F8C1D-0D9E-408B-944B-34909E42BB9F}"/>
    <cellStyle name="Normal 7 3 2 3 3 3" xfId="1866" xr:uid="{23C07930-8D88-4882-9AFA-0E0B8F6D8D66}"/>
    <cellStyle name="Normal 7 3 2 3 3 4" xfId="3472" xr:uid="{820FC34B-CA9B-403E-B3FE-539663E18E48}"/>
    <cellStyle name="Normal 7 3 2 3 4" xfId="1867" xr:uid="{AFB2A8EA-DF08-4A61-8BFD-87C8D2FA835E}"/>
    <cellStyle name="Normal 7 3 2 3 4 2" xfId="1868" xr:uid="{57169B9F-8DBD-4A70-A41A-741114EF13D5}"/>
    <cellStyle name="Normal 7 3 2 3 5" xfId="1869" xr:uid="{7EB9490B-6E19-4E5C-B4D1-17284D733520}"/>
    <cellStyle name="Normal 7 3 2 3 6" xfId="3473" xr:uid="{42950868-C954-4D06-91C9-FA5850407682}"/>
    <cellStyle name="Normal 7 3 2 4" xfId="358" xr:uid="{744C0526-9F3A-4D7C-AD80-A8987128A518}"/>
    <cellStyle name="Normal 7 3 2 4 2" xfId="714" xr:uid="{C970D0BD-C9E3-44A2-A554-85266F861168}"/>
    <cellStyle name="Normal 7 3 2 4 2 2" xfId="1870" xr:uid="{EE6156E9-B69C-4730-A60E-697180FB79C8}"/>
    <cellStyle name="Normal 7 3 2 4 2 2 2" xfId="1871" xr:uid="{110EE28E-E367-4612-BD3C-B460E0899B10}"/>
    <cellStyle name="Normal 7 3 2 4 2 3" xfId="1872" xr:uid="{21935E63-DC04-410A-A39C-CD9B7D4FCFF0}"/>
    <cellStyle name="Normal 7 3 2 4 2 4" xfId="3474" xr:uid="{44B1756C-2E1A-407E-B6E9-DA1EA5176C3F}"/>
    <cellStyle name="Normal 7 3 2 4 3" xfId="1873" xr:uid="{3A7CBE45-E46B-478D-AF65-F799A5065907}"/>
    <cellStyle name="Normal 7 3 2 4 3 2" xfId="1874" xr:uid="{774D690D-8F8C-4BCE-9AA3-A040C29D52D6}"/>
    <cellStyle name="Normal 7 3 2 4 4" xfId="1875" xr:uid="{4BA0BF0A-9D97-43AD-8F2E-CFAC5712DFFA}"/>
    <cellStyle name="Normal 7 3 2 4 5" xfId="3475" xr:uid="{2D554ED8-8D63-4B85-840F-88F0922F7839}"/>
    <cellStyle name="Normal 7 3 2 5" xfId="359" xr:uid="{BD4D77FC-E099-4CDB-AB2C-6382EF9FF033}"/>
    <cellStyle name="Normal 7 3 2 5 2" xfId="1876" xr:uid="{EBFF0CB8-5B20-4427-B252-218FEE14D123}"/>
    <cellStyle name="Normal 7 3 2 5 2 2" xfId="1877" xr:uid="{E94AACE2-CDDA-4998-B48B-F8BE06B506A0}"/>
    <cellStyle name="Normal 7 3 2 5 3" xfId="1878" xr:uid="{5896321D-6ED5-4246-B071-44DEBF330738}"/>
    <cellStyle name="Normal 7 3 2 5 4" xfId="3476" xr:uid="{6F12BFF4-1AAE-41D8-8E7F-FB5C3519D028}"/>
    <cellStyle name="Normal 7 3 2 6" xfId="1879" xr:uid="{B6BBD4AE-1693-4D1A-8E22-69EBC2869BF4}"/>
    <cellStyle name="Normal 7 3 2 6 2" xfId="1880" xr:uid="{3D8E04A8-1E08-4C08-8A49-81D9660EFE04}"/>
    <cellStyle name="Normal 7 3 2 6 3" xfId="3477" xr:uid="{F01518A1-3990-4816-8DE7-D8A198CB43AB}"/>
    <cellStyle name="Normal 7 3 2 6 4" xfId="3478" xr:uid="{CB7072A8-47D6-435F-A2B8-D08029110B3B}"/>
    <cellStyle name="Normal 7 3 2 7" xfId="1881" xr:uid="{A7F690F1-3D8F-4321-9C92-B38E77CFFB9E}"/>
    <cellStyle name="Normal 7 3 2 8" xfId="3479" xr:uid="{2FEF2598-EBCF-4697-B1EB-C487CEFD6856}"/>
    <cellStyle name="Normal 7 3 2 9" xfId="3480" xr:uid="{9E17AAA6-0F87-4F0F-A418-794BCB568899}"/>
    <cellStyle name="Normal 7 3 3" xfId="138" xr:uid="{DD8D9C29-77F1-4FC9-822B-592382B53E5D}"/>
    <cellStyle name="Normal 7 3 3 2" xfId="139" xr:uid="{5EED9A5F-83E4-45B9-A567-6D88EF4F3003}"/>
    <cellStyle name="Normal 7 3 3 2 2" xfId="715" xr:uid="{B95AA005-45FA-4529-B556-9FC63BE56B0C}"/>
    <cellStyle name="Normal 7 3 3 2 2 2" xfId="1882" xr:uid="{7D0D42FF-DB7C-4B69-903E-CC8DCC555020}"/>
    <cellStyle name="Normal 7 3 3 2 2 2 2" xfId="1883" xr:uid="{F958A58A-5ADD-4C81-9FAE-2B7431537D81}"/>
    <cellStyle name="Normal 7 3 3 2 2 2 2 2" xfId="4484" xr:uid="{71CFF8E7-BB2C-4A16-9AF8-8C7E5AC65D94}"/>
    <cellStyle name="Normal 7 3 3 2 2 2 3" xfId="4485" xr:uid="{2BC09FEF-3DA6-4F4A-ACCC-6C758569324F}"/>
    <cellStyle name="Normal 7 3 3 2 2 3" xfId="1884" xr:uid="{99DEDE5B-C50A-4518-97B0-7A4CA4C38FD3}"/>
    <cellStyle name="Normal 7 3 3 2 2 3 2" xfId="4486" xr:uid="{ED8E1E7B-6DF6-41A8-9590-26E7C48DB5A2}"/>
    <cellStyle name="Normal 7 3 3 2 2 4" xfId="3481" xr:uid="{778424BB-065C-4032-8AFC-A5F500AEF2B4}"/>
    <cellStyle name="Normal 7 3 3 2 3" xfId="1885" xr:uid="{67522C85-78A1-4BC6-977E-01211D62434F}"/>
    <cellStyle name="Normal 7 3 3 2 3 2" xfId="1886" xr:uid="{3D7A7827-B1E6-4BD2-9BA8-9CEEA78E910C}"/>
    <cellStyle name="Normal 7 3 3 2 3 2 2" xfId="4487" xr:uid="{D867C470-0CBC-493B-BC72-81E7EE57FF6F}"/>
    <cellStyle name="Normal 7 3 3 2 3 3" xfId="3482" xr:uid="{EFF7466D-678F-45E5-9651-7F6BF2FC428B}"/>
    <cellStyle name="Normal 7 3 3 2 3 4" xfId="3483" xr:uid="{E9984A4E-3154-4F88-AF6C-C75ED425717C}"/>
    <cellStyle name="Normal 7 3 3 2 4" xfId="1887" xr:uid="{D46F1738-8EDB-4493-9D4A-F14EE59A7BA0}"/>
    <cellStyle name="Normal 7 3 3 2 4 2" xfId="4488" xr:uid="{58B6BCE3-E760-4986-AE68-9BFE82D13EF3}"/>
    <cellStyle name="Normal 7 3 3 2 5" xfId="3484" xr:uid="{3F63B1DB-CE2F-4306-863F-0ED3D76588BC}"/>
    <cellStyle name="Normal 7 3 3 2 6" xfId="3485" xr:uid="{15713E37-1541-4CFC-AD6C-AE3314F40CE3}"/>
    <cellStyle name="Normal 7 3 3 3" xfId="360" xr:uid="{BA6E9EE2-D0C3-432F-8286-D825D5D42CBE}"/>
    <cellStyle name="Normal 7 3 3 3 2" xfId="1888" xr:uid="{B8C53130-EAAE-4A46-9071-505BCF2487B0}"/>
    <cellStyle name="Normal 7 3 3 3 2 2" xfId="1889" xr:uid="{9854287B-099B-418F-A64E-F6DAFADDAC5E}"/>
    <cellStyle name="Normal 7 3 3 3 2 2 2" xfId="4489" xr:uid="{701F0C82-67BA-4E5B-9A4E-ED5F3D3D5F88}"/>
    <cellStyle name="Normal 7 3 3 3 2 3" xfId="3486" xr:uid="{675E14B4-5C16-442D-9CD7-670C0E6ED0F9}"/>
    <cellStyle name="Normal 7 3 3 3 2 4" xfId="3487" xr:uid="{6707045A-D2D7-4FFB-9351-F5E46BFED429}"/>
    <cellStyle name="Normal 7 3 3 3 3" xfId="1890" xr:uid="{E3B49C7F-79CF-456C-855B-DCBAF8F760D3}"/>
    <cellStyle name="Normal 7 3 3 3 3 2" xfId="4490" xr:uid="{65BE1104-C3C7-41F1-B4AC-2842150096E1}"/>
    <cellStyle name="Normal 7 3 3 3 4" xfId="3488" xr:uid="{D827C51B-864E-41BB-B5F2-E73651111F68}"/>
    <cellStyle name="Normal 7 3 3 3 5" xfId="3489" xr:uid="{39CAB5B0-1FB6-4142-9077-7DEEF35D093B}"/>
    <cellStyle name="Normal 7 3 3 4" xfId="1891" xr:uid="{4F79BB10-1FB9-46A1-8C92-7BE6F1571A0E}"/>
    <cellStyle name="Normal 7 3 3 4 2" xfId="1892" xr:uid="{A6B44C30-4F14-4879-9BF9-B76FD4EAD508}"/>
    <cellStyle name="Normal 7 3 3 4 2 2" xfId="4491" xr:uid="{5439AD2D-803A-4BD4-9CFC-61EC0CF24DCA}"/>
    <cellStyle name="Normal 7 3 3 4 3" xfId="3490" xr:uid="{C584584C-AFCB-4FB7-8DD4-AF93CD268AAB}"/>
    <cellStyle name="Normal 7 3 3 4 4" xfId="3491" xr:uid="{3A0122FF-77D6-424A-BDF4-FBFD57E49FE9}"/>
    <cellStyle name="Normal 7 3 3 5" xfId="1893" xr:uid="{DC201E64-46C5-42CF-80D5-7484DC257CC0}"/>
    <cellStyle name="Normal 7 3 3 5 2" xfId="3492" xr:uid="{E8AFBC00-8332-43D3-9272-A29A6EA391C6}"/>
    <cellStyle name="Normal 7 3 3 5 3" xfId="3493" xr:uid="{45AF9783-A69D-488F-AE4D-3C103E38697E}"/>
    <cellStyle name="Normal 7 3 3 5 4" xfId="3494" xr:uid="{1F70FA5C-1320-4CCA-BE6A-2D933F38F793}"/>
    <cellStyle name="Normal 7 3 3 6" xfId="3495" xr:uid="{FE30C286-CCA7-47F9-90B8-C197DCFE5FD5}"/>
    <cellStyle name="Normal 7 3 3 7" xfId="3496" xr:uid="{112F9850-976A-48FE-B2E3-2C7B2BAB4FAE}"/>
    <cellStyle name="Normal 7 3 3 8" xfId="3497" xr:uid="{7187CCB0-EFAF-4559-A2AF-1A4FBA1CD806}"/>
    <cellStyle name="Normal 7 3 4" xfId="140" xr:uid="{8BB34471-719B-44FF-97D4-178D1C0379BD}"/>
    <cellStyle name="Normal 7 3 4 2" xfId="716" xr:uid="{16975354-A077-485C-BF52-8E4BE68EAD0B}"/>
    <cellStyle name="Normal 7 3 4 2 2" xfId="717" xr:uid="{F614BA3F-EFE2-4CCC-B2FC-8B64F206B8B1}"/>
    <cellStyle name="Normal 7 3 4 2 2 2" xfId="1894" xr:uid="{CBF3DF66-7A29-4490-941E-8B85A6D69042}"/>
    <cellStyle name="Normal 7 3 4 2 2 2 2" xfId="1895" xr:uid="{47D750DB-33CB-41F3-9471-A20F3626142D}"/>
    <cellStyle name="Normal 7 3 4 2 2 3" xfId="1896" xr:uid="{14F9A910-6F0B-4220-B0B2-AB4ECBCF3C2F}"/>
    <cellStyle name="Normal 7 3 4 2 2 4" xfId="3498" xr:uid="{789B2FFE-0557-4CC2-B6BD-59FEED58204A}"/>
    <cellStyle name="Normal 7 3 4 2 3" xfId="1897" xr:uid="{3E4C2FC5-13DB-4298-AF35-B5987264A3D9}"/>
    <cellStyle name="Normal 7 3 4 2 3 2" xfId="1898" xr:uid="{00F39BC7-3323-4A58-8606-7CCA7FF76C6A}"/>
    <cellStyle name="Normal 7 3 4 2 4" xfId="1899" xr:uid="{C2C7D6A4-288E-4437-96EE-685F07B59B59}"/>
    <cellStyle name="Normal 7 3 4 2 5" xfId="3499" xr:uid="{F3FC285C-2AB1-47C6-89E9-C56574488688}"/>
    <cellStyle name="Normal 7 3 4 3" xfId="718" xr:uid="{D0C46D40-4CF8-4791-B751-5E036768D070}"/>
    <cellStyle name="Normal 7 3 4 3 2" xfId="1900" xr:uid="{CE56B88A-6696-478B-BD1B-DFA1CC5B6F47}"/>
    <cellStyle name="Normal 7 3 4 3 2 2" xfId="1901" xr:uid="{418D3EC0-98BD-4613-945A-2BA7DD323AAC}"/>
    <cellStyle name="Normal 7 3 4 3 3" xfId="1902" xr:uid="{70779DC6-F201-417E-8059-B79BAE0910D7}"/>
    <cellStyle name="Normal 7 3 4 3 4" xfId="3500" xr:uid="{C39AF170-310E-4D0E-905F-2A18AD6A87DF}"/>
    <cellStyle name="Normal 7 3 4 4" xfId="1903" xr:uid="{482A34DA-65FF-47C5-A05A-AAA7DD64B3B3}"/>
    <cellStyle name="Normal 7 3 4 4 2" xfId="1904" xr:uid="{B632447E-91FD-485A-A4C6-1DC33C1B804B}"/>
    <cellStyle name="Normal 7 3 4 4 3" xfId="3501" xr:uid="{03972D9F-BA6D-4B30-9A1F-EC1984E1526B}"/>
    <cellStyle name="Normal 7 3 4 4 4" xfId="3502" xr:uid="{F7148D63-2ECA-43F0-816F-F6ADB895FE6C}"/>
    <cellStyle name="Normal 7 3 4 5" xfId="1905" xr:uid="{3BF913B7-DAC7-462C-8640-CDA7A0F827A9}"/>
    <cellStyle name="Normal 7 3 4 6" xfId="3503" xr:uid="{AF6266CD-1545-4204-9673-6E767A5CF6D4}"/>
    <cellStyle name="Normal 7 3 4 7" xfId="3504" xr:uid="{5B5EDC74-69C1-46FF-8A14-FA308E61BC9E}"/>
    <cellStyle name="Normal 7 3 5" xfId="361" xr:uid="{03656C54-B069-45D2-B477-CED5E4D1D432}"/>
    <cellStyle name="Normal 7 3 5 2" xfId="719" xr:uid="{46AEA283-71FE-4F07-BD5A-52DDE91F6B81}"/>
    <cellStyle name="Normal 7 3 5 2 2" xfId="1906" xr:uid="{1EE8FEE6-A30E-4E2D-B525-883D499621D7}"/>
    <cellStyle name="Normal 7 3 5 2 2 2" xfId="1907" xr:uid="{D803F5C5-7EBE-49DA-AA8F-60F7CCD9054B}"/>
    <cellStyle name="Normal 7 3 5 2 3" xfId="1908" xr:uid="{164B4C66-81F5-4BF2-BA25-DB54DC81B900}"/>
    <cellStyle name="Normal 7 3 5 2 4" xfId="3505" xr:uid="{90F99520-29E4-42B1-9CB0-54F93B9A6814}"/>
    <cellStyle name="Normal 7 3 5 3" xfId="1909" xr:uid="{22749407-153F-46BB-A994-B22973D6DAA3}"/>
    <cellStyle name="Normal 7 3 5 3 2" xfId="1910" xr:uid="{DF529978-6BB2-421A-8C32-9E82BCE6A4C6}"/>
    <cellStyle name="Normal 7 3 5 3 3" xfId="3506" xr:uid="{AE26CEFF-1058-4B97-A2BC-04A6C8429FE4}"/>
    <cellStyle name="Normal 7 3 5 3 4" xfId="3507" xr:uid="{E4EE4FF5-EE99-46A7-B638-637B909E4112}"/>
    <cellStyle name="Normal 7 3 5 4" xfId="1911" xr:uid="{D6469C42-F740-46A2-829F-0BA1991BBAD7}"/>
    <cellStyle name="Normal 7 3 5 5" xfId="3508" xr:uid="{F1FD5E37-E558-40BA-B9A9-6C3A2DC7F6CE}"/>
    <cellStyle name="Normal 7 3 5 6" xfId="3509" xr:uid="{C1EE3F85-2547-447F-A9DC-CB49DB0B0A89}"/>
    <cellStyle name="Normal 7 3 6" xfId="362" xr:uid="{E0FF010A-AB15-4739-AD6A-9A52C6CB5600}"/>
    <cellStyle name="Normal 7 3 6 2" xfId="1912" xr:uid="{9679FB13-E1A9-4C91-BBE9-8712FE4AE45C}"/>
    <cellStyle name="Normal 7 3 6 2 2" xfId="1913" xr:uid="{00AA67C2-D821-42F9-B171-45DB9BAC72CB}"/>
    <cellStyle name="Normal 7 3 6 2 3" xfId="3510" xr:uid="{2B072950-643E-49BA-97A3-EC92D4B15C6C}"/>
    <cellStyle name="Normal 7 3 6 2 4" xfId="3511" xr:uid="{10193254-2501-4253-8D9D-376FD64D3981}"/>
    <cellStyle name="Normal 7 3 6 3" xfId="1914" xr:uid="{A45CBB57-C535-4DE6-B286-EF93095E2559}"/>
    <cellStyle name="Normal 7 3 6 4" xfId="3512" xr:uid="{6B59D8BB-B255-4BFB-8172-96959D0BDDF4}"/>
    <cellStyle name="Normal 7 3 6 5" xfId="3513" xr:uid="{9835F273-BC86-4B46-88D8-57CFE10844DA}"/>
    <cellStyle name="Normal 7 3 7" xfId="1915" xr:uid="{7C78C7DF-A561-4568-BB50-2D3A4E190FEA}"/>
    <cellStyle name="Normal 7 3 7 2" xfId="1916" xr:uid="{A34A5754-7760-4940-BCDE-FE322BB9041B}"/>
    <cellStyle name="Normal 7 3 7 3" xfId="3514" xr:uid="{2D62DB4B-D9E9-42E9-88C8-F4C6A3CB4686}"/>
    <cellStyle name="Normal 7 3 7 4" xfId="3515" xr:uid="{04EFDD2B-3BE6-4F4C-BDDA-73AB4DEC2A0F}"/>
    <cellStyle name="Normal 7 3 8" xfId="1917" xr:uid="{CA44EF54-0E16-47A2-B154-32B44B29E25E}"/>
    <cellStyle name="Normal 7 3 8 2" xfId="3516" xr:uid="{EC24FECF-9663-40E2-AF8A-C1CC54EDC026}"/>
    <cellStyle name="Normal 7 3 8 3" xfId="3517" xr:uid="{502FC4A4-1144-4878-89FA-E493DF2A3292}"/>
    <cellStyle name="Normal 7 3 8 4" xfId="3518" xr:uid="{C6B1E4F5-0866-47E9-8FE7-4723B3A5D3B8}"/>
    <cellStyle name="Normal 7 3 9" xfId="3519" xr:uid="{4180F8B6-F678-4E74-A463-1EAA438098CA}"/>
    <cellStyle name="Normal 7 4" xfId="141" xr:uid="{D4015A00-7101-4EC6-A583-5AD43011237F}"/>
    <cellStyle name="Normal 7 4 10" xfId="3520" xr:uid="{19063C94-AC9F-4580-A3FA-CFF4E600C562}"/>
    <cellStyle name="Normal 7 4 11" xfId="3521" xr:uid="{E5C5F334-0A75-4E1F-B42B-5CF1874057A1}"/>
    <cellStyle name="Normal 7 4 2" xfId="142" xr:uid="{B1E4DE11-253C-46E9-9496-8CFB11D6253E}"/>
    <cellStyle name="Normal 7 4 2 2" xfId="363" xr:uid="{3968496A-B719-4238-8780-4DAB5F30D586}"/>
    <cellStyle name="Normal 7 4 2 2 2" xfId="720" xr:uid="{21CAF7F0-0003-472A-A5FF-0B7AAFD74E13}"/>
    <cellStyle name="Normal 7 4 2 2 2 2" xfId="721" xr:uid="{CA643A94-2991-46D2-8D8F-CC716CF1EA8E}"/>
    <cellStyle name="Normal 7 4 2 2 2 2 2" xfId="1918" xr:uid="{0FBD67D8-D7CF-4E38-A678-640E572F52DC}"/>
    <cellStyle name="Normal 7 4 2 2 2 2 3" xfId="3522" xr:uid="{9AB82E70-0B61-4B5B-A0A6-39B221AED046}"/>
    <cellStyle name="Normal 7 4 2 2 2 2 4" xfId="3523" xr:uid="{4C11E3A3-DAEC-426D-8EDE-56CE573FAE04}"/>
    <cellStyle name="Normal 7 4 2 2 2 3" xfId="1919" xr:uid="{92EAC6FB-73D2-4F8D-993B-4684ED35A1EA}"/>
    <cellStyle name="Normal 7 4 2 2 2 3 2" xfId="3524" xr:uid="{B6AC03E9-972A-46B6-A6F7-63410E93DDF1}"/>
    <cellStyle name="Normal 7 4 2 2 2 3 3" xfId="3525" xr:uid="{B703C3C5-3DED-4B84-9B41-A024E61D18C5}"/>
    <cellStyle name="Normal 7 4 2 2 2 3 4" xfId="3526" xr:uid="{C1B8CC57-23EE-4B15-A177-DCED1EF2A8DD}"/>
    <cellStyle name="Normal 7 4 2 2 2 4" xfId="3527" xr:uid="{D9EF3B2F-21A3-434A-A67F-5C19C90A239B}"/>
    <cellStyle name="Normal 7 4 2 2 2 5" xfId="3528" xr:uid="{AAB8619B-39EA-473F-B6B2-D447478E8367}"/>
    <cellStyle name="Normal 7 4 2 2 2 6" xfId="3529" xr:uid="{6AA1D33D-1F21-471D-8751-34D807886770}"/>
    <cellStyle name="Normal 7 4 2 2 3" xfId="722" xr:uid="{B29DA566-ADD2-4226-A760-27926F663F5F}"/>
    <cellStyle name="Normal 7 4 2 2 3 2" xfId="1920" xr:uid="{F093BA35-7DE3-4D0C-AB07-64D0835460E5}"/>
    <cellStyle name="Normal 7 4 2 2 3 2 2" xfId="3530" xr:uid="{9B1BD0E5-4802-4558-B942-857FFB004989}"/>
    <cellStyle name="Normal 7 4 2 2 3 2 3" xfId="3531" xr:uid="{59A3ACBD-E380-44E5-8B1D-D3638B8728F8}"/>
    <cellStyle name="Normal 7 4 2 2 3 2 4" xfId="3532" xr:uid="{C0A24CCF-D858-4DF3-80C3-709E113C4E58}"/>
    <cellStyle name="Normal 7 4 2 2 3 3" xfId="3533" xr:uid="{482CD753-A357-42F2-B418-8FF4AFEC03D9}"/>
    <cellStyle name="Normal 7 4 2 2 3 4" xfId="3534" xr:uid="{D593B91C-181C-44F2-A38D-1C84367CD686}"/>
    <cellStyle name="Normal 7 4 2 2 3 5" xfId="3535" xr:uid="{D5C473C1-084B-4A2E-97AD-E686BC0875BA}"/>
    <cellStyle name="Normal 7 4 2 2 4" xfId="1921" xr:uid="{70B4F84C-26C7-4AEA-9812-7E6E4EABCF84}"/>
    <cellStyle name="Normal 7 4 2 2 4 2" xfId="3536" xr:uid="{67ED7351-EA58-4A71-B37F-545F5A3A0B28}"/>
    <cellStyle name="Normal 7 4 2 2 4 3" xfId="3537" xr:uid="{7BE26EA6-4E6C-4CC4-A656-F5D8A670A86E}"/>
    <cellStyle name="Normal 7 4 2 2 4 4" xfId="3538" xr:uid="{194C469D-3AA5-4C47-BB45-37F39FCC8F0E}"/>
    <cellStyle name="Normal 7 4 2 2 5" xfId="3539" xr:uid="{8F5E121A-570F-4C7A-B9E0-638C00D1B6AB}"/>
    <cellStyle name="Normal 7 4 2 2 5 2" xfId="3540" xr:uid="{8AE48643-287D-435A-9480-92BE2F0FD7A8}"/>
    <cellStyle name="Normal 7 4 2 2 5 3" xfId="3541" xr:uid="{8815818B-1416-467A-833D-1166CE87E513}"/>
    <cellStyle name="Normal 7 4 2 2 5 4" xfId="3542" xr:uid="{93341EB3-AC00-49FA-8A88-06641A3423FE}"/>
    <cellStyle name="Normal 7 4 2 2 6" xfId="3543" xr:uid="{2A8AF32E-BC4B-4048-8BD2-37B128FD4D99}"/>
    <cellStyle name="Normal 7 4 2 2 7" xfId="3544" xr:uid="{DA1E0CCE-3ABE-4601-988C-DEADCBA1B514}"/>
    <cellStyle name="Normal 7 4 2 2 8" xfId="3545" xr:uid="{0C190002-60A2-4641-A43C-0503A85DBAF1}"/>
    <cellStyle name="Normal 7 4 2 3" xfId="723" xr:uid="{B660842D-3E87-4831-B94F-C09B4EA9F828}"/>
    <cellStyle name="Normal 7 4 2 3 2" xfId="724" xr:uid="{499CD1D0-4B6D-45D8-ACE1-8BD2CA9B3A7B}"/>
    <cellStyle name="Normal 7 4 2 3 2 2" xfId="725" xr:uid="{E661507F-45B4-4025-96AD-4D3928B21972}"/>
    <cellStyle name="Normal 7 4 2 3 2 3" xfId="3546" xr:uid="{89BB20B3-DEA1-4AF6-A11E-310B2D327170}"/>
    <cellStyle name="Normal 7 4 2 3 2 4" xfId="3547" xr:uid="{A035E2E6-420D-47F7-8C04-8ABB7F417337}"/>
    <cellStyle name="Normal 7 4 2 3 3" xfId="726" xr:uid="{FA2529E6-7379-4073-8F38-F7115A51AFE3}"/>
    <cellStyle name="Normal 7 4 2 3 3 2" xfId="3548" xr:uid="{9990DFC5-AA43-4656-9DEF-597B4F767D59}"/>
    <cellStyle name="Normal 7 4 2 3 3 3" xfId="3549" xr:uid="{FA75DC70-F8AE-48E4-8796-4B811A24BD60}"/>
    <cellStyle name="Normal 7 4 2 3 3 4" xfId="3550" xr:uid="{62CBBB3F-82C5-48AF-AE70-3A028476387A}"/>
    <cellStyle name="Normal 7 4 2 3 4" xfId="3551" xr:uid="{1373D346-46F3-44A2-A83B-989DDE79935E}"/>
    <cellStyle name="Normal 7 4 2 3 5" xfId="3552" xr:uid="{EE522748-DB4A-4197-AA70-CB750F712C00}"/>
    <cellStyle name="Normal 7 4 2 3 6" xfId="3553" xr:uid="{AECA2496-5291-404F-A3A4-524FF3CBD78C}"/>
    <cellStyle name="Normal 7 4 2 4" xfId="727" xr:uid="{E9FBFE18-E591-44AC-AFD6-85A768598CFA}"/>
    <cellStyle name="Normal 7 4 2 4 2" xfId="728" xr:uid="{3D26C308-CD81-4D06-B35C-68D833CFF8F2}"/>
    <cellStyle name="Normal 7 4 2 4 2 2" xfId="3554" xr:uid="{0A81DB18-5C8D-45E3-BED1-DE775934FEA9}"/>
    <cellStyle name="Normal 7 4 2 4 2 3" xfId="3555" xr:uid="{8858C5ED-422C-47F4-B680-20E929072ADB}"/>
    <cellStyle name="Normal 7 4 2 4 2 4" xfId="3556" xr:uid="{71380103-F89D-4947-8326-26FFAF525F87}"/>
    <cellStyle name="Normal 7 4 2 4 3" xfId="3557" xr:uid="{253000A5-C8E9-41CA-8E97-42E0D4C1CE57}"/>
    <cellStyle name="Normal 7 4 2 4 4" xfId="3558" xr:uid="{2F9AE595-3681-4F6B-878D-40B8EA962029}"/>
    <cellStyle name="Normal 7 4 2 4 5" xfId="3559" xr:uid="{04154EC9-1E8F-48C9-9E61-4D1D93476DDD}"/>
    <cellStyle name="Normal 7 4 2 5" xfId="729" xr:uid="{8EC3AC93-3970-426E-8D86-DAD0EDDAA019}"/>
    <cellStyle name="Normal 7 4 2 5 2" xfId="3560" xr:uid="{6BE97665-1EC1-4980-BEFC-88BEAB8F6583}"/>
    <cellStyle name="Normal 7 4 2 5 3" xfId="3561" xr:uid="{14F4ADEA-B6A8-492E-BF27-55BC8674074F}"/>
    <cellStyle name="Normal 7 4 2 5 4" xfId="3562" xr:uid="{8069C50F-9AEA-4B15-A3F7-E13170773A02}"/>
    <cellStyle name="Normal 7 4 2 6" xfId="3563" xr:uid="{22CCF958-4FD9-4336-A538-8514AB7EEC2D}"/>
    <cellStyle name="Normal 7 4 2 6 2" xfId="3564" xr:uid="{388A618E-2CC8-4A66-A95C-E2F629C5E611}"/>
    <cellStyle name="Normal 7 4 2 6 3" xfId="3565" xr:uid="{8D5DFFBE-5E30-47A2-95FC-03E3B2F6ED16}"/>
    <cellStyle name="Normal 7 4 2 6 4" xfId="3566" xr:uid="{1A7BDC0A-364E-4F0C-964D-CEEC1A0B9A1C}"/>
    <cellStyle name="Normal 7 4 2 7" xfId="3567" xr:uid="{173E364D-19BA-48AD-B1B3-0D58FD5D9BA5}"/>
    <cellStyle name="Normal 7 4 2 8" xfId="3568" xr:uid="{24D345F6-8709-4325-BDC4-B9C63EE66CB0}"/>
    <cellStyle name="Normal 7 4 2 9" xfId="3569" xr:uid="{AB44939B-02C3-4105-A0C2-6766A0E63772}"/>
    <cellStyle name="Normal 7 4 3" xfId="364" xr:uid="{21639142-1226-410D-865C-88D433E0E781}"/>
    <cellStyle name="Normal 7 4 3 2" xfId="730" xr:uid="{C13482CF-76A0-4D9C-9C8D-885BF30F5405}"/>
    <cellStyle name="Normal 7 4 3 2 2" xfId="731" xr:uid="{EEF38F0E-D53E-47AC-AA3A-F549EA51C293}"/>
    <cellStyle name="Normal 7 4 3 2 2 2" xfId="1922" xr:uid="{03072FAF-5517-40A9-AD93-6DC1DE9E7EA4}"/>
    <cellStyle name="Normal 7 4 3 2 2 2 2" xfId="1923" xr:uid="{962867C4-6CC0-4AFB-8D1F-D91214EF44D8}"/>
    <cellStyle name="Normal 7 4 3 2 2 3" xfId="1924" xr:uid="{96FCA5AD-F82A-408B-B5CC-C9ACF5810A00}"/>
    <cellStyle name="Normal 7 4 3 2 2 4" xfId="3570" xr:uid="{506F0694-AF63-414A-824D-CDF4A01B162A}"/>
    <cellStyle name="Normal 7 4 3 2 3" xfId="1925" xr:uid="{4E4F42B6-4CB3-473D-B91D-E373D259F611}"/>
    <cellStyle name="Normal 7 4 3 2 3 2" xfId="1926" xr:uid="{5FE9F6CC-CA63-4ED9-81C7-F9559530099E}"/>
    <cellStyle name="Normal 7 4 3 2 3 3" xfId="3571" xr:uid="{1DCC7626-DD25-4B66-B366-4FED8070591E}"/>
    <cellStyle name="Normal 7 4 3 2 3 4" xfId="3572" xr:uid="{F68C1F22-C4B4-46B4-9750-4FE0B6357769}"/>
    <cellStyle name="Normal 7 4 3 2 4" xfId="1927" xr:uid="{417717D5-6079-4201-9F36-A78EFAA00301}"/>
    <cellStyle name="Normal 7 4 3 2 5" xfId="3573" xr:uid="{444240E7-8BCC-4317-8468-863761DCD275}"/>
    <cellStyle name="Normal 7 4 3 2 6" xfId="3574" xr:uid="{D7BBFE3F-D2DD-4EA6-AB17-6B08DB165E86}"/>
    <cellStyle name="Normal 7 4 3 3" xfId="732" xr:uid="{AF3645B0-2980-4054-8E10-C7E394D983EC}"/>
    <cellStyle name="Normal 7 4 3 3 2" xfId="1928" xr:uid="{57994DBF-2774-4EA3-B87E-9EFC180E2943}"/>
    <cellStyle name="Normal 7 4 3 3 2 2" xfId="1929" xr:uid="{13424C23-CB01-46EA-ACD8-F1FF9E2DC95C}"/>
    <cellStyle name="Normal 7 4 3 3 2 3" xfId="3575" xr:uid="{A04A3B8D-0172-41C5-99C3-2A8F6736DA52}"/>
    <cellStyle name="Normal 7 4 3 3 2 4" xfId="3576" xr:uid="{DC84822A-8D9C-42B7-985B-497F234F805B}"/>
    <cellStyle name="Normal 7 4 3 3 3" xfId="1930" xr:uid="{74C254B2-8F3D-49E3-A25E-01DA87F2F674}"/>
    <cellStyle name="Normal 7 4 3 3 4" xfId="3577" xr:uid="{3750AB77-B0C6-49F9-B94F-153CF4A745DA}"/>
    <cellStyle name="Normal 7 4 3 3 5" xfId="3578" xr:uid="{7F0836E4-0926-4E29-890A-D02EBE1E676F}"/>
    <cellStyle name="Normal 7 4 3 4" xfId="1931" xr:uid="{3A1CDF00-A284-4504-8387-364EED0D745D}"/>
    <cellStyle name="Normal 7 4 3 4 2" xfId="1932" xr:uid="{8CB9962E-BC32-46BE-B83A-8DF9688698E6}"/>
    <cellStyle name="Normal 7 4 3 4 3" xfId="3579" xr:uid="{95899077-0B24-4731-AC43-9204B84764BF}"/>
    <cellStyle name="Normal 7 4 3 4 4" xfId="3580" xr:uid="{50306F34-511D-41CF-BD24-083D6E1FF081}"/>
    <cellStyle name="Normal 7 4 3 5" xfId="1933" xr:uid="{D637DFD2-B4B2-4F80-B8A3-86B497050F5C}"/>
    <cellStyle name="Normal 7 4 3 5 2" xfId="3581" xr:uid="{292C17B9-45BF-4B66-B60B-B92E0C24F765}"/>
    <cellStyle name="Normal 7 4 3 5 3" xfId="3582" xr:uid="{9296BF83-85C7-402A-979D-9CD8BBFB25CE}"/>
    <cellStyle name="Normal 7 4 3 5 4" xfId="3583" xr:uid="{03E51641-EFAF-4569-8C5C-ACE89F4EF2F4}"/>
    <cellStyle name="Normal 7 4 3 6" xfId="3584" xr:uid="{01E55DC0-61C0-4BAF-90FA-69944D4AB90F}"/>
    <cellStyle name="Normal 7 4 3 7" xfId="3585" xr:uid="{61FF6F1F-80E9-4047-BD2B-FCCF7EA219AF}"/>
    <cellStyle name="Normal 7 4 3 8" xfId="3586" xr:uid="{1FDECE0D-9C8A-4B75-ABFD-A7A86D70F6FF}"/>
    <cellStyle name="Normal 7 4 4" xfId="365" xr:uid="{7B2C9259-7C85-43D9-ADE9-71C8AA1BB343}"/>
    <cellStyle name="Normal 7 4 4 2" xfId="733" xr:uid="{13E4D178-22A6-4616-A157-6E781DA14ED5}"/>
    <cellStyle name="Normal 7 4 4 2 2" xfId="734" xr:uid="{570DCF39-2538-4871-9309-0D6F0DF34EDC}"/>
    <cellStyle name="Normal 7 4 4 2 2 2" xfId="1934" xr:uid="{85232A18-BD9F-4AFD-ABAE-6B2668E947D1}"/>
    <cellStyle name="Normal 7 4 4 2 2 3" xfId="3587" xr:uid="{334C7899-C3E1-4861-855D-6540DB5C1E7E}"/>
    <cellStyle name="Normal 7 4 4 2 2 4" xfId="3588" xr:uid="{55AB13BE-D234-4ED4-8DA4-03A19336099B}"/>
    <cellStyle name="Normal 7 4 4 2 3" xfId="1935" xr:uid="{7CC55C42-4820-4CC4-8A78-BD05EFFBDFFF}"/>
    <cellStyle name="Normal 7 4 4 2 4" xfId="3589" xr:uid="{D7D0EC20-D2E6-42AC-B52C-B3D017DEBD40}"/>
    <cellStyle name="Normal 7 4 4 2 5" xfId="3590" xr:uid="{AB56A096-339F-4314-8EF8-1EFF69A2668F}"/>
    <cellStyle name="Normal 7 4 4 3" xfId="735" xr:uid="{F9B261DF-DE86-43F2-9AF6-672DCBB65C32}"/>
    <cellStyle name="Normal 7 4 4 3 2" xfId="1936" xr:uid="{207C5E21-7A9E-4F18-9E28-E6FF716EFFC7}"/>
    <cellStyle name="Normal 7 4 4 3 3" xfId="3591" xr:uid="{1085AE77-C619-4F94-8339-CCC5196EF2A1}"/>
    <cellStyle name="Normal 7 4 4 3 4" xfId="3592" xr:uid="{DE12EF6B-F4D6-41B9-B91E-3F4F7FBFFF6B}"/>
    <cellStyle name="Normal 7 4 4 4" xfId="1937" xr:uid="{06C264B3-6E99-4A03-9D35-968752F31C3A}"/>
    <cellStyle name="Normal 7 4 4 4 2" xfId="3593" xr:uid="{1E24437D-FE6A-491F-A4A8-39589FF59990}"/>
    <cellStyle name="Normal 7 4 4 4 3" xfId="3594" xr:uid="{CCAA6293-3298-4282-B936-236596219360}"/>
    <cellStyle name="Normal 7 4 4 4 4" xfId="3595" xr:uid="{4F5AEADF-4AB7-4A21-B18A-35F43274AD30}"/>
    <cellStyle name="Normal 7 4 4 5" xfId="3596" xr:uid="{9010BB2C-2CB7-4F70-BFF3-AF13CF516E0A}"/>
    <cellStyle name="Normal 7 4 4 6" xfId="3597" xr:uid="{B6B4D749-DEB9-4175-B3E3-94265F21FB44}"/>
    <cellStyle name="Normal 7 4 4 7" xfId="3598" xr:uid="{7D67C9EB-37FD-4002-AB1B-E94B9B06C67F}"/>
    <cellStyle name="Normal 7 4 5" xfId="366" xr:uid="{C0D5B248-9021-4EAC-A91C-5E8FDF729A43}"/>
    <cellStyle name="Normal 7 4 5 2" xfId="736" xr:uid="{E1D8D912-64CA-41C2-AB64-C91E679B1857}"/>
    <cellStyle name="Normal 7 4 5 2 2" xfId="1938" xr:uid="{FA4156A1-3996-4622-A6F3-8E4B06D15D72}"/>
    <cellStyle name="Normal 7 4 5 2 3" xfId="3599" xr:uid="{62BF7B29-5B28-48DF-8660-1B13D9777B43}"/>
    <cellStyle name="Normal 7 4 5 2 4" xfId="3600" xr:uid="{629FB609-0475-4D41-8C02-7498D4E78936}"/>
    <cellStyle name="Normal 7 4 5 3" xfId="1939" xr:uid="{7347904E-5D1B-4712-BA28-4CFE40A2DA1D}"/>
    <cellStyle name="Normal 7 4 5 3 2" xfId="3601" xr:uid="{4A9D19A7-E909-4517-8024-BFD7C3FD4BEE}"/>
    <cellStyle name="Normal 7 4 5 3 3" xfId="3602" xr:uid="{9930B9F0-21BB-4827-896A-140F9F5D4F36}"/>
    <cellStyle name="Normal 7 4 5 3 4" xfId="3603" xr:uid="{DA6EAF87-5F7E-4697-B147-B30CB449E782}"/>
    <cellStyle name="Normal 7 4 5 4" xfId="3604" xr:uid="{FFA9AEA2-41D9-456D-84A1-D32C509A5023}"/>
    <cellStyle name="Normal 7 4 5 5" xfId="3605" xr:uid="{E2067E00-DBF5-4B17-93D9-CA6F53F5B90B}"/>
    <cellStyle name="Normal 7 4 5 6" xfId="3606" xr:uid="{142A2366-48E8-497A-B858-23B5649BE20B}"/>
    <cellStyle name="Normal 7 4 6" xfId="737" xr:uid="{9D3545A0-1721-4554-AA62-A305533410C6}"/>
    <cellStyle name="Normal 7 4 6 2" xfId="1940" xr:uid="{582684DD-C024-4D90-8A8D-701B09AD25F3}"/>
    <cellStyle name="Normal 7 4 6 2 2" xfId="3607" xr:uid="{CF8B76C0-0621-4336-9512-D6E01BFC39FF}"/>
    <cellStyle name="Normal 7 4 6 2 3" xfId="3608" xr:uid="{0355A650-810C-48D1-9A09-DF235535BE62}"/>
    <cellStyle name="Normal 7 4 6 2 4" xfId="3609" xr:uid="{BC0A3106-9D0F-4C68-9491-B10653FAEF38}"/>
    <cellStyle name="Normal 7 4 6 3" xfId="3610" xr:uid="{56FF5433-F9D9-4CC1-9E65-74CE2ED54565}"/>
    <cellStyle name="Normal 7 4 6 4" xfId="3611" xr:uid="{89B1B0F5-D005-4AA0-8A75-10FFEB063CDF}"/>
    <cellStyle name="Normal 7 4 6 5" xfId="3612" xr:uid="{8DE50B01-FF6F-45C4-B96B-7043DD2CDF5A}"/>
    <cellStyle name="Normal 7 4 7" xfId="1941" xr:uid="{52409F7D-A441-4BFB-A3CE-1FCE6692E870}"/>
    <cellStyle name="Normal 7 4 7 2" xfId="3613" xr:uid="{DA2E3234-D2CE-49D5-8919-6A2CA1B5B1F9}"/>
    <cellStyle name="Normal 7 4 7 3" xfId="3614" xr:uid="{D4A286A5-3077-4BD7-ABE9-EB593D0B2910}"/>
    <cellStyle name="Normal 7 4 7 4" xfId="3615" xr:uid="{07A41D4D-504E-4B4D-AE1A-56E704E17725}"/>
    <cellStyle name="Normal 7 4 8" xfId="3616" xr:uid="{64110DD9-49FC-4765-AE0D-B17E2447A00B}"/>
    <cellStyle name="Normal 7 4 8 2" xfId="3617" xr:uid="{D768DB4A-EAAD-49BD-8EE7-BD132880BB51}"/>
    <cellStyle name="Normal 7 4 8 3" xfId="3618" xr:uid="{F4A66D04-D16B-44F3-88B4-0A8FBB525441}"/>
    <cellStyle name="Normal 7 4 8 4" xfId="3619" xr:uid="{268CD98D-2AA5-4F78-8A77-C4F8547DCFEE}"/>
    <cellStyle name="Normal 7 4 9" xfId="3620" xr:uid="{CDFAA087-5E7D-47D9-AF0D-B0B2E4AA2052}"/>
    <cellStyle name="Normal 7 5" xfId="143" xr:uid="{2F83668E-7705-4602-944B-F4F64A36B184}"/>
    <cellStyle name="Normal 7 5 2" xfId="144" xr:uid="{E68BDB7B-89DD-410B-8E7C-790706B84A7B}"/>
    <cellStyle name="Normal 7 5 2 2" xfId="367" xr:uid="{E077FF6F-0DCF-40C2-B1DC-5CBD9AA61A67}"/>
    <cellStyle name="Normal 7 5 2 2 2" xfId="738" xr:uid="{0D9E4445-0BDB-4AEA-8748-A4B680AD6BA0}"/>
    <cellStyle name="Normal 7 5 2 2 2 2" xfId="1942" xr:uid="{62C982B2-E285-4FBD-9E60-06B3ADC7B0D0}"/>
    <cellStyle name="Normal 7 5 2 2 2 3" xfId="3621" xr:uid="{7DA55F79-2CAB-4B6E-8C64-20CAD1C55853}"/>
    <cellStyle name="Normal 7 5 2 2 2 4" xfId="3622" xr:uid="{7A03DEFB-F812-4652-B43B-5815030C8333}"/>
    <cellStyle name="Normal 7 5 2 2 3" xfId="1943" xr:uid="{90A5F7E9-7046-4586-A472-607D0DF50245}"/>
    <cellStyle name="Normal 7 5 2 2 3 2" xfId="3623" xr:uid="{680079AA-510B-410A-9E23-A533E624D997}"/>
    <cellStyle name="Normal 7 5 2 2 3 3" xfId="3624" xr:uid="{699F1B57-B9E0-49DC-AB6F-2838DC673648}"/>
    <cellStyle name="Normal 7 5 2 2 3 4" xfId="3625" xr:uid="{2343E8F2-E3ED-4529-BB87-7EF486AE7214}"/>
    <cellStyle name="Normal 7 5 2 2 4" xfId="3626" xr:uid="{35A02E41-00FD-4B15-8E3C-64C9796D2866}"/>
    <cellStyle name="Normal 7 5 2 2 5" xfId="3627" xr:uid="{B9A1269A-7005-4951-B6F1-58DFF71892E2}"/>
    <cellStyle name="Normal 7 5 2 2 6" xfId="3628" xr:uid="{906E4CAB-E185-489B-A5EB-47C47423EE32}"/>
    <cellStyle name="Normal 7 5 2 3" xfId="739" xr:uid="{DC7E0FE8-8942-41D8-A499-329CB34BDF1F}"/>
    <cellStyle name="Normal 7 5 2 3 2" xfId="1944" xr:uid="{589595F8-480D-4A2E-8298-F2D96EA70DB6}"/>
    <cellStyle name="Normal 7 5 2 3 2 2" xfId="3629" xr:uid="{1BD6D634-0268-4D3E-9173-250FF5B09B8D}"/>
    <cellStyle name="Normal 7 5 2 3 2 3" xfId="3630" xr:uid="{B8E76F3B-584A-4A2E-953C-1342B14FA519}"/>
    <cellStyle name="Normal 7 5 2 3 2 4" xfId="3631" xr:uid="{E8DC0B09-F775-4205-9AA4-FABB48B3AFF7}"/>
    <cellStyle name="Normal 7 5 2 3 3" xfId="3632" xr:uid="{3C1AAB12-4D36-4E1B-87A0-1FB8BD48C4DF}"/>
    <cellStyle name="Normal 7 5 2 3 4" xfId="3633" xr:uid="{FCF7D196-EA9F-4CF9-88B1-2B2E2D21C996}"/>
    <cellStyle name="Normal 7 5 2 3 5" xfId="3634" xr:uid="{4011F12D-3857-4863-A294-5D40E02B0EB7}"/>
    <cellStyle name="Normal 7 5 2 4" xfId="1945" xr:uid="{DEA9B2E0-DB7B-4C8E-A36C-70A566459E51}"/>
    <cellStyle name="Normal 7 5 2 4 2" xfId="3635" xr:uid="{33FD1BB9-8141-4520-BD5F-A1431E415C44}"/>
    <cellStyle name="Normal 7 5 2 4 3" xfId="3636" xr:uid="{1524D4B2-7952-43EB-9EEA-EECF37FC6FE2}"/>
    <cellStyle name="Normal 7 5 2 4 4" xfId="3637" xr:uid="{0861C86B-F6B2-445A-B071-F260DA8EB90D}"/>
    <cellStyle name="Normal 7 5 2 5" xfId="3638" xr:uid="{073BE69D-B6D8-4BF7-9509-103C38BA3672}"/>
    <cellStyle name="Normal 7 5 2 5 2" xfId="3639" xr:uid="{912FED82-A678-421F-851D-7B6995F9EE78}"/>
    <cellStyle name="Normal 7 5 2 5 3" xfId="3640" xr:uid="{4C21098E-C755-41F2-B4E6-BE3BF3D6679B}"/>
    <cellStyle name="Normal 7 5 2 5 4" xfId="3641" xr:uid="{E1063488-4451-4D8E-8F1C-EDB1A37B040D}"/>
    <cellStyle name="Normal 7 5 2 6" xfId="3642" xr:uid="{CD81890F-0258-43CE-BCF0-F96FABD11AC3}"/>
    <cellStyle name="Normal 7 5 2 7" xfId="3643" xr:uid="{5DC23940-1FDF-46F3-AB50-DE85731C07BC}"/>
    <cellStyle name="Normal 7 5 2 8" xfId="3644" xr:uid="{F425F588-C70A-48B2-98F2-EF0507B02507}"/>
    <cellStyle name="Normal 7 5 3" xfId="368" xr:uid="{DEC0C9B1-3F14-424F-ADEA-EFDCDFC5A1E2}"/>
    <cellStyle name="Normal 7 5 3 2" xfId="740" xr:uid="{E7A2C3FD-B506-420F-93A4-DE39FDC633E1}"/>
    <cellStyle name="Normal 7 5 3 2 2" xfId="741" xr:uid="{228C6AD3-1767-44F8-AD83-824A15BC7922}"/>
    <cellStyle name="Normal 7 5 3 2 3" xfId="3645" xr:uid="{9C2A91FC-7C67-42D6-8267-32E7310BC40C}"/>
    <cellStyle name="Normal 7 5 3 2 4" xfId="3646" xr:uid="{A7945AD6-4791-41F5-9F4D-478408746531}"/>
    <cellStyle name="Normal 7 5 3 3" xfId="742" xr:uid="{BD2A1886-26D8-4B62-AD6E-05D998A8AED0}"/>
    <cellStyle name="Normal 7 5 3 3 2" xfId="3647" xr:uid="{B9BA5208-DB62-4934-8547-F358E16B5312}"/>
    <cellStyle name="Normal 7 5 3 3 3" xfId="3648" xr:uid="{8C0E2B41-5096-43D0-9E67-A214A3D3593A}"/>
    <cellStyle name="Normal 7 5 3 3 4" xfId="3649" xr:uid="{E2961726-3445-445E-9BBE-BAE686B12560}"/>
    <cellStyle name="Normal 7 5 3 4" xfId="3650" xr:uid="{4CA7BDFB-64AF-4EE8-AE83-54208D4F6BD2}"/>
    <cellStyle name="Normal 7 5 3 5" xfId="3651" xr:uid="{B0C53311-1289-4E24-B97B-BA16D46575C3}"/>
    <cellStyle name="Normal 7 5 3 6" xfId="3652" xr:uid="{03106981-5208-49F0-A9FC-AA57A55ED637}"/>
    <cellStyle name="Normal 7 5 4" xfId="369" xr:uid="{A76A17DD-0491-451D-AAA6-4EB62D9B00E1}"/>
    <cellStyle name="Normal 7 5 4 2" xfId="743" xr:uid="{714437F9-C688-45F7-B615-B8B4D14D16A2}"/>
    <cellStyle name="Normal 7 5 4 2 2" xfId="3653" xr:uid="{CC740B28-2F74-4AE5-AF85-A06151A20996}"/>
    <cellStyle name="Normal 7 5 4 2 3" xfId="3654" xr:uid="{8863A0A2-5C51-4E9D-BA9C-3EA8A42F70BC}"/>
    <cellStyle name="Normal 7 5 4 2 4" xfId="3655" xr:uid="{E77D7F45-7F21-43A1-A8F5-40E40CFA91F9}"/>
    <cellStyle name="Normal 7 5 4 3" xfId="3656" xr:uid="{0D5AD213-5D3E-4931-B1F8-D535F2E4B578}"/>
    <cellStyle name="Normal 7 5 4 4" xfId="3657" xr:uid="{889A711A-2D2D-4981-83F4-A5AEE9B0D31D}"/>
    <cellStyle name="Normal 7 5 4 5" xfId="3658" xr:uid="{D8628CD1-12A0-450C-B8DB-D65E92B39924}"/>
    <cellStyle name="Normal 7 5 5" xfId="744" xr:uid="{5DEBF44A-BC96-4100-97AE-ED8F0C6F0DFA}"/>
    <cellStyle name="Normal 7 5 5 2" xfId="3659" xr:uid="{80443CAF-A896-4B53-821F-EF1B7FE21478}"/>
    <cellStyle name="Normal 7 5 5 3" xfId="3660" xr:uid="{9DAE4B0B-B540-4D2E-A833-5F875B68846B}"/>
    <cellStyle name="Normal 7 5 5 4" xfId="3661" xr:uid="{50C92A19-9901-4EE1-8C5B-604030926B2D}"/>
    <cellStyle name="Normal 7 5 6" xfId="3662" xr:uid="{F58E2F90-9A7D-4039-8E64-281FC59B4593}"/>
    <cellStyle name="Normal 7 5 6 2" xfId="3663" xr:uid="{21861041-8B94-4B03-A2B6-86D69DC2190A}"/>
    <cellStyle name="Normal 7 5 6 3" xfId="3664" xr:uid="{32DD5F4B-F3E9-45A2-A6C7-079083E99C82}"/>
    <cellStyle name="Normal 7 5 6 4" xfId="3665" xr:uid="{51AC41E3-A623-41D2-921C-67560DBC19A6}"/>
    <cellStyle name="Normal 7 5 7" xfId="3666" xr:uid="{06E1F38C-B3D3-4144-8B5A-212B88DF57B5}"/>
    <cellStyle name="Normal 7 5 8" xfId="3667" xr:uid="{3F2C111B-5D26-4CEC-B9CA-D3B216FD35FF}"/>
    <cellStyle name="Normal 7 5 9" xfId="3668" xr:uid="{E604C2C8-F7E4-43DF-A4C7-2FC93879D98D}"/>
    <cellStyle name="Normal 7 6" xfId="145" xr:uid="{4213E049-E250-4E14-9CD0-CA2C6275A6D8}"/>
    <cellStyle name="Normal 7 6 2" xfId="370" xr:uid="{BAB2E8F1-C30D-4E0C-A1B6-848B3EF929A4}"/>
    <cellStyle name="Normal 7 6 2 2" xfId="745" xr:uid="{DC2E1D3D-06CE-4ACC-B1A3-4F4802856557}"/>
    <cellStyle name="Normal 7 6 2 2 2" xfId="1946" xr:uid="{5F91F6DA-FD99-452D-8162-146E5FC60F4E}"/>
    <cellStyle name="Normal 7 6 2 2 2 2" xfId="1947" xr:uid="{CB27BC04-7F09-4D05-837E-CED847B11ACC}"/>
    <cellStyle name="Normal 7 6 2 2 3" xfId="1948" xr:uid="{2FE7D3E4-D370-40A1-A9B5-1EB56CA45F38}"/>
    <cellStyle name="Normal 7 6 2 2 4" xfId="3669" xr:uid="{33EE43B0-3EA1-410D-B096-91FD33FF2BEA}"/>
    <cellStyle name="Normal 7 6 2 3" xfId="1949" xr:uid="{BF90E794-E37C-48A8-B8A9-4E68B48A0EA0}"/>
    <cellStyle name="Normal 7 6 2 3 2" xfId="1950" xr:uid="{C64B893D-8078-4F9F-97C5-916F846D7E10}"/>
    <cellStyle name="Normal 7 6 2 3 3" xfId="3670" xr:uid="{D94DB1DB-CD50-4FC5-A9ED-926750E6A419}"/>
    <cellStyle name="Normal 7 6 2 3 4" xfId="3671" xr:uid="{216CC787-9B1D-452C-A67F-FC7863083B3E}"/>
    <cellStyle name="Normal 7 6 2 4" xfId="1951" xr:uid="{008F92DC-C7E8-4722-A6D1-069FEE914C4E}"/>
    <cellStyle name="Normal 7 6 2 5" xfId="3672" xr:uid="{84649BB1-B3CA-44EC-9218-21510927C52C}"/>
    <cellStyle name="Normal 7 6 2 6" xfId="3673" xr:uid="{5D21999F-A951-4D6D-8A94-BAA3150A18F9}"/>
    <cellStyle name="Normal 7 6 3" xfId="746" xr:uid="{1F655916-3BE2-4881-84F8-2260FE40E08A}"/>
    <cellStyle name="Normal 7 6 3 2" xfId="1952" xr:uid="{CED0CEEC-E6B4-4486-9D7A-F4D2AA0B0F34}"/>
    <cellStyle name="Normal 7 6 3 2 2" xfId="1953" xr:uid="{DC7752C9-D120-4014-986A-875A5F2666CB}"/>
    <cellStyle name="Normal 7 6 3 2 3" xfId="3674" xr:uid="{440F8CF6-4212-4F1C-A575-82EFCADE3CDD}"/>
    <cellStyle name="Normal 7 6 3 2 4" xfId="3675" xr:uid="{0F54D5B0-5E72-4E8E-9C0D-FCE11E7E76A7}"/>
    <cellStyle name="Normal 7 6 3 3" xfId="1954" xr:uid="{FA0F7F90-2AC7-46F8-9769-854A78A4E041}"/>
    <cellStyle name="Normal 7 6 3 4" xfId="3676" xr:uid="{C2E3D6AE-F15D-41EB-9591-2FEC04786A31}"/>
    <cellStyle name="Normal 7 6 3 5" xfId="3677" xr:uid="{BAB3E49B-99D0-4D8A-850C-485F2CB5D8FF}"/>
    <cellStyle name="Normal 7 6 4" xfId="1955" xr:uid="{49C22F43-3572-49F2-9546-EDA6CC911F0A}"/>
    <cellStyle name="Normal 7 6 4 2" xfId="1956" xr:uid="{A0B3B3AB-B3C6-4126-9865-F4F9BEDBDD39}"/>
    <cellStyle name="Normal 7 6 4 3" xfId="3678" xr:uid="{DE764DB8-CA58-43C8-B3E3-49936E5B3E20}"/>
    <cellStyle name="Normal 7 6 4 4" xfId="3679" xr:uid="{7EF1C967-BE43-4C00-AEA7-599525CFDBCA}"/>
    <cellStyle name="Normal 7 6 5" xfId="1957" xr:uid="{6347963E-E3A3-4439-B1A8-3D9E140BF058}"/>
    <cellStyle name="Normal 7 6 5 2" xfId="3680" xr:uid="{3AAE68C8-74C5-49EB-8895-722DAF6AF74B}"/>
    <cellStyle name="Normal 7 6 5 3" xfId="3681" xr:uid="{9B3D4067-577A-4DBF-AD5B-09A714EA0E2A}"/>
    <cellStyle name="Normal 7 6 5 4" xfId="3682" xr:uid="{496FD30C-E300-4BBB-9F4D-EFC656E72428}"/>
    <cellStyle name="Normal 7 6 6" xfId="3683" xr:uid="{87FAB336-EBC5-4DCB-9ADD-0E7976FDE29E}"/>
    <cellStyle name="Normal 7 6 7" xfId="3684" xr:uid="{2F56EDE5-8571-4D73-A862-9F2EC7CCD6CA}"/>
    <cellStyle name="Normal 7 6 8" xfId="3685" xr:uid="{CF65749B-B713-4573-A8B8-AC5092C0FBA2}"/>
    <cellStyle name="Normal 7 7" xfId="371" xr:uid="{BE4F9671-EE98-49DE-85A4-CF000EFFA0B4}"/>
    <cellStyle name="Normal 7 7 2" xfId="747" xr:uid="{334EEC84-B94A-4C15-9781-24BB3B221753}"/>
    <cellStyle name="Normal 7 7 2 2" xfId="748" xr:uid="{6B1F4EB4-0521-4767-88C0-6AA37FB0C4D3}"/>
    <cellStyle name="Normal 7 7 2 2 2" xfId="1958" xr:uid="{07E08055-BFEB-4D7D-8DA2-89AEF4E6DD93}"/>
    <cellStyle name="Normal 7 7 2 2 3" xfId="3686" xr:uid="{21E94104-BCF0-46BC-AE5E-70AE6DE6F713}"/>
    <cellStyle name="Normal 7 7 2 2 4" xfId="3687" xr:uid="{34E656E0-E31C-4070-80D2-5C6FAD04EAB8}"/>
    <cellStyle name="Normal 7 7 2 3" xfId="1959" xr:uid="{A403D49C-456C-4EF5-81DA-EFD331F4968B}"/>
    <cellStyle name="Normal 7 7 2 4" xfId="3688" xr:uid="{9FF0177F-B233-449B-B4AA-D034DE632D2F}"/>
    <cellStyle name="Normal 7 7 2 5" xfId="3689" xr:uid="{6D6BFF41-22CD-4F51-8331-C3252A13D357}"/>
    <cellStyle name="Normal 7 7 3" xfId="749" xr:uid="{95CB2191-BC01-4BFD-AE99-DF9F9B2F90B7}"/>
    <cellStyle name="Normal 7 7 3 2" xfId="1960" xr:uid="{C7122BE3-095E-402F-98BB-A51A79B4F0BF}"/>
    <cellStyle name="Normal 7 7 3 3" xfId="3690" xr:uid="{AFBC3713-71E5-4F17-B1F5-2D34567371D1}"/>
    <cellStyle name="Normal 7 7 3 4" xfId="3691" xr:uid="{ACD3C2ED-0656-47EB-A7F4-334A5B3DAD1B}"/>
    <cellStyle name="Normal 7 7 4" xfId="1961" xr:uid="{FC3339A9-7A06-413C-AF06-56A22F31E6E2}"/>
    <cellStyle name="Normal 7 7 4 2" xfId="3692" xr:uid="{AE6B04CB-5096-45B4-8E34-3FA2AECC1CA6}"/>
    <cellStyle name="Normal 7 7 4 3" xfId="3693" xr:uid="{1F859EE7-07B7-422A-B292-5DEB76F7F8DC}"/>
    <cellStyle name="Normal 7 7 4 4" xfId="3694" xr:uid="{BC5C8DDD-C430-4FD0-B315-A6CDC927F49F}"/>
    <cellStyle name="Normal 7 7 5" xfId="3695" xr:uid="{FAFCDB4B-AF97-43CF-B13D-143636EB09C4}"/>
    <cellStyle name="Normal 7 7 6" xfId="3696" xr:uid="{5A5A6B6B-72C5-4CCD-8FEE-F522BD21D30D}"/>
    <cellStyle name="Normal 7 7 7" xfId="3697" xr:uid="{DBCAA817-6E0E-484F-8D7A-014537AD876C}"/>
    <cellStyle name="Normal 7 8" xfId="372" xr:uid="{405B9441-DB60-47E3-8E17-A249E0637A2C}"/>
    <cellStyle name="Normal 7 8 2" xfId="750" xr:uid="{0C3B57D0-29A6-4DA3-A982-AD01FD2F4FAF}"/>
    <cellStyle name="Normal 7 8 2 2" xfId="1962" xr:uid="{9EB831B2-CC3C-4714-B5FD-7D6A4922EF47}"/>
    <cellStyle name="Normal 7 8 2 3" xfId="3698" xr:uid="{B75F3611-E58F-44ED-9403-AEA64CE9CDE5}"/>
    <cellStyle name="Normal 7 8 2 4" xfId="3699" xr:uid="{3F9DCE2D-7BD9-4BB7-923B-3BA2430D70DD}"/>
    <cellStyle name="Normal 7 8 3" xfId="1963" xr:uid="{B63ED60A-3374-4BD6-983B-672468426A3C}"/>
    <cellStyle name="Normal 7 8 3 2" xfId="3700" xr:uid="{AAB34253-B3BD-4063-B4E7-4BC3C4CDA788}"/>
    <cellStyle name="Normal 7 8 3 3" xfId="3701" xr:uid="{81B82766-647E-41B8-9949-BA32C2A1E4F0}"/>
    <cellStyle name="Normal 7 8 3 4" xfId="3702" xr:uid="{4AC4F8D6-8626-498A-9B33-3D115FBDA50B}"/>
    <cellStyle name="Normal 7 8 4" xfId="3703" xr:uid="{5A0DAC77-682E-4F41-874F-32FD9A47EF3B}"/>
    <cellStyle name="Normal 7 8 5" xfId="3704" xr:uid="{682B50D6-2409-4299-8D47-B4646057B98D}"/>
    <cellStyle name="Normal 7 8 6" xfId="3705" xr:uid="{905BD032-932E-4BD1-99F6-35CFA5BF9DD6}"/>
    <cellStyle name="Normal 7 9" xfId="373" xr:uid="{0BFBDD38-847A-429F-8F34-202FA448636D}"/>
    <cellStyle name="Normal 7 9 2" xfId="1964" xr:uid="{6AF8FF77-614E-4109-AF5B-5A4423192988}"/>
    <cellStyle name="Normal 7 9 2 2" xfId="3706" xr:uid="{57871382-A37D-480E-BBFC-4E1E16A7174B}"/>
    <cellStyle name="Normal 7 9 2 2 2" xfId="4408" xr:uid="{D3409C2E-8893-4FC8-8D80-13A5B84FB610}"/>
    <cellStyle name="Normal 7 9 2 2 3" xfId="4687" xr:uid="{9C8EE0BC-3894-4D2E-A962-189B6B6C7449}"/>
    <cellStyle name="Normal 7 9 2 3" xfId="3707" xr:uid="{7D69C61E-B0FA-49C8-9906-8CC90D5FA4FD}"/>
    <cellStyle name="Normal 7 9 2 4" xfId="3708" xr:uid="{A124DBC1-16E0-4E05-BC46-4C0D975E8B0E}"/>
    <cellStyle name="Normal 7 9 3" xfId="3709" xr:uid="{417E9591-F196-4971-8EEF-EC44B9CCE9A5}"/>
    <cellStyle name="Normal 7 9 3 2" xfId="5342" xr:uid="{1BB2FB05-42CF-494F-BDF1-3E8A5984D8AF}"/>
    <cellStyle name="Normal 7 9 4" xfId="3710" xr:uid="{27D7AB19-03D2-44EA-8E20-AC8A903CCD3B}"/>
    <cellStyle name="Normal 7 9 4 2" xfId="4578" xr:uid="{7C83EA12-48AD-496D-9909-A110C0AB2EB4}"/>
    <cellStyle name="Normal 7 9 4 3" xfId="4688" xr:uid="{EF7CD8B2-8229-4D13-B2D9-A41E29D26BAD}"/>
    <cellStyle name="Normal 7 9 4 4" xfId="4607" xr:uid="{CCEB333F-EF89-4910-8332-3919D16BB3BA}"/>
    <cellStyle name="Normal 7 9 5" xfId="3711" xr:uid="{BCEBA4D1-A18C-4F6A-BB9C-2054997E3225}"/>
    <cellStyle name="Normal 8" xfId="146" xr:uid="{B5377727-136C-4513-AA88-097CDAD8E76D}"/>
    <cellStyle name="Normal 8 10" xfId="1965" xr:uid="{4320C141-7427-4F0F-8871-975BBBA32935}"/>
    <cellStyle name="Normal 8 10 2" xfId="3712" xr:uid="{0BB2122B-107D-42A4-869C-BF2E28A67532}"/>
    <cellStyle name="Normal 8 10 3" xfId="3713" xr:uid="{8453AF59-589E-48BE-BCB5-FD215766C769}"/>
    <cellStyle name="Normal 8 10 4" xfId="3714" xr:uid="{5D36A985-25E6-43A4-8AA3-97F388ECFE04}"/>
    <cellStyle name="Normal 8 11" xfId="3715" xr:uid="{B4F53671-12D3-43BB-A379-478C00C7ACBF}"/>
    <cellStyle name="Normal 8 11 2" xfId="3716" xr:uid="{0F214A22-7A94-42AF-8FF1-AF64E09D8A9C}"/>
    <cellStyle name="Normal 8 11 3" xfId="3717" xr:uid="{4C59DB3F-DC06-47FE-9233-3149ABCA1570}"/>
    <cellStyle name="Normal 8 11 4" xfId="3718" xr:uid="{30930538-1C0F-4FF4-AD4B-3B86D93B1C2A}"/>
    <cellStyle name="Normal 8 12" xfId="3719" xr:uid="{C02C7A80-8107-424F-9955-823836AB7A37}"/>
    <cellStyle name="Normal 8 12 2" xfId="3720" xr:uid="{1B8A8AD7-0224-4161-80E9-43FACC66E323}"/>
    <cellStyle name="Normal 8 13" xfId="3721" xr:uid="{C6E33ADE-F339-46B5-B1D5-C3AC76658BE8}"/>
    <cellStyle name="Normal 8 14" xfId="3722" xr:uid="{53960ACE-8A52-4641-AAE2-87F5D04655AF}"/>
    <cellStyle name="Normal 8 15" xfId="3723" xr:uid="{F6B3FD73-D2D1-49A8-8277-1966E8CEC138}"/>
    <cellStyle name="Normal 8 2" xfId="147" xr:uid="{640FF0F1-3D3C-4A3B-9ECD-FA8AE5B68D98}"/>
    <cellStyle name="Normal 8 2 10" xfId="3724" xr:uid="{38C6A93E-4E3D-4C48-8002-50C608681F57}"/>
    <cellStyle name="Normal 8 2 11" xfId="3725" xr:uid="{35B28D2B-CBCF-461C-92FE-AAB1BF495304}"/>
    <cellStyle name="Normal 8 2 2" xfId="148" xr:uid="{5288176D-9E4E-46F5-877A-A4B17B4E1A26}"/>
    <cellStyle name="Normal 8 2 2 2" xfId="149" xr:uid="{6691A345-5F5D-478C-A375-0228494890A7}"/>
    <cellStyle name="Normal 8 2 2 2 2" xfId="374" xr:uid="{6DFCD5DA-AE37-4F80-A665-3136D6269572}"/>
    <cellStyle name="Normal 8 2 2 2 2 2" xfId="751" xr:uid="{DFABEA75-1276-424C-8ECC-EE77CDFFD818}"/>
    <cellStyle name="Normal 8 2 2 2 2 2 2" xfId="752" xr:uid="{4D437AD4-52E4-44AE-B3A8-19E17793C54B}"/>
    <cellStyle name="Normal 8 2 2 2 2 2 2 2" xfId="1966" xr:uid="{93B1D8C3-DA67-4DBC-AF2D-6822C55F43B6}"/>
    <cellStyle name="Normal 8 2 2 2 2 2 2 2 2" xfId="1967" xr:uid="{BC2555E0-82BC-42EC-BD26-8934F68B7208}"/>
    <cellStyle name="Normal 8 2 2 2 2 2 2 3" xfId="1968" xr:uid="{8CA43E5A-7475-47B7-ACDC-C445B3AE5363}"/>
    <cellStyle name="Normal 8 2 2 2 2 2 3" xfId="1969" xr:uid="{82D41FAE-DA70-4AB8-A534-978D749D2269}"/>
    <cellStyle name="Normal 8 2 2 2 2 2 3 2" xfId="1970" xr:uid="{4021F13D-9B58-4F4E-83F4-6D8841B0DDCA}"/>
    <cellStyle name="Normal 8 2 2 2 2 2 4" xfId="1971" xr:uid="{246DD6EB-78CF-4E37-B783-4B7EA513E407}"/>
    <cellStyle name="Normal 8 2 2 2 2 3" xfId="753" xr:uid="{154892D8-C4F3-4B1A-90EC-7D5A7DB7A619}"/>
    <cellStyle name="Normal 8 2 2 2 2 3 2" xfId="1972" xr:uid="{8CF3998B-281E-4005-AD1D-56002FBD28C9}"/>
    <cellStyle name="Normal 8 2 2 2 2 3 2 2" xfId="1973" xr:uid="{E9373F33-CC28-4DB6-B844-CA746DF51C1C}"/>
    <cellStyle name="Normal 8 2 2 2 2 3 3" xfId="1974" xr:uid="{C82D7F6F-894C-4298-AAD9-54648F3BE5CA}"/>
    <cellStyle name="Normal 8 2 2 2 2 3 4" xfId="3726" xr:uid="{6CE12F25-F597-4772-B1D1-89567B623D25}"/>
    <cellStyle name="Normal 8 2 2 2 2 4" xfId="1975" xr:uid="{C5D34529-40A1-4182-8EB6-D8E87E96F6F3}"/>
    <cellStyle name="Normal 8 2 2 2 2 4 2" xfId="1976" xr:uid="{36189370-DAAC-4358-92F0-026CFC378CDF}"/>
    <cellStyle name="Normal 8 2 2 2 2 5" xfId="1977" xr:uid="{F0A5525B-E473-4487-BCDB-7CDE8FB62EAE}"/>
    <cellStyle name="Normal 8 2 2 2 2 6" xfId="3727" xr:uid="{79AC2734-AAA3-45A8-AE61-49FDF8669EC1}"/>
    <cellStyle name="Normal 8 2 2 2 3" xfId="375" xr:uid="{2587CF15-1F02-4D27-B522-5E211065840F}"/>
    <cellStyle name="Normal 8 2 2 2 3 2" xfId="754" xr:uid="{3C5525DE-2206-4590-A5B2-B44AC30C58B2}"/>
    <cellStyle name="Normal 8 2 2 2 3 2 2" xfId="755" xr:uid="{5323413C-CD4E-45B8-9FE7-2ED477811383}"/>
    <cellStyle name="Normal 8 2 2 2 3 2 2 2" xfId="1978" xr:uid="{5E32C440-B6A6-4085-AED5-50CE764F8B59}"/>
    <cellStyle name="Normal 8 2 2 2 3 2 2 2 2" xfId="1979" xr:uid="{14FFE2F9-33DB-446E-98D6-DAB160C4B4F5}"/>
    <cellStyle name="Normal 8 2 2 2 3 2 2 3" xfId="1980" xr:uid="{EC8575B5-54BF-418B-B656-72DBB5BAC5AA}"/>
    <cellStyle name="Normal 8 2 2 2 3 2 3" xfId="1981" xr:uid="{55F3260D-DFD9-4D03-A4CC-2F2CEAC29A81}"/>
    <cellStyle name="Normal 8 2 2 2 3 2 3 2" xfId="1982" xr:uid="{9BD65AC2-E8B3-4B2F-BE78-0D9DBE2416FB}"/>
    <cellStyle name="Normal 8 2 2 2 3 2 4" xfId="1983" xr:uid="{E0158A03-97C4-4589-AF94-992247E159B9}"/>
    <cellStyle name="Normal 8 2 2 2 3 3" xfId="756" xr:uid="{7D2D461E-6A10-4DAB-8AE2-4D9230F0C0D8}"/>
    <cellStyle name="Normal 8 2 2 2 3 3 2" xfId="1984" xr:uid="{BDCE47C3-814A-4E68-A8E3-40734292617E}"/>
    <cellStyle name="Normal 8 2 2 2 3 3 2 2" xfId="1985" xr:uid="{55D2576B-333E-420D-AAE5-CD36AF8A6EDF}"/>
    <cellStyle name="Normal 8 2 2 2 3 3 3" xfId="1986" xr:uid="{2E3D16F0-2258-4B50-BCD4-1288E2857C41}"/>
    <cellStyle name="Normal 8 2 2 2 3 4" xfId="1987" xr:uid="{50D0EB0A-6310-48D4-B38C-597DBD78A53E}"/>
    <cellStyle name="Normal 8 2 2 2 3 4 2" xfId="1988" xr:uid="{F83E4450-2ADD-4EEA-9136-9FA150452F9A}"/>
    <cellStyle name="Normal 8 2 2 2 3 5" xfId="1989" xr:uid="{8D9FED5C-8B41-4D06-8987-40CC563120C4}"/>
    <cellStyle name="Normal 8 2 2 2 4" xfId="757" xr:uid="{7D5D1549-750B-4553-89C2-89042A7F04D7}"/>
    <cellStyle name="Normal 8 2 2 2 4 2" xfId="758" xr:uid="{CD9C35B0-63A4-4071-B49C-F19BFCBA0B98}"/>
    <cellStyle name="Normal 8 2 2 2 4 2 2" xfId="1990" xr:uid="{BB860320-4241-4003-9CB7-DECFC1D018BC}"/>
    <cellStyle name="Normal 8 2 2 2 4 2 2 2" xfId="1991" xr:uid="{A416F250-A445-46E1-B88E-57F116963E06}"/>
    <cellStyle name="Normal 8 2 2 2 4 2 3" xfId="1992" xr:uid="{7E200AE4-77C6-4CD7-933A-5E33B3324416}"/>
    <cellStyle name="Normal 8 2 2 2 4 3" xfId="1993" xr:uid="{1F2DB688-E3F8-498A-BD81-6E718E49987C}"/>
    <cellStyle name="Normal 8 2 2 2 4 3 2" xfId="1994" xr:uid="{339C9D49-2638-40F3-A27C-DED5D1D13637}"/>
    <cellStyle name="Normal 8 2 2 2 4 4" xfId="1995" xr:uid="{73251490-DD41-45F8-B9A3-E6C307B71AB9}"/>
    <cellStyle name="Normal 8 2 2 2 5" xfId="759" xr:uid="{E5AF5E19-F170-4026-9B57-2011B2E9EA11}"/>
    <cellStyle name="Normal 8 2 2 2 5 2" xfId="1996" xr:uid="{46CDDF67-6123-4B92-B874-091DF4A8385F}"/>
    <cellStyle name="Normal 8 2 2 2 5 2 2" xfId="1997" xr:uid="{093FCDA1-4052-4A7E-841A-D57A745F231C}"/>
    <cellStyle name="Normal 8 2 2 2 5 3" xfId="1998" xr:uid="{6ED11CBD-245D-45D7-8402-21518FAE2CE4}"/>
    <cellStyle name="Normal 8 2 2 2 5 4" xfId="3728" xr:uid="{49F49776-C0A8-4AB0-A56E-55E61A5393B0}"/>
    <cellStyle name="Normal 8 2 2 2 6" xfId="1999" xr:uid="{02CA1B29-EA0E-402B-A315-A56AA5DC6D05}"/>
    <cellStyle name="Normal 8 2 2 2 6 2" xfId="2000" xr:uid="{F3DC8D06-A614-4190-968A-014F9028196D}"/>
    <cellStyle name="Normal 8 2 2 2 7" xfId="2001" xr:uid="{6C6A685A-D884-4AAB-8307-A63515C58597}"/>
    <cellStyle name="Normal 8 2 2 2 8" xfId="3729" xr:uid="{EB0404CE-CAD5-42F8-B549-CB0907434146}"/>
    <cellStyle name="Normal 8 2 2 3" xfId="376" xr:uid="{DD51F290-816F-46F6-A0D3-0CB613A2DF26}"/>
    <cellStyle name="Normal 8 2 2 3 2" xfId="760" xr:uid="{6BAB94A0-5A58-42B9-A724-05CD96B609AA}"/>
    <cellStyle name="Normal 8 2 2 3 2 2" xfId="761" xr:uid="{0ABEE995-533D-451B-BECE-B7208AF11FC6}"/>
    <cellStyle name="Normal 8 2 2 3 2 2 2" xfId="2002" xr:uid="{F72383B4-2F80-41F5-9A45-6115A261218A}"/>
    <cellStyle name="Normal 8 2 2 3 2 2 2 2" xfId="2003" xr:uid="{05BF3B9F-CF97-4CA3-8B85-7707B493DB74}"/>
    <cellStyle name="Normal 8 2 2 3 2 2 3" xfId="2004" xr:uid="{0AE5B36B-7643-4543-BCB1-6A4A093A5FA0}"/>
    <cellStyle name="Normal 8 2 2 3 2 3" xfId="2005" xr:uid="{4365DB46-5BDA-4575-8059-750F3D6BB1B3}"/>
    <cellStyle name="Normal 8 2 2 3 2 3 2" xfId="2006" xr:uid="{5B452256-6BCE-40F3-B6CB-FD0A5E510E79}"/>
    <cellStyle name="Normal 8 2 2 3 2 4" xfId="2007" xr:uid="{BA7AC7AD-4089-4E82-BAB6-B65A31101CF6}"/>
    <cellStyle name="Normal 8 2 2 3 3" xfId="762" xr:uid="{C62FE8C2-D63F-42EC-A7CF-5B8F44BD0974}"/>
    <cellStyle name="Normal 8 2 2 3 3 2" xfId="2008" xr:uid="{BD92069B-816F-4294-BA94-CBBEA3F4300C}"/>
    <cellStyle name="Normal 8 2 2 3 3 2 2" xfId="2009" xr:uid="{AA894478-B65F-4727-B878-C4DFF27588DF}"/>
    <cellStyle name="Normal 8 2 2 3 3 3" xfId="2010" xr:uid="{DD634574-AAF0-4CF9-865F-E1A91C0724D2}"/>
    <cellStyle name="Normal 8 2 2 3 3 4" xfId="3730" xr:uid="{C550DE67-4AB0-47CB-A124-08324C6FC650}"/>
    <cellStyle name="Normal 8 2 2 3 4" xfId="2011" xr:uid="{D765A958-A78C-4566-96C5-2EE1B3B246E5}"/>
    <cellStyle name="Normal 8 2 2 3 4 2" xfId="2012" xr:uid="{52476D42-5792-4774-9F6F-A31ABA8D5647}"/>
    <cellStyle name="Normal 8 2 2 3 5" xfId="2013" xr:uid="{73C882F2-650C-40C2-A270-49FA5215D408}"/>
    <cellStyle name="Normal 8 2 2 3 6" xfId="3731" xr:uid="{E49065A6-3D5A-425E-8F36-0FF2255B9BB6}"/>
    <cellStyle name="Normal 8 2 2 4" xfId="377" xr:uid="{41C8AE14-E42D-4FB4-A073-666A9FAAD6AE}"/>
    <cellStyle name="Normal 8 2 2 4 2" xfId="763" xr:uid="{0889F7E9-FE70-405E-8399-3C6292F7F3F4}"/>
    <cellStyle name="Normal 8 2 2 4 2 2" xfId="764" xr:uid="{F748C8BC-E9A2-429D-B303-9F38876FF0C2}"/>
    <cellStyle name="Normal 8 2 2 4 2 2 2" xfId="2014" xr:uid="{8ED6AF14-A3F2-4142-8942-370345993145}"/>
    <cellStyle name="Normal 8 2 2 4 2 2 2 2" xfId="2015" xr:uid="{3AE2027C-2983-4C1D-B357-804AD834812D}"/>
    <cellStyle name="Normal 8 2 2 4 2 2 3" xfId="2016" xr:uid="{D8E2681E-22BE-4263-8E79-546768ED8784}"/>
    <cellStyle name="Normal 8 2 2 4 2 3" xfId="2017" xr:uid="{ACC37068-8262-453B-BB4A-17660AD5A758}"/>
    <cellStyle name="Normal 8 2 2 4 2 3 2" xfId="2018" xr:uid="{CBCE3844-24DD-4235-ADFA-B79819966027}"/>
    <cellStyle name="Normal 8 2 2 4 2 4" xfId="2019" xr:uid="{2BEE9BA4-B6D3-4B08-8227-DE1DF3361C76}"/>
    <cellStyle name="Normal 8 2 2 4 3" xfId="765" xr:uid="{435EB1B6-E8A6-4A6C-8436-1432870D6CED}"/>
    <cellStyle name="Normal 8 2 2 4 3 2" xfId="2020" xr:uid="{488B83B4-28C0-48D0-8012-D514F38257D0}"/>
    <cellStyle name="Normal 8 2 2 4 3 2 2" xfId="2021" xr:uid="{44FC9E7C-2ED7-4E47-A71B-ECD359E1C286}"/>
    <cellStyle name="Normal 8 2 2 4 3 3" xfId="2022" xr:uid="{EECB0A06-5208-44A6-B0B7-5BAF4AC03EA5}"/>
    <cellStyle name="Normal 8 2 2 4 4" xfId="2023" xr:uid="{0EDE30D0-5B10-4C62-96F0-72242CD549A5}"/>
    <cellStyle name="Normal 8 2 2 4 4 2" xfId="2024" xr:uid="{A15D3562-782A-4C1B-99EE-8F71C1025BCC}"/>
    <cellStyle name="Normal 8 2 2 4 5" xfId="2025" xr:uid="{F217D018-198A-4683-B1BD-EF9234CBA118}"/>
    <cellStyle name="Normal 8 2 2 5" xfId="378" xr:uid="{933230BF-6593-470C-BD89-58F53BC53567}"/>
    <cellStyle name="Normal 8 2 2 5 2" xfId="766" xr:uid="{8653F42D-AC6B-432E-8BFF-1707AEC1DF10}"/>
    <cellStyle name="Normal 8 2 2 5 2 2" xfId="2026" xr:uid="{62F0B3C9-3DAF-43A0-A509-D8EBC322DEFB}"/>
    <cellStyle name="Normal 8 2 2 5 2 2 2" xfId="2027" xr:uid="{027FA0FF-EE16-4D63-BB88-8E962EB2D20B}"/>
    <cellStyle name="Normal 8 2 2 5 2 3" xfId="2028" xr:uid="{713D872C-2EFB-47AE-94CD-ED862DBD85BB}"/>
    <cellStyle name="Normal 8 2 2 5 3" xfId="2029" xr:uid="{18238B40-64CC-4498-B811-570DBCC25A41}"/>
    <cellStyle name="Normal 8 2 2 5 3 2" xfId="2030" xr:uid="{7E27EDA3-F0CC-462B-90EE-C4C6D4ECA51B}"/>
    <cellStyle name="Normal 8 2 2 5 4" xfId="2031" xr:uid="{ADA38945-570A-4E74-8703-A8D808B29781}"/>
    <cellStyle name="Normal 8 2 2 6" xfId="767" xr:uid="{04CF2CFF-A967-4342-99D4-C1BC1ECE1AFF}"/>
    <cellStyle name="Normal 8 2 2 6 2" xfId="2032" xr:uid="{3DA0979B-FB52-44B0-940F-308ACAB3AB7D}"/>
    <cellStyle name="Normal 8 2 2 6 2 2" xfId="2033" xr:uid="{61250E20-86CC-4AA3-81EC-504D16FBF921}"/>
    <cellStyle name="Normal 8 2 2 6 3" xfId="2034" xr:uid="{E10CF2A6-49FA-4B50-BBED-3AFC83CF710A}"/>
    <cellStyle name="Normal 8 2 2 6 4" xfId="3732" xr:uid="{9426A9F8-3746-4EE4-85EA-80FA1FFF7A24}"/>
    <cellStyle name="Normal 8 2 2 7" xfId="2035" xr:uid="{ED7DF6CE-042A-419C-B34B-87BC2C5A891C}"/>
    <cellStyle name="Normal 8 2 2 7 2" xfId="2036" xr:uid="{CA94F05C-240E-4F1E-8D6D-D6417906EE19}"/>
    <cellStyle name="Normal 8 2 2 8" xfId="2037" xr:uid="{60CE2B21-42F4-4A7A-ABC8-77261BB14C95}"/>
    <cellStyle name="Normal 8 2 2 9" xfId="3733" xr:uid="{6C4A1466-9785-4553-9BA4-2E58135ABA78}"/>
    <cellStyle name="Normal 8 2 3" xfId="150" xr:uid="{5AC14ED0-4A32-4A8F-863B-C17C8D400D50}"/>
    <cellStyle name="Normal 8 2 3 2" xfId="151" xr:uid="{6DA55457-8CD8-4873-9ADB-FC17A9DB02CB}"/>
    <cellStyle name="Normal 8 2 3 2 2" xfId="768" xr:uid="{99079F10-4BF3-487D-8677-AACA2D4B1308}"/>
    <cellStyle name="Normal 8 2 3 2 2 2" xfId="769" xr:uid="{B934783D-5C8D-46DD-BF26-ACDA1839ADEA}"/>
    <cellStyle name="Normal 8 2 3 2 2 2 2" xfId="2038" xr:uid="{8941D535-CE61-4C10-A91D-1D29239B6A9F}"/>
    <cellStyle name="Normal 8 2 3 2 2 2 2 2" xfId="2039" xr:uid="{7BC0B53E-27EB-4CAE-891B-1B7A5F0294F2}"/>
    <cellStyle name="Normal 8 2 3 2 2 2 3" xfId="2040" xr:uid="{01B34985-C73B-45B3-BAEA-F9AF6B370F0C}"/>
    <cellStyle name="Normal 8 2 3 2 2 3" xfId="2041" xr:uid="{DC6B17D9-F74B-4B19-B440-8174C13D1B4F}"/>
    <cellStyle name="Normal 8 2 3 2 2 3 2" xfId="2042" xr:uid="{36669C7F-BAF4-417D-8007-D740991EC5E1}"/>
    <cellStyle name="Normal 8 2 3 2 2 4" xfId="2043" xr:uid="{FAB71650-EF11-416B-97B0-56979F60D9E3}"/>
    <cellStyle name="Normal 8 2 3 2 3" xfId="770" xr:uid="{EFFD7579-5989-4EBB-9289-BAB74E295801}"/>
    <cellStyle name="Normal 8 2 3 2 3 2" xfId="2044" xr:uid="{C0786882-83B7-4AD3-A8BB-A15FAB65F5C1}"/>
    <cellStyle name="Normal 8 2 3 2 3 2 2" xfId="2045" xr:uid="{B54B3F8B-D38C-4C4E-A6A8-F1535BC1CB85}"/>
    <cellStyle name="Normal 8 2 3 2 3 3" xfId="2046" xr:uid="{F8800B11-9F2B-4801-9F1B-67CCF1EA6478}"/>
    <cellStyle name="Normal 8 2 3 2 3 4" xfId="3734" xr:uid="{B1575CDA-E4BE-4E0B-8D6C-586DAC26FC25}"/>
    <cellStyle name="Normal 8 2 3 2 4" xfId="2047" xr:uid="{0A902F86-05F4-47F1-8FC4-43202ACF776F}"/>
    <cellStyle name="Normal 8 2 3 2 4 2" xfId="2048" xr:uid="{ABA5A4E8-2204-4EA4-AF85-67F4B5185415}"/>
    <cellStyle name="Normal 8 2 3 2 5" xfId="2049" xr:uid="{A19E1151-B3B8-42C5-95A0-5803D8DB5FBF}"/>
    <cellStyle name="Normal 8 2 3 2 6" xfId="3735" xr:uid="{A4803393-EC45-4C17-9606-F4B37AA9892B}"/>
    <cellStyle name="Normal 8 2 3 3" xfId="379" xr:uid="{D0DB6943-B8D7-4BEE-B0AF-CEFF12AF9EA3}"/>
    <cellStyle name="Normal 8 2 3 3 2" xfId="771" xr:uid="{BF550BE3-9F35-484F-B0C4-3E08FE1743B5}"/>
    <cellStyle name="Normal 8 2 3 3 2 2" xfId="772" xr:uid="{E0159DF8-E4B9-4B17-8431-77FC35F59D98}"/>
    <cellStyle name="Normal 8 2 3 3 2 2 2" xfId="2050" xr:uid="{E75A43D0-09E1-4CBA-A01E-E07DA296457A}"/>
    <cellStyle name="Normal 8 2 3 3 2 2 2 2" xfId="2051" xr:uid="{995D197C-0B7E-499B-8FA8-E4D517FB8813}"/>
    <cellStyle name="Normal 8 2 3 3 2 2 3" xfId="2052" xr:uid="{817F0A37-8198-45CF-8D8E-D59D1B24F0DC}"/>
    <cellStyle name="Normal 8 2 3 3 2 3" xfId="2053" xr:uid="{086CC3C8-F99A-4E64-92F7-2BAAFA6EFA49}"/>
    <cellStyle name="Normal 8 2 3 3 2 3 2" xfId="2054" xr:uid="{490FE057-957C-48B4-A312-3ED9C76E4A0C}"/>
    <cellStyle name="Normal 8 2 3 3 2 4" xfId="2055" xr:uid="{F2C5FB90-3E83-463A-BAE5-317356C8CD44}"/>
    <cellStyle name="Normal 8 2 3 3 3" xfId="773" xr:uid="{8B21C362-AE22-41FC-A7FC-A948B671CE19}"/>
    <cellStyle name="Normal 8 2 3 3 3 2" xfId="2056" xr:uid="{9F4CB1CE-32CE-4C37-A793-6C3257A99DC0}"/>
    <cellStyle name="Normal 8 2 3 3 3 2 2" xfId="2057" xr:uid="{353E55DC-F78D-4EEE-A714-8374C4393931}"/>
    <cellStyle name="Normal 8 2 3 3 3 3" xfId="2058" xr:uid="{6E1D7FCC-3BFF-4142-A314-43BE55397F71}"/>
    <cellStyle name="Normal 8 2 3 3 4" xfId="2059" xr:uid="{5D3B129B-CFE3-49BF-83DD-5147E843A32C}"/>
    <cellStyle name="Normal 8 2 3 3 4 2" xfId="2060" xr:uid="{1C0F9AA5-9F2F-4C8E-A412-F66BCFDEE491}"/>
    <cellStyle name="Normal 8 2 3 3 5" xfId="2061" xr:uid="{A8C24DE8-967A-4B76-9C80-A42539D9F8FC}"/>
    <cellStyle name="Normal 8 2 3 4" xfId="380" xr:uid="{D3836C76-9FB4-4B84-BEA0-85F2FED77AEA}"/>
    <cellStyle name="Normal 8 2 3 4 2" xfId="774" xr:uid="{2D0E5F83-A266-4E02-A623-7C51CD0EAC56}"/>
    <cellStyle name="Normal 8 2 3 4 2 2" xfId="2062" xr:uid="{BD5C522B-F1F9-45C2-A651-C6A0E1821A7E}"/>
    <cellStyle name="Normal 8 2 3 4 2 2 2" xfId="2063" xr:uid="{64FC952D-70B4-48B0-B4DD-0BB1128E4B1F}"/>
    <cellStyle name="Normal 8 2 3 4 2 3" xfId="2064" xr:uid="{B6014A1E-884E-4DA6-90C7-206A7021F52C}"/>
    <cellStyle name="Normal 8 2 3 4 3" xfId="2065" xr:uid="{617128FC-CE72-4B9D-B44E-7D3683E50B49}"/>
    <cellStyle name="Normal 8 2 3 4 3 2" xfId="2066" xr:uid="{502C4FB4-9EBA-4121-A0CB-F0216B009E3D}"/>
    <cellStyle name="Normal 8 2 3 4 4" xfId="2067" xr:uid="{6E29E5F5-3DF7-4738-8C2E-EDE2874AD937}"/>
    <cellStyle name="Normal 8 2 3 5" xfId="775" xr:uid="{916B0D57-9948-42FC-B56C-F4234FE70EC2}"/>
    <cellStyle name="Normal 8 2 3 5 2" xfId="2068" xr:uid="{0E3CD3A7-78C3-410B-8EFA-2E1BA4574EE3}"/>
    <cellStyle name="Normal 8 2 3 5 2 2" xfId="2069" xr:uid="{9D96AF92-25DD-4990-8468-9FC9897D7037}"/>
    <cellStyle name="Normal 8 2 3 5 3" xfId="2070" xr:uid="{D73F2EC6-0EFC-4E8B-809E-D8AA938CD415}"/>
    <cellStyle name="Normal 8 2 3 5 4" xfId="3736" xr:uid="{6E079820-4080-4253-BAAB-6403A526B2E1}"/>
    <cellStyle name="Normal 8 2 3 6" xfId="2071" xr:uid="{8ED223C8-94B6-415C-826B-7441842EDED6}"/>
    <cellStyle name="Normal 8 2 3 6 2" xfId="2072" xr:uid="{F292AE43-12B8-4A2E-9E92-C49DBF87F87E}"/>
    <cellStyle name="Normal 8 2 3 7" xfId="2073" xr:uid="{BFE29D0F-7186-4671-9B6D-BA2CD2BA9282}"/>
    <cellStyle name="Normal 8 2 3 8" xfId="3737" xr:uid="{E58FB84E-A841-4669-983B-3F5355BF97B6}"/>
    <cellStyle name="Normal 8 2 4" xfId="152" xr:uid="{F580F8E3-A796-49E7-89AC-8FB714BBA5F2}"/>
    <cellStyle name="Normal 8 2 4 2" xfId="449" xr:uid="{81B5E2D3-2EA2-4BFD-B9C7-AD9820ABE781}"/>
    <cellStyle name="Normal 8 2 4 2 2" xfId="776" xr:uid="{34CEB01C-9C21-4EA2-AAD3-73D731F58D62}"/>
    <cellStyle name="Normal 8 2 4 2 2 2" xfId="2074" xr:uid="{36C9DD60-DEB3-4EC5-B629-6558D4440BC3}"/>
    <cellStyle name="Normal 8 2 4 2 2 2 2" xfId="2075" xr:uid="{7830D62E-5236-4052-AAFE-E57892DCE8AA}"/>
    <cellStyle name="Normal 8 2 4 2 2 3" xfId="2076" xr:uid="{15CC9BB4-2F6C-4B79-ACA5-00EE965F158A}"/>
    <cellStyle name="Normal 8 2 4 2 2 4" xfId="3738" xr:uid="{829F3F5D-8BCD-437B-99C4-9608EFB42751}"/>
    <cellStyle name="Normal 8 2 4 2 3" xfId="2077" xr:uid="{AA0FAD87-BADD-45BC-A5E3-5A8BF1F6707A}"/>
    <cellStyle name="Normal 8 2 4 2 3 2" xfId="2078" xr:uid="{3FDAC6C5-0A72-444B-8281-054828303822}"/>
    <cellStyle name="Normal 8 2 4 2 4" xfId="2079" xr:uid="{D5A566A6-68AD-4CB4-A7D4-BBB4FFF720E4}"/>
    <cellStyle name="Normal 8 2 4 2 5" xfId="3739" xr:uid="{46FD6CB2-C094-4B01-B3DE-A5F0D87FFD81}"/>
    <cellStyle name="Normal 8 2 4 3" xfId="777" xr:uid="{E47775CD-E49A-4B1B-AA36-736C27FAB131}"/>
    <cellStyle name="Normal 8 2 4 3 2" xfId="2080" xr:uid="{CBB061EE-F623-40D5-B03C-5798D9955B55}"/>
    <cellStyle name="Normal 8 2 4 3 2 2" xfId="2081" xr:uid="{CE2C7D61-561F-4F05-82A4-120CF257447C}"/>
    <cellStyle name="Normal 8 2 4 3 3" xfId="2082" xr:uid="{F0B97840-ADA9-4AD2-B566-D6447CDE26AB}"/>
    <cellStyle name="Normal 8 2 4 3 4" xfId="3740" xr:uid="{2C305462-4881-4CAF-BB9E-2EB5DFB21D34}"/>
    <cellStyle name="Normal 8 2 4 4" xfId="2083" xr:uid="{0A45BA93-C4FF-4A17-8E74-91556D2D4C5E}"/>
    <cellStyle name="Normal 8 2 4 4 2" xfId="2084" xr:uid="{23623511-AC6F-4646-951A-6943A77A474A}"/>
    <cellStyle name="Normal 8 2 4 4 3" xfId="3741" xr:uid="{EF955765-173E-415E-941A-719204ED9B00}"/>
    <cellStyle name="Normal 8 2 4 4 4" xfId="3742" xr:uid="{A74DA64F-0BA1-4AE4-B0C1-EA0EB903C916}"/>
    <cellStyle name="Normal 8 2 4 5" xfId="2085" xr:uid="{F0F4043F-BB84-4EBF-BBF0-5F7D9D9065AE}"/>
    <cellStyle name="Normal 8 2 4 6" xfId="3743" xr:uid="{65482AC5-ABBD-421B-B6AD-D12FAC58696E}"/>
    <cellStyle name="Normal 8 2 4 7" xfId="3744" xr:uid="{F6FDA901-5016-4CB4-88DD-CD58ACF6F049}"/>
    <cellStyle name="Normal 8 2 5" xfId="381" xr:uid="{ADAE486F-3DBC-449F-BC02-4C4533D1B6EB}"/>
    <cellStyle name="Normal 8 2 5 2" xfId="778" xr:uid="{FF99AF76-448C-4AF2-8C94-28F5F28F18B4}"/>
    <cellStyle name="Normal 8 2 5 2 2" xfId="779" xr:uid="{AEE82C7C-0A97-4785-9E73-E0519BBAF8FB}"/>
    <cellStyle name="Normal 8 2 5 2 2 2" xfId="2086" xr:uid="{78C2A850-FE87-4B58-8847-350D934F7613}"/>
    <cellStyle name="Normal 8 2 5 2 2 2 2" xfId="2087" xr:uid="{EA40CC53-145D-4C7A-A824-EB89B3416DEC}"/>
    <cellStyle name="Normal 8 2 5 2 2 3" xfId="2088" xr:uid="{DDF6DDED-A083-420E-BB55-D33794B10F89}"/>
    <cellStyle name="Normal 8 2 5 2 3" xfId="2089" xr:uid="{1D7A7347-4DCB-495D-90A5-7DFAAC96ABB6}"/>
    <cellStyle name="Normal 8 2 5 2 3 2" xfId="2090" xr:uid="{C6383AFC-14B8-419C-88DD-27E78D0A63AD}"/>
    <cellStyle name="Normal 8 2 5 2 4" xfId="2091" xr:uid="{4AD0B89D-2641-406E-ACF0-F84B4171E339}"/>
    <cellStyle name="Normal 8 2 5 3" xfId="780" xr:uid="{69BC3427-EB72-448D-8E9A-820EA47D198E}"/>
    <cellStyle name="Normal 8 2 5 3 2" xfId="2092" xr:uid="{AB86C7DC-EE9D-4608-93C5-CA41C2FF394D}"/>
    <cellStyle name="Normal 8 2 5 3 2 2" xfId="2093" xr:uid="{62FB7EE3-25E9-460F-A1F5-D6DE5DF1042A}"/>
    <cellStyle name="Normal 8 2 5 3 3" xfId="2094" xr:uid="{8F989B06-9FFF-4FC3-A7D0-78770824FF3E}"/>
    <cellStyle name="Normal 8 2 5 3 4" xfId="3745" xr:uid="{058FFD44-24BD-4C04-A0AB-FC294218D277}"/>
    <cellStyle name="Normal 8 2 5 4" xfId="2095" xr:uid="{AC2DF754-BDD4-4E86-9442-A02BD9DC30B3}"/>
    <cellStyle name="Normal 8 2 5 4 2" xfId="2096" xr:uid="{1660CDB0-52A9-40E8-BDB5-D9718A24E0E5}"/>
    <cellStyle name="Normal 8 2 5 5" xfId="2097" xr:uid="{44F915B0-A2C5-42AA-8254-8543419DFE81}"/>
    <cellStyle name="Normal 8 2 5 6" xfId="3746" xr:uid="{7FA5A434-6EB8-42A2-844B-9DCA0B085A7B}"/>
    <cellStyle name="Normal 8 2 6" xfId="382" xr:uid="{52427254-B586-4E8F-B58B-B86EFB63B5C6}"/>
    <cellStyle name="Normal 8 2 6 2" xfId="781" xr:uid="{52ED989B-D2E6-44C7-A2EB-21DCD0496119}"/>
    <cellStyle name="Normal 8 2 6 2 2" xfId="2098" xr:uid="{BF82DD07-D2B6-4115-94CB-0B7FDD2D2518}"/>
    <cellStyle name="Normal 8 2 6 2 2 2" xfId="2099" xr:uid="{71F77E54-F2E7-4DA6-8EF8-498896CFEB9A}"/>
    <cellStyle name="Normal 8 2 6 2 3" xfId="2100" xr:uid="{67C7C506-A202-4297-82C2-D69028A23018}"/>
    <cellStyle name="Normal 8 2 6 2 4" xfId="3747" xr:uid="{EBCAF835-7DB3-45CE-80E4-615A0A9B5734}"/>
    <cellStyle name="Normal 8 2 6 3" xfId="2101" xr:uid="{51C93D79-600B-469B-8B5F-781A69294F7E}"/>
    <cellStyle name="Normal 8 2 6 3 2" xfId="2102" xr:uid="{E7E5E312-3F6F-4D13-A9E9-AB0EA3BA7F6E}"/>
    <cellStyle name="Normal 8 2 6 4" xfId="2103" xr:uid="{D29C4A20-186D-4765-8176-744FD9CC0D96}"/>
    <cellStyle name="Normal 8 2 6 5" xfId="3748" xr:uid="{CE006642-8789-4FBA-B730-3ACA7ECE072D}"/>
    <cellStyle name="Normal 8 2 7" xfId="782" xr:uid="{D8AC76F1-3483-4F02-B56B-B9BE63F1FBEF}"/>
    <cellStyle name="Normal 8 2 7 2" xfId="2104" xr:uid="{5E819823-6102-4CAA-B484-4ECF98B078C5}"/>
    <cellStyle name="Normal 8 2 7 2 2" xfId="2105" xr:uid="{5BAB7CDD-5523-4A0B-B87F-C19EAD277B1C}"/>
    <cellStyle name="Normal 8 2 7 3" xfId="2106" xr:uid="{0B9C46E3-2E0E-412A-9E63-399B8AE254E3}"/>
    <cellStyle name="Normal 8 2 7 4" xfId="3749" xr:uid="{84E791F8-358F-4792-8AF8-9CB06D64194C}"/>
    <cellStyle name="Normal 8 2 8" xfId="2107" xr:uid="{555BBA14-5826-46A7-A2C5-1F5BA6D09E19}"/>
    <cellStyle name="Normal 8 2 8 2" xfId="2108" xr:uid="{D87D4F4E-D346-47D2-A557-00072529FFDF}"/>
    <cellStyle name="Normal 8 2 8 3" xfId="3750" xr:uid="{9326C897-B69C-4264-8B2D-B6ED822F18C4}"/>
    <cellStyle name="Normal 8 2 8 4" xfId="3751" xr:uid="{4B092FB6-5F0D-49C3-9094-456C88DADA70}"/>
    <cellStyle name="Normal 8 2 9" xfId="2109" xr:uid="{31D9F2F1-5084-4ED5-9349-B3B32D61F130}"/>
    <cellStyle name="Normal 8 3" xfId="153" xr:uid="{6B69EBCD-A683-461F-BEFD-E7877D3B04C5}"/>
    <cellStyle name="Normal 8 3 10" xfId="3752" xr:uid="{6E2F20DA-0DE7-4F4F-8C6B-C18267E717EC}"/>
    <cellStyle name="Normal 8 3 11" xfId="3753" xr:uid="{0E6D3D6A-7897-416F-8E3C-837CA9269AFA}"/>
    <cellStyle name="Normal 8 3 2" xfId="154" xr:uid="{2581D466-75DE-4330-90AB-90EE7A8281AB}"/>
    <cellStyle name="Normal 8 3 2 2" xfId="155" xr:uid="{78FB83DC-4CCE-433D-B693-E0F01542B7AB}"/>
    <cellStyle name="Normal 8 3 2 2 2" xfId="383" xr:uid="{B2FEA745-BEAF-49D6-8AF1-711102CEB622}"/>
    <cellStyle name="Normal 8 3 2 2 2 2" xfId="783" xr:uid="{166D1720-F304-40DF-80FF-12CD2F6CBC24}"/>
    <cellStyle name="Normal 8 3 2 2 2 2 2" xfId="2110" xr:uid="{123900A5-F79B-432E-8B48-F8FEC49F0596}"/>
    <cellStyle name="Normal 8 3 2 2 2 2 2 2" xfId="2111" xr:uid="{4AFB18C0-EC27-4298-BDA6-85DE65BDF46C}"/>
    <cellStyle name="Normal 8 3 2 2 2 2 3" xfId="2112" xr:uid="{5E625692-394B-4C21-9013-5453B6E313A8}"/>
    <cellStyle name="Normal 8 3 2 2 2 2 4" xfId="3754" xr:uid="{97D6644D-A751-4D5D-A331-8A2A6B6A3194}"/>
    <cellStyle name="Normal 8 3 2 2 2 3" xfId="2113" xr:uid="{525C383E-C047-42D0-80C3-678C96E42E13}"/>
    <cellStyle name="Normal 8 3 2 2 2 3 2" xfId="2114" xr:uid="{BD240FF0-6FE7-4B3C-B9F0-D2A6DC913BD3}"/>
    <cellStyle name="Normal 8 3 2 2 2 3 3" xfId="3755" xr:uid="{8361F43F-A522-4E5D-9DCF-F5590D2E9F7B}"/>
    <cellStyle name="Normal 8 3 2 2 2 3 4" xfId="3756" xr:uid="{F4B0887D-32CE-4953-91BC-60ABB9718999}"/>
    <cellStyle name="Normal 8 3 2 2 2 4" xfId="2115" xr:uid="{EA0EE181-B758-44C0-A1D1-3886F65D0196}"/>
    <cellStyle name="Normal 8 3 2 2 2 5" xfId="3757" xr:uid="{82E43A69-BF4F-47E7-B0D9-3767ADCA3916}"/>
    <cellStyle name="Normal 8 3 2 2 2 6" xfId="3758" xr:uid="{B056CB4A-E9FD-44DF-90B2-396CC978241F}"/>
    <cellStyle name="Normal 8 3 2 2 3" xfId="784" xr:uid="{B1C1C452-A172-4714-ADDE-DF90AECA30FF}"/>
    <cellStyle name="Normal 8 3 2 2 3 2" xfId="2116" xr:uid="{6B2CAFF6-18C9-404C-94AC-B89677049F3F}"/>
    <cellStyle name="Normal 8 3 2 2 3 2 2" xfId="2117" xr:uid="{4F590574-A429-4EB7-B844-8D26F279B0BD}"/>
    <cellStyle name="Normal 8 3 2 2 3 2 3" xfId="3759" xr:uid="{AE09C707-4FC3-4535-8DEA-34EB8F89B1D2}"/>
    <cellStyle name="Normal 8 3 2 2 3 2 4" xfId="3760" xr:uid="{EF6D40E5-CE1A-450F-9B1A-98FC665A4023}"/>
    <cellStyle name="Normal 8 3 2 2 3 3" xfId="2118" xr:uid="{8362EEC5-35A1-4E96-952F-869935A2FCA7}"/>
    <cellStyle name="Normal 8 3 2 2 3 4" xfId="3761" xr:uid="{94CA09F0-E8D6-49B3-ADE2-E7F3A8061701}"/>
    <cellStyle name="Normal 8 3 2 2 3 5" xfId="3762" xr:uid="{176D00A6-74E0-479D-A320-2697CF42FB84}"/>
    <cellStyle name="Normal 8 3 2 2 4" xfId="2119" xr:uid="{1A4C1903-2DF3-4358-96EE-F67118479918}"/>
    <cellStyle name="Normal 8 3 2 2 4 2" xfId="2120" xr:uid="{F8F0E652-28F8-42A9-9593-F301CDEFA099}"/>
    <cellStyle name="Normal 8 3 2 2 4 3" xfId="3763" xr:uid="{0925C71E-206D-42B6-96C3-03A83ED96D73}"/>
    <cellStyle name="Normal 8 3 2 2 4 4" xfId="3764" xr:uid="{8F639369-C7A4-43F1-B6AE-940F26E27B6F}"/>
    <cellStyle name="Normal 8 3 2 2 5" xfId="2121" xr:uid="{2FF1D339-9D08-4831-B0F6-930D6E609525}"/>
    <cellStyle name="Normal 8 3 2 2 5 2" xfId="3765" xr:uid="{CC3E78CC-5E1F-4267-9CF3-E24895067860}"/>
    <cellStyle name="Normal 8 3 2 2 5 3" xfId="3766" xr:uid="{4D87FD9E-43B3-4658-8D25-707AA741B52A}"/>
    <cellStyle name="Normal 8 3 2 2 5 4" xfId="3767" xr:uid="{20E8C119-2D59-4F50-B734-CA5B1545D45F}"/>
    <cellStyle name="Normal 8 3 2 2 6" xfId="3768" xr:uid="{D8D0B7A0-B688-48A8-8239-8ADFC28F4E09}"/>
    <cellStyle name="Normal 8 3 2 2 7" xfId="3769" xr:uid="{C5C89628-5091-4AC2-B070-8D965791B497}"/>
    <cellStyle name="Normal 8 3 2 2 8" xfId="3770" xr:uid="{E9E4E98D-89A3-45A8-BF16-457E43B4D63F}"/>
    <cellStyle name="Normal 8 3 2 3" xfId="384" xr:uid="{DA97139F-6C7A-4CAB-B36A-FF0DBDECBD94}"/>
    <cellStyle name="Normal 8 3 2 3 2" xfId="785" xr:uid="{A3D25198-7FF3-4365-A813-A9DF8C55B728}"/>
    <cellStyle name="Normal 8 3 2 3 2 2" xfId="786" xr:uid="{7D0FA135-1972-4631-A8EA-162CCBEC917B}"/>
    <cellStyle name="Normal 8 3 2 3 2 2 2" xfId="2122" xr:uid="{45084E01-70E5-49D7-8F87-A7D8ECB3B696}"/>
    <cellStyle name="Normal 8 3 2 3 2 2 2 2" xfId="2123" xr:uid="{CF35988D-4EDF-49C5-BF32-82AEC8C2518A}"/>
    <cellStyle name="Normal 8 3 2 3 2 2 3" xfId="2124" xr:uid="{357E63BC-2FA4-41FF-8AC0-9F1865BF7337}"/>
    <cellStyle name="Normal 8 3 2 3 2 3" xfId="2125" xr:uid="{C5876D13-6635-41F0-8C59-49030D124E18}"/>
    <cellStyle name="Normal 8 3 2 3 2 3 2" xfId="2126" xr:uid="{F1F37B14-CACD-428F-9FC3-317C12003CF6}"/>
    <cellStyle name="Normal 8 3 2 3 2 4" xfId="2127" xr:uid="{9BA14D64-FE26-401C-96E6-7651205E1B35}"/>
    <cellStyle name="Normal 8 3 2 3 3" xfId="787" xr:uid="{A3224217-0947-4D82-B830-C93A2E3D87E4}"/>
    <cellStyle name="Normal 8 3 2 3 3 2" xfId="2128" xr:uid="{FC5D2575-C2BC-4AD9-B5A0-75F7D629971F}"/>
    <cellStyle name="Normal 8 3 2 3 3 2 2" xfId="2129" xr:uid="{E372E3B1-2EC4-4368-933C-E4139E2E47BF}"/>
    <cellStyle name="Normal 8 3 2 3 3 3" xfId="2130" xr:uid="{CC015DE5-319D-4773-B09B-C3FC6AA127EE}"/>
    <cellStyle name="Normal 8 3 2 3 3 4" xfId="3771" xr:uid="{9798BDCB-A764-4815-A7B2-4D521955E905}"/>
    <cellStyle name="Normal 8 3 2 3 4" xfId="2131" xr:uid="{4B75E973-3D6F-410E-9C73-6C8DE995E807}"/>
    <cellStyle name="Normal 8 3 2 3 4 2" xfId="2132" xr:uid="{F0BC8D1F-A0A0-494F-91DA-BDB9AA941C88}"/>
    <cellStyle name="Normal 8 3 2 3 5" xfId="2133" xr:uid="{20B5792D-ED8E-4C89-A8BB-802903A616E6}"/>
    <cellStyle name="Normal 8 3 2 3 6" xfId="3772" xr:uid="{070277B2-1F82-475A-B25C-73B3DA9814FC}"/>
    <cellStyle name="Normal 8 3 2 4" xfId="385" xr:uid="{616E14BE-9289-4D3A-A152-496285EC1B00}"/>
    <cellStyle name="Normal 8 3 2 4 2" xfId="788" xr:uid="{97E47B6B-98F2-447E-92D8-E0E4978A0F38}"/>
    <cellStyle name="Normal 8 3 2 4 2 2" xfId="2134" xr:uid="{463078DE-2639-4E5C-BEE9-D42AAA6A91D7}"/>
    <cellStyle name="Normal 8 3 2 4 2 2 2" xfId="2135" xr:uid="{72CF8009-5901-4A0D-A290-24E8999FDF17}"/>
    <cellStyle name="Normal 8 3 2 4 2 3" xfId="2136" xr:uid="{2A9651EB-F7E7-4B70-9A2B-8D2B827F9AEE}"/>
    <cellStyle name="Normal 8 3 2 4 2 4" xfId="3773" xr:uid="{E0A11AEE-DDB4-4690-9BB0-BE23E728C02A}"/>
    <cellStyle name="Normal 8 3 2 4 3" xfId="2137" xr:uid="{5FD487E6-7982-44AB-B3D7-ABE449E98F4C}"/>
    <cellStyle name="Normal 8 3 2 4 3 2" xfId="2138" xr:uid="{89B55677-9F9B-4550-B6AE-3D10CDD38616}"/>
    <cellStyle name="Normal 8 3 2 4 4" xfId="2139" xr:uid="{49EDF6AD-CEDD-4509-81A1-A13021B1C334}"/>
    <cellStyle name="Normal 8 3 2 4 5" xfId="3774" xr:uid="{41CD6583-CD15-430E-9835-BF94909B5BE0}"/>
    <cellStyle name="Normal 8 3 2 5" xfId="386" xr:uid="{D69EE2D6-9B2E-4B2E-850D-4C041C4DC9BE}"/>
    <cellStyle name="Normal 8 3 2 5 2" xfId="2140" xr:uid="{603D7D42-0A94-4267-8813-BD4274763B49}"/>
    <cellStyle name="Normal 8 3 2 5 2 2" xfId="2141" xr:uid="{FFC0030B-18B1-45FE-A7FE-C666B1405B4B}"/>
    <cellStyle name="Normal 8 3 2 5 3" xfId="2142" xr:uid="{615D38FA-02ED-4DC1-BB82-DB14BF3BEC7C}"/>
    <cellStyle name="Normal 8 3 2 5 4" xfId="3775" xr:uid="{4AE128FE-B2CC-4006-9C8A-8D7C5D231674}"/>
    <cellStyle name="Normal 8 3 2 6" xfId="2143" xr:uid="{5AE8691B-4D91-4932-BEED-BD74DF32B24E}"/>
    <cellStyle name="Normal 8 3 2 6 2" xfId="2144" xr:uid="{FFC72977-CFAE-4ECF-A961-79E963468FF1}"/>
    <cellStyle name="Normal 8 3 2 6 3" xfId="3776" xr:uid="{D2C88C10-43F4-497F-9246-D2AB9BAE2A9D}"/>
    <cellStyle name="Normal 8 3 2 6 4" xfId="3777" xr:uid="{3FD4026C-6756-4DFA-AA4B-FC80588104DF}"/>
    <cellStyle name="Normal 8 3 2 7" xfId="2145" xr:uid="{99D555E7-DFB0-4324-A5DC-3A8018EE8AC8}"/>
    <cellStyle name="Normal 8 3 2 8" xfId="3778" xr:uid="{5124A1BA-17AE-431B-AEAD-542FFBC975E0}"/>
    <cellStyle name="Normal 8 3 2 9" xfId="3779" xr:uid="{192F78BB-32D8-41C9-A495-3BACA2C2B641}"/>
    <cellStyle name="Normal 8 3 3" xfId="156" xr:uid="{30859CF4-22CF-43C1-80F1-841E36F54904}"/>
    <cellStyle name="Normal 8 3 3 2" xfId="157" xr:uid="{6DFE186D-3A8B-4ADE-BCF1-F74387DA15CB}"/>
    <cellStyle name="Normal 8 3 3 2 2" xfId="789" xr:uid="{2DC59279-E638-4CC0-AA17-433C40E396D6}"/>
    <cellStyle name="Normal 8 3 3 2 2 2" xfId="2146" xr:uid="{71E7A4EE-3823-4BEA-9351-7CF7C95E488A}"/>
    <cellStyle name="Normal 8 3 3 2 2 2 2" xfId="2147" xr:uid="{BD2F95A3-BD4B-44DC-84CB-6A77E00A16C3}"/>
    <cellStyle name="Normal 8 3 3 2 2 2 2 2" xfId="4492" xr:uid="{590C64A7-16E3-4B92-A2BF-B5EFA4FD4B0C}"/>
    <cellStyle name="Normal 8 3 3 2 2 2 3" xfId="4493" xr:uid="{74B44300-DADF-476E-A305-806C18660BE2}"/>
    <cellStyle name="Normal 8 3 3 2 2 3" xfId="2148" xr:uid="{9BB3401E-456F-40A1-BDB7-69157474D50F}"/>
    <cellStyle name="Normal 8 3 3 2 2 3 2" xfId="4494" xr:uid="{DDD8ED8C-3C44-44F5-AC0C-87528384283E}"/>
    <cellStyle name="Normal 8 3 3 2 2 4" xfId="3780" xr:uid="{C8F605B3-E8AC-45F4-A609-325651A336DA}"/>
    <cellStyle name="Normal 8 3 3 2 3" xfId="2149" xr:uid="{32CB339A-2719-470D-A5CD-10EFF2A34400}"/>
    <cellStyle name="Normal 8 3 3 2 3 2" xfId="2150" xr:uid="{F8A279D6-8736-47C7-9583-6DC972239F72}"/>
    <cellStyle name="Normal 8 3 3 2 3 2 2" xfId="4495" xr:uid="{A840EE14-B24C-4E93-B96C-F073C065E36D}"/>
    <cellStyle name="Normal 8 3 3 2 3 3" xfId="3781" xr:uid="{E8B95BCC-E4BB-4D79-A2BE-198D38330CF1}"/>
    <cellStyle name="Normal 8 3 3 2 3 4" xfId="3782" xr:uid="{6314427B-06AE-4332-8A30-BC6A96CF7B5C}"/>
    <cellStyle name="Normal 8 3 3 2 4" xfId="2151" xr:uid="{1FBB3B72-1542-40B2-B0C3-C1352DF0B1EC}"/>
    <cellStyle name="Normal 8 3 3 2 4 2" xfId="4496" xr:uid="{0A866718-56CF-4B58-80B8-D4556CA3E37A}"/>
    <cellStyle name="Normal 8 3 3 2 5" xfId="3783" xr:uid="{09BA793F-C1B8-4BED-8815-D82D83E64537}"/>
    <cellStyle name="Normal 8 3 3 2 6" xfId="3784" xr:uid="{DE760AE5-7BA4-462E-9708-24DE38EC9F26}"/>
    <cellStyle name="Normal 8 3 3 3" xfId="387" xr:uid="{050BF3D9-975B-412B-ADEA-75499C8E7ECE}"/>
    <cellStyle name="Normal 8 3 3 3 2" xfId="2152" xr:uid="{02DC8188-929C-4054-A511-0865F54B26E5}"/>
    <cellStyle name="Normal 8 3 3 3 2 2" xfId="2153" xr:uid="{961A0E87-813D-46CA-A3BC-FEFBB15B6ACA}"/>
    <cellStyle name="Normal 8 3 3 3 2 2 2" xfId="4497" xr:uid="{39012E87-517C-4EB0-A5EF-6879C7D47CA2}"/>
    <cellStyle name="Normal 8 3 3 3 2 3" xfId="3785" xr:uid="{9FEB0E75-442B-4478-868D-4D524783A737}"/>
    <cellStyle name="Normal 8 3 3 3 2 4" xfId="3786" xr:uid="{7FC8FC38-9626-4CCE-91E0-2034187A88FA}"/>
    <cellStyle name="Normal 8 3 3 3 3" xfId="2154" xr:uid="{DAE4C923-AEC0-46A2-AD54-AFE55ED848DC}"/>
    <cellStyle name="Normal 8 3 3 3 3 2" xfId="4498" xr:uid="{B64667D6-B297-4286-B2D6-AE9EBA72E60C}"/>
    <cellStyle name="Normal 8 3 3 3 4" xfId="3787" xr:uid="{96AF0F91-E58E-4CCB-8AEF-A562E67E4AD6}"/>
    <cellStyle name="Normal 8 3 3 3 5" xfId="3788" xr:uid="{D2C97BC0-40D7-4F5B-9719-8E0C9E91E71F}"/>
    <cellStyle name="Normal 8 3 3 4" xfId="2155" xr:uid="{FA597A82-0A79-41EC-B3EE-772A3748EF10}"/>
    <cellStyle name="Normal 8 3 3 4 2" xfId="2156" xr:uid="{5CF58236-854E-4C3C-8A4F-BF1588F10C43}"/>
    <cellStyle name="Normal 8 3 3 4 2 2" xfId="4499" xr:uid="{E6C1077F-5548-4166-B13F-B5E4782BF9B6}"/>
    <cellStyle name="Normal 8 3 3 4 3" xfId="3789" xr:uid="{68AFBA74-E244-4BB4-9DF5-2D03E1AF22F0}"/>
    <cellStyle name="Normal 8 3 3 4 4" xfId="3790" xr:uid="{56D65CF9-7E8A-4E4C-BC86-17E97A96263F}"/>
    <cellStyle name="Normal 8 3 3 5" xfId="2157" xr:uid="{DDF249A8-5C06-4254-988E-B30A43704622}"/>
    <cellStyle name="Normal 8 3 3 5 2" xfId="3791" xr:uid="{D2BBAA3F-C8CE-4219-8347-3A6C7CB29C7A}"/>
    <cellStyle name="Normal 8 3 3 5 3" xfId="3792" xr:uid="{72C6E1B9-D641-467E-B721-5137AD9F768F}"/>
    <cellStyle name="Normal 8 3 3 5 4" xfId="3793" xr:uid="{2D49780D-F100-4A95-ABC9-2475A894BFED}"/>
    <cellStyle name="Normal 8 3 3 6" xfId="3794" xr:uid="{73F64B19-668A-4B28-ABEF-3D26DEAA2727}"/>
    <cellStyle name="Normal 8 3 3 7" xfId="3795" xr:uid="{04038467-FF59-4FA2-9D24-B08A68850B23}"/>
    <cellStyle name="Normal 8 3 3 8" xfId="3796" xr:uid="{6F38B342-508F-4A7C-ABD6-477FEC7BBB9D}"/>
    <cellStyle name="Normal 8 3 4" xfId="158" xr:uid="{3B16BD3A-09BD-4680-ACEC-D1C71909EA37}"/>
    <cellStyle name="Normal 8 3 4 2" xfId="790" xr:uid="{7A2C45C4-B8EE-47ED-9BAD-E83DB60576E8}"/>
    <cellStyle name="Normal 8 3 4 2 2" xfId="791" xr:uid="{CDA93981-129C-45A7-B794-9B7346927D52}"/>
    <cellStyle name="Normal 8 3 4 2 2 2" xfId="2158" xr:uid="{02C75E4F-E2CE-4363-A9B9-655A6278D205}"/>
    <cellStyle name="Normal 8 3 4 2 2 2 2" xfId="2159" xr:uid="{B6932F90-2EF9-4836-BF07-368F8EC75761}"/>
    <cellStyle name="Normal 8 3 4 2 2 3" xfId="2160" xr:uid="{D0FB0782-E453-4E3C-B45F-D886D9680FFF}"/>
    <cellStyle name="Normal 8 3 4 2 2 4" xfId="3797" xr:uid="{8B6130DF-7CE6-4922-97D3-0DCB3B01E272}"/>
    <cellStyle name="Normal 8 3 4 2 3" xfId="2161" xr:uid="{06318F6B-8232-4A79-8EC3-06E7E7ABF546}"/>
    <cellStyle name="Normal 8 3 4 2 3 2" xfId="2162" xr:uid="{364C4A53-B141-4EA5-B487-4A4D73359238}"/>
    <cellStyle name="Normal 8 3 4 2 4" xfId="2163" xr:uid="{F2EA897D-90C4-4794-8652-82ED3B96A547}"/>
    <cellStyle name="Normal 8 3 4 2 5" xfId="3798" xr:uid="{C6A853D9-99B9-441D-847D-BDF5A16BC957}"/>
    <cellStyle name="Normal 8 3 4 3" xfId="792" xr:uid="{27358F56-AB15-49F9-B24A-6A27B88B1D8F}"/>
    <cellStyle name="Normal 8 3 4 3 2" xfId="2164" xr:uid="{E9666F8B-2A6D-4B03-9FDA-7C39D29D25E8}"/>
    <cellStyle name="Normal 8 3 4 3 2 2" xfId="2165" xr:uid="{1727F94A-4AA4-4175-824A-615C96C75624}"/>
    <cellStyle name="Normal 8 3 4 3 3" xfId="2166" xr:uid="{8DCEE815-2C6E-48D2-91A4-278C9319117A}"/>
    <cellStyle name="Normal 8 3 4 3 4" xfId="3799" xr:uid="{F6FB13E6-920E-4F03-B548-117F44FD8306}"/>
    <cellStyle name="Normal 8 3 4 4" xfId="2167" xr:uid="{F46C75D8-0897-4C10-99D4-6AF77B6492D0}"/>
    <cellStyle name="Normal 8 3 4 4 2" xfId="2168" xr:uid="{6DE9B7B3-B747-4728-A799-57DF015CD071}"/>
    <cellStyle name="Normal 8 3 4 4 3" xfId="3800" xr:uid="{71B9598E-13FA-4E3C-A194-CFA63DCCF4BE}"/>
    <cellStyle name="Normal 8 3 4 4 4" xfId="3801" xr:uid="{6C214386-442F-49EE-BB0D-F47C77C9FA6B}"/>
    <cellStyle name="Normal 8 3 4 5" xfId="2169" xr:uid="{508AE75D-A57E-404F-92FC-8384C8B16E66}"/>
    <cellStyle name="Normal 8 3 4 6" xfId="3802" xr:uid="{D96C1E26-0A63-4934-9171-0B5EC16E7F2A}"/>
    <cellStyle name="Normal 8 3 4 7" xfId="3803" xr:uid="{19142223-9762-494D-95B0-8EA8333998BE}"/>
    <cellStyle name="Normal 8 3 5" xfId="388" xr:uid="{C4C7DB96-66D1-4781-A4A1-8E6AAA2CBB2E}"/>
    <cellStyle name="Normal 8 3 5 2" xfId="793" xr:uid="{33A7E20F-ACFF-4E2D-9DF4-DCAD56C60765}"/>
    <cellStyle name="Normal 8 3 5 2 2" xfId="2170" xr:uid="{475B8BAA-7190-411F-8D8F-3CF07FDF735C}"/>
    <cellStyle name="Normal 8 3 5 2 2 2" xfId="2171" xr:uid="{9C355037-DA4B-4AF3-8342-DAB76BC7B909}"/>
    <cellStyle name="Normal 8 3 5 2 3" xfId="2172" xr:uid="{4ACA9A64-813C-45E9-BBCC-4C3CE97EF7CC}"/>
    <cellStyle name="Normal 8 3 5 2 4" xfId="3804" xr:uid="{AD5A0A28-5653-4186-A60B-88DB1EE65799}"/>
    <cellStyle name="Normal 8 3 5 3" xfId="2173" xr:uid="{8ECA01A8-2AA2-448B-BED9-2CD6C9C4EE46}"/>
    <cellStyle name="Normal 8 3 5 3 2" xfId="2174" xr:uid="{E8162F8D-E90E-4D08-96B4-B5CC1F9E1DBC}"/>
    <cellStyle name="Normal 8 3 5 3 3" xfId="3805" xr:uid="{67742506-6421-42AA-8C19-F0A50377898D}"/>
    <cellStyle name="Normal 8 3 5 3 4" xfId="3806" xr:uid="{D4851B02-5B06-41A2-85E3-F9A7C3E82E23}"/>
    <cellStyle name="Normal 8 3 5 4" xfId="2175" xr:uid="{647C2902-751E-4C79-B489-C88D297DF002}"/>
    <cellStyle name="Normal 8 3 5 5" xfId="3807" xr:uid="{7BFEBA0C-7D90-4718-9529-F06082F0954D}"/>
    <cellStyle name="Normal 8 3 5 6" xfId="3808" xr:uid="{DD2962C6-DEE0-4550-B749-9913FFCA3FFF}"/>
    <cellStyle name="Normal 8 3 6" xfId="389" xr:uid="{D402ADE4-DF07-4C10-AF54-B9EBD38236DE}"/>
    <cellStyle name="Normal 8 3 6 2" xfId="2176" xr:uid="{5333630F-58A3-40B4-A441-832C6440711C}"/>
    <cellStyle name="Normal 8 3 6 2 2" xfId="2177" xr:uid="{440FA7BA-2364-41EF-B552-8385A9BC22C8}"/>
    <cellStyle name="Normal 8 3 6 2 3" xfId="3809" xr:uid="{AB9FA70D-B45A-4F02-B07F-AE9EE9D0F030}"/>
    <cellStyle name="Normal 8 3 6 2 4" xfId="3810" xr:uid="{921284BD-6087-43AE-91DB-85A27E1B3AD9}"/>
    <cellStyle name="Normal 8 3 6 3" xfId="2178" xr:uid="{DFAE5F0F-1F49-46DF-8DD2-F02A27591231}"/>
    <cellStyle name="Normal 8 3 6 4" xfId="3811" xr:uid="{2A6B2AD1-2838-453C-9EDF-F3596352BE7A}"/>
    <cellStyle name="Normal 8 3 6 5" xfId="3812" xr:uid="{D1BA1AAA-557B-4B32-90C2-1DD190828405}"/>
    <cellStyle name="Normal 8 3 7" xfId="2179" xr:uid="{3AC0F928-8FF9-4211-9FAB-8AA0E46CC98D}"/>
    <cellStyle name="Normal 8 3 7 2" xfId="2180" xr:uid="{F5809399-6240-4FF1-AC3C-AA22C0695288}"/>
    <cellStyle name="Normal 8 3 7 3" xfId="3813" xr:uid="{6B8754FB-4715-4C39-B77A-2FAF4D4D346E}"/>
    <cellStyle name="Normal 8 3 7 4" xfId="3814" xr:uid="{D3D7C6E1-55AF-472A-A1FF-3784A8519FBF}"/>
    <cellStyle name="Normal 8 3 8" xfId="2181" xr:uid="{868F9635-2CF0-4290-8F93-91784A1ABE00}"/>
    <cellStyle name="Normal 8 3 8 2" xfId="3815" xr:uid="{3C29EA45-2E51-4411-BE74-62F1043528A8}"/>
    <cellStyle name="Normal 8 3 8 3" xfId="3816" xr:uid="{3587C27E-2831-41C6-AF1A-7E049052B53B}"/>
    <cellStyle name="Normal 8 3 8 4" xfId="3817" xr:uid="{1C741968-6709-487B-9BDF-63D77C95DFED}"/>
    <cellStyle name="Normal 8 3 9" xfId="3818" xr:uid="{D4D65CE0-110E-41FE-A66A-A375B6B6F1E0}"/>
    <cellStyle name="Normal 8 4" xfId="159" xr:uid="{08E15C52-9F20-49C3-A1C6-0BC86B0F6017}"/>
    <cellStyle name="Normal 8 4 10" xfId="3819" xr:uid="{F449FC5F-76CB-4BA5-B203-802A0E34A4E0}"/>
    <cellStyle name="Normal 8 4 11" xfId="3820" xr:uid="{BF50FD9E-2BE7-4158-BA2D-37283D2B359F}"/>
    <cellStyle name="Normal 8 4 2" xfId="160" xr:uid="{5920BCFF-4C51-4DD8-B379-A87A4552C106}"/>
    <cellStyle name="Normal 8 4 2 2" xfId="390" xr:uid="{044100BE-C1E0-428A-8CE9-82977891E989}"/>
    <cellStyle name="Normal 8 4 2 2 2" xfId="794" xr:uid="{695853DD-FF5D-4A7C-8587-7BC00F4FC2A1}"/>
    <cellStyle name="Normal 8 4 2 2 2 2" xfId="795" xr:uid="{ED6FEC81-3B15-4103-9F1C-48E8DE20CCBA}"/>
    <cellStyle name="Normal 8 4 2 2 2 2 2" xfId="2182" xr:uid="{DC4F275D-65B8-4315-AA65-65069EF0ACF1}"/>
    <cellStyle name="Normal 8 4 2 2 2 2 3" xfId="3821" xr:uid="{750B292F-B460-4286-8538-39D44C1CD188}"/>
    <cellStyle name="Normal 8 4 2 2 2 2 4" xfId="3822" xr:uid="{69D6DE98-5AFC-4719-A66D-27B619D4D381}"/>
    <cellStyle name="Normal 8 4 2 2 2 3" xfId="2183" xr:uid="{830688CB-6C6F-49D3-B4C3-5D33D1A799C8}"/>
    <cellStyle name="Normal 8 4 2 2 2 3 2" xfId="3823" xr:uid="{1B0FDFF3-8D7C-4F35-A7D0-F764490C27C4}"/>
    <cellStyle name="Normal 8 4 2 2 2 3 3" xfId="3824" xr:uid="{FA066B24-0DEC-4CD1-A5C4-FA31D594EBC2}"/>
    <cellStyle name="Normal 8 4 2 2 2 3 4" xfId="3825" xr:uid="{DE0F96EF-ABE1-43DA-9560-00C5A869F30B}"/>
    <cellStyle name="Normal 8 4 2 2 2 4" xfId="3826" xr:uid="{186BD074-96A0-4A9F-878E-EE7AF99C9862}"/>
    <cellStyle name="Normal 8 4 2 2 2 5" xfId="3827" xr:uid="{167787D1-5A16-42BA-9F67-5299F0EA79E1}"/>
    <cellStyle name="Normal 8 4 2 2 2 6" xfId="3828" xr:uid="{A9A5FE9B-123E-4EFA-AEB9-3C4889FF9470}"/>
    <cellStyle name="Normal 8 4 2 2 3" xfId="796" xr:uid="{CFCEC456-F739-462D-B4CC-B2E7A7ADC4CF}"/>
    <cellStyle name="Normal 8 4 2 2 3 2" xfId="2184" xr:uid="{8CFD9A4E-14C8-469B-ABCA-0CF5775C933D}"/>
    <cellStyle name="Normal 8 4 2 2 3 2 2" xfId="3829" xr:uid="{A8E871DB-461A-492D-A17C-5C70C9F26BF0}"/>
    <cellStyle name="Normal 8 4 2 2 3 2 3" xfId="3830" xr:uid="{F5561567-AF1C-4875-A50C-B880A7A681B7}"/>
    <cellStyle name="Normal 8 4 2 2 3 2 4" xfId="3831" xr:uid="{7AACE948-A6B9-44DF-91B7-81AF4A6BB1C7}"/>
    <cellStyle name="Normal 8 4 2 2 3 3" xfId="3832" xr:uid="{33B7E76F-7117-4CC1-A868-415E6F616389}"/>
    <cellStyle name="Normal 8 4 2 2 3 4" xfId="3833" xr:uid="{961CB175-8820-4913-B925-8EA0287E6A50}"/>
    <cellStyle name="Normal 8 4 2 2 3 5" xfId="3834" xr:uid="{036B81CE-C603-4C0A-87AB-5D499AB35B99}"/>
    <cellStyle name="Normal 8 4 2 2 4" xfId="2185" xr:uid="{B58D913C-CE32-4DA1-AB40-8AAD8A0C8A12}"/>
    <cellStyle name="Normal 8 4 2 2 4 2" xfId="3835" xr:uid="{A545CE3A-D38E-4E13-A207-1E7EDE9122B0}"/>
    <cellStyle name="Normal 8 4 2 2 4 3" xfId="3836" xr:uid="{7F28D830-539C-4349-B58D-945A033D1A5A}"/>
    <cellStyle name="Normal 8 4 2 2 4 4" xfId="3837" xr:uid="{80E15DF2-2B45-484E-9934-3696C45C34A0}"/>
    <cellStyle name="Normal 8 4 2 2 5" xfId="3838" xr:uid="{F8669AF8-B9EB-46A0-871F-AC73D6486ABD}"/>
    <cellStyle name="Normal 8 4 2 2 5 2" xfId="3839" xr:uid="{179723F3-6048-4D80-965F-8AEED073F13B}"/>
    <cellStyle name="Normal 8 4 2 2 5 3" xfId="3840" xr:uid="{AA0681E1-1458-41E9-BBFA-22A2AF8AD452}"/>
    <cellStyle name="Normal 8 4 2 2 5 4" xfId="3841" xr:uid="{242DF61F-A197-4718-A84B-90C290DCFE8E}"/>
    <cellStyle name="Normal 8 4 2 2 6" xfId="3842" xr:uid="{3A9D1E17-1A33-48DC-9466-8D4F371D49EF}"/>
    <cellStyle name="Normal 8 4 2 2 7" xfId="3843" xr:uid="{BABC899B-C0C5-4416-A7A6-212E2A11E015}"/>
    <cellStyle name="Normal 8 4 2 2 8" xfId="3844" xr:uid="{645F38F2-3F7F-49FA-8D52-7F30CBC45BF6}"/>
    <cellStyle name="Normal 8 4 2 3" xfId="797" xr:uid="{4CA3D03A-9056-465E-BC5B-269BB4AD7750}"/>
    <cellStyle name="Normal 8 4 2 3 2" xfId="798" xr:uid="{A977F3AC-E73B-4468-A308-742C204FFA95}"/>
    <cellStyle name="Normal 8 4 2 3 2 2" xfId="799" xr:uid="{90F90E6A-23BA-44E0-907E-03F8EFC92B53}"/>
    <cellStyle name="Normal 8 4 2 3 2 3" xfId="3845" xr:uid="{9D2BEBDC-A5DB-46BB-8946-889766F6C1B8}"/>
    <cellStyle name="Normal 8 4 2 3 2 4" xfId="3846" xr:uid="{514B0EA7-9587-42E1-AF2D-C620E613B022}"/>
    <cellStyle name="Normal 8 4 2 3 3" xfId="800" xr:uid="{C5E88978-4263-4DC8-B0F4-E387B01220B0}"/>
    <cellStyle name="Normal 8 4 2 3 3 2" xfId="3847" xr:uid="{84B8C4FB-9292-453A-8EB2-520148174978}"/>
    <cellStyle name="Normal 8 4 2 3 3 3" xfId="3848" xr:uid="{5B4B5C55-F7C0-4A9C-A06B-796FEA02F462}"/>
    <cellStyle name="Normal 8 4 2 3 3 4" xfId="3849" xr:uid="{D230C5C3-1CDF-4F28-85AF-CD74E35ED936}"/>
    <cellStyle name="Normal 8 4 2 3 4" xfId="3850" xr:uid="{5C2CE1BD-4CC7-4F4A-9846-6CE127BF4ECF}"/>
    <cellStyle name="Normal 8 4 2 3 5" xfId="3851" xr:uid="{E52878CE-B537-4ED8-9DCA-BD26207D7C15}"/>
    <cellStyle name="Normal 8 4 2 3 6" xfId="3852" xr:uid="{52C69A03-5F36-4474-97BD-113EC04D8EA8}"/>
    <cellStyle name="Normal 8 4 2 4" xfId="801" xr:uid="{93C9232A-60D8-4559-8C89-876CA089BFC8}"/>
    <cellStyle name="Normal 8 4 2 4 2" xfId="802" xr:uid="{A6EE3F35-E8C7-4487-B92B-D0F9F6B73D5C}"/>
    <cellStyle name="Normal 8 4 2 4 2 2" xfId="3853" xr:uid="{D4E16A37-54D2-4C72-B6BB-366568F4C8E3}"/>
    <cellStyle name="Normal 8 4 2 4 2 3" xfId="3854" xr:uid="{9B759660-3C6F-4A51-90F6-F8951732A77B}"/>
    <cellStyle name="Normal 8 4 2 4 2 4" xfId="3855" xr:uid="{E0A508A3-0FC7-4C79-947A-F68BB21DE39E}"/>
    <cellStyle name="Normal 8 4 2 4 3" xfId="3856" xr:uid="{040EA9BE-7095-4130-A32E-14C68A7DC9DF}"/>
    <cellStyle name="Normal 8 4 2 4 4" xfId="3857" xr:uid="{467EA143-0D6B-49B5-8E0A-403127FAA0A7}"/>
    <cellStyle name="Normal 8 4 2 4 5" xfId="3858" xr:uid="{4D32BBA2-4142-4D51-B4C2-E0F29634E409}"/>
    <cellStyle name="Normal 8 4 2 5" xfId="803" xr:uid="{E35812F5-8827-4B26-BB22-BF8246F66D53}"/>
    <cellStyle name="Normal 8 4 2 5 2" xfId="3859" xr:uid="{DCC754E2-AD8D-44AB-BC99-5BEECE1ECCFE}"/>
    <cellStyle name="Normal 8 4 2 5 3" xfId="3860" xr:uid="{977F0EEA-279A-486A-82C0-98D3C94CE3CF}"/>
    <cellStyle name="Normal 8 4 2 5 4" xfId="3861" xr:uid="{1223FD68-E2C4-4EFF-B44E-4409662D6261}"/>
    <cellStyle name="Normal 8 4 2 6" xfId="3862" xr:uid="{86E34239-9E17-4A1D-A472-4CDD516265A4}"/>
    <cellStyle name="Normal 8 4 2 6 2" xfId="3863" xr:uid="{69949BD2-6BDC-4198-8E7D-4120DA9973AB}"/>
    <cellStyle name="Normal 8 4 2 6 3" xfId="3864" xr:uid="{3C24DCCD-4F1B-432E-9787-DA0AD0494705}"/>
    <cellStyle name="Normal 8 4 2 6 4" xfId="3865" xr:uid="{B2A5E674-BD1F-48BD-8C1A-A70E0D5C7971}"/>
    <cellStyle name="Normal 8 4 2 7" xfId="3866" xr:uid="{5EED0A7D-4D46-47DE-A394-BDBB97646CAA}"/>
    <cellStyle name="Normal 8 4 2 8" xfId="3867" xr:uid="{25849608-65C7-4D1A-8848-685CF536721B}"/>
    <cellStyle name="Normal 8 4 2 9" xfId="3868" xr:uid="{E208633E-A485-4447-A721-ED6B4177979F}"/>
    <cellStyle name="Normal 8 4 3" xfId="391" xr:uid="{FB2E33DC-B877-4F81-9AAC-8ECD5B4D6C20}"/>
    <cellStyle name="Normal 8 4 3 2" xfId="804" xr:uid="{CF327FEC-FDA9-414D-A447-303AEF897D3E}"/>
    <cellStyle name="Normal 8 4 3 2 2" xfId="805" xr:uid="{7480694F-2966-4F4F-8D65-538F5EDA2CEA}"/>
    <cellStyle name="Normal 8 4 3 2 2 2" xfId="2186" xr:uid="{DC85B314-CF46-49E7-849E-EB20CE848A0D}"/>
    <cellStyle name="Normal 8 4 3 2 2 2 2" xfId="2187" xr:uid="{9D687CE9-FE99-49DA-A297-7EC5686465DA}"/>
    <cellStyle name="Normal 8 4 3 2 2 3" xfId="2188" xr:uid="{F1D60D69-08A3-4C59-8282-559FFE52DCB8}"/>
    <cellStyle name="Normal 8 4 3 2 2 4" xfId="3869" xr:uid="{BC7E8878-DB6F-4701-AFA1-BF4D9CCBB598}"/>
    <cellStyle name="Normal 8 4 3 2 3" xfId="2189" xr:uid="{D89E9B32-5449-4DF5-BB9B-183098EBA6F0}"/>
    <cellStyle name="Normal 8 4 3 2 3 2" xfId="2190" xr:uid="{402D4D80-2AC2-4752-AC2B-61454B33096D}"/>
    <cellStyle name="Normal 8 4 3 2 3 3" xfId="3870" xr:uid="{490D8F64-248A-49C7-BC28-BAEA38805BE9}"/>
    <cellStyle name="Normal 8 4 3 2 3 4" xfId="3871" xr:uid="{D9284C69-8D02-4324-8A8B-4E2778FD7F42}"/>
    <cellStyle name="Normal 8 4 3 2 4" xfId="2191" xr:uid="{4A19FABE-EDCE-42F3-A27D-C39E314AC81D}"/>
    <cellStyle name="Normal 8 4 3 2 5" xfId="3872" xr:uid="{F714DBBD-2195-45D9-A418-F6D53E726B0E}"/>
    <cellStyle name="Normal 8 4 3 2 6" xfId="3873" xr:uid="{6B88B324-8959-459B-9603-144C9984E10E}"/>
    <cellStyle name="Normal 8 4 3 3" xfId="806" xr:uid="{65B34DDA-FE99-42CE-B9B7-86B53ADC96B4}"/>
    <cellStyle name="Normal 8 4 3 3 2" xfId="2192" xr:uid="{C22E525A-C0D2-4CD4-B8C5-97E57CDF8D71}"/>
    <cellStyle name="Normal 8 4 3 3 2 2" xfId="2193" xr:uid="{090947CA-DDCD-47A5-A7FB-3E7E61AD9C57}"/>
    <cellStyle name="Normal 8 4 3 3 2 3" xfId="3874" xr:uid="{3629EE6F-7DE4-4619-9CF3-44F9D6BB013D}"/>
    <cellStyle name="Normal 8 4 3 3 2 4" xfId="3875" xr:uid="{162213E3-2BCC-4077-BD30-16C66BAF7F9A}"/>
    <cellStyle name="Normal 8 4 3 3 3" xfId="2194" xr:uid="{3C316D12-069A-4FF8-8124-BC9DBCDF5EE6}"/>
    <cellStyle name="Normal 8 4 3 3 4" xfId="3876" xr:uid="{BD1662BA-C20B-452D-9A13-7A7A7C8F2E98}"/>
    <cellStyle name="Normal 8 4 3 3 5" xfId="3877" xr:uid="{38E727E0-5A77-486E-A60A-2F120A612476}"/>
    <cellStyle name="Normal 8 4 3 4" xfId="2195" xr:uid="{0149DA28-49D5-434B-96DC-C4B6E572A832}"/>
    <cellStyle name="Normal 8 4 3 4 2" xfId="2196" xr:uid="{5D936717-D80D-4B0C-B3FC-FDD7B5F2FE7D}"/>
    <cellStyle name="Normal 8 4 3 4 3" xfId="3878" xr:uid="{0D0FB958-FB4F-414B-AE6A-1E2A121FB014}"/>
    <cellStyle name="Normal 8 4 3 4 4" xfId="3879" xr:uid="{1CB2D09D-DA85-4967-BAE9-99AB40197774}"/>
    <cellStyle name="Normal 8 4 3 5" xfId="2197" xr:uid="{619BCAB5-D1BA-47D3-8E1B-55EE529B0DAD}"/>
    <cellStyle name="Normal 8 4 3 5 2" xfId="3880" xr:uid="{DD3C0007-FB03-4BB4-920D-68BEBC344CFA}"/>
    <cellStyle name="Normal 8 4 3 5 3" xfId="3881" xr:uid="{C572703B-BE58-41E6-A5EF-B27B8E914EBA}"/>
    <cellStyle name="Normal 8 4 3 5 4" xfId="3882" xr:uid="{FE839D74-4D58-4A86-96C5-058FD64648DD}"/>
    <cellStyle name="Normal 8 4 3 6" xfId="3883" xr:uid="{43A350CC-84EB-4C65-8E1D-4B53150D0285}"/>
    <cellStyle name="Normal 8 4 3 7" xfId="3884" xr:uid="{1D07D8A3-D431-426E-A3D0-C06D65716C30}"/>
    <cellStyle name="Normal 8 4 3 8" xfId="3885" xr:uid="{10FA8646-D292-49BA-B062-57A1D7639351}"/>
    <cellStyle name="Normal 8 4 4" xfId="392" xr:uid="{3E2E44AF-6F51-4CC4-9077-BBA65F672109}"/>
    <cellStyle name="Normal 8 4 4 2" xfId="807" xr:uid="{958A079E-B8E3-4FBC-BCF2-1C20C724AC26}"/>
    <cellStyle name="Normal 8 4 4 2 2" xfId="808" xr:uid="{CD1C6504-0C60-429C-A576-5747975C863F}"/>
    <cellStyle name="Normal 8 4 4 2 2 2" xfId="2198" xr:uid="{62259D7D-38DE-4F54-9611-208CD4F45B79}"/>
    <cellStyle name="Normal 8 4 4 2 2 3" xfId="3886" xr:uid="{08ECBAE4-5ADF-4536-A982-B41E90C8E5CA}"/>
    <cellStyle name="Normal 8 4 4 2 2 4" xfId="3887" xr:uid="{EAA85D8A-84E6-47F9-943F-565BCF52BABA}"/>
    <cellStyle name="Normal 8 4 4 2 3" xfId="2199" xr:uid="{397EB50D-A2A9-4659-8BD6-EC44346CC294}"/>
    <cellStyle name="Normal 8 4 4 2 4" xfId="3888" xr:uid="{FB6E18EE-D0B3-4637-B7E5-4361391B69AB}"/>
    <cellStyle name="Normal 8 4 4 2 5" xfId="3889" xr:uid="{332FE901-61B9-4DE5-8ABE-8965AE020E6A}"/>
    <cellStyle name="Normal 8 4 4 3" xfId="809" xr:uid="{E33C69FB-76ED-4DFC-9CFE-12A9B21C6971}"/>
    <cellStyle name="Normal 8 4 4 3 2" xfId="2200" xr:uid="{D431EE0B-61FB-47D7-A0A8-4E03AE39342A}"/>
    <cellStyle name="Normal 8 4 4 3 3" xfId="3890" xr:uid="{4016D04D-6F81-4AC2-BAF3-E9284E351F64}"/>
    <cellStyle name="Normal 8 4 4 3 4" xfId="3891" xr:uid="{77A58AF4-34E3-45EE-AC38-58C454915A06}"/>
    <cellStyle name="Normal 8 4 4 4" xfId="2201" xr:uid="{050D358B-C011-483B-A978-85A69CBE8A03}"/>
    <cellStyle name="Normal 8 4 4 4 2" xfId="3892" xr:uid="{C0F88161-5853-4E78-8E7E-320A3FDA00C3}"/>
    <cellStyle name="Normal 8 4 4 4 3" xfId="3893" xr:uid="{A4C5D233-C9A4-4077-98D7-071509A54F88}"/>
    <cellStyle name="Normal 8 4 4 4 4" xfId="3894" xr:uid="{8A3ED34C-A561-4C78-B973-128724A94091}"/>
    <cellStyle name="Normal 8 4 4 5" xfId="3895" xr:uid="{935E9DA6-7D2A-429B-AF0C-70E49F7730F1}"/>
    <cellStyle name="Normal 8 4 4 6" xfId="3896" xr:uid="{D27F64F6-2B68-4B1D-B6BC-A425B39D8618}"/>
    <cellStyle name="Normal 8 4 4 7" xfId="3897" xr:uid="{992AF6ED-9A04-4F79-851C-826CB4D29AE9}"/>
    <cellStyle name="Normal 8 4 5" xfId="393" xr:uid="{BDA44DB8-3985-4148-ADC2-56D0AD171F42}"/>
    <cellStyle name="Normal 8 4 5 2" xfId="810" xr:uid="{6FFE8578-9E85-4770-A30B-9F0627B64462}"/>
    <cellStyle name="Normal 8 4 5 2 2" xfId="2202" xr:uid="{8211AD5B-A875-42FC-84C6-48DB36ED01CB}"/>
    <cellStyle name="Normal 8 4 5 2 3" xfId="3898" xr:uid="{020EB292-F565-4870-8C65-1D1F641A12AE}"/>
    <cellStyle name="Normal 8 4 5 2 4" xfId="3899" xr:uid="{9617E254-E66C-46B7-BACE-8D1EC6B58F04}"/>
    <cellStyle name="Normal 8 4 5 3" xfId="2203" xr:uid="{6623CAD2-3A86-4BAC-BF2C-ED4348283567}"/>
    <cellStyle name="Normal 8 4 5 3 2" xfId="3900" xr:uid="{46B431B8-9A5F-4A1A-8809-0B266EB88FCB}"/>
    <cellStyle name="Normal 8 4 5 3 3" xfId="3901" xr:uid="{377E2867-11DA-4BBD-AFC9-DA0A7AD930D0}"/>
    <cellStyle name="Normal 8 4 5 3 4" xfId="3902" xr:uid="{0AF40EE7-3A4D-4CBB-AB29-A093AD9E73A7}"/>
    <cellStyle name="Normal 8 4 5 4" xfId="3903" xr:uid="{8206C804-4146-471C-A9E9-1E9FAB54D27D}"/>
    <cellStyle name="Normal 8 4 5 5" xfId="3904" xr:uid="{4AA70323-A6E2-4A95-81FD-374063F0E211}"/>
    <cellStyle name="Normal 8 4 5 6" xfId="3905" xr:uid="{2EB80AA7-C8A5-4508-99C1-0FDD781FE379}"/>
    <cellStyle name="Normal 8 4 6" xfId="811" xr:uid="{236DCF73-3695-44AA-B62B-6EA25C4D097E}"/>
    <cellStyle name="Normal 8 4 6 2" xfId="2204" xr:uid="{6296184F-6D06-41A0-875F-E2FEE940B338}"/>
    <cellStyle name="Normal 8 4 6 2 2" xfId="3906" xr:uid="{836CFC46-C36B-40BA-B77B-807AE53431DC}"/>
    <cellStyle name="Normal 8 4 6 2 3" xfId="3907" xr:uid="{12D9EBF9-CB6F-4AE6-91A6-026D816F522A}"/>
    <cellStyle name="Normal 8 4 6 2 4" xfId="3908" xr:uid="{062B1D35-72B3-425E-A533-F447AA3A226B}"/>
    <cellStyle name="Normal 8 4 6 3" xfId="3909" xr:uid="{64790926-CA77-4FB6-8FEC-E12DE799FB19}"/>
    <cellStyle name="Normal 8 4 6 4" xfId="3910" xr:uid="{D179BFE4-E88A-4B09-B9C0-CFD6D0A0D1F8}"/>
    <cellStyle name="Normal 8 4 6 5" xfId="3911" xr:uid="{8F9E3A36-BFF8-4FEF-9335-AB1F322BF794}"/>
    <cellStyle name="Normal 8 4 7" xfId="2205" xr:uid="{C6464244-CC07-452E-96ED-F44ACF543E64}"/>
    <cellStyle name="Normal 8 4 7 2" xfId="3912" xr:uid="{6E009D65-A67A-48EB-B528-E8E38A64C5D5}"/>
    <cellStyle name="Normal 8 4 7 3" xfId="3913" xr:uid="{D509585B-06B8-476A-85DC-D7B5D08FD991}"/>
    <cellStyle name="Normal 8 4 7 4" xfId="3914" xr:uid="{55F4B0E7-0F39-4947-8741-349630D6DC30}"/>
    <cellStyle name="Normal 8 4 8" xfId="3915" xr:uid="{5A4A3FD1-2E22-450B-9BD0-E1DFE94FE1EC}"/>
    <cellStyle name="Normal 8 4 8 2" xfId="3916" xr:uid="{284CA927-54AA-487E-84F4-490186C0A1EE}"/>
    <cellStyle name="Normal 8 4 8 3" xfId="3917" xr:uid="{5671A114-264C-4638-B822-C5554048099D}"/>
    <cellStyle name="Normal 8 4 8 4" xfId="3918" xr:uid="{7E22AF58-019F-461F-A5FC-242F7FE217D4}"/>
    <cellStyle name="Normal 8 4 9" xfId="3919" xr:uid="{7050AE90-617A-4C10-8D81-2D2369B8C548}"/>
    <cellStyle name="Normal 8 5" xfId="161" xr:uid="{14AD45F1-5387-45B9-BB02-A9B381243483}"/>
    <cellStyle name="Normal 8 5 2" xfId="162" xr:uid="{EB7C5F2E-907E-41C9-BAD3-280638B2BC62}"/>
    <cellStyle name="Normal 8 5 2 2" xfId="394" xr:uid="{56F5B27B-0934-4D09-BCC7-9D4414DB9F52}"/>
    <cellStyle name="Normal 8 5 2 2 2" xfId="812" xr:uid="{F7C14879-B533-4E5A-8961-FA06F77131BB}"/>
    <cellStyle name="Normal 8 5 2 2 2 2" xfId="2206" xr:uid="{53B2DFAA-E8D2-40C7-A6DD-F9352DA2FFB0}"/>
    <cellStyle name="Normal 8 5 2 2 2 3" xfId="3920" xr:uid="{F9DDDC24-27E6-40BC-A8DD-91104B8996C0}"/>
    <cellStyle name="Normal 8 5 2 2 2 4" xfId="3921" xr:uid="{DFB95800-C988-428C-9592-B4113BE2775D}"/>
    <cellStyle name="Normal 8 5 2 2 3" xfId="2207" xr:uid="{7CDAF2F2-8DCF-4553-9144-27E0D7DCF3F9}"/>
    <cellStyle name="Normal 8 5 2 2 3 2" xfId="3922" xr:uid="{1437DD40-9794-4383-AAC4-4580A57EC036}"/>
    <cellStyle name="Normal 8 5 2 2 3 3" xfId="3923" xr:uid="{34B67F1B-4738-4628-8995-71F6F176D6CF}"/>
    <cellStyle name="Normal 8 5 2 2 3 4" xfId="3924" xr:uid="{14BD78D2-42C1-4BDB-AA1B-5755C2B64C28}"/>
    <cellStyle name="Normal 8 5 2 2 4" xfId="3925" xr:uid="{6EBD8599-5941-4B38-BAFA-59E9CB17FAD6}"/>
    <cellStyle name="Normal 8 5 2 2 5" xfId="3926" xr:uid="{CC8D496E-F8D2-415D-8FD9-00A1DB79AA98}"/>
    <cellStyle name="Normal 8 5 2 2 6" xfId="3927" xr:uid="{3F811E07-741E-470D-B177-7524754493DC}"/>
    <cellStyle name="Normal 8 5 2 3" xfId="813" xr:uid="{E64A4BAD-4B8F-4D64-B7E9-A04569477FDA}"/>
    <cellStyle name="Normal 8 5 2 3 2" xfId="2208" xr:uid="{0421C1F5-C1F1-40B8-8AB3-22FBBEF4FA64}"/>
    <cellStyle name="Normal 8 5 2 3 2 2" xfId="3928" xr:uid="{97BE7AD9-B5F5-4096-BA8D-A6CF76A932C0}"/>
    <cellStyle name="Normal 8 5 2 3 2 3" xfId="3929" xr:uid="{672F25A0-CFA8-4A53-B985-5270355532CB}"/>
    <cellStyle name="Normal 8 5 2 3 2 4" xfId="3930" xr:uid="{479B6AA6-D04C-41DF-B1D2-1E521E34887F}"/>
    <cellStyle name="Normal 8 5 2 3 3" xfId="3931" xr:uid="{E13A4DC0-6409-4DD2-AB9D-2EA2BFBDC86D}"/>
    <cellStyle name="Normal 8 5 2 3 4" xfId="3932" xr:uid="{D40FA818-FC58-4628-877A-88BFA1C7462F}"/>
    <cellStyle name="Normal 8 5 2 3 5" xfId="3933" xr:uid="{BBB34032-D902-448A-BED7-3B3DB3543F72}"/>
    <cellStyle name="Normal 8 5 2 4" xfId="2209" xr:uid="{BFDDF21B-09D9-4C4B-8FBE-B94F37F5955E}"/>
    <cellStyle name="Normal 8 5 2 4 2" xfId="3934" xr:uid="{317782FD-DED0-4155-80FD-89C71F6061DD}"/>
    <cellStyle name="Normal 8 5 2 4 3" xfId="3935" xr:uid="{78FE5481-A3C6-4F29-95AE-0D0D0BDF9969}"/>
    <cellStyle name="Normal 8 5 2 4 4" xfId="3936" xr:uid="{498A0E3C-E015-47F4-9DA7-B1403273DB7D}"/>
    <cellStyle name="Normal 8 5 2 5" xfId="3937" xr:uid="{C93A32A0-A7F0-49AF-A234-8AFBF0ED221A}"/>
    <cellStyle name="Normal 8 5 2 5 2" xfId="3938" xr:uid="{D46B3AD5-D0A7-4279-83EB-030D40B088DA}"/>
    <cellStyle name="Normal 8 5 2 5 3" xfId="3939" xr:uid="{555DADBE-5455-450E-9F0C-211E422534F2}"/>
    <cellStyle name="Normal 8 5 2 5 4" xfId="3940" xr:uid="{7B51583F-0A05-4AC8-90BE-EF53BD7C1B57}"/>
    <cellStyle name="Normal 8 5 2 6" xfId="3941" xr:uid="{AC29EB7B-86C8-4508-8124-C57AF185E2A7}"/>
    <cellStyle name="Normal 8 5 2 7" xfId="3942" xr:uid="{9927AFCF-A29F-4535-A4CB-13339C895F1C}"/>
    <cellStyle name="Normal 8 5 2 8" xfId="3943" xr:uid="{FD563E74-C191-407D-99C9-960FF216A89F}"/>
    <cellStyle name="Normal 8 5 3" xfId="395" xr:uid="{EE05D7F6-8610-49C9-B7ED-F1ACC34A4CC2}"/>
    <cellStyle name="Normal 8 5 3 2" xfId="814" xr:uid="{869ED30C-EC44-488A-8115-A6649B4684FE}"/>
    <cellStyle name="Normal 8 5 3 2 2" xfId="815" xr:uid="{342C688F-78AD-43EB-9003-5C875C806D3B}"/>
    <cellStyle name="Normal 8 5 3 2 3" xfId="3944" xr:uid="{F0150D50-9651-4819-941D-0A81BADC26BF}"/>
    <cellStyle name="Normal 8 5 3 2 4" xfId="3945" xr:uid="{7DDE47F3-404A-4F7C-B3A2-D8946DF7BC0A}"/>
    <cellStyle name="Normal 8 5 3 3" xfId="816" xr:uid="{0DF16CB1-540F-4A38-A6F4-12A304035919}"/>
    <cellStyle name="Normal 8 5 3 3 2" xfId="3946" xr:uid="{8515568A-B9A7-4260-97FE-924D5ECB81D3}"/>
    <cellStyle name="Normal 8 5 3 3 3" xfId="3947" xr:uid="{AE47C766-4EAE-473F-96E2-5C404A1B897D}"/>
    <cellStyle name="Normal 8 5 3 3 4" xfId="3948" xr:uid="{6F27210A-9205-431D-B073-ECBEF5BA2D98}"/>
    <cellStyle name="Normal 8 5 3 4" xfId="3949" xr:uid="{A4A96404-CF7E-4869-A5CE-ACFFD578477D}"/>
    <cellStyle name="Normal 8 5 3 5" xfId="3950" xr:uid="{3AE04B35-C5E5-4B44-A843-4E4491742FCF}"/>
    <cellStyle name="Normal 8 5 3 6" xfId="3951" xr:uid="{58F8AD35-950C-42C2-AA18-2673BD29EF27}"/>
    <cellStyle name="Normal 8 5 4" xfId="396" xr:uid="{B89A6A8E-2FAE-4B87-8E12-90CB32BAA4FF}"/>
    <cellStyle name="Normal 8 5 4 2" xfId="817" xr:uid="{9C88F093-A613-4BAB-909C-72E633AF182A}"/>
    <cellStyle name="Normal 8 5 4 2 2" xfId="3952" xr:uid="{79EB7B15-FF1D-4D0E-B39E-6456E2AB8C35}"/>
    <cellStyle name="Normal 8 5 4 2 3" xfId="3953" xr:uid="{92844248-93D8-446B-821C-107ACAB61705}"/>
    <cellStyle name="Normal 8 5 4 2 4" xfId="3954" xr:uid="{6B42FE0E-44D3-424B-9CE7-41A15754F851}"/>
    <cellStyle name="Normal 8 5 4 3" xfId="3955" xr:uid="{50DC9C95-B963-4DE0-A7E6-2347A1ACC4B3}"/>
    <cellStyle name="Normal 8 5 4 4" xfId="3956" xr:uid="{2F0610CC-E0CE-473C-9034-4AEB3957F879}"/>
    <cellStyle name="Normal 8 5 4 5" xfId="3957" xr:uid="{B45CECC4-A67B-4D24-9E09-5B53DF4AAD81}"/>
    <cellStyle name="Normal 8 5 5" xfId="818" xr:uid="{A041A33A-C22C-47E0-BAB8-723D614433C1}"/>
    <cellStyle name="Normal 8 5 5 2" xfId="3958" xr:uid="{05E1B9E4-5AD6-4BDD-96F4-3EFA7012347A}"/>
    <cellStyle name="Normal 8 5 5 3" xfId="3959" xr:uid="{DAA7DB88-070F-434A-ADCB-DC8C17DA2AA2}"/>
    <cellStyle name="Normal 8 5 5 4" xfId="3960" xr:uid="{EC12DF33-78DB-48B1-8F0D-5ABEFB2D196F}"/>
    <cellStyle name="Normal 8 5 6" xfId="3961" xr:uid="{A2582174-E078-4229-91A3-C7F6C9E987B4}"/>
    <cellStyle name="Normal 8 5 6 2" xfId="3962" xr:uid="{AED6E892-7141-4F7C-843D-DB330785AAD6}"/>
    <cellStyle name="Normal 8 5 6 3" xfId="3963" xr:uid="{D9C2CC28-BA51-45AA-873C-CB15B7DB765A}"/>
    <cellStyle name="Normal 8 5 6 4" xfId="3964" xr:uid="{8BF6E2C8-EA85-4F54-84A0-758F6553991A}"/>
    <cellStyle name="Normal 8 5 7" xfId="3965" xr:uid="{743CC524-2F20-4DB1-A7B0-F678573E85F3}"/>
    <cellStyle name="Normal 8 5 8" xfId="3966" xr:uid="{B4A4DDE6-7E2A-4DB3-B8B3-137C97285623}"/>
    <cellStyle name="Normal 8 5 9" xfId="3967" xr:uid="{A2293D10-F083-4693-810E-40CC8491F0D4}"/>
    <cellStyle name="Normal 8 6" xfId="163" xr:uid="{00CA5648-13B1-41BC-BA92-F268C79FE78D}"/>
    <cellStyle name="Normal 8 6 2" xfId="397" xr:uid="{2F2986FE-2F8B-4141-9869-2C612F2550C6}"/>
    <cellStyle name="Normal 8 6 2 2" xfId="819" xr:uid="{297198BE-E3AB-4E69-A66C-EE6AE8E04AAD}"/>
    <cellStyle name="Normal 8 6 2 2 2" xfId="2210" xr:uid="{68A149C5-376D-4AB9-A899-801F532C34A6}"/>
    <cellStyle name="Normal 8 6 2 2 2 2" xfId="2211" xr:uid="{51069D0D-F610-4499-B4C6-608F379B2828}"/>
    <cellStyle name="Normal 8 6 2 2 3" xfId="2212" xr:uid="{8589F6D1-C614-4472-A80B-54A53868A834}"/>
    <cellStyle name="Normal 8 6 2 2 4" xfId="3968" xr:uid="{E8676930-4CFD-4560-94A5-C38FBF7288A3}"/>
    <cellStyle name="Normal 8 6 2 3" xfId="2213" xr:uid="{346FAD72-CA44-48FB-9182-DDC86F6935BB}"/>
    <cellStyle name="Normal 8 6 2 3 2" xfId="2214" xr:uid="{8E147B07-CC1D-4E29-A6F2-A80649F84E61}"/>
    <cellStyle name="Normal 8 6 2 3 3" xfId="3969" xr:uid="{89300DBE-459F-4373-86A7-253165786060}"/>
    <cellStyle name="Normal 8 6 2 3 4" xfId="3970" xr:uid="{35797B51-A3FF-4055-9F4A-378041BE8E2F}"/>
    <cellStyle name="Normal 8 6 2 4" xfId="2215" xr:uid="{8C4AC69D-E344-4D94-9614-3016862BEC86}"/>
    <cellStyle name="Normal 8 6 2 5" xfId="3971" xr:uid="{30D23266-C7E8-41B8-828A-07926246C7F9}"/>
    <cellStyle name="Normal 8 6 2 6" xfId="3972" xr:uid="{EB8D1B9F-883E-4E38-A941-486CE06C5EF3}"/>
    <cellStyle name="Normal 8 6 3" xfId="820" xr:uid="{B357293D-19F2-4A0A-8726-544557CB1F02}"/>
    <cellStyle name="Normal 8 6 3 2" xfId="2216" xr:uid="{B3EC0398-18F3-49BB-A6A0-A4C1B46DF727}"/>
    <cellStyle name="Normal 8 6 3 2 2" xfId="2217" xr:uid="{A744FDE3-A6F1-436D-920D-105AB44BC207}"/>
    <cellStyle name="Normal 8 6 3 2 3" xfId="3973" xr:uid="{EA7CC2BA-3159-4E70-BA45-AE950FB0333D}"/>
    <cellStyle name="Normal 8 6 3 2 4" xfId="3974" xr:uid="{C521F637-0EF6-4B89-92E3-BFAB6BF0EA75}"/>
    <cellStyle name="Normal 8 6 3 3" xfId="2218" xr:uid="{6FB08B71-C127-4B8F-BDA8-6BDA5C69A9EF}"/>
    <cellStyle name="Normal 8 6 3 4" xfId="3975" xr:uid="{2178FC5F-5A02-4FC3-B584-85FC93F68CCE}"/>
    <cellStyle name="Normal 8 6 3 5" xfId="3976" xr:uid="{29675EA6-578B-4441-B1B7-1B4FB8D2CB3E}"/>
    <cellStyle name="Normal 8 6 4" xfId="2219" xr:uid="{6FBB62EA-B7BB-450D-98C0-3986926D2C7E}"/>
    <cellStyle name="Normal 8 6 4 2" xfId="2220" xr:uid="{BD451D07-8A1A-4B3A-A700-27BE694460E2}"/>
    <cellStyle name="Normal 8 6 4 3" xfId="3977" xr:uid="{1090799D-26FF-445D-9AE9-1DE44C9BEC8F}"/>
    <cellStyle name="Normal 8 6 4 4" xfId="3978" xr:uid="{EC170807-D83B-4544-9124-1E1DB5BCC575}"/>
    <cellStyle name="Normal 8 6 5" xfId="2221" xr:uid="{2F27A69A-DD65-4C80-8D97-28AE9600245F}"/>
    <cellStyle name="Normal 8 6 5 2" xfId="3979" xr:uid="{35368747-8756-4419-9BFD-026812BA6045}"/>
    <cellStyle name="Normal 8 6 5 3" xfId="3980" xr:uid="{895BA5BF-4553-4AF4-84A5-5C5942DE6E89}"/>
    <cellStyle name="Normal 8 6 5 4" xfId="3981" xr:uid="{1AEA5D3C-161E-4BF0-9577-5E82704B1BBE}"/>
    <cellStyle name="Normal 8 6 6" xfId="3982" xr:uid="{D35F3B3A-859B-455E-85A1-2C825BEBEEA8}"/>
    <cellStyle name="Normal 8 6 7" xfId="3983" xr:uid="{6D753E27-656F-4DD3-AECC-63064C22CCD9}"/>
    <cellStyle name="Normal 8 6 8" xfId="3984" xr:uid="{66779317-5000-45F2-B7D3-F1332B64685A}"/>
    <cellStyle name="Normal 8 7" xfId="398" xr:uid="{7122B2DC-4C33-4FE3-80F1-BAEC624C1CD8}"/>
    <cellStyle name="Normal 8 7 2" xfId="821" xr:uid="{311BB5D9-01E4-446D-8289-BEECB847DA4B}"/>
    <cellStyle name="Normal 8 7 2 2" xfId="822" xr:uid="{8313A22E-2F33-448C-A7ED-87EC5C660300}"/>
    <cellStyle name="Normal 8 7 2 2 2" xfId="2222" xr:uid="{8D5429BF-4532-4160-BADA-9683C00F8242}"/>
    <cellStyle name="Normal 8 7 2 2 3" xfId="3985" xr:uid="{F909405A-31BC-4717-A342-D694426228F2}"/>
    <cellStyle name="Normal 8 7 2 2 4" xfId="3986" xr:uid="{09427DB6-D944-4CE8-8E8C-95C264D00C8F}"/>
    <cellStyle name="Normal 8 7 2 3" xfId="2223" xr:uid="{0A324DEF-6845-4FAA-BF09-6457D02E94A6}"/>
    <cellStyle name="Normal 8 7 2 4" xfId="3987" xr:uid="{FB8A0C4D-8C23-41FF-83BB-C93E839EAD07}"/>
    <cellStyle name="Normal 8 7 2 5" xfId="3988" xr:uid="{BEB4EC9C-6DB8-4DA4-B271-5A135F399463}"/>
    <cellStyle name="Normal 8 7 3" xfId="823" xr:uid="{3275FC0E-CAA8-47A2-B06C-4836D1DF25D3}"/>
    <cellStyle name="Normal 8 7 3 2" xfId="2224" xr:uid="{972EEC64-CBB5-49B7-B093-EAC6801FDECB}"/>
    <cellStyle name="Normal 8 7 3 3" xfId="3989" xr:uid="{DC42F57F-222E-4C9A-97B0-25DDA9C863BE}"/>
    <cellStyle name="Normal 8 7 3 4" xfId="3990" xr:uid="{32203987-9BC4-4B98-9888-C55DB86AF2A7}"/>
    <cellStyle name="Normal 8 7 4" xfId="2225" xr:uid="{C00793CF-81C0-499C-B5C5-58169ACD3E23}"/>
    <cellStyle name="Normal 8 7 4 2" xfId="3991" xr:uid="{9381EEFE-D8F4-4111-8249-EE2DC59FFB5F}"/>
    <cellStyle name="Normal 8 7 4 3" xfId="3992" xr:uid="{3EAF8C45-C35F-4E3F-9E77-FC9FABB675DC}"/>
    <cellStyle name="Normal 8 7 4 4" xfId="3993" xr:uid="{DAA95CB3-13FF-4FCE-A338-5B107631EE68}"/>
    <cellStyle name="Normal 8 7 5" xfId="3994" xr:uid="{DC95AB39-F460-4E1E-AF3A-EA91739491D0}"/>
    <cellStyle name="Normal 8 7 6" xfId="3995" xr:uid="{90982450-A6D2-4E9E-90CC-4E1B9EC967F4}"/>
    <cellStyle name="Normal 8 7 7" xfId="3996" xr:uid="{73B3ACEB-B90E-4E70-8E7C-6AA5740D9669}"/>
    <cellStyle name="Normal 8 8" xfId="399" xr:uid="{2604AEDA-9FB6-4A78-83CC-AD0C45FEB238}"/>
    <cellStyle name="Normal 8 8 2" xfId="824" xr:uid="{137C3D15-D204-4623-A6C0-462C564872FE}"/>
    <cellStyle name="Normal 8 8 2 2" xfId="2226" xr:uid="{D11F732A-2C6E-43D8-AB99-5315F89DBA79}"/>
    <cellStyle name="Normal 8 8 2 3" xfId="3997" xr:uid="{8F661AE0-4BA7-4603-B820-E7E96CC5587C}"/>
    <cellStyle name="Normal 8 8 2 4" xfId="3998" xr:uid="{C0299A61-0F08-4FF8-99A9-CA7BEC849598}"/>
    <cellStyle name="Normal 8 8 3" xfId="2227" xr:uid="{BCA364E8-0945-4A10-B15A-07903416B379}"/>
    <cellStyle name="Normal 8 8 3 2" xfId="3999" xr:uid="{67652A0E-C2AB-43B3-BD95-CE045BAB59E7}"/>
    <cellStyle name="Normal 8 8 3 3" xfId="4000" xr:uid="{0ED197E4-BB6B-417D-8B9F-CB1E686F6F67}"/>
    <cellStyle name="Normal 8 8 3 4" xfId="4001" xr:uid="{E7E81D02-B71F-4ACB-8C59-8F3E5A3D200A}"/>
    <cellStyle name="Normal 8 8 4" xfId="4002" xr:uid="{76892A90-E8DD-49F4-B9B1-8E20C2A58932}"/>
    <cellStyle name="Normal 8 8 5" xfId="4003" xr:uid="{34EC5E7B-D9B6-4FCA-82FE-C3AABD3BC14B}"/>
    <cellStyle name="Normal 8 8 6" xfId="4004" xr:uid="{C08A4EA5-A61B-44B9-B57C-A71A1082B121}"/>
    <cellStyle name="Normal 8 9" xfId="400" xr:uid="{BF278AEB-9ABB-4192-8DB2-FA0049B3C0DC}"/>
    <cellStyle name="Normal 8 9 2" xfId="2228" xr:uid="{5513B680-24BD-4446-A38B-982246F09449}"/>
    <cellStyle name="Normal 8 9 2 2" xfId="4005" xr:uid="{48B01AA9-966C-47B2-900E-7204CD40C658}"/>
    <cellStyle name="Normal 8 9 2 2 2" xfId="4410" xr:uid="{7A61F24C-F19C-49BC-8F41-A6F15F827058}"/>
    <cellStyle name="Normal 8 9 2 2 3" xfId="4689" xr:uid="{4EA8EDD7-A361-4F18-81AD-9D36DA81DE95}"/>
    <cellStyle name="Normal 8 9 2 3" xfId="4006" xr:uid="{3AC4F6F4-CD35-4127-B185-C0C7ECDC684E}"/>
    <cellStyle name="Normal 8 9 2 4" xfId="4007" xr:uid="{A6549A03-C3F4-4784-89D1-447440E7AF5A}"/>
    <cellStyle name="Normal 8 9 3" xfId="4008" xr:uid="{FA7E9BA1-DA10-4FE5-A119-C8BD39B6521F}"/>
    <cellStyle name="Normal 8 9 3 2" xfId="5343" xr:uid="{AABAC590-C5D1-4FB7-8ACD-37FB6DB878B0}"/>
    <cellStyle name="Normal 8 9 4" xfId="4009" xr:uid="{3B76B548-A8A9-4294-B042-F64E8D21DD11}"/>
    <cellStyle name="Normal 8 9 4 2" xfId="4580" xr:uid="{E4989330-DC72-40C9-8856-64F4FD091377}"/>
    <cellStyle name="Normal 8 9 4 3" xfId="4690" xr:uid="{9DC58CBB-62C4-44E4-8918-C03545F87A55}"/>
    <cellStyle name="Normal 8 9 4 4" xfId="4609" xr:uid="{B1EB9448-41B2-4400-A6FA-5477F4B22931}"/>
    <cellStyle name="Normal 8 9 5" xfId="4010" xr:uid="{B0C156CD-763E-4119-AA4D-362CB5176FBA}"/>
    <cellStyle name="Normal 9" xfId="164" xr:uid="{65F01CD4-160E-46AE-A2C0-64C35B7834DC}"/>
    <cellStyle name="Normal 9 10" xfId="401" xr:uid="{299DBD4A-4436-4923-A291-FB517503544D}"/>
    <cellStyle name="Normal 9 10 2" xfId="2229" xr:uid="{F64FBC64-8051-4427-AF4F-0C8F6FDE6E41}"/>
    <cellStyle name="Normal 9 10 2 2" xfId="4011" xr:uid="{F11C660F-954F-4505-B838-59B0AD4511F0}"/>
    <cellStyle name="Normal 9 10 2 3" xfId="4012" xr:uid="{F7E3816B-8A5C-485F-A5AF-5BF31C5B25DD}"/>
    <cellStyle name="Normal 9 10 2 4" xfId="4013" xr:uid="{47BFF417-B6B6-4894-8F9D-62DAFFBC6367}"/>
    <cellStyle name="Normal 9 10 3" xfId="4014" xr:uid="{C20E2762-C28E-4B9E-9E34-B1637B17C2E6}"/>
    <cellStyle name="Normal 9 10 4" xfId="4015" xr:uid="{5CC5A53A-74F7-40EE-9BCC-9AEBBBC65B16}"/>
    <cellStyle name="Normal 9 10 5" xfId="4016" xr:uid="{D13E8504-451E-448B-AA8F-D546DDCCFAAD}"/>
    <cellStyle name="Normal 9 11" xfId="2230" xr:uid="{AF26F0F3-BD2A-43DC-AEC6-5A5E403C82CC}"/>
    <cellStyle name="Normal 9 11 2" xfId="4017" xr:uid="{9DCABF2B-2EA7-4C03-B922-B4366ED4F5CF}"/>
    <cellStyle name="Normal 9 11 3" xfId="4018" xr:uid="{C705C607-E462-4866-8A12-6C4042DE16C3}"/>
    <cellStyle name="Normal 9 11 4" xfId="4019" xr:uid="{AB6C385A-0597-4F84-86F5-5D0E0CFA0898}"/>
    <cellStyle name="Normal 9 12" xfId="4020" xr:uid="{FF3AAD40-EA34-4A63-8101-DE4A9192D890}"/>
    <cellStyle name="Normal 9 12 2" xfId="4021" xr:uid="{5BDA6079-3B9E-4ACC-927B-EC83B31F5BED}"/>
    <cellStyle name="Normal 9 12 3" xfId="4022" xr:uid="{21321D58-752E-4AFE-B3CC-9F8E5DC06F42}"/>
    <cellStyle name="Normal 9 12 4" xfId="4023" xr:uid="{EEAD8DA7-6F87-41F2-8409-0ADFDDEFE26B}"/>
    <cellStyle name="Normal 9 13" xfId="4024" xr:uid="{320548A5-C3B8-429D-A968-34195F7DA735}"/>
    <cellStyle name="Normal 9 13 2" xfId="4025" xr:uid="{E41CD26E-D8BB-452C-9D3C-CA177748D8FD}"/>
    <cellStyle name="Normal 9 14" xfId="4026" xr:uid="{4DC92ED6-E6E1-4DB7-A217-7AAD4491492D}"/>
    <cellStyle name="Normal 9 15" xfId="4027" xr:uid="{EBF6A1AA-6866-45E1-9905-65CC5AE91F3D}"/>
    <cellStyle name="Normal 9 16" xfId="4028" xr:uid="{D3EBA962-1687-4738-A73D-467CDB39131F}"/>
    <cellStyle name="Normal 9 2" xfId="165" xr:uid="{8916FAC8-EFA5-423B-BFC1-39AECA71A9B0}"/>
    <cellStyle name="Normal 9 2 2" xfId="402" xr:uid="{D4697829-0F5C-4EA7-9CA0-7EABF7190148}"/>
    <cellStyle name="Normal 9 2 2 2" xfId="4672" xr:uid="{CB638A51-A376-4369-8A66-A408F3704B1C}"/>
    <cellStyle name="Normal 9 2 3" xfId="4561" xr:uid="{235F9223-333B-4D4C-A945-3F431A754417}"/>
    <cellStyle name="Normal 9 3" xfId="166" xr:uid="{12E310A1-C288-4F8D-91A8-8C047E652439}"/>
    <cellStyle name="Normal 9 3 10" xfId="4029" xr:uid="{53991BFF-5F9B-4FF6-9183-2502AF48E122}"/>
    <cellStyle name="Normal 9 3 11" xfId="4030" xr:uid="{4B7E95DD-CAF0-41CA-9BAB-4E0781331A29}"/>
    <cellStyle name="Normal 9 3 2" xfId="167" xr:uid="{E0BDA665-11A1-4BD4-A92B-A95E060C410E}"/>
    <cellStyle name="Normal 9 3 2 2" xfId="168" xr:uid="{27E24CA0-BE88-4B7A-B9A0-B6F126F1ED1B}"/>
    <cellStyle name="Normal 9 3 2 2 2" xfId="403" xr:uid="{6779AFDB-5406-459F-8A4D-1F38D1BEF3CA}"/>
    <cellStyle name="Normal 9 3 2 2 2 2" xfId="825" xr:uid="{5921C4FB-211B-4A61-9437-8ECB63043B1B}"/>
    <cellStyle name="Normal 9 3 2 2 2 2 2" xfId="826" xr:uid="{5081313D-84BF-45B5-A372-1E8B8E155832}"/>
    <cellStyle name="Normal 9 3 2 2 2 2 2 2" xfId="2231" xr:uid="{40149967-6356-41D2-AFB6-10DA82F84C00}"/>
    <cellStyle name="Normal 9 3 2 2 2 2 2 2 2" xfId="2232" xr:uid="{CEE26F36-B51B-4FD6-9CB8-5885ADD50CD1}"/>
    <cellStyle name="Normal 9 3 2 2 2 2 2 3" xfId="2233" xr:uid="{6150E1B8-5E20-4908-90FA-EBAB00B967EB}"/>
    <cellStyle name="Normal 9 3 2 2 2 2 3" xfId="2234" xr:uid="{0BBF927A-3B36-45D0-9C90-20DB9E92A50E}"/>
    <cellStyle name="Normal 9 3 2 2 2 2 3 2" xfId="2235" xr:uid="{F87D543F-F2CA-432C-ACCC-7D93EC22911E}"/>
    <cellStyle name="Normal 9 3 2 2 2 2 4" xfId="2236" xr:uid="{F2D606A2-28EF-45FE-A364-E42EAF9B2E92}"/>
    <cellStyle name="Normal 9 3 2 2 2 3" xfId="827" xr:uid="{2444BA64-3A8E-4C88-8E59-8BA329DB5540}"/>
    <cellStyle name="Normal 9 3 2 2 2 3 2" xfId="2237" xr:uid="{272017ED-39D0-4C36-BEB6-2C46CD0D000F}"/>
    <cellStyle name="Normal 9 3 2 2 2 3 2 2" xfId="2238" xr:uid="{7FE0E958-2A11-4AE6-84DE-203C7499CF47}"/>
    <cellStyle name="Normal 9 3 2 2 2 3 3" xfId="2239" xr:uid="{CAFE6B75-073D-457E-8211-05269C7CF068}"/>
    <cellStyle name="Normal 9 3 2 2 2 3 4" xfId="4031" xr:uid="{45D7961B-3018-4650-ADD0-1B2B96D15CD8}"/>
    <cellStyle name="Normal 9 3 2 2 2 4" xfId="2240" xr:uid="{B190223E-D408-4971-A02C-B7024CC7AFAE}"/>
    <cellStyle name="Normal 9 3 2 2 2 4 2" xfId="2241" xr:uid="{B355FECF-3DC4-4341-B30D-EF1F75142B38}"/>
    <cellStyle name="Normal 9 3 2 2 2 5" xfId="2242" xr:uid="{EF075F04-0046-4D7E-B68B-5F07026EA832}"/>
    <cellStyle name="Normal 9 3 2 2 2 6" xfId="4032" xr:uid="{35CDFC8D-58F5-490E-8F16-2DF8B8FC874A}"/>
    <cellStyle name="Normal 9 3 2 2 3" xfId="404" xr:uid="{CBA0E40F-99FB-442F-A7BA-C5FF194B3870}"/>
    <cellStyle name="Normal 9 3 2 2 3 2" xfId="828" xr:uid="{9DBBC9CE-E64F-4282-B7D6-EA7C303FE10D}"/>
    <cellStyle name="Normal 9 3 2 2 3 2 2" xfId="829" xr:uid="{5D555CDE-ADDC-4571-A39A-F8BBE4F2A2A2}"/>
    <cellStyle name="Normal 9 3 2 2 3 2 2 2" xfId="2243" xr:uid="{F1A40E29-9306-498E-AEBF-3CB174E52621}"/>
    <cellStyle name="Normal 9 3 2 2 3 2 2 2 2" xfId="2244" xr:uid="{DF0F2679-7A91-4F0C-8253-2CE4CB470ADD}"/>
    <cellStyle name="Normal 9 3 2 2 3 2 2 3" xfId="2245" xr:uid="{9821CEF6-DBE6-4804-B75E-C42CAAE67AAD}"/>
    <cellStyle name="Normal 9 3 2 2 3 2 3" xfId="2246" xr:uid="{38EC9E39-3AD8-4CAC-8AB6-32A1BDF02D57}"/>
    <cellStyle name="Normal 9 3 2 2 3 2 3 2" xfId="2247" xr:uid="{5E61D1E7-3D4B-40B0-BFF9-194F67D60482}"/>
    <cellStyle name="Normal 9 3 2 2 3 2 4" xfId="2248" xr:uid="{451A65A2-1DD1-4E97-8EFC-130BF06F7798}"/>
    <cellStyle name="Normal 9 3 2 2 3 3" xfId="830" xr:uid="{94C0AE25-DAE4-45E5-A07C-A9F81C69B46E}"/>
    <cellStyle name="Normal 9 3 2 2 3 3 2" xfId="2249" xr:uid="{BAB50BAF-477B-4691-B97E-FE088C3EA0F7}"/>
    <cellStyle name="Normal 9 3 2 2 3 3 2 2" xfId="2250" xr:uid="{CE061714-3D68-47B2-89D1-02EDC2162BD8}"/>
    <cellStyle name="Normal 9 3 2 2 3 3 3" xfId="2251" xr:uid="{0EEBFEBC-1092-4C9D-9700-B1399E50E905}"/>
    <cellStyle name="Normal 9 3 2 2 3 4" xfId="2252" xr:uid="{16402DFB-AC96-4931-B910-8A0CFC4441E7}"/>
    <cellStyle name="Normal 9 3 2 2 3 4 2" xfId="2253" xr:uid="{E4154681-633A-4B28-9B57-10C058919D63}"/>
    <cellStyle name="Normal 9 3 2 2 3 5" xfId="2254" xr:uid="{6EB79808-C572-4CAE-93CF-CED7F22AE390}"/>
    <cellStyle name="Normal 9 3 2 2 4" xfId="831" xr:uid="{377530EA-F8AE-4E29-860C-29D0AA4C7561}"/>
    <cellStyle name="Normal 9 3 2 2 4 2" xfId="832" xr:uid="{8FFAC653-B5B0-4769-B695-E4EB706EBED9}"/>
    <cellStyle name="Normal 9 3 2 2 4 2 2" xfId="2255" xr:uid="{08CF73C5-6AF3-43AB-B29C-F0B7450F0746}"/>
    <cellStyle name="Normal 9 3 2 2 4 2 2 2" xfId="2256" xr:uid="{DD3D0C7A-BAED-493A-A6F1-2D329FBE5470}"/>
    <cellStyle name="Normal 9 3 2 2 4 2 3" xfId="2257" xr:uid="{F324566D-5032-494D-850E-EC27ADF55037}"/>
    <cellStyle name="Normal 9 3 2 2 4 3" xfId="2258" xr:uid="{CEFBB18F-FE8B-47A3-81B7-C09D502B0F6B}"/>
    <cellStyle name="Normal 9 3 2 2 4 3 2" xfId="2259" xr:uid="{44ED7ABE-07DB-4445-903A-7F184AEFD5D7}"/>
    <cellStyle name="Normal 9 3 2 2 4 4" xfId="2260" xr:uid="{BABD1104-CA6D-4304-9B65-8D0796F50841}"/>
    <cellStyle name="Normal 9 3 2 2 5" xfId="833" xr:uid="{1BE4BE7F-090B-4A0B-A48A-6BC7903E20ED}"/>
    <cellStyle name="Normal 9 3 2 2 5 2" xfId="2261" xr:uid="{053DE0EC-DE46-4A81-8227-775525B34343}"/>
    <cellStyle name="Normal 9 3 2 2 5 2 2" xfId="2262" xr:uid="{03DE8C12-9467-4AB9-9308-9277FFE0B37B}"/>
    <cellStyle name="Normal 9 3 2 2 5 3" xfId="2263" xr:uid="{2785DCD5-4144-43FC-8658-1ADEEDCF4670}"/>
    <cellStyle name="Normal 9 3 2 2 5 4" xfId="4033" xr:uid="{036A9F73-0FF6-4A8F-AEE4-7035472EC226}"/>
    <cellStyle name="Normal 9 3 2 2 6" xfId="2264" xr:uid="{BE4820D8-0E72-44EB-BE6C-C71DA41FD503}"/>
    <cellStyle name="Normal 9 3 2 2 6 2" xfId="2265" xr:uid="{32174C97-34A4-4D48-AC3E-FDE78757A638}"/>
    <cellStyle name="Normal 9 3 2 2 7" xfId="2266" xr:uid="{C9F528D5-B2E8-4478-B823-40B725DB6F1C}"/>
    <cellStyle name="Normal 9 3 2 2 8" xfId="4034" xr:uid="{C6B91E4A-D8D7-4BD7-86CE-867A84757F26}"/>
    <cellStyle name="Normal 9 3 2 3" xfId="405" xr:uid="{7FD669D9-8900-4506-A37E-7ED72E7745D5}"/>
    <cellStyle name="Normal 9 3 2 3 2" xfId="834" xr:uid="{8BEA71E1-4D24-47A5-B7DF-202A977FC3B0}"/>
    <cellStyle name="Normal 9 3 2 3 2 2" xfId="835" xr:uid="{6B8BF480-627D-4529-A235-593F0E0B0B82}"/>
    <cellStyle name="Normal 9 3 2 3 2 2 2" xfId="2267" xr:uid="{09D9FEAA-5E68-4664-A29F-E52491FF30F2}"/>
    <cellStyle name="Normal 9 3 2 3 2 2 2 2" xfId="2268" xr:uid="{83CBBC50-6425-47CF-B68B-83B1AAA12D5C}"/>
    <cellStyle name="Normal 9 3 2 3 2 2 3" xfId="2269" xr:uid="{B2AFAF4F-E34F-44C2-A99E-FF582F9DD189}"/>
    <cellStyle name="Normal 9 3 2 3 2 3" xfId="2270" xr:uid="{E0BE4F08-80A7-4BB9-8994-E112FBAB155E}"/>
    <cellStyle name="Normal 9 3 2 3 2 3 2" xfId="2271" xr:uid="{00F7826B-1215-4196-8543-2F6D1248E318}"/>
    <cellStyle name="Normal 9 3 2 3 2 4" xfId="2272" xr:uid="{ABB1AD14-7357-40F2-9D86-976EB176156B}"/>
    <cellStyle name="Normal 9 3 2 3 3" xfId="836" xr:uid="{A0557F5F-9E96-4138-98DA-805A6063CEAC}"/>
    <cellStyle name="Normal 9 3 2 3 3 2" xfId="2273" xr:uid="{6E48FACD-33F6-4AA7-BFA6-DE7E716D3CF2}"/>
    <cellStyle name="Normal 9 3 2 3 3 2 2" xfId="2274" xr:uid="{EC795D86-2E7F-4B36-8A17-BCFC59804006}"/>
    <cellStyle name="Normal 9 3 2 3 3 3" xfId="2275" xr:uid="{1EE58051-CD79-4E9C-BC87-D79925FCAFD9}"/>
    <cellStyle name="Normal 9 3 2 3 3 4" xfId="4035" xr:uid="{EDAD55B2-73BC-43EA-BE15-7090DBA8966E}"/>
    <cellStyle name="Normal 9 3 2 3 4" xfId="2276" xr:uid="{7E85CB78-E8F1-4AE1-8D61-E7E3511BC08B}"/>
    <cellStyle name="Normal 9 3 2 3 4 2" xfId="2277" xr:uid="{FAB28212-93F3-41CC-A262-F2B4CAF60B3B}"/>
    <cellStyle name="Normal 9 3 2 3 5" xfId="2278" xr:uid="{B5F95FD1-D63E-4ACE-B747-81CF5DB4B6A7}"/>
    <cellStyle name="Normal 9 3 2 3 6" xfId="4036" xr:uid="{F3E83D32-B1C0-4793-BB66-4594F1062593}"/>
    <cellStyle name="Normal 9 3 2 4" xfId="406" xr:uid="{CAA140F9-6AD4-46D3-AFE3-CFC66D66646E}"/>
    <cellStyle name="Normal 9 3 2 4 2" xfId="837" xr:uid="{A611E5B8-D6B9-4A1B-9265-EC0A42F24552}"/>
    <cellStyle name="Normal 9 3 2 4 2 2" xfId="838" xr:uid="{3FE97994-9703-4B73-9589-A9AF9340FC94}"/>
    <cellStyle name="Normal 9 3 2 4 2 2 2" xfId="2279" xr:uid="{90CBE6B8-759B-4B7B-977B-0A1885D365B4}"/>
    <cellStyle name="Normal 9 3 2 4 2 2 2 2" xfId="2280" xr:uid="{57E63561-D5F0-4064-BBE0-19DCE1CBC279}"/>
    <cellStyle name="Normal 9 3 2 4 2 2 3" xfId="2281" xr:uid="{47E73F09-B6A8-41A1-8351-2D03B6693506}"/>
    <cellStyle name="Normal 9 3 2 4 2 3" xfId="2282" xr:uid="{C6FFCC2D-0757-4827-A5B6-27DD7F23C726}"/>
    <cellStyle name="Normal 9 3 2 4 2 3 2" xfId="2283" xr:uid="{10B17377-5FF7-4FCD-AECA-C903CE68CC57}"/>
    <cellStyle name="Normal 9 3 2 4 2 4" xfId="2284" xr:uid="{C5BB0961-F0DA-4BC4-BBCF-7CAA50C34502}"/>
    <cellStyle name="Normal 9 3 2 4 3" xfId="839" xr:uid="{4962DCAE-0EB7-4414-BBE8-9C6E5F35920A}"/>
    <cellStyle name="Normal 9 3 2 4 3 2" xfId="2285" xr:uid="{69C3C98D-3B16-49F5-9171-87797204EDE9}"/>
    <cellStyle name="Normal 9 3 2 4 3 2 2" xfId="2286" xr:uid="{3E998C19-450D-4372-AE9E-299F75FB3714}"/>
    <cellStyle name="Normal 9 3 2 4 3 3" xfId="2287" xr:uid="{C86CD0F5-8148-4A8F-B143-C5358749B414}"/>
    <cellStyle name="Normal 9 3 2 4 4" xfId="2288" xr:uid="{1D5F10A4-FB6A-4E20-87DD-7CC5A2CF77E4}"/>
    <cellStyle name="Normal 9 3 2 4 4 2" xfId="2289" xr:uid="{DCF81B39-817D-45CB-BA02-76F01DD5D75D}"/>
    <cellStyle name="Normal 9 3 2 4 5" xfId="2290" xr:uid="{89EF1FAF-E70A-4EFA-9023-05246BCD29D5}"/>
    <cellStyle name="Normal 9 3 2 5" xfId="407" xr:uid="{9B196164-C95C-4359-8B1B-133208F530E5}"/>
    <cellStyle name="Normal 9 3 2 5 2" xfId="840" xr:uid="{9BF9D397-378D-4F0F-A83C-7475BC2827A2}"/>
    <cellStyle name="Normal 9 3 2 5 2 2" xfId="2291" xr:uid="{B07FBD90-7C4B-491A-8022-60E912CB8384}"/>
    <cellStyle name="Normal 9 3 2 5 2 2 2" xfId="2292" xr:uid="{14654B86-1D64-4069-8555-D44CC364F612}"/>
    <cellStyle name="Normal 9 3 2 5 2 3" xfId="2293" xr:uid="{AE490037-6874-4C5A-802A-8E9F7A83D162}"/>
    <cellStyle name="Normal 9 3 2 5 3" xfId="2294" xr:uid="{15E52D75-70A2-4DCD-8853-D3E7314C4FC8}"/>
    <cellStyle name="Normal 9 3 2 5 3 2" xfId="2295" xr:uid="{70DE911F-5164-4D56-8242-AFE53AD87813}"/>
    <cellStyle name="Normal 9 3 2 5 4" xfId="2296" xr:uid="{BEA77907-053E-430F-91CD-F0CD0C7CF453}"/>
    <cellStyle name="Normal 9 3 2 6" xfId="841" xr:uid="{22B262D6-FE07-4CE5-BEFD-842E0FCA191C}"/>
    <cellStyle name="Normal 9 3 2 6 2" xfId="2297" xr:uid="{C675FCA9-FF19-4616-A458-A390BC1C421C}"/>
    <cellStyle name="Normal 9 3 2 6 2 2" xfId="2298" xr:uid="{340AB454-5B30-4E71-B874-67B17227A741}"/>
    <cellStyle name="Normal 9 3 2 6 3" xfId="2299" xr:uid="{0D449685-8F07-4096-9043-61A8FBB7F40D}"/>
    <cellStyle name="Normal 9 3 2 6 4" xfId="4037" xr:uid="{8A2DAFDD-51D9-4991-9040-396CC47D315D}"/>
    <cellStyle name="Normal 9 3 2 7" xfId="2300" xr:uid="{84EA3EE6-C0C7-4C94-98F7-25E7205D21D6}"/>
    <cellStyle name="Normal 9 3 2 7 2" xfId="2301" xr:uid="{4677AB7C-DCC9-4D18-8852-47D5A2791E54}"/>
    <cellStyle name="Normal 9 3 2 8" xfId="2302" xr:uid="{3761311D-E2C2-4D74-AD04-463CFA0448BA}"/>
    <cellStyle name="Normal 9 3 2 9" xfId="4038" xr:uid="{50957F93-C2CD-4643-BCE5-A78E72EAC0CB}"/>
    <cellStyle name="Normal 9 3 3" xfId="169" xr:uid="{BB77C2E8-CDF7-41CC-AF55-5658B48BD2D8}"/>
    <cellStyle name="Normal 9 3 3 2" xfId="170" xr:uid="{68F898F6-3038-4CBC-BA70-C3E7A6BE6B94}"/>
    <cellStyle name="Normal 9 3 3 2 2" xfId="842" xr:uid="{D44F5AFE-5029-4513-BCA8-837DCB019E20}"/>
    <cellStyle name="Normal 9 3 3 2 2 2" xfId="843" xr:uid="{B44EED8C-4181-4916-ACF1-9A57B592CBAB}"/>
    <cellStyle name="Normal 9 3 3 2 2 2 2" xfId="2303" xr:uid="{F5F07705-C847-4496-AF44-835A4E4659F6}"/>
    <cellStyle name="Normal 9 3 3 2 2 2 2 2" xfId="2304" xr:uid="{F2C17C20-B6DC-4145-8D5C-0F293FEA2BE7}"/>
    <cellStyle name="Normal 9 3 3 2 2 2 3" xfId="2305" xr:uid="{0B41AB5F-B4B8-4414-AEC2-F9AFE523523B}"/>
    <cellStyle name="Normal 9 3 3 2 2 3" xfId="2306" xr:uid="{E43F6C7E-6400-40BD-8060-C1DF3C51CF90}"/>
    <cellStyle name="Normal 9 3 3 2 2 3 2" xfId="2307" xr:uid="{F4978B94-4E31-4F38-BF5A-F78FACAEE24E}"/>
    <cellStyle name="Normal 9 3 3 2 2 4" xfId="2308" xr:uid="{E1967A0B-A4C5-440A-BDEC-08A3CA438F23}"/>
    <cellStyle name="Normal 9 3 3 2 3" xfId="844" xr:uid="{D68CB68D-0659-4CF4-8BC9-A8C672BDB1DF}"/>
    <cellStyle name="Normal 9 3 3 2 3 2" xfId="2309" xr:uid="{07C988E2-4B46-49AD-B1B3-77AED2BF8D24}"/>
    <cellStyle name="Normal 9 3 3 2 3 2 2" xfId="2310" xr:uid="{0F0FEA38-74EC-40BC-A0F6-9B4FC9B41D00}"/>
    <cellStyle name="Normal 9 3 3 2 3 3" xfId="2311" xr:uid="{C6ED9837-CCF8-4FB3-BA5F-2DA1F4B384C9}"/>
    <cellStyle name="Normal 9 3 3 2 3 4" xfId="4039" xr:uid="{DBCF317E-97B2-4005-B0DB-BFA20CBE34D2}"/>
    <cellStyle name="Normal 9 3 3 2 4" xfId="2312" xr:uid="{055D5285-AF05-40B5-B02C-F8DB29038F6B}"/>
    <cellStyle name="Normal 9 3 3 2 4 2" xfId="2313" xr:uid="{E8ED6E2C-1893-400E-A8F3-BF2918E16118}"/>
    <cellStyle name="Normal 9 3 3 2 5" xfId="2314" xr:uid="{3709C56E-E21D-4700-9922-2B1B4DBAFA12}"/>
    <cellStyle name="Normal 9 3 3 2 6" xfId="4040" xr:uid="{D040E07B-80DA-4E62-90EC-3B191C3AFEDC}"/>
    <cellStyle name="Normal 9 3 3 3" xfId="408" xr:uid="{F1E2E1CA-F278-4CE3-9F4D-D38DBCF41384}"/>
    <cellStyle name="Normal 9 3 3 3 2" xfId="845" xr:uid="{C6720E6C-4559-43B9-B312-98EA3F6C1581}"/>
    <cellStyle name="Normal 9 3 3 3 2 2" xfId="846" xr:uid="{73CC65D8-59AF-46A1-90E1-F7FD7222322C}"/>
    <cellStyle name="Normal 9 3 3 3 2 2 2" xfId="2315" xr:uid="{8CA89387-E53F-40B3-B5C5-EFAC84E48236}"/>
    <cellStyle name="Normal 9 3 3 3 2 2 2 2" xfId="2316" xr:uid="{739AE157-BE39-4D48-9678-CE8FB214135E}"/>
    <cellStyle name="Normal 9 3 3 3 2 2 2 2 2" xfId="4765" xr:uid="{37D481E7-0344-48F0-B9B5-9E9CB7773691}"/>
    <cellStyle name="Normal 9 3 3 3 2 2 3" xfId="2317" xr:uid="{167FA1F9-7F6E-4F94-9B96-E6501CD9EC0A}"/>
    <cellStyle name="Normal 9 3 3 3 2 2 3 2" xfId="4766" xr:uid="{7D523AAE-3554-46FB-8F09-5EDB7F68CC69}"/>
    <cellStyle name="Normal 9 3 3 3 2 3" xfId="2318" xr:uid="{A95F34F8-0FE1-4155-8B0D-C363E3682649}"/>
    <cellStyle name="Normal 9 3 3 3 2 3 2" xfId="2319" xr:uid="{C1A7DE0D-C6C1-4688-A2A0-EF67D98322B2}"/>
    <cellStyle name="Normal 9 3 3 3 2 3 2 2" xfId="4768" xr:uid="{30FC1EDA-9D25-4DDD-92DA-A0A5710D407D}"/>
    <cellStyle name="Normal 9 3 3 3 2 3 3" xfId="4767" xr:uid="{9B2875DB-1F3C-46C7-BE52-875F2C6E5738}"/>
    <cellStyle name="Normal 9 3 3 3 2 4" xfId="2320" xr:uid="{C153914B-2F41-404B-B2E2-C81B6ED6012E}"/>
    <cellStyle name="Normal 9 3 3 3 2 4 2" xfId="4769" xr:uid="{FF0E443B-48E2-40F2-B3E2-F9E950C692B6}"/>
    <cellStyle name="Normal 9 3 3 3 3" xfId="847" xr:uid="{0265D7BF-4346-4F29-A642-8B8C73364BF0}"/>
    <cellStyle name="Normal 9 3 3 3 3 2" xfId="2321" xr:uid="{B50D86DA-9A69-4153-8F3B-6B9E9A522A67}"/>
    <cellStyle name="Normal 9 3 3 3 3 2 2" xfId="2322" xr:uid="{25953D72-FF86-441A-A16E-36946DA495B2}"/>
    <cellStyle name="Normal 9 3 3 3 3 2 2 2" xfId="4772" xr:uid="{D022678F-EB65-4177-87A6-5536E692C3E4}"/>
    <cellStyle name="Normal 9 3 3 3 3 2 3" xfId="4771" xr:uid="{3AA66893-FA56-41B2-A76A-DFAD58FF573C}"/>
    <cellStyle name="Normal 9 3 3 3 3 3" xfId="2323" xr:uid="{92DDDFD2-C451-4D17-8EF5-8F68A6BDDAF7}"/>
    <cellStyle name="Normal 9 3 3 3 3 3 2" xfId="4773" xr:uid="{06B0E2D4-5DD5-49A4-B2B6-A08D7575E3CF}"/>
    <cellStyle name="Normal 9 3 3 3 3 4" xfId="4770" xr:uid="{5A1B0CAE-535B-4678-8E68-1176CE554F2E}"/>
    <cellStyle name="Normal 9 3 3 3 4" xfId="2324" xr:uid="{F0584E4D-0129-40E6-9E26-CBCB8DFFE609}"/>
    <cellStyle name="Normal 9 3 3 3 4 2" xfId="2325" xr:uid="{ECB38490-5CA1-4131-A125-7283DB9C1633}"/>
    <cellStyle name="Normal 9 3 3 3 4 2 2" xfId="4775" xr:uid="{625D1201-01F4-4196-93ED-BD8E49B53F41}"/>
    <cellStyle name="Normal 9 3 3 3 4 3" xfId="4774" xr:uid="{32D3189D-2AB9-4785-B137-00235B737E59}"/>
    <cellStyle name="Normal 9 3 3 3 5" xfId="2326" xr:uid="{4D11F758-32E9-4F7A-BE13-1F2654A6317B}"/>
    <cellStyle name="Normal 9 3 3 3 5 2" xfId="4776" xr:uid="{C18AAA85-00F4-4CD2-A4E6-B1D18278F656}"/>
    <cellStyle name="Normal 9 3 3 4" xfId="409" xr:uid="{42FACA1C-CF8D-4B99-9A49-4E093B8A2D29}"/>
    <cellStyle name="Normal 9 3 3 4 2" xfId="848" xr:uid="{854685C2-B56B-4911-8515-94CAF14CE3C4}"/>
    <cellStyle name="Normal 9 3 3 4 2 2" xfId="2327" xr:uid="{25A7EF32-7C04-42DC-A733-D58985981410}"/>
    <cellStyle name="Normal 9 3 3 4 2 2 2" xfId="2328" xr:uid="{27A4EE16-0EEB-4F3F-928D-6802BB2FA0A0}"/>
    <cellStyle name="Normal 9 3 3 4 2 2 2 2" xfId="4780" xr:uid="{13771F5A-2582-4DE9-A110-B9B38B00B9C7}"/>
    <cellStyle name="Normal 9 3 3 4 2 2 3" xfId="4779" xr:uid="{3782D895-D894-4CE7-A774-9C1C5A2463F7}"/>
    <cellStyle name="Normal 9 3 3 4 2 3" xfId="2329" xr:uid="{F98DEC89-647C-4A9F-B06E-C6E80346795C}"/>
    <cellStyle name="Normal 9 3 3 4 2 3 2" xfId="4781" xr:uid="{B56BE558-DEC2-465E-B510-F6BA9557EDD4}"/>
    <cellStyle name="Normal 9 3 3 4 2 4" xfId="4778" xr:uid="{2BB7C672-B660-4732-8B6D-4550B2A3298A}"/>
    <cellStyle name="Normal 9 3 3 4 3" xfId="2330" xr:uid="{19ABBD1F-F975-4C6A-900D-173D82EC8889}"/>
    <cellStyle name="Normal 9 3 3 4 3 2" xfId="2331" xr:uid="{3E6B325A-83BF-448A-9DD5-42CA322C7B52}"/>
    <cellStyle name="Normal 9 3 3 4 3 2 2" xfId="4783" xr:uid="{75A1BECB-CD46-4FBF-AE2F-5B54C0CB8042}"/>
    <cellStyle name="Normal 9 3 3 4 3 3" xfId="4782" xr:uid="{92B7F50C-60D6-4D8C-ADC0-7CCA2D68F582}"/>
    <cellStyle name="Normal 9 3 3 4 4" xfId="2332" xr:uid="{C228EF4C-DA7D-40AA-B565-F2A57DDED3ED}"/>
    <cellStyle name="Normal 9 3 3 4 4 2" xfId="4784" xr:uid="{7945240C-6350-4EA6-A400-D505D170D281}"/>
    <cellStyle name="Normal 9 3 3 4 5" xfId="4777" xr:uid="{E4D79C43-8586-4CF2-84EC-E97AF05B03A4}"/>
    <cellStyle name="Normal 9 3 3 5" xfId="849" xr:uid="{74A02CA4-FDE0-4334-ADE3-552E85B791FF}"/>
    <cellStyle name="Normal 9 3 3 5 2" xfId="2333" xr:uid="{9B2A3C26-E643-459E-AF60-EFF8673B1253}"/>
    <cellStyle name="Normal 9 3 3 5 2 2" xfId="2334" xr:uid="{D030DD73-D85C-417B-A29D-6DA342012107}"/>
    <cellStyle name="Normal 9 3 3 5 2 2 2" xfId="4787" xr:uid="{3CBB90AE-F4E6-4067-92C7-01D6E594E2CB}"/>
    <cellStyle name="Normal 9 3 3 5 2 3" xfId="4786" xr:uid="{DFE578B3-5387-4034-A17F-1F727C5BE69A}"/>
    <cellStyle name="Normal 9 3 3 5 3" xfId="2335" xr:uid="{FD2F0CC5-1FE1-48C6-A2D5-48A9494986C1}"/>
    <cellStyle name="Normal 9 3 3 5 3 2" xfId="4788" xr:uid="{0BFDBC02-99A7-4836-88FD-F5BEAC37BB90}"/>
    <cellStyle name="Normal 9 3 3 5 4" xfId="4041" xr:uid="{FAA8C673-1A59-4506-AA39-519FB951634A}"/>
    <cellStyle name="Normal 9 3 3 5 4 2" xfId="4789" xr:uid="{B9C78924-B510-4165-A9F9-5BC0EF3AB23C}"/>
    <cellStyle name="Normal 9 3 3 5 5" xfId="4785" xr:uid="{9DF9D4AC-4462-4F98-B1FF-EBDDDDC02EEC}"/>
    <cellStyle name="Normal 9 3 3 6" xfId="2336" xr:uid="{2D3D4B4B-08DD-4E6B-84C7-841F601DC328}"/>
    <cellStyle name="Normal 9 3 3 6 2" xfId="2337" xr:uid="{10C4472D-17BF-445E-8B60-F3D114041DC0}"/>
    <cellStyle name="Normal 9 3 3 6 2 2" xfId="4791" xr:uid="{5C0FF309-E3A2-4681-A422-14ADE2A0280E}"/>
    <cellStyle name="Normal 9 3 3 6 3" xfId="4790" xr:uid="{B22454B9-D3F1-430D-AA77-B518A92DEEC5}"/>
    <cellStyle name="Normal 9 3 3 7" xfId="2338" xr:uid="{D968839C-CE0B-4465-86E1-AA7A0C1D1D80}"/>
    <cellStyle name="Normal 9 3 3 7 2" xfId="4792" xr:uid="{20F048BC-CE22-4B18-9370-9E9CC7246302}"/>
    <cellStyle name="Normal 9 3 3 8" xfId="4042" xr:uid="{7A6BF55D-F6A2-49A2-8D94-C092BC8E4F07}"/>
    <cellStyle name="Normal 9 3 3 8 2" xfId="4793" xr:uid="{45DE1843-4330-4ED7-9779-3B4F83B16C5F}"/>
    <cellStyle name="Normal 9 3 4" xfId="171" xr:uid="{A6D1591B-7B71-4219-BFBE-B010D79F3E87}"/>
    <cellStyle name="Normal 9 3 4 2" xfId="450" xr:uid="{865C46AD-1CF4-400B-93C7-51B0B35661F0}"/>
    <cellStyle name="Normal 9 3 4 2 2" xfId="850" xr:uid="{CBEC010B-810C-402F-94F5-DA864F2E0D95}"/>
    <cellStyle name="Normal 9 3 4 2 2 2" xfId="2339" xr:uid="{91066ACE-2CA3-4404-BFAE-C4C293B5896E}"/>
    <cellStyle name="Normal 9 3 4 2 2 2 2" xfId="2340" xr:uid="{1F4AE821-FF21-49A6-A76E-561BAA81EC72}"/>
    <cellStyle name="Normal 9 3 4 2 2 2 2 2" xfId="4798" xr:uid="{7F2F1CAA-C865-463B-B208-231A38604AC6}"/>
    <cellStyle name="Normal 9 3 4 2 2 2 3" xfId="4797" xr:uid="{E0990E6F-1D91-48B0-B0E9-FC00768B55C0}"/>
    <cellStyle name="Normal 9 3 4 2 2 3" xfId="2341" xr:uid="{4F35C09F-ECF0-4773-98EB-9CF29D9AFF89}"/>
    <cellStyle name="Normal 9 3 4 2 2 3 2" xfId="4799" xr:uid="{648A2D68-DED2-4B38-8C56-ED2AA63295A9}"/>
    <cellStyle name="Normal 9 3 4 2 2 4" xfId="4043" xr:uid="{E9E5BF5A-C240-43BC-A98B-E1F834C5CB93}"/>
    <cellStyle name="Normal 9 3 4 2 2 4 2" xfId="4800" xr:uid="{15A8FC33-33CA-4995-8641-833CE8BD47E8}"/>
    <cellStyle name="Normal 9 3 4 2 2 5" xfId="4796" xr:uid="{2C0EC943-0914-418E-9648-AFD322441F5A}"/>
    <cellStyle name="Normal 9 3 4 2 3" xfId="2342" xr:uid="{1FD3CFB5-C59B-4770-B772-73672D3D05FE}"/>
    <cellStyle name="Normal 9 3 4 2 3 2" xfId="2343" xr:uid="{F2F66D0C-5739-48D3-A49E-A9752D96C9B9}"/>
    <cellStyle name="Normal 9 3 4 2 3 2 2" xfId="4802" xr:uid="{846F9CD3-8274-41AA-8988-91ACCE6B8CCB}"/>
    <cellStyle name="Normal 9 3 4 2 3 3" xfId="4801" xr:uid="{7308F306-CBF5-4891-80B7-473EEAD053FA}"/>
    <cellStyle name="Normal 9 3 4 2 4" xfId="2344" xr:uid="{795821AD-9D5E-4403-B2EB-7EB4F1F1A50F}"/>
    <cellStyle name="Normal 9 3 4 2 4 2" xfId="4803" xr:uid="{20BBD609-7234-40E0-895A-8EEBC2ECFFEA}"/>
    <cellStyle name="Normal 9 3 4 2 5" xfId="4044" xr:uid="{CCCABA1E-162C-4617-AF4E-6F9783273C48}"/>
    <cellStyle name="Normal 9 3 4 2 5 2" xfId="4804" xr:uid="{9C6FABC0-B643-439C-8BB2-B8717C2AF7DB}"/>
    <cellStyle name="Normal 9 3 4 2 6" xfId="4795" xr:uid="{A26D6499-34C7-4323-9E2E-1A1A4C8AC699}"/>
    <cellStyle name="Normal 9 3 4 3" xfId="851" xr:uid="{3A6EB2E1-C85F-41A4-BB7E-200490E77BB1}"/>
    <cellStyle name="Normal 9 3 4 3 2" xfId="2345" xr:uid="{5E526DC8-961D-48EA-92CA-6F4E7A73EE12}"/>
    <cellStyle name="Normal 9 3 4 3 2 2" xfId="2346" xr:uid="{BCB17D68-8B22-43BD-886C-267FDA0ED3F1}"/>
    <cellStyle name="Normal 9 3 4 3 2 2 2" xfId="4807" xr:uid="{D64DE4E2-C256-48C8-A114-B1202F99BB25}"/>
    <cellStyle name="Normal 9 3 4 3 2 3" xfId="4806" xr:uid="{05734333-1F10-4586-BF31-1C25BF3E1237}"/>
    <cellStyle name="Normal 9 3 4 3 3" xfId="2347" xr:uid="{1BF0027B-3F0D-40BC-9F46-CB0208F5EC31}"/>
    <cellStyle name="Normal 9 3 4 3 3 2" xfId="4808" xr:uid="{E59A5E1A-3FF0-432D-A50B-904BB831DB9C}"/>
    <cellStyle name="Normal 9 3 4 3 4" xfId="4045" xr:uid="{46D2E1BE-5456-4561-9732-014062D26AC3}"/>
    <cellStyle name="Normal 9 3 4 3 4 2" xfId="4809" xr:uid="{AC0BB479-F30B-42ED-AAFE-1024BE5F81F2}"/>
    <cellStyle name="Normal 9 3 4 3 5" xfId="4805" xr:uid="{2732C52A-613F-4F9A-88E3-8512237BDF41}"/>
    <cellStyle name="Normal 9 3 4 4" xfId="2348" xr:uid="{18EBB8BA-D9A4-4750-98A3-4AEBD1DBE392}"/>
    <cellStyle name="Normal 9 3 4 4 2" xfId="2349" xr:uid="{4DD4B074-81C5-4AEB-838C-1609B87209DF}"/>
    <cellStyle name="Normal 9 3 4 4 2 2" xfId="4811" xr:uid="{9A70B3C1-E724-4E6F-8555-E5E8E6653DD2}"/>
    <cellStyle name="Normal 9 3 4 4 3" xfId="4046" xr:uid="{0B684DC7-D375-4369-B84C-55B4EC0DBBB9}"/>
    <cellStyle name="Normal 9 3 4 4 3 2" xfId="4812" xr:uid="{08BB2F5E-C19A-4CF3-A5D1-2B880901B22B}"/>
    <cellStyle name="Normal 9 3 4 4 4" xfId="4047" xr:uid="{AA46078A-E6BE-4FB2-85DD-33422E7F4568}"/>
    <cellStyle name="Normal 9 3 4 4 4 2" xfId="4813" xr:uid="{9CFB1802-C54F-4FEB-BC1E-15AE160B3D16}"/>
    <cellStyle name="Normal 9 3 4 4 5" xfId="4810" xr:uid="{551793ED-5E9C-420A-BC3B-E5F3B4FB4EF2}"/>
    <cellStyle name="Normal 9 3 4 5" xfId="2350" xr:uid="{9A4D276B-D9CE-436A-B22F-A354111A3530}"/>
    <cellStyle name="Normal 9 3 4 5 2" xfId="4814" xr:uid="{868432BC-2A10-4A7D-B29A-47FBCB61D7BF}"/>
    <cellStyle name="Normal 9 3 4 6" xfId="4048" xr:uid="{5BD03A61-668E-4DF1-B64D-FAAB26DEA943}"/>
    <cellStyle name="Normal 9 3 4 6 2" xfId="4815" xr:uid="{10B21196-A5D7-409E-BC37-43CC655FE3BF}"/>
    <cellStyle name="Normal 9 3 4 7" xfId="4049" xr:uid="{7723ECF6-4A13-499D-9490-42C01D3759EE}"/>
    <cellStyle name="Normal 9 3 4 7 2" xfId="4816" xr:uid="{0389205E-E833-452C-9147-A739BF7682F9}"/>
    <cellStyle name="Normal 9 3 4 8" xfId="4794" xr:uid="{BE3262DD-804C-457D-8924-2315844AA92C}"/>
    <cellStyle name="Normal 9 3 5" xfId="410" xr:uid="{9B1B0F45-8C09-4014-8755-C2A5F6F182D7}"/>
    <cellStyle name="Normal 9 3 5 2" xfId="852" xr:uid="{386CE27C-A6D7-4610-B5FF-80475E0C932C}"/>
    <cellStyle name="Normal 9 3 5 2 2" xfId="853" xr:uid="{528FFDB2-03BB-484C-819D-F96890D8B046}"/>
    <cellStyle name="Normal 9 3 5 2 2 2" xfId="2351" xr:uid="{0CEB35EC-F923-49E4-9C08-6133575E9B23}"/>
    <cellStyle name="Normal 9 3 5 2 2 2 2" xfId="2352" xr:uid="{8FDCF531-0231-4A04-8BC5-7C6C13108F85}"/>
    <cellStyle name="Normal 9 3 5 2 2 2 2 2" xfId="4821" xr:uid="{DD6DD6E2-33BF-47F5-9B57-8F963E282F72}"/>
    <cellStyle name="Normal 9 3 5 2 2 2 3" xfId="4820" xr:uid="{BC77BDC8-01A6-4BD2-A973-CE3933CC1A04}"/>
    <cellStyle name="Normal 9 3 5 2 2 3" xfId="2353" xr:uid="{BE20AAD5-945E-4EDA-BB1E-0067F162444C}"/>
    <cellStyle name="Normal 9 3 5 2 2 3 2" xfId="4822" xr:uid="{736FBD15-1F6A-4437-9B3F-7B1479799862}"/>
    <cellStyle name="Normal 9 3 5 2 2 4" xfId="4819" xr:uid="{DDF05D93-0D32-4D8A-A44C-213B102A66FA}"/>
    <cellStyle name="Normal 9 3 5 2 3" xfId="2354" xr:uid="{F15873D8-A85E-48BE-8948-211F273A6BD3}"/>
    <cellStyle name="Normal 9 3 5 2 3 2" xfId="2355" xr:uid="{58F49825-D66C-42CE-AFB8-19BB33118C72}"/>
    <cellStyle name="Normal 9 3 5 2 3 2 2" xfId="4824" xr:uid="{E1470CFE-903F-4465-A6B9-A93DE86C305B}"/>
    <cellStyle name="Normal 9 3 5 2 3 3" xfId="4823" xr:uid="{53FAE8BD-A997-46B8-B0D3-A3894F2FF770}"/>
    <cellStyle name="Normal 9 3 5 2 4" xfId="2356" xr:uid="{A7C440E4-A231-46BB-B1EE-E551D9CF696F}"/>
    <cellStyle name="Normal 9 3 5 2 4 2" xfId="4825" xr:uid="{724160F5-69CC-400B-87FB-12DC40FADE36}"/>
    <cellStyle name="Normal 9 3 5 2 5" xfId="4818" xr:uid="{58074E81-3253-4064-B4C4-4D0B558CBC82}"/>
    <cellStyle name="Normal 9 3 5 3" xfId="854" xr:uid="{D8A9F7BE-8EBB-40C5-B64D-960E1F303D15}"/>
    <cellStyle name="Normal 9 3 5 3 2" xfId="2357" xr:uid="{D4105EF7-3085-456A-A36E-3D1918C37964}"/>
    <cellStyle name="Normal 9 3 5 3 2 2" xfId="2358" xr:uid="{C2DF19BD-3C8E-4B34-A204-9B59EA61E981}"/>
    <cellStyle name="Normal 9 3 5 3 2 2 2" xfId="4828" xr:uid="{82E38316-83A3-4161-B393-E7C82BF263E3}"/>
    <cellStyle name="Normal 9 3 5 3 2 3" xfId="4827" xr:uid="{AAEDB747-C9F9-4A74-BC3A-B123CAF10DDD}"/>
    <cellStyle name="Normal 9 3 5 3 3" xfId="2359" xr:uid="{21D55400-BF03-49DE-B1F4-DF315E26DEE4}"/>
    <cellStyle name="Normal 9 3 5 3 3 2" xfId="4829" xr:uid="{C1048797-B5B2-412D-A20A-7C325F650813}"/>
    <cellStyle name="Normal 9 3 5 3 4" xfId="4050" xr:uid="{ED66E203-16D7-4876-B51E-49A1F271EC07}"/>
    <cellStyle name="Normal 9 3 5 3 4 2" xfId="4830" xr:uid="{35F7D3C7-1FE7-4F66-AAE3-4CA69F982D6F}"/>
    <cellStyle name="Normal 9 3 5 3 5" xfId="4826" xr:uid="{4FDB0306-9223-482E-B412-5CEF81DDFC71}"/>
    <cellStyle name="Normal 9 3 5 4" xfId="2360" xr:uid="{FB0147BB-DD07-4744-A13C-8F2A0C364199}"/>
    <cellStyle name="Normal 9 3 5 4 2" xfId="2361" xr:uid="{1A53661D-66DE-426D-A270-5633711167ED}"/>
    <cellStyle name="Normal 9 3 5 4 2 2" xfId="4832" xr:uid="{B1F16293-887B-403C-BF12-D6C76E47CAE5}"/>
    <cellStyle name="Normal 9 3 5 4 3" xfId="4831" xr:uid="{45ED95B0-3AAA-431A-A86D-478AF7F115AC}"/>
    <cellStyle name="Normal 9 3 5 5" xfId="2362" xr:uid="{DD53B99B-4978-4638-BFFF-12BE67CDE8AF}"/>
    <cellStyle name="Normal 9 3 5 5 2" xfId="4833" xr:uid="{F48523AE-359D-48F8-B838-D7464AD8E4B6}"/>
    <cellStyle name="Normal 9 3 5 6" xfId="4051" xr:uid="{B5B8C07F-D28B-4200-9D7E-36BF741E53AB}"/>
    <cellStyle name="Normal 9 3 5 6 2" xfId="4834" xr:uid="{0ED95C1D-0103-4639-AD07-2A5DE3947336}"/>
    <cellStyle name="Normal 9 3 5 7" xfId="4817" xr:uid="{4CBA3462-7812-4E73-B928-DA85167F1FAB}"/>
    <cellStyle name="Normal 9 3 6" xfId="411" xr:uid="{BD7F48A6-4D1E-4661-BA45-3A34A50BBE63}"/>
    <cellStyle name="Normal 9 3 6 2" xfId="855" xr:uid="{E56F1429-0A7D-4D1C-AFB3-23D78FD6A5C0}"/>
    <cellStyle name="Normal 9 3 6 2 2" xfId="2363" xr:uid="{D6E776F9-EC82-4EC3-84BE-6EC74AB5451A}"/>
    <cellStyle name="Normal 9 3 6 2 2 2" xfId="2364" xr:uid="{D7E6E4EA-92DC-4101-A5C0-9E34F00DB814}"/>
    <cellStyle name="Normal 9 3 6 2 2 2 2" xfId="4838" xr:uid="{938DA71D-80F6-4B18-BE4F-A4D77752694E}"/>
    <cellStyle name="Normal 9 3 6 2 2 3" xfId="4837" xr:uid="{9F5AB22B-238D-4B58-BEFB-2BDAF54B3B25}"/>
    <cellStyle name="Normal 9 3 6 2 3" xfId="2365" xr:uid="{C4458E1A-A6A6-4EAD-B23E-0037ECDE4265}"/>
    <cellStyle name="Normal 9 3 6 2 3 2" xfId="4839" xr:uid="{B85DB3A5-2800-4ABF-90F4-F63AAFCC9CEA}"/>
    <cellStyle name="Normal 9 3 6 2 4" xfId="4052" xr:uid="{B2EAE63D-8635-4D22-A328-4EB0A566EB36}"/>
    <cellStyle name="Normal 9 3 6 2 4 2" xfId="4840" xr:uid="{34D5A19F-4022-438E-B463-EFB6392FFDF8}"/>
    <cellStyle name="Normal 9 3 6 2 5" xfId="4836" xr:uid="{6390BBFA-2AB4-4076-9739-38CF5645ECE3}"/>
    <cellStyle name="Normal 9 3 6 3" xfId="2366" xr:uid="{0E4A7156-6DD3-4186-ABBB-F5A29139CAC7}"/>
    <cellStyle name="Normal 9 3 6 3 2" xfId="2367" xr:uid="{5DA7F75D-1A83-40A5-8ED8-17D4040EE0CC}"/>
    <cellStyle name="Normal 9 3 6 3 2 2" xfId="4842" xr:uid="{241E1827-52EF-4480-A787-9731027D8FD7}"/>
    <cellStyle name="Normal 9 3 6 3 3" xfId="4841" xr:uid="{01A3BFA4-837C-48A3-A39D-1C77502EB5A4}"/>
    <cellStyle name="Normal 9 3 6 4" xfId="2368" xr:uid="{05A0C430-8178-4E90-B886-788FD45D5F70}"/>
    <cellStyle name="Normal 9 3 6 4 2" xfId="4843" xr:uid="{CFE6071D-F56B-44BB-AEAD-7F5FF0053F30}"/>
    <cellStyle name="Normal 9 3 6 5" xfId="4053" xr:uid="{A81D95CD-54F6-4EB9-92C3-FD63D38898A9}"/>
    <cellStyle name="Normal 9 3 6 5 2" xfId="4844" xr:uid="{76603D92-B6D1-40DE-A2B9-BCF00B880FBC}"/>
    <cellStyle name="Normal 9 3 6 6" xfId="4835" xr:uid="{8686785A-9908-4BAA-9A75-081A1E6E7465}"/>
    <cellStyle name="Normal 9 3 7" xfId="856" xr:uid="{E6555F26-4A6E-407B-9D78-BDE5C3F69AB8}"/>
    <cellStyle name="Normal 9 3 7 2" xfId="2369" xr:uid="{5486963A-863B-446C-8DB9-5B264FFB888B}"/>
    <cellStyle name="Normal 9 3 7 2 2" xfId="2370" xr:uid="{62B35521-CA8B-4F6A-BB19-07A7A539CE9C}"/>
    <cellStyle name="Normal 9 3 7 2 2 2" xfId="4847" xr:uid="{9B5A1473-31E1-4E01-8D5A-3DCC4C44094F}"/>
    <cellStyle name="Normal 9 3 7 2 3" xfId="4846" xr:uid="{49C1FDEC-7174-4724-B3FF-A9769256FA7F}"/>
    <cellStyle name="Normal 9 3 7 3" xfId="2371" xr:uid="{21FEC343-F6F1-42E7-A4EF-F0D90BE719A3}"/>
    <cellStyle name="Normal 9 3 7 3 2" xfId="4848" xr:uid="{5B1188BD-BED2-492A-A9E7-57A421E7D653}"/>
    <cellStyle name="Normal 9 3 7 4" xfId="4054" xr:uid="{FA7EEAA5-E621-4B4E-AEB4-26786EF9E6F7}"/>
    <cellStyle name="Normal 9 3 7 4 2" xfId="4849" xr:uid="{17DD8C3C-52FA-4724-AD2C-1E7BBF68438D}"/>
    <cellStyle name="Normal 9 3 7 5" xfId="4845" xr:uid="{8E1DAE1B-4A9E-4364-A0B0-01219DB199D0}"/>
    <cellStyle name="Normal 9 3 8" xfId="2372" xr:uid="{3CC01B45-138D-44BE-85E6-18991743CFF5}"/>
    <cellStyle name="Normal 9 3 8 2" xfId="2373" xr:uid="{16B9DA5B-6FA6-4D11-BF0D-DB3658A917D1}"/>
    <cellStyle name="Normal 9 3 8 2 2" xfId="4851" xr:uid="{BDF6C6C0-FF32-40C9-97F8-8F864FE8CCEB}"/>
    <cellStyle name="Normal 9 3 8 3" xfId="4055" xr:uid="{F713B6C7-C6FF-424D-A407-69BD6042D9D9}"/>
    <cellStyle name="Normal 9 3 8 3 2" xfId="4852" xr:uid="{4C5606C5-F465-466E-8307-37E01E431C72}"/>
    <cellStyle name="Normal 9 3 8 4" xfId="4056" xr:uid="{574C1C18-30CB-438E-9F33-B6DFEAEF6706}"/>
    <cellStyle name="Normal 9 3 8 4 2" xfId="4853" xr:uid="{71E482ED-D569-48BF-8D76-01E621111C5F}"/>
    <cellStyle name="Normal 9 3 8 5" xfId="4850" xr:uid="{A5051205-B84F-4378-BE2C-E67ABEED1B31}"/>
    <cellStyle name="Normal 9 3 9" xfId="2374" xr:uid="{8B471DA9-1CF2-4DB2-80F1-582286E5BD93}"/>
    <cellStyle name="Normal 9 3 9 2" xfId="4854" xr:uid="{10BFFEC8-377D-471B-A6CB-CD85F023868D}"/>
    <cellStyle name="Normal 9 4" xfId="172" xr:uid="{A01EDAD7-684D-4597-AD64-EC151C528F2A}"/>
    <cellStyle name="Normal 9 4 10" xfId="4057" xr:uid="{857BE42F-37A7-4F28-8C79-4BAD035079DF}"/>
    <cellStyle name="Normal 9 4 10 2" xfId="4856" xr:uid="{13C77FCD-06D2-4392-9D68-F5517CCB43D4}"/>
    <cellStyle name="Normal 9 4 11" xfId="4058" xr:uid="{41912CE8-0F07-4E1E-8C9B-DDB379FBA336}"/>
    <cellStyle name="Normal 9 4 11 2" xfId="4857" xr:uid="{A1329AAA-6DF7-4827-B7D6-D3F163918742}"/>
    <cellStyle name="Normal 9 4 12" xfId="4855" xr:uid="{CBF86CFE-E4A7-427C-8CB2-F7FDC8926DE0}"/>
    <cellStyle name="Normal 9 4 2" xfId="173" xr:uid="{B7C5BD8A-BA10-40F0-AE5B-CDC6BE13BDF6}"/>
    <cellStyle name="Normal 9 4 2 10" xfId="4858" xr:uid="{0142C6F9-19CC-4B44-837B-CB4C83BFB5FF}"/>
    <cellStyle name="Normal 9 4 2 2" xfId="174" xr:uid="{64ED832E-9041-4E00-9B10-8C863E8D96E4}"/>
    <cellStyle name="Normal 9 4 2 2 2" xfId="412" xr:uid="{814C36C1-606B-4452-A1EE-5D94EE2239AB}"/>
    <cellStyle name="Normal 9 4 2 2 2 2" xfId="857" xr:uid="{6909D879-314E-4FF2-A7C2-6EBD4F8224FE}"/>
    <cellStyle name="Normal 9 4 2 2 2 2 2" xfId="2375" xr:uid="{A72C4D9C-9D39-43D7-82BC-B266FC919347}"/>
    <cellStyle name="Normal 9 4 2 2 2 2 2 2" xfId="2376" xr:uid="{C7C53073-06B5-4C1E-8963-21F2B792EE10}"/>
    <cellStyle name="Normal 9 4 2 2 2 2 2 2 2" xfId="4863" xr:uid="{CD7E828C-E8A0-419E-9F59-AC538660184B}"/>
    <cellStyle name="Normal 9 4 2 2 2 2 2 3" xfId="4862" xr:uid="{1926101D-8DBE-4D4D-B447-17B6912501C2}"/>
    <cellStyle name="Normal 9 4 2 2 2 2 3" xfId="2377" xr:uid="{53AEA8A5-4720-4326-ABD0-EE78DB1AEFB1}"/>
    <cellStyle name="Normal 9 4 2 2 2 2 3 2" xfId="4864" xr:uid="{C6B58738-03A6-4CBB-8EEF-1B88FE5F7E9F}"/>
    <cellStyle name="Normal 9 4 2 2 2 2 4" xfId="4059" xr:uid="{1A416E3F-DBA5-497E-A913-B9888400D997}"/>
    <cellStyle name="Normal 9 4 2 2 2 2 4 2" xfId="4865" xr:uid="{59F2F829-82E7-433D-8CA3-89C0A7F43A92}"/>
    <cellStyle name="Normal 9 4 2 2 2 2 5" xfId="4861" xr:uid="{573DB928-A7DA-49D8-95CE-DB4B07045201}"/>
    <cellStyle name="Normal 9 4 2 2 2 3" xfId="2378" xr:uid="{64E0140C-E3F1-4EB3-8A1D-512F7C6EB997}"/>
    <cellStyle name="Normal 9 4 2 2 2 3 2" xfId="2379" xr:uid="{05864D55-F972-4DF4-96E5-3B5F68433B36}"/>
    <cellStyle name="Normal 9 4 2 2 2 3 2 2" xfId="4867" xr:uid="{F90B9D7C-B4D5-471D-BDDD-1AD5682E7717}"/>
    <cellStyle name="Normal 9 4 2 2 2 3 3" xfId="4060" xr:uid="{09C00E05-2B20-4690-86B3-07C27F7A384E}"/>
    <cellStyle name="Normal 9 4 2 2 2 3 3 2" xfId="4868" xr:uid="{38FC468A-7C96-4343-86EC-9C6E388C6471}"/>
    <cellStyle name="Normal 9 4 2 2 2 3 4" xfId="4061" xr:uid="{EC27356A-6091-4994-9C5B-58416545BEE8}"/>
    <cellStyle name="Normal 9 4 2 2 2 3 4 2" xfId="4869" xr:uid="{88D137CE-8621-4974-B885-BCE401B8B181}"/>
    <cellStyle name="Normal 9 4 2 2 2 3 5" xfId="4866" xr:uid="{AAD924D4-87C9-495E-A3CB-18E7E2E60346}"/>
    <cellStyle name="Normal 9 4 2 2 2 4" xfId="2380" xr:uid="{18C21A35-4FD2-40D4-808B-B7EA477B98C2}"/>
    <cellStyle name="Normal 9 4 2 2 2 4 2" xfId="4870" xr:uid="{F5B714E4-D7B9-4C56-8E05-D0E673566DBF}"/>
    <cellStyle name="Normal 9 4 2 2 2 5" xfId="4062" xr:uid="{051628F2-076D-4CBB-B7EF-45300E48D842}"/>
    <cellStyle name="Normal 9 4 2 2 2 5 2" xfId="4871" xr:uid="{FB52B281-75BF-4B4E-B2DE-027ED6ECE317}"/>
    <cellStyle name="Normal 9 4 2 2 2 6" xfId="4063" xr:uid="{11065B3A-4812-4F4E-BC93-BE4DB9122965}"/>
    <cellStyle name="Normal 9 4 2 2 2 6 2" xfId="4872" xr:uid="{0D46CD87-9451-4A75-96CA-02BEE871C693}"/>
    <cellStyle name="Normal 9 4 2 2 2 7" xfId="4860" xr:uid="{93B8025C-D3AD-4EF2-B6E6-84713F266B6A}"/>
    <cellStyle name="Normal 9 4 2 2 3" xfId="858" xr:uid="{C592B894-BBDE-4724-81D1-A520330F75B3}"/>
    <cellStyle name="Normal 9 4 2 2 3 2" xfId="2381" xr:uid="{1E27A9C3-CB0C-4353-B04F-95B56E2FB6DD}"/>
    <cellStyle name="Normal 9 4 2 2 3 2 2" xfId="2382" xr:uid="{447BACA6-4F51-4EE4-91F1-5220D37504FE}"/>
    <cellStyle name="Normal 9 4 2 2 3 2 2 2" xfId="4875" xr:uid="{5366106F-9983-4479-9FEE-0062ED171B1E}"/>
    <cellStyle name="Normal 9 4 2 2 3 2 3" xfId="4064" xr:uid="{AF7BF21C-694B-4A6A-AB8D-23B2F3D0370D}"/>
    <cellStyle name="Normal 9 4 2 2 3 2 3 2" xfId="4876" xr:uid="{60FAD7A4-C2E9-429D-BE57-3BA1254D5973}"/>
    <cellStyle name="Normal 9 4 2 2 3 2 4" xfId="4065" xr:uid="{830892E0-2F75-4317-9382-761890A221F0}"/>
    <cellStyle name="Normal 9 4 2 2 3 2 4 2" xfId="4877" xr:uid="{9A82B224-B251-4C2E-9E53-C76ACE9B5BD7}"/>
    <cellStyle name="Normal 9 4 2 2 3 2 5" xfId="4874" xr:uid="{3062EA19-4298-4591-8B43-F5DE0DBFE2C7}"/>
    <cellStyle name="Normal 9 4 2 2 3 3" xfId="2383" xr:uid="{C58B96EA-01F1-40F6-BB18-F68CDEAC2C98}"/>
    <cellStyle name="Normal 9 4 2 2 3 3 2" xfId="4878" xr:uid="{227112DC-539B-4D48-90DC-C909080D972C}"/>
    <cellStyle name="Normal 9 4 2 2 3 4" xfId="4066" xr:uid="{19801833-FA93-4C68-AE09-338761337C54}"/>
    <cellStyle name="Normal 9 4 2 2 3 4 2" xfId="4879" xr:uid="{D45EF484-B83C-4A8E-95A7-718F56F1AD7E}"/>
    <cellStyle name="Normal 9 4 2 2 3 5" xfId="4067" xr:uid="{17A1F652-DD4C-49B5-8824-C877795427B2}"/>
    <cellStyle name="Normal 9 4 2 2 3 5 2" xfId="4880" xr:uid="{1D012BEA-3BFB-43AC-A0A5-DCBC1D8E3099}"/>
    <cellStyle name="Normal 9 4 2 2 3 6" xfId="4873" xr:uid="{B46D041D-B57F-4AB5-9E2D-2610DFE89E2A}"/>
    <cellStyle name="Normal 9 4 2 2 4" xfId="2384" xr:uid="{780514E0-6A65-45FB-B0B7-4854A263DB01}"/>
    <cellStyle name="Normal 9 4 2 2 4 2" xfId="2385" xr:uid="{50E7AE20-83FE-4B84-8362-85176DB4492D}"/>
    <cellStyle name="Normal 9 4 2 2 4 2 2" xfId="4882" xr:uid="{0CD3B194-DAD2-4121-9EA1-F3A61E48FE9D}"/>
    <cellStyle name="Normal 9 4 2 2 4 3" xfId="4068" xr:uid="{AA385554-EE00-4364-B7A1-4D54BF3E365E}"/>
    <cellStyle name="Normal 9 4 2 2 4 3 2" xfId="4883" xr:uid="{75D343BE-65CA-4E5A-B9EE-A65D03F8D3FC}"/>
    <cellStyle name="Normal 9 4 2 2 4 4" xfId="4069" xr:uid="{88E0992B-D9A2-4850-A6FE-32F55A253D9F}"/>
    <cellStyle name="Normal 9 4 2 2 4 4 2" xfId="4884" xr:uid="{A153FB1F-97DD-4BF3-9EB7-F6BFE5C428B1}"/>
    <cellStyle name="Normal 9 4 2 2 4 5" xfId="4881" xr:uid="{0CF8CA43-6D54-42BF-85AE-748D08E59D20}"/>
    <cellStyle name="Normal 9 4 2 2 5" xfId="2386" xr:uid="{2368827F-0D95-4292-803B-BA9FD2A3D696}"/>
    <cellStyle name="Normal 9 4 2 2 5 2" xfId="4070" xr:uid="{0CD8E0C7-7E1A-40EF-94CE-CD3FB2918391}"/>
    <cellStyle name="Normal 9 4 2 2 5 2 2" xfId="4886" xr:uid="{9BD7AE30-0913-4917-B2FF-49D629BAB040}"/>
    <cellStyle name="Normal 9 4 2 2 5 3" xfId="4071" xr:uid="{C2B583C5-46B8-4F7C-91D7-FEBC9C5B3E41}"/>
    <cellStyle name="Normal 9 4 2 2 5 3 2" xfId="4887" xr:uid="{86BD14AC-7AB6-43E7-BF7B-0D3E73944114}"/>
    <cellStyle name="Normal 9 4 2 2 5 4" xfId="4072" xr:uid="{6499168D-D5BF-42CE-8E78-E226692DD664}"/>
    <cellStyle name="Normal 9 4 2 2 5 4 2" xfId="4888" xr:uid="{10E33D36-7BD2-433D-BC7D-29F1BF1DCDA3}"/>
    <cellStyle name="Normal 9 4 2 2 5 5" xfId="4885" xr:uid="{B59B0E8F-2055-4848-BB95-77ED610577B8}"/>
    <cellStyle name="Normal 9 4 2 2 6" xfId="4073" xr:uid="{BAFE5C70-C12D-4346-8EDF-548516BD0645}"/>
    <cellStyle name="Normal 9 4 2 2 6 2" xfId="4889" xr:uid="{ADCEDFA4-8812-454B-94DD-85D93EABFFFA}"/>
    <cellStyle name="Normal 9 4 2 2 7" xfId="4074" xr:uid="{530C6AD1-F08F-471E-A37B-921359C1F0D3}"/>
    <cellStyle name="Normal 9 4 2 2 7 2" xfId="4890" xr:uid="{F5976601-DA93-4364-B004-99252E9CDFBF}"/>
    <cellStyle name="Normal 9 4 2 2 8" xfId="4075" xr:uid="{CFA5149A-5E0E-4145-A732-282A00E349AB}"/>
    <cellStyle name="Normal 9 4 2 2 8 2" xfId="4891" xr:uid="{FA5545DC-F1AD-4F3C-90DC-D177F9B6C1F8}"/>
    <cellStyle name="Normal 9 4 2 2 9" xfId="4859" xr:uid="{A7C89430-D4FF-43F1-B93D-0B6D7321F487}"/>
    <cellStyle name="Normal 9 4 2 3" xfId="413" xr:uid="{4E21371C-B9B5-4947-A940-629097E0A22A}"/>
    <cellStyle name="Normal 9 4 2 3 2" xfId="859" xr:uid="{554AE84B-955C-4FB7-AADC-0A36C7497B55}"/>
    <cellStyle name="Normal 9 4 2 3 2 2" xfId="860" xr:uid="{2ADE8AF9-E74E-437F-9B17-3880303EB4AD}"/>
    <cellStyle name="Normal 9 4 2 3 2 2 2" xfId="2387" xr:uid="{4B7EFF22-8722-49BE-9890-FDC27E41E9A6}"/>
    <cellStyle name="Normal 9 4 2 3 2 2 2 2" xfId="2388" xr:uid="{1472C285-0863-4192-A9A9-57B6E13EB492}"/>
    <cellStyle name="Normal 9 4 2 3 2 2 2 2 2" xfId="4896" xr:uid="{190F6527-CC79-4466-A7E6-4167D5D5510C}"/>
    <cellStyle name="Normal 9 4 2 3 2 2 2 3" xfId="4895" xr:uid="{F5FAEAF1-1D87-4935-A89B-D950E707320E}"/>
    <cellStyle name="Normal 9 4 2 3 2 2 3" xfId="2389" xr:uid="{84831182-D404-4EC4-B402-6E09B0D567EC}"/>
    <cellStyle name="Normal 9 4 2 3 2 2 3 2" xfId="4897" xr:uid="{34BD09B9-DD64-4078-8EDF-02FEBC042925}"/>
    <cellStyle name="Normal 9 4 2 3 2 2 4" xfId="4894" xr:uid="{00C5A9B2-526D-4359-B202-07D730CB320B}"/>
    <cellStyle name="Normal 9 4 2 3 2 3" xfId="2390" xr:uid="{CCD7D0D7-3FE0-4C5E-96E9-5A8F55FB2A05}"/>
    <cellStyle name="Normal 9 4 2 3 2 3 2" xfId="2391" xr:uid="{7B0CD4AC-F8EF-4D22-97C3-8AC55154C249}"/>
    <cellStyle name="Normal 9 4 2 3 2 3 2 2" xfId="4899" xr:uid="{28FF6536-C764-4B47-B3C3-DB3F52F9F1A4}"/>
    <cellStyle name="Normal 9 4 2 3 2 3 3" xfId="4898" xr:uid="{F1869999-76B8-45F9-9F98-660D6BA681EF}"/>
    <cellStyle name="Normal 9 4 2 3 2 4" xfId="2392" xr:uid="{752C83F4-883B-4985-B4F2-3152EC2B8F64}"/>
    <cellStyle name="Normal 9 4 2 3 2 4 2" xfId="4900" xr:uid="{7B14CBA3-95A8-4698-AC6E-CE2061DEC38A}"/>
    <cellStyle name="Normal 9 4 2 3 2 5" xfId="4893" xr:uid="{0DD37F1A-E8AB-43F9-91A1-8BFFB6B4AB24}"/>
    <cellStyle name="Normal 9 4 2 3 3" xfId="861" xr:uid="{5AD74688-6C0F-4579-9CD9-3A01DDDCF0B3}"/>
    <cellStyle name="Normal 9 4 2 3 3 2" xfId="2393" xr:uid="{4CB8CE59-912C-48EB-8AEB-67F0B489C2A0}"/>
    <cellStyle name="Normal 9 4 2 3 3 2 2" xfId="2394" xr:uid="{776C9D43-F943-4A5C-A1CF-A1ECEEBF2E3F}"/>
    <cellStyle name="Normal 9 4 2 3 3 2 2 2" xfId="4903" xr:uid="{C0931565-7564-4CCF-BB00-7E981112A837}"/>
    <cellStyle name="Normal 9 4 2 3 3 2 3" xfId="4902" xr:uid="{F9CF4409-8739-431C-A6BC-A07D843AC1EF}"/>
    <cellStyle name="Normal 9 4 2 3 3 3" xfId="2395" xr:uid="{92C43B43-0B30-4C05-B2A9-AEB0F835E743}"/>
    <cellStyle name="Normal 9 4 2 3 3 3 2" xfId="4904" xr:uid="{77D9CA03-909D-4E87-8829-409AD0D6C399}"/>
    <cellStyle name="Normal 9 4 2 3 3 4" xfId="4076" xr:uid="{1CD7CDA1-6EBF-44E1-8C7B-AF4C632F8E0C}"/>
    <cellStyle name="Normal 9 4 2 3 3 4 2" xfId="4905" xr:uid="{679362A4-F848-419E-8B21-B84F09C96A9E}"/>
    <cellStyle name="Normal 9 4 2 3 3 5" xfId="4901" xr:uid="{87C035A5-B578-4944-96E2-59894D85942B}"/>
    <cellStyle name="Normal 9 4 2 3 4" xfId="2396" xr:uid="{4EF6A533-F86D-4A15-9801-009D2EFE9C56}"/>
    <cellStyle name="Normal 9 4 2 3 4 2" xfId="2397" xr:uid="{49ABFB65-EE1C-412D-8C16-1E66086DBACE}"/>
    <cellStyle name="Normal 9 4 2 3 4 2 2" xfId="4907" xr:uid="{0E3E0908-C1C9-4267-90D9-179342609AF0}"/>
    <cellStyle name="Normal 9 4 2 3 4 3" xfId="4906" xr:uid="{25865B4D-5A4D-42A3-850C-D8D17413AC24}"/>
    <cellStyle name="Normal 9 4 2 3 5" xfId="2398" xr:uid="{2FAA2B91-CCEE-4F17-B129-22736783CFAC}"/>
    <cellStyle name="Normal 9 4 2 3 5 2" xfId="4908" xr:uid="{821AEAE4-2F95-4F81-9D03-75A0D19B1D48}"/>
    <cellStyle name="Normal 9 4 2 3 6" xfId="4077" xr:uid="{5F138442-034E-4047-AD06-A63D88A5DA52}"/>
    <cellStyle name="Normal 9 4 2 3 6 2" xfId="4909" xr:uid="{621E851A-502E-4283-9030-F6D93F17E24B}"/>
    <cellStyle name="Normal 9 4 2 3 7" xfId="4892" xr:uid="{3A86B379-CB65-4FB6-9B97-01427C775C71}"/>
    <cellStyle name="Normal 9 4 2 4" xfId="414" xr:uid="{DDD9C471-483D-43B3-B9CF-B057C781806D}"/>
    <cellStyle name="Normal 9 4 2 4 2" xfId="862" xr:uid="{E445D148-9683-4FC8-899D-5057436E4A8E}"/>
    <cellStyle name="Normal 9 4 2 4 2 2" xfId="2399" xr:uid="{3BF31448-9F14-4140-8555-F145A86E2984}"/>
    <cellStyle name="Normal 9 4 2 4 2 2 2" xfId="2400" xr:uid="{331226DC-FBFB-4CFD-AA90-B222DF86898E}"/>
    <cellStyle name="Normal 9 4 2 4 2 2 2 2" xfId="4913" xr:uid="{D3C923BF-CEA5-4978-8B9F-297E3AA4C241}"/>
    <cellStyle name="Normal 9 4 2 4 2 2 3" xfId="4912" xr:uid="{E05D777B-7E2D-446F-BA20-00CC7CFE802E}"/>
    <cellStyle name="Normal 9 4 2 4 2 3" xfId="2401" xr:uid="{E3FE21AD-8C44-4648-ACAC-2AAE2E12B167}"/>
    <cellStyle name="Normal 9 4 2 4 2 3 2" xfId="4914" xr:uid="{B1F93438-4CEB-4D5D-89DD-CECC71DB1426}"/>
    <cellStyle name="Normal 9 4 2 4 2 4" xfId="4078" xr:uid="{35796A5D-8434-4B34-BDC5-F1D54E565C4D}"/>
    <cellStyle name="Normal 9 4 2 4 2 4 2" xfId="4915" xr:uid="{0F2B2868-DF69-42B3-A173-E1B1DEC7ADC8}"/>
    <cellStyle name="Normal 9 4 2 4 2 5" xfId="4911" xr:uid="{5A37824C-76CD-478A-ADAC-B1ECE1104CFD}"/>
    <cellStyle name="Normal 9 4 2 4 3" xfId="2402" xr:uid="{16FF5E52-8F6F-4EBD-A995-9BB73436D1E6}"/>
    <cellStyle name="Normal 9 4 2 4 3 2" xfId="2403" xr:uid="{2BEEDD6B-8894-44DE-8AB5-983A246D3AAA}"/>
    <cellStyle name="Normal 9 4 2 4 3 2 2" xfId="4917" xr:uid="{A92B1C7A-C8CC-4EFA-B65B-8E11BFEE80E5}"/>
    <cellStyle name="Normal 9 4 2 4 3 3" xfId="4916" xr:uid="{803665C4-3A22-4AEA-AD22-994BE23B589D}"/>
    <cellStyle name="Normal 9 4 2 4 4" xfId="2404" xr:uid="{862E7DA9-97CF-4331-AC9C-0902744F44B0}"/>
    <cellStyle name="Normal 9 4 2 4 4 2" xfId="4918" xr:uid="{77D0AF76-FEFD-4916-A6F1-7948AA167FCB}"/>
    <cellStyle name="Normal 9 4 2 4 5" xfId="4079" xr:uid="{42CDDB2D-FF4A-4E55-A6DE-9C3ECB3807EA}"/>
    <cellStyle name="Normal 9 4 2 4 5 2" xfId="4919" xr:uid="{53D20CCC-2433-4A00-B57A-F464E7351401}"/>
    <cellStyle name="Normal 9 4 2 4 6" xfId="4910" xr:uid="{452AD144-160C-496A-8FC9-A83E6C9F8E5C}"/>
    <cellStyle name="Normal 9 4 2 5" xfId="415" xr:uid="{0DDB8BCA-9463-455D-BCA5-DC9C2069D85D}"/>
    <cellStyle name="Normal 9 4 2 5 2" xfId="2405" xr:uid="{0F22608B-C629-426C-9CEC-3A972A337467}"/>
    <cellStyle name="Normal 9 4 2 5 2 2" xfId="2406" xr:uid="{9A301703-C101-4085-9B99-9E176B8E82F1}"/>
    <cellStyle name="Normal 9 4 2 5 2 2 2" xfId="4922" xr:uid="{753B0506-1DC8-4EA8-B43C-E81D4BB99317}"/>
    <cellStyle name="Normal 9 4 2 5 2 3" xfId="4921" xr:uid="{BA6F8760-182B-4FAA-B725-C82E74F16CC3}"/>
    <cellStyle name="Normal 9 4 2 5 3" xfId="2407" xr:uid="{2022CA5C-0D85-4FDB-848C-080DE7BBDCFC}"/>
    <cellStyle name="Normal 9 4 2 5 3 2" xfId="4923" xr:uid="{49109F66-39FB-44D2-8C3B-114BF86CA97B}"/>
    <cellStyle name="Normal 9 4 2 5 4" xfId="4080" xr:uid="{4A1F5B19-7A6F-48F1-85BA-CC1D03A3310B}"/>
    <cellStyle name="Normal 9 4 2 5 4 2" xfId="4924" xr:uid="{CD6D9775-48B4-4E90-87CC-6CAA11E06413}"/>
    <cellStyle name="Normal 9 4 2 5 5" xfId="4920" xr:uid="{D43BFF1A-FCD8-49D0-BD7F-B364D17527B9}"/>
    <cellStyle name="Normal 9 4 2 6" xfId="2408" xr:uid="{3D63C552-635D-463F-BEC0-EE311E5C0AD5}"/>
    <cellStyle name="Normal 9 4 2 6 2" xfId="2409" xr:uid="{D01037DD-DC5E-481F-8AE2-F51FC1EECC63}"/>
    <cellStyle name="Normal 9 4 2 6 2 2" xfId="4926" xr:uid="{4736B689-BA6A-4138-A3FE-1D68C0468C86}"/>
    <cellStyle name="Normal 9 4 2 6 3" xfId="4081" xr:uid="{3E4D9600-3082-4380-91BF-191A1707C696}"/>
    <cellStyle name="Normal 9 4 2 6 3 2" xfId="4927" xr:uid="{AD12FE18-68B5-4247-B3F1-1A655E21BACA}"/>
    <cellStyle name="Normal 9 4 2 6 4" xfId="4082" xr:uid="{44BF1CAB-8066-4C53-B5D3-413DF50316FB}"/>
    <cellStyle name="Normal 9 4 2 6 4 2" xfId="4928" xr:uid="{78DDE6E0-7BBA-4C9C-8214-09B9DFB8A2FF}"/>
    <cellStyle name="Normal 9 4 2 6 5" xfId="4925" xr:uid="{6DD71EC0-4AFC-4923-8617-B0CEA5BFF819}"/>
    <cellStyle name="Normal 9 4 2 7" xfId="2410" xr:uid="{875D8D27-B8C0-4C6C-A776-E5AE0CC4B557}"/>
    <cellStyle name="Normal 9 4 2 7 2" xfId="4929" xr:uid="{6766BE31-55F3-42B2-8FAF-187DE74D49A8}"/>
    <cellStyle name="Normal 9 4 2 8" xfId="4083" xr:uid="{ED23DDDD-2AB9-454C-B841-0EC7E722779F}"/>
    <cellStyle name="Normal 9 4 2 8 2" xfId="4930" xr:uid="{402A2A38-9CF8-4ECD-AAAC-78DD38ABD28F}"/>
    <cellStyle name="Normal 9 4 2 9" xfId="4084" xr:uid="{39CB084F-687D-4AA0-9629-B89FC7B91AF3}"/>
    <cellStyle name="Normal 9 4 2 9 2" xfId="4931" xr:uid="{B7A67EF6-256F-4857-9B9E-542C0E189263}"/>
    <cellStyle name="Normal 9 4 3" xfId="175" xr:uid="{28264090-6DB9-4E2B-B6F5-8B55D44DEF05}"/>
    <cellStyle name="Normal 9 4 3 2" xfId="176" xr:uid="{28C36EF3-560C-4AC0-8425-85CD898B6510}"/>
    <cellStyle name="Normal 9 4 3 2 2" xfId="863" xr:uid="{566645B5-C22A-4EC9-88AC-0DEB0852F511}"/>
    <cellStyle name="Normal 9 4 3 2 2 2" xfId="2411" xr:uid="{4AF02B63-FBEA-4CC3-B7B5-1EDCDC535814}"/>
    <cellStyle name="Normal 9 4 3 2 2 2 2" xfId="2412" xr:uid="{64441181-361D-4BEA-96C2-1528EA3D29CC}"/>
    <cellStyle name="Normal 9 4 3 2 2 2 2 2" xfId="4500" xr:uid="{9C29C87C-1EB3-47B0-B8E4-FBB7BC03316C}"/>
    <cellStyle name="Normal 9 4 3 2 2 2 2 2 2" xfId="5307" xr:uid="{6AD82653-67D4-453B-8D40-347E9D5BE1D0}"/>
    <cellStyle name="Normal 9 4 3 2 2 2 2 2 3" xfId="4936" xr:uid="{CAA39CF9-7B9A-4E36-8144-7862898D4190}"/>
    <cellStyle name="Normal 9 4 3 2 2 2 3" xfId="4501" xr:uid="{CC8BA203-96AC-44E2-807D-AA5209934AF4}"/>
    <cellStyle name="Normal 9 4 3 2 2 2 3 2" xfId="5308" xr:uid="{02D7EA36-0CBA-4282-AC92-1C1F9C495297}"/>
    <cellStyle name="Normal 9 4 3 2 2 2 3 3" xfId="4935" xr:uid="{2C32EBA4-198D-4B84-B02A-FB2B2097DE93}"/>
    <cellStyle name="Normal 9 4 3 2 2 3" xfId="2413" xr:uid="{1CDA4778-B907-4111-B638-19661D950015}"/>
    <cellStyle name="Normal 9 4 3 2 2 3 2" xfId="4502" xr:uid="{1873268D-B57D-462B-A49F-A94F818BB128}"/>
    <cellStyle name="Normal 9 4 3 2 2 3 2 2" xfId="5309" xr:uid="{9D99DAA7-631F-4C2C-8112-50E6AEE967B2}"/>
    <cellStyle name="Normal 9 4 3 2 2 3 2 3" xfId="4937" xr:uid="{71A65FE6-475D-4189-8BAC-0AC3AD306919}"/>
    <cellStyle name="Normal 9 4 3 2 2 4" xfId="4085" xr:uid="{6CA63CA0-6A9C-4BA2-B012-D2DA40470013}"/>
    <cellStyle name="Normal 9 4 3 2 2 4 2" xfId="4938" xr:uid="{9A63DAAA-5C5F-438D-86D9-21138A1A7662}"/>
    <cellStyle name="Normal 9 4 3 2 2 5" xfId="4934" xr:uid="{A0AC3BFE-E121-4DB4-A8A5-12D4D5CAAEAD}"/>
    <cellStyle name="Normal 9 4 3 2 3" xfId="2414" xr:uid="{B09D907D-620C-4488-8C3F-3DFC90EF5614}"/>
    <cellStyle name="Normal 9 4 3 2 3 2" xfId="2415" xr:uid="{F9DE6702-7939-4AE9-A640-0FAE92DAE923}"/>
    <cellStyle name="Normal 9 4 3 2 3 2 2" xfId="4503" xr:uid="{73797DD0-EAA3-4145-9C63-D1A945FE98C6}"/>
    <cellStyle name="Normal 9 4 3 2 3 2 2 2" xfId="5310" xr:uid="{730579A6-3C1C-4709-9473-72FC90C2D193}"/>
    <cellStyle name="Normal 9 4 3 2 3 2 2 3" xfId="4940" xr:uid="{9F27A4CA-5B8A-4A23-A26B-5B6F1DF6ECB0}"/>
    <cellStyle name="Normal 9 4 3 2 3 3" xfId="4086" xr:uid="{623B7F72-70B6-431B-BB99-B2F91351B1C4}"/>
    <cellStyle name="Normal 9 4 3 2 3 3 2" xfId="4941" xr:uid="{40272BA1-E109-4E34-9D04-029C960C252C}"/>
    <cellStyle name="Normal 9 4 3 2 3 4" xfId="4087" xr:uid="{ADC81E7F-F715-47BF-AA93-31C801C58D72}"/>
    <cellStyle name="Normal 9 4 3 2 3 4 2" xfId="4942" xr:uid="{4DE341B7-F29E-482D-8966-A236D7A2A52C}"/>
    <cellStyle name="Normal 9 4 3 2 3 5" xfId="4939" xr:uid="{1A26B344-39EC-49C9-857E-083355E8C45A}"/>
    <cellStyle name="Normal 9 4 3 2 4" xfId="2416" xr:uid="{C358358B-E375-42C8-A18C-C357876530D5}"/>
    <cellStyle name="Normal 9 4 3 2 4 2" xfId="4504" xr:uid="{98E017FF-21BA-4B5F-B101-A63A4206EE66}"/>
    <cellStyle name="Normal 9 4 3 2 4 2 2" xfId="5311" xr:uid="{4FA1162E-6A21-4BAA-85A5-8926D139CB28}"/>
    <cellStyle name="Normal 9 4 3 2 4 2 3" xfId="4943" xr:uid="{ECF4CAE9-8BA0-4B83-8222-B0189A9BAC7E}"/>
    <cellStyle name="Normal 9 4 3 2 5" xfId="4088" xr:uid="{DDACB980-77FA-423B-A7F2-BA175B990FC6}"/>
    <cellStyle name="Normal 9 4 3 2 5 2" xfId="4944" xr:uid="{CFB92A6D-F58C-4E6D-A721-7890FA5309D2}"/>
    <cellStyle name="Normal 9 4 3 2 6" xfId="4089" xr:uid="{B9C48CC5-4236-4070-822F-A9B83F4717C9}"/>
    <cellStyle name="Normal 9 4 3 2 6 2" xfId="4945" xr:uid="{BCAD332F-3F18-458B-A7E8-B105481C9C4B}"/>
    <cellStyle name="Normal 9 4 3 2 7" xfId="4933" xr:uid="{1EDB4504-ED43-4312-8E17-4690624A235D}"/>
    <cellStyle name="Normal 9 4 3 3" xfId="416" xr:uid="{60C5B28F-0F7D-4A79-A52D-3864961A4E3E}"/>
    <cellStyle name="Normal 9 4 3 3 2" xfId="2417" xr:uid="{B8819C7C-C39A-47E0-9481-2DFA4079C82C}"/>
    <cellStyle name="Normal 9 4 3 3 2 2" xfId="2418" xr:uid="{99656713-9821-4FE6-AFD9-683EE44AAD92}"/>
    <cellStyle name="Normal 9 4 3 3 2 2 2" xfId="4505" xr:uid="{51CA734D-3F47-4E68-91A1-B807C667FD45}"/>
    <cellStyle name="Normal 9 4 3 3 2 2 2 2" xfId="5312" xr:uid="{DC979560-8124-435E-9876-9AA1F9BA7305}"/>
    <cellStyle name="Normal 9 4 3 3 2 2 2 3" xfId="4948" xr:uid="{54B04FC0-0180-487B-B958-AC9A86640644}"/>
    <cellStyle name="Normal 9 4 3 3 2 3" xfId="4090" xr:uid="{FC2B3C40-5AB5-4787-BE77-45792A457F09}"/>
    <cellStyle name="Normal 9 4 3 3 2 3 2" xfId="4949" xr:uid="{BDAAC347-EE59-4990-897B-1B6E20F33A54}"/>
    <cellStyle name="Normal 9 4 3 3 2 4" xfId="4091" xr:uid="{32B09C80-334F-4F5E-A841-0E5A27656191}"/>
    <cellStyle name="Normal 9 4 3 3 2 4 2" xfId="4950" xr:uid="{AFFCECBE-D3DD-46B6-A22E-889FF17242DE}"/>
    <cellStyle name="Normal 9 4 3 3 2 5" xfId="4947" xr:uid="{5AE137D0-7D1F-491A-842C-C9BE429DDF8F}"/>
    <cellStyle name="Normal 9 4 3 3 3" xfId="2419" xr:uid="{5AF73E93-8BBB-4912-9F4E-715DCA5A6252}"/>
    <cellStyle name="Normal 9 4 3 3 3 2" xfId="4506" xr:uid="{DBC44EC7-791B-4194-9135-2E0A5D2DB282}"/>
    <cellStyle name="Normal 9 4 3 3 3 2 2" xfId="5313" xr:uid="{1604A7B4-8245-4176-AE33-26B119F9C5E9}"/>
    <cellStyle name="Normal 9 4 3 3 3 2 3" xfId="4951" xr:uid="{E326C704-1313-46D8-966A-665B8DEE8E20}"/>
    <cellStyle name="Normal 9 4 3 3 4" xfId="4092" xr:uid="{FD444157-C74A-42B0-A150-70B8CE44F928}"/>
    <cellStyle name="Normal 9 4 3 3 4 2" xfId="4952" xr:uid="{DD2F60CF-A70F-4020-AC3D-AFCC394CBF4B}"/>
    <cellStyle name="Normal 9 4 3 3 5" xfId="4093" xr:uid="{AA87204D-6822-4E16-8DD0-2709B1C7404A}"/>
    <cellStyle name="Normal 9 4 3 3 5 2" xfId="4953" xr:uid="{B125F880-1F10-43E2-96FC-C0168774AD70}"/>
    <cellStyle name="Normal 9 4 3 3 6" xfId="4946" xr:uid="{4B8E69CB-15E4-4478-9A25-8FD1013B5A25}"/>
    <cellStyle name="Normal 9 4 3 4" xfId="2420" xr:uid="{38240CF0-CF01-4D60-8969-31F977913DA1}"/>
    <cellStyle name="Normal 9 4 3 4 2" xfId="2421" xr:uid="{FDDE60E0-E1F2-4A91-A0B8-B2F43835CC34}"/>
    <cellStyle name="Normal 9 4 3 4 2 2" xfId="4507" xr:uid="{C7592802-F499-414C-8417-78F8324CCEAF}"/>
    <cellStyle name="Normal 9 4 3 4 2 2 2" xfId="5314" xr:uid="{841ED9B9-0EA7-48A7-A508-7D3E9883FC78}"/>
    <cellStyle name="Normal 9 4 3 4 2 2 3" xfId="4955" xr:uid="{2DE879BB-DC32-414C-8F5A-818A12733807}"/>
    <cellStyle name="Normal 9 4 3 4 3" xfId="4094" xr:uid="{DD24DBE3-2408-4443-865B-6224F3486034}"/>
    <cellStyle name="Normal 9 4 3 4 3 2" xfId="4956" xr:uid="{F2B9C52F-F511-42AF-8664-7D46A90535DA}"/>
    <cellStyle name="Normal 9 4 3 4 4" xfId="4095" xr:uid="{8288B8B1-BA63-4B61-B9A1-442DE25D1E84}"/>
    <cellStyle name="Normal 9 4 3 4 4 2" xfId="4957" xr:uid="{9F361023-7CE3-4FF7-897E-8D6B70999548}"/>
    <cellStyle name="Normal 9 4 3 4 5" xfId="4954" xr:uid="{F6E2A487-C9E0-4922-9684-328BC8A89084}"/>
    <cellStyle name="Normal 9 4 3 5" xfId="2422" xr:uid="{7109E716-2DCC-4C75-84F7-5FE4CE5CE5F2}"/>
    <cellStyle name="Normal 9 4 3 5 2" xfId="4096" xr:uid="{DC5444E0-EB68-4A32-86B8-E5A0F09A9061}"/>
    <cellStyle name="Normal 9 4 3 5 2 2" xfId="4959" xr:uid="{15B5CD6B-EF04-4A35-98E3-E14AD196A6FB}"/>
    <cellStyle name="Normal 9 4 3 5 3" xfId="4097" xr:uid="{CEA5677A-990E-4240-9D07-258E79938A42}"/>
    <cellStyle name="Normal 9 4 3 5 3 2" xfId="4960" xr:uid="{7D4CC10E-A3BA-4B16-BC4D-2FAF094DE282}"/>
    <cellStyle name="Normal 9 4 3 5 4" xfId="4098" xr:uid="{21F73864-B93D-45EB-B73F-FFE7BDD2F51F}"/>
    <cellStyle name="Normal 9 4 3 5 4 2" xfId="4961" xr:uid="{56DC8389-7A75-458F-97A0-B1E8B777AE53}"/>
    <cellStyle name="Normal 9 4 3 5 5" xfId="4958" xr:uid="{6253C6AF-C0BA-4435-9D88-4A2808201F7B}"/>
    <cellStyle name="Normal 9 4 3 6" xfId="4099" xr:uid="{62F2162E-9DFD-4883-9A49-800F5F2B2B71}"/>
    <cellStyle name="Normal 9 4 3 6 2" xfId="4962" xr:uid="{05B97A0F-1015-466E-BC95-4BDDF2F959E8}"/>
    <cellStyle name="Normal 9 4 3 7" xfId="4100" xr:uid="{BAC3F792-AEF1-41B9-9E38-2EAC0F12DF16}"/>
    <cellStyle name="Normal 9 4 3 7 2" xfId="4963" xr:uid="{F3D381EA-08CD-4D3E-BC0B-6233281ADD53}"/>
    <cellStyle name="Normal 9 4 3 8" xfId="4101" xr:uid="{BA99E2E1-57B6-46B8-9CA3-6D6B7D4182EB}"/>
    <cellStyle name="Normal 9 4 3 8 2" xfId="4964" xr:uid="{F8F7A4FC-22B6-4AEB-81AC-1D2C7490631B}"/>
    <cellStyle name="Normal 9 4 3 9" xfId="4932" xr:uid="{0B375838-6756-4FBA-BF58-F5C314AE7D17}"/>
    <cellStyle name="Normal 9 4 4" xfId="177" xr:uid="{8EB08D4A-69CF-465A-B5A1-76A40EE685FF}"/>
    <cellStyle name="Normal 9 4 4 2" xfId="864" xr:uid="{E7A66BA3-FCA7-4969-A46A-921CEDF8DD82}"/>
    <cellStyle name="Normal 9 4 4 2 2" xfId="865" xr:uid="{B29C1264-5C65-4F45-8F3E-77B1CB7352E1}"/>
    <cellStyle name="Normal 9 4 4 2 2 2" xfId="2423" xr:uid="{1CA6C569-2EC1-4F94-A866-BF5379CB48C4}"/>
    <cellStyle name="Normal 9 4 4 2 2 2 2" xfId="2424" xr:uid="{C2987716-78F2-4525-926C-29F733D43F46}"/>
    <cellStyle name="Normal 9 4 4 2 2 2 2 2" xfId="4969" xr:uid="{603449A7-F002-4F82-BE5A-AEB6631216FD}"/>
    <cellStyle name="Normal 9 4 4 2 2 2 3" xfId="4968" xr:uid="{B35ED574-293B-4222-A4B8-720C59C97CEA}"/>
    <cellStyle name="Normal 9 4 4 2 2 3" xfId="2425" xr:uid="{D4A5B339-994E-404B-8AF6-6EEC48DD46AC}"/>
    <cellStyle name="Normal 9 4 4 2 2 3 2" xfId="4970" xr:uid="{A2901A7C-A7AA-49E7-BC7E-2427FA82EC8B}"/>
    <cellStyle name="Normal 9 4 4 2 2 4" xfId="4102" xr:uid="{CD07AE27-6F9E-401A-B668-38BB711F1E51}"/>
    <cellStyle name="Normal 9 4 4 2 2 4 2" xfId="4971" xr:uid="{A5D0764D-A80C-441D-9E7D-7EDCBC2BEFFB}"/>
    <cellStyle name="Normal 9 4 4 2 2 5" xfId="4967" xr:uid="{B94A0E0F-4603-4F3C-B11B-AE552A21D2EF}"/>
    <cellStyle name="Normal 9 4 4 2 3" xfId="2426" xr:uid="{A20C7EA2-63D4-4249-A00D-9D9AFC0B9D73}"/>
    <cellStyle name="Normal 9 4 4 2 3 2" xfId="2427" xr:uid="{3601E12D-CAE6-45AB-A5A1-7D11DCE6B108}"/>
    <cellStyle name="Normal 9 4 4 2 3 2 2" xfId="4973" xr:uid="{01EA4A65-806A-4C3A-882A-28A4E5299C6E}"/>
    <cellStyle name="Normal 9 4 4 2 3 3" xfId="4972" xr:uid="{DF26F9EE-B305-41F5-9A9A-5FC71C8B948C}"/>
    <cellStyle name="Normal 9 4 4 2 4" xfId="2428" xr:uid="{DC3BEC8D-5D79-4E20-ABE3-457E185C4072}"/>
    <cellStyle name="Normal 9 4 4 2 4 2" xfId="4974" xr:uid="{8C0B8C59-7D61-4E3F-BA26-14F92A5A8EF3}"/>
    <cellStyle name="Normal 9 4 4 2 5" xfId="4103" xr:uid="{5C29CECA-0FD5-4BFF-8B5F-04EA4627A84D}"/>
    <cellStyle name="Normal 9 4 4 2 5 2" xfId="4975" xr:uid="{B51C4310-E871-413E-893D-1AA454209B7E}"/>
    <cellStyle name="Normal 9 4 4 2 6" xfId="4966" xr:uid="{61DB638A-9DC8-437B-989B-4C2F75BD4F6A}"/>
    <cellStyle name="Normal 9 4 4 3" xfId="866" xr:uid="{C389059D-46AE-43BB-B025-31E0539BC26E}"/>
    <cellStyle name="Normal 9 4 4 3 2" xfId="2429" xr:uid="{1D57005B-7D87-4EAE-9DBC-1C9189FC6316}"/>
    <cellStyle name="Normal 9 4 4 3 2 2" xfId="2430" xr:uid="{EE44B730-7E4D-4865-B0B7-AB84EDE4C274}"/>
    <cellStyle name="Normal 9 4 4 3 2 2 2" xfId="4978" xr:uid="{7C087A25-EF87-4B72-8F28-392B699F75DD}"/>
    <cellStyle name="Normal 9 4 4 3 2 3" xfId="4977" xr:uid="{B70A3B9D-2A61-4C85-8A7A-4EE711B8A6E6}"/>
    <cellStyle name="Normal 9 4 4 3 3" xfId="2431" xr:uid="{125E9A4C-5D17-4362-964B-D00E739B024D}"/>
    <cellStyle name="Normal 9 4 4 3 3 2" xfId="4979" xr:uid="{98A6C3C6-F75B-4BBD-91FD-4F9ABB473046}"/>
    <cellStyle name="Normal 9 4 4 3 4" xfId="4104" xr:uid="{DFA1719E-286A-4BDC-82D3-979E9B292704}"/>
    <cellStyle name="Normal 9 4 4 3 4 2" xfId="4980" xr:uid="{0FF5D74E-4E15-4AB8-9894-E5DC9A8A040C}"/>
    <cellStyle name="Normal 9 4 4 3 5" xfId="4976" xr:uid="{8E850B4F-7E05-4FB5-B7C8-32ECFF9C82C0}"/>
    <cellStyle name="Normal 9 4 4 4" xfId="2432" xr:uid="{5CACD104-A807-4D56-85EC-C5D2990ED93A}"/>
    <cellStyle name="Normal 9 4 4 4 2" xfId="2433" xr:uid="{664109DA-655D-481B-AA1C-5B70A7537801}"/>
    <cellStyle name="Normal 9 4 4 4 2 2" xfId="4982" xr:uid="{510525F4-0B70-400E-9B5D-A87F223B0AAD}"/>
    <cellStyle name="Normal 9 4 4 4 3" xfId="4105" xr:uid="{8042FCF2-51F1-4DCB-9041-D15AE0029648}"/>
    <cellStyle name="Normal 9 4 4 4 3 2" xfId="4983" xr:uid="{2BE6CB19-F3C4-43DE-9C3D-E0423240491C}"/>
    <cellStyle name="Normal 9 4 4 4 4" xfId="4106" xr:uid="{A6530F50-4CE0-473B-8D85-91CB7FA30F14}"/>
    <cellStyle name="Normal 9 4 4 4 4 2" xfId="4984" xr:uid="{C43698EA-3B31-4F85-9AA4-8EE8658E62EC}"/>
    <cellStyle name="Normal 9 4 4 4 5" xfId="4981" xr:uid="{7A563D6F-5835-43F9-8CB4-1F9AAB475C7C}"/>
    <cellStyle name="Normal 9 4 4 5" xfId="2434" xr:uid="{53FE2028-6B94-4C09-9882-667F984572BE}"/>
    <cellStyle name="Normal 9 4 4 5 2" xfId="4985" xr:uid="{83A331D6-2267-40B3-B9DE-DD0E03F0E1A6}"/>
    <cellStyle name="Normal 9 4 4 6" xfId="4107" xr:uid="{9CE9D865-CC9C-4D67-97F1-41C59C163ECA}"/>
    <cellStyle name="Normal 9 4 4 6 2" xfId="4986" xr:uid="{8435E185-5572-46A4-A997-0C3DD08AB84D}"/>
    <cellStyle name="Normal 9 4 4 7" xfId="4108" xr:uid="{5077919C-EDAA-40D2-95E8-5E577E283304}"/>
    <cellStyle name="Normal 9 4 4 7 2" xfId="4987" xr:uid="{2E827E15-BEEE-4848-B941-07F8D721CEE1}"/>
    <cellStyle name="Normal 9 4 4 8" xfId="4965" xr:uid="{EB7646B7-B1E1-41EA-8782-D9E15AFAA138}"/>
    <cellStyle name="Normal 9 4 5" xfId="417" xr:uid="{85034D75-5F5C-47FB-BABA-B3B97C0806CA}"/>
    <cellStyle name="Normal 9 4 5 2" xfId="867" xr:uid="{DF77DB0A-C2D8-40FB-9357-8BD4DA9AA93E}"/>
    <cellStyle name="Normal 9 4 5 2 2" xfId="2435" xr:uid="{03959BA1-CB7B-43DF-8A2C-0DE2F65F04CE}"/>
    <cellStyle name="Normal 9 4 5 2 2 2" xfId="2436" xr:uid="{0D4DFB38-3EE2-4C04-B123-90EE854090C6}"/>
    <cellStyle name="Normal 9 4 5 2 2 2 2" xfId="4991" xr:uid="{764E7401-A4E5-4ABD-A01F-CBB4A47DC6B2}"/>
    <cellStyle name="Normal 9 4 5 2 2 3" xfId="4990" xr:uid="{BC357525-3D15-4524-95CD-FAEB9CC0FF53}"/>
    <cellStyle name="Normal 9 4 5 2 3" xfId="2437" xr:uid="{0B835EE8-179A-47F6-9AA5-53BFA0E0B275}"/>
    <cellStyle name="Normal 9 4 5 2 3 2" xfId="4992" xr:uid="{90CD8A5B-4DBD-4829-975C-E8EC5A1BFCD6}"/>
    <cellStyle name="Normal 9 4 5 2 4" xfId="4109" xr:uid="{DDE3C983-D5AA-456B-B9D1-D6663DFDA42C}"/>
    <cellStyle name="Normal 9 4 5 2 4 2" xfId="4993" xr:uid="{9D699F40-D76D-42AD-ACB8-284492E2F3DC}"/>
    <cellStyle name="Normal 9 4 5 2 5" xfId="4989" xr:uid="{016E7762-04EF-4F5C-82D9-55BACB57580A}"/>
    <cellStyle name="Normal 9 4 5 3" xfId="2438" xr:uid="{EC113621-7810-463E-A245-A6B6C890690E}"/>
    <cellStyle name="Normal 9 4 5 3 2" xfId="2439" xr:uid="{3769D74D-CA56-476A-BCA3-CDB357B077FA}"/>
    <cellStyle name="Normal 9 4 5 3 2 2" xfId="4995" xr:uid="{329F2649-0722-4E68-B3F7-2CEC43A080BF}"/>
    <cellStyle name="Normal 9 4 5 3 3" xfId="4110" xr:uid="{B75FB396-46B0-4C03-B20B-BBD8E67F2C7A}"/>
    <cellStyle name="Normal 9 4 5 3 3 2" xfId="4996" xr:uid="{8A763A60-A854-4DE8-9E62-F1DA0035F973}"/>
    <cellStyle name="Normal 9 4 5 3 4" xfId="4111" xr:uid="{A3090FF4-FCF6-459B-B2EE-DA2D2CCA7803}"/>
    <cellStyle name="Normal 9 4 5 3 4 2" xfId="4997" xr:uid="{CEA8BD00-DE6A-4368-AFFE-43694CD98429}"/>
    <cellStyle name="Normal 9 4 5 3 5" xfId="4994" xr:uid="{B9340D49-2D5A-46D8-9F16-D18BF7FAA46A}"/>
    <cellStyle name="Normal 9 4 5 4" xfId="2440" xr:uid="{7983FB9A-457F-451B-8FDC-0AB15E4CEAAA}"/>
    <cellStyle name="Normal 9 4 5 4 2" xfId="4998" xr:uid="{1B1746F6-DA9B-47C7-82BC-499DF0532050}"/>
    <cellStyle name="Normal 9 4 5 5" xfId="4112" xr:uid="{D3F20C7D-FF21-4DF9-A3AE-FF3099547335}"/>
    <cellStyle name="Normal 9 4 5 5 2" xfId="4999" xr:uid="{C0577512-B5FA-478B-AFEB-43B59392F20E}"/>
    <cellStyle name="Normal 9 4 5 6" xfId="4113" xr:uid="{834C9FE0-2F0C-4B89-8F05-74D80B3FAE11}"/>
    <cellStyle name="Normal 9 4 5 6 2" xfId="5000" xr:uid="{00A4CE71-730A-40AB-A0A2-8DBB51D899BC}"/>
    <cellStyle name="Normal 9 4 5 7" xfId="4988" xr:uid="{403B1D89-2B6D-4EED-B4C0-D5DB4E8C266B}"/>
    <cellStyle name="Normal 9 4 6" xfId="418" xr:uid="{7CC20BB8-1F29-4A46-93C5-1B24979F3B03}"/>
    <cellStyle name="Normal 9 4 6 2" xfId="2441" xr:uid="{A217B49D-57A6-4A45-8354-1AF01B2B7D46}"/>
    <cellStyle name="Normal 9 4 6 2 2" xfId="2442" xr:uid="{E6664703-A96B-4A43-B099-FDA47CAE50E8}"/>
    <cellStyle name="Normal 9 4 6 2 2 2" xfId="5003" xr:uid="{307FC917-AB6D-4290-8A91-1EF080DF609D}"/>
    <cellStyle name="Normal 9 4 6 2 3" xfId="4114" xr:uid="{A686158F-7D02-4373-90C7-38ABB484BCD6}"/>
    <cellStyle name="Normal 9 4 6 2 3 2" xfId="5004" xr:uid="{06B51AFB-BF06-450B-B912-161CB9877665}"/>
    <cellStyle name="Normal 9 4 6 2 4" xfId="4115" xr:uid="{179889B9-3D3C-4EDF-996D-4F9E71C0DA48}"/>
    <cellStyle name="Normal 9 4 6 2 4 2" xfId="5005" xr:uid="{9EA2DC36-4F30-4B65-9132-D14FB9081059}"/>
    <cellStyle name="Normal 9 4 6 2 5" xfId="5002" xr:uid="{4FC3DDE1-8323-4B9A-9EC8-0EFD0C1D6039}"/>
    <cellStyle name="Normal 9 4 6 3" xfId="2443" xr:uid="{0144EDC9-99AB-431A-AD04-1A4D11BBB76E}"/>
    <cellStyle name="Normal 9 4 6 3 2" xfId="5006" xr:uid="{1D6D5CAB-1950-45D5-8E0E-B3993DE02D34}"/>
    <cellStyle name="Normal 9 4 6 4" xfId="4116" xr:uid="{285ED1B2-9B58-42F0-9037-8425781388B6}"/>
    <cellStyle name="Normal 9 4 6 4 2" xfId="5007" xr:uid="{6B39D262-629C-47F9-AE60-F2577D1AE46E}"/>
    <cellStyle name="Normal 9 4 6 5" xfId="4117" xr:uid="{FB0BCB1D-9307-449D-B185-F0059A22C9F7}"/>
    <cellStyle name="Normal 9 4 6 5 2" xfId="5008" xr:uid="{9C9D53A8-3F9B-4ABA-AFA3-391810CCD3F1}"/>
    <cellStyle name="Normal 9 4 6 6" xfId="5001" xr:uid="{7B59B74A-C1F2-40F8-A70F-5255E2568025}"/>
    <cellStyle name="Normal 9 4 7" xfId="2444" xr:uid="{75A4E44B-8F81-4A53-9F70-3CA00ED03957}"/>
    <cellStyle name="Normal 9 4 7 2" xfId="2445" xr:uid="{83A96DB8-A649-4816-8E3F-5B02F6ECFDDD}"/>
    <cellStyle name="Normal 9 4 7 2 2" xfId="5010" xr:uid="{7B7829E7-6F25-4F6E-BF00-252E7D847F09}"/>
    <cellStyle name="Normal 9 4 7 3" xfId="4118" xr:uid="{4846AFDE-A8B9-4189-9436-06E80EFCD85E}"/>
    <cellStyle name="Normal 9 4 7 3 2" xfId="5011" xr:uid="{BF075A8C-3381-49EC-A8F5-A684F9D0A32E}"/>
    <cellStyle name="Normal 9 4 7 4" xfId="4119" xr:uid="{DFD52BC5-ECFC-4EA1-8ED4-6F160A74425A}"/>
    <cellStyle name="Normal 9 4 7 4 2" xfId="5012" xr:uid="{1406BC44-A140-426D-B0A4-C71D804DF223}"/>
    <cellStyle name="Normal 9 4 7 5" xfId="5009" xr:uid="{13B7192F-9BF1-43A3-8E97-786617F0A610}"/>
    <cellStyle name="Normal 9 4 8" xfId="2446" xr:uid="{49EB41E5-AF1B-40EA-A383-96F5439C5A18}"/>
    <cellStyle name="Normal 9 4 8 2" xfId="4120" xr:uid="{C2BAF7A4-00FE-4F56-BA2A-6F64D9F1E6A3}"/>
    <cellStyle name="Normal 9 4 8 2 2" xfId="5014" xr:uid="{9993CD9C-8577-4760-8105-271393CDF41E}"/>
    <cellStyle name="Normal 9 4 8 3" xfId="4121" xr:uid="{2EC0EDC2-2F3A-474C-A780-14F312078256}"/>
    <cellStyle name="Normal 9 4 8 3 2" xfId="5015" xr:uid="{CA876226-5A53-4F98-B23B-43F028F3156E}"/>
    <cellStyle name="Normal 9 4 8 4" xfId="4122" xr:uid="{FCD709FF-E729-4B70-9A21-5F671BB5A37D}"/>
    <cellStyle name="Normal 9 4 8 4 2" xfId="5016" xr:uid="{0B14A194-7122-4609-963D-C7B550A9A3C4}"/>
    <cellStyle name="Normal 9 4 8 5" xfId="5013" xr:uid="{CAA654F3-CFD7-4AE8-8EC5-4B8B60ECB7AF}"/>
    <cellStyle name="Normal 9 4 9" xfId="4123" xr:uid="{958C1552-6980-4740-AB03-99D96969A10F}"/>
    <cellStyle name="Normal 9 4 9 2" xfId="5017" xr:uid="{C2A2E8F5-080E-44F6-8353-43E21043343D}"/>
    <cellStyle name="Normal 9 5" xfId="178" xr:uid="{E47F9568-5AFF-4B46-9371-E6FE8A04E0AA}"/>
    <cellStyle name="Normal 9 5 10" xfId="4124" xr:uid="{149F0234-7680-439F-BE98-78382FE27049}"/>
    <cellStyle name="Normal 9 5 10 2" xfId="5019" xr:uid="{2FDE2191-5191-4E40-A41A-A9620C29E350}"/>
    <cellStyle name="Normal 9 5 11" xfId="4125" xr:uid="{9CA8B2E4-31BD-41B8-9FCB-7FC32CC2AF0E}"/>
    <cellStyle name="Normal 9 5 11 2" xfId="5020" xr:uid="{DFADEF27-5C7F-4E8D-A72E-4FD18EADCC3A}"/>
    <cellStyle name="Normal 9 5 12" xfId="5018" xr:uid="{21FB141A-09C0-498E-9F22-AF458A74A604}"/>
    <cellStyle name="Normal 9 5 2" xfId="179" xr:uid="{7B6BF9ED-786C-42EC-AD34-2682B8521FD5}"/>
    <cellStyle name="Normal 9 5 2 10" xfId="5021" xr:uid="{4573EF36-E697-483B-9CF5-D50B53CA5372}"/>
    <cellStyle name="Normal 9 5 2 2" xfId="419" xr:uid="{E4B47BBB-6FAD-42EF-BEB5-030A3E8E761D}"/>
    <cellStyle name="Normal 9 5 2 2 2" xfId="868" xr:uid="{789AC4ED-89D5-45F1-A8E2-8B6D2C0697B9}"/>
    <cellStyle name="Normal 9 5 2 2 2 2" xfId="869" xr:uid="{05619692-42FD-488E-B65B-A47F09793567}"/>
    <cellStyle name="Normal 9 5 2 2 2 2 2" xfId="2447" xr:uid="{CEE920B9-39E9-4E9D-B914-5A2631BAFAA8}"/>
    <cellStyle name="Normal 9 5 2 2 2 2 2 2" xfId="5025" xr:uid="{40288D03-5D1A-4471-9D64-321A3BB82C36}"/>
    <cellStyle name="Normal 9 5 2 2 2 2 3" xfId="4126" xr:uid="{820DD15C-3F2E-4A98-AB5C-BADE831D1494}"/>
    <cellStyle name="Normal 9 5 2 2 2 2 3 2" xfId="5026" xr:uid="{B5D91676-827E-4521-9035-68A224A993CC}"/>
    <cellStyle name="Normal 9 5 2 2 2 2 4" xfId="4127" xr:uid="{C9AD0E62-BD55-4154-A3EA-52D6F2BBFD8E}"/>
    <cellStyle name="Normal 9 5 2 2 2 2 4 2" xfId="5027" xr:uid="{3FBDC2DE-748C-45D8-9E0B-14C50E391B66}"/>
    <cellStyle name="Normal 9 5 2 2 2 2 5" xfId="5024" xr:uid="{BC2DC923-F4B9-400B-9416-6B7A4DF91C21}"/>
    <cellStyle name="Normal 9 5 2 2 2 3" xfId="2448" xr:uid="{EC988E44-0EB0-4B7E-A500-4C2516D97BBF}"/>
    <cellStyle name="Normal 9 5 2 2 2 3 2" xfId="4128" xr:uid="{6D48F111-6191-4473-92FC-F38A628E6922}"/>
    <cellStyle name="Normal 9 5 2 2 2 3 2 2" xfId="5029" xr:uid="{C7C5642C-7F8C-4748-86EE-6B7F0FC04A2A}"/>
    <cellStyle name="Normal 9 5 2 2 2 3 3" xfId="4129" xr:uid="{E79B6901-CDA1-455E-8BBD-B5F702A5F4BC}"/>
    <cellStyle name="Normal 9 5 2 2 2 3 3 2" xfId="5030" xr:uid="{3640C730-B2ED-4B98-812B-6F6D51B551D4}"/>
    <cellStyle name="Normal 9 5 2 2 2 3 4" xfId="4130" xr:uid="{979655FA-F22D-4723-BD69-1D95FAFA37F6}"/>
    <cellStyle name="Normal 9 5 2 2 2 3 4 2" xfId="5031" xr:uid="{C29BAD09-3B84-4678-AB71-20AF4AEBE40B}"/>
    <cellStyle name="Normal 9 5 2 2 2 3 5" xfId="5028" xr:uid="{259B38E2-9474-44C5-8054-A2BE878B8077}"/>
    <cellStyle name="Normal 9 5 2 2 2 4" xfId="4131" xr:uid="{19D0377B-3FB4-49F6-9379-37E304A5F7F1}"/>
    <cellStyle name="Normal 9 5 2 2 2 4 2" xfId="5032" xr:uid="{D881EC96-3230-4CEF-A030-B6DA27838767}"/>
    <cellStyle name="Normal 9 5 2 2 2 5" xfId="4132" xr:uid="{4D481A04-D502-4030-8E4D-D78B499E526E}"/>
    <cellStyle name="Normal 9 5 2 2 2 5 2" xfId="5033" xr:uid="{405047DF-54E2-45F7-A2E7-F05130518E27}"/>
    <cellStyle name="Normal 9 5 2 2 2 6" xfId="4133" xr:uid="{F0579ED6-D719-4669-BB22-0298A4F4126B}"/>
    <cellStyle name="Normal 9 5 2 2 2 6 2" xfId="5034" xr:uid="{8C228E24-3144-49BD-81D0-8E20F4939257}"/>
    <cellStyle name="Normal 9 5 2 2 2 7" xfId="5023" xr:uid="{F9F59F06-D2A8-49D7-BB17-A8163F73F2C6}"/>
    <cellStyle name="Normal 9 5 2 2 3" xfId="870" xr:uid="{B8358F95-C576-43B4-9656-45D121FC1647}"/>
    <cellStyle name="Normal 9 5 2 2 3 2" xfId="2449" xr:uid="{6465881A-C355-4884-8C4E-28C495CC812E}"/>
    <cellStyle name="Normal 9 5 2 2 3 2 2" xfId="4134" xr:uid="{D3B99838-F9F1-4789-9FC6-7000CC5FB826}"/>
    <cellStyle name="Normal 9 5 2 2 3 2 2 2" xfId="5037" xr:uid="{2EF5AD54-1B5F-4B85-A943-CCB79AD9FCE6}"/>
    <cellStyle name="Normal 9 5 2 2 3 2 3" xfId="4135" xr:uid="{97C8E2A2-2860-4D4F-BDA2-4E05A7FEFA2B}"/>
    <cellStyle name="Normal 9 5 2 2 3 2 3 2" xfId="5038" xr:uid="{F22065A6-1C1F-4A7B-8F38-2E8909302A9E}"/>
    <cellStyle name="Normal 9 5 2 2 3 2 4" xfId="4136" xr:uid="{2BCE184B-E189-4E01-B352-EBA8DE23EFAF}"/>
    <cellStyle name="Normal 9 5 2 2 3 2 4 2" xfId="5039" xr:uid="{E99A3275-4656-4266-945F-391AA7AA1F74}"/>
    <cellStyle name="Normal 9 5 2 2 3 2 5" xfId="5036" xr:uid="{5214FD38-064D-4A4C-AE3D-91AB47D83AE6}"/>
    <cellStyle name="Normal 9 5 2 2 3 3" xfId="4137" xr:uid="{BA6A1BFF-2264-45CD-93C4-D757F0C04DAE}"/>
    <cellStyle name="Normal 9 5 2 2 3 3 2" xfId="5040" xr:uid="{C01A8BFE-85B8-4747-8B19-22448A2C68B7}"/>
    <cellStyle name="Normal 9 5 2 2 3 4" xfId="4138" xr:uid="{33F230AA-22DF-4ACD-A219-036A208A5354}"/>
    <cellStyle name="Normal 9 5 2 2 3 4 2" xfId="5041" xr:uid="{4273E0D9-DA31-47B0-820C-BCF3327F7E4A}"/>
    <cellStyle name="Normal 9 5 2 2 3 5" xfId="4139" xr:uid="{376A2755-88E4-4531-9BC4-FF560E6D1299}"/>
    <cellStyle name="Normal 9 5 2 2 3 5 2" xfId="5042" xr:uid="{B3CA2B8E-375A-4145-A8C7-AB09E1D2F071}"/>
    <cellStyle name="Normal 9 5 2 2 3 6" xfId="5035" xr:uid="{1F1E419D-1DC7-4737-93B0-40B5C2036598}"/>
    <cellStyle name="Normal 9 5 2 2 4" xfId="2450" xr:uid="{9829955E-E2E2-4DBF-A599-D9A216BA5E83}"/>
    <cellStyle name="Normal 9 5 2 2 4 2" xfId="4140" xr:uid="{F91B8D89-3319-413E-A45B-2B9AEA4F0988}"/>
    <cellStyle name="Normal 9 5 2 2 4 2 2" xfId="5044" xr:uid="{52ABA6CF-3D99-4FFA-B25F-A2504FAA26B1}"/>
    <cellStyle name="Normal 9 5 2 2 4 3" xfId="4141" xr:uid="{CB542368-D4F2-460F-89C8-CA3C3BFA3750}"/>
    <cellStyle name="Normal 9 5 2 2 4 3 2" xfId="5045" xr:uid="{51693CB4-7FB5-483A-9A11-7C4D88B7D79C}"/>
    <cellStyle name="Normal 9 5 2 2 4 4" xfId="4142" xr:uid="{958544DC-13B0-4349-A2AB-C348559293F2}"/>
    <cellStyle name="Normal 9 5 2 2 4 4 2" xfId="5046" xr:uid="{B1A8AFE0-EA50-4FD6-AB38-BC907B35F252}"/>
    <cellStyle name="Normal 9 5 2 2 4 5" xfId="5043" xr:uid="{2F8B2D4C-91BB-41DD-95EB-17AC48F0D0D4}"/>
    <cellStyle name="Normal 9 5 2 2 5" xfId="4143" xr:uid="{5FD5AA5D-DD91-4B58-BBC2-04ADF4D21DF7}"/>
    <cellStyle name="Normal 9 5 2 2 5 2" xfId="4144" xr:uid="{32DD1955-F3FF-41B0-9C48-B432DC0580DF}"/>
    <cellStyle name="Normal 9 5 2 2 5 2 2" xfId="5048" xr:uid="{FC941964-235D-4C33-A42D-2C0D12C46338}"/>
    <cellStyle name="Normal 9 5 2 2 5 3" xfId="4145" xr:uid="{C5596196-3600-4CC6-A528-A2DDE16C6137}"/>
    <cellStyle name="Normal 9 5 2 2 5 3 2" xfId="5049" xr:uid="{FBA8A3BE-786E-401D-B667-8F14FF691EFC}"/>
    <cellStyle name="Normal 9 5 2 2 5 4" xfId="4146" xr:uid="{31CC8EC7-886C-4AB5-9019-F0B199C6BB6E}"/>
    <cellStyle name="Normal 9 5 2 2 5 4 2" xfId="5050" xr:uid="{13700938-4CF0-4771-BE09-0E8D97B46B5D}"/>
    <cellStyle name="Normal 9 5 2 2 5 5" xfId="5047" xr:uid="{93847246-7B4E-4613-8D69-365F2BACA133}"/>
    <cellStyle name="Normal 9 5 2 2 6" xfId="4147" xr:uid="{BCD11287-1E1F-4331-9179-9D5E31F194E4}"/>
    <cellStyle name="Normal 9 5 2 2 6 2" xfId="5051" xr:uid="{B1BD333B-7800-4B62-86F5-9F61DFE2FC87}"/>
    <cellStyle name="Normal 9 5 2 2 7" xfId="4148" xr:uid="{340F8A25-2077-4992-A61E-52108EE74913}"/>
    <cellStyle name="Normal 9 5 2 2 7 2" xfId="5052" xr:uid="{59AF4E19-2513-4E06-8812-30DB05B8365B}"/>
    <cellStyle name="Normal 9 5 2 2 8" xfId="4149" xr:uid="{F2D0342B-A9C7-47EE-B395-76B593521839}"/>
    <cellStyle name="Normal 9 5 2 2 8 2" xfId="5053" xr:uid="{3E580F47-DBCC-48B1-A5AA-1B8FA99A76BD}"/>
    <cellStyle name="Normal 9 5 2 2 9" xfId="5022" xr:uid="{BD09998F-8316-4745-92C4-F56250E666D3}"/>
    <cellStyle name="Normal 9 5 2 3" xfId="871" xr:uid="{1AC727F5-0961-494D-B2DE-D1BB08D244D1}"/>
    <cellStyle name="Normal 9 5 2 3 2" xfId="872" xr:uid="{7D156A42-AEB4-4769-B3FE-EA8C775995D2}"/>
    <cellStyle name="Normal 9 5 2 3 2 2" xfId="873" xr:uid="{FDBC4B22-F34A-44CF-988C-167562331136}"/>
    <cellStyle name="Normal 9 5 2 3 2 2 2" xfId="5056" xr:uid="{7F49F00B-56DB-4A21-A3E9-E93FC33ACBF4}"/>
    <cellStyle name="Normal 9 5 2 3 2 3" xfId="4150" xr:uid="{C061B28A-B9A8-4D86-8F0C-C2AC514EC1AF}"/>
    <cellStyle name="Normal 9 5 2 3 2 3 2" xfId="5057" xr:uid="{D897965F-69DD-45C7-B9C4-1DAADC697018}"/>
    <cellStyle name="Normal 9 5 2 3 2 4" xfId="4151" xr:uid="{775F893B-2D02-4770-98F0-1C3CE2E4904E}"/>
    <cellStyle name="Normal 9 5 2 3 2 4 2" xfId="5058" xr:uid="{5491B66B-56F4-44D4-A94F-C67FBDBB96D2}"/>
    <cellStyle name="Normal 9 5 2 3 2 5" xfId="5055" xr:uid="{099D9D72-C7A6-4275-9E7D-7B519662CD42}"/>
    <cellStyle name="Normal 9 5 2 3 3" xfId="874" xr:uid="{EA8A5DAF-8F69-44F4-B192-7020E330552F}"/>
    <cellStyle name="Normal 9 5 2 3 3 2" xfId="4152" xr:uid="{E33D04CA-1DDE-4347-846D-4D7A91C962D2}"/>
    <cellStyle name="Normal 9 5 2 3 3 2 2" xfId="5060" xr:uid="{5BAF0AF5-98DE-4926-A220-4096F7E0369C}"/>
    <cellStyle name="Normal 9 5 2 3 3 3" xfId="4153" xr:uid="{17866029-F1BE-45C0-B14D-A17958A16F36}"/>
    <cellStyle name="Normal 9 5 2 3 3 3 2" xfId="5061" xr:uid="{1B4C15BA-F2D1-47C6-80F0-48C5868D4BEC}"/>
    <cellStyle name="Normal 9 5 2 3 3 4" xfId="4154" xr:uid="{6CD8A45F-9332-4983-9DD9-E7A377B4ACE3}"/>
    <cellStyle name="Normal 9 5 2 3 3 4 2" xfId="5062" xr:uid="{6338C6C8-1D2A-45B3-8ED6-649C2D1B19BC}"/>
    <cellStyle name="Normal 9 5 2 3 3 5" xfId="5059" xr:uid="{86B22C74-C878-4EB0-B33D-D983FA7B6367}"/>
    <cellStyle name="Normal 9 5 2 3 4" xfId="4155" xr:uid="{36BCC687-E0A5-460D-9386-A98A8F8FA59F}"/>
    <cellStyle name="Normal 9 5 2 3 4 2" xfId="5063" xr:uid="{54FB3523-1179-48DF-8CA4-FD707188A681}"/>
    <cellStyle name="Normal 9 5 2 3 5" xfId="4156" xr:uid="{B640DC54-3A0C-4C43-A895-B7E78807DB41}"/>
    <cellStyle name="Normal 9 5 2 3 5 2" xfId="5064" xr:uid="{3571281A-1154-4CB5-9AD9-AFAD6C64F6D2}"/>
    <cellStyle name="Normal 9 5 2 3 6" xfId="4157" xr:uid="{24F95A70-5D26-4D33-A435-701C1D4DFBE0}"/>
    <cellStyle name="Normal 9 5 2 3 6 2" xfId="5065" xr:uid="{867BEF62-D335-4EB1-939A-6AC41A52FE10}"/>
    <cellStyle name="Normal 9 5 2 3 7" xfId="5054" xr:uid="{A7CD25AE-CA24-439A-AB06-95353665B9D2}"/>
    <cellStyle name="Normal 9 5 2 4" xfId="875" xr:uid="{15FD98C2-D635-4E0B-A38E-8F7AF761C7DB}"/>
    <cellStyle name="Normal 9 5 2 4 2" xfId="876" xr:uid="{23767919-6C36-44E5-99E2-C9907D5BA92C}"/>
    <cellStyle name="Normal 9 5 2 4 2 2" xfId="4158" xr:uid="{D927406D-1D8F-46BE-9F55-60E3615C3AAA}"/>
    <cellStyle name="Normal 9 5 2 4 2 2 2" xfId="5068" xr:uid="{ACD5056C-CBEC-4D3C-BD3B-83DB0B489CA5}"/>
    <cellStyle name="Normal 9 5 2 4 2 3" xfId="4159" xr:uid="{A7072B9F-8800-4871-A084-2CDA42A2DC82}"/>
    <cellStyle name="Normal 9 5 2 4 2 3 2" xfId="5069" xr:uid="{4B0603C3-4AE3-443B-AE7C-28A02AEC6D68}"/>
    <cellStyle name="Normal 9 5 2 4 2 4" xfId="4160" xr:uid="{8509A641-9E7C-4EFB-9539-79B5B8C7405D}"/>
    <cellStyle name="Normal 9 5 2 4 2 4 2" xfId="5070" xr:uid="{D6EEC630-056C-4B45-8CC6-F8E61FC33905}"/>
    <cellStyle name="Normal 9 5 2 4 2 5" xfId="5067" xr:uid="{2DFC0227-D389-45A8-95E4-AC30C8DB8F96}"/>
    <cellStyle name="Normal 9 5 2 4 3" xfId="4161" xr:uid="{AF4C5B3F-ED24-4F49-B84B-FCDADFD4F69D}"/>
    <cellStyle name="Normal 9 5 2 4 3 2" xfId="5071" xr:uid="{84C4E370-D0EA-4CC0-B148-8C112D1F39BE}"/>
    <cellStyle name="Normal 9 5 2 4 4" xfId="4162" xr:uid="{D66D2805-0BE2-45F5-8681-8CA4E87A1716}"/>
    <cellStyle name="Normal 9 5 2 4 4 2" xfId="5072" xr:uid="{22CACE45-706B-4C81-954C-9541994B823A}"/>
    <cellStyle name="Normal 9 5 2 4 5" xfId="4163" xr:uid="{2578353C-87E4-4F2B-84BB-40ED413A3D80}"/>
    <cellStyle name="Normal 9 5 2 4 5 2" xfId="5073" xr:uid="{194DF8F0-4E1E-4FFF-87EF-7B99731FCCFC}"/>
    <cellStyle name="Normal 9 5 2 4 6" xfId="5066" xr:uid="{F79325B2-99F8-4B07-983E-32EF2FC378BA}"/>
    <cellStyle name="Normal 9 5 2 5" xfId="877" xr:uid="{ADD58BC3-5297-4764-9DE2-81ADFA001396}"/>
    <cellStyle name="Normal 9 5 2 5 2" xfId="4164" xr:uid="{4A9389D9-DD07-45EA-AC49-7F97DA4C372D}"/>
    <cellStyle name="Normal 9 5 2 5 2 2" xfId="5075" xr:uid="{96EC9639-118E-4AEC-8FE5-0B214599EABB}"/>
    <cellStyle name="Normal 9 5 2 5 3" xfId="4165" xr:uid="{CD705327-86F1-4455-A22A-41AC6B0305B0}"/>
    <cellStyle name="Normal 9 5 2 5 3 2" xfId="5076" xr:uid="{A570703D-00D5-4354-828C-45F63FEBCB18}"/>
    <cellStyle name="Normal 9 5 2 5 4" xfId="4166" xr:uid="{D36DD792-EEEA-4E37-BDA1-71FD27D208B2}"/>
    <cellStyle name="Normal 9 5 2 5 4 2" xfId="5077" xr:uid="{0EC2D002-DCD8-4E4E-AD20-22D27943CF3F}"/>
    <cellStyle name="Normal 9 5 2 5 5" xfId="5074" xr:uid="{2E65A74D-7575-4636-BBF2-3E10125EC61C}"/>
    <cellStyle name="Normal 9 5 2 6" xfId="4167" xr:uid="{111CAB8A-A540-461F-AE08-75ED03711284}"/>
    <cellStyle name="Normal 9 5 2 6 2" xfId="4168" xr:uid="{5F6A3D9D-3309-4754-BB5C-0F730C5DC2EC}"/>
    <cellStyle name="Normal 9 5 2 6 2 2" xfId="5079" xr:uid="{AC155688-77D6-417F-AC8B-D8B33DE6FD3C}"/>
    <cellStyle name="Normal 9 5 2 6 3" xfId="4169" xr:uid="{6D5D2EFF-C449-413A-B66F-31A7016F6985}"/>
    <cellStyle name="Normal 9 5 2 6 3 2" xfId="5080" xr:uid="{EC5185BD-4548-4FCF-9470-83FCCE2B5000}"/>
    <cellStyle name="Normal 9 5 2 6 4" xfId="4170" xr:uid="{D5864D10-B5BE-4E44-8CB7-5537D5FC8D01}"/>
    <cellStyle name="Normal 9 5 2 6 4 2" xfId="5081" xr:uid="{22703BC6-E3C5-40F4-A2FD-EE3705483A79}"/>
    <cellStyle name="Normal 9 5 2 6 5" xfId="5078" xr:uid="{D760E840-72CF-45FD-9C05-392F8866718C}"/>
    <cellStyle name="Normal 9 5 2 7" xfId="4171" xr:uid="{09A513B1-D5FA-49DB-9C4C-FE09B1A5852D}"/>
    <cellStyle name="Normal 9 5 2 7 2" xfId="5082" xr:uid="{C0FB9B25-ECA6-4A4B-8392-08397E5E6D9A}"/>
    <cellStyle name="Normal 9 5 2 8" xfId="4172" xr:uid="{2FE034CD-160B-44BB-811C-446769E6D791}"/>
    <cellStyle name="Normal 9 5 2 8 2" xfId="5083" xr:uid="{500C1529-B487-436F-BC2E-65F5F0FDEC47}"/>
    <cellStyle name="Normal 9 5 2 9" xfId="4173" xr:uid="{BCEA6254-34F3-45B0-9924-23E751A9B2C0}"/>
    <cellStyle name="Normal 9 5 2 9 2" xfId="5084" xr:uid="{B760EB1E-DB55-437C-A8B0-0E5E35381E63}"/>
    <cellStyle name="Normal 9 5 3" xfId="420" xr:uid="{DBEDC8D0-A80C-4B9E-B99D-591CB1610B7F}"/>
    <cellStyle name="Normal 9 5 3 2" xfId="878" xr:uid="{F3195DF4-A498-4694-93E3-5B148E24C524}"/>
    <cellStyle name="Normal 9 5 3 2 2" xfId="879" xr:uid="{9E9D4A8E-8E5D-4428-8D21-E8DE43AA96F9}"/>
    <cellStyle name="Normal 9 5 3 2 2 2" xfId="2451" xr:uid="{6654DB23-FF75-4E21-973F-FC9356EAB014}"/>
    <cellStyle name="Normal 9 5 3 2 2 2 2" xfId="2452" xr:uid="{18EB7816-D608-463A-8C52-BA299CCA4A4E}"/>
    <cellStyle name="Normal 9 5 3 2 2 2 2 2" xfId="5089" xr:uid="{D463C67F-3BF6-4EF5-A947-88242EE171EE}"/>
    <cellStyle name="Normal 9 5 3 2 2 2 3" xfId="5088" xr:uid="{09E078F2-409B-40EA-B761-C7789E1FD021}"/>
    <cellStyle name="Normal 9 5 3 2 2 3" xfId="2453" xr:uid="{97BEC723-A1DA-4DD3-9504-96579F507379}"/>
    <cellStyle name="Normal 9 5 3 2 2 3 2" xfId="5090" xr:uid="{5CF1A184-CF61-4452-894F-0D904B45583E}"/>
    <cellStyle name="Normal 9 5 3 2 2 4" xfId="4174" xr:uid="{B635244E-A1F7-43AF-96CB-04E2A2C2C788}"/>
    <cellStyle name="Normal 9 5 3 2 2 4 2" xfId="5091" xr:uid="{40027E41-7354-47EF-818D-86A15A84D316}"/>
    <cellStyle name="Normal 9 5 3 2 2 5" xfId="5087" xr:uid="{32D50502-42D9-46E3-BA6C-F748AC180052}"/>
    <cellStyle name="Normal 9 5 3 2 3" xfId="2454" xr:uid="{13107EC4-E455-4BB0-A080-B7962E44D44F}"/>
    <cellStyle name="Normal 9 5 3 2 3 2" xfId="2455" xr:uid="{AD00924F-3E15-4503-B621-E4C87ABC1021}"/>
    <cellStyle name="Normal 9 5 3 2 3 2 2" xfId="5093" xr:uid="{12526E83-3724-4B6A-8C0C-A2BE62DBDE19}"/>
    <cellStyle name="Normal 9 5 3 2 3 3" xfId="4175" xr:uid="{8FA4B316-60A0-4424-9A09-003548A4EF41}"/>
    <cellStyle name="Normal 9 5 3 2 3 3 2" xfId="5094" xr:uid="{C4356DC5-477F-4E17-9A75-664C5F73AB15}"/>
    <cellStyle name="Normal 9 5 3 2 3 4" xfId="4176" xr:uid="{BDA9D653-CD9F-44D4-AC46-2AF1DD814A93}"/>
    <cellStyle name="Normal 9 5 3 2 3 4 2" xfId="5095" xr:uid="{97A13F17-0353-4C5C-8894-85D057EF6F81}"/>
    <cellStyle name="Normal 9 5 3 2 3 5" xfId="5092" xr:uid="{BFD181A3-9564-49FC-8ECD-CC35F6AAB12D}"/>
    <cellStyle name="Normal 9 5 3 2 4" xfId="2456" xr:uid="{01A7A919-BC4A-4554-9F12-C4ED40F98A07}"/>
    <cellStyle name="Normal 9 5 3 2 4 2" xfId="5096" xr:uid="{2D98534C-9031-476C-B182-0C5144351794}"/>
    <cellStyle name="Normal 9 5 3 2 5" xfId="4177" xr:uid="{7A6576EA-BBD9-4D20-8D50-8F3EB28C8BB9}"/>
    <cellStyle name="Normal 9 5 3 2 5 2" xfId="5097" xr:uid="{76075675-1C62-4932-AFF3-A03FC1D530F0}"/>
    <cellStyle name="Normal 9 5 3 2 6" xfId="4178" xr:uid="{853007FB-8540-413F-8C63-9FF25E5FCE23}"/>
    <cellStyle name="Normal 9 5 3 2 6 2" xfId="5098" xr:uid="{F13D2F5E-BCC7-4A93-B39C-1898BF22693B}"/>
    <cellStyle name="Normal 9 5 3 2 7" xfId="5086" xr:uid="{F8FF4D13-0C02-43C6-BD04-CE8296805E74}"/>
    <cellStyle name="Normal 9 5 3 3" xfId="880" xr:uid="{28AE26FD-417B-4A66-9E50-C45D08F5419C}"/>
    <cellStyle name="Normal 9 5 3 3 2" xfId="2457" xr:uid="{BD010917-D03A-4635-B2B1-0CCED4C5FB3D}"/>
    <cellStyle name="Normal 9 5 3 3 2 2" xfId="2458" xr:uid="{3F51BD80-2F21-43FA-9B13-979FCE8679AA}"/>
    <cellStyle name="Normal 9 5 3 3 2 2 2" xfId="5101" xr:uid="{8E4E02FD-A139-45F5-ADEB-CA46731DD06A}"/>
    <cellStyle name="Normal 9 5 3 3 2 3" xfId="4179" xr:uid="{59B43874-72AA-420D-A495-FBF147E685DD}"/>
    <cellStyle name="Normal 9 5 3 3 2 3 2" xfId="5102" xr:uid="{A9E484E0-DF02-48C4-9394-517EC47CF6BB}"/>
    <cellStyle name="Normal 9 5 3 3 2 4" xfId="4180" xr:uid="{E1C5909D-FBB5-458B-9B7A-ABA2C9061686}"/>
    <cellStyle name="Normal 9 5 3 3 2 4 2" xfId="5103" xr:uid="{C079944E-501E-424A-B7FB-7906CD3178D7}"/>
    <cellStyle name="Normal 9 5 3 3 2 5" xfId="5100" xr:uid="{5B08EC05-0780-438A-9B5F-17F22B2E34A7}"/>
    <cellStyle name="Normal 9 5 3 3 3" xfId="2459" xr:uid="{584DF454-8E01-4C88-AB5C-3ED2BBC817A1}"/>
    <cellStyle name="Normal 9 5 3 3 3 2" xfId="5104" xr:uid="{A3E93329-6BBD-4388-9127-3C05498D84FE}"/>
    <cellStyle name="Normal 9 5 3 3 4" xfId="4181" xr:uid="{E40692D6-979B-43C6-BE36-5E5E6B0D7978}"/>
    <cellStyle name="Normal 9 5 3 3 4 2" xfId="5105" xr:uid="{D9FA6280-7719-48E4-8672-6DE098114FFE}"/>
    <cellStyle name="Normal 9 5 3 3 5" xfId="4182" xr:uid="{758772CB-6D80-4F6D-8875-501545B00F24}"/>
    <cellStyle name="Normal 9 5 3 3 5 2" xfId="5106" xr:uid="{2F295F98-1813-4BD0-A67B-E10982D3C55F}"/>
    <cellStyle name="Normal 9 5 3 3 6" xfId="5099" xr:uid="{F87564C8-F539-43B1-B6C5-453049269804}"/>
    <cellStyle name="Normal 9 5 3 4" xfId="2460" xr:uid="{F17DF2B0-7A32-450E-BE58-C29204334F79}"/>
    <cellStyle name="Normal 9 5 3 4 2" xfId="2461" xr:uid="{928EC2F7-567B-45FA-A321-FF8435A052B3}"/>
    <cellStyle name="Normal 9 5 3 4 2 2" xfId="5108" xr:uid="{F148AFEB-4510-46B1-AB96-AD1CF50FC662}"/>
    <cellStyle name="Normal 9 5 3 4 3" xfId="4183" xr:uid="{6F031A80-6B85-4064-8DD8-D03308D1D8CB}"/>
    <cellStyle name="Normal 9 5 3 4 3 2" xfId="5109" xr:uid="{8249FAD1-FC63-4128-8287-5BA601756732}"/>
    <cellStyle name="Normal 9 5 3 4 4" xfId="4184" xr:uid="{FDE8252F-563C-46DB-9B70-BB3732BDE716}"/>
    <cellStyle name="Normal 9 5 3 4 4 2" xfId="5110" xr:uid="{3E78BBF0-96E3-4D9B-9A9E-11E2A4BA959F}"/>
    <cellStyle name="Normal 9 5 3 4 5" xfId="5107" xr:uid="{4D61DCA7-C346-4657-8E6F-F27ADB26AD67}"/>
    <cellStyle name="Normal 9 5 3 5" xfId="2462" xr:uid="{876E24E9-B458-45BB-9A3D-1ADBDA3FCE95}"/>
    <cellStyle name="Normal 9 5 3 5 2" xfId="4185" xr:uid="{90FADEAF-BAFD-4E97-8183-6CF7B2C699B8}"/>
    <cellStyle name="Normal 9 5 3 5 2 2" xfId="5112" xr:uid="{FBFC7C8F-297F-495E-948D-6B8FA6CFD692}"/>
    <cellStyle name="Normal 9 5 3 5 3" xfId="4186" xr:uid="{A9A95775-8864-4586-A79C-30F47EFF32E5}"/>
    <cellStyle name="Normal 9 5 3 5 3 2" xfId="5113" xr:uid="{CFFAEF50-F693-4D73-B31E-2E88C41862F0}"/>
    <cellStyle name="Normal 9 5 3 5 4" xfId="4187" xr:uid="{B670216D-C1EC-4F1A-9571-EA37F1DFE877}"/>
    <cellStyle name="Normal 9 5 3 5 4 2" xfId="5114" xr:uid="{6B1DE374-62D1-4AA0-A297-90000C939DE0}"/>
    <cellStyle name="Normal 9 5 3 5 5" xfId="5111" xr:uid="{B40F798F-492F-4AC9-9BC3-695C96B4C259}"/>
    <cellStyle name="Normal 9 5 3 6" xfId="4188" xr:uid="{FE23F377-251B-4DA4-81D2-F357D6C80783}"/>
    <cellStyle name="Normal 9 5 3 6 2" xfId="5115" xr:uid="{3A99D3F1-7D1E-4789-A05E-8EF4F1079137}"/>
    <cellStyle name="Normal 9 5 3 7" xfId="4189" xr:uid="{B6CF4DAB-D9E5-4651-A592-47325D37D736}"/>
    <cellStyle name="Normal 9 5 3 7 2" xfId="5116" xr:uid="{4346DB3C-FA2B-4131-8123-04A4A6B3D5EC}"/>
    <cellStyle name="Normal 9 5 3 8" xfId="4190" xr:uid="{9AF09A6C-CF1F-404F-8AC2-B347103476C8}"/>
    <cellStyle name="Normal 9 5 3 8 2" xfId="5117" xr:uid="{C3613DF8-BBC6-49F4-A981-ACB72C3CF903}"/>
    <cellStyle name="Normal 9 5 3 9" xfId="5085" xr:uid="{769FCD04-CCAE-4569-B283-59F38410FC04}"/>
    <cellStyle name="Normal 9 5 4" xfId="421" xr:uid="{1E0A2FDF-296F-4983-AA5A-F4B8029DEA9C}"/>
    <cellStyle name="Normal 9 5 4 2" xfId="881" xr:uid="{F5A09093-708D-4D84-8324-E37D813CFE1B}"/>
    <cellStyle name="Normal 9 5 4 2 2" xfId="882" xr:uid="{222D3CE7-201B-48E7-ABD2-F507FD73AE3E}"/>
    <cellStyle name="Normal 9 5 4 2 2 2" xfId="2463" xr:uid="{DFF77EDD-92B3-4E4C-B49C-E3F625852571}"/>
    <cellStyle name="Normal 9 5 4 2 2 2 2" xfId="5121" xr:uid="{0079A825-6B56-4A2D-9B48-EF119CCB8D28}"/>
    <cellStyle name="Normal 9 5 4 2 2 3" xfId="4191" xr:uid="{6CF6F52F-D2DE-4BC7-B21C-E519BD38E18A}"/>
    <cellStyle name="Normal 9 5 4 2 2 3 2" xfId="5122" xr:uid="{51FAF282-51FF-4B32-A3A3-6B5791367EB9}"/>
    <cellStyle name="Normal 9 5 4 2 2 4" xfId="4192" xr:uid="{2EAC6F88-ADE2-4C6A-867E-AD590EB42FE5}"/>
    <cellStyle name="Normal 9 5 4 2 2 4 2" xfId="5123" xr:uid="{7CA81973-6C7E-4602-8705-3592DF4555F6}"/>
    <cellStyle name="Normal 9 5 4 2 2 5" xfId="5120" xr:uid="{513AB587-D768-4629-8BC2-D0E20C2074A7}"/>
    <cellStyle name="Normal 9 5 4 2 3" xfId="2464" xr:uid="{FE762354-346D-4307-86D7-4BD764538D19}"/>
    <cellStyle name="Normal 9 5 4 2 3 2" xfId="5124" xr:uid="{9B5A3041-BCFE-4967-8A16-157F6E9AFF2A}"/>
    <cellStyle name="Normal 9 5 4 2 4" xfId="4193" xr:uid="{488F15E0-998A-477A-A193-DD37D2B1BBB3}"/>
    <cellStyle name="Normal 9 5 4 2 4 2" xfId="5125" xr:uid="{FE82A127-AA73-42CD-B42C-0FCC265C113F}"/>
    <cellStyle name="Normal 9 5 4 2 5" xfId="4194" xr:uid="{50446325-C1F1-4426-9028-D667645A4760}"/>
    <cellStyle name="Normal 9 5 4 2 5 2" xfId="5126" xr:uid="{0161DCE0-BFD8-4135-85C8-ED93D0342E83}"/>
    <cellStyle name="Normal 9 5 4 2 6" xfId="5119" xr:uid="{21A02D15-A61F-4563-BC93-03BC2C2983ED}"/>
    <cellStyle name="Normal 9 5 4 3" xfId="883" xr:uid="{28B23104-6A81-4C91-9D56-E8031D6250D0}"/>
    <cellStyle name="Normal 9 5 4 3 2" xfId="2465" xr:uid="{C43FB59A-B431-4C85-A06E-2A3447289C6B}"/>
    <cellStyle name="Normal 9 5 4 3 2 2" xfId="5128" xr:uid="{C0DB2B9B-86F1-4A00-8695-8696C13CBA81}"/>
    <cellStyle name="Normal 9 5 4 3 3" xfId="4195" xr:uid="{DF5064F0-E637-45AA-95E6-B5480BBB8CB6}"/>
    <cellStyle name="Normal 9 5 4 3 3 2" xfId="5129" xr:uid="{9EA183F4-CB1C-45A7-B23E-241478303BDD}"/>
    <cellStyle name="Normal 9 5 4 3 4" xfId="4196" xr:uid="{5A31A3C0-5402-411C-87F5-AA3C124699CB}"/>
    <cellStyle name="Normal 9 5 4 3 4 2" xfId="5130" xr:uid="{D8377369-DFE1-462C-9429-46EDF5B8E141}"/>
    <cellStyle name="Normal 9 5 4 3 5" xfId="5127" xr:uid="{8AC46B8F-E7A1-438A-8E75-6690D9287DE8}"/>
    <cellStyle name="Normal 9 5 4 4" xfId="2466" xr:uid="{4D5A5C5B-B0D3-4534-A2AF-028ED9AC9ED6}"/>
    <cellStyle name="Normal 9 5 4 4 2" xfId="4197" xr:uid="{6C6767F6-A6D3-4AE0-BA6D-3FD5683C63BD}"/>
    <cellStyle name="Normal 9 5 4 4 2 2" xfId="5132" xr:uid="{6754ADEB-02C4-43B1-B3CB-10767CB15CAA}"/>
    <cellStyle name="Normal 9 5 4 4 3" xfId="4198" xr:uid="{5F9DF521-6417-469E-91E1-C8A18130A7AA}"/>
    <cellStyle name="Normal 9 5 4 4 3 2" xfId="5133" xr:uid="{B71FB9B8-7ECD-4727-8C03-CDA45242647F}"/>
    <cellStyle name="Normal 9 5 4 4 4" xfId="4199" xr:uid="{22F01859-EAE8-4815-977B-9CBCBE38977C}"/>
    <cellStyle name="Normal 9 5 4 4 4 2" xfId="5134" xr:uid="{EACD0326-48B5-4FCC-AD65-1874F1D4D7DF}"/>
    <cellStyle name="Normal 9 5 4 4 5" xfId="5131" xr:uid="{E02E776B-E237-4D26-8FA1-0B0D824273D6}"/>
    <cellStyle name="Normal 9 5 4 5" xfId="4200" xr:uid="{17CDDB5E-8824-40B3-9232-8807E35BAF92}"/>
    <cellStyle name="Normal 9 5 4 5 2" xfId="5135" xr:uid="{BDB4F22C-E65C-40DE-ACAD-13EEE309E3F0}"/>
    <cellStyle name="Normal 9 5 4 6" xfId="4201" xr:uid="{C8D364BD-36A2-433C-8053-74F9AC3BEE74}"/>
    <cellStyle name="Normal 9 5 4 6 2" xfId="5136" xr:uid="{9A45FE75-FBF7-4876-A224-202B09191E61}"/>
    <cellStyle name="Normal 9 5 4 7" xfId="4202" xr:uid="{A722B7E2-0849-41E3-AC64-CDAECA60232F}"/>
    <cellStyle name="Normal 9 5 4 7 2" xfId="5137" xr:uid="{C39E33DB-1AB8-45B1-9131-3D2A8D8825FC}"/>
    <cellStyle name="Normal 9 5 4 8" xfId="5118" xr:uid="{6C923CE5-05E3-4C6C-A0BA-2465570826C9}"/>
    <cellStyle name="Normal 9 5 5" xfId="422" xr:uid="{C6986BD0-1ABB-4ECB-AE57-75FE4EDB2E56}"/>
    <cellStyle name="Normal 9 5 5 2" xfId="884" xr:uid="{CDFBB599-6F8D-4FBB-B9F3-0F0D8BBC6C71}"/>
    <cellStyle name="Normal 9 5 5 2 2" xfId="2467" xr:uid="{1513F5ED-743E-47D5-AEF1-84CD93F3CB4F}"/>
    <cellStyle name="Normal 9 5 5 2 2 2" xfId="5140" xr:uid="{60603E44-B15A-4A6F-8C44-3545AC6577B1}"/>
    <cellStyle name="Normal 9 5 5 2 3" xfId="4203" xr:uid="{FD51D2D7-1DFA-4759-9BEA-0DFECA87A33B}"/>
    <cellStyle name="Normal 9 5 5 2 3 2" xfId="5141" xr:uid="{B7CF3D04-04FA-4F38-939D-746F08320911}"/>
    <cellStyle name="Normal 9 5 5 2 4" xfId="4204" xr:uid="{C30D7E27-394B-4862-9D62-132DC66639C7}"/>
    <cellStyle name="Normal 9 5 5 2 4 2" xfId="5142" xr:uid="{EEC145ED-6E65-4F19-A42A-DE5DB34C4924}"/>
    <cellStyle name="Normal 9 5 5 2 5" xfId="5139" xr:uid="{9E556336-DB35-491D-817A-547A3126D597}"/>
    <cellStyle name="Normal 9 5 5 3" xfId="2468" xr:uid="{61AE2B98-003B-438D-ABE9-D8927718F52E}"/>
    <cellStyle name="Normal 9 5 5 3 2" xfId="4205" xr:uid="{68B50183-31D2-4A1B-ABF1-A706862F5E3F}"/>
    <cellStyle name="Normal 9 5 5 3 2 2" xfId="5144" xr:uid="{FE79BB39-7BC5-4E70-A3E0-A27D6A808441}"/>
    <cellStyle name="Normal 9 5 5 3 3" xfId="4206" xr:uid="{C631426A-4B44-465C-B101-50817BC5EC5C}"/>
    <cellStyle name="Normal 9 5 5 3 3 2" xfId="5145" xr:uid="{70EB7423-DD89-463F-84FB-9CF6A1C16E60}"/>
    <cellStyle name="Normal 9 5 5 3 4" xfId="4207" xr:uid="{F8F25C57-516D-4902-A733-CDA72D167D1B}"/>
    <cellStyle name="Normal 9 5 5 3 4 2" xfId="5146" xr:uid="{ABBC8CA5-A407-40B2-B612-DEB429A885FD}"/>
    <cellStyle name="Normal 9 5 5 3 5" xfId="5143" xr:uid="{8679D0B7-C36A-4C27-9B60-1FABED562E59}"/>
    <cellStyle name="Normal 9 5 5 4" xfId="4208" xr:uid="{999DBBBD-F36F-4A75-8900-98C46C6AEA74}"/>
    <cellStyle name="Normal 9 5 5 4 2" xfId="5147" xr:uid="{4F2D440B-F5E5-4917-8BBE-DDD3835CA0F7}"/>
    <cellStyle name="Normal 9 5 5 5" xfId="4209" xr:uid="{6D2D901F-8AB1-4D3F-B507-4CE45E589B1C}"/>
    <cellStyle name="Normal 9 5 5 5 2" xfId="5148" xr:uid="{EC2DB78F-3AE2-47E7-910A-AB9C0467B20D}"/>
    <cellStyle name="Normal 9 5 5 6" xfId="4210" xr:uid="{36AF6912-9D67-463C-A4DA-436F6715EAEA}"/>
    <cellStyle name="Normal 9 5 5 6 2" xfId="5149" xr:uid="{CD6EF08F-03E0-42D9-8A37-5194B3C8F1B0}"/>
    <cellStyle name="Normal 9 5 5 7" xfId="5138" xr:uid="{36E06A10-B198-43F3-8FD4-BB1C9586EE40}"/>
    <cellStyle name="Normal 9 5 6" xfId="885" xr:uid="{5D17503E-7727-4F0F-A5AD-F393B27A6FAC}"/>
    <cellStyle name="Normal 9 5 6 2" xfId="2469" xr:uid="{87B94DBB-6B2B-43B3-8FDD-EC515612A740}"/>
    <cellStyle name="Normal 9 5 6 2 2" xfId="4211" xr:uid="{4C260EE5-ABA4-4112-B7EA-10E1BEF7EFA8}"/>
    <cellStyle name="Normal 9 5 6 2 2 2" xfId="5152" xr:uid="{3BF8285A-3B04-4CCB-83E3-6179B42B3258}"/>
    <cellStyle name="Normal 9 5 6 2 3" xfId="4212" xr:uid="{F80B45B2-65DC-4194-840D-B53744510FF0}"/>
    <cellStyle name="Normal 9 5 6 2 3 2" xfId="5153" xr:uid="{F8835DCE-85B5-4570-86EF-8E74C9C8616E}"/>
    <cellStyle name="Normal 9 5 6 2 4" xfId="4213" xr:uid="{AD2A25BF-1E43-4AB4-B682-219DF8FC980C}"/>
    <cellStyle name="Normal 9 5 6 2 4 2" xfId="5154" xr:uid="{536EA879-46DD-4CEC-B957-E09966693C68}"/>
    <cellStyle name="Normal 9 5 6 2 5" xfId="5151" xr:uid="{71E9F7A6-4F98-40FA-9751-5F5F22A46E13}"/>
    <cellStyle name="Normal 9 5 6 3" xfId="4214" xr:uid="{E5509629-514B-4F56-AC78-9E80130DC30F}"/>
    <cellStyle name="Normal 9 5 6 3 2" xfId="5155" xr:uid="{09D93749-A8B9-4B3B-995B-F8DEBCB86B39}"/>
    <cellStyle name="Normal 9 5 6 4" xfId="4215" xr:uid="{6FC6875C-7A20-417E-B3C4-43802CE1E1C0}"/>
    <cellStyle name="Normal 9 5 6 4 2" xfId="5156" xr:uid="{6E0A302E-D3FD-4791-9873-518593992E47}"/>
    <cellStyle name="Normal 9 5 6 5" xfId="4216" xr:uid="{BFE93F3B-F355-48BC-81E6-1197DC0CDBAA}"/>
    <cellStyle name="Normal 9 5 6 5 2" xfId="5157" xr:uid="{60CE5753-823A-42A9-8DA9-25924771F478}"/>
    <cellStyle name="Normal 9 5 6 6" xfId="5150" xr:uid="{B034439B-C0F2-41C6-BC88-BE67A16DC161}"/>
    <cellStyle name="Normal 9 5 7" xfId="2470" xr:uid="{222874F4-5065-4D28-9624-216822BE7637}"/>
    <cellStyle name="Normal 9 5 7 2" xfId="4217" xr:uid="{0D9DED94-0C55-443E-BDFD-AF3DCF6EEAB3}"/>
    <cellStyle name="Normal 9 5 7 2 2" xfId="5159" xr:uid="{AF8B54F6-4CE6-4F9F-B00D-B4960C85DBEA}"/>
    <cellStyle name="Normal 9 5 7 3" xfId="4218" xr:uid="{DF665B16-9DF8-46E3-96F6-B6ECA1A68E88}"/>
    <cellStyle name="Normal 9 5 7 3 2" xfId="5160" xr:uid="{67449D99-9462-4C98-AE89-19222E7FCCF1}"/>
    <cellStyle name="Normal 9 5 7 4" xfId="4219" xr:uid="{D1E76086-8EE9-42BE-AB36-65F44CA2C810}"/>
    <cellStyle name="Normal 9 5 7 4 2" xfId="5161" xr:uid="{AED9555F-2C23-4362-BAF6-C75559699D5D}"/>
    <cellStyle name="Normal 9 5 7 5" xfId="5158" xr:uid="{36F5F64F-A35E-4D42-B8CE-D3685845CB66}"/>
    <cellStyle name="Normal 9 5 8" xfId="4220" xr:uid="{FAFEBCE1-CC0E-46B9-9908-2506ECC13B56}"/>
    <cellStyle name="Normal 9 5 8 2" xfId="4221" xr:uid="{49CE7599-791F-4FE8-A2A8-9A5290259402}"/>
    <cellStyle name="Normal 9 5 8 2 2" xfId="5163" xr:uid="{F4F4E940-30EA-439C-904B-C8112B1D5DA2}"/>
    <cellStyle name="Normal 9 5 8 3" xfId="4222" xr:uid="{2EDCC6EF-F3B9-4AB3-8DC2-EAD617EE64AA}"/>
    <cellStyle name="Normal 9 5 8 3 2" xfId="5164" xr:uid="{3A1A7DAE-9F35-4699-88C1-CC583E863CE1}"/>
    <cellStyle name="Normal 9 5 8 4" xfId="4223" xr:uid="{650071D4-D7A9-4C6D-BB0B-E94D2E7B21C9}"/>
    <cellStyle name="Normal 9 5 8 4 2" xfId="5165" xr:uid="{42CE2286-C3BA-4502-A3A5-8EEA6E348A81}"/>
    <cellStyle name="Normal 9 5 8 5" xfId="5162" xr:uid="{B1A487FB-2783-4CC7-82B4-F7AFBC9FC2A3}"/>
    <cellStyle name="Normal 9 5 9" xfId="4224" xr:uid="{62373FFE-BD9D-407A-87C1-665258404632}"/>
    <cellStyle name="Normal 9 5 9 2" xfId="5166" xr:uid="{AFD8FF9C-690C-4447-BC28-795BE81D156F}"/>
    <cellStyle name="Normal 9 6" xfId="180" xr:uid="{5C51F075-9DA7-4E9F-852D-A2C9A7124746}"/>
    <cellStyle name="Normal 9 6 10" xfId="5167" xr:uid="{4E8F796C-A0C9-46DE-A976-68DD8830C9F4}"/>
    <cellStyle name="Normal 9 6 2" xfId="181" xr:uid="{2F6BE80A-03D2-469F-BBE2-941FC54521A9}"/>
    <cellStyle name="Normal 9 6 2 2" xfId="423" xr:uid="{9468796B-0582-49E8-9E83-FEFE807E58CD}"/>
    <cellStyle name="Normal 9 6 2 2 2" xfId="886" xr:uid="{94C1B198-D099-4C7D-BD10-3297C1396FB2}"/>
    <cellStyle name="Normal 9 6 2 2 2 2" xfId="2471" xr:uid="{CBC75BFE-B06E-4CBE-9537-645CD8E686D9}"/>
    <cellStyle name="Normal 9 6 2 2 2 2 2" xfId="5171" xr:uid="{FB00586D-B5C8-4FA4-A7B0-D496CDB6091F}"/>
    <cellStyle name="Normal 9 6 2 2 2 3" xfId="4225" xr:uid="{A49ED44A-C6A9-4C2E-8BFF-DE99ECB43E27}"/>
    <cellStyle name="Normal 9 6 2 2 2 3 2" xfId="5172" xr:uid="{1D1CA00C-DF77-4585-9DA2-F103FB0CE6F5}"/>
    <cellStyle name="Normal 9 6 2 2 2 4" xfId="4226" xr:uid="{F1E50E6B-CBD2-4B79-8888-19F8E3263831}"/>
    <cellStyle name="Normal 9 6 2 2 2 4 2" xfId="5173" xr:uid="{3DB39AC6-6C53-455C-8A66-CF93165D213E}"/>
    <cellStyle name="Normal 9 6 2 2 2 5" xfId="5170" xr:uid="{02EC8C57-0388-4FA0-A4BF-9EB6D883492F}"/>
    <cellStyle name="Normal 9 6 2 2 3" xfId="2472" xr:uid="{6BA2AABC-558B-4942-A066-F4E608DB5707}"/>
    <cellStyle name="Normal 9 6 2 2 3 2" xfId="4227" xr:uid="{7328CA62-9D79-40B3-8426-4AC64BE8539A}"/>
    <cellStyle name="Normal 9 6 2 2 3 2 2" xfId="5175" xr:uid="{C405975A-0562-4F26-AEF7-EA5A7054040F}"/>
    <cellStyle name="Normal 9 6 2 2 3 3" xfId="4228" xr:uid="{973EA51D-3A9F-4209-967B-70FCF4D67FB5}"/>
    <cellStyle name="Normal 9 6 2 2 3 3 2" xfId="5176" xr:uid="{5FB55BCA-0F21-45FA-B066-A022B54CE45E}"/>
    <cellStyle name="Normal 9 6 2 2 3 4" xfId="4229" xr:uid="{091E114C-F0EC-4FFB-B778-AC5EACB91F90}"/>
    <cellStyle name="Normal 9 6 2 2 3 4 2" xfId="5177" xr:uid="{05F3E294-27F3-4868-B321-2C2F9DC71D42}"/>
    <cellStyle name="Normal 9 6 2 2 3 5" xfId="5174" xr:uid="{C4B717A3-DE96-4E45-9D89-C1A98AA175C9}"/>
    <cellStyle name="Normal 9 6 2 2 4" xfId="4230" xr:uid="{891293A6-2D53-4652-9A85-BC112F346D2D}"/>
    <cellStyle name="Normal 9 6 2 2 4 2" xfId="5178" xr:uid="{3AF916B0-4B8B-4187-A952-2E36C3E2092F}"/>
    <cellStyle name="Normal 9 6 2 2 5" xfId="4231" xr:uid="{E6BAA608-3DE0-4059-8CCA-36D4BD924BE5}"/>
    <cellStyle name="Normal 9 6 2 2 5 2" xfId="5179" xr:uid="{110516C2-3FCB-4772-B8F4-482D6FBF26B7}"/>
    <cellStyle name="Normal 9 6 2 2 6" xfId="4232" xr:uid="{4564D112-78A5-419F-886B-917482D92CE2}"/>
    <cellStyle name="Normal 9 6 2 2 6 2" xfId="5180" xr:uid="{F62F07E9-56AF-40FC-A0BE-D9EDE3572969}"/>
    <cellStyle name="Normal 9 6 2 2 7" xfId="5169" xr:uid="{F5803189-2E15-42A1-AB68-AFC90B5C3178}"/>
    <cellStyle name="Normal 9 6 2 3" xfId="887" xr:uid="{34338263-5E28-45B6-9C0D-E8EBDB9C182E}"/>
    <cellStyle name="Normal 9 6 2 3 2" xfId="2473" xr:uid="{3EA1159D-B00B-45D0-962B-A1B63C34A3C0}"/>
    <cellStyle name="Normal 9 6 2 3 2 2" xfId="4233" xr:uid="{3085FFDF-CD9D-41E5-91BE-6C1C95C29785}"/>
    <cellStyle name="Normal 9 6 2 3 2 2 2" xfId="5183" xr:uid="{4B8D6AB2-250E-47ED-9721-041C6D6C75B3}"/>
    <cellStyle name="Normal 9 6 2 3 2 3" xfId="4234" xr:uid="{2043E47C-9B37-440D-AE2A-6BDEBDF30BC3}"/>
    <cellStyle name="Normal 9 6 2 3 2 3 2" xfId="5184" xr:uid="{45DF176E-E0E2-4C8A-82AD-8C4D1322B3C6}"/>
    <cellStyle name="Normal 9 6 2 3 2 4" xfId="4235" xr:uid="{399688ED-7A40-4B29-94DA-4C86A0F4FB14}"/>
    <cellStyle name="Normal 9 6 2 3 2 4 2" xfId="5185" xr:uid="{9DD2145A-1D76-43B9-8AF9-C9B98E8881A7}"/>
    <cellStyle name="Normal 9 6 2 3 2 5" xfId="5182" xr:uid="{E72A9095-AB26-4ECD-839C-9E7EC9F6D6EC}"/>
    <cellStyle name="Normal 9 6 2 3 3" xfId="4236" xr:uid="{A5EFBDDC-7A8E-4098-AD3B-19EAF7AEE6E9}"/>
    <cellStyle name="Normal 9 6 2 3 3 2" xfId="5186" xr:uid="{B8E6E337-67A5-4B7E-836F-D79F92089CA9}"/>
    <cellStyle name="Normal 9 6 2 3 4" xfId="4237" xr:uid="{53CE0262-6FBC-4822-9B7D-B4CA97961304}"/>
    <cellStyle name="Normal 9 6 2 3 4 2" xfId="5187" xr:uid="{12DC96E3-5689-4A7B-A4A7-3555E1B0FB80}"/>
    <cellStyle name="Normal 9 6 2 3 5" xfId="4238" xr:uid="{626A7730-BD75-450A-B374-CC3E67BBB6A1}"/>
    <cellStyle name="Normal 9 6 2 3 5 2" xfId="5188" xr:uid="{4CF7E685-2DA2-4F2A-B2E4-C7686561AF11}"/>
    <cellStyle name="Normal 9 6 2 3 6" xfId="5181" xr:uid="{3D9A57E0-86B7-40A7-B230-545F530BAB1F}"/>
    <cellStyle name="Normal 9 6 2 4" xfId="2474" xr:uid="{32FBCC7B-7D28-42D5-BEF3-4C0E596BA5F0}"/>
    <cellStyle name="Normal 9 6 2 4 2" xfId="4239" xr:uid="{409FC220-869B-4F26-8B5B-9131DEDAADFA}"/>
    <cellStyle name="Normal 9 6 2 4 2 2" xfId="5190" xr:uid="{F7A40797-7138-4F34-8041-29A8E89BA7EB}"/>
    <cellStyle name="Normal 9 6 2 4 3" xfId="4240" xr:uid="{0008AB18-0298-4ABE-88A1-0760D54650B4}"/>
    <cellStyle name="Normal 9 6 2 4 3 2" xfId="5191" xr:uid="{2E4AF700-74D6-4A40-BE68-69C2495056E9}"/>
    <cellStyle name="Normal 9 6 2 4 4" xfId="4241" xr:uid="{7D541B71-3462-452F-9055-44B9DCEC411F}"/>
    <cellStyle name="Normal 9 6 2 4 4 2" xfId="5192" xr:uid="{11941DA8-30CE-4A1A-A5F5-8FB1CC115157}"/>
    <cellStyle name="Normal 9 6 2 4 5" xfId="5189" xr:uid="{0EBF580D-C54F-4BF7-9FAF-8B5C233F2764}"/>
    <cellStyle name="Normal 9 6 2 5" xfId="4242" xr:uid="{DE2C7C11-521E-4998-BB7D-B86AD1CBE01F}"/>
    <cellStyle name="Normal 9 6 2 5 2" xfId="4243" xr:uid="{D533D15B-A4A9-43AE-9055-4744EEA4A3C4}"/>
    <cellStyle name="Normal 9 6 2 5 2 2" xfId="5194" xr:uid="{1CA75582-22D2-4B2B-B9E2-E7264AB80C75}"/>
    <cellStyle name="Normal 9 6 2 5 3" xfId="4244" xr:uid="{AE1EC790-54B1-43D9-B024-C0E559D26AA2}"/>
    <cellStyle name="Normal 9 6 2 5 3 2" xfId="5195" xr:uid="{AAEEEE14-C34F-426D-9A7C-EDC4439D21B0}"/>
    <cellStyle name="Normal 9 6 2 5 4" xfId="4245" xr:uid="{1EE8A7D7-011F-4E0B-B2AF-6E594E9EDF59}"/>
    <cellStyle name="Normal 9 6 2 5 4 2" xfId="5196" xr:uid="{D152352E-A5D1-4E69-B238-3C9CB2E42EE2}"/>
    <cellStyle name="Normal 9 6 2 5 5" xfId="5193" xr:uid="{73786C5C-F624-4235-9BD3-BE8092CB6E74}"/>
    <cellStyle name="Normal 9 6 2 6" xfId="4246" xr:uid="{39A84520-FCA0-4EFB-841D-AA35438DB941}"/>
    <cellStyle name="Normal 9 6 2 6 2" xfId="5197" xr:uid="{69DFCB41-7142-49EF-A80C-861FC249A0A6}"/>
    <cellStyle name="Normal 9 6 2 7" xfId="4247" xr:uid="{6CE4B5E2-BAE2-4A8F-B477-4E39B60ED5F5}"/>
    <cellStyle name="Normal 9 6 2 7 2" xfId="5198" xr:uid="{F16F4B73-A9A0-41C4-866B-FDB448CE9D45}"/>
    <cellStyle name="Normal 9 6 2 8" xfId="4248" xr:uid="{3E7EA145-E345-43B4-83F5-69ED30D6DD53}"/>
    <cellStyle name="Normal 9 6 2 8 2" xfId="5199" xr:uid="{9340B810-FA0A-42FB-B294-14ED981BA9DB}"/>
    <cellStyle name="Normal 9 6 2 9" xfId="5168" xr:uid="{F76E7534-0170-4863-A85E-FEE77BD30EAD}"/>
    <cellStyle name="Normal 9 6 3" xfId="424" xr:uid="{2F9B366C-D9C1-4A27-87B2-248A9C2E4820}"/>
    <cellStyle name="Normal 9 6 3 2" xfId="888" xr:uid="{5FCEDD07-B525-43B4-AAE3-A8F65EBBD832}"/>
    <cellStyle name="Normal 9 6 3 2 2" xfId="889" xr:uid="{EF08C689-A065-4473-9B65-B6108AAEFC6E}"/>
    <cellStyle name="Normal 9 6 3 2 2 2" xfId="5202" xr:uid="{443D9578-E1C1-4D15-9C42-55EAA6A87FDE}"/>
    <cellStyle name="Normal 9 6 3 2 3" xfId="4249" xr:uid="{8FCF6CE4-146B-45B4-8737-F3A75E0D8024}"/>
    <cellStyle name="Normal 9 6 3 2 3 2" xfId="5203" xr:uid="{E2670DB3-B2D0-48CB-81B3-F53A5DE33717}"/>
    <cellStyle name="Normal 9 6 3 2 4" xfId="4250" xr:uid="{9F756B81-D033-4DA4-B970-C14825E5D196}"/>
    <cellStyle name="Normal 9 6 3 2 4 2" xfId="5204" xr:uid="{3600BC2C-AAE5-480C-B892-A7FAB1AD30FC}"/>
    <cellStyle name="Normal 9 6 3 2 5" xfId="5201" xr:uid="{DBD7639B-ECEE-4EDD-AA45-B06865265973}"/>
    <cellStyle name="Normal 9 6 3 3" xfId="890" xr:uid="{76F3CCD8-2BE5-431D-BFDE-D32F22A3605D}"/>
    <cellStyle name="Normal 9 6 3 3 2" xfId="4251" xr:uid="{E5C15440-DAED-44E0-9DA7-50C32F3DC14B}"/>
    <cellStyle name="Normal 9 6 3 3 2 2" xfId="5206" xr:uid="{7B31F188-6DEA-4B49-AF1F-B939E5CBC3F4}"/>
    <cellStyle name="Normal 9 6 3 3 3" xfId="4252" xr:uid="{3B5C1BC6-15A2-42AF-8A9A-AB73E53A0D43}"/>
    <cellStyle name="Normal 9 6 3 3 3 2" xfId="5207" xr:uid="{F51B2B06-A8B3-4ABC-8F87-18171B884F03}"/>
    <cellStyle name="Normal 9 6 3 3 4" xfId="4253" xr:uid="{6FA692BD-4182-49FB-B548-656FA80CE693}"/>
    <cellStyle name="Normal 9 6 3 3 4 2" xfId="5208" xr:uid="{B94435F8-532D-4CB8-B281-7B26E5BF24DE}"/>
    <cellStyle name="Normal 9 6 3 3 5" xfId="5205" xr:uid="{E8662E78-C587-46AB-99DF-32A5368EE4C7}"/>
    <cellStyle name="Normal 9 6 3 4" xfId="4254" xr:uid="{14693234-F74F-4C0C-9758-7561FE4290A8}"/>
    <cellStyle name="Normal 9 6 3 4 2" xfId="5209" xr:uid="{B4774492-B897-4C53-A358-7F1FA4F7E980}"/>
    <cellStyle name="Normal 9 6 3 5" xfId="4255" xr:uid="{EB8A5BFD-4891-4EC4-A990-B54E925D6E21}"/>
    <cellStyle name="Normal 9 6 3 5 2" xfId="5210" xr:uid="{2D32EEC0-4255-4312-8FCA-7F58844BC3AB}"/>
    <cellStyle name="Normal 9 6 3 6" xfId="4256" xr:uid="{FA9B5976-CDC6-4BD8-B68F-052A539FCB78}"/>
    <cellStyle name="Normal 9 6 3 6 2" xfId="5211" xr:uid="{BF69A92B-CA68-4B55-AA34-B865F0FF5D43}"/>
    <cellStyle name="Normal 9 6 3 7" xfId="5200" xr:uid="{BB507A80-51C0-4954-B611-BA475F5EBDED}"/>
    <cellStyle name="Normal 9 6 4" xfId="425" xr:uid="{AE375B0F-D519-44C6-8CAA-53D46D84CBBE}"/>
    <cellStyle name="Normal 9 6 4 2" xfId="891" xr:uid="{B5BF15B0-4266-446F-B2CB-F9DB382BC9A4}"/>
    <cellStyle name="Normal 9 6 4 2 2" xfId="4257" xr:uid="{69C8943A-ADAE-4222-B772-27C59767804E}"/>
    <cellStyle name="Normal 9 6 4 2 2 2" xfId="5214" xr:uid="{FC845085-9311-4CB2-B170-5402F2BDDAFB}"/>
    <cellStyle name="Normal 9 6 4 2 3" xfId="4258" xr:uid="{2E176880-239F-4122-B0BF-5DCE295A3FAD}"/>
    <cellStyle name="Normal 9 6 4 2 3 2" xfId="5215" xr:uid="{B1BE4B51-029D-42FF-9202-66A78F111338}"/>
    <cellStyle name="Normal 9 6 4 2 4" xfId="4259" xr:uid="{50E6ABA7-8B63-41F7-9CE8-23545D5D9340}"/>
    <cellStyle name="Normal 9 6 4 2 4 2" xfId="5216" xr:uid="{368751BC-3797-44D9-8202-A67B397C125C}"/>
    <cellStyle name="Normal 9 6 4 2 5" xfId="5213" xr:uid="{7833B735-1D38-4290-B862-140F0AFFD948}"/>
    <cellStyle name="Normal 9 6 4 3" xfId="4260" xr:uid="{C3052DBE-C624-467C-9C53-010D30BA4864}"/>
    <cellStyle name="Normal 9 6 4 3 2" xfId="5217" xr:uid="{6DA775D5-AB1E-44D6-B4E8-53F714317341}"/>
    <cellStyle name="Normal 9 6 4 4" xfId="4261" xr:uid="{6BCBFF34-21B2-4AD8-B124-C073BCBC7D84}"/>
    <cellStyle name="Normal 9 6 4 4 2" xfId="5218" xr:uid="{CB27E0B1-BE7B-47BE-9D53-12958F93EF99}"/>
    <cellStyle name="Normal 9 6 4 5" xfId="4262" xr:uid="{9E3A6F03-8544-4649-843A-9EB15BEFF62F}"/>
    <cellStyle name="Normal 9 6 4 5 2" xfId="5219" xr:uid="{E59D146B-551D-4269-9A4C-FE0CFE6A473C}"/>
    <cellStyle name="Normal 9 6 4 6" xfId="5212" xr:uid="{3EABA90F-8C89-4443-A0E2-D7B7399902BC}"/>
    <cellStyle name="Normal 9 6 5" xfId="892" xr:uid="{BD217BA4-5F13-419A-A944-D5238CD74A78}"/>
    <cellStyle name="Normal 9 6 5 2" xfId="4263" xr:uid="{53BE3427-7ACA-4D5E-AD7D-CD03A26CABF1}"/>
    <cellStyle name="Normal 9 6 5 2 2" xfId="5221" xr:uid="{F28D6514-3D7C-4893-B3E1-B06D0C533125}"/>
    <cellStyle name="Normal 9 6 5 3" xfId="4264" xr:uid="{DFD73F4C-241A-4B2F-9FAF-E202F01086B5}"/>
    <cellStyle name="Normal 9 6 5 3 2" xfId="5222" xr:uid="{297166B3-B0FC-4EA6-9851-0B97EDF1484C}"/>
    <cellStyle name="Normal 9 6 5 4" xfId="4265" xr:uid="{CB14D7BC-8843-492E-B4EB-AC47E1C19417}"/>
    <cellStyle name="Normal 9 6 5 4 2" xfId="5223" xr:uid="{BFDC77A6-9FAF-471B-AD7D-5E51861AF6C4}"/>
    <cellStyle name="Normal 9 6 5 5" xfId="5220" xr:uid="{8BA330DF-B4CB-4176-9985-1C0A48838B3A}"/>
    <cellStyle name="Normal 9 6 6" xfId="4266" xr:uid="{6349136C-17A2-41C0-8B57-614B9972EF54}"/>
    <cellStyle name="Normal 9 6 6 2" xfId="4267" xr:uid="{A1B875F6-0071-46A8-9D64-7C29E0B329A8}"/>
    <cellStyle name="Normal 9 6 6 2 2" xfId="5225" xr:uid="{A60DF769-9E2E-4B3F-A33B-A16CC90A5FA0}"/>
    <cellStyle name="Normal 9 6 6 3" xfId="4268" xr:uid="{E5F2E0A3-DBBD-4D07-A821-123E3037DD8F}"/>
    <cellStyle name="Normal 9 6 6 3 2" xfId="5226" xr:uid="{55BF03B2-465E-41D1-9D15-B6C68911DA2E}"/>
    <cellStyle name="Normal 9 6 6 4" xfId="4269" xr:uid="{5C3B0D54-025C-4F38-8D53-3119347AD72F}"/>
    <cellStyle name="Normal 9 6 6 4 2" xfId="5227" xr:uid="{433F2B9D-4978-4086-91DA-F7BEE8916F1B}"/>
    <cellStyle name="Normal 9 6 6 5" xfId="5224" xr:uid="{37D6D042-C043-49B1-A09F-BCA12F36AF81}"/>
    <cellStyle name="Normal 9 6 7" xfId="4270" xr:uid="{EB4D7AF2-CC1B-44A7-9B2F-4F490AB76CA4}"/>
    <cellStyle name="Normal 9 6 7 2" xfId="5228" xr:uid="{E911BB68-6F54-4DAA-826F-3F993E53FA27}"/>
    <cellStyle name="Normal 9 6 8" xfId="4271" xr:uid="{BEB89146-C9D8-4EC8-AD1E-590D6BB7CD38}"/>
    <cellStyle name="Normal 9 6 8 2" xfId="5229" xr:uid="{361DA3CE-888E-493C-BE23-D5B2DE112931}"/>
    <cellStyle name="Normal 9 6 9" xfId="4272" xr:uid="{4D2497DA-9BAE-43FA-BA0F-9F53E6420C7A}"/>
    <cellStyle name="Normal 9 6 9 2" xfId="5230" xr:uid="{2DCF360F-995E-4DF8-A6BA-4B49F8D389A0}"/>
    <cellStyle name="Normal 9 7" xfId="182" xr:uid="{B18B277B-36FB-4CB3-87B2-5E0F94A1D76E}"/>
    <cellStyle name="Normal 9 7 2" xfId="426" xr:uid="{A6F54D9A-5634-49A5-A4C2-95168406CCFA}"/>
    <cellStyle name="Normal 9 7 2 2" xfId="893" xr:uid="{A97925E8-D292-4468-88A4-A54362E76889}"/>
    <cellStyle name="Normal 9 7 2 2 2" xfId="2475" xr:uid="{F02DF5D9-7966-4814-B6C7-08EA01D4B254}"/>
    <cellStyle name="Normal 9 7 2 2 2 2" xfId="2476" xr:uid="{DABA8792-4009-4128-A153-44BA174374C4}"/>
    <cellStyle name="Normal 9 7 2 2 2 2 2" xfId="5235" xr:uid="{A79FB77D-EC81-48F3-BF47-947A3E776002}"/>
    <cellStyle name="Normal 9 7 2 2 2 3" xfId="5234" xr:uid="{35D687EE-5DF3-4F7C-B4B4-0682944ABB4B}"/>
    <cellStyle name="Normal 9 7 2 2 3" xfId="2477" xr:uid="{05679449-EDFE-476F-A5DD-BFBBC410559D}"/>
    <cellStyle name="Normal 9 7 2 2 3 2" xfId="5236" xr:uid="{CFE847F4-CE14-4D0A-91C6-8BBBDBEDCB22}"/>
    <cellStyle name="Normal 9 7 2 2 4" xfId="4273" xr:uid="{2621648B-15AE-4529-B804-CEAB0C66A741}"/>
    <cellStyle name="Normal 9 7 2 2 4 2" xfId="5237" xr:uid="{9E06C58E-8F3D-49AB-99B4-F61ABBDC6D3C}"/>
    <cellStyle name="Normal 9 7 2 2 5" xfId="5233" xr:uid="{2AC4037B-80D9-4EB4-B5E6-2E760C8B2258}"/>
    <cellStyle name="Normal 9 7 2 3" xfId="2478" xr:uid="{1F0E60DC-2B0B-4023-8FEA-83798E98265F}"/>
    <cellStyle name="Normal 9 7 2 3 2" xfId="2479" xr:uid="{211A5318-0AF6-418D-AC5B-9DA903514E90}"/>
    <cellStyle name="Normal 9 7 2 3 2 2" xfId="5239" xr:uid="{CADACBF1-1BC3-4787-86E1-9CED5D55721A}"/>
    <cellStyle name="Normal 9 7 2 3 3" xfId="4274" xr:uid="{34074BA5-EF80-449C-ACBF-F2E9081E2A12}"/>
    <cellStyle name="Normal 9 7 2 3 3 2" xfId="5240" xr:uid="{B742AD45-8EFF-4E6E-9B8C-5BE31FAFCF1A}"/>
    <cellStyle name="Normal 9 7 2 3 4" xfId="4275" xr:uid="{777F94BB-9CDA-4228-BB81-9458ACFA6834}"/>
    <cellStyle name="Normal 9 7 2 3 4 2" xfId="5241" xr:uid="{14BB4A00-036A-4F37-A0E3-61F85367E57E}"/>
    <cellStyle name="Normal 9 7 2 3 5" xfId="5238" xr:uid="{BE2DD17F-A797-440A-9950-422064AB1030}"/>
    <cellStyle name="Normal 9 7 2 4" xfId="2480" xr:uid="{BB52D41B-9F1F-4795-9341-5122C42E30B9}"/>
    <cellStyle name="Normal 9 7 2 4 2" xfId="5242" xr:uid="{3FBDC123-2D2F-4443-89B0-1588F3A3BA3B}"/>
    <cellStyle name="Normal 9 7 2 5" xfId="4276" xr:uid="{A4AA548D-B744-491A-B1C7-6647A8EE12F9}"/>
    <cellStyle name="Normal 9 7 2 5 2" xfId="5243" xr:uid="{4FF2743C-615E-4EBA-8656-0DCBA37C946C}"/>
    <cellStyle name="Normal 9 7 2 6" xfId="4277" xr:uid="{E9504CC4-D70F-47B8-AA77-2E0285C3BB71}"/>
    <cellStyle name="Normal 9 7 2 6 2" xfId="5244" xr:uid="{9760312F-F069-406E-8942-06025CCBF68B}"/>
    <cellStyle name="Normal 9 7 2 7" xfId="5232" xr:uid="{D6907E05-E16B-44EE-B307-BE58822EB71B}"/>
    <cellStyle name="Normal 9 7 3" xfId="894" xr:uid="{9CAF69AE-8F81-4E29-AD43-781745D3977D}"/>
    <cellStyle name="Normal 9 7 3 2" xfId="2481" xr:uid="{9298AB48-D3A6-4CEA-AE82-FD4BDEB7ECE5}"/>
    <cellStyle name="Normal 9 7 3 2 2" xfId="2482" xr:uid="{279BB410-A757-4709-B87C-55E05F45F4A7}"/>
    <cellStyle name="Normal 9 7 3 2 2 2" xfId="5247" xr:uid="{4791C496-9BA1-49D7-A9E7-322AA05B30FA}"/>
    <cellStyle name="Normal 9 7 3 2 3" xfId="4278" xr:uid="{65834E66-E498-40D8-82A5-73B3DA3A9BD6}"/>
    <cellStyle name="Normal 9 7 3 2 3 2" xfId="5248" xr:uid="{43D3B9A6-8109-492E-8D79-01196482B84F}"/>
    <cellStyle name="Normal 9 7 3 2 4" xfId="4279" xr:uid="{96A730C0-8FE0-4FB1-ADED-35596AC3829D}"/>
    <cellStyle name="Normal 9 7 3 2 4 2" xfId="5249" xr:uid="{DD9F9098-AEE7-4761-B13D-F6BDDA027E29}"/>
    <cellStyle name="Normal 9 7 3 2 5" xfId="5246" xr:uid="{56D749AA-6BED-4A9A-8C1B-DA7E256A2E8D}"/>
    <cellStyle name="Normal 9 7 3 3" xfId="2483" xr:uid="{4B0E551B-93FA-4B4E-B464-915A450CF054}"/>
    <cellStyle name="Normal 9 7 3 3 2" xfId="5250" xr:uid="{A6B560AD-1959-44CC-8185-B5DB86611D51}"/>
    <cellStyle name="Normal 9 7 3 4" xfId="4280" xr:uid="{F6E6B3EE-0C08-4970-BCA6-2C47E8030548}"/>
    <cellStyle name="Normal 9 7 3 4 2" xfId="5251" xr:uid="{AEEA449E-A070-41D3-9000-97970EEC5BAF}"/>
    <cellStyle name="Normal 9 7 3 5" xfId="4281" xr:uid="{E10FF84A-B46B-47AE-8C69-38B84B66A76F}"/>
    <cellStyle name="Normal 9 7 3 5 2" xfId="5252" xr:uid="{CD785D60-0797-45D0-B70D-8DCA54A5380C}"/>
    <cellStyle name="Normal 9 7 3 6" xfId="5245" xr:uid="{90CE4942-B667-4091-A68E-BF625DE1E4DE}"/>
    <cellStyle name="Normal 9 7 4" xfId="2484" xr:uid="{FDBD5CB0-489A-46CB-8604-CB896446285C}"/>
    <cellStyle name="Normal 9 7 4 2" xfId="2485" xr:uid="{38134C0E-044A-4C43-AF55-611CA98589D9}"/>
    <cellStyle name="Normal 9 7 4 2 2" xfId="5254" xr:uid="{BE3B6C67-108E-49C4-BD50-0D1B19F3C14F}"/>
    <cellStyle name="Normal 9 7 4 3" xfId="4282" xr:uid="{743DCDE9-E612-4404-A369-297CE9DFCC3C}"/>
    <cellStyle name="Normal 9 7 4 3 2" xfId="5255" xr:uid="{D52E156A-8224-4A0A-B8C1-C69C6DC44DC0}"/>
    <cellStyle name="Normal 9 7 4 4" xfId="4283" xr:uid="{D91C73EC-13FE-4CB9-8F3D-D9E8D5F0A04D}"/>
    <cellStyle name="Normal 9 7 4 4 2" xfId="5256" xr:uid="{F2253F64-C4CA-4343-B3A5-BA9F95B3B74B}"/>
    <cellStyle name="Normal 9 7 4 5" xfId="5253" xr:uid="{242DDC1D-0BFD-4206-B8FA-8C6334A6B9DE}"/>
    <cellStyle name="Normal 9 7 5" xfId="2486" xr:uid="{EFA834ED-E1B2-4BBA-9B98-C4BFAEB56847}"/>
    <cellStyle name="Normal 9 7 5 2" xfId="4284" xr:uid="{A124EC8A-AFEE-4EA6-965E-0B3F00B99271}"/>
    <cellStyle name="Normal 9 7 5 2 2" xfId="5258" xr:uid="{52DD6887-7C05-40A1-8181-0164073B5609}"/>
    <cellStyle name="Normal 9 7 5 3" xfId="4285" xr:uid="{146DE4CB-C0F0-468D-A998-8BD79D010F73}"/>
    <cellStyle name="Normal 9 7 5 3 2" xfId="5259" xr:uid="{9FBA9513-71DA-4746-AC3F-610743307111}"/>
    <cellStyle name="Normal 9 7 5 4" xfId="4286" xr:uid="{A126C21C-2D33-4D9F-916F-A69E808D2D8A}"/>
    <cellStyle name="Normal 9 7 5 4 2" xfId="5260" xr:uid="{2ECE76B1-9F7E-40BC-94ED-6867D09866A8}"/>
    <cellStyle name="Normal 9 7 5 5" xfId="5257" xr:uid="{B4E7E10D-BBEC-4E91-9D38-510224F41001}"/>
    <cellStyle name="Normal 9 7 6" xfId="4287" xr:uid="{0FA43583-AB1E-4354-88B9-A114F06D9B26}"/>
    <cellStyle name="Normal 9 7 6 2" xfId="5261" xr:uid="{D5721990-8AFE-49A8-8D99-DB8C6E21C000}"/>
    <cellStyle name="Normal 9 7 7" xfId="4288" xr:uid="{08AC54CB-F484-46F8-8A6F-AC3FEB9E9BC6}"/>
    <cellStyle name="Normal 9 7 7 2" xfId="5262" xr:uid="{396DAF4D-F74E-4FD4-8FC3-09D04E9A8F18}"/>
    <cellStyle name="Normal 9 7 8" xfId="4289" xr:uid="{6361851F-7061-415F-99F4-AD29CA3BA6C8}"/>
    <cellStyle name="Normal 9 7 8 2" xfId="5263" xr:uid="{C93BCC04-1AF2-4C14-98EB-A7C76B67BE6C}"/>
    <cellStyle name="Normal 9 7 9" xfId="5231" xr:uid="{6298D2A0-D32D-4FBB-AA3B-32D8F2D0615B}"/>
    <cellStyle name="Normal 9 8" xfId="427" xr:uid="{D9106488-98EA-4E91-BDFA-5A011570F5A6}"/>
    <cellStyle name="Normal 9 8 2" xfId="895" xr:uid="{3B32401D-CDA8-4D98-8410-FDF4D89A125A}"/>
    <cellStyle name="Normal 9 8 2 2" xfId="896" xr:uid="{5F867FBB-54B6-49BF-99D2-A16C7A15C161}"/>
    <cellStyle name="Normal 9 8 2 2 2" xfId="2487" xr:uid="{14FF1505-F705-4BB7-BEE9-810834A6AF38}"/>
    <cellStyle name="Normal 9 8 2 2 2 2" xfId="5267" xr:uid="{2A3C871A-1F5F-455B-B902-3CE2068E8C82}"/>
    <cellStyle name="Normal 9 8 2 2 3" xfId="4290" xr:uid="{636C6788-9A30-43CF-9ACA-FDDD6D5DFDDB}"/>
    <cellStyle name="Normal 9 8 2 2 3 2" xfId="5268" xr:uid="{1F83F4F2-509C-42F0-A167-CEA17B660A70}"/>
    <cellStyle name="Normal 9 8 2 2 4" xfId="4291" xr:uid="{CF071D3A-89B3-4944-9886-DA0F5F65B734}"/>
    <cellStyle name="Normal 9 8 2 2 4 2" xfId="5269" xr:uid="{C7DCFC66-52F1-4842-BF85-624D53B59A0D}"/>
    <cellStyle name="Normal 9 8 2 2 5" xfId="5266" xr:uid="{6ED10E3A-5B44-492C-90EC-B495629188A9}"/>
    <cellStyle name="Normal 9 8 2 3" xfId="2488" xr:uid="{2437690B-7D74-4DF7-BCDA-57299F6D66F8}"/>
    <cellStyle name="Normal 9 8 2 3 2" xfId="5270" xr:uid="{A4778F52-67AF-490C-993B-807361EF7EBF}"/>
    <cellStyle name="Normal 9 8 2 4" xfId="4292" xr:uid="{BF006B75-A352-4048-B4B8-5C2781D99045}"/>
    <cellStyle name="Normal 9 8 2 4 2" xfId="5271" xr:uid="{2FEF488E-A80E-48CF-8C60-64BE99C21645}"/>
    <cellStyle name="Normal 9 8 2 5" xfId="4293" xr:uid="{24BD1B26-98DA-4DA5-A5A2-623A3FDF16FD}"/>
    <cellStyle name="Normal 9 8 2 5 2" xfId="5272" xr:uid="{16799FF4-253F-4EA6-9CF9-4C8B0C9A27DC}"/>
    <cellStyle name="Normal 9 8 2 6" xfId="5265" xr:uid="{2FEAD234-8438-44BD-8B1D-529B52609E99}"/>
    <cellStyle name="Normal 9 8 3" xfId="897" xr:uid="{D78A84F5-2AEB-49CF-AE42-7375DC55CF03}"/>
    <cellStyle name="Normal 9 8 3 2" xfId="2489" xr:uid="{17313989-654A-4D2F-BBCC-3BEB792F7789}"/>
    <cellStyle name="Normal 9 8 3 2 2" xfId="5274" xr:uid="{3CB43295-CD3E-460F-A7DD-23AB5F86E458}"/>
    <cellStyle name="Normal 9 8 3 3" xfId="4294" xr:uid="{6BC502BA-8F9C-4422-90B1-6D86E28F66FD}"/>
    <cellStyle name="Normal 9 8 3 3 2" xfId="5275" xr:uid="{EE7DBF84-E0AA-4FB3-9E88-7B75D761B007}"/>
    <cellStyle name="Normal 9 8 3 4" xfId="4295" xr:uid="{A2806685-00FC-4E12-8471-2985E8DFDC91}"/>
    <cellStyle name="Normal 9 8 3 4 2" xfId="5276" xr:uid="{CDF7BE15-8F7D-4010-B88F-730CDD3A7593}"/>
    <cellStyle name="Normal 9 8 3 5" xfId="5273" xr:uid="{4D44899E-09D2-4F3A-AAFF-BDC8167FB3A2}"/>
    <cellStyle name="Normal 9 8 4" xfId="2490" xr:uid="{0ED7BA0C-7342-49BF-9548-E7ADEF7E5F04}"/>
    <cellStyle name="Normal 9 8 4 2" xfId="4296" xr:uid="{20F5F12E-11E5-4557-A5E5-E85507FDC2DC}"/>
    <cellStyle name="Normal 9 8 4 2 2" xfId="5278" xr:uid="{A887D411-954E-40E4-B22C-EC23A9AC1AA2}"/>
    <cellStyle name="Normal 9 8 4 3" xfId="4297" xr:uid="{6F028CBD-CAD3-4926-B70A-391FDE9ADF89}"/>
    <cellStyle name="Normal 9 8 4 3 2" xfId="5279" xr:uid="{C0A8EA06-D873-48B4-98CC-3868A1F9F08F}"/>
    <cellStyle name="Normal 9 8 4 4" xfId="4298" xr:uid="{F8F4CF4C-1B65-48D4-8C98-369612D94BB0}"/>
    <cellStyle name="Normal 9 8 4 4 2" xfId="5280" xr:uid="{90284613-0A80-4207-B0EF-4E3A4251EE6E}"/>
    <cellStyle name="Normal 9 8 4 5" xfId="5277" xr:uid="{13E3FD6E-99B2-4CCE-8CF5-645F788190F5}"/>
    <cellStyle name="Normal 9 8 5" xfId="4299" xr:uid="{03710DF3-C21C-438C-8A11-962BA581B164}"/>
    <cellStyle name="Normal 9 8 5 2" xfId="5281" xr:uid="{BE5583AB-9E6E-48FF-A15E-2B4EC2D3FA60}"/>
    <cellStyle name="Normal 9 8 6" xfId="4300" xr:uid="{36E502BF-52E4-407D-BABB-2C4F575EFB15}"/>
    <cellStyle name="Normal 9 8 6 2" xfId="5282" xr:uid="{5211F421-7999-4F0B-94F4-16E21556B320}"/>
    <cellStyle name="Normal 9 8 7" xfId="4301" xr:uid="{E4F2928E-C234-4F94-8609-19ED06D9E51F}"/>
    <cellStyle name="Normal 9 8 7 2" xfId="5283" xr:uid="{394B95F0-A065-4FE8-8853-F3A5EA742051}"/>
    <cellStyle name="Normal 9 8 8" xfId="5264" xr:uid="{62023F06-BDA1-4D7A-9ED5-10B5151822CE}"/>
    <cellStyle name="Normal 9 9" xfId="428" xr:uid="{DA92CA9A-55CA-44FE-AF36-3D1596ED5E5F}"/>
    <cellStyle name="Normal 9 9 2" xfId="898" xr:uid="{551C069A-4B32-4046-8068-1678D4053EC0}"/>
    <cellStyle name="Normal 9 9 2 2" xfId="2491" xr:uid="{34F93959-1785-4ED9-8BFD-1929FBD17246}"/>
    <cellStyle name="Normal 9 9 2 2 2" xfId="5286" xr:uid="{1508F08B-30EB-4AD7-B8D0-FC4BB5737A8B}"/>
    <cellStyle name="Normal 9 9 2 3" xfId="4302" xr:uid="{D5F330ED-0E1D-4ACF-B03E-B92EF5C2ECF8}"/>
    <cellStyle name="Normal 9 9 2 3 2" xfId="5287" xr:uid="{894A55BC-8161-4284-8BDD-EB64E0E37823}"/>
    <cellStyle name="Normal 9 9 2 4" xfId="4303" xr:uid="{F7176C75-C245-4667-A262-420791E129F9}"/>
    <cellStyle name="Normal 9 9 2 4 2" xfId="5288" xr:uid="{7EF3CA1D-2908-441A-B696-CAF3C1E8C78A}"/>
    <cellStyle name="Normal 9 9 2 5" xfId="5285" xr:uid="{EE735A00-EDB8-448A-A08A-FF3337280B7F}"/>
    <cellStyle name="Normal 9 9 3" xfId="2492" xr:uid="{BC20BBE2-98CD-4AF2-8A2D-4A97D6A314B3}"/>
    <cellStyle name="Normal 9 9 3 2" xfId="4304" xr:uid="{9A90DD8C-73C6-40C2-BB67-9BD98CED886E}"/>
    <cellStyle name="Normal 9 9 3 2 2" xfId="5290" xr:uid="{66741BF0-E9FF-4617-A46A-33FC578080B6}"/>
    <cellStyle name="Normal 9 9 3 3" xfId="4305" xr:uid="{F8CAAA00-B1D6-4758-BB58-9FF52033C34F}"/>
    <cellStyle name="Normal 9 9 3 3 2" xfId="5291" xr:uid="{D21F7A61-7DEE-4B3E-A00C-08CA7321AC6C}"/>
    <cellStyle name="Normal 9 9 3 4" xfId="4306" xr:uid="{437F510E-DA30-4091-9EFF-9163B1F852A5}"/>
    <cellStyle name="Normal 9 9 3 4 2" xfId="5292" xr:uid="{0A76DD78-7A7C-4C90-AB0A-09904C03EA94}"/>
    <cellStyle name="Normal 9 9 3 5" xfId="5289" xr:uid="{6CC5902F-2125-4E86-8644-7D65B11619F6}"/>
    <cellStyle name="Normal 9 9 4" xfId="4307" xr:uid="{BE3A2917-9033-4A67-A9D9-12FA531EC0B2}"/>
    <cellStyle name="Normal 9 9 4 2" xfId="5293" xr:uid="{1E367605-F1A9-446F-97B9-E5EC278C8F0D}"/>
    <cellStyle name="Normal 9 9 5" xfId="4308" xr:uid="{ECC97F86-041F-400A-9167-BED46A5A53C4}"/>
    <cellStyle name="Normal 9 9 5 2" xfId="5294" xr:uid="{3EC0D9DD-A618-49CC-ABA4-59718547D4A2}"/>
    <cellStyle name="Normal 9 9 6" xfId="4309" xr:uid="{48DB2540-A581-4A48-A585-6ECFF55A812E}"/>
    <cellStyle name="Normal 9 9 6 2" xfId="5295" xr:uid="{C4B39373-628C-4EE4-8714-BC2BB2E93F49}"/>
    <cellStyle name="Normal 9 9 7" xfId="5284" xr:uid="{007910F6-448D-4F30-806D-515654ACA8FC}"/>
    <cellStyle name="Percent 2" xfId="183" xr:uid="{F35E7339-EDFD-4DF2-B182-CD83A50CDBE3}"/>
    <cellStyle name="Percent 2 2" xfId="5296" xr:uid="{B01AC9DC-46A6-4662-BA0F-933A00794CF9}"/>
    <cellStyle name="Гиперссылка 2" xfId="4" xr:uid="{49BAA0F8-B3D3-41B5-87DD-435502328B29}"/>
    <cellStyle name="Гиперссылка 2 2" xfId="5297" xr:uid="{D9334519-2BC1-40CA-AA7B-03B4C3627B8A}"/>
    <cellStyle name="Обычный 2" xfId="1" xr:uid="{A3CD5D5E-4502-4158-8112-08CDD679ACF5}"/>
    <cellStyle name="Обычный 2 2" xfId="5" xr:uid="{D19F253E-EE9B-4476-9D91-2EE3A6D7A3DC}"/>
    <cellStyle name="Обычный 2 2 2" xfId="5299" xr:uid="{BE38B650-7C21-43D4-9F5A-42441BA30071}"/>
    <cellStyle name="Обычный 2 3" xfId="5298" xr:uid="{89153AAF-E3CC-4FB3-95F9-CB5F40C01041}"/>
    <cellStyle name="常规_Sheet1_1" xfId="4411" xr:uid="{1AE93ECC-66B3-4815-9DB2-B4CC5395B41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3"/>
  <sheetViews>
    <sheetView tabSelected="1" topLeftCell="A142" zoomScale="90" zoomScaleNormal="90" workbookViewId="0">
      <selection activeCell="I162" sqref="I16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934</v>
      </c>
      <c r="C10" s="120"/>
      <c r="D10" s="120"/>
      <c r="E10" s="120"/>
      <c r="F10" s="115"/>
      <c r="G10" s="116"/>
      <c r="H10" s="116" t="s">
        <v>934</v>
      </c>
      <c r="I10" s="120"/>
      <c r="J10" s="144">
        <v>53475</v>
      </c>
      <c r="K10" s="115"/>
    </row>
    <row r="11" spans="1:11">
      <c r="A11" s="114"/>
      <c r="B11" s="114" t="s">
        <v>935</v>
      </c>
      <c r="C11" s="120"/>
      <c r="D11" s="120"/>
      <c r="E11" s="120"/>
      <c r="F11" s="115"/>
      <c r="G11" s="116"/>
      <c r="H11" s="116" t="s">
        <v>935</v>
      </c>
      <c r="I11" s="120"/>
      <c r="J11" s="145"/>
      <c r="K11" s="115"/>
    </row>
    <row r="12" spans="1:11">
      <c r="A12" s="114"/>
      <c r="B12" s="114" t="s">
        <v>936</v>
      </c>
      <c r="C12" s="120"/>
      <c r="D12" s="120"/>
      <c r="E12" s="120"/>
      <c r="F12" s="115"/>
      <c r="G12" s="116"/>
      <c r="H12" s="116" t="s">
        <v>937</v>
      </c>
      <c r="I12" s="120"/>
      <c r="J12" s="120"/>
      <c r="K12" s="115"/>
    </row>
    <row r="13" spans="1:11">
      <c r="A13" s="114"/>
      <c r="B13" s="114" t="s">
        <v>938</v>
      </c>
      <c r="C13" s="120"/>
      <c r="D13" s="120"/>
      <c r="E13" s="120"/>
      <c r="F13" s="115"/>
      <c r="G13" s="116"/>
      <c r="H13" s="116" t="s">
        <v>938</v>
      </c>
      <c r="I13" s="120"/>
      <c r="J13" s="99" t="s">
        <v>11</v>
      </c>
      <c r="K13" s="115"/>
    </row>
    <row r="14" spans="1:11" ht="15" customHeight="1">
      <c r="A14" s="114"/>
      <c r="B14" s="114" t="s">
        <v>713</v>
      </c>
      <c r="C14" s="120"/>
      <c r="D14" s="120"/>
      <c r="E14" s="120"/>
      <c r="F14" s="115"/>
      <c r="G14" s="116"/>
      <c r="H14" s="116" t="s">
        <v>713</v>
      </c>
      <c r="I14" s="120"/>
      <c r="J14" s="146">
        <v>45355</v>
      </c>
      <c r="K14" s="115"/>
    </row>
    <row r="15" spans="1:11" ht="15" customHeight="1">
      <c r="A15" s="114"/>
      <c r="B15" s="6" t="s">
        <v>152</v>
      </c>
      <c r="C15" s="7"/>
      <c r="D15" s="7"/>
      <c r="E15" s="7"/>
      <c r="F15" s="8"/>
      <c r="G15" s="116"/>
      <c r="H15" s="9" t="s">
        <v>152</v>
      </c>
      <c r="I15" s="120"/>
      <c r="J15" s="147"/>
      <c r="K15" s="115"/>
    </row>
    <row r="16" spans="1:11" ht="15" customHeight="1">
      <c r="A16" s="114"/>
      <c r="B16" s="120"/>
      <c r="C16" s="120"/>
      <c r="D16" s="120"/>
      <c r="E16" s="120"/>
      <c r="F16" s="120"/>
      <c r="G16" s="120"/>
      <c r="H16" s="120"/>
      <c r="I16" s="124" t="s">
        <v>142</v>
      </c>
      <c r="J16" s="130">
        <v>41920</v>
      </c>
      <c r="K16" s="115"/>
    </row>
    <row r="17" spans="1:11">
      <c r="A17" s="114"/>
      <c r="B17" s="120" t="s">
        <v>714</v>
      </c>
      <c r="C17" s="120"/>
      <c r="D17" s="120"/>
      <c r="E17" s="120"/>
      <c r="F17" s="120"/>
      <c r="G17" s="120"/>
      <c r="H17" s="120"/>
      <c r="I17" s="124" t="s">
        <v>143</v>
      </c>
      <c r="J17" s="130" t="s">
        <v>933</v>
      </c>
      <c r="K17" s="115"/>
    </row>
    <row r="18" spans="1:11" ht="18">
      <c r="A18" s="114"/>
      <c r="B18" s="120" t="s">
        <v>715</v>
      </c>
      <c r="C18" s="120"/>
      <c r="D18" s="120"/>
      <c r="E18" s="120"/>
      <c r="F18" s="120"/>
      <c r="G18" s="120"/>
      <c r="H18" s="120"/>
      <c r="I18" s="123"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c r="A22" s="114"/>
      <c r="B22" s="107">
        <v>2</v>
      </c>
      <c r="C22" s="10" t="s">
        <v>716</v>
      </c>
      <c r="D22" s="118" t="s">
        <v>827</v>
      </c>
      <c r="E22" s="118" t="s">
        <v>717</v>
      </c>
      <c r="F22" s="140"/>
      <c r="G22" s="141"/>
      <c r="H22" s="11" t="s">
        <v>718</v>
      </c>
      <c r="I22" s="14">
        <v>40.659999999999997</v>
      </c>
      <c r="J22" s="109">
        <f t="shared" ref="J22:J53" si="0">I22*B22</f>
        <v>81.319999999999993</v>
      </c>
      <c r="K22" s="115"/>
    </row>
    <row r="23" spans="1:11">
      <c r="A23" s="114"/>
      <c r="B23" s="107">
        <v>4</v>
      </c>
      <c r="C23" s="10" t="s">
        <v>719</v>
      </c>
      <c r="D23" s="118" t="s">
        <v>828</v>
      </c>
      <c r="E23" s="118" t="s">
        <v>720</v>
      </c>
      <c r="F23" s="140" t="s">
        <v>721</v>
      </c>
      <c r="G23" s="141"/>
      <c r="H23" s="11" t="s">
        <v>722</v>
      </c>
      <c r="I23" s="14">
        <v>21.04</v>
      </c>
      <c r="J23" s="109">
        <f t="shared" si="0"/>
        <v>84.16</v>
      </c>
      <c r="K23" s="115"/>
    </row>
    <row r="24" spans="1:11">
      <c r="A24" s="114"/>
      <c r="B24" s="107">
        <v>4</v>
      </c>
      <c r="C24" s="10" t="s">
        <v>719</v>
      </c>
      <c r="D24" s="118" t="s">
        <v>828</v>
      </c>
      <c r="E24" s="118" t="s">
        <v>720</v>
      </c>
      <c r="F24" s="140" t="s">
        <v>723</v>
      </c>
      <c r="G24" s="141"/>
      <c r="H24" s="11" t="s">
        <v>722</v>
      </c>
      <c r="I24" s="14">
        <v>21.04</v>
      </c>
      <c r="J24" s="109">
        <f t="shared" si="0"/>
        <v>84.16</v>
      </c>
      <c r="K24" s="115"/>
    </row>
    <row r="25" spans="1:11">
      <c r="A25" s="114"/>
      <c r="B25" s="107">
        <v>2</v>
      </c>
      <c r="C25" s="10" t="s">
        <v>719</v>
      </c>
      <c r="D25" s="118" t="s">
        <v>829</v>
      </c>
      <c r="E25" s="118" t="s">
        <v>724</v>
      </c>
      <c r="F25" s="140" t="s">
        <v>721</v>
      </c>
      <c r="G25" s="141"/>
      <c r="H25" s="11" t="s">
        <v>722</v>
      </c>
      <c r="I25" s="14">
        <v>23.18</v>
      </c>
      <c r="J25" s="109">
        <f t="shared" si="0"/>
        <v>46.36</v>
      </c>
      <c r="K25" s="115"/>
    </row>
    <row r="26" spans="1:11">
      <c r="A26" s="114"/>
      <c r="B26" s="107">
        <v>2</v>
      </c>
      <c r="C26" s="10" t="s">
        <v>719</v>
      </c>
      <c r="D26" s="118" t="s">
        <v>829</v>
      </c>
      <c r="E26" s="118" t="s">
        <v>724</v>
      </c>
      <c r="F26" s="140" t="s">
        <v>723</v>
      </c>
      <c r="G26" s="141"/>
      <c r="H26" s="11" t="s">
        <v>722</v>
      </c>
      <c r="I26" s="14">
        <v>23.18</v>
      </c>
      <c r="J26" s="109">
        <f t="shared" si="0"/>
        <v>46.36</v>
      </c>
      <c r="K26" s="115"/>
    </row>
    <row r="27" spans="1:11">
      <c r="A27" s="114"/>
      <c r="B27" s="107">
        <v>2</v>
      </c>
      <c r="C27" s="10" t="s">
        <v>719</v>
      </c>
      <c r="D27" s="118" t="s">
        <v>830</v>
      </c>
      <c r="E27" s="118" t="s">
        <v>725</v>
      </c>
      <c r="F27" s="140" t="s">
        <v>273</v>
      </c>
      <c r="G27" s="141"/>
      <c r="H27" s="11" t="s">
        <v>722</v>
      </c>
      <c r="I27" s="14">
        <v>24.61</v>
      </c>
      <c r="J27" s="109">
        <f t="shared" si="0"/>
        <v>49.22</v>
      </c>
      <c r="K27" s="115"/>
    </row>
    <row r="28" spans="1:11">
      <c r="A28" s="114"/>
      <c r="B28" s="107">
        <v>2</v>
      </c>
      <c r="C28" s="10" t="s">
        <v>719</v>
      </c>
      <c r="D28" s="118" t="s">
        <v>830</v>
      </c>
      <c r="E28" s="118" t="s">
        <v>725</v>
      </c>
      <c r="F28" s="140" t="s">
        <v>721</v>
      </c>
      <c r="G28" s="141"/>
      <c r="H28" s="11" t="s">
        <v>722</v>
      </c>
      <c r="I28" s="14">
        <v>24.61</v>
      </c>
      <c r="J28" s="109">
        <f t="shared" si="0"/>
        <v>49.22</v>
      </c>
      <c r="K28" s="115"/>
    </row>
    <row r="29" spans="1:11">
      <c r="A29" s="114"/>
      <c r="B29" s="107">
        <v>2</v>
      </c>
      <c r="C29" s="10" t="s">
        <v>719</v>
      </c>
      <c r="D29" s="118" t="s">
        <v>830</v>
      </c>
      <c r="E29" s="118" t="s">
        <v>725</v>
      </c>
      <c r="F29" s="140" t="s">
        <v>726</v>
      </c>
      <c r="G29" s="141"/>
      <c r="H29" s="11" t="s">
        <v>722</v>
      </c>
      <c r="I29" s="14">
        <v>24.61</v>
      </c>
      <c r="J29" s="109">
        <f t="shared" si="0"/>
        <v>49.22</v>
      </c>
      <c r="K29" s="115"/>
    </row>
    <row r="30" spans="1:11">
      <c r="A30" s="114"/>
      <c r="B30" s="107">
        <v>2</v>
      </c>
      <c r="C30" s="10" t="s">
        <v>719</v>
      </c>
      <c r="D30" s="118" t="s">
        <v>831</v>
      </c>
      <c r="E30" s="118" t="s">
        <v>727</v>
      </c>
      <c r="F30" s="140" t="s">
        <v>110</v>
      </c>
      <c r="G30" s="141"/>
      <c r="H30" s="11" t="s">
        <v>722</v>
      </c>
      <c r="I30" s="14">
        <v>26.04</v>
      </c>
      <c r="J30" s="109">
        <f t="shared" si="0"/>
        <v>52.08</v>
      </c>
      <c r="K30" s="115"/>
    </row>
    <row r="31" spans="1:11">
      <c r="A31" s="114"/>
      <c r="B31" s="107">
        <v>2</v>
      </c>
      <c r="C31" s="10" t="s">
        <v>719</v>
      </c>
      <c r="D31" s="118" t="s">
        <v>832</v>
      </c>
      <c r="E31" s="118" t="s">
        <v>728</v>
      </c>
      <c r="F31" s="140" t="s">
        <v>110</v>
      </c>
      <c r="G31" s="141"/>
      <c r="H31" s="11" t="s">
        <v>722</v>
      </c>
      <c r="I31" s="14">
        <v>28.18</v>
      </c>
      <c r="J31" s="109">
        <f t="shared" si="0"/>
        <v>56.36</v>
      </c>
      <c r="K31" s="115"/>
    </row>
    <row r="32" spans="1:11">
      <c r="A32" s="114"/>
      <c r="B32" s="107">
        <v>2</v>
      </c>
      <c r="C32" s="10" t="s">
        <v>719</v>
      </c>
      <c r="D32" s="118" t="s">
        <v>832</v>
      </c>
      <c r="E32" s="118" t="s">
        <v>728</v>
      </c>
      <c r="F32" s="140" t="s">
        <v>721</v>
      </c>
      <c r="G32" s="141"/>
      <c r="H32" s="11" t="s">
        <v>722</v>
      </c>
      <c r="I32" s="14">
        <v>28.18</v>
      </c>
      <c r="J32" s="109">
        <f t="shared" si="0"/>
        <v>56.36</v>
      </c>
      <c r="K32" s="115"/>
    </row>
    <row r="33" spans="1:11">
      <c r="A33" s="114"/>
      <c r="B33" s="107">
        <v>2</v>
      </c>
      <c r="C33" s="10" t="s">
        <v>719</v>
      </c>
      <c r="D33" s="118" t="s">
        <v>833</v>
      </c>
      <c r="E33" s="118" t="s">
        <v>729</v>
      </c>
      <c r="F33" s="140" t="s">
        <v>721</v>
      </c>
      <c r="G33" s="141"/>
      <c r="H33" s="11" t="s">
        <v>722</v>
      </c>
      <c r="I33" s="14">
        <v>44.23</v>
      </c>
      <c r="J33" s="109">
        <f t="shared" si="0"/>
        <v>88.46</v>
      </c>
      <c r="K33" s="115"/>
    </row>
    <row r="34" spans="1:11">
      <c r="A34" s="114"/>
      <c r="B34" s="107">
        <v>2</v>
      </c>
      <c r="C34" s="10" t="s">
        <v>719</v>
      </c>
      <c r="D34" s="118" t="s">
        <v>834</v>
      </c>
      <c r="E34" s="118" t="s">
        <v>730</v>
      </c>
      <c r="F34" s="140" t="s">
        <v>673</v>
      </c>
      <c r="G34" s="141"/>
      <c r="H34" s="11" t="s">
        <v>722</v>
      </c>
      <c r="I34" s="14">
        <v>49.58</v>
      </c>
      <c r="J34" s="109">
        <f t="shared" si="0"/>
        <v>99.16</v>
      </c>
      <c r="K34" s="115"/>
    </row>
    <row r="35" spans="1:11">
      <c r="A35" s="114"/>
      <c r="B35" s="107">
        <v>2</v>
      </c>
      <c r="C35" s="10" t="s">
        <v>731</v>
      </c>
      <c r="D35" s="118" t="s">
        <v>835</v>
      </c>
      <c r="E35" s="118" t="s">
        <v>732</v>
      </c>
      <c r="F35" s="140" t="s">
        <v>726</v>
      </c>
      <c r="G35" s="141"/>
      <c r="H35" s="11" t="s">
        <v>733</v>
      </c>
      <c r="I35" s="14">
        <v>42.45</v>
      </c>
      <c r="J35" s="109">
        <f t="shared" si="0"/>
        <v>84.9</v>
      </c>
      <c r="K35" s="115"/>
    </row>
    <row r="36" spans="1:11">
      <c r="A36" s="114"/>
      <c r="B36" s="107">
        <v>2</v>
      </c>
      <c r="C36" s="10" t="s">
        <v>734</v>
      </c>
      <c r="D36" s="118" t="s">
        <v>836</v>
      </c>
      <c r="E36" s="118" t="s">
        <v>720</v>
      </c>
      <c r="F36" s="140" t="s">
        <v>273</v>
      </c>
      <c r="G36" s="141"/>
      <c r="H36" s="11" t="s">
        <v>735</v>
      </c>
      <c r="I36" s="14">
        <v>23.18</v>
      </c>
      <c r="J36" s="109">
        <f t="shared" si="0"/>
        <v>46.36</v>
      </c>
      <c r="K36" s="115"/>
    </row>
    <row r="37" spans="1:11">
      <c r="A37" s="114"/>
      <c r="B37" s="107">
        <v>2</v>
      </c>
      <c r="C37" s="10" t="s">
        <v>734</v>
      </c>
      <c r="D37" s="118" t="s">
        <v>837</v>
      </c>
      <c r="E37" s="118" t="s">
        <v>732</v>
      </c>
      <c r="F37" s="140" t="s">
        <v>110</v>
      </c>
      <c r="G37" s="141"/>
      <c r="H37" s="11" t="s">
        <v>735</v>
      </c>
      <c r="I37" s="14">
        <v>38.520000000000003</v>
      </c>
      <c r="J37" s="109">
        <f t="shared" si="0"/>
        <v>77.040000000000006</v>
      </c>
      <c r="K37" s="115"/>
    </row>
    <row r="38" spans="1:11">
      <c r="A38" s="114"/>
      <c r="B38" s="107">
        <v>2</v>
      </c>
      <c r="C38" s="10" t="s">
        <v>734</v>
      </c>
      <c r="D38" s="118" t="s">
        <v>838</v>
      </c>
      <c r="E38" s="118" t="s">
        <v>736</v>
      </c>
      <c r="F38" s="140" t="s">
        <v>723</v>
      </c>
      <c r="G38" s="141"/>
      <c r="H38" s="11" t="s">
        <v>735</v>
      </c>
      <c r="I38" s="14">
        <v>56.71</v>
      </c>
      <c r="J38" s="109">
        <f t="shared" si="0"/>
        <v>113.42</v>
      </c>
      <c r="K38" s="115"/>
    </row>
    <row r="39" spans="1:11">
      <c r="A39" s="114"/>
      <c r="B39" s="107">
        <v>2</v>
      </c>
      <c r="C39" s="10" t="s">
        <v>737</v>
      </c>
      <c r="D39" s="118" t="s">
        <v>839</v>
      </c>
      <c r="E39" s="118" t="s">
        <v>724</v>
      </c>
      <c r="F39" s="140" t="s">
        <v>110</v>
      </c>
      <c r="G39" s="141"/>
      <c r="H39" s="11" t="s">
        <v>738</v>
      </c>
      <c r="I39" s="14">
        <v>11.77</v>
      </c>
      <c r="J39" s="109">
        <f t="shared" si="0"/>
        <v>23.54</v>
      </c>
      <c r="K39" s="115"/>
    </row>
    <row r="40" spans="1:11">
      <c r="A40" s="114"/>
      <c r="B40" s="107">
        <v>2</v>
      </c>
      <c r="C40" s="10" t="s">
        <v>737</v>
      </c>
      <c r="D40" s="118" t="s">
        <v>839</v>
      </c>
      <c r="E40" s="118" t="s">
        <v>724</v>
      </c>
      <c r="F40" s="140" t="s">
        <v>739</v>
      </c>
      <c r="G40" s="141"/>
      <c r="H40" s="11" t="s">
        <v>738</v>
      </c>
      <c r="I40" s="14">
        <v>11.77</v>
      </c>
      <c r="J40" s="109">
        <f t="shared" si="0"/>
        <v>23.54</v>
      </c>
      <c r="K40" s="115"/>
    </row>
    <row r="41" spans="1:11">
      <c r="A41" s="114"/>
      <c r="B41" s="107">
        <v>2</v>
      </c>
      <c r="C41" s="10" t="s">
        <v>740</v>
      </c>
      <c r="D41" s="118" t="s">
        <v>840</v>
      </c>
      <c r="E41" s="118" t="s">
        <v>720</v>
      </c>
      <c r="F41" s="140" t="s">
        <v>110</v>
      </c>
      <c r="G41" s="141"/>
      <c r="H41" s="11" t="s">
        <v>741</v>
      </c>
      <c r="I41" s="14">
        <v>14.27</v>
      </c>
      <c r="J41" s="109">
        <f t="shared" si="0"/>
        <v>28.54</v>
      </c>
      <c r="K41" s="115"/>
    </row>
    <row r="42" spans="1:11">
      <c r="A42" s="114"/>
      <c r="B42" s="107">
        <v>10</v>
      </c>
      <c r="C42" s="10" t="s">
        <v>740</v>
      </c>
      <c r="D42" s="118" t="s">
        <v>841</v>
      </c>
      <c r="E42" s="118" t="s">
        <v>742</v>
      </c>
      <c r="F42" s="140" t="s">
        <v>273</v>
      </c>
      <c r="G42" s="141"/>
      <c r="H42" s="11" t="s">
        <v>741</v>
      </c>
      <c r="I42" s="14">
        <v>14.98</v>
      </c>
      <c r="J42" s="109">
        <f t="shared" si="0"/>
        <v>149.80000000000001</v>
      </c>
      <c r="K42" s="115"/>
    </row>
    <row r="43" spans="1:11">
      <c r="A43" s="114"/>
      <c r="B43" s="107">
        <v>4</v>
      </c>
      <c r="C43" s="10" t="s">
        <v>740</v>
      </c>
      <c r="D43" s="118" t="s">
        <v>841</v>
      </c>
      <c r="E43" s="118" t="s">
        <v>742</v>
      </c>
      <c r="F43" s="140" t="s">
        <v>110</v>
      </c>
      <c r="G43" s="141"/>
      <c r="H43" s="11" t="s">
        <v>741</v>
      </c>
      <c r="I43" s="14">
        <v>14.98</v>
      </c>
      <c r="J43" s="109">
        <f t="shared" si="0"/>
        <v>59.92</v>
      </c>
      <c r="K43" s="115"/>
    </row>
    <row r="44" spans="1:11">
      <c r="A44" s="114"/>
      <c r="B44" s="107">
        <v>6</v>
      </c>
      <c r="C44" s="10" t="s">
        <v>740</v>
      </c>
      <c r="D44" s="118" t="s">
        <v>842</v>
      </c>
      <c r="E44" s="118" t="s">
        <v>724</v>
      </c>
      <c r="F44" s="140" t="s">
        <v>273</v>
      </c>
      <c r="G44" s="141"/>
      <c r="H44" s="11" t="s">
        <v>741</v>
      </c>
      <c r="I44" s="14">
        <v>15.69</v>
      </c>
      <c r="J44" s="109">
        <f t="shared" si="0"/>
        <v>94.14</v>
      </c>
      <c r="K44" s="115"/>
    </row>
    <row r="45" spans="1:11">
      <c r="A45" s="114"/>
      <c r="B45" s="107">
        <v>2</v>
      </c>
      <c r="C45" s="10" t="s">
        <v>740</v>
      </c>
      <c r="D45" s="118" t="s">
        <v>843</v>
      </c>
      <c r="E45" s="118" t="s">
        <v>725</v>
      </c>
      <c r="F45" s="140" t="s">
        <v>110</v>
      </c>
      <c r="G45" s="141"/>
      <c r="H45" s="11" t="s">
        <v>741</v>
      </c>
      <c r="I45" s="14">
        <v>15.69</v>
      </c>
      <c r="J45" s="109">
        <f t="shared" si="0"/>
        <v>31.38</v>
      </c>
      <c r="K45" s="115"/>
    </row>
    <row r="46" spans="1:11">
      <c r="A46" s="114"/>
      <c r="B46" s="107">
        <v>2</v>
      </c>
      <c r="C46" s="10" t="s">
        <v>740</v>
      </c>
      <c r="D46" s="118" t="s">
        <v>844</v>
      </c>
      <c r="E46" s="118" t="s">
        <v>727</v>
      </c>
      <c r="F46" s="140" t="s">
        <v>110</v>
      </c>
      <c r="G46" s="141"/>
      <c r="H46" s="11" t="s">
        <v>741</v>
      </c>
      <c r="I46" s="14">
        <v>17.12</v>
      </c>
      <c r="J46" s="109">
        <f t="shared" si="0"/>
        <v>34.24</v>
      </c>
      <c r="K46" s="115"/>
    </row>
    <row r="47" spans="1:11">
      <c r="A47" s="114"/>
      <c r="B47" s="107">
        <v>2</v>
      </c>
      <c r="C47" s="10" t="s">
        <v>740</v>
      </c>
      <c r="D47" s="118" t="s">
        <v>845</v>
      </c>
      <c r="E47" s="118" t="s">
        <v>728</v>
      </c>
      <c r="F47" s="140" t="s">
        <v>110</v>
      </c>
      <c r="G47" s="141"/>
      <c r="H47" s="11" t="s">
        <v>741</v>
      </c>
      <c r="I47" s="14">
        <v>18.55</v>
      </c>
      <c r="J47" s="109">
        <f t="shared" si="0"/>
        <v>37.1</v>
      </c>
      <c r="K47" s="115"/>
    </row>
    <row r="48" spans="1:11">
      <c r="A48" s="114"/>
      <c r="B48" s="107">
        <v>4</v>
      </c>
      <c r="C48" s="10" t="s">
        <v>740</v>
      </c>
      <c r="D48" s="118" t="s">
        <v>846</v>
      </c>
      <c r="E48" s="118" t="s">
        <v>743</v>
      </c>
      <c r="F48" s="140" t="s">
        <v>273</v>
      </c>
      <c r="G48" s="141"/>
      <c r="H48" s="11" t="s">
        <v>741</v>
      </c>
      <c r="I48" s="14">
        <v>22.47</v>
      </c>
      <c r="J48" s="109">
        <f t="shared" si="0"/>
        <v>89.88</v>
      </c>
      <c r="K48" s="115"/>
    </row>
    <row r="49" spans="1:11">
      <c r="A49" s="114"/>
      <c r="B49" s="107">
        <v>6</v>
      </c>
      <c r="C49" s="10" t="s">
        <v>740</v>
      </c>
      <c r="D49" s="118" t="s">
        <v>847</v>
      </c>
      <c r="E49" s="118" t="s">
        <v>732</v>
      </c>
      <c r="F49" s="140" t="s">
        <v>273</v>
      </c>
      <c r="G49" s="141"/>
      <c r="H49" s="11" t="s">
        <v>741</v>
      </c>
      <c r="I49" s="14">
        <v>24.61</v>
      </c>
      <c r="J49" s="109">
        <f t="shared" si="0"/>
        <v>147.66</v>
      </c>
      <c r="K49" s="115"/>
    </row>
    <row r="50" spans="1:11">
      <c r="A50" s="114"/>
      <c r="B50" s="107">
        <v>6</v>
      </c>
      <c r="C50" s="10" t="s">
        <v>740</v>
      </c>
      <c r="D50" s="118" t="s">
        <v>847</v>
      </c>
      <c r="E50" s="118" t="s">
        <v>732</v>
      </c>
      <c r="F50" s="140" t="s">
        <v>583</v>
      </c>
      <c r="G50" s="141"/>
      <c r="H50" s="11" t="s">
        <v>741</v>
      </c>
      <c r="I50" s="14">
        <v>24.61</v>
      </c>
      <c r="J50" s="109">
        <f t="shared" si="0"/>
        <v>147.66</v>
      </c>
      <c r="K50" s="115"/>
    </row>
    <row r="51" spans="1:11">
      <c r="A51" s="114"/>
      <c r="B51" s="107">
        <v>4</v>
      </c>
      <c r="C51" s="10" t="s">
        <v>740</v>
      </c>
      <c r="D51" s="118" t="s">
        <v>848</v>
      </c>
      <c r="E51" s="118" t="s">
        <v>744</v>
      </c>
      <c r="F51" s="140" t="s">
        <v>273</v>
      </c>
      <c r="G51" s="141"/>
      <c r="H51" s="11" t="s">
        <v>741</v>
      </c>
      <c r="I51" s="14">
        <v>33.17</v>
      </c>
      <c r="J51" s="109">
        <f t="shared" si="0"/>
        <v>132.68</v>
      </c>
      <c r="K51" s="115"/>
    </row>
    <row r="52" spans="1:11" ht="24">
      <c r="A52" s="114"/>
      <c r="B52" s="107">
        <v>10</v>
      </c>
      <c r="C52" s="10" t="s">
        <v>745</v>
      </c>
      <c r="D52" s="118" t="s">
        <v>849</v>
      </c>
      <c r="E52" s="118" t="s">
        <v>746</v>
      </c>
      <c r="F52" s="140"/>
      <c r="G52" s="141"/>
      <c r="H52" s="11" t="s">
        <v>930</v>
      </c>
      <c r="I52" s="14">
        <v>24.61</v>
      </c>
      <c r="J52" s="109">
        <f t="shared" si="0"/>
        <v>246.1</v>
      </c>
      <c r="K52" s="115"/>
    </row>
    <row r="53" spans="1:11" ht="24">
      <c r="A53" s="114"/>
      <c r="B53" s="107">
        <v>2</v>
      </c>
      <c r="C53" s="10" t="s">
        <v>745</v>
      </c>
      <c r="D53" s="118" t="s">
        <v>850</v>
      </c>
      <c r="E53" s="118" t="s">
        <v>747</v>
      </c>
      <c r="F53" s="140"/>
      <c r="G53" s="141"/>
      <c r="H53" s="11" t="s">
        <v>930</v>
      </c>
      <c r="I53" s="14">
        <v>28.89</v>
      </c>
      <c r="J53" s="109">
        <f t="shared" si="0"/>
        <v>57.78</v>
      </c>
      <c r="K53" s="115"/>
    </row>
    <row r="54" spans="1:11">
      <c r="A54" s="114"/>
      <c r="B54" s="107">
        <v>2</v>
      </c>
      <c r="C54" s="10" t="s">
        <v>748</v>
      </c>
      <c r="D54" s="118" t="s">
        <v>851</v>
      </c>
      <c r="E54" s="118" t="s">
        <v>736</v>
      </c>
      <c r="F54" s="140"/>
      <c r="G54" s="141"/>
      <c r="H54" s="11" t="s">
        <v>749</v>
      </c>
      <c r="I54" s="14">
        <v>74.55</v>
      </c>
      <c r="J54" s="109">
        <f t="shared" ref="J54:J85" si="1">I54*B54</f>
        <v>149.1</v>
      </c>
      <c r="K54" s="115"/>
    </row>
    <row r="55" spans="1:11" ht="24">
      <c r="A55" s="114"/>
      <c r="B55" s="107">
        <v>2</v>
      </c>
      <c r="C55" s="10" t="s">
        <v>750</v>
      </c>
      <c r="D55" s="118" t="s">
        <v>852</v>
      </c>
      <c r="E55" s="118" t="s">
        <v>717</v>
      </c>
      <c r="F55" s="140" t="s">
        <v>273</v>
      </c>
      <c r="G55" s="141"/>
      <c r="H55" s="11" t="s">
        <v>931</v>
      </c>
      <c r="I55" s="14">
        <v>58.5</v>
      </c>
      <c r="J55" s="109">
        <f t="shared" si="1"/>
        <v>117</v>
      </c>
      <c r="K55" s="115"/>
    </row>
    <row r="56" spans="1:11" ht="24">
      <c r="A56" s="114"/>
      <c r="B56" s="107">
        <v>10</v>
      </c>
      <c r="C56" s="10" t="s">
        <v>750</v>
      </c>
      <c r="D56" s="118" t="s">
        <v>853</v>
      </c>
      <c r="E56" s="118" t="s">
        <v>743</v>
      </c>
      <c r="F56" s="140" t="s">
        <v>273</v>
      </c>
      <c r="G56" s="141"/>
      <c r="H56" s="11" t="s">
        <v>931</v>
      </c>
      <c r="I56" s="14">
        <v>59.92</v>
      </c>
      <c r="J56" s="109">
        <f t="shared" si="1"/>
        <v>599.20000000000005</v>
      </c>
      <c r="K56" s="115"/>
    </row>
    <row r="57" spans="1:11" ht="24">
      <c r="A57" s="114"/>
      <c r="B57" s="107">
        <v>4</v>
      </c>
      <c r="C57" s="10" t="s">
        <v>750</v>
      </c>
      <c r="D57" s="118" t="s">
        <v>854</v>
      </c>
      <c r="E57" s="118" t="s">
        <v>744</v>
      </c>
      <c r="F57" s="140" t="s">
        <v>273</v>
      </c>
      <c r="G57" s="141"/>
      <c r="H57" s="11" t="s">
        <v>931</v>
      </c>
      <c r="I57" s="14">
        <v>94.17</v>
      </c>
      <c r="J57" s="109">
        <f t="shared" si="1"/>
        <v>376.68</v>
      </c>
      <c r="K57" s="115"/>
    </row>
    <row r="58" spans="1:11" ht="24">
      <c r="A58" s="114"/>
      <c r="B58" s="107">
        <v>10</v>
      </c>
      <c r="C58" s="10" t="s">
        <v>750</v>
      </c>
      <c r="D58" s="118" t="s">
        <v>855</v>
      </c>
      <c r="E58" s="118" t="s">
        <v>746</v>
      </c>
      <c r="F58" s="140" t="s">
        <v>273</v>
      </c>
      <c r="G58" s="141"/>
      <c r="H58" s="11" t="s">
        <v>931</v>
      </c>
      <c r="I58" s="14">
        <v>47.08</v>
      </c>
      <c r="J58" s="109">
        <f t="shared" si="1"/>
        <v>470.79999999999995</v>
      </c>
      <c r="K58" s="115"/>
    </row>
    <row r="59" spans="1:11" ht="24">
      <c r="A59" s="114"/>
      <c r="B59" s="107">
        <v>18</v>
      </c>
      <c r="C59" s="10" t="s">
        <v>750</v>
      </c>
      <c r="D59" s="118" t="s">
        <v>856</v>
      </c>
      <c r="E59" s="118" t="s">
        <v>747</v>
      </c>
      <c r="F59" s="140" t="s">
        <v>273</v>
      </c>
      <c r="G59" s="141"/>
      <c r="H59" s="11" t="s">
        <v>931</v>
      </c>
      <c r="I59" s="14">
        <v>55.29</v>
      </c>
      <c r="J59" s="109">
        <f t="shared" si="1"/>
        <v>995.22</v>
      </c>
      <c r="K59" s="115"/>
    </row>
    <row r="60" spans="1:11">
      <c r="A60" s="114"/>
      <c r="B60" s="107">
        <v>10</v>
      </c>
      <c r="C60" s="10" t="s">
        <v>751</v>
      </c>
      <c r="D60" s="118" t="s">
        <v>857</v>
      </c>
      <c r="E60" s="118" t="s">
        <v>725</v>
      </c>
      <c r="F60" s="140"/>
      <c r="G60" s="141"/>
      <c r="H60" s="11" t="s">
        <v>752</v>
      </c>
      <c r="I60" s="14">
        <v>56.71</v>
      </c>
      <c r="J60" s="109">
        <f t="shared" si="1"/>
        <v>567.1</v>
      </c>
      <c r="K60" s="115"/>
    </row>
    <row r="61" spans="1:11">
      <c r="A61" s="114"/>
      <c r="B61" s="107">
        <v>4</v>
      </c>
      <c r="C61" s="10" t="s">
        <v>751</v>
      </c>
      <c r="D61" s="118" t="s">
        <v>858</v>
      </c>
      <c r="E61" s="118" t="s">
        <v>736</v>
      </c>
      <c r="F61" s="140"/>
      <c r="G61" s="141"/>
      <c r="H61" s="11" t="s">
        <v>752</v>
      </c>
      <c r="I61" s="14">
        <v>151.24</v>
      </c>
      <c r="J61" s="109">
        <f t="shared" si="1"/>
        <v>604.96</v>
      </c>
      <c r="K61" s="115"/>
    </row>
    <row r="62" spans="1:11">
      <c r="A62" s="114"/>
      <c r="B62" s="107">
        <v>4</v>
      </c>
      <c r="C62" s="10" t="s">
        <v>751</v>
      </c>
      <c r="D62" s="118" t="s">
        <v>859</v>
      </c>
      <c r="E62" s="118" t="s">
        <v>746</v>
      </c>
      <c r="F62" s="140"/>
      <c r="G62" s="141"/>
      <c r="H62" s="11" t="s">
        <v>752</v>
      </c>
      <c r="I62" s="14">
        <v>69.2</v>
      </c>
      <c r="J62" s="109">
        <f t="shared" si="1"/>
        <v>276.8</v>
      </c>
      <c r="K62" s="115"/>
    </row>
    <row r="63" spans="1:11" ht="24">
      <c r="A63" s="114"/>
      <c r="B63" s="107">
        <v>4</v>
      </c>
      <c r="C63" s="10" t="s">
        <v>753</v>
      </c>
      <c r="D63" s="118" t="s">
        <v>860</v>
      </c>
      <c r="E63" s="118" t="s">
        <v>727</v>
      </c>
      <c r="F63" s="140"/>
      <c r="G63" s="141"/>
      <c r="H63" s="11" t="s">
        <v>754</v>
      </c>
      <c r="I63" s="14">
        <v>72.760000000000005</v>
      </c>
      <c r="J63" s="109">
        <f t="shared" si="1"/>
        <v>291.04000000000002</v>
      </c>
      <c r="K63" s="115"/>
    </row>
    <row r="64" spans="1:11" ht="24">
      <c r="A64" s="114"/>
      <c r="B64" s="107">
        <v>2</v>
      </c>
      <c r="C64" s="10" t="s">
        <v>755</v>
      </c>
      <c r="D64" s="118" t="s">
        <v>861</v>
      </c>
      <c r="E64" s="118" t="s">
        <v>727</v>
      </c>
      <c r="F64" s="140" t="s">
        <v>107</v>
      </c>
      <c r="G64" s="141"/>
      <c r="H64" s="11" t="s">
        <v>756</v>
      </c>
      <c r="I64" s="14">
        <v>101.3</v>
      </c>
      <c r="J64" s="109">
        <f t="shared" si="1"/>
        <v>202.6</v>
      </c>
      <c r="K64" s="115"/>
    </row>
    <row r="65" spans="1:11" ht="24">
      <c r="A65" s="114"/>
      <c r="B65" s="107">
        <v>4</v>
      </c>
      <c r="C65" s="10" t="s">
        <v>755</v>
      </c>
      <c r="D65" s="118" t="s">
        <v>862</v>
      </c>
      <c r="E65" s="118" t="s">
        <v>717</v>
      </c>
      <c r="F65" s="140" t="s">
        <v>107</v>
      </c>
      <c r="G65" s="141"/>
      <c r="H65" s="11" t="s">
        <v>756</v>
      </c>
      <c r="I65" s="14">
        <v>135.19</v>
      </c>
      <c r="J65" s="109">
        <f t="shared" si="1"/>
        <v>540.76</v>
      </c>
      <c r="K65" s="115"/>
    </row>
    <row r="66" spans="1:11">
      <c r="A66" s="114"/>
      <c r="B66" s="107">
        <v>2</v>
      </c>
      <c r="C66" s="10" t="s">
        <v>757</v>
      </c>
      <c r="D66" s="118" t="s">
        <v>863</v>
      </c>
      <c r="E66" s="118" t="s">
        <v>725</v>
      </c>
      <c r="F66" s="140"/>
      <c r="G66" s="141"/>
      <c r="H66" s="11" t="s">
        <v>758</v>
      </c>
      <c r="I66" s="14">
        <v>35.31</v>
      </c>
      <c r="J66" s="109">
        <f t="shared" si="1"/>
        <v>70.62</v>
      </c>
      <c r="K66" s="115"/>
    </row>
    <row r="67" spans="1:11">
      <c r="A67" s="114"/>
      <c r="B67" s="107">
        <v>2</v>
      </c>
      <c r="C67" s="10" t="s">
        <v>757</v>
      </c>
      <c r="D67" s="118" t="s">
        <v>864</v>
      </c>
      <c r="E67" s="118" t="s">
        <v>717</v>
      </c>
      <c r="F67" s="140"/>
      <c r="G67" s="141"/>
      <c r="H67" s="11" t="s">
        <v>758</v>
      </c>
      <c r="I67" s="14">
        <v>51.36</v>
      </c>
      <c r="J67" s="109">
        <f t="shared" si="1"/>
        <v>102.72</v>
      </c>
      <c r="K67" s="115"/>
    </row>
    <row r="68" spans="1:11">
      <c r="A68" s="114"/>
      <c r="B68" s="107">
        <v>4</v>
      </c>
      <c r="C68" s="10" t="s">
        <v>759</v>
      </c>
      <c r="D68" s="118" t="s">
        <v>865</v>
      </c>
      <c r="E68" s="118" t="s">
        <v>760</v>
      </c>
      <c r="F68" s="140" t="s">
        <v>673</v>
      </c>
      <c r="G68" s="141"/>
      <c r="H68" s="11" t="s">
        <v>761</v>
      </c>
      <c r="I68" s="14">
        <v>81.680000000000007</v>
      </c>
      <c r="J68" s="109">
        <f t="shared" si="1"/>
        <v>326.72000000000003</v>
      </c>
      <c r="K68" s="115"/>
    </row>
    <row r="69" spans="1:11">
      <c r="A69" s="114"/>
      <c r="B69" s="107">
        <v>2</v>
      </c>
      <c r="C69" s="10" t="s">
        <v>759</v>
      </c>
      <c r="D69" s="118" t="s">
        <v>866</v>
      </c>
      <c r="E69" s="118" t="s">
        <v>720</v>
      </c>
      <c r="F69" s="140" t="s">
        <v>673</v>
      </c>
      <c r="G69" s="141"/>
      <c r="H69" s="11" t="s">
        <v>761</v>
      </c>
      <c r="I69" s="14">
        <v>88.82</v>
      </c>
      <c r="J69" s="109">
        <f t="shared" si="1"/>
        <v>177.64</v>
      </c>
      <c r="K69" s="115"/>
    </row>
    <row r="70" spans="1:11">
      <c r="A70" s="114"/>
      <c r="B70" s="107">
        <v>2</v>
      </c>
      <c r="C70" s="10" t="s">
        <v>759</v>
      </c>
      <c r="D70" s="118" t="s">
        <v>867</v>
      </c>
      <c r="E70" s="118" t="s">
        <v>728</v>
      </c>
      <c r="F70" s="140" t="s">
        <v>273</v>
      </c>
      <c r="G70" s="141"/>
      <c r="H70" s="11" t="s">
        <v>761</v>
      </c>
      <c r="I70" s="14">
        <v>119.13</v>
      </c>
      <c r="J70" s="109">
        <f t="shared" si="1"/>
        <v>238.26</v>
      </c>
      <c r="K70" s="115"/>
    </row>
    <row r="71" spans="1:11">
      <c r="A71" s="114"/>
      <c r="B71" s="107">
        <v>2</v>
      </c>
      <c r="C71" s="10" t="s">
        <v>759</v>
      </c>
      <c r="D71" s="118" t="s">
        <v>867</v>
      </c>
      <c r="E71" s="118" t="s">
        <v>728</v>
      </c>
      <c r="F71" s="140" t="s">
        <v>673</v>
      </c>
      <c r="G71" s="141"/>
      <c r="H71" s="11" t="s">
        <v>761</v>
      </c>
      <c r="I71" s="14">
        <v>119.13</v>
      </c>
      <c r="J71" s="109">
        <f t="shared" si="1"/>
        <v>238.26</v>
      </c>
      <c r="K71" s="115"/>
    </row>
    <row r="72" spans="1:11">
      <c r="A72" s="114"/>
      <c r="B72" s="107">
        <v>4</v>
      </c>
      <c r="C72" s="10" t="s">
        <v>759</v>
      </c>
      <c r="D72" s="118" t="s">
        <v>868</v>
      </c>
      <c r="E72" s="118" t="s">
        <v>762</v>
      </c>
      <c r="F72" s="140" t="s">
        <v>273</v>
      </c>
      <c r="G72" s="141"/>
      <c r="H72" s="11" t="s">
        <v>761</v>
      </c>
      <c r="I72" s="14">
        <v>320.66000000000003</v>
      </c>
      <c r="J72" s="109">
        <f t="shared" si="1"/>
        <v>1282.6400000000001</v>
      </c>
      <c r="K72" s="121"/>
    </row>
    <row r="73" spans="1:11">
      <c r="A73" s="114"/>
      <c r="B73" s="107">
        <v>2</v>
      </c>
      <c r="C73" s="10" t="s">
        <v>759</v>
      </c>
      <c r="D73" s="118" t="s">
        <v>869</v>
      </c>
      <c r="E73" s="118" t="s">
        <v>763</v>
      </c>
      <c r="F73" s="140" t="s">
        <v>273</v>
      </c>
      <c r="G73" s="141"/>
      <c r="H73" s="11" t="s">
        <v>761</v>
      </c>
      <c r="I73" s="14">
        <v>445.51</v>
      </c>
      <c r="J73" s="109">
        <f t="shared" si="1"/>
        <v>891.02</v>
      </c>
      <c r="K73" s="115"/>
    </row>
    <row r="74" spans="1:11">
      <c r="A74" s="114"/>
      <c r="B74" s="107">
        <v>2</v>
      </c>
      <c r="C74" s="10" t="s">
        <v>759</v>
      </c>
      <c r="D74" s="118" t="s">
        <v>870</v>
      </c>
      <c r="E74" s="118" t="s">
        <v>764</v>
      </c>
      <c r="F74" s="140" t="s">
        <v>673</v>
      </c>
      <c r="G74" s="141"/>
      <c r="H74" s="11" t="s">
        <v>761</v>
      </c>
      <c r="I74" s="14">
        <v>106.65</v>
      </c>
      <c r="J74" s="109">
        <f t="shared" si="1"/>
        <v>213.3</v>
      </c>
      <c r="K74" s="115"/>
    </row>
    <row r="75" spans="1:11">
      <c r="A75" s="114"/>
      <c r="B75" s="107">
        <v>6</v>
      </c>
      <c r="C75" s="10" t="s">
        <v>759</v>
      </c>
      <c r="D75" s="118" t="s">
        <v>871</v>
      </c>
      <c r="E75" s="118" t="s">
        <v>747</v>
      </c>
      <c r="F75" s="140" t="s">
        <v>273</v>
      </c>
      <c r="G75" s="141"/>
      <c r="H75" s="11" t="s">
        <v>761</v>
      </c>
      <c r="I75" s="14">
        <v>126.27</v>
      </c>
      <c r="J75" s="109">
        <f t="shared" si="1"/>
        <v>757.62</v>
      </c>
      <c r="K75" s="115"/>
    </row>
    <row r="76" spans="1:11">
      <c r="A76" s="114"/>
      <c r="B76" s="107">
        <v>2</v>
      </c>
      <c r="C76" s="10" t="s">
        <v>759</v>
      </c>
      <c r="D76" s="118" t="s">
        <v>871</v>
      </c>
      <c r="E76" s="118" t="s">
        <v>747</v>
      </c>
      <c r="F76" s="140" t="s">
        <v>271</v>
      </c>
      <c r="G76" s="141"/>
      <c r="H76" s="11" t="s">
        <v>761</v>
      </c>
      <c r="I76" s="14">
        <v>126.27</v>
      </c>
      <c r="J76" s="109">
        <f t="shared" si="1"/>
        <v>252.54</v>
      </c>
      <c r="K76" s="115"/>
    </row>
    <row r="77" spans="1:11">
      <c r="A77" s="114"/>
      <c r="B77" s="107">
        <v>2</v>
      </c>
      <c r="C77" s="10" t="s">
        <v>765</v>
      </c>
      <c r="D77" s="118" t="s">
        <v>872</v>
      </c>
      <c r="E77" s="118" t="s">
        <v>725</v>
      </c>
      <c r="F77" s="140" t="s">
        <v>721</v>
      </c>
      <c r="G77" s="141"/>
      <c r="H77" s="11" t="s">
        <v>766</v>
      </c>
      <c r="I77" s="14">
        <v>14.98</v>
      </c>
      <c r="J77" s="109">
        <f t="shared" si="1"/>
        <v>29.96</v>
      </c>
      <c r="K77" s="115"/>
    </row>
    <row r="78" spans="1:11">
      <c r="A78" s="114"/>
      <c r="B78" s="107">
        <v>2</v>
      </c>
      <c r="C78" s="10" t="s">
        <v>765</v>
      </c>
      <c r="D78" s="118" t="s">
        <v>873</v>
      </c>
      <c r="E78" s="118" t="s">
        <v>727</v>
      </c>
      <c r="F78" s="140" t="s">
        <v>273</v>
      </c>
      <c r="G78" s="141"/>
      <c r="H78" s="11" t="s">
        <v>766</v>
      </c>
      <c r="I78" s="14">
        <v>17.12</v>
      </c>
      <c r="J78" s="109">
        <f t="shared" si="1"/>
        <v>34.24</v>
      </c>
      <c r="K78" s="115"/>
    </row>
    <row r="79" spans="1:11">
      <c r="A79" s="114"/>
      <c r="B79" s="107">
        <v>18</v>
      </c>
      <c r="C79" s="10" t="s">
        <v>765</v>
      </c>
      <c r="D79" s="118" t="s">
        <v>874</v>
      </c>
      <c r="E79" s="118" t="s">
        <v>730</v>
      </c>
      <c r="F79" s="140" t="s">
        <v>273</v>
      </c>
      <c r="G79" s="141"/>
      <c r="H79" s="11" t="s">
        <v>766</v>
      </c>
      <c r="I79" s="14">
        <v>27.47</v>
      </c>
      <c r="J79" s="109">
        <f t="shared" si="1"/>
        <v>494.46</v>
      </c>
      <c r="K79" s="115"/>
    </row>
    <row r="80" spans="1:11">
      <c r="A80" s="114"/>
      <c r="B80" s="107">
        <v>6</v>
      </c>
      <c r="C80" s="10" t="s">
        <v>765</v>
      </c>
      <c r="D80" s="118" t="s">
        <v>874</v>
      </c>
      <c r="E80" s="118" t="s">
        <v>730</v>
      </c>
      <c r="F80" s="140" t="s">
        <v>583</v>
      </c>
      <c r="G80" s="141"/>
      <c r="H80" s="11" t="s">
        <v>766</v>
      </c>
      <c r="I80" s="14">
        <v>27.47</v>
      </c>
      <c r="J80" s="109">
        <f t="shared" si="1"/>
        <v>164.82</v>
      </c>
      <c r="K80" s="115"/>
    </row>
    <row r="81" spans="1:11">
      <c r="A81" s="114"/>
      <c r="B81" s="107">
        <v>8</v>
      </c>
      <c r="C81" s="10" t="s">
        <v>765</v>
      </c>
      <c r="D81" s="118" t="s">
        <v>875</v>
      </c>
      <c r="E81" s="118" t="s">
        <v>744</v>
      </c>
      <c r="F81" s="140" t="s">
        <v>273</v>
      </c>
      <c r="G81" s="141"/>
      <c r="H81" s="11" t="s">
        <v>766</v>
      </c>
      <c r="I81" s="14">
        <v>28.18</v>
      </c>
      <c r="J81" s="109">
        <f t="shared" si="1"/>
        <v>225.44</v>
      </c>
      <c r="K81" s="115"/>
    </row>
    <row r="82" spans="1:11">
      <c r="A82" s="114"/>
      <c r="B82" s="107">
        <v>2</v>
      </c>
      <c r="C82" s="10" t="s">
        <v>767</v>
      </c>
      <c r="D82" s="118" t="s">
        <v>876</v>
      </c>
      <c r="E82" s="118" t="s">
        <v>294</v>
      </c>
      <c r="F82" s="140"/>
      <c r="G82" s="141"/>
      <c r="H82" s="11" t="s">
        <v>768</v>
      </c>
      <c r="I82" s="14">
        <v>15.69</v>
      </c>
      <c r="J82" s="109">
        <f t="shared" si="1"/>
        <v>31.38</v>
      </c>
      <c r="K82" s="115"/>
    </row>
    <row r="83" spans="1:11">
      <c r="A83" s="114"/>
      <c r="B83" s="107">
        <v>2</v>
      </c>
      <c r="C83" s="10" t="s">
        <v>570</v>
      </c>
      <c r="D83" s="118" t="s">
        <v>877</v>
      </c>
      <c r="E83" s="118" t="s">
        <v>769</v>
      </c>
      <c r="F83" s="140"/>
      <c r="G83" s="141"/>
      <c r="H83" s="11" t="s">
        <v>573</v>
      </c>
      <c r="I83" s="14">
        <v>13.91</v>
      </c>
      <c r="J83" s="109">
        <f t="shared" si="1"/>
        <v>27.82</v>
      </c>
      <c r="K83" s="115"/>
    </row>
    <row r="84" spans="1:11">
      <c r="A84" s="114"/>
      <c r="B84" s="107">
        <v>2</v>
      </c>
      <c r="C84" s="10" t="s">
        <v>770</v>
      </c>
      <c r="D84" s="118" t="s">
        <v>878</v>
      </c>
      <c r="E84" s="118" t="s">
        <v>742</v>
      </c>
      <c r="F84" s="140"/>
      <c r="G84" s="141"/>
      <c r="H84" s="11" t="s">
        <v>771</v>
      </c>
      <c r="I84" s="14">
        <v>58.5</v>
      </c>
      <c r="J84" s="109">
        <f t="shared" si="1"/>
        <v>117</v>
      </c>
      <c r="K84" s="115"/>
    </row>
    <row r="85" spans="1:11">
      <c r="A85" s="114"/>
      <c r="B85" s="107">
        <v>10</v>
      </c>
      <c r="C85" s="10" t="s">
        <v>772</v>
      </c>
      <c r="D85" s="118" t="s">
        <v>879</v>
      </c>
      <c r="E85" s="118" t="s">
        <v>294</v>
      </c>
      <c r="F85" s="140" t="s">
        <v>273</v>
      </c>
      <c r="G85" s="141"/>
      <c r="H85" s="11" t="s">
        <v>773</v>
      </c>
      <c r="I85" s="14">
        <v>24.61</v>
      </c>
      <c r="J85" s="109">
        <f t="shared" si="1"/>
        <v>246.1</v>
      </c>
      <c r="K85" s="115"/>
    </row>
    <row r="86" spans="1:11">
      <c r="A86" s="114"/>
      <c r="B86" s="107">
        <v>4</v>
      </c>
      <c r="C86" s="10" t="s">
        <v>772</v>
      </c>
      <c r="D86" s="118" t="s">
        <v>879</v>
      </c>
      <c r="E86" s="118" t="s">
        <v>294</v>
      </c>
      <c r="F86" s="140" t="s">
        <v>673</v>
      </c>
      <c r="G86" s="141"/>
      <c r="H86" s="11" t="s">
        <v>773</v>
      </c>
      <c r="I86" s="14">
        <v>24.61</v>
      </c>
      <c r="J86" s="109">
        <f t="shared" ref="J86:J117" si="2">I86*B86</f>
        <v>98.44</v>
      </c>
      <c r="K86" s="115"/>
    </row>
    <row r="87" spans="1:11">
      <c r="A87" s="114"/>
      <c r="B87" s="107">
        <v>2</v>
      </c>
      <c r="C87" s="10" t="s">
        <v>772</v>
      </c>
      <c r="D87" s="118" t="s">
        <v>879</v>
      </c>
      <c r="E87" s="118" t="s">
        <v>294</v>
      </c>
      <c r="F87" s="140" t="s">
        <v>272</v>
      </c>
      <c r="G87" s="141"/>
      <c r="H87" s="11" t="s">
        <v>773</v>
      </c>
      <c r="I87" s="14">
        <v>24.61</v>
      </c>
      <c r="J87" s="109">
        <f t="shared" si="2"/>
        <v>49.22</v>
      </c>
      <c r="K87" s="115"/>
    </row>
    <row r="88" spans="1:11" ht="24">
      <c r="A88" s="114"/>
      <c r="B88" s="107">
        <v>2</v>
      </c>
      <c r="C88" s="10" t="s">
        <v>774</v>
      </c>
      <c r="D88" s="118" t="s">
        <v>880</v>
      </c>
      <c r="E88" s="118" t="s">
        <v>769</v>
      </c>
      <c r="F88" s="140" t="s">
        <v>273</v>
      </c>
      <c r="G88" s="141"/>
      <c r="H88" s="11" t="s">
        <v>775</v>
      </c>
      <c r="I88" s="14">
        <v>21.04</v>
      </c>
      <c r="J88" s="109">
        <f t="shared" si="2"/>
        <v>42.08</v>
      </c>
      <c r="K88" s="115"/>
    </row>
    <row r="89" spans="1:11">
      <c r="A89" s="114"/>
      <c r="B89" s="107">
        <v>2</v>
      </c>
      <c r="C89" s="10" t="s">
        <v>776</v>
      </c>
      <c r="D89" s="118" t="s">
        <v>776</v>
      </c>
      <c r="E89" s="118" t="s">
        <v>298</v>
      </c>
      <c r="F89" s="140" t="s">
        <v>273</v>
      </c>
      <c r="G89" s="141"/>
      <c r="H89" s="11" t="s">
        <v>777</v>
      </c>
      <c r="I89" s="14">
        <v>12.13</v>
      </c>
      <c r="J89" s="109">
        <f t="shared" si="2"/>
        <v>24.26</v>
      </c>
      <c r="K89" s="115"/>
    </row>
    <row r="90" spans="1:11">
      <c r="A90" s="114"/>
      <c r="B90" s="107">
        <v>2</v>
      </c>
      <c r="C90" s="10" t="s">
        <v>776</v>
      </c>
      <c r="D90" s="118" t="s">
        <v>776</v>
      </c>
      <c r="E90" s="118" t="s">
        <v>298</v>
      </c>
      <c r="F90" s="140" t="s">
        <v>484</v>
      </c>
      <c r="G90" s="141"/>
      <c r="H90" s="11" t="s">
        <v>777</v>
      </c>
      <c r="I90" s="14">
        <v>12.13</v>
      </c>
      <c r="J90" s="109">
        <f t="shared" si="2"/>
        <v>24.26</v>
      </c>
      <c r="K90" s="115"/>
    </row>
    <row r="91" spans="1:11">
      <c r="A91" s="114"/>
      <c r="B91" s="107">
        <v>2</v>
      </c>
      <c r="C91" s="10" t="s">
        <v>776</v>
      </c>
      <c r="D91" s="118" t="s">
        <v>776</v>
      </c>
      <c r="E91" s="118" t="s">
        <v>298</v>
      </c>
      <c r="F91" s="140" t="s">
        <v>721</v>
      </c>
      <c r="G91" s="141"/>
      <c r="H91" s="11" t="s">
        <v>777</v>
      </c>
      <c r="I91" s="14">
        <v>12.13</v>
      </c>
      <c r="J91" s="109">
        <f t="shared" si="2"/>
        <v>24.26</v>
      </c>
      <c r="K91" s="115"/>
    </row>
    <row r="92" spans="1:11">
      <c r="A92" s="114"/>
      <c r="B92" s="107">
        <v>2</v>
      </c>
      <c r="C92" s="10" t="s">
        <v>776</v>
      </c>
      <c r="D92" s="118" t="s">
        <v>776</v>
      </c>
      <c r="E92" s="118" t="s">
        <v>298</v>
      </c>
      <c r="F92" s="140" t="s">
        <v>723</v>
      </c>
      <c r="G92" s="141"/>
      <c r="H92" s="11" t="s">
        <v>777</v>
      </c>
      <c r="I92" s="14">
        <v>12.13</v>
      </c>
      <c r="J92" s="109">
        <f t="shared" si="2"/>
        <v>24.26</v>
      </c>
      <c r="K92" s="115"/>
    </row>
    <row r="93" spans="1:11">
      <c r="A93" s="114"/>
      <c r="B93" s="107">
        <v>6</v>
      </c>
      <c r="C93" s="10" t="s">
        <v>776</v>
      </c>
      <c r="D93" s="118" t="s">
        <v>776</v>
      </c>
      <c r="E93" s="118" t="s">
        <v>294</v>
      </c>
      <c r="F93" s="140" t="s">
        <v>273</v>
      </c>
      <c r="G93" s="141"/>
      <c r="H93" s="11" t="s">
        <v>777</v>
      </c>
      <c r="I93" s="14">
        <v>12.13</v>
      </c>
      <c r="J93" s="109">
        <f t="shared" si="2"/>
        <v>72.78</v>
      </c>
      <c r="K93" s="115"/>
    </row>
    <row r="94" spans="1:11">
      <c r="A94" s="114"/>
      <c r="B94" s="107">
        <v>6</v>
      </c>
      <c r="C94" s="10" t="s">
        <v>776</v>
      </c>
      <c r="D94" s="118" t="s">
        <v>776</v>
      </c>
      <c r="E94" s="118" t="s">
        <v>294</v>
      </c>
      <c r="F94" s="140" t="s">
        <v>484</v>
      </c>
      <c r="G94" s="141"/>
      <c r="H94" s="11" t="s">
        <v>777</v>
      </c>
      <c r="I94" s="14">
        <v>12.13</v>
      </c>
      <c r="J94" s="109">
        <f t="shared" si="2"/>
        <v>72.78</v>
      </c>
      <c r="K94" s="115"/>
    </row>
    <row r="95" spans="1:11">
      <c r="A95" s="114"/>
      <c r="B95" s="107">
        <v>6</v>
      </c>
      <c r="C95" s="10" t="s">
        <v>776</v>
      </c>
      <c r="D95" s="118" t="s">
        <v>776</v>
      </c>
      <c r="E95" s="118" t="s">
        <v>294</v>
      </c>
      <c r="F95" s="140" t="s">
        <v>721</v>
      </c>
      <c r="G95" s="141"/>
      <c r="H95" s="11" t="s">
        <v>777</v>
      </c>
      <c r="I95" s="14">
        <v>12.13</v>
      </c>
      <c r="J95" s="109">
        <f t="shared" si="2"/>
        <v>72.78</v>
      </c>
      <c r="K95" s="115"/>
    </row>
    <row r="96" spans="1:11">
      <c r="A96" s="114"/>
      <c r="B96" s="107">
        <v>6</v>
      </c>
      <c r="C96" s="10" t="s">
        <v>776</v>
      </c>
      <c r="D96" s="118" t="s">
        <v>776</v>
      </c>
      <c r="E96" s="118" t="s">
        <v>294</v>
      </c>
      <c r="F96" s="140" t="s">
        <v>723</v>
      </c>
      <c r="G96" s="141"/>
      <c r="H96" s="11" t="s">
        <v>777</v>
      </c>
      <c r="I96" s="14">
        <v>12.13</v>
      </c>
      <c r="J96" s="109">
        <f t="shared" si="2"/>
        <v>72.78</v>
      </c>
      <c r="K96" s="115"/>
    </row>
    <row r="97" spans="1:11">
      <c r="A97" s="114"/>
      <c r="B97" s="107">
        <v>6</v>
      </c>
      <c r="C97" s="10" t="s">
        <v>778</v>
      </c>
      <c r="D97" s="118" t="s">
        <v>881</v>
      </c>
      <c r="E97" s="118" t="s">
        <v>760</v>
      </c>
      <c r="F97" s="140"/>
      <c r="G97" s="141"/>
      <c r="H97" s="11" t="s">
        <v>779</v>
      </c>
      <c r="I97" s="14">
        <v>29.96</v>
      </c>
      <c r="J97" s="109">
        <f t="shared" si="2"/>
        <v>179.76</v>
      </c>
      <c r="K97" s="115"/>
    </row>
    <row r="98" spans="1:11">
      <c r="A98" s="114"/>
      <c r="B98" s="107">
        <v>2</v>
      </c>
      <c r="C98" s="10" t="s">
        <v>778</v>
      </c>
      <c r="D98" s="118" t="s">
        <v>882</v>
      </c>
      <c r="E98" s="118" t="s">
        <v>717</v>
      </c>
      <c r="F98" s="140"/>
      <c r="G98" s="141"/>
      <c r="H98" s="11" t="s">
        <v>779</v>
      </c>
      <c r="I98" s="14">
        <v>138.75</v>
      </c>
      <c r="J98" s="109">
        <f t="shared" si="2"/>
        <v>277.5</v>
      </c>
      <c r="K98" s="115"/>
    </row>
    <row r="99" spans="1:11" ht="36">
      <c r="A99" s="114"/>
      <c r="B99" s="107">
        <v>2</v>
      </c>
      <c r="C99" s="10" t="s">
        <v>780</v>
      </c>
      <c r="D99" s="118" t="s">
        <v>883</v>
      </c>
      <c r="E99" s="118" t="s">
        <v>781</v>
      </c>
      <c r="F99" s="140" t="s">
        <v>721</v>
      </c>
      <c r="G99" s="141"/>
      <c r="H99" s="11" t="s">
        <v>782</v>
      </c>
      <c r="I99" s="14">
        <v>14.98</v>
      </c>
      <c r="J99" s="109">
        <f t="shared" si="2"/>
        <v>29.96</v>
      </c>
      <c r="K99" s="115"/>
    </row>
    <row r="100" spans="1:11" ht="36">
      <c r="A100" s="114"/>
      <c r="B100" s="107">
        <v>2</v>
      </c>
      <c r="C100" s="10" t="s">
        <v>780</v>
      </c>
      <c r="D100" s="118" t="s">
        <v>883</v>
      </c>
      <c r="E100" s="118" t="s">
        <v>781</v>
      </c>
      <c r="F100" s="140" t="s">
        <v>783</v>
      </c>
      <c r="G100" s="141"/>
      <c r="H100" s="11" t="s">
        <v>782</v>
      </c>
      <c r="I100" s="14">
        <v>14.98</v>
      </c>
      <c r="J100" s="109">
        <f t="shared" si="2"/>
        <v>29.96</v>
      </c>
      <c r="K100" s="115"/>
    </row>
    <row r="101" spans="1:11" ht="36">
      <c r="A101" s="114"/>
      <c r="B101" s="107">
        <v>2</v>
      </c>
      <c r="C101" s="10" t="s">
        <v>780</v>
      </c>
      <c r="D101" s="118" t="s">
        <v>884</v>
      </c>
      <c r="E101" s="118" t="s">
        <v>784</v>
      </c>
      <c r="F101" s="140" t="s">
        <v>721</v>
      </c>
      <c r="G101" s="141"/>
      <c r="H101" s="11" t="s">
        <v>782</v>
      </c>
      <c r="I101" s="14">
        <v>19.62</v>
      </c>
      <c r="J101" s="109">
        <f t="shared" si="2"/>
        <v>39.24</v>
      </c>
      <c r="K101" s="115"/>
    </row>
    <row r="102" spans="1:11" ht="24">
      <c r="A102" s="114"/>
      <c r="B102" s="107">
        <v>2</v>
      </c>
      <c r="C102" s="10" t="s">
        <v>785</v>
      </c>
      <c r="D102" s="118" t="s">
        <v>885</v>
      </c>
      <c r="E102" s="118" t="s">
        <v>732</v>
      </c>
      <c r="F102" s="140"/>
      <c r="G102" s="141"/>
      <c r="H102" s="11" t="s">
        <v>786</v>
      </c>
      <c r="I102" s="14">
        <v>106.65</v>
      </c>
      <c r="J102" s="109">
        <f t="shared" si="2"/>
        <v>213.3</v>
      </c>
      <c r="K102" s="115"/>
    </row>
    <row r="103" spans="1:11">
      <c r="A103" s="114"/>
      <c r="B103" s="107">
        <v>4</v>
      </c>
      <c r="C103" s="10" t="s">
        <v>787</v>
      </c>
      <c r="D103" s="118" t="s">
        <v>886</v>
      </c>
      <c r="E103" s="118" t="s">
        <v>742</v>
      </c>
      <c r="F103" s="140"/>
      <c r="G103" s="141"/>
      <c r="H103" s="11" t="s">
        <v>788</v>
      </c>
      <c r="I103" s="14">
        <v>28.18</v>
      </c>
      <c r="J103" s="109">
        <f t="shared" si="2"/>
        <v>112.72</v>
      </c>
      <c r="K103" s="115"/>
    </row>
    <row r="104" spans="1:11">
      <c r="A104" s="114"/>
      <c r="B104" s="107">
        <v>6</v>
      </c>
      <c r="C104" s="10" t="s">
        <v>789</v>
      </c>
      <c r="D104" s="118" t="s">
        <v>887</v>
      </c>
      <c r="E104" s="118" t="s">
        <v>729</v>
      </c>
      <c r="F104" s="140"/>
      <c r="G104" s="141"/>
      <c r="H104" s="11" t="s">
        <v>790</v>
      </c>
      <c r="I104" s="14">
        <v>85.25</v>
      </c>
      <c r="J104" s="109">
        <f t="shared" si="2"/>
        <v>511.5</v>
      </c>
      <c r="K104" s="115"/>
    </row>
    <row r="105" spans="1:11">
      <c r="A105" s="114"/>
      <c r="B105" s="107">
        <v>2</v>
      </c>
      <c r="C105" s="10" t="s">
        <v>791</v>
      </c>
      <c r="D105" s="118" t="s">
        <v>888</v>
      </c>
      <c r="E105" s="118" t="s">
        <v>724</v>
      </c>
      <c r="F105" s="140"/>
      <c r="G105" s="141"/>
      <c r="H105" s="11" t="s">
        <v>792</v>
      </c>
      <c r="I105" s="14">
        <v>28.89</v>
      </c>
      <c r="J105" s="109">
        <f t="shared" si="2"/>
        <v>57.78</v>
      </c>
      <c r="K105" s="115"/>
    </row>
    <row r="106" spans="1:11" ht="24">
      <c r="A106" s="114"/>
      <c r="B106" s="107">
        <v>2</v>
      </c>
      <c r="C106" s="10" t="s">
        <v>793</v>
      </c>
      <c r="D106" s="118" t="s">
        <v>889</v>
      </c>
      <c r="E106" s="118" t="s">
        <v>732</v>
      </c>
      <c r="F106" s="140"/>
      <c r="G106" s="141"/>
      <c r="H106" s="11" t="s">
        <v>794</v>
      </c>
      <c r="I106" s="14">
        <v>106.65</v>
      </c>
      <c r="J106" s="109">
        <f t="shared" si="2"/>
        <v>213.3</v>
      </c>
      <c r="K106" s="115"/>
    </row>
    <row r="107" spans="1:11">
      <c r="A107" s="114"/>
      <c r="B107" s="107">
        <v>4</v>
      </c>
      <c r="C107" s="10" t="s">
        <v>795</v>
      </c>
      <c r="D107" s="118" t="s">
        <v>890</v>
      </c>
      <c r="E107" s="118" t="s">
        <v>720</v>
      </c>
      <c r="F107" s="140"/>
      <c r="G107" s="141"/>
      <c r="H107" s="11" t="s">
        <v>796</v>
      </c>
      <c r="I107" s="14">
        <v>28.18</v>
      </c>
      <c r="J107" s="109">
        <f t="shared" si="2"/>
        <v>112.72</v>
      </c>
      <c r="K107" s="115"/>
    </row>
    <row r="108" spans="1:11">
      <c r="A108" s="114"/>
      <c r="B108" s="107">
        <v>2</v>
      </c>
      <c r="C108" s="10" t="s">
        <v>797</v>
      </c>
      <c r="D108" s="118" t="s">
        <v>891</v>
      </c>
      <c r="E108" s="118" t="s">
        <v>730</v>
      </c>
      <c r="F108" s="140"/>
      <c r="G108" s="141"/>
      <c r="H108" s="11" t="s">
        <v>798</v>
      </c>
      <c r="I108" s="14">
        <v>56.71</v>
      </c>
      <c r="J108" s="109">
        <f t="shared" si="2"/>
        <v>113.42</v>
      </c>
      <c r="K108" s="115"/>
    </row>
    <row r="109" spans="1:11">
      <c r="A109" s="114"/>
      <c r="B109" s="107">
        <v>2</v>
      </c>
      <c r="C109" s="10" t="s">
        <v>797</v>
      </c>
      <c r="D109" s="118" t="s">
        <v>892</v>
      </c>
      <c r="E109" s="118" t="s">
        <v>744</v>
      </c>
      <c r="F109" s="140"/>
      <c r="G109" s="141"/>
      <c r="H109" s="11" t="s">
        <v>798</v>
      </c>
      <c r="I109" s="14">
        <v>62.06</v>
      </c>
      <c r="J109" s="109">
        <f t="shared" si="2"/>
        <v>124.12</v>
      </c>
      <c r="K109" s="115"/>
    </row>
    <row r="110" spans="1:11" ht="24">
      <c r="A110" s="114"/>
      <c r="B110" s="107">
        <v>2</v>
      </c>
      <c r="C110" s="10" t="s">
        <v>799</v>
      </c>
      <c r="D110" s="118" t="s">
        <v>893</v>
      </c>
      <c r="E110" s="118" t="s">
        <v>728</v>
      </c>
      <c r="F110" s="140"/>
      <c r="G110" s="141"/>
      <c r="H110" s="11" t="s">
        <v>800</v>
      </c>
      <c r="I110" s="14">
        <v>78.12</v>
      </c>
      <c r="J110" s="109">
        <f t="shared" si="2"/>
        <v>156.24</v>
      </c>
      <c r="K110" s="115"/>
    </row>
    <row r="111" spans="1:11" ht="24">
      <c r="A111" s="114"/>
      <c r="B111" s="107">
        <v>4</v>
      </c>
      <c r="C111" s="10" t="s">
        <v>801</v>
      </c>
      <c r="D111" s="118" t="s">
        <v>894</v>
      </c>
      <c r="E111" s="118" t="s">
        <v>742</v>
      </c>
      <c r="F111" s="140"/>
      <c r="G111" s="141"/>
      <c r="H111" s="11" t="s">
        <v>802</v>
      </c>
      <c r="I111" s="14">
        <v>63.85</v>
      </c>
      <c r="J111" s="109">
        <f t="shared" si="2"/>
        <v>255.4</v>
      </c>
      <c r="K111" s="115"/>
    </row>
    <row r="112" spans="1:11">
      <c r="A112" s="114"/>
      <c r="B112" s="107">
        <v>4</v>
      </c>
      <c r="C112" s="10" t="s">
        <v>803</v>
      </c>
      <c r="D112" s="118" t="s">
        <v>895</v>
      </c>
      <c r="E112" s="118" t="s">
        <v>724</v>
      </c>
      <c r="F112" s="140" t="s">
        <v>638</v>
      </c>
      <c r="G112" s="141"/>
      <c r="H112" s="11" t="s">
        <v>804</v>
      </c>
      <c r="I112" s="14">
        <v>16.41</v>
      </c>
      <c r="J112" s="109">
        <f t="shared" si="2"/>
        <v>65.64</v>
      </c>
      <c r="K112" s="115"/>
    </row>
    <row r="113" spans="1:11">
      <c r="A113" s="114"/>
      <c r="B113" s="107">
        <v>6</v>
      </c>
      <c r="C113" s="10" t="s">
        <v>803</v>
      </c>
      <c r="D113" s="118" t="s">
        <v>896</v>
      </c>
      <c r="E113" s="118" t="s">
        <v>743</v>
      </c>
      <c r="F113" s="140" t="s">
        <v>638</v>
      </c>
      <c r="G113" s="141"/>
      <c r="H113" s="11" t="s">
        <v>804</v>
      </c>
      <c r="I113" s="14">
        <v>23.18</v>
      </c>
      <c r="J113" s="109">
        <f t="shared" si="2"/>
        <v>139.07999999999998</v>
      </c>
      <c r="K113" s="115"/>
    </row>
    <row r="114" spans="1:11">
      <c r="A114" s="114"/>
      <c r="B114" s="107">
        <v>2</v>
      </c>
      <c r="C114" s="10" t="s">
        <v>803</v>
      </c>
      <c r="D114" s="118" t="s">
        <v>897</v>
      </c>
      <c r="E114" s="118" t="s">
        <v>732</v>
      </c>
      <c r="F114" s="140" t="s">
        <v>638</v>
      </c>
      <c r="G114" s="141"/>
      <c r="H114" s="11" t="s">
        <v>804</v>
      </c>
      <c r="I114" s="14">
        <v>24.61</v>
      </c>
      <c r="J114" s="109">
        <f t="shared" si="2"/>
        <v>49.22</v>
      </c>
      <c r="K114" s="115"/>
    </row>
    <row r="115" spans="1:11">
      <c r="A115" s="114"/>
      <c r="B115" s="107">
        <v>32</v>
      </c>
      <c r="C115" s="10" t="s">
        <v>805</v>
      </c>
      <c r="D115" s="118" t="s">
        <v>898</v>
      </c>
      <c r="E115" s="118" t="s">
        <v>720</v>
      </c>
      <c r="F115" s="140" t="s">
        <v>273</v>
      </c>
      <c r="G115" s="141"/>
      <c r="H115" s="11" t="s">
        <v>806</v>
      </c>
      <c r="I115" s="14">
        <v>13.55</v>
      </c>
      <c r="J115" s="109">
        <f t="shared" si="2"/>
        <v>433.6</v>
      </c>
      <c r="K115" s="115"/>
    </row>
    <row r="116" spans="1:11">
      <c r="A116" s="114"/>
      <c r="B116" s="107">
        <v>4</v>
      </c>
      <c r="C116" s="10" t="s">
        <v>805</v>
      </c>
      <c r="D116" s="118" t="s">
        <v>898</v>
      </c>
      <c r="E116" s="118" t="s">
        <v>720</v>
      </c>
      <c r="F116" s="140" t="s">
        <v>110</v>
      </c>
      <c r="G116" s="141"/>
      <c r="H116" s="11" t="s">
        <v>806</v>
      </c>
      <c r="I116" s="14">
        <v>13.55</v>
      </c>
      <c r="J116" s="109">
        <f t="shared" si="2"/>
        <v>54.2</v>
      </c>
      <c r="K116" s="115"/>
    </row>
    <row r="117" spans="1:11">
      <c r="A117" s="114"/>
      <c r="B117" s="107">
        <v>6</v>
      </c>
      <c r="C117" s="10" t="s">
        <v>805</v>
      </c>
      <c r="D117" s="118" t="s">
        <v>899</v>
      </c>
      <c r="E117" s="118" t="s">
        <v>742</v>
      </c>
      <c r="F117" s="140" t="s">
        <v>110</v>
      </c>
      <c r="G117" s="141"/>
      <c r="H117" s="11" t="s">
        <v>806</v>
      </c>
      <c r="I117" s="14">
        <v>14.98</v>
      </c>
      <c r="J117" s="109">
        <f t="shared" si="2"/>
        <v>89.88</v>
      </c>
      <c r="K117" s="115"/>
    </row>
    <row r="118" spans="1:11">
      <c r="A118" s="114"/>
      <c r="B118" s="107">
        <v>4</v>
      </c>
      <c r="C118" s="10" t="s">
        <v>805</v>
      </c>
      <c r="D118" s="118" t="s">
        <v>900</v>
      </c>
      <c r="E118" s="118" t="s">
        <v>724</v>
      </c>
      <c r="F118" s="140" t="s">
        <v>583</v>
      </c>
      <c r="G118" s="141"/>
      <c r="H118" s="11" t="s">
        <v>806</v>
      </c>
      <c r="I118" s="14">
        <v>15.69</v>
      </c>
      <c r="J118" s="109">
        <f t="shared" ref="J118:J149" si="3">I118*B118</f>
        <v>62.76</v>
      </c>
      <c r="K118" s="115"/>
    </row>
    <row r="119" spans="1:11">
      <c r="A119" s="114"/>
      <c r="B119" s="107">
        <v>20</v>
      </c>
      <c r="C119" s="10" t="s">
        <v>805</v>
      </c>
      <c r="D119" s="118" t="s">
        <v>901</v>
      </c>
      <c r="E119" s="118" t="s">
        <v>725</v>
      </c>
      <c r="F119" s="140" t="s">
        <v>273</v>
      </c>
      <c r="G119" s="141"/>
      <c r="H119" s="11" t="s">
        <v>806</v>
      </c>
      <c r="I119" s="14">
        <v>16.41</v>
      </c>
      <c r="J119" s="109">
        <f t="shared" si="3"/>
        <v>328.2</v>
      </c>
      <c r="K119" s="115"/>
    </row>
    <row r="120" spans="1:11">
      <c r="A120" s="114"/>
      <c r="B120" s="107">
        <v>12</v>
      </c>
      <c r="C120" s="10" t="s">
        <v>805</v>
      </c>
      <c r="D120" s="118" t="s">
        <v>902</v>
      </c>
      <c r="E120" s="118" t="s">
        <v>727</v>
      </c>
      <c r="F120" s="140" t="s">
        <v>110</v>
      </c>
      <c r="G120" s="141"/>
      <c r="H120" s="11" t="s">
        <v>806</v>
      </c>
      <c r="I120" s="14">
        <v>17.12</v>
      </c>
      <c r="J120" s="109">
        <f t="shared" si="3"/>
        <v>205.44</v>
      </c>
      <c r="K120" s="115"/>
    </row>
    <row r="121" spans="1:11">
      <c r="A121" s="114"/>
      <c r="B121" s="107">
        <v>8</v>
      </c>
      <c r="C121" s="10" t="s">
        <v>805</v>
      </c>
      <c r="D121" s="118" t="s">
        <v>903</v>
      </c>
      <c r="E121" s="118" t="s">
        <v>728</v>
      </c>
      <c r="F121" s="140" t="s">
        <v>273</v>
      </c>
      <c r="G121" s="141"/>
      <c r="H121" s="11" t="s">
        <v>806</v>
      </c>
      <c r="I121" s="14">
        <v>18.55</v>
      </c>
      <c r="J121" s="109">
        <f t="shared" si="3"/>
        <v>148.4</v>
      </c>
      <c r="K121" s="115"/>
    </row>
    <row r="122" spans="1:11">
      <c r="A122" s="114"/>
      <c r="B122" s="107">
        <v>4</v>
      </c>
      <c r="C122" s="10" t="s">
        <v>805</v>
      </c>
      <c r="D122" s="118" t="s">
        <v>904</v>
      </c>
      <c r="E122" s="118" t="s">
        <v>717</v>
      </c>
      <c r="F122" s="140" t="s">
        <v>583</v>
      </c>
      <c r="G122" s="141"/>
      <c r="H122" s="11" t="s">
        <v>806</v>
      </c>
      <c r="I122" s="14">
        <v>19.97</v>
      </c>
      <c r="J122" s="109">
        <f t="shared" si="3"/>
        <v>79.88</v>
      </c>
      <c r="K122" s="115"/>
    </row>
    <row r="123" spans="1:11">
      <c r="A123" s="114"/>
      <c r="B123" s="107">
        <v>6</v>
      </c>
      <c r="C123" s="10" t="s">
        <v>805</v>
      </c>
      <c r="D123" s="118" t="s">
        <v>904</v>
      </c>
      <c r="E123" s="118" t="s">
        <v>717</v>
      </c>
      <c r="F123" s="140" t="s">
        <v>721</v>
      </c>
      <c r="G123" s="141"/>
      <c r="H123" s="11" t="s">
        <v>806</v>
      </c>
      <c r="I123" s="14">
        <v>19.97</v>
      </c>
      <c r="J123" s="109">
        <f t="shared" si="3"/>
        <v>119.82</v>
      </c>
      <c r="K123" s="115"/>
    </row>
    <row r="124" spans="1:11">
      <c r="A124" s="114"/>
      <c r="B124" s="107">
        <v>4</v>
      </c>
      <c r="C124" s="10" t="s">
        <v>805</v>
      </c>
      <c r="D124" s="118" t="s">
        <v>905</v>
      </c>
      <c r="E124" s="118" t="s">
        <v>729</v>
      </c>
      <c r="F124" s="140" t="s">
        <v>273</v>
      </c>
      <c r="G124" s="141"/>
      <c r="H124" s="11" t="s">
        <v>806</v>
      </c>
      <c r="I124" s="14">
        <v>24.61</v>
      </c>
      <c r="J124" s="109">
        <f t="shared" si="3"/>
        <v>98.44</v>
      </c>
      <c r="K124" s="115"/>
    </row>
    <row r="125" spans="1:11">
      <c r="A125" s="114"/>
      <c r="B125" s="107">
        <v>2</v>
      </c>
      <c r="C125" s="10" t="s">
        <v>805</v>
      </c>
      <c r="D125" s="118" t="s">
        <v>905</v>
      </c>
      <c r="E125" s="118" t="s">
        <v>729</v>
      </c>
      <c r="F125" s="140" t="s">
        <v>583</v>
      </c>
      <c r="G125" s="141"/>
      <c r="H125" s="11" t="s">
        <v>806</v>
      </c>
      <c r="I125" s="14">
        <v>24.61</v>
      </c>
      <c r="J125" s="109">
        <f t="shared" si="3"/>
        <v>49.22</v>
      </c>
      <c r="K125" s="115"/>
    </row>
    <row r="126" spans="1:11">
      <c r="A126" s="114"/>
      <c r="B126" s="107">
        <v>2</v>
      </c>
      <c r="C126" s="10" t="s">
        <v>805</v>
      </c>
      <c r="D126" s="118" t="s">
        <v>906</v>
      </c>
      <c r="E126" s="118" t="s">
        <v>744</v>
      </c>
      <c r="F126" s="140" t="s">
        <v>273</v>
      </c>
      <c r="G126" s="141"/>
      <c r="H126" s="11" t="s">
        <v>806</v>
      </c>
      <c r="I126" s="14">
        <v>27.11</v>
      </c>
      <c r="J126" s="109">
        <f t="shared" si="3"/>
        <v>54.22</v>
      </c>
      <c r="K126" s="115"/>
    </row>
    <row r="127" spans="1:11">
      <c r="A127" s="114"/>
      <c r="B127" s="107">
        <v>2</v>
      </c>
      <c r="C127" s="10" t="s">
        <v>805</v>
      </c>
      <c r="D127" s="118" t="s">
        <v>906</v>
      </c>
      <c r="E127" s="118" t="s">
        <v>744</v>
      </c>
      <c r="F127" s="140" t="s">
        <v>583</v>
      </c>
      <c r="G127" s="141"/>
      <c r="H127" s="11" t="s">
        <v>806</v>
      </c>
      <c r="I127" s="14">
        <v>27.11</v>
      </c>
      <c r="J127" s="109">
        <f t="shared" si="3"/>
        <v>54.22</v>
      </c>
      <c r="K127" s="115"/>
    </row>
    <row r="128" spans="1:11">
      <c r="A128" s="114"/>
      <c r="B128" s="107">
        <v>2</v>
      </c>
      <c r="C128" s="10" t="s">
        <v>805</v>
      </c>
      <c r="D128" s="118" t="s">
        <v>906</v>
      </c>
      <c r="E128" s="118" t="s">
        <v>744</v>
      </c>
      <c r="F128" s="140" t="s">
        <v>726</v>
      </c>
      <c r="G128" s="141"/>
      <c r="H128" s="11" t="s">
        <v>806</v>
      </c>
      <c r="I128" s="14">
        <v>27.11</v>
      </c>
      <c r="J128" s="109">
        <f t="shared" si="3"/>
        <v>54.22</v>
      </c>
      <c r="K128" s="115"/>
    </row>
    <row r="129" spans="1:11" ht="24">
      <c r="A129" s="114"/>
      <c r="B129" s="107">
        <v>6</v>
      </c>
      <c r="C129" s="10" t="s">
        <v>807</v>
      </c>
      <c r="D129" s="118" t="s">
        <v>907</v>
      </c>
      <c r="E129" s="118" t="s">
        <v>760</v>
      </c>
      <c r="F129" s="140"/>
      <c r="G129" s="141"/>
      <c r="H129" s="11" t="s">
        <v>808</v>
      </c>
      <c r="I129" s="14">
        <v>15.34</v>
      </c>
      <c r="J129" s="109">
        <f t="shared" si="3"/>
        <v>92.039999999999992</v>
      </c>
      <c r="K129" s="115"/>
    </row>
    <row r="130" spans="1:11" ht="24">
      <c r="A130" s="114"/>
      <c r="B130" s="107">
        <v>16</v>
      </c>
      <c r="C130" s="10" t="s">
        <v>807</v>
      </c>
      <c r="D130" s="118" t="s">
        <v>908</v>
      </c>
      <c r="E130" s="118" t="s">
        <v>724</v>
      </c>
      <c r="F130" s="140"/>
      <c r="G130" s="141"/>
      <c r="H130" s="11" t="s">
        <v>808</v>
      </c>
      <c r="I130" s="14">
        <v>16.41</v>
      </c>
      <c r="J130" s="109">
        <f t="shared" si="3"/>
        <v>262.56</v>
      </c>
      <c r="K130" s="115"/>
    </row>
    <row r="131" spans="1:11" ht="24">
      <c r="A131" s="114"/>
      <c r="B131" s="107">
        <v>4</v>
      </c>
      <c r="C131" s="10" t="s">
        <v>807</v>
      </c>
      <c r="D131" s="118" t="s">
        <v>909</v>
      </c>
      <c r="E131" s="118" t="s">
        <v>809</v>
      </c>
      <c r="F131" s="140"/>
      <c r="G131" s="141"/>
      <c r="H131" s="11" t="s">
        <v>808</v>
      </c>
      <c r="I131" s="14">
        <v>70.98</v>
      </c>
      <c r="J131" s="109">
        <f t="shared" si="3"/>
        <v>283.92</v>
      </c>
      <c r="K131" s="115"/>
    </row>
    <row r="132" spans="1:11" ht="24">
      <c r="A132" s="114"/>
      <c r="B132" s="107">
        <v>4</v>
      </c>
      <c r="C132" s="10" t="s">
        <v>807</v>
      </c>
      <c r="D132" s="118" t="s">
        <v>910</v>
      </c>
      <c r="E132" s="118" t="s">
        <v>762</v>
      </c>
      <c r="F132" s="140"/>
      <c r="G132" s="141"/>
      <c r="H132" s="11" t="s">
        <v>808</v>
      </c>
      <c r="I132" s="14">
        <v>103.08</v>
      </c>
      <c r="J132" s="109">
        <f t="shared" si="3"/>
        <v>412.32</v>
      </c>
      <c r="K132" s="115"/>
    </row>
    <row r="133" spans="1:11" ht="24">
      <c r="A133" s="114"/>
      <c r="B133" s="107">
        <v>8</v>
      </c>
      <c r="C133" s="10" t="s">
        <v>807</v>
      </c>
      <c r="D133" s="118" t="s">
        <v>911</v>
      </c>
      <c r="E133" s="118" t="s">
        <v>746</v>
      </c>
      <c r="F133" s="140"/>
      <c r="G133" s="141"/>
      <c r="H133" s="11" t="s">
        <v>808</v>
      </c>
      <c r="I133" s="14">
        <v>23.54</v>
      </c>
      <c r="J133" s="109">
        <f t="shared" si="3"/>
        <v>188.32</v>
      </c>
      <c r="K133" s="115"/>
    </row>
    <row r="134" spans="1:11" ht="24">
      <c r="A134" s="114"/>
      <c r="B134" s="107">
        <v>16</v>
      </c>
      <c r="C134" s="10" t="s">
        <v>810</v>
      </c>
      <c r="D134" s="118" t="s">
        <v>912</v>
      </c>
      <c r="E134" s="118" t="s">
        <v>717</v>
      </c>
      <c r="F134" s="140" t="s">
        <v>273</v>
      </c>
      <c r="G134" s="141"/>
      <c r="H134" s="11" t="s">
        <v>811</v>
      </c>
      <c r="I134" s="14">
        <v>117.35</v>
      </c>
      <c r="J134" s="109">
        <f t="shared" si="3"/>
        <v>1877.6</v>
      </c>
      <c r="K134" s="121"/>
    </row>
    <row r="135" spans="1:11" ht="24">
      <c r="A135" s="114"/>
      <c r="B135" s="107">
        <v>8</v>
      </c>
      <c r="C135" s="10" t="s">
        <v>812</v>
      </c>
      <c r="D135" s="118" t="s">
        <v>913</v>
      </c>
      <c r="E135" s="118" t="s">
        <v>760</v>
      </c>
      <c r="F135" s="140" t="s">
        <v>273</v>
      </c>
      <c r="G135" s="141"/>
      <c r="H135" s="11" t="s">
        <v>813</v>
      </c>
      <c r="I135" s="14">
        <v>37.1</v>
      </c>
      <c r="J135" s="109">
        <f t="shared" si="3"/>
        <v>296.8</v>
      </c>
      <c r="K135" s="115"/>
    </row>
    <row r="136" spans="1:11" ht="24">
      <c r="A136" s="114"/>
      <c r="B136" s="107">
        <v>16</v>
      </c>
      <c r="C136" s="10" t="s">
        <v>812</v>
      </c>
      <c r="D136" s="118" t="s">
        <v>914</v>
      </c>
      <c r="E136" s="118" t="s">
        <v>724</v>
      </c>
      <c r="F136" s="140" t="s">
        <v>273</v>
      </c>
      <c r="G136" s="141"/>
      <c r="H136" s="11" t="s">
        <v>813</v>
      </c>
      <c r="I136" s="14">
        <v>38.880000000000003</v>
      </c>
      <c r="J136" s="109">
        <f t="shared" si="3"/>
        <v>622.08000000000004</v>
      </c>
      <c r="K136" s="115"/>
    </row>
    <row r="137" spans="1:11" ht="24">
      <c r="A137" s="114"/>
      <c r="B137" s="107">
        <v>6</v>
      </c>
      <c r="C137" s="10" t="s">
        <v>812</v>
      </c>
      <c r="D137" s="118" t="s">
        <v>915</v>
      </c>
      <c r="E137" s="118" t="s">
        <v>725</v>
      </c>
      <c r="F137" s="140" t="s">
        <v>273</v>
      </c>
      <c r="G137" s="141"/>
      <c r="H137" s="11" t="s">
        <v>813</v>
      </c>
      <c r="I137" s="14">
        <v>42.45</v>
      </c>
      <c r="J137" s="109">
        <f t="shared" si="3"/>
        <v>254.70000000000002</v>
      </c>
      <c r="K137" s="115"/>
    </row>
    <row r="138" spans="1:11" ht="24">
      <c r="A138" s="114"/>
      <c r="B138" s="107">
        <v>6</v>
      </c>
      <c r="C138" s="10" t="s">
        <v>812</v>
      </c>
      <c r="D138" s="118" t="s">
        <v>916</v>
      </c>
      <c r="E138" s="118" t="s">
        <v>743</v>
      </c>
      <c r="F138" s="140" t="s">
        <v>273</v>
      </c>
      <c r="G138" s="141"/>
      <c r="H138" s="11" t="s">
        <v>813</v>
      </c>
      <c r="I138" s="14">
        <v>60.28</v>
      </c>
      <c r="J138" s="109">
        <f t="shared" si="3"/>
        <v>361.68</v>
      </c>
      <c r="K138" s="115"/>
    </row>
    <row r="139" spans="1:11" ht="24">
      <c r="A139" s="114"/>
      <c r="B139" s="107">
        <v>4</v>
      </c>
      <c r="C139" s="10" t="s">
        <v>812</v>
      </c>
      <c r="D139" s="118" t="s">
        <v>917</v>
      </c>
      <c r="E139" s="118" t="s">
        <v>814</v>
      </c>
      <c r="F139" s="140" t="s">
        <v>273</v>
      </c>
      <c r="G139" s="141"/>
      <c r="H139" s="11" t="s">
        <v>813</v>
      </c>
      <c r="I139" s="14">
        <v>79.900000000000006</v>
      </c>
      <c r="J139" s="109">
        <f t="shared" si="3"/>
        <v>319.60000000000002</v>
      </c>
      <c r="K139" s="115"/>
    </row>
    <row r="140" spans="1:11" ht="24">
      <c r="A140" s="114"/>
      <c r="B140" s="107">
        <v>8</v>
      </c>
      <c r="C140" s="10" t="s">
        <v>812</v>
      </c>
      <c r="D140" s="118" t="s">
        <v>918</v>
      </c>
      <c r="E140" s="118" t="s">
        <v>746</v>
      </c>
      <c r="F140" s="140" t="s">
        <v>273</v>
      </c>
      <c r="G140" s="141"/>
      <c r="H140" s="11" t="s">
        <v>813</v>
      </c>
      <c r="I140" s="14">
        <v>47.8</v>
      </c>
      <c r="J140" s="109">
        <f t="shared" si="3"/>
        <v>382.4</v>
      </c>
      <c r="K140" s="115"/>
    </row>
    <row r="141" spans="1:11">
      <c r="A141" s="114"/>
      <c r="B141" s="107">
        <v>2</v>
      </c>
      <c r="C141" s="10" t="s">
        <v>815</v>
      </c>
      <c r="D141" s="118" t="s">
        <v>919</v>
      </c>
      <c r="E141" s="118" t="s">
        <v>727</v>
      </c>
      <c r="F141" s="140" t="s">
        <v>273</v>
      </c>
      <c r="G141" s="141"/>
      <c r="H141" s="11" t="s">
        <v>816</v>
      </c>
      <c r="I141" s="14">
        <v>19.260000000000002</v>
      </c>
      <c r="J141" s="109">
        <f t="shared" si="3"/>
        <v>38.520000000000003</v>
      </c>
      <c r="K141" s="115"/>
    </row>
    <row r="142" spans="1:11">
      <c r="A142" s="114"/>
      <c r="B142" s="107">
        <v>2</v>
      </c>
      <c r="C142" s="10" t="s">
        <v>815</v>
      </c>
      <c r="D142" s="118" t="s">
        <v>919</v>
      </c>
      <c r="E142" s="118" t="s">
        <v>727</v>
      </c>
      <c r="F142" s="140" t="s">
        <v>583</v>
      </c>
      <c r="G142" s="141"/>
      <c r="H142" s="11" t="s">
        <v>816</v>
      </c>
      <c r="I142" s="14">
        <v>19.260000000000002</v>
      </c>
      <c r="J142" s="109">
        <f t="shared" si="3"/>
        <v>38.520000000000003</v>
      </c>
      <c r="K142" s="115"/>
    </row>
    <row r="143" spans="1:11">
      <c r="A143" s="114"/>
      <c r="B143" s="107">
        <v>2</v>
      </c>
      <c r="C143" s="10" t="s">
        <v>817</v>
      </c>
      <c r="D143" s="118" t="s">
        <v>920</v>
      </c>
      <c r="E143" s="118" t="s">
        <v>725</v>
      </c>
      <c r="F143" s="140"/>
      <c r="G143" s="141"/>
      <c r="H143" s="11" t="s">
        <v>818</v>
      </c>
      <c r="I143" s="14">
        <v>38.880000000000003</v>
      </c>
      <c r="J143" s="109">
        <f t="shared" si="3"/>
        <v>77.760000000000005</v>
      </c>
      <c r="K143" s="115"/>
    </row>
    <row r="144" spans="1:11">
      <c r="A144" s="114"/>
      <c r="B144" s="107">
        <v>2</v>
      </c>
      <c r="C144" s="10" t="s">
        <v>817</v>
      </c>
      <c r="D144" s="118" t="s">
        <v>921</v>
      </c>
      <c r="E144" s="118" t="s">
        <v>727</v>
      </c>
      <c r="F144" s="140"/>
      <c r="G144" s="141"/>
      <c r="H144" s="11" t="s">
        <v>818</v>
      </c>
      <c r="I144" s="14">
        <v>42.45</v>
      </c>
      <c r="J144" s="109">
        <f t="shared" si="3"/>
        <v>84.9</v>
      </c>
      <c r="K144" s="115"/>
    </row>
    <row r="145" spans="1:11">
      <c r="A145" s="114"/>
      <c r="B145" s="107">
        <v>2</v>
      </c>
      <c r="C145" s="10" t="s">
        <v>819</v>
      </c>
      <c r="D145" s="118" t="s">
        <v>922</v>
      </c>
      <c r="E145" s="118" t="s">
        <v>725</v>
      </c>
      <c r="F145" s="140" t="s">
        <v>726</v>
      </c>
      <c r="G145" s="141"/>
      <c r="H145" s="11" t="s">
        <v>820</v>
      </c>
      <c r="I145" s="14">
        <v>17.48</v>
      </c>
      <c r="J145" s="109">
        <f t="shared" si="3"/>
        <v>34.96</v>
      </c>
      <c r="K145" s="115"/>
    </row>
    <row r="146" spans="1:11">
      <c r="A146" s="114"/>
      <c r="B146" s="107">
        <v>6</v>
      </c>
      <c r="C146" s="10" t="s">
        <v>819</v>
      </c>
      <c r="D146" s="118" t="s">
        <v>923</v>
      </c>
      <c r="E146" s="118" t="s">
        <v>717</v>
      </c>
      <c r="F146" s="140" t="s">
        <v>721</v>
      </c>
      <c r="G146" s="141"/>
      <c r="H146" s="11" t="s">
        <v>820</v>
      </c>
      <c r="I146" s="14">
        <v>24.61</v>
      </c>
      <c r="J146" s="109">
        <f t="shared" si="3"/>
        <v>147.66</v>
      </c>
      <c r="K146" s="115"/>
    </row>
    <row r="147" spans="1:11">
      <c r="A147" s="114"/>
      <c r="B147" s="107">
        <v>4</v>
      </c>
      <c r="C147" s="10" t="s">
        <v>821</v>
      </c>
      <c r="D147" s="118" t="s">
        <v>924</v>
      </c>
      <c r="E147" s="118" t="s">
        <v>728</v>
      </c>
      <c r="F147" s="140" t="s">
        <v>273</v>
      </c>
      <c r="G147" s="141"/>
      <c r="H147" s="11" t="s">
        <v>822</v>
      </c>
      <c r="I147" s="14">
        <v>21.04</v>
      </c>
      <c r="J147" s="109">
        <f t="shared" si="3"/>
        <v>84.16</v>
      </c>
      <c r="K147" s="115"/>
    </row>
    <row r="148" spans="1:11">
      <c r="A148" s="114"/>
      <c r="B148" s="107">
        <v>4</v>
      </c>
      <c r="C148" s="10" t="s">
        <v>821</v>
      </c>
      <c r="D148" s="118" t="s">
        <v>925</v>
      </c>
      <c r="E148" s="118" t="s">
        <v>717</v>
      </c>
      <c r="F148" s="140" t="s">
        <v>273</v>
      </c>
      <c r="G148" s="141"/>
      <c r="H148" s="11" t="s">
        <v>822</v>
      </c>
      <c r="I148" s="14">
        <v>24.61</v>
      </c>
      <c r="J148" s="109">
        <f t="shared" si="3"/>
        <v>98.44</v>
      </c>
      <c r="K148" s="115"/>
    </row>
    <row r="149" spans="1:11" ht="24">
      <c r="A149" s="114"/>
      <c r="B149" s="107">
        <v>2</v>
      </c>
      <c r="C149" s="10" t="s">
        <v>823</v>
      </c>
      <c r="D149" s="118" t="s">
        <v>926</v>
      </c>
      <c r="E149" s="118" t="s">
        <v>725</v>
      </c>
      <c r="F149" s="140"/>
      <c r="G149" s="141"/>
      <c r="H149" s="11" t="s">
        <v>824</v>
      </c>
      <c r="I149" s="14">
        <v>19.260000000000002</v>
      </c>
      <c r="J149" s="109">
        <f t="shared" si="3"/>
        <v>38.520000000000003</v>
      </c>
      <c r="K149" s="115"/>
    </row>
    <row r="150" spans="1:11" ht="24">
      <c r="A150" s="114"/>
      <c r="B150" s="107">
        <v>2</v>
      </c>
      <c r="C150" s="10" t="s">
        <v>823</v>
      </c>
      <c r="D150" s="118" t="s">
        <v>927</v>
      </c>
      <c r="E150" s="118" t="s">
        <v>727</v>
      </c>
      <c r="F150" s="140"/>
      <c r="G150" s="141"/>
      <c r="H150" s="11" t="s">
        <v>824</v>
      </c>
      <c r="I150" s="14">
        <v>21.04</v>
      </c>
      <c r="J150" s="109">
        <f t="shared" ref="J150:J181" si="4">I150*B150</f>
        <v>42.08</v>
      </c>
      <c r="K150" s="115"/>
    </row>
    <row r="151" spans="1:11">
      <c r="A151" s="114"/>
      <c r="B151" s="108">
        <v>2</v>
      </c>
      <c r="C151" s="12" t="s">
        <v>825</v>
      </c>
      <c r="D151" s="119" t="s">
        <v>928</v>
      </c>
      <c r="E151" s="119" t="s">
        <v>727</v>
      </c>
      <c r="F151" s="142"/>
      <c r="G151" s="143"/>
      <c r="H151" s="13" t="s">
        <v>826</v>
      </c>
      <c r="I151" s="15">
        <v>208.66</v>
      </c>
      <c r="J151" s="110">
        <f t="shared" si="4"/>
        <v>417.32</v>
      </c>
      <c r="K151" s="115"/>
    </row>
    <row r="152" spans="1:11" ht="13.5" thickBot="1">
      <c r="A152" s="114"/>
      <c r="B152" s="127"/>
      <c r="C152" s="127"/>
      <c r="D152" s="127"/>
      <c r="E152" s="127"/>
      <c r="F152" s="127"/>
      <c r="G152" s="127"/>
      <c r="H152" s="127"/>
      <c r="I152" s="128" t="s">
        <v>255</v>
      </c>
      <c r="J152" s="129">
        <f>SUM(J22:J151)</f>
        <v>25130.060000000009</v>
      </c>
      <c r="K152" s="115"/>
    </row>
    <row r="153" spans="1:11">
      <c r="A153" s="114"/>
      <c r="B153" s="127"/>
      <c r="C153" s="135" t="s">
        <v>942</v>
      </c>
      <c r="D153" s="134"/>
      <c r="E153" s="134"/>
      <c r="F153" s="138"/>
      <c r="G153" s="133"/>
      <c r="H153" s="127"/>
      <c r="I153" s="128" t="s">
        <v>939</v>
      </c>
      <c r="J153" s="129">
        <f>J152*-0.4</f>
        <v>-10052.024000000005</v>
      </c>
      <c r="K153" s="115"/>
    </row>
    <row r="154" spans="1:11" ht="13.5" outlineLevel="1" thickBot="1">
      <c r="A154" s="114"/>
      <c r="B154" s="127"/>
      <c r="C154" s="132" t="s">
        <v>943</v>
      </c>
      <c r="D154" s="136">
        <v>44637</v>
      </c>
      <c r="E154" s="131">
        <f>J14+90</f>
        <v>45445</v>
      </c>
      <c r="F154" s="139"/>
      <c r="G154" s="137"/>
      <c r="H154" s="127"/>
      <c r="I154" s="128" t="s">
        <v>940</v>
      </c>
      <c r="J154" s="129">
        <v>0</v>
      </c>
      <c r="K154" s="115"/>
    </row>
    <row r="155" spans="1:11">
      <c r="A155" s="114"/>
      <c r="B155" s="127"/>
      <c r="C155" s="127"/>
      <c r="D155" s="127"/>
      <c r="E155" s="127"/>
      <c r="F155" s="127"/>
      <c r="G155" s="127"/>
      <c r="H155" s="127"/>
      <c r="I155" s="128" t="s">
        <v>257</v>
      </c>
      <c r="J155" s="129">
        <f>SUM(J152:J154)</f>
        <v>15078.036000000004</v>
      </c>
      <c r="K155" s="115"/>
    </row>
    <row r="156" spans="1:11">
      <c r="A156" s="6"/>
      <c r="B156" s="7"/>
      <c r="C156" s="7"/>
      <c r="D156" s="7"/>
      <c r="E156" s="7"/>
      <c r="F156" s="7"/>
      <c r="G156" s="7"/>
      <c r="H156" s="7" t="s">
        <v>941</v>
      </c>
      <c r="I156" s="7"/>
      <c r="J156" s="7"/>
      <c r="K156" s="8"/>
    </row>
    <row r="158" spans="1:11">
      <c r="H158" s="1" t="s">
        <v>932</v>
      </c>
      <c r="I158" s="91">
        <f>'Tax Invoice'!E14</f>
        <v>1</v>
      </c>
    </row>
    <row r="159" spans="1:11">
      <c r="H159" s="1" t="s">
        <v>705</v>
      </c>
      <c r="I159" s="91">
        <v>36.33</v>
      </c>
    </row>
    <row r="160" spans="1:11">
      <c r="H160" s="1" t="s">
        <v>708</v>
      </c>
      <c r="I160" s="91">
        <f>I162/I159</f>
        <v>415.02989265070204</v>
      </c>
    </row>
    <row r="161" spans="8:9">
      <c r="H161" s="1" t="s">
        <v>709</v>
      </c>
      <c r="I161" s="91">
        <f>I163/I159</f>
        <v>415.02989265070204</v>
      </c>
    </row>
    <row r="162" spans="8:9">
      <c r="H162" s="1" t="s">
        <v>706</v>
      </c>
      <c r="I162" s="91">
        <f>I163</f>
        <v>15078.036000000004</v>
      </c>
    </row>
    <row r="163" spans="8:9">
      <c r="H163" s="1" t="s">
        <v>707</v>
      </c>
      <c r="I163" s="91">
        <f>J155*I158</f>
        <v>15078.036000000004</v>
      </c>
    </row>
  </sheetData>
  <mergeCells count="13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50:G150"/>
    <mergeCell ref="F151:G151"/>
    <mergeCell ref="F145:G145"/>
    <mergeCell ref="F146:G146"/>
    <mergeCell ref="F147:G147"/>
    <mergeCell ref="F148:G148"/>
    <mergeCell ref="F149:G149"/>
    <mergeCell ref="F140:G140"/>
    <mergeCell ref="F141:G141"/>
    <mergeCell ref="F142:G142"/>
    <mergeCell ref="F143:G143"/>
    <mergeCell ref="F144:G1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594</v>
      </c>
      <c r="O1" t="s">
        <v>144</v>
      </c>
      <c r="T1" t="s">
        <v>255</v>
      </c>
      <c r="U1">
        <v>25130.060000000009</v>
      </c>
    </row>
    <row r="2" spans="1:21" ht="15.75">
      <c r="A2" s="114"/>
      <c r="B2" s="125" t="s">
        <v>134</v>
      </c>
      <c r="C2" s="120"/>
      <c r="D2" s="120"/>
      <c r="E2" s="120"/>
      <c r="F2" s="120"/>
      <c r="G2" s="120"/>
      <c r="H2" s="120"/>
      <c r="I2" s="126" t="s">
        <v>140</v>
      </c>
      <c r="J2" s="115"/>
      <c r="T2" t="s">
        <v>184</v>
      </c>
      <c r="U2">
        <v>0</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25130.060000000009</v>
      </c>
    </row>
    <row r="5" spans="1:21">
      <c r="A5" s="114"/>
      <c r="B5" s="122" t="s">
        <v>137</v>
      </c>
      <c r="C5" s="120"/>
      <c r="D5" s="120"/>
      <c r="E5" s="120"/>
      <c r="F5" s="120"/>
      <c r="G5" s="120"/>
      <c r="H5" s="120"/>
      <c r="I5" s="120"/>
      <c r="J5" s="115"/>
      <c r="S5" t="s">
        <v>929</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46">
        <v>45354</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4" t="s">
        <v>142</v>
      </c>
      <c r="I16" s="130">
        <v>41920</v>
      </c>
      <c r="J16" s="115"/>
    </row>
    <row r="17" spans="1:16">
      <c r="A17" s="114"/>
      <c r="B17" s="120" t="s">
        <v>714</v>
      </c>
      <c r="C17" s="120"/>
      <c r="D17" s="120"/>
      <c r="E17" s="120"/>
      <c r="F17" s="120"/>
      <c r="G17" s="120"/>
      <c r="H17" s="124" t="s">
        <v>143</v>
      </c>
      <c r="I17" s="130"/>
      <c r="J17" s="115"/>
    </row>
    <row r="18" spans="1:16" ht="18">
      <c r="A18" s="114"/>
      <c r="B18" s="120" t="s">
        <v>715</v>
      </c>
      <c r="C18" s="120"/>
      <c r="D18" s="120"/>
      <c r="E18" s="120"/>
      <c r="F18" s="120"/>
      <c r="G18" s="120"/>
      <c r="H18" s="123" t="s">
        <v>258</v>
      </c>
      <c r="I18" s="104" t="s">
        <v>276</v>
      </c>
      <c r="J18" s="115"/>
    </row>
    <row r="19" spans="1:16">
      <c r="A19" s="114"/>
      <c r="B19" s="120"/>
      <c r="C19" s="120"/>
      <c r="D19" s="120"/>
      <c r="E19" s="120"/>
      <c r="F19" s="120"/>
      <c r="G19" s="120"/>
      <c r="H19" s="120"/>
      <c r="I19" s="120"/>
      <c r="J19" s="115"/>
      <c r="P19">
        <v>45354</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84">
      <c r="A22" s="114"/>
      <c r="B22" s="107">
        <v>2</v>
      </c>
      <c r="C22" s="10" t="s">
        <v>716</v>
      </c>
      <c r="D22" s="118" t="s">
        <v>717</v>
      </c>
      <c r="E22" s="140"/>
      <c r="F22" s="141"/>
      <c r="G22" s="11" t="s">
        <v>718</v>
      </c>
      <c r="H22" s="14">
        <v>40.659999999999997</v>
      </c>
      <c r="I22" s="109">
        <f t="shared" ref="I22:I53" si="0">H22*B22</f>
        <v>81.319999999999993</v>
      </c>
      <c r="J22" s="115"/>
    </row>
    <row r="23" spans="1:16" ht="72">
      <c r="A23" s="114"/>
      <c r="B23" s="107">
        <v>4</v>
      </c>
      <c r="C23" s="10" t="s">
        <v>719</v>
      </c>
      <c r="D23" s="118" t="s">
        <v>720</v>
      </c>
      <c r="E23" s="140" t="s">
        <v>721</v>
      </c>
      <c r="F23" s="141"/>
      <c r="G23" s="11" t="s">
        <v>722</v>
      </c>
      <c r="H23" s="14">
        <v>21.04</v>
      </c>
      <c r="I23" s="109">
        <f t="shared" si="0"/>
        <v>84.16</v>
      </c>
      <c r="J23" s="115"/>
    </row>
    <row r="24" spans="1:16" ht="72">
      <c r="A24" s="114"/>
      <c r="B24" s="107">
        <v>4</v>
      </c>
      <c r="C24" s="10" t="s">
        <v>719</v>
      </c>
      <c r="D24" s="118" t="s">
        <v>720</v>
      </c>
      <c r="E24" s="140" t="s">
        <v>723</v>
      </c>
      <c r="F24" s="141"/>
      <c r="G24" s="11" t="s">
        <v>722</v>
      </c>
      <c r="H24" s="14">
        <v>21.04</v>
      </c>
      <c r="I24" s="109">
        <f t="shared" si="0"/>
        <v>84.16</v>
      </c>
      <c r="J24" s="115"/>
    </row>
    <row r="25" spans="1:16" ht="72">
      <c r="A25" s="114"/>
      <c r="B25" s="107">
        <v>2</v>
      </c>
      <c r="C25" s="10" t="s">
        <v>719</v>
      </c>
      <c r="D25" s="118" t="s">
        <v>724</v>
      </c>
      <c r="E25" s="140" t="s">
        <v>721</v>
      </c>
      <c r="F25" s="141"/>
      <c r="G25" s="11" t="s">
        <v>722</v>
      </c>
      <c r="H25" s="14">
        <v>23.18</v>
      </c>
      <c r="I25" s="109">
        <f t="shared" si="0"/>
        <v>46.36</v>
      </c>
      <c r="J25" s="115"/>
    </row>
    <row r="26" spans="1:16" ht="72">
      <c r="A26" s="114"/>
      <c r="B26" s="107">
        <v>2</v>
      </c>
      <c r="C26" s="10" t="s">
        <v>719</v>
      </c>
      <c r="D26" s="118" t="s">
        <v>724</v>
      </c>
      <c r="E26" s="140" t="s">
        <v>723</v>
      </c>
      <c r="F26" s="141"/>
      <c r="G26" s="11" t="s">
        <v>722</v>
      </c>
      <c r="H26" s="14">
        <v>23.18</v>
      </c>
      <c r="I26" s="109">
        <f t="shared" si="0"/>
        <v>46.36</v>
      </c>
      <c r="J26" s="115"/>
    </row>
    <row r="27" spans="1:16" ht="72">
      <c r="A27" s="114"/>
      <c r="B27" s="107">
        <v>2</v>
      </c>
      <c r="C27" s="10" t="s">
        <v>719</v>
      </c>
      <c r="D27" s="118" t="s">
        <v>725</v>
      </c>
      <c r="E27" s="140" t="s">
        <v>273</v>
      </c>
      <c r="F27" s="141"/>
      <c r="G27" s="11" t="s">
        <v>722</v>
      </c>
      <c r="H27" s="14">
        <v>24.61</v>
      </c>
      <c r="I27" s="109">
        <f t="shared" si="0"/>
        <v>49.22</v>
      </c>
      <c r="J27" s="115"/>
    </row>
    <row r="28" spans="1:16" ht="72">
      <c r="A28" s="114"/>
      <c r="B28" s="107">
        <v>2</v>
      </c>
      <c r="C28" s="10" t="s">
        <v>719</v>
      </c>
      <c r="D28" s="118" t="s">
        <v>725</v>
      </c>
      <c r="E28" s="140" t="s">
        <v>721</v>
      </c>
      <c r="F28" s="141"/>
      <c r="G28" s="11" t="s">
        <v>722</v>
      </c>
      <c r="H28" s="14">
        <v>24.61</v>
      </c>
      <c r="I28" s="109">
        <f t="shared" si="0"/>
        <v>49.22</v>
      </c>
      <c r="J28" s="115"/>
    </row>
    <row r="29" spans="1:16" ht="72">
      <c r="A29" s="114"/>
      <c r="B29" s="107">
        <v>2</v>
      </c>
      <c r="C29" s="10" t="s">
        <v>719</v>
      </c>
      <c r="D29" s="118" t="s">
        <v>725</v>
      </c>
      <c r="E29" s="140" t="s">
        <v>726</v>
      </c>
      <c r="F29" s="141"/>
      <c r="G29" s="11" t="s">
        <v>722</v>
      </c>
      <c r="H29" s="14">
        <v>24.61</v>
      </c>
      <c r="I29" s="109">
        <f t="shared" si="0"/>
        <v>49.22</v>
      </c>
      <c r="J29" s="115"/>
    </row>
    <row r="30" spans="1:16" ht="72">
      <c r="A30" s="114"/>
      <c r="B30" s="107">
        <v>2</v>
      </c>
      <c r="C30" s="10" t="s">
        <v>719</v>
      </c>
      <c r="D30" s="118" t="s">
        <v>727</v>
      </c>
      <c r="E30" s="140" t="s">
        <v>110</v>
      </c>
      <c r="F30" s="141"/>
      <c r="G30" s="11" t="s">
        <v>722</v>
      </c>
      <c r="H30" s="14">
        <v>26.04</v>
      </c>
      <c r="I30" s="109">
        <f t="shared" si="0"/>
        <v>52.08</v>
      </c>
      <c r="J30" s="115"/>
    </row>
    <row r="31" spans="1:16" ht="72">
      <c r="A31" s="114"/>
      <c r="B31" s="107">
        <v>2</v>
      </c>
      <c r="C31" s="10" t="s">
        <v>719</v>
      </c>
      <c r="D31" s="118" t="s">
        <v>728</v>
      </c>
      <c r="E31" s="140" t="s">
        <v>110</v>
      </c>
      <c r="F31" s="141"/>
      <c r="G31" s="11" t="s">
        <v>722</v>
      </c>
      <c r="H31" s="14">
        <v>28.18</v>
      </c>
      <c r="I31" s="109">
        <f t="shared" si="0"/>
        <v>56.36</v>
      </c>
      <c r="J31" s="115"/>
    </row>
    <row r="32" spans="1:16" ht="72">
      <c r="A32" s="114"/>
      <c r="B32" s="107">
        <v>2</v>
      </c>
      <c r="C32" s="10" t="s">
        <v>719</v>
      </c>
      <c r="D32" s="118" t="s">
        <v>728</v>
      </c>
      <c r="E32" s="140" t="s">
        <v>721</v>
      </c>
      <c r="F32" s="141"/>
      <c r="G32" s="11" t="s">
        <v>722</v>
      </c>
      <c r="H32" s="14">
        <v>28.18</v>
      </c>
      <c r="I32" s="109">
        <f t="shared" si="0"/>
        <v>56.36</v>
      </c>
      <c r="J32" s="115"/>
    </row>
    <row r="33" spans="1:10" ht="72">
      <c r="A33" s="114"/>
      <c r="B33" s="107">
        <v>2</v>
      </c>
      <c r="C33" s="10" t="s">
        <v>719</v>
      </c>
      <c r="D33" s="118" t="s">
        <v>729</v>
      </c>
      <c r="E33" s="140" t="s">
        <v>721</v>
      </c>
      <c r="F33" s="141"/>
      <c r="G33" s="11" t="s">
        <v>722</v>
      </c>
      <c r="H33" s="14">
        <v>44.23</v>
      </c>
      <c r="I33" s="109">
        <f t="shared" si="0"/>
        <v>88.46</v>
      </c>
      <c r="J33" s="115"/>
    </row>
    <row r="34" spans="1:10" ht="72">
      <c r="A34" s="114"/>
      <c r="B34" s="107">
        <v>2</v>
      </c>
      <c r="C34" s="10" t="s">
        <v>719</v>
      </c>
      <c r="D34" s="118" t="s">
        <v>730</v>
      </c>
      <c r="E34" s="140" t="s">
        <v>673</v>
      </c>
      <c r="F34" s="141"/>
      <c r="G34" s="11" t="s">
        <v>722</v>
      </c>
      <c r="H34" s="14">
        <v>49.58</v>
      </c>
      <c r="I34" s="109">
        <f t="shared" si="0"/>
        <v>99.16</v>
      </c>
      <c r="J34" s="115"/>
    </row>
    <row r="35" spans="1:10" ht="96">
      <c r="A35" s="114"/>
      <c r="B35" s="107">
        <v>2</v>
      </c>
      <c r="C35" s="10" t="s">
        <v>731</v>
      </c>
      <c r="D35" s="118" t="s">
        <v>732</v>
      </c>
      <c r="E35" s="140" t="s">
        <v>726</v>
      </c>
      <c r="F35" s="141"/>
      <c r="G35" s="11" t="s">
        <v>733</v>
      </c>
      <c r="H35" s="14">
        <v>42.45</v>
      </c>
      <c r="I35" s="109">
        <f t="shared" si="0"/>
        <v>84.9</v>
      </c>
      <c r="J35" s="115"/>
    </row>
    <row r="36" spans="1:10" ht="96">
      <c r="A36" s="114"/>
      <c r="B36" s="107">
        <v>2</v>
      </c>
      <c r="C36" s="10" t="s">
        <v>734</v>
      </c>
      <c r="D36" s="118" t="s">
        <v>720</v>
      </c>
      <c r="E36" s="140" t="s">
        <v>273</v>
      </c>
      <c r="F36" s="141"/>
      <c r="G36" s="11" t="s">
        <v>735</v>
      </c>
      <c r="H36" s="14">
        <v>23.18</v>
      </c>
      <c r="I36" s="109">
        <f t="shared" si="0"/>
        <v>46.36</v>
      </c>
      <c r="J36" s="115"/>
    </row>
    <row r="37" spans="1:10" ht="96">
      <c r="A37" s="114"/>
      <c r="B37" s="107">
        <v>2</v>
      </c>
      <c r="C37" s="10" t="s">
        <v>734</v>
      </c>
      <c r="D37" s="118" t="s">
        <v>732</v>
      </c>
      <c r="E37" s="140" t="s">
        <v>110</v>
      </c>
      <c r="F37" s="141"/>
      <c r="G37" s="11" t="s">
        <v>735</v>
      </c>
      <c r="H37" s="14">
        <v>38.520000000000003</v>
      </c>
      <c r="I37" s="109">
        <f t="shared" si="0"/>
        <v>77.040000000000006</v>
      </c>
      <c r="J37" s="115"/>
    </row>
    <row r="38" spans="1:10" ht="96">
      <c r="A38" s="114"/>
      <c r="B38" s="107">
        <v>2</v>
      </c>
      <c r="C38" s="10" t="s">
        <v>734</v>
      </c>
      <c r="D38" s="118" t="s">
        <v>736</v>
      </c>
      <c r="E38" s="140" t="s">
        <v>723</v>
      </c>
      <c r="F38" s="141"/>
      <c r="G38" s="11" t="s">
        <v>735</v>
      </c>
      <c r="H38" s="14">
        <v>56.71</v>
      </c>
      <c r="I38" s="109">
        <f t="shared" si="0"/>
        <v>113.42</v>
      </c>
      <c r="J38" s="115"/>
    </row>
    <row r="39" spans="1:10" ht="84">
      <c r="A39" s="114"/>
      <c r="B39" s="107">
        <v>2</v>
      </c>
      <c r="C39" s="10" t="s">
        <v>737</v>
      </c>
      <c r="D39" s="118" t="s">
        <v>724</v>
      </c>
      <c r="E39" s="140" t="s">
        <v>110</v>
      </c>
      <c r="F39" s="141"/>
      <c r="G39" s="11" t="s">
        <v>738</v>
      </c>
      <c r="H39" s="14">
        <v>11.77</v>
      </c>
      <c r="I39" s="109">
        <f t="shared" si="0"/>
        <v>23.54</v>
      </c>
      <c r="J39" s="115"/>
    </row>
    <row r="40" spans="1:10" ht="84">
      <c r="A40" s="114"/>
      <c r="B40" s="107">
        <v>2</v>
      </c>
      <c r="C40" s="10" t="s">
        <v>737</v>
      </c>
      <c r="D40" s="118" t="s">
        <v>724</v>
      </c>
      <c r="E40" s="140" t="s">
        <v>739</v>
      </c>
      <c r="F40" s="141"/>
      <c r="G40" s="11" t="s">
        <v>738</v>
      </c>
      <c r="H40" s="14">
        <v>11.77</v>
      </c>
      <c r="I40" s="109">
        <f t="shared" si="0"/>
        <v>23.54</v>
      </c>
      <c r="J40" s="115"/>
    </row>
    <row r="41" spans="1:10" ht="60">
      <c r="A41" s="114"/>
      <c r="B41" s="107">
        <v>2</v>
      </c>
      <c r="C41" s="10" t="s">
        <v>740</v>
      </c>
      <c r="D41" s="118" t="s">
        <v>720</v>
      </c>
      <c r="E41" s="140" t="s">
        <v>110</v>
      </c>
      <c r="F41" s="141"/>
      <c r="G41" s="11" t="s">
        <v>741</v>
      </c>
      <c r="H41" s="14">
        <v>14.27</v>
      </c>
      <c r="I41" s="109">
        <f t="shared" si="0"/>
        <v>28.54</v>
      </c>
      <c r="J41" s="115"/>
    </row>
    <row r="42" spans="1:10" ht="60">
      <c r="A42" s="114"/>
      <c r="B42" s="107">
        <v>10</v>
      </c>
      <c r="C42" s="10" t="s">
        <v>740</v>
      </c>
      <c r="D42" s="118" t="s">
        <v>742</v>
      </c>
      <c r="E42" s="140" t="s">
        <v>273</v>
      </c>
      <c r="F42" s="141"/>
      <c r="G42" s="11" t="s">
        <v>741</v>
      </c>
      <c r="H42" s="14">
        <v>14.98</v>
      </c>
      <c r="I42" s="109">
        <f t="shared" si="0"/>
        <v>149.80000000000001</v>
      </c>
      <c r="J42" s="115"/>
    </row>
    <row r="43" spans="1:10" ht="60">
      <c r="A43" s="114"/>
      <c r="B43" s="107">
        <v>4</v>
      </c>
      <c r="C43" s="10" t="s">
        <v>740</v>
      </c>
      <c r="D43" s="118" t="s">
        <v>742</v>
      </c>
      <c r="E43" s="140" t="s">
        <v>110</v>
      </c>
      <c r="F43" s="141"/>
      <c r="G43" s="11" t="s">
        <v>741</v>
      </c>
      <c r="H43" s="14">
        <v>14.98</v>
      </c>
      <c r="I43" s="109">
        <f t="shared" si="0"/>
        <v>59.92</v>
      </c>
      <c r="J43" s="115"/>
    </row>
    <row r="44" spans="1:10" ht="60">
      <c r="A44" s="114"/>
      <c r="B44" s="107">
        <v>6</v>
      </c>
      <c r="C44" s="10" t="s">
        <v>740</v>
      </c>
      <c r="D44" s="118" t="s">
        <v>724</v>
      </c>
      <c r="E44" s="140" t="s">
        <v>273</v>
      </c>
      <c r="F44" s="141"/>
      <c r="G44" s="11" t="s">
        <v>741</v>
      </c>
      <c r="H44" s="14">
        <v>15.69</v>
      </c>
      <c r="I44" s="109">
        <f t="shared" si="0"/>
        <v>94.14</v>
      </c>
      <c r="J44" s="115"/>
    </row>
    <row r="45" spans="1:10" ht="60">
      <c r="A45" s="114"/>
      <c r="B45" s="107">
        <v>2</v>
      </c>
      <c r="C45" s="10" t="s">
        <v>740</v>
      </c>
      <c r="D45" s="118" t="s">
        <v>725</v>
      </c>
      <c r="E45" s="140" t="s">
        <v>110</v>
      </c>
      <c r="F45" s="141"/>
      <c r="G45" s="11" t="s">
        <v>741</v>
      </c>
      <c r="H45" s="14">
        <v>15.69</v>
      </c>
      <c r="I45" s="109">
        <f t="shared" si="0"/>
        <v>31.38</v>
      </c>
      <c r="J45" s="115"/>
    </row>
    <row r="46" spans="1:10" ht="60">
      <c r="A46" s="114"/>
      <c r="B46" s="107">
        <v>2</v>
      </c>
      <c r="C46" s="10" t="s">
        <v>740</v>
      </c>
      <c r="D46" s="118" t="s">
        <v>727</v>
      </c>
      <c r="E46" s="140" t="s">
        <v>110</v>
      </c>
      <c r="F46" s="141"/>
      <c r="G46" s="11" t="s">
        <v>741</v>
      </c>
      <c r="H46" s="14">
        <v>17.12</v>
      </c>
      <c r="I46" s="109">
        <f t="shared" si="0"/>
        <v>34.24</v>
      </c>
      <c r="J46" s="115"/>
    </row>
    <row r="47" spans="1:10" ht="60">
      <c r="A47" s="114"/>
      <c r="B47" s="107">
        <v>2</v>
      </c>
      <c r="C47" s="10" t="s">
        <v>740</v>
      </c>
      <c r="D47" s="118" t="s">
        <v>728</v>
      </c>
      <c r="E47" s="140" t="s">
        <v>110</v>
      </c>
      <c r="F47" s="141"/>
      <c r="G47" s="11" t="s">
        <v>741</v>
      </c>
      <c r="H47" s="14">
        <v>18.55</v>
      </c>
      <c r="I47" s="109">
        <f t="shared" si="0"/>
        <v>37.1</v>
      </c>
      <c r="J47" s="115"/>
    </row>
    <row r="48" spans="1:10" ht="60">
      <c r="A48" s="114"/>
      <c r="B48" s="107">
        <v>4</v>
      </c>
      <c r="C48" s="10" t="s">
        <v>740</v>
      </c>
      <c r="D48" s="118" t="s">
        <v>743</v>
      </c>
      <c r="E48" s="140" t="s">
        <v>273</v>
      </c>
      <c r="F48" s="141"/>
      <c r="G48" s="11" t="s">
        <v>741</v>
      </c>
      <c r="H48" s="14">
        <v>22.47</v>
      </c>
      <c r="I48" s="109">
        <f t="shared" si="0"/>
        <v>89.88</v>
      </c>
      <c r="J48" s="115"/>
    </row>
    <row r="49" spans="1:10" ht="60">
      <c r="A49" s="114"/>
      <c r="B49" s="107">
        <v>6</v>
      </c>
      <c r="C49" s="10" t="s">
        <v>740</v>
      </c>
      <c r="D49" s="118" t="s">
        <v>732</v>
      </c>
      <c r="E49" s="140" t="s">
        <v>273</v>
      </c>
      <c r="F49" s="141"/>
      <c r="G49" s="11" t="s">
        <v>741</v>
      </c>
      <c r="H49" s="14">
        <v>24.61</v>
      </c>
      <c r="I49" s="109">
        <f t="shared" si="0"/>
        <v>147.66</v>
      </c>
      <c r="J49" s="115"/>
    </row>
    <row r="50" spans="1:10" ht="60">
      <c r="A50" s="114"/>
      <c r="B50" s="107">
        <v>6</v>
      </c>
      <c r="C50" s="10" t="s">
        <v>740</v>
      </c>
      <c r="D50" s="118" t="s">
        <v>732</v>
      </c>
      <c r="E50" s="140" t="s">
        <v>583</v>
      </c>
      <c r="F50" s="141"/>
      <c r="G50" s="11" t="s">
        <v>741</v>
      </c>
      <c r="H50" s="14">
        <v>24.61</v>
      </c>
      <c r="I50" s="109">
        <f t="shared" si="0"/>
        <v>147.66</v>
      </c>
      <c r="J50" s="115"/>
    </row>
    <row r="51" spans="1:10" ht="60">
      <c r="A51" s="114"/>
      <c r="B51" s="107">
        <v>4</v>
      </c>
      <c r="C51" s="10" t="s">
        <v>740</v>
      </c>
      <c r="D51" s="118" t="s">
        <v>744</v>
      </c>
      <c r="E51" s="140" t="s">
        <v>273</v>
      </c>
      <c r="F51" s="141"/>
      <c r="G51" s="11" t="s">
        <v>741</v>
      </c>
      <c r="H51" s="14">
        <v>33.17</v>
      </c>
      <c r="I51" s="109">
        <f t="shared" si="0"/>
        <v>132.68</v>
      </c>
      <c r="J51" s="115"/>
    </row>
    <row r="52" spans="1:10" ht="144">
      <c r="A52" s="114"/>
      <c r="B52" s="107">
        <v>10</v>
      </c>
      <c r="C52" s="10" t="s">
        <v>745</v>
      </c>
      <c r="D52" s="118" t="s">
        <v>746</v>
      </c>
      <c r="E52" s="140"/>
      <c r="F52" s="141"/>
      <c r="G52" s="11" t="s">
        <v>930</v>
      </c>
      <c r="H52" s="14">
        <v>24.61</v>
      </c>
      <c r="I52" s="109">
        <f t="shared" si="0"/>
        <v>246.1</v>
      </c>
      <c r="J52" s="115"/>
    </row>
    <row r="53" spans="1:10" ht="144">
      <c r="A53" s="114"/>
      <c r="B53" s="107">
        <v>2</v>
      </c>
      <c r="C53" s="10" t="s">
        <v>745</v>
      </c>
      <c r="D53" s="118" t="s">
        <v>747</v>
      </c>
      <c r="E53" s="140"/>
      <c r="F53" s="141"/>
      <c r="G53" s="11" t="s">
        <v>930</v>
      </c>
      <c r="H53" s="14">
        <v>28.89</v>
      </c>
      <c r="I53" s="109">
        <f t="shared" si="0"/>
        <v>57.78</v>
      </c>
      <c r="J53" s="115"/>
    </row>
    <row r="54" spans="1:10" ht="72">
      <c r="A54" s="114"/>
      <c r="B54" s="107">
        <v>2</v>
      </c>
      <c r="C54" s="10" t="s">
        <v>748</v>
      </c>
      <c r="D54" s="118" t="s">
        <v>736</v>
      </c>
      <c r="E54" s="140"/>
      <c r="F54" s="141"/>
      <c r="G54" s="11" t="s">
        <v>749</v>
      </c>
      <c r="H54" s="14">
        <v>74.55</v>
      </c>
      <c r="I54" s="109">
        <f t="shared" ref="I54:I85" si="1">H54*B54</f>
        <v>149.1</v>
      </c>
      <c r="J54" s="115"/>
    </row>
    <row r="55" spans="1:10" ht="144">
      <c r="A55" s="114"/>
      <c r="B55" s="107">
        <v>2</v>
      </c>
      <c r="C55" s="10" t="s">
        <v>750</v>
      </c>
      <c r="D55" s="118" t="s">
        <v>717</v>
      </c>
      <c r="E55" s="140" t="s">
        <v>273</v>
      </c>
      <c r="F55" s="141"/>
      <c r="G55" s="11" t="s">
        <v>931</v>
      </c>
      <c r="H55" s="14">
        <v>58.5</v>
      </c>
      <c r="I55" s="109">
        <f t="shared" si="1"/>
        <v>117</v>
      </c>
      <c r="J55" s="115"/>
    </row>
    <row r="56" spans="1:10" ht="144">
      <c r="A56" s="114"/>
      <c r="B56" s="107">
        <v>10</v>
      </c>
      <c r="C56" s="10" t="s">
        <v>750</v>
      </c>
      <c r="D56" s="118" t="s">
        <v>743</v>
      </c>
      <c r="E56" s="140" t="s">
        <v>273</v>
      </c>
      <c r="F56" s="141"/>
      <c r="G56" s="11" t="s">
        <v>931</v>
      </c>
      <c r="H56" s="14">
        <v>59.92</v>
      </c>
      <c r="I56" s="109">
        <f t="shared" si="1"/>
        <v>599.20000000000005</v>
      </c>
      <c r="J56" s="115"/>
    </row>
    <row r="57" spans="1:10" ht="144">
      <c r="A57" s="114"/>
      <c r="B57" s="107">
        <v>4</v>
      </c>
      <c r="C57" s="10" t="s">
        <v>750</v>
      </c>
      <c r="D57" s="118" t="s">
        <v>744</v>
      </c>
      <c r="E57" s="140" t="s">
        <v>273</v>
      </c>
      <c r="F57" s="141"/>
      <c r="G57" s="11" t="s">
        <v>931</v>
      </c>
      <c r="H57" s="14">
        <v>94.17</v>
      </c>
      <c r="I57" s="109">
        <f t="shared" si="1"/>
        <v>376.68</v>
      </c>
      <c r="J57" s="115"/>
    </row>
    <row r="58" spans="1:10" ht="144">
      <c r="A58" s="114"/>
      <c r="B58" s="107">
        <v>10</v>
      </c>
      <c r="C58" s="10" t="s">
        <v>750</v>
      </c>
      <c r="D58" s="118" t="s">
        <v>746</v>
      </c>
      <c r="E58" s="140" t="s">
        <v>273</v>
      </c>
      <c r="F58" s="141"/>
      <c r="G58" s="11" t="s">
        <v>931</v>
      </c>
      <c r="H58" s="14">
        <v>47.08</v>
      </c>
      <c r="I58" s="109">
        <f t="shared" si="1"/>
        <v>470.79999999999995</v>
      </c>
      <c r="J58" s="115"/>
    </row>
    <row r="59" spans="1:10" ht="144">
      <c r="A59" s="114"/>
      <c r="B59" s="107">
        <v>18</v>
      </c>
      <c r="C59" s="10" t="s">
        <v>750</v>
      </c>
      <c r="D59" s="118" t="s">
        <v>747</v>
      </c>
      <c r="E59" s="140" t="s">
        <v>273</v>
      </c>
      <c r="F59" s="141"/>
      <c r="G59" s="11" t="s">
        <v>931</v>
      </c>
      <c r="H59" s="14">
        <v>55.29</v>
      </c>
      <c r="I59" s="109">
        <f t="shared" si="1"/>
        <v>995.22</v>
      </c>
      <c r="J59" s="115"/>
    </row>
    <row r="60" spans="1:10" ht="84">
      <c r="A60" s="114"/>
      <c r="B60" s="107">
        <v>10</v>
      </c>
      <c r="C60" s="10" t="s">
        <v>751</v>
      </c>
      <c r="D60" s="118" t="s">
        <v>725</v>
      </c>
      <c r="E60" s="140"/>
      <c r="F60" s="141"/>
      <c r="G60" s="11" t="s">
        <v>752</v>
      </c>
      <c r="H60" s="14">
        <v>56.71</v>
      </c>
      <c r="I60" s="109">
        <f t="shared" si="1"/>
        <v>567.1</v>
      </c>
      <c r="J60" s="115"/>
    </row>
    <row r="61" spans="1:10" ht="84">
      <c r="A61" s="114"/>
      <c r="B61" s="107">
        <v>4</v>
      </c>
      <c r="C61" s="10" t="s">
        <v>751</v>
      </c>
      <c r="D61" s="118" t="s">
        <v>736</v>
      </c>
      <c r="E61" s="140"/>
      <c r="F61" s="141"/>
      <c r="G61" s="11" t="s">
        <v>752</v>
      </c>
      <c r="H61" s="14">
        <v>151.24</v>
      </c>
      <c r="I61" s="109">
        <f t="shared" si="1"/>
        <v>604.96</v>
      </c>
      <c r="J61" s="115"/>
    </row>
    <row r="62" spans="1:10" ht="84">
      <c r="A62" s="114"/>
      <c r="B62" s="107">
        <v>4</v>
      </c>
      <c r="C62" s="10" t="s">
        <v>751</v>
      </c>
      <c r="D62" s="118" t="s">
        <v>746</v>
      </c>
      <c r="E62" s="140"/>
      <c r="F62" s="141"/>
      <c r="G62" s="11" t="s">
        <v>752</v>
      </c>
      <c r="H62" s="14">
        <v>69.2</v>
      </c>
      <c r="I62" s="109">
        <f t="shared" si="1"/>
        <v>276.8</v>
      </c>
      <c r="J62" s="115"/>
    </row>
    <row r="63" spans="1:10" ht="120">
      <c r="A63" s="114"/>
      <c r="B63" s="107">
        <v>4</v>
      </c>
      <c r="C63" s="10" t="s">
        <v>753</v>
      </c>
      <c r="D63" s="118" t="s">
        <v>727</v>
      </c>
      <c r="E63" s="140"/>
      <c r="F63" s="141"/>
      <c r="G63" s="11" t="s">
        <v>754</v>
      </c>
      <c r="H63" s="14">
        <v>72.760000000000005</v>
      </c>
      <c r="I63" s="109">
        <f t="shared" si="1"/>
        <v>291.04000000000002</v>
      </c>
      <c r="J63" s="115"/>
    </row>
    <row r="64" spans="1:10" ht="132">
      <c r="A64" s="114"/>
      <c r="B64" s="107">
        <v>2</v>
      </c>
      <c r="C64" s="10" t="s">
        <v>755</v>
      </c>
      <c r="D64" s="118" t="s">
        <v>727</v>
      </c>
      <c r="E64" s="140" t="s">
        <v>107</v>
      </c>
      <c r="F64" s="141"/>
      <c r="G64" s="11" t="s">
        <v>756</v>
      </c>
      <c r="H64" s="14">
        <v>101.3</v>
      </c>
      <c r="I64" s="109">
        <f t="shared" si="1"/>
        <v>202.6</v>
      </c>
      <c r="J64" s="115"/>
    </row>
    <row r="65" spans="1:10" ht="132">
      <c r="A65" s="114"/>
      <c r="B65" s="107">
        <v>4</v>
      </c>
      <c r="C65" s="10" t="s">
        <v>755</v>
      </c>
      <c r="D65" s="118" t="s">
        <v>717</v>
      </c>
      <c r="E65" s="140" t="s">
        <v>107</v>
      </c>
      <c r="F65" s="141"/>
      <c r="G65" s="11" t="s">
        <v>756</v>
      </c>
      <c r="H65" s="14">
        <v>135.19</v>
      </c>
      <c r="I65" s="109">
        <f t="shared" si="1"/>
        <v>540.76</v>
      </c>
      <c r="J65" s="115"/>
    </row>
    <row r="66" spans="1:10" ht="96">
      <c r="A66" s="114"/>
      <c r="B66" s="107">
        <v>2</v>
      </c>
      <c r="C66" s="10" t="s">
        <v>757</v>
      </c>
      <c r="D66" s="118" t="s">
        <v>725</v>
      </c>
      <c r="E66" s="140"/>
      <c r="F66" s="141"/>
      <c r="G66" s="11" t="s">
        <v>758</v>
      </c>
      <c r="H66" s="14">
        <v>35.31</v>
      </c>
      <c r="I66" s="109">
        <f t="shared" si="1"/>
        <v>70.62</v>
      </c>
      <c r="J66" s="115"/>
    </row>
    <row r="67" spans="1:10" ht="96">
      <c r="A67" s="114"/>
      <c r="B67" s="107">
        <v>2</v>
      </c>
      <c r="C67" s="10" t="s">
        <v>757</v>
      </c>
      <c r="D67" s="118" t="s">
        <v>717</v>
      </c>
      <c r="E67" s="140"/>
      <c r="F67" s="141"/>
      <c r="G67" s="11" t="s">
        <v>758</v>
      </c>
      <c r="H67" s="14">
        <v>51.36</v>
      </c>
      <c r="I67" s="109">
        <f t="shared" si="1"/>
        <v>102.72</v>
      </c>
      <c r="J67" s="115"/>
    </row>
    <row r="68" spans="1:10" ht="84">
      <c r="A68" s="114"/>
      <c r="B68" s="107">
        <v>4</v>
      </c>
      <c r="C68" s="10" t="s">
        <v>759</v>
      </c>
      <c r="D68" s="118" t="s">
        <v>760</v>
      </c>
      <c r="E68" s="140" t="s">
        <v>673</v>
      </c>
      <c r="F68" s="141"/>
      <c r="G68" s="11" t="s">
        <v>761</v>
      </c>
      <c r="H68" s="14">
        <v>81.680000000000007</v>
      </c>
      <c r="I68" s="109">
        <f t="shared" si="1"/>
        <v>326.72000000000003</v>
      </c>
      <c r="J68" s="115"/>
    </row>
    <row r="69" spans="1:10" ht="84">
      <c r="A69" s="114"/>
      <c r="B69" s="107">
        <v>2</v>
      </c>
      <c r="C69" s="10" t="s">
        <v>759</v>
      </c>
      <c r="D69" s="118" t="s">
        <v>720</v>
      </c>
      <c r="E69" s="140" t="s">
        <v>673</v>
      </c>
      <c r="F69" s="141"/>
      <c r="G69" s="11" t="s">
        <v>761</v>
      </c>
      <c r="H69" s="14">
        <v>88.82</v>
      </c>
      <c r="I69" s="109">
        <f t="shared" si="1"/>
        <v>177.64</v>
      </c>
      <c r="J69" s="115"/>
    </row>
    <row r="70" spans="1:10" ht="84">
      <c r="A70" s="114"/>
      <c r="B70" s="107">
        <v>2</v>
      </c>
      <c r="C70" s="10" t="s">
        <v>759</v>
      </c>
      <c r="D70" s="118" t="s">
        <v>728</v>
      </c>
      <c r="E70" s="140" t="s">
        <v>273</v>
      </c>
      <c r="F70" s="141"/>
      <c r="G70" s="11" t="s">
        <v>761</v>
      </c>
      <c r="H70" s="14">
        <v>119.13</v>
      </c>
      <c r="I70" s="109">
        <f t="shared" si="1"/>
        <v>238.26</v>
      </c>
      <c r="J70" s="115"/>
    </row>
    <row r="71" spans="1:10" ht="84">
      <c r="A71" s="114"/>
      <c r="B71" s="107">
        <v>2</v>
      </c>
      <c r="C71" s="10" t="s">
        <v>759</v>
      </c>
      <c r="D71" s="118" t="s">
        <v>728</v>
      </c>
      <c r="E71" s="140" t="s">
        <v>673</v>
      </c>
      <c r="F71" s="141"/>
      <c r="G71" s="11" t="s">
        <v>761</v>
      </c>
      <c r="H71" s="14">
        <v>119.13</v>
      </c>
      <c r="I71" s="109">
        <f t="shared" si="1"/>
        <v>238.26</v>
      </c>
      <c r="J71" s="115"/>
    </row>
    <row r="72" spans="1:10" ht="84">
      <c r="A72" s="114"/>
      <c r="B72" s="107">
        <v>4</v>
      </c>
      <c r="C72" s="10" t="s">
        <v>759</v>
      </c>
      <c r="D72" s="118" t="s">
        <v>762</v>
      </c>
      <c r="E72" s="140" t="s">
        <v>273</v>
      </c>
      <c r="F72" s="141"/>
      <c r="G72" s="11" t="s">
        <v>761</v>
      </c>
      <c r="H72" s="14">
        <v>320.66000000000003</v>
      </c>
      <c r="I72" s="109">
        <f t="shared" si="1"/>
        <v>1282.6400000000001</v>
      </c>
      <c r="J72" s="121"/>
    </row>
    <row r="73" spans="1:10" ht="84">
      <c r="A73" s="114"/>
      <c r="B73" s="107">
        <v>2</v>
      </c>
      <c r="C73" s="10" t="s">
        <v>759</v>
      </c>
      <c r="D73" s="118" t="s">
        <v>763</v>
      </c>
      <c r="E73" s="140" t="s">
        <v>273</v>
      </c>
      <c r="F73" s="141"/>
      <c r="G73" s="11" t="s">
        <v>761</v>
      </c>
      <c r="H73" s="14">
        <v>445.51</v>
      </c>
      <c r="I73" s="109">
        <f t="shared" si="1"/>
        <v>891.02</v>
      </c>
      <c r="J73" s="115"/>
    </row>
    <row r="74" spans="1:10" ht="84">
      <c r="A74" s="114"/>
      <c r="B74" s="107">
        <v>2</v>
      </c>
      <c r="C74" s="10" t="s">
        <v>759</v>
      </c>
      <c r="D74" s="118" t="s">
        <v>764</v>
      </c>
      <c r="E74" s="140" t="s">
        <v>673</v>
      </c>
      <c r="F74" s="141"/>
      <c r="G74" s="11" t="s">
        <v>761</v>
      </c>
      <c r="H74" s="14">
        <v>106.65</v>
      </c>
      <c r="I74" s="109">
        <f t="shared" si="1"/>
        <v>213.3</v>
      </c>
      <c r="J74" s="115"/>
    </row>
    <row r="75" spans="1:10" ht="84">
      <c r="A75" s="114"/>
      <c r="B75" s="107">
        <v>6</v>
      </c>
      <c r="C75" s="10" t="s">
        <v>759</v>
      </c>
      <c r="D75" s="118" t="s">
        <v>747</v>
      </c>
      <c r="E75" s="140" t="s">
        <v>273</v>
      </c>
      <c r="F75" s="141"/>
      <c r="G75" s="11" t="s">
        <v>761</v>
      </c>
      <c r="H75" s="14">
        <v>126.27</v>
      </c>
      <c r="I75" s="109">
        <f t="shared" si="1"/>
        <v>757.62</v>
      </c>
      <c r="J75" s="115"/>
    </row>
    <row r="76" spans="1:10" ht="84">
      <c r="A76" s="114"/>
      <c r="B76" s="107">
        <v>2</v>
      </c>
      <c r="C76" s="10" t="s">
        <v>759</v>
      </c>
      <c r="D76" s="118" t="s">
        <v>747</v>
      </c>
      <c r="E76" s="140" t="s">
        <v>271</v>
      </c>
      <c r="F76" s="141"/>
      <c r="G76" s="11" t="s">
        <v>761</v>
      </c>
      <c r="H76" s="14">
        <v>126.27</v>
      </c>
      <c r="I76" s="109">
        <f t="shared" si="1"/>
        <v>252.54</v>
      </c>
      <c r="J76" s="115"/>
    </row>
    <row r="77" spans="1:10" ht="60">
      <c r="A77" s="114"/>
      <c r="B77" s="107">
        <v>2</v>
      </c>
      <c r="C77" s="10" t="s">
        <v>765</v>
      </c>
      <c r="D77" s="118" t="s">
        <v>725</v>
      </c>
      <c r="E77" s="140" t="s">
        <v>721</v>
      </c>
      <c r="F77" s="141"/>
      <c r="G77" s="11" t="s">
        <v>766</v>
      </c>
      <c r="H77" s="14">
        <v>14.98</v>
      </c>
      <c r="I77" s="109">
        <f t="shared" si="1"/>
        <v>29.96</v>
      </c>
      <c r="J77" s="115"/>
    </row>
    <row r="78" spans="1:10" ht="60">
      <c r="A78" s="114"/>
      <c r="B78" s="107">
        <v>2</v>
      </c>
      <c r="C78" s="10" t="s">
        <v>765</v>
      </c>
      <c r="D78" s="118" t="s">
        <v>727</v>
      </c>
      <c r="E78" s="140" t="s">
        <v>273</v>
      </c>
      <c r="F78" s="141"/>
      <c r="G78" s="11" t="s">
        <v>766</v>
      </c>
      <c r="H78" s="14">
        <v>17.12</v>
      </c>
      <c r="I78" s="109">
        <f t="shared" si="1"/>
        <v>34.24</v>
      </c>
      <c r="J78" s="115"/>
    </row>
    <row r="79" spans="1:10" ht="60">
      <c r="A79" s="114"/>
      <c r="B79" s="107">
        <v>18</v>
      </c>
      <c r="C79" s="10" t="s">
        <v>765</v>
      </c>
      <c r="D79" s="118" t="s">
        <v>730</v>
      </c>
      <c r="E79" s="140" t="s">
        <v>273</v>
      </c>
      <c r="F79" s="141"/>
      <c r="G79" s="11" t="s">
        <v>766</v>
      </c>
      <c r="H79" s="14">
        <v>27.47</v>
      </c>
      <c r="I79" s="109">
        <f t="shared" si="1"/>
        <v>494.46</v>
      </c>
      <c r="J79" s="115"/>
    </row>
    <row r="80" spans="1:10" ht="60">
      <c r="A80" s="114"/>
      <c r="B80" s="107">
        <v>6</v>
      </c>
      <c r="C80" s="10" t="s">
        <v>765</v>
      </c>
      <c r="D80" s="118" t="s">
        <v>730</v>
      </c>
      <c r="E80" s="140" t="s">
        <v>583</v>
      </c>
      <c r="F80" s="141"/>
      <c r="G80" s="11" t="s">
        <v>766</v>
      </c>
      <c r="H80" s="14">
        <v>27.47</v>
      </c>
      <c r="I80" s="109">
        <f t="shared" si="1"/>
        <v>164.82</v>
      </c>
      <c r="J80" s="115"/>
    </row>
    <row r="81" spans="1:10" ht="60">
      <c r="A81" s="114"/>
      <c r="B81" s="107">
        <v>8</v>
      </c>
      <c r="C81" s="10" t="s">
        <v>765</v>
      </c>
      <c r="D81" s="118" t="s">
        <v>744</v>
      </c>
      <c r="E81" s="140" t="s">
        <v>273</v>
      </c>
      <c r="F81" s="141"/>
      <c r="G81" s="11" t="s">
        <v>766</v>
      </c>
      <c r="H81" s="14">
        <v>28.18</v>
      </c>
      <c r="I81" s="109">
        <f t="shared" si="1"/>
        <v>225.44</v>
      </c>
      <c r="J81" s="115"/>
    </row>
    <row r="82" spans="1:10" ht="84">
      <c r="A82" s="114"/>
      <c r="B82" s="107">
        <v>2</v>
      </c>
      <c r="C82" s="10" t="s">
        <v>767</v>
      </c>
      <c r="D82" s="118" t="s">
        <v>294</v>
      </c>
      <c r="E82" s="140"/>
      <c r="F82" s="141"/>
      <c r="G82" s="11" t="s">
        <v>768</v>
      </c>
      <c r="H82" s="14">
        <v>15.69</v>
      </c>
      <c r="I82" s="109">
        <f t="shared" si="1"/>
        <v>31.38</v>
      </c>
      <c r="J82" s="115"/>
    </row>
    <row r="83" spans="1:10" ht="96">
      <c r="A83" s="114"/>
      <c r="B83" s="107">
        <v>2</v>
      </c>
      <c r="C83" s="10" t="s">
        <v>570</v>
      </c>
      <c r="D83" s="118" t="s">
        <v>769</v>
      </c>
      <c r="E83" s="140"/>
      <c r="F83" s="141"/>
      <c r="G83" s="11" t="s">
        <v>573</v>
      </c>
      <c r="H83" s="14">
        <v>13.91</v>
      </c>
      <c r="I83" s="109">
        <f t="shared" si="1"/>
        <v>27.82</v>
      </c>
      <c r="J83" s="115"/>
    </row>
    <row r="84" spans="1:10" ht="48">
      <c r="A84" s="114"/>
      <c r="B84" s="107">
        <v>2</v>
      </c>
      <c r="C84" s="10" t="s">
        <v>770</v>
      </c>
      <c r="D84" s="118" t="s">
        <v>742</v>
      </c>
      <c r="E84" s="140"/>
      <c r="F84" s="141"/>
      <c r="G84" s="11" t="s">
        <v>771</v>
      </c>
      <c r="H84" s="14">
        <v>58.5</v>
      </c>
      <c r="I84" s="109">
        <f t="shared" si="1"/>
        <v>117</v>
      </c>
      <c r="J84" s="115"/>
    </row>
    <row r="85" spans="1:10" ht="72">
      <c r="A85" s="114"/>
      <c r="B85" s="107">
        <v>10</v>
      </c>
      <c r="C85" s="10" t="s">
        <v>772</v>
      </c>
      <c r="D85" s="118" t="s">
        <v>294</v>
      </c>
      <c r="E85" s="140" t="s">
        <v>273</v>
      </c>
      <c r="F85" s="141"/>
      <c r="G85" s="11" t="s">
        <v>773</v>
      </c>
      <c r="H85" s="14">
        <v>24.61</v>
      </c>
      <c r="I85" s="109">
        <f t="shared" si="1"/>
        <v>246.1</v>
      </c>
      <c r="J85" s="115"/>
    </row>
    <row r="86" spans="1:10" ht="72">
      <c r="A86" s="114"/>
      <c r="B86" s="107">
        <v>4</v>
      </c>
      <c r="C86" s="10" t="s">
        <v>772</v>
      </c>
      <c r="D86" s="118" t="s">
        <v>294</v>
      </c>
      <c r="E86" s="140" t="s">
        <v>673</v>
      </c>
      <c r="F86" s="141"/>
      <c r="G86" s="11" t="s">
        <v>773</v>
      </c>
      <c r="H86" s="14">
        <v>24.61</v>
      </c>
      <c r="I86" s="109">
        <f t="shared" ref="I86:I117" si="2">H86*B86</f>
        <v>98.44</v>
      </c>
      <c r="J86" s="115"/>
    </row>
    <row r="87" spans="1:10" ht="72">
      <c r="A87" s="114"/>
      <c r="B87" s="107">
        <v>2</v>
      </c>
      <c r="C87" s="10" t="s">
        <v>772</v>
      </c>
      <c r="D87" s="118" t="s">
        <v>294</v>
      </c>
      <c r="E87" s="140" t="s">
        <v>272</v>
      </c>
      <c r="F87" s="141"/>
      <c r="G87" s="11" t="s">
        <v>773</v>
      </c>
      <c r="H87" s="14">
        <v>24.61</v>
      </c>
      <c r="I87" s="109">
        <f t="shared" si="2"/>
        <v>49.22</v>
      </c>
      <c r="J87" s="115"/>
    </row>
    <row r="88" spans="1:10" ht="96">
      <c r="A88" s="114"/>
      <c r="B88" s="107">
        <v>2</v>
      </c>
      <c r="C88" s="10" t="s">
        <v>774</v>
      </c>
      <c r="D88" s="118" t="s">
        <v>769</v>
      </c>
      <c r="E88" s="140" t="s">
        <v>273</v>
      </c>
      <c r="F88" s="141"/>
      <c r="G88" s="11" t="s">
        <v>775</v>
      </c>
      <c r="H88" s="14">
        <v>21.04</v>
      </c>
      <c r="I88" s="109">
        <f t="shared" si="2"/>
        <v>42.08</v>
      </c>
      <c r="J88" s="115"/>
    </row>
    <row r="89" spans="1:10" ht="60">
      <c r="A89" s="114"/>
      <c r="B89" s="107">
        <v>2</v>
      </c>
      <c r="C89" s="10" t="s">
        <v>776</v>
      </c>
      <c r="D89" s="118" t="s">
        <v>298</v>
      </c>
      <c r="E89" s="140" t="s">
        <v>273</v>
      </c>
      <c r="F89" s="141"/>
      <c r="G89" s="11" t="s">
        <v>777</v>
      </c>
      <c r="H89" s="14">
        <v>12.13</v>
      </c>
      <c r="I89" s="109">
        <f t="shared" si="2"/>
        <v>24.26</v>
      </c>
      <c r="J89" s="115"/>
    </row>
    <row r="90" spans="1:10" ht="60">
      <c r="A90" s="114"/>
      <c r="B90" s="107">
        <v>2</v>
      </c>
      <c r="C90" s="10" t="s">
        <v>776</v>
      </c>
      <c r="D90" s="118" t="s">
        <v>298</v>
      </c>
      <c r="E90" s="140" t="s">
        <v>484</v>
      </c>
      <c r="F90" s="141"/>
      <c r="G90" s="11" t="s">
        <v>777</v>
      </c>
      <c r="H90" s="14">
        <v>12.13</v>
      </c>
      <c r="I90" s="109">
        <f t="shared" si="2"/>
        <v>24.26</v>
      </c>
      <c r="J90" s="115"/>
    </row>
    <row r="91" spans="1:10" ht="60">
      <c r="A91" s="114"/>
      <c r="B91" s="107">
        <v>2</v>
      </c>
      <c r="C91" s="10" t="s">
        <v>776</v>
      </c>
      <c r="D91" s="118" t="s">
        <v>298</v>
      </c>
      <c r="E91" s="140" t="s">
        <v>721</v>
      </c>
      <c r="F91" s="141"/>
      <c r="G91" s="11" t="s">
        <v>777</v>
      </c>
      <c r="H91" s="14">
        <v>12.13</v>
      </c>
      <c r="I91" s="109">
        <f t="shared" si="2"/>
        <v>24.26</v>
      </c>
      <c r="J91" s="115"/>
    </row>
    <row r="92" spans="1:10" ht="60">
      <c r="A92" s="114"/>
      <c r="B92" s="107">
        <v>2</v>
      </c>
      <c r="C92" s="10" t="s">
        <v>776</v>
      </c>
      <c r="D92" s="118" t="s">
        <v>298</v>
      </c>
      <c r="E92" s="140" t="s">
        <v>723</v>
      </c>
      <c r="F92" s="141"/>
      <c r="G92" s="11" t="s">
        <v>777</v>
      </c>
      <c r="H92" s="14">
        <v>12.13</v>
      </c>
      <c r="I92" s="109">
        <f t="shared" si="2"/>
        <v>24.26</v>
      </c>
      <c r="J92" s="115"/>
    </row>
    <row r="93" spans="1:10" ht="60">
      <c r="A93" s="114"/>
      <c r="B93" s="107">
        <v>6</v>
      </c>
      <c r="C93" s="10" t="s">
        <v>776</v>
      </c>
      <c r="D93" s="118" t="s">
        <v>294</v>
      </c>
      <c r="E93" s="140" t="s">
        <v>273</v>
      </c>
      <c r="F93" s="141"/>
      <c r="G93" s="11" t="s">
        <v>777</v>
      </c>
      <c r="H93" s="14">
        <v>12.13</v>
      </c>
      <c r="I93" s="109">
        <f t="shared" si="2"/>
        <v>72.78</v>
      </c>
      <c r="J93" s="115"/>
    </row>
    <row r="94" spans="1:10" ht="60">
      <c r="A94" s="114"/>
      <c r="B94" s="107">
        <v>6</v>
      </c>
      <c r="C94" s="10" t="s">
        <v>776</v>
      </c>
      <c r="D94" s="118" t="s">
        <v>294</v>
      </c>
      <c r="E94" s="140" t="s">
        <v>484</v>
      </c>
      <c r="F94" s="141"/>
      <c r="G94" s="11" t="s">
        <v>777</v>
      </c>
      <c r="H94" s="14">
        <v>12.13</v>
      </c>
      <c r="I94" s="109">
        <f t="shared" si="2"/>
        <v>72.78</v>
      </c>
      <c r="J94" s="115"/>
    </row>
    <row r="95" spans="1:10" ht="60">
      <c r="A95" s="114"/>
      <c r="B95" s="107">
        <v>6</v>
      </c>
      <c r="C95" s="10" t="s">
        <v>776</v>
      </c>
      <c r="D95" s="118" t="s">
        <v>294</v>
      </c>
      <c r="E95" s="140" t="s">
        <v>721</v>
      </c>
      <c r="F95" s="141"/>
      <c r="G95" s="11" t="s">
        <v>777</v>
      </c>
      <c r="H95" s="14">
        <v>12.13</v>
      </c>
      <c r="I95" s="109">
        <f t="shared" si="2"/>
        <v>72.78</v>
      </c>
      <c r="J95" s="115"/>
    </row>
    <row r="96" spans="1:10" ht="60">
      <c r="A96" s="114"/>
      <c r="B96" s="107">
        <v>6</v>
      </c>
      <c r="C96" s="10" t="s">
        <v>776</v>
      </c>
      <c r="D96" s="118" t="s">
        <v>294</v>
      </c>
      <c r="E96" s="140" t="s">
        <v>723</v>
      </c>
      <c r="F96" s="141"/>
      <c r="G96" s="11" t="s">
        <v>777</v>
      </c>
      <c r="H96" s="14">
        <v>12.13</v>
      </c>
      <c r="I96" s="109">
        <f t="shared" si="2"/>
        <v>72.78</v>
      </c>
      <c r="J96" s="115"/>
    </row>
    <row r="97" spans="1:10" ht="96">
      <c r="A97" s="114"/>
      <c r="B97" s="107">
        <v>6</v>
      </c>
      <c r="C97" s="10" t="s">
        <v>778</v>
      </c>
      <c r="D97" s="118" t="s">
        <v>760</v>
      </c>
      <c r="E97" s="140"/>
      <c r="F97" s="141"/>
      <c r="G97" s="11" t="s">
        <v>779</v>
      </c>
      <c r="H97" s="14">
        <v>29.96</v>
      </c>
      <c r="I97" s="109">
        <f t="shared" si="2"/>
        <v>179.76</v>
      </c>
      <c r="J97" s="115"/>
    </row>
    <row r="98" spans="1:10" ht="96">
      <c r="A98" s="114"/>
      <c r="B98" s="107">
        <v>2</v>
      </c>
      <c r="C98" s="10" t="s">
        <v>778</v>
      </c>
      <c r="D98" s="118" t="s">
        <v>717</v>
      </c>
      <c r="E98" s="140"/>
      <c r="F98" s="141"/>
      <c r="G98" s="11" t="s">
        <v>779</v>
      </c>
      <c r="H98" s="14">
        <v>138.75</v>
      </c>
      <c r="I98" s="109">
        <f t="shared" si="2"/>
        <v>277.5</v>
      </c>
      <c r="J98" s="115"/>
    </row>
    <row r="99" spans="1:10" ht="132">
      <c r="A99" s="114"/>
      <c r="B99" s="107">
        <v>2</v>
      </c>
      <c r="C99" s="10" t="s">
        <v>780</v>
      </c>
      <c r="D99" s="118" t="s">
        <v>781</v>
      </c>
      <c r="E99" s="140" t="s">
        <v>721</v>
      </c>
      <c r="F99" s="141"/>
      <c r="G99" s="11" t="s">
        <v>782</v>
      </c>
      <c r="H99" s="14">
        <v>14.98</v>
      </c>
      <c r="I99" s="109">
        <f t="shared" si="2"/>
        <v>29.96</v>
      </c>
      <c r="J99" s="115"/>
    </row>
    <row r="100" spans="1:10" ht="132">
      <c r="A100" s="114"/>
      <c r="B100" s="107">
        <v>2</v>
      </c>
      <c r="C100" s="10" t="s">
        <v>780</v>
      </c>
      <c r="D100" s="118" t="s">
        <v>781</v>
      </c>
      <c r="E100" s="140" t="s">
        <v>783</v>
      </c>
      <c r="F100" s="141"/>
      <c r="G100" s="11" t="s">
        <v>782</v>
      </c>
      <c r="H100" s="14">
        <v>14.98</v>
      </c>
      <c r="I100" s="109">
        <f t="shared" si="2"/>
        <v>29.96</v>
      </c>
      <c r="J100" s="115"/>
    </row>
    <row r="101" spans="1:10" ht="132">
      <c r="A101" s="114"/>
      <c r="B101" s="107">
        <v>2</v>
      </c>
      <c r="C101" s="10" t="s">
        <v>780</v>
      </c>
      <c r="D101" s="118" t="s">
        <v>784</v>
      </c>
      <c r="E101" s="140" t="s">
        <v>721</v>
      </c>
      <c r="F101" s="141"/>
      <c r="G101" s="11" t="s">
        <v>782</v>
      </c>
      <c r="H101" s="14">
        <v>19.62</v>
      </c>
      <c r="I101" s="109">
        <f t="shared" si="2"/>
        <v>39.24</v>
      </c>
      <c r="J101" s="115"/>
    </row>
    <row r="102" spans="1:10" ht="108">
      <c r="A102" s="114"/>
      <c r="B102" s="107">
        <v>2</v>
      </c>
      <c r="C102" s="10" t="s">
        <v>785</v>
      </c>
      <c r="D102" s="118" t="s">
        <v>732</v>
      </c>
      <c r="E102" s="140"/>
      <c r="F102" s="141"/>
      <c r="G102" s="11" t="s">
        <v>786</v>
      </c>
      <c r="H102" s="14">
        <v>106.65</v>
      </c>
      <c r="I102" s="109">
        <f t="shared" si="2"/>
        <v>213.3</v>
      </c>
      <c r="J102" s="115"/>
    </row>
    <row r="103" spans="1:10" ht="60">
      <c r="A103" s="114"/>
      <c r="B103" s="107">
        <v>4</v>
      </c>
      <c r="C103" s="10" t="s">
        <v>787</v>
      </c>
      <c r="D103" s="118" t="s">
        <v>742</v>
      </c>
      <c r="E103" s="140"/>
      <c r="F103" s="141"/>
      <c r="G103" s="11" t="s">
        <v>788</v>
      </c>
      <c r="H103" s="14">
        <v>28.18</v>
      </c>
      <c r="I103" s="109">
        <f t="shared" si="2"/>
        <v>112.72</v>
      </c>
      <c r="J103" s="115"/>
    </row>
    <row r="104" spans="1:10" ht="72">
      <c r="A104" s="114"/>
      <c r="B104" s="107">
        <v>6</v>
      </c>
      <c r="C104" s="10" t="s">
        <v>789</v>
      </c>
      <c r="D104" s="118" t="s">
        <v>729</v>
      </c>
      <c r="E104" s="140"/>
      <c r="F104" s="141"/>
      <c r="G104" s="11" t="s">
        <v>790</v>
      </c>
      <c r="H104" s="14">
        <v>85.25</v>
      </c>
      <c r="I104" s="109">
        <f t="shared" si="2"/>
        <v>511.5</v>
      </c>
      <c r="J104" s="115"/>
    </row>
    <row r="105" spans="1:10" ht="60">
      <c r="A105" s="114"/>
      <c r="B105" s="107">
        <v>2</v>
      </c>
      <c r="C105" s="10" t="s">
        <v>791</v>
      </c>
      <c r="D105" s="118" t="s">
        <v>724</v>
      </c>
      <c r="E105" s="140"/>
      <c r="F105" s="141"/>
      <c r="G105" s="11" t="s">
        <v>792</v>
      </c>
      <c r="H105" s="14">
        <v>28.89</v>
      </c>
      <c r="I105" s="109">
        <f t="shared" si="2"/>
        <v>57.78</v>
      </c>
      <c r="J105" s="115"/>
    </row>
    <row r="106" spans="1:10" ht="108">
      <c r="A106" s="114"/>
      <c r="B106" s="107">
        <v>2</v>
      </c>
      <c r="C106" s="10" t="s">
        <v>793</v>
      </c>
      <c r="D106" s="118" t="s">
        <v>732</v>
      </c>
      <c r="E106" s="140"/>
      <c r="F106" s="141"/>
      <c r="G106" s="11" t="s">
        <v>794</v>
      </c>
      <c r="H106" s="14">
        <v>106.65</v>
      </c>
      <c r="I106" s="109">
        <f t="shared" si="2"/>
        <v>213.3</v>
      </c>
      <c r="J106" s="115"/>
    </row>
    <row r="107" spans="1:10" ht="60">
      <c r="A107" s="114"/>
      <c r="B107" s="107">
        <v>4</v>
      </c>
      <c r="C107" s="10" t="s">
        <v>795</v>
      </c>
      <c r="D107" s="118" t="s">
        <v>720</v>
      </c>
      <c r="E107" s="140"/>
      <c r="F107" s="141"/>
      <c r="G107" s="11" t="s">
        <v>796</v>
      </c>
      <c r="H107" s="14">
        <v>28.18</v>
      </c>
      <c r="I107" s="109">
        <f t="shared" si="2"/>
        <v>112.72</v>
      </c>
      <c r="J107" s="115"/>
    </row>
    <row r="108" spans="1:10" ht="60">
      <c r="A108" s="114"/>
      <c r="B108" s="107">
        <v>2</v>
      </c>
      <c r="C108" s="10" t="s">
        <v>797</v>
      </c>
      <c r="D108" s="118" t="s">
        <v>730</v>
      </c>
      <c r="E108" s="140"/>
      <c r="F108" s="141"/>
      <c r="G108" s="11" t="s">
        <v>798</v>
      </c>
      <c r="H108" s="14">
        <v>56.71</v>
      </c>
      <c r="I108" s="109">
        <f t="shared" si="2"/>
        <v>113.42</v>
      </c>
      <c r="J108" s="115"/>
    </row>
    <row r="109" spans="1:10" ht="60">
      <c r="A109" s="114"/>
      <c r="B109" s="107">
        <v>2</v>
      </c>
      <c r="C109" s="10" t="s">
        <v>797</v>
      </c>
      <c r="D109" s="118" t="s">
        <v>744</v>
      </c>
      <c r="E109" s="140"/>
      <c r="F109" s="141"/>
      <c r="G109" s="11" t="s">
        <v>798</v>
      </c>
      <c r="H109" s="14">
        <v>62.06</v>
      </c>
      <c r="I109" s="109">
        <f t="shared" si="2"/>
        <v>124.12</v>
      </c>
      <c r="J109" s="115"/>
    </row>
    <row r="110" spans="1:10" ht="120">
      <c r="A110" s="114"/>
      <c r="B110" s="107">
        <v>2</v>
      </c>
      <c r="C110" s="10" t="s">
        <v>799</v>
      </c>
      <c r="D110" s="118" t="s">
        <v>728</v>
      </c>
      <c r="E110" s="140"/>
      <c r="F110" s="141"/>
      <c r="G110" s="11" t="s">
        <v>800</v>
      </c>
      <c r="H110" s="14">
        <v>78.12</v>
      </c>
      <c r="I110" s="109">
        <f t="shared" si="2"/>
        <v>156.24</v>
      </c>
      <c r="J110" s="115"/>
    </row>
    <row r="111" spans="1:10" ht="108">
      <c r="A111" s="114"/>
      <c r="B111" s="107">
        <v>4</v>
      </c>
      <c r="C111" s="10" t="s">
        <v>801</v>
      </c>
      <c r="D111" s="118" t="s">
        <v>742</v>
      </c>
      <c r="E111" s="140"/>
      <c r="F111" s="141"/>
      <c r="G111" s="11" t="s">
        <v>802</v>
      </c>
      <c r="H111" s="14">
        <v>63.85</v>
      </c>
      <c r="I111" s="109">
        <f t="shared" si="2"/>
        <v>255.4</v>
      </c>
      <c r="J111" s="115"/>
    </row>
    <row r="112" spans="1:10" ht="60">
      <c r="A112" s="114"/>
      <c r="B112" s="107">
        <v>4</v>
      </c>
      <c r="C112" s="10" t="s">
        <v>803</v>
      </c>
      <c r="D112" s="118" t="s">
        <v>724</v>
      </c>
      <c r="E112" s="140" t="s">
        <v>638</v>
      </c>
      <c r="F112" s="141"/>
      <c r="G112" s="11" t="s">
        <v>804</v>
      </c>
      <c r="H112" s="14">
        <v>16.41</v>
      </c>
      <c r="I112" s="109">
        <f t="shared" si="2"/>
        <v>65.64</v>
      </c>
      <c r="J112" s="115"/>
    </row>
    <row r="113" spans="1:10" ht="60">
      <c r="A113" s="114"/>
      <c r="B113" s="107">
        <v>6</v>
      </c>
      <c r="C113" s="10" t="s">
        <v>803</v>
      </c>
      <c r="D113" s="118" t="s">
        <v>743</v>
      </c>
      <c r="E113" s="140" t="s">
        <v>638</v>
      </c>
      <c r="F113" s="141"/>
      <c r="G113" s="11" t="s">
        <v>804</v>
      </c>
      <c r="H113" s="14">
        <v>23.18</v>
      </c>
      <c r="I113" s="109">
        <f t="shared" si="2"/>
        <v>139.07999999999998</v>
      </c>
      <c r="J113" s="115"/>
    </row>
    <row r="114" spans="1:10" ht="60">
      <c r="A114" s="114"/>
      <c r="B114" s="107">
        <v>2</v>
      </c>
      <c r="C114" s="10" t="s">
        <v>803</v>
      </c>
      <c r="D114" s="118" t="s">
        <v>732</v>
      </c>
      <c r="E114" s="140" t="s">
        <v>638</v>
      </c>
      <c r="F114" s="141"/>
      <c r="G114" s="11" t="s">
        <v>804</v>
      </c>
      <c r="H114" s="14">
        <v>24.61</v>
      </c>
      <c r="I114" s="109">
        <f t="shared" si="2"/>
        <v>49.22</v>
      </c>
      <c r="J114" s="115"/>
    </row>
    <row r="115" spans="1:10" ht="72">
      <c r="A115" s="114"/>
      <c r="B115" s="107">
        <v>32</v>
      </c>
      <c r="C115" s="10" t="s">
        <v>805</v>
      </c>
      <c r="D115" s="118" t="s">
        <v>720</v>
      </c>
      <c r="E115" s="140" t="s">
        <v>273</v>
      </c>
      <c r="F115" s="141"/>
      <c r="G115" s="11" t="s">
        <v>806</v>
      </c>
      <c r="H115" s="14">
        <v>13.55</v>
      </c>
      <c r="I115" s="109">
        <f t="shared" si="2"/>
        <v>433.6</v>
      </c>
      <c r="J115" s="115"/>
    </row>
    <row r="116" spans="1:10" ht="72">
      <c r="A116" s="114"/>
      <c r="B116" s="107">
        <v>4</v>
      </c>
      <c r="C116" s="10" t="s">
        <v>805</v>
      </c>
      <c r="D116" s="118" t="s">
        <v>720</v>
      </c>
      <c r="E116" s="140" t="s">
        <v>110</v>
      </c>
      <c r="F116" s="141"/>
      <c r="G116" s="11" t="s">
        <v>806</v>
      </c>
      <c r="H116" s="14">
        <v>13.55</v>
      </c>
      <c r="I116" s="109">
        <f t="shared" si="2"/>
        <v>54.2</v>
      </c>
      <c r="J116" s="115"/>
    </row>
    <row r="117" spans="1:10" ht="72">
      <c r="A117" s="114"/>
      <c r="B117" s="107">
        <v>6</v>
      </c>
      <c r="C117" s="10" t="s">
        <v>805</v>
      </c>
      <c r="D117" s="118" t="s">
        <v>742</v>
      </c>
      <c r="E117" s="140" t="s">
        <v>110</v>
      </c>
      <c r="F117" s="141"/>
      <c r="G117" s="11" t="s">
        <v>806</v>
      </c>
      <c r="H117" s="14">
        <v>14.98</v>
      </c>
      <c r="I117" s="109">
        <f t="shared" si="2"/>
        <v>89.88</v>
      </c>
      <c r="J117" s="115"/>
    </row>
    <row r="118" spans="1:10" ht="72">
      <c r="A118" s="114"/>
      <c r="B118" s="107">
        <v>4</v>
      </c>
      <c r="C118" s="10" t="s">
        <v>805</v>
      </c>
      <c r="D118" s="118" t="s">
        <v>724</v>
      </c>
      <c r="E118" s="140" t="s">
        <v>583</v>
      </c>
      <c r="F118" s="141"/>
      <c r="G118" s="11" t="s">
        <v>806</v>
      </c>
      <c r="H118" s="14">
        <v>15.69</v>
      </c>
      <c r="I118" s="109">
        <f t="shared" ref="I118:I149" si="3">H118*B118</f>
        <v>62.76</v>
      </c>
      <c r="J118" s="115"/>
    </row>
    <row r="119" spans="1:10" ht="72">
      <c r="A119" s="114"/>
      <c r="B119" s="107">
        <v>20</v>
      </c>
      <c r="C119" s="10" t="s">
        <v>805</v>
      </c>
      <c r="D119" s="118" t="s">
        <v>725</v>
      </c>
      <c r="E119" s="140" t="s">
        <v>273</v>
      </c>
      <c r="F119" s="141"/>
      <c r="G119" s="11" t="s">
        <v>806</v>
      </c>
      <c r="H119" s="14">
        <v>16.41</v>
      </c>
      <c r="I119" s="109">
        <f t="shared" si="3"/>
        <v>328.2</v>
      </c>
      <c r="J119" s="115"/>
    </row>
    <row r="120" spans="1:10" ht="72">
      <c r="A120" s="114"/>
      <c r="B120" s="107">
        <v>12</v>
      </c>
      <c r="C120" s="10" t="s">
        <v>805</v>
      </c>
      <c r="D120" s="118" t="s">
        <v>727</v>
      </c>
      <c r="E120" s="140" t="s">
        <v>110</v>
      </c>
      <c r="F120" s="141"/>
      <c r="G120" s="11" t="s">
        <v>806</v>
      </c>
      <c r="H120" s="14">
        <v>17.12</v>
      </c>
      <c r="I120" s="109">
        <f t="shared" si="3"/>
        <v>205.44</v>
      </c>
      <c r="J120" s="115"/>
    </row>
    <row r="121" spans="1:10" ht="72">
      <c r="A121" s="114"/>
      <c r="B121" s="107">
        <v>8</v>
      </c>
      <c r="C121" s="10" t="s">
        <v>805</v>
      </c>
      <c r="D121" s="118" t="s">
        <v>728</v>
      </c>
      <c r="E121" s="140" t="s">
        <v>273</v>
      </c>
      <c r="F121" s="141"/>
      <c r="G121" s="11" t="s">
        <v>806</v>
      </c>
      <c r="H121" s="14">
        <v>18.55</v>
      </c>
      <c r="I121" s="109">
        <f t="shared" si="3"/>
        <v>148.4</v>
      </c>
      <c r="J121" s="115"/>
    </row>
    <row r="122" spans="1:10" ht="72">
      <c r="A122" s="114"/>
      <c r="B122" s="107">
        <v>4</v>
      </c>
      <c r="C122" s="10" t="s">
        <v>805</v>
      </c>
      <c r="D122" s="118" t="s">
        <v>717</v>
      </c>
      <c r="E122" s="140" t="s">
        <v>583</v>
      </c>
      <c r="F122" s="141"/>
      <c r="G122" s="11" t="s">
        <v>806</v>
      </c>
      <c r="H122" s="14">
        <v>19.97</v>
      </c>
      <c r="I122" s="109">
        <f t="shared" si="3"/>
        <v>79.88</v>
      </c>
      <c r="J122" s="115"/>
    </row>
    <row r="123" spans="1:10" ht="72">
      <c r="A123" s="114"/>
      <c r="B123" s="107">
        <v>6</v>
      </c>
      <c r="C123" s="10" t="s">
        <v>805</v>
      </c>
      <c r="D123" s="118" t="s">
        <v>717</v>
      </c>
      <c r="E123" s="140" t="s">
        <v>721</v>
      </c>
      <c r="F123" s="141"/>
      <c r="G123" s="11" t="s">
        <v>806</v>
      </c>
      <c r="H123" s="14">
        <v>19.97</v>
      </c>
      <c r="I123" s="109">
        <f t="shared" si="3"/>
        <v>119.82</v>
      </c>
      <c r="J123" s="115"/>
    </row>
    <row r="124" spans="1:10" ht="72">
      <c r="A124" s="114"/>
      <c r="B124" s="107">
        <v>4</v>
      </c>
      <c r="C124" s="10" t="s">
        <v>805</v>
      </c>
      <c r="D124" s="118" t="s">
        <v>729</v>
      </c>
      <c r="E124" s="140" t="s">
        <v>273</v>
      </c>
      <c r="F124" s="141"/>
      <c r="G124" s="11" t="s">
        <v>806</v>
      </c>
      <c r="H124" s="14">
        <v>24.61</v>
      </c>
      <c r="I124" s="109">
        <f t="shared" si="3"/>
        <v>98.44</v>
      </c>
      <c r="J124" s="115"/>
    </row>
    <row r="125" spans="1:10" ht="72">
      <c r="A125" s="114"/>
      <c r="B125" s="107">
        <v>2</v>
      </c>
      <c r="C125" s="10" t="s">
        <v>805</v>
      </c>
      <c r="D125" s="118" t="s">
        <v>729</v>
      </c>
      <c r="E125" s="140" t="s">
        <v>583</v>
      </c>
      <c r="F125" s="141"/>
      <c r="G125" s="11" t="s">
        <v>806</v>
      </c>
      <c r="H125" s="14">
        <v>24.61</v>
      </c>
      <c r="I125" s="109">
        <f t="shared" si="3"/>
        <v>49.22</v>
      </c>
      <c r="J125" s="115"/>
    </row>
    <row r="126" spans="1:10" ht="72">
      <c r="A126" s="114"/>
      <c r="B126" s="107">
        <v>2</v>
      </c>
      <c r="C126" s="10" t="s">
        <v>805</v>
      </c>
      <c r="D126" s="118" t="s">
        <v>744</v>
      </c>
      <c r="E126" s="140" t="s">
        <v>273</v>
      </c>
      <c r="F126" s="141"/>
      <c r="G126" s="11" t="s">
        <v>806</v>
      </c>
      <c r="H126" s="14">
        <v>27.11</v>
      </c>
      <c r="I126" s="109">
        <f t="shared" si="3"/>
        <v>54.22</v>
      </c>
      <c r="J126" s="115"/>
    </row>
    <row r="127" spans="1:10" ht="72">
      <c r="A127" s="114"/>
      <c r="B127" s="107">
        <v>2</v>
      </c>
      <c r="C127" s="10" t="s">
        <v>805</v>
      </c>
      <c r="D127" s="118" t="s">
        <v>744</v>
      </c>
      <c r="E127" s="140" t="s">
        <v>583</v>
      </c>
      <c r="F127" s="141"/>
      <c r="G127" s="11" t="s">
        <v>806</v>
      </c>
      <c r="H127" s="14">
        <v>27.11</v>
      </c>
      <c r="I127" s="109">
        <f t="shared" si="3"/>
        <v>54.22</v>
      </c>
      <c r="J127" s="115"/>
    </row>
    <row r="128" spans="1:10" ht="72">
      <c r="A128" s="114"/>
      <c r="B128" s="107">
        <v>2</v>
      </c>
      <c r="C128" s="10" t="s">
        <v>805</v>
      </c>
      <c r="D128" s="118" t="s">
        <v>744</v>
      </c>
      <c r="E128" s="140" t="s">
        <v>726</v>
      </c>
      <c r="F128" s="141"/>
      <c r="G128" s="11" t="s">
        <v>806</v>
      </c>
      <c r="H128" s="14">
        <v>27.11</v>
      </c>
      <c r="I128" s="109">
        <f t="shared" si="3"/>
        <v>54.22</v>
      </c>
      <c r="J128" s="115"/>
    </row>
    <row r="129" spans="1:10" ht="120">
      <c r="A129" s="114"/>
      <c r="B129" s="107">
        <v>6</v>
      </c>
      <c r="C129" s="10" t="s">
        <v>807</v>
      </c>
      <c r="D129" s="118" t="s">
        <v>760</v>
      </c>
      <c r="E129" s="140"/>
      <c r="F129" s="141"/>
      <c r="G129" s="11" t="s">
        <v>808</v>
      </c>
      <c r="H129" s="14">
        <v>15.34</v>
      </c>
      <c r="I129" s="109">
        <f t="shared" si="3"/>
        <v>92.039999999999992</v>
      </c>
      <c r="J129" s="115"/>
    </row>
    <row r="130" spans="1:10" ht="120">
      <c r="A130" s="114"/>
      <c r="B130" s="107">
        <v>16</v>
      </c>
      <c r="C130" s="10" t="s">
        <v>807</v>
      </c>
      <c r="D130" s="118" t="s">
        <v>724</v>
      </c>
      <c r="E130" s="140"/>
      <c r="F130" s="141"/>
      <c r="G130" s="11" t="s">
        <v>808</v>
      </c>
      <c r="H130" s="14">
        <v>16.41</v>
      </c>
      <c r="I130" s="109">
        <f t="shared" si="3"/>
        <v>262.56</v>
      </c>
      <c r="J130" s="115"/>
    </row>
    <row r="131" spans="1:10" ht="120">
      <c r="A131" s="114"/>
      <c r="B131" s="107">
        <v>4</v>
      </c>
      <c r="C131" s="10" t="s">
        <v>807</v>
      </c>
      <c r="D131" s="118" t="s">
        <v>809</v>
      </c>
      <c r="E131" s="140"/>
      <c r="F131" s="141"/>
      <c r="G131" s="11" t="s">
        <v>808</v>
      </c>
      <c r="H131" s="14">
        <v>70.98</v>
      </c>
      <c r="I131" s="109">
        <f t="shared" si="3"/>
        <v>283.92</v>
      </c>
      <c r="J131" s="115"/>
    </row>
    <row r="132" spans="1:10" ht="120">
      <c r="A132" s="114"/>
      <c r="B132" s="107">
        <v>4</v>
      </c>
      <c r="C132" s="10" t="s">
        <v>807</v>
      </c>
      <c r="D132" s="118" t="s">
        <v>762</v>
      </c>
      <c r="E132" s="140"/>
      <c r="F132" s="141"/>
      <c r="G132" s="11" t="s">
        <v>808</v>
      </c>
      <c r="H132" s="14">
        <v>103.08</v>
      </c>
      <c r="I132" s="109">
        <f t="shared" si="3"/>
        <v>412.32</v>
      </c>
      <c r="J132" s="115"/>
    </row>
    <row r="133" spans="1:10" ht="120">
      <c r="A133" s="114"/>
      <c r="B133" s="107">
        <v>8</v>
      </c>
      <c r="C133" s="10" t="s">
        <v>807</v>
      </c>
      <c r="D133" s="118" t="s">
        <v>746</v>
      </c>
      <c r="E133" s="140"/>
      <c r="F133" s="141"/>
      <c r="G133" s="11" t="s">
        <v>808</v>
      </c>
      <c r="H133" s="14">
        <v>23.54</v>
      </c>
      <c r="I133" s="109">
        <f t="shared" si="3"/>
        <v>188.32</v>
      </c>
      <c r="J133" s="115"/>
    </row>
    <row r="134" spans="1:10" ht="108">
      <c r="A134" s="114"/>
      <c r="B134" s="107">
        <v>16</v>
      </c>
      <c r="C134" s="10" t="s">
        <v>810</v>
      </c>
      <c r="D134" s="118" t="s">
        <v>717</v>
      </c>
      <c r="E134" s="140" t="s">
        <v>273</v>
      </c>
      <c r="F134" s="141"/>
      <c r="G134" s="11" t="s">
        <v>811</v>
      </c>
      <c r="H134" s="14">
        <v>117.35</v>
      </c>
      <c r="I134" s="109">
        <f t="shared" si="3"/>
        <v>1877.6</v>
      </c>
      <c r="J134" s="121"/>
    </row>
    <row r="135" spans="1:10" ht="132">
      <c r="A135" s="114"/>
      <c r="B135" s="107">
        <v>8</v>
      </c>
      <c r="C135" s="10" t="s">
        <v>812</v>
      </c>
      <c r="D135" s="118" t="s">
        <v>760</v>
      </c>
      <c r="E135" s="140" t="s">
        <v>273</v>
      </c>
      <c r="F135" s="141"/>
      <c r="G135" s="11" t="s">
        <v>813</v>
      </c>
      <c r="H135" s="14">
        <v>37.1</v>
      </c>
      <c r="I135" s="109">
        <f t="shared" si="3"/>
        <v>296.8</v>
      </c>
      <c r="J135" s="115"/>
    </row>
    <row r="136" spans="1:10" ht="132">
      <c r="A136" s="114"/>
      <c r="B136" s="107">
        <v>16</v>
      </c>
      <c r="C136" s="10" t="s">
        <v>812</v>
      </c>
      <c r="D136" s="118" t="s">
        <v>724</v>
      </c>
      <c r="E136" s="140" t="s">
        <v>273</v>
      </c>
      <c r="F136" s="141"/>
      <c r="G136" s="11" t="s">
        <v>813</v>
      </c>
      <c r="H136" s="14">
        <v>38.880000000000003</v>
      </c>
      <c r="I136" s="109">
        <f t="shared" si="3"/>
        <v>622.08000000000004</v>
      </c>
      <c r="J136" s="115"/>
    </row>
    <row r="137" spans="1:10" ht="132">
      <c r="A137" s="114"/>
      <c r="B137" s="107">
        <v>6</v>
      </c>
      <c r="C137" s="10" t="s">
        <v>812</v>
      </c>
      <c r="D137" s="118" t="s">
        <v>725</v>
      </c>
      <c r="E137" s="140" t="s">
        <v>273</v>
      </c>
      <c r="F137" s="141"/>
      <c r="G137" s="11" t="s">
        <v>813</v>
      </c>
      <c r="H137" s="14">
        <v>42.45</v>
      </c>
      <c r="I137" s="109">
        <f t="shared" si="3"/>
        <v>254.70000000000002</v>
      </c>
      <c r="J137" s="115"/>
    </row>
    <row r="138" spans="1:10" ht="132">
      <c r="A138" s="114"/>
      <c r="B138" s="107">
        <v>6</v>
      </c>
      <c r="C138" s="10" t="s">
        <v>812</v>
      </c>
      <c r="D138" s="118" t="s">
        <v>743</v>
      </c>
      <c r="E138" s="140" t="s">
        <v>273</v>
      </c>
      <c r="F138" s="141"/>
      <c r="G138" s="11" t="s">
        <v>813</v>
      </c>
      <c r="H138" s="14">
        <v>60.28</v>
      </c>
      <c r="I138" s="109">
        <f t="shared" si="3"/>
        <v>361.68</v>
      </c>
      <c r="J138" s="115"/>
    </row>
    <row r="139" spans="1:10" ht="132">
      <c r="A139" s="114"/>
      <c r="B139" s="107">
        <v>4</v>
      </c>
      <c r="C139" s="10" t="s">
        <v>812</v>
      </c>
      <c r="D139" s="118" t="s">
        <v>814</v>
      </c>
      <c r="E139" s="140" t="s">
        <v>273</v>
      </c>
      <c r="F139" s="141"/>
      <c r="G139" s="11" t="s">
        <v>813</v>
      </c>
      <c r="H139" s="14">
        <v>79.900000000000006</v>
      </c>
      <c r="I139" s="109">
        <f t="shared" si="3"/>
        <v>319.60000000000002</v>
      </c>
      <c r="J139" s="115"/>
    </row>
    <row r="140" spans="1:10" ht="132">
      <c r="A140" s="114"/>
      <c r="B140" s="107">
        <v>8</v>
      </c>
      <c r="C140" s="10" t="s">
        <v>812</v>
      </c>
      <c r="D140" s="118" t="s">
        <v>746</v>
      </c>
      <c r="E140" s="140" t="s">
        <v>273</v>
      </c>
      <c r="F140" s="141"/>
      <c r="G140" s="11" t="s">
        <v>813</v>
      </c>
      <c r="H140" s="14">
        <v>47.8</v>
      </c>
      <c r="I140" s="109">
        <f t="shared" si="3"/>
        <v>382.4</v>
      </c>
      <c r="J140" s="115"/>
    </row>
    <row r="141" spans="1:10" ht="60">
      <c r="A141" s="114"/>
      <c r="B141" s="107">
        <v>2</v>
      </c>
      <c r="C141" s="10" t="s">
        <v>815</v>
      </c>
      <c r="D141" s="118" t="s">
        <v>727</v>
      </c>
      <c r="E141" s="140" t="s">
        <v>273</v>
      </c>
      <c r="F141" s="141"/>
      <c r="G141" s="11" t="s">
        <v>816</v>
      </c>
      <c r="H141" s="14">
        <v>19.260000000000002</v>
      </c>
      <c r="I141" s="109">
        <f t="shared" si="3"/>
        <v>38.520000000000003</v>
      </c>
      <c r="J141" s="115"/>
    </row>
    <row r="142" spans="1:10" ht="60">
      <c r="A142" s="114"/>
      <c r="B142" s="107">
        <v>2</v>
      </c>
      <c r="C142" s="10" t="s">
        <v>815</v>
      </c>
      <c r="D142" s="118" t="s">
        <v>727</v>
      </c>
      <c r="E142" s="140" t="s">
        <v>583</v>
      </c>
      <c r="F142" s="141"/>
      <c r="G142" s="11" t="s">
        <v>816</v>
      </c>
      <c r="H142" s="14">
        <v>19.260000000000002</v>
      </c>
      <c r="I142" s="109">
        <f t="shared" si="3"/>
        <v>38.520000000000003</v>
      </c>
      <c r="J142" s="115"/>
    </row>
    <row r="143" spans="1:10" ht="72">
      <c r="A143" s="114"/>
      <c r="B143" s="107">
        <v>2</v>
      </c>
      <c r="C143" s="10" t="s">
        <v>817</v>
      </c>
      <c r="D143" s="118" t="s">
        <v>725</v>
      </c>
      <c r="E143" s="140"/>
      <c r="F143" s="141"/>
      <c r="G143" s="11" t="s">
        <v>818</v>
      </c>
      <c r="H143" s="14">
        <v>38.880000000000003</v>
      </c>
      <c r="I143" s="109">
        <f t="shared" si="3"/>
        <v>77.760000000000005</v>
      </c>
      <c r="J143" s="115"/>
    </row>
    <row r="144" spans="1:10" ht="72">
      <c r="A144" s="114"/>
      <c r="B144" s="107">
        <v>2</v>
      </c>
      <c r="C144" s="10" t="s">
        <v>817</v>
      </c>
      <c r="D144" s="118" t="s">
        <v>727</v>
      </c>
      <c r="E144" s="140"/>
      <c r="F144" s="141"/>
      <c r="G144" s="11" t="s">
        <v>818</v>
      </c>
      <c r="H144" s="14">
        <v>42.45</v>
      </c>
      <c r="I144" s="109">
        <f t="shared" si="3"/>
        <v>84.9</v>
      </c>
      <c r="J144" s="115"/>
    </row>
    <row r="145" spans="1:10" ht="84">
      <c r="A145" s="114"/>
      <c r="B145" s="107">
        <v>2</v>
      </c>
      <c r="C145" s="10" t="s">
        <v>819</v>
      </c>
      <c r="D145" s="118" t="s">
        <v>725</v>
      </c>
      <c r="E145" s="140" t="s">
        <v>726</v>
      </c>
      <c r="F145" s="141"/>
      <c r="G145" s="11" t="s">
        <v>820</v>
      </c>
      <c r="H145" s="14">
        <v>17.48</v>
      </c>
      <c r="I145" s="109">
        <f t="shared" si="3"/>
        <v>34.96</v>
      </c>
      <c r="J145" s="115"/>
    </row>
    <row r="146" spans="1:10" ht="84">
      <c r="A146" s="114"/>
      <c r="B146" s="107">
        <v>6</v>
      </c>
      <c r="C146" s="10" t="s">
        <v>819</v>
      </c>
      <c r="D146" s="118" t="s">
        <v>717</v>
      </c>
      <c r="E146" s="140" t="s">
        <v>721</v>
      </c>
      <c r="F146" s="141"/>
      <c r="G146" s="11" t="s">
        <v>820</v>
      </c>
      <c r="H146" s="14">
        <v>24.61</v>
      </c>
      <c r="I146" s="109">
        <f t="shared" si="3"/>
        <v>147.66</v>
      </c>
      <c r="J146" s="115"/>
    </row>
    <row r="147" spans="1:10" ht="60">
      <c r="A147" s="114"/>
      <c r="B147" s="107">
        <v>4</v>
      </c>
      <c r="C147" s="10" t="s">
        <v>821</v>
      </c>
      <c r="D147" s="118" t="s">
        <v>728</v>
      </c>
      <c r="E147" s="140" t="s">
        <v>273</v>
      </c>
      <c r="F147" s="141"/>
      <c r="G147" s="11" t="s">
        <v>822</v>
      </c>
      <c r="H147" s="14">
        <v>21.04</v>
      </c>
      <c r="I147" s="109">
        <f t="shared" si="3"/>
        <v>84.16</v>
      </c>
      <c r="J147" s="115"/>
    </row>
    <row r="148" spans="1:10" ht="60">
      <c r="A148" s="114"/>
      <c r="B148" s="107">
        <v>4</v>
      </c>
      <c r="C148" s="10" t="s">
        <v>821</v>
      </c>
      <c r="D148" s="118" t="s">
        <v>717</v>
      </c>
      <c r="E148" s="140" t="s">
        <v>273</v>
      </c>
      <c r="F148" s="141"/>
      <c r="G148" s="11" t="s">
        <v>822</v>
      </c>
      <c r="H148" s="14">
        <v>24.61</v>
      </c>
      <c r="I148" s="109">
        <f t="shared" si="3"/>
        <v>98.44</v>
      </c>
      <c r="J148" s="115"/>
    </row>
    <row r="149" spans="1:10" ht="108">
      <c r="A149" s="114"/>
      <c r="B149" s="107">
        <v>2</v>
      </c>
      <c r="C149" s="10" t="s">
        <v>823</v>
      </c>
      <c r="D149" s="118" t="s">
        <v>725</v>
      </c>
      <c r="E149" s="140"/>
      <c r="F149" s="141"/>
      <c r="G149" s="11" t="s">
        <v>824</v>
      </c>
      <c r="H149" s="14">
        <v>19.260000000000002</v>
      </c>
      <c r="I149" s="109">
        <f t="shared" si="3"/>
        <v>38.520000000000003</v>
      </c>
      <c r="J149" s="115"/>
    </row>
    <row r="150" spans="1:10" ht="108">
      <c r="A150" s="114"/>
      <c r="B150" s="107">
        <v>2</v>
      </c>
      <c r="C150" s="10" t="s">
        <v>823</v>
      </c>
      <c r="D150" s="118" t="s">
        <v>727</v>
      </c>
      <c r="E150" s="140"/>
      <c r="F150" s="141"/>
      <c r="G150" s="11" t="s">
        <v>824</v>
      </c>
      <c r="H150" s="14">
        <v>21.04</v>
      </c>
      <c r="I150" s="109">
        <f t="shared" ref="I150:I181" si="4">H150*B150</f>
        <v>42.08</v>
      </c>
      <c r="J150" s="115"/>
    </row>
    <row r="151" spans="1:10" ht="84">
      <c r="A151" s="114"/>
      <c r="B151" s="108">
        <v>2</v>
      </c>
      <c r="C151" s="12" t="s">
        <v>825</v>
      </c>
      <c r="D151" s="119" t="s">
        <v>727</v>
      </c>
      <c r="E151" s="142"/>
      <c r="F151" s="143"/>
      <c r="G151" s="13" t="s">
        <v>826</v>
      </c>
      <c r="H151" s="15">
        <v>208.66</v>
      </c>
      <c r="I151" s="110">
        <f t="shared" si="4"/>
        <v>417.32</v>
      </c>
      <c r="J151" s="115"/>
    </row>
  </sheetData>
  <mergeCells count="134">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50:F150"/>
    <mergeCell ref="E151:F151"/>
    <mergeCell ref="E145:F145"/>
    <mergeCell ref="E146:F146"/>
    <mergeCell ref="E147:F147"/>
    <mergeCell ref="E148:F148"/>
    <mergeCell ref="E149:F149"/>
    <mergeCell ref="E140:F140"/>
    <mergeCell ref="E141:F141"/>
    <mergeCell ref="E142:F142"/>
    <mergeCell ref="E143:F143"/>
    <mergeCell ref="E144:F1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3"/>
  <sheetViews>
    <sheetView zoomScale="90" zoomScaleNormal="90" workbookViewId="0">
      <selection activeCell="D22" sqref="D22:D15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0"/>
      <c r="D2" s="120"/>
      <c r="E2" s="120"/>
      <c r="F2" s="120"/>
      <c r="G2" s="120"/>
      <c r="H2" s="120"/>
      <c r="I2" s="120"/>
      <c r="J2" s="120"/>
      <c r="K2" s="126" t="s">
        <v>140</v>
      </c>
      <c r="L2" s="115"/>
      <c r="N2">
        <v>25130.060000000009</v>
      </c>
      <c r="O2" t="s">
        <v>182</v>
      </c>
    </row>
    <row r="3" spans="1:15" ht="12.75" customHeight="1">
      <c r="A3" s="114"/>
      <c r="B3" s="122" t="s">
        <v>135</v>
      </c>
      <c r="C3" s="120"/>
      <c r="D3" s="120"/>
      <c r="E3" s="120"/>
      <c r="F3" s="120"/>
      <c r="G3" s="120"/>
      <c r="H3" s="120"/>
      <c r="I3" s="120"/>
      <c r="J3" s="120"/>
      <c r="K3" s="120"/>
      <c r="L3" s="115"/>
      <c r="N3">
        <v>25130.060000000009</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4">
        <f>IF(Invoice!J10&lt;&gt;"",Invoice!J10,"")</f>
        <v>53475</v>
      </c>
      <c r="L10" s="115"/>
    </row>
    <row r="11" spans="1:15" ht="12.75" customHeight="1">
      <c r="A11" s="114"/>
      <c r="B11" s="114" t="s">
        <v>711</v>
      </c>
      <c r="C11" s="120"/>
      <c r="D11" s="120"/>
      <c r="E11" s="120"/>
      <c r="F11" s="115"/>
      <c r="G11" s="116"/>
      <c r="H11" s="116" t="s">
        <v>711</v>
      </c>
      <c r="I11" s="120"/>
      <c r="J11" s="120"/>
      <c r="K11" s="14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46">
        <f>Invoice!J14</f>
        <v>45355</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4" t="s">
        <v>142</v>
      </c>
      <c r="J16" s="124" t="s">
        <v>142</v>
      </c>
      <c r="K16" s="130">
        <v>41920</v>
      </c>
      <c r="L16" s="115"/>
    </row>
    <row r="17" spans="1:12" ht="12.75" customHeight="1">
      <c r="A17" s="114"/>
      <c r="B17" s="120" t="s">
        <v>714</v>
      </c>
      <c r="C17" s="120"/>
      <c r="D17" s="120"/>
      <c r="E17" s="120"/>
      <c r="F17" s="120"/>
      <c r="G17" s="120"/>
      <c r="H17" s="120"/>
      <c r="I17" s="124" t="s">
        <v>143</v>
      </c>
      <c r="J17" s="124" t="s">
        <v>143</v>
      </c>
      <c r="K17" s="130" t="str">
        <f>IF(Invoice!J17&lt;&gt;"",Invoice!J17,"")</f>
        <v>Sunny</v>
      </c>
      <c r="L17" s="115"/>
    </row>
    <row r="18" spans="1:12" ht="18" customHeight="1">
      <c r="A18" s="114"/>
      <c r="B18" s="120" t="s">
        <v>715</v>
      </c>
      <c r="C18" s="120"/>
      <c r="D18" s="120"/>
      <c r="E18" s="120"/>
      <c r="F18" s="120"/>
      <c r="G18" s="120"/>
      <c r="H18" s="120"/>
      <c r="I18" s="123" t="s">
        <v>258</v>
      </c>
      <c r="J18" s="123"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12.75" customHeight="1">
      <c r="A22" s="114"/>
      <c r="B22" s="107">
        <f>'Tax Invoice'!D18</f>
        <v>2</v>
      </c>
      <c r="C22" s="10" t="s">
        <v>716</v>
      </c>
      <c r="D22" s="10" t="s">
        <v>827</v>
      </c>
      <c r="E22" s="118" t="s">
        <v>717</v>
      </c>
      <c r="F22" s="140"/>
      <c r="G22" s="141"/>
      <c r="H22" s="11" t="s">
        <v>718</v>
      </c>
      <c r="I22" s="14">
        <f t="shared" ref="I22:I53" si="0">ROUNDUP(J22*$N$1,2)</f>
        <v>40.659999999999997</v>
      </c>
      <c r="J22" s="14">
        <v>40.659999999999997</v>
      </c>
      <c r="K22" s="109">
        <f t="shared" ref="K22:K53" si="1">I22*B22</f>
        <v>81.319999999999993</v>
      </c>
      <c r="L22" s="115"/>
    </row>
    <row r="23" spans="1:12" ht="12.75" customHeight="1">
      <c r="A23" s="114"/>
      <c r="B23" s="107">
        <f>'Tax Invoice'!D19</f>
        <v>4</v>
      </c>
      <c r="C23" s="10" t="s">
        <v>719</v>
      </c>
      <c r="D23" s="10" t="s">
        <v>828</v>
      </c>
      <c r="E23" s="118" t="s">
        <v>720</v>
      </c>
      <c r="F23" s="140" t="s">
        <v>721</v>
      </c>
      <c r="G23" s="141"/>
      <c r="H23" s="11" t="s">
        <v>722</v>
      </c>
      <c r="I23" s="14">
        <f t="shared" si="0"/>
        <v>21.04</v>
      </c>
      <c r="J23" s="14">
        <v>21.04</v>
      </c>
      <c r="K23" s="109">
        <f t="shared" si="1"/>
        <v>84.16</v>
      </c>
      <c r="L23" s="115"/>
    </row>
    <row r="24" spans="1:12" ht="12.75" customHeight="1">
      <c r="A24" s="114"/>
      <c r="B24" s="107">
        <f>'Tax Invoice'!D20</f>
        <v>4</v>
      </c>
      <c r="C24" s="10" t="s">
        <v>719</v>
      </c>
      <c r="D24" s="10" t="s">
        <v>828</v>
      </c>
      <c r="E24" s="118" t="s">
        <v>720</v>
      </c>
      <c r="F24" s="140" t="s">
        <v>723</v>
      </c>
      <c r="G24" s="141"/>
      <c r="H24" s="11" t="s">
        <v>722</v>
      </c>
      <c r="I24" s="14">
        <f t="shared" si="0"/>
        <v>21.04</v>
      </c>
      <c r="J24" s="14">
        <v>21.04</v>
      </c>
      <c r="K24" s="109">
        <f t="shared" si="1"/>
        <v>84.16</v>
      </c>
      <c r="L24" s="115"/>
    </row>
    <row r="25" spans="1:12" ht="12.75" customHeight="1">
      <c r="A25" s="114"/>
      <c r="B25" s="107">
        <f>'Tax Invoice'!D21</f>
        <v>2</v>
      </c>
      <c r="C25" s="10" t="s">
        <v>719</v>
      </c>
      <c r="D25" s="10" t="s">
        <v>829</v>
      </c>
      <c r="E25" s="118" t="s">
        <v>724</v>
      </c>
      <c r="F25" s="140" t="s">
        <v>721</v>
      </c>
      <c r="G25" s="141"/>
      <c r="H25" s="11" t="s">
        <v>722</v>
      </c>
      <c r="I25" s="14">
        <f t="shared" si="0"/>
        <v>23.18</v>
      </c>
      <c r="J25" s="14">
        <v>23.18</v>
      </c>
      <c r="K25" s="109">
        <f t="shared" si="1"/>
        <v>46.36</v>
      </c>
      <c r="L25" s="115"/>
    </row>
    <row r="26" spans="1:12" ht="12.75" customHeight="1">
      <c r="A26" s="114"/>
      <c r="B26" s="107">
        <f>'Tax Invoice'!D22</f>
        <v>2</v>
      </c>
      <c r="C26" s="10" t="s">
        <v>719</v>
      </c>
      <c r="D26" s="10" t="s">
        <v>829</v>
      </c>
      <c r="E26" s="118" t="s">
        <v>724</v>
      </c>
      <c r="F26" s="140" t="s">
        <v>723</v>
      </c>
      <c r="G26" s="141"/>
      <c r="H26" s="11" t="s">
        <v>722</v>
      </c>
      <c r="I26" s="14">
        <f t="shared" si="0"/>
        <v>23.18</v>
      </c>
      <c r="J26" s="14">
        <v>23.18</v>
      </c>
      <c r="K26" s="109">
        <f t="shared" si="1"/>
        <v>46.36</v>
      </c>
      <c r="L26" s="115"/>
    </row>
    <row r="27" spans="1:12" ht="12.75" customHeight="1">
      <c r="A27" s="114"/>
      <c r="B27" s="107">
        <f>'Tax Invoice'!D23</f>
        <v>2</v>
      </c>
      <c r="C27" s="10" t="s">
        <v>719</v>
      </c>
      <c r="D27" s="10" t="s">
        <v>830</v>
      </c>
      <c r="E27" s="118" t="s">
        <v>725</v>
      </c>
      <c r="F27" s="140" t="s">
        <v>273</v>
      </c>
      <c r="G27" s="141"/>
      <c r="H27" s="11" t="s">
        <v>722</v>
      </c>
      <c r="I27" s="14">
        <f t="shared" si="0"/>
        <v>24.61</v>
      </c>
      <c r="J27" s="14">
        <v>24.61</v>
      </c>
      <c r="K27" s="109">
        <f t="shared" si="1"/>
        <v>49.22</v>
      </c>
      <c r="L27" s="115"/>
    </row>
    <row r="28" spans="1:12" ht="12.75" customHeight="1">
      <c r="A28" s="114"/>
      <c r="B28" s="107">
        <f>'Tax Invoice'!D24</f>
        <v>2</v>
      </c>
      <c r="C28" s="10" t="s">
        <v>719</v>
      </c>
      <c r="D28" s="10" t="s">
        <v>830</v>
      </c>
      <c r="E28" s="118" t="s">
        <v>725</v>
      </c>
      <c r="F28" s="140" t="s">
        <v>721</v>
      </c>
      <c r="G28" s="141"/>
      <c r="H28" s="11" t="s">
        <v>722</v>
      </c>
      <c r="I28" s="14">
        <f t="shared" si="0"/>
        <v>24.61</v>
      </c>
      <c r="J28" s="14">
        <v>24.61</v>
      </c>
      <c r="K28" s="109">
        <f t="shared" si="1"/>
        <v>49.22</v>
      </c>
      <c r="L28" s="115"/>
    </row>
    <row r="29" spans="1:12" ht="12.75" customHeight="1">
      <c r="A29" s="114"/>
      <c r="B29" s="107">
        <f>'Tax Invoice'!D25</f>
        <v>2</v>
      </c>
      <c r="C29" s="10" t="s">
        <v>719</v>
      </c>
      <c r="D29" s="10" t="s">
        <v>830</v>
      </c>
      <c r="E29" s="118" t="s">
        <v>725</v>
      </c>
      <c r="F29" s="140" t="s">
        <v>726</v>
      </c>
      <c r="G29" s="141"/>
      <c r="H29" s="11" t="s">
        <v>722</v>
      </c>
      <c r="I29" s="14">
        <f t="shared" si="0"/>
        <v>24.61</v>
      </c>
      <c r="J29" s="14">
        <v>24.61</v>
      </c>
      <c r="K29" s="109">
        <f t="shared" si="1"/>
        <v>49.22</v>
      </c>
      <c r="L29" s="115"/>
    </row>
    <row r="30" spans="1:12" ht="12.75" customHeight="1">
      <c r="A30" s="114"/>
      <c r="B30" s="107">
        <f>'Tax Invoice'!D26</f>
        <v>2</v>
      </c>
      <c r="C30" s="10" t="s">
        <v>719</v>
      </c>
      <c r="D30" s="10" t="s">
        <v>831</v>
      </c>
      <c r="E30" s="118" t="s">
        <v>727</v>
      </c>
      <c r="F30" s="140" t="s">
        <v>110</v>
      </c>
      <c r="G30" s="141"/>
      <c r="H30" s="11" t="s">
        <v>722</v>
      </c>
      <c r="I30" s="14">
        <f t="shared" si="0"/>
        <v>26.04</v>
      </c>
      <c r="J30" s="14">
        <v>26.04</v>
      </c>
      <c r="K30" s="109">
        <f t="shared" si="1"/>
        <v>52.08</v>
      </c>
      <c r="L30" s="115"/>
    </row>
    <row r="31" spans="1:12" ht="12.75" customHeight="1">
      <c r="A31" s="114"/>
      <c r="B31" s="107">
        <f>'Tax Invoice'!D27</f>
        <v>2</v>
      </c>
      <c r="C31" s="10" t="s">
        <v>719</v>
      </c>
      <c r="D31" s="10" t="s">
        <v>832</v>
      </c>
      <c r="E31" s="118" t="s">
        <v>728</v>
      </c>
      <c r="F31" s="140" t="s">
        <v>110</v>
      </c>
      <c r="G31" s="141"/>
      <c r="H31" s="11" t="s">
        <v>722</v>
      </c>
      <c r="I31" s="14">
        <f t="shared" si="0"/>
        <v>28.18</v>
      </c>
      <c r="J31" s="14">
        <v>28.18</v>
      </c>
      <c r="K31" s="109">
        <f t="shared" si="1"/>
        <v>56.36</v>
      </c>
      <c r="L31" s="115"/>
    </row>
    <row r="32" spans="1:12" ht="12.75" customHeight="1">
      <c r="A32" s="114"/>
      <c r="B32" s="107">
        <f>'Tax Invoice'!D28</f>
        <v>2</v>
      </c>
      <c r="C32" s="10" t="s">
        <v>719</v>
      </c>
      <c r="D32" s="10" t="s">
        <v>832</v>
      </c>
      <c r="E32" s="118" t="s">
        <v>728</v>
      </c>
      <c r="F32" s="140" t="s">
        <v>721</v>
      </c>
      <c r="G32" s="141"/>
      <c r="H32" s="11" t="s">
        <v>722</v>
      </c>
      <c r="I32" s="14">
        <f t="shared" si="0"/>
        <v>28.18</v>
      </c>
      <c r="J32" s="14">
        <v>28.18</v>
      </c>
      <c r="K32" s="109">
        <f t="shared" si="1"/>
        <v>56.36</v>
      </c>
      <c r="L32" s="115"/>
    </row>
    <row r="33" spans="1:12" ht="12.75" customHeight="1">
      <c r="A33" s="114"/>
      <c r="B33" s="107">
        <f>'Tax Invoice'!D29</f>
        <v>2</v>
      </c>
      <c r="C33" s="10" t="s">
        <v>719</v>
      </c>
      <c r="D33" s="10" t="s">
        <v>833</v>
      </c>
      <c r="E33" s="118" t="s">
        <v>729</v>
      </c>
      <c r="F33" s="140" t="s">
        <v>721</v>
      </c>
      <c r="G33" s="141"/>
      <c r="H33" s="11" t="s">
        <v>722</v>
      </c>
      <c r="I33" s="14">
        <f t="shared" si="0"/>
        <v>44.23</v>
      </c>
      <c r="J33" s="14">
        <v>44.23</v>
      </c>
      <c r="K33" s="109">
        <f t="shared" si="1"/>
        <v>88.46</v>
      </c>
      <c r="L33" s="115"/>
    </row>
    <row r="34" spans="1:12" ht="12.75" customHeight="1">
      <c r="A34" s="114"/>
      <c r="B34" s="107">
        <f>'Tax Invoice'!D30</f>
        <v>2</v>
      </c>
      <c r="C34" s="10" t="s">
        <v>719</v>
      </c>
      <c r="D34" s="10" t="s">
        <v>834</v>
      </c>
      <c r="E34" s="118" t="s">
        <v>730</v>
      </c>
      <c r="F34" s="140" t="s">
        <v>673</v>
      </c>
      <c r="G34" s="141"/>
      <c r="H34" s="11" t="s">
        <v>722</v>
      </c>
      <c r="I34" s="14">
        <f t="shared" si="0"/>
        <v>49.58</v>
      </c>
      <c r="J34" s="14">
        <v>49.58</v>
      </c>
      <c r="K34" s="109">
        <f t="shared" si="1"/>
        <v>99.16</v>
      </c>
      <c r="L34" s="115"/>
    </row>
    <row r="35" spans="1:12" ht="12.75" customHeight="1">
      <c r="A35" s="114"/>
      <c r="B35" s="107">
        <f>'Tax Invoice'!D31</f>
        <v>2</v>
      </c>
      <c r="C35" s="10" t="s">
        <v>731</v>
      </c>
      <c r="D35" s="10" t="s">
        <v>835</v>
      </c>
      <c r="E35" s="118" t="s">
        <v>732</v>
      </c>
      <c r="F35" s="140" t="s">
        <v>726</v>
      </c>
      <c r="G35" s="141"/>
      <c r="H35" s="11" t="s">
        <v>733</v>
      </c>
      <c r="I35" s="14">
        <f t="shared" si="0"/>
        <v>42.45</v>
      </c>
      <c r="J35" s="14">
        <v>42.45</v>
      </c>
      <c r="K35" s="109">
        <f t="shared" si="1"/>
        <v>84.9</v>
      </c>
      <c r="L35" s="115"/>
    </row>
    <row r="36" spans="1:12" ht="12.75" customHeight="1">
      <c r="A36" s="114"/>
      <c r="B36" s="107">
        <f>'Tax Invoice'!D32</f>
        <v>2</v>
      </c>
      <c r="C36" s="10" t="s">
        <v>734</v>
      </c>
      <c r="D36" s="10" t="s">
        <v>836</v>
      </c>
      <c r="E36" s="118" t="s">
        <v>720</v>
      </c>
      <c r="F36" s="140" t="s">
        <v>273</v>
      </c>
      <c r="G36" s="141"/>
      <c r="H36" s="11" t="s">
        <v>735</v>
      </c>
      <c r="I36" s="14">
        <f t="shared" si="0"/>
        <v>23.18</v>
      </c>
      <c r="J36" s="14">
        <v>23.18</v>
      </c>
      <c r="K36" s="109">
        <f t="shared" si="1"/>
        <v>46.36</v>
      </c>
      <c r="L36" s="115"/>
    </row>
    <row r="37" spans="1:12" ht="12.75" customHeight="1">
      <c r="A37" s="114"/>
      <c r="B37" s="107">
        <f>'Tax Invoice'!D33</f>
        <v>2</v>
      </c>
      <c r="C37" s="10" t="s">
        <v>734</v>
      </c>
      <c r="D37" s="10" t="s">
        <v>837</v>
      </c>
      <c r="E37" s="118" t="s">
        <v>732</v>
      </c>
      <c r="F37" s="140" t="s">
        <v>110</v>
      </c>
      <c r="G37" s="141"/>
      <c r="H37" s="11" t="s">
        <v>735</v>
      </c>
      <c r="I37" s="14">
        <f t="shared" si="0"/>
        <v>38.520000000000003</v>
      </c>
      <c r="J37" s="14">
        <v>38.520000000000003</v>
      </c>
      <c r="K37" s="109">
        <f t="shared" si="1"/>
        <v>77.040000000000006</v>
      </c>
      <c r="L37" s="115"/>
    </row>
    <row r="38" spans="1:12" ht="12.75" customHeight="1">
      <c r="A38" s="114"/>
      <c r="B38" s="107">
        <f>'Tax Invoice'!D34</f>
        <v>2</v>
      </c>
      <c r="C38" s="10" t="s">
        <v>734</v>
      </c>
      <c r="D38" s="10" t="s">
        <v>838</v>
      </c>
      <c r="E38" s="118" t="s">
        <v>736</v>
      </c>
      <c r="F38" s="140" t="s">
        <v>723</v>
      </c>
      <c r="G38" s="141"/>
      <c r="H38" s="11" t="s">
        <v>735</v>
      </c>
      <c r="I38" s="14">
        <f t="shared" si="0"/>
        <v>56.71</v>
      </c>
      <c r="J38" s="14">
        <v>56.71</v>
      </c>
      <c r="K38" s="109">
        <f t="shared" si="1"/>
        <v>113.42</v>
      </c>
      <c r="L38" s="115"/>
    </row>
    <row r="39" spans="1:12" ht="12.75" customHeight="1">
      <c r="A39" s="114"/>
      <c r="B39" s="107">
        <f>'Tax Invoice'!D35</f>
        <v>2</v>
      </c>
      <c r="C39" s="10" t="s">
        <v>737</v>
      </c>
      <c r="D39" s="10" t="s">
        <v>839</v>
      </c>
      <c r="E39" s="118" t="s">
        <v>724</v>
      </c>
      <c r="F39" s="140" t="s">
        <v>110</v>
      </c>
      <c r="G39" s="141"/>
      <c r="H39" s="11" t="s">
        <v>738</v>
      </c>
      <c r="I39" s="14">
        <f t="shared" si="0"/>
        <v>11.77</v>
      </c>
      <c r="J39" s="14">
        <v>11.77</v>
      </c>
      <c r="K39" s="109">
        <f t="shared" si="1"/>
        <v>23.54</v>
      </c>
      <c r="L39" s="115"/>
    </row>
    <row r="40" spans="1:12" ht="12.75" customHeight="1">
      <c r="A40" s="114"/>
      <c r="B40" s="107">
        <f>'Tax Invoice'!D36</f>
        <v>2</v>
      </c>
      <c r="C40" s="10" t="s">
        <v>737</v>
      </c>
      <c r="D40" s="10" t="s">
        <v>839</v>
      </c>
      <c r="E40" s="118" t="s">
        <v>724</v>
      </c>
      <c r="F40" s="140" t="s">
        <v>739</v>
      </c>
      <c r="G40" s="141"/>
      <c r="H40" s="11" t="s">
        <v>738</v>
      </c>
      <c r="I40" s="14">
        <f t="shared" si="0"/>
        <v>11.77</v>
      </c>
      <c r="J40" s="14">
        <v>11.77</v>
      </c>
      <c r="K40" s="109">
        <f t="shared" si="1"/>
        <v>23.54</v>
      </c>
      <c r="L40" s="115"/>
    </row>
    <row r="41" spans="1:12" ht="12.75" customHeight="1">
      <c r="A41" s="114"/>
      <c r="B41" s="107">
        <f>'Tax Invoice'!D37</f>
        <v>2</v>
      </c>
      <c r="C41" s="10" t="s">
        <v>740</v>
      </c>
      <c r="D41" s="10" t="s">
        <v>840</v>
      </c>
      <c r="E41" s="118" t="s">
        <v>720</v>
      </c>
      <c r="F41" s="140" t="s">
        <v>110</v>
      </c>
      <c r="G41" s="141"/>
      <c r="H41" s="11" t="s">
        <v>741</v>
      </c>
      <c r="I41" s="14">
        <f t="shared" si="0"/>
        <v>14.27</v>
      </c>
      <c r="J41" s="14">
        <v>14.27</v>
      </c>
      <c r="K41" s="109">
        <f t="shared" si="1"/>
        <v>28.54</v>
      </c>
      <c r="L41" s="115"/>
    </row>
    <row r="42" spans="1:12" ht="12.75" customHeight="1">
      <c r="A42" s="114"/>
      <c r="B42" s="107">
        <f>'Tax Invoice'!D38</f>
        <v>10</v>
      </c>
      <c r="C42" s="10" t="s">
        <v>740</v>
      </c>
      <c r="D42" s="10" t="s">
        <v>841</v>
      </c>
      <c r="E42" s="118" t="s">
        <v>742</v>
      </c>
      <c r="F42" s="140" t="s">
        <v>273</v>
      </c>
      <c r="G42" s="141"/>
      <c r="H42" s="11" t="s">
        <v>741</v>
      </c>
      <c r="I42" s="14">
        <f t="shared" si="0"/>
        <v>14.98</v>
      </c>
      <c r="J42" s="14">
        <v>14.98</v>
      </c>
      <c r="K42" s="109">
        <f t="shared" si="1"/>
        <v>149.80000000000001</v>
      </c>
      <c r="L42" s="115"/>
    </row>
    <row r="43" spans="1:12" ht="12.75" customHeight="1">
      <c r="A43" s="114"/>
      <c r="B43" s="107">
        <f>'Tax Invoice'!D39</f>
        <v>4</v>
      </c>
      <c r="C43" s="10" t="s">
        <v>740</v>
      </c>
      <c r="D43" s="10" t="s">
        <v>841</v>
      </c>
      <c r="E43" s="118" t="s">
        <v>742</v>
      </c>
      <c r="F43" s="140" t="s">
        <v>110</v>
      </c>
      <c r="G43" s="141"/>
      <c r="H43" s="11" t="s">
        <v>741</v>
      </c>
      <c r="I43" s="14">
        <f t="shared" si="0"/>
        <v>14.98</v>
      </c>
      <c r="J43" s="14">
        <v>14.98</v>
      </c>
      <c r="K43" s="109">
        <f t="shared" si="1"/>
        <v>59.92</v>
      </c>
      <c r="L43" s="115"/>
    </row>
    <row r="44" spans="1:12" ht="12.75" customHeight="1">
      <c r="A44" s="114"/>
      <c r="B44" s="107">
        <f>'Tax Invoice'!D40</f>
        <v>6</v>
      </c>
      <c r="C44" s="10" t="s">
        <v>740</v>
      </c>
      <c r="D44" s="10" t="s">
        <v>842</v>
      </c>
      <c r="E44" s="118" t="s">
        <v>724</v>
      </c>
      <c r="F44" s="140" t="s">
        <v>273</v>
      </c>
      <c r="G44" s="141"/>
      <c r="H44" s="11" t="s">
        <v>741</v>
      </c>
      <c r="I44" s="14">
        <f t="shared" si="0"/>
        <v>15.69</v>
      </c>
      <c r="J44" s="14">
        <v>15.69</v>
      </c>
      <c r="K44" s="109">
        <f t="shared" si="1"/>
        <v>94.14</v>
      </c>
      <c r="L44" s="115"/>
    </row>
    <row r="45" spans="1:12" ht="12.75" customHeight="1">
      <c r="A45" s="114"/>
      <c r="B45" s="107">
        <f>'Tax Invoice'!D41</f>
        <v>2</v>
      </c>
      <c r="C45" s="10" t="s">
        <v>740</v>
      </c>
      <c r="D45" s="10" t="s">
        <v>843</v>
      </c>
      <c r="E45" s="118" t="s">
        <v>725</v>
      </c>
      <c r="F45" s="140" t="s">
        <v>110</v>
      </c>
      <c r="G45" s="141"/>
      <c r="H45" s="11" t="s">
        <v>741</v>
      </c>
      <c r="I45" s="14">
        <f t="shared" si="0"/>
        <v>15.69</v>
      </c>
      <c r="J45" s="14">
        <v>15.69</v>
      </c>
      <c r="K45" s="109">
        <f t="shared" si="1"/>
        <v>31.38</v>
      </c>
      <c r="L45" s="115"/>
    </row>
    <row r="46" spans="1:12" ht="12.75" customHeight="1">
      <c r="A46" s="114"/>
      <c r="B46" s="107">
        <f>'Tax Invoice'!D42</f>
        <v>2</v>
      </c>
      <c r="C46" s="10" t="s">
        <v>740</v>
      </c>
      <c r="D46" s="10" t="s">
        <v>844</v>
      </c>
      <c r="E46" s="118" t="s">
        <v>727</v>
      </c>
      <c r="F46" s="140" t="s">
        <v>110</v>
      </c>
      <c r="G46" s="141"/>
      <c r="H46" s="11" t="s">
        <v>741</v>
      </c>
      <c r="I46" s="14">
        <f t="shared" si="0"/>
        <v>17.12</v>
      </c>
      <c r="J46" s="14">
        <v>17.12</v>
      </c>
      <c r="K46" s="109">
        <f t="shared" si="1"/>
        <v>34.24</v>
      </c>
      <c r="L46" s="115"/>
    </row>
    <row r="47" spans="1:12" ht="12.75" customHeight="1">
      <c r="A47" s="114"/>
      <c r="B47" s="107">
        <f>'Tax Invoice'!D43</f>
        <v>2</v>
      </c>
      <c r="C47" s="10" t="s">
        <v>740</v>
      </c>
      <c r="D47" s="10" t="s">
        <v>845</v>
      </c>
      <c r="E47" s="118" t="s">
        <v>728</v>
      </c>
      <c r="F47" s="140" t="s">
        <v>110</v>
      </c>
      <c r="G47" s="141"/>
      <c r="H47" s="11" t="s">
        <v>741</v>
      </c>
      <c r="I47" s="14">
        <f t="shared" si="0"/>
        <v>18.55</v>
      </c>
      <c r="J47" s="14">
        <v>18.55</v>
      </c>
      <c r="K47" s="109">
        <f t="shared" si="1"/>
        <v>37.1</v>
      </c>
      <c r="L47" s="115"/>
    </row>
    <row r="48" spans="1:12" ht="12.75" customHeight="1">
      <c r="A48" s="114"/>
      <c r="B48" s="107">
        <f>'Tax Invoice'!D44</f>
        <v>4</v>
      </c>
      <c r="C48" s="10" t="s">
        <v>740</v>
      </c>
      <c r="D48" s="10" t="s">
        <v>846</v>
      </c>
      <c r="E48" s="118" t="s">
        <v>743</v>
      </c>
      <c r="F48" s="140" t="s">
        <v>273</v>
      </c>
      <c r="G48" s="141"/>
      <c r="H48" s="11" t="s">
        <v>741</v>
      </c>
      <c r="I48" s="14">
        <f t="shared" si="0"/>
        <v>22.47</v>
      </c>
      <c r="J48" s="14">
        <v>22.47</v>
      </c>
      <c r="K48" s="109">
        <f t="shared" si="1"/>
        <v>89.88</v>
      </c>
      <c r="L48" s="115"/>
    </row>
    <row r="49" spans="1:12" ht="12.75" customHeight="1">
      <c r="A49" s="114"/>
      <c r="B49" s="107">
        <f>'Tax Invoice'!D45</f>
        <v>6</v>
      </c>
      <c r="C49" s="10" t="s">
        <v>740</v>
      </c>
      <c r="D49" s="10" t="s">
        <v>847</v>
      </c>
      <c r="E49" s="118" t="s">
        <v>732</v>
      </c>
      <c r="F49" s="140" t="s">
        <v>273</v>
      </c>
      <c r="G49" s="141"/>
      <c r="H49" s="11" t="s">
        <v>741</v>
      </c>
      <c r="I49" s="14">
        <f t="shared" si="0"/>
        <v>24.61</v>
      </c>
      <c r="J49" s="14">
        <v>24.61</v>
      </c>
      <c r="K49" s="109">
        <f t="shared" si="1"/>
        <v>147.66</v>
      </c>
      <c r="L49" s="115"/>
    </row>
    <row r="50" spans="1:12" ht="12.75" customHeight="1">
      <c r="A50" s="114"/>
      <c r="B50" s="107">
        <f>'Tax Invoice'!D46</f>
        <v>6</v>
      </c>
      <c r="C50" s="10" t="s">
        <v>740</v>
      </c>
      <c r="D50" s="10" t="s">
        <v>847</v>
      </c>
      <c r="E50" s="118" t="s">
        <v>732</v>
      </c>
      <c r="F50" s="140" t="s">
        <v>583</v>
      </c>
      <c r="G50" s="141"/>
      <c r="H50" s="11" t="s">
        <v>741</v>
      </c>
      <c r="I50" s="14">
        <f t="shared" si="0"/>
        <v>24.61</v>
      </c>
      <c r="J50" s="14">
        <v>24.61</v>
      </c>
      <c r="K50" s="109">
        <f t="shared" si="1"/>
        <v>147.66</v>
      </c>
      <c r="L50" s="115"/>
    </row>
    <row r="51" spans="1:12" ht="12.75" customHeight="1">
      <c r="A51" s="114"/>
      <c r="B51" s="107">
        <f>'Tax Invoice'!D47</f>
        <v>4</v>
      </c>
      <c r="C51" s="10" t="s">
        <v>740</v>
      </c>
      <c r="D51" s="10" t="s">
        <v>848</v>
      </c>
      <c r="E51" s="118" t="s">
        <v>744</v>
      </c>
      <c r="F51" s="140" t="s">
        <v>273</v>
      </c>
      <c r="G51" s="141"/>
      <c r="H51" s="11" t="s">
        <v>741</v>
      </c>
      <c r="I51" s="14">
        <f t="shared" si="0"/>
        <v>33.17</v>
      </c>
      <c r="J51" s="14">
        <v>33.17</v>
      </c>
      <c r="K51" s="109">
        <f t="shared" si="1"/>
        <v>132.68</v>
      </c>
      <c r="L51" s="115"/>
    </row>
    <row r="52" spans="1:12" ht="24" customHeight="1">
      <c r="A52" s="114"/>
      <c r="B52" s="107">
        <f>'Tax Invoice'!D48</f>
        <v>10</v>
      </c>
      <c r="C52" s="10" t="s">
        <v>745</v>
      </c>
      <c r="D52" s="10" t="s">
        <v>849</v>
      </c>
      <c r="E52" s="118" t="s">
        <v>746</v>
      </c>
      <c r="F52" s="140"/>
      <c r="G52" s="141"/>
      <c r="H52" s="11" t="s">
        <v>930</v>
      </c>
      <c r="I52" s="14">
        <f t="shared" si="0"/>
        <v>24.61</v>
      </c>
      <c r="J52" s="14">
        <v>24.61</v>
      </c>
      <c r="K52" s="109">
        <f t="shared" si="1"/>
        <v>246.1</v>
      </c>
      <c r="L52" s="115"/>
    </row>
    <row r="53" spans="1:12" ht="24" customHeight="1">
      <c r="A53" s="114"/>
      <c r="B53" s="107">
        <f>'Tax Invoice'!D49</f>
        <v>2</v>
      </c>
      <c r="C53" s="10" t="s">
        <v>745</v>
      </c>
      <c r="D53" s="10" t="s">
        <v>850</v>
      </c>
      <c r="E53" s="118" t="s">
        <v>747</v>
      </c>
      <c r="F53" s="140"/>
      <c r="G53" s="141"/>
      <c r="H53" s="11" t="s">
        <v>930</v>
      </c>
      <c r="I53" s="14">
        <f t="shared" si="0"/>
        <v>28.89</v>
      </c>
      <c r="J53" s="14">
        <v>28.89</v>
      </c>
      <c r="K53" s="109">
        <f t="shared" si="1"/>
        <v>57.78</v>
      </c>
      <c r="L53" s="115"/>
    </row>
    <row r="54" spans="1:12" ht="12.75" customHeight="1">
      <c r="A54" s="114"/>
      <c r="B54" s="107">
        <f>'Tax Invoice'!D50</f>
        <v>2</v>
      </c>
      <c r="C54" s="10" t="s">
        <v>748</v>
      </c>
      <c r="D54" s="10" t="s">
        <v>851</v>
      </c>
      <c r="E54" s="118" t="s">
        <v>736</v>
      </c>
      <c r="F54" s="140"/>
      <c r="G54" s="141"/>
      <c r="H54" s="11" t="s">
        <v>749</v>
      </c>
      <c r="I54" s="14">
        <f t="shared" ref="I54:I85" si="2">ROUNDUP(J54*$N$1,2)</f>
        <v>74.55</v>
      </c>
      <c r="J54" s="14">
        <v>74.55</v>
      </c>
      <c r="K54" s="109">
        <f t="shared" ref="K54:K85" si="3">I54*B54</f>
        <v>149.1</v>
      </c>
      <c r="L54" s="115"/>
    </row>
    <row r="55" spans="1:12" ht="24" customHeight="1">
      <c r="A55" s="114"/>
      <c r="B55" s="107">
        <f>'Tax Invoice'!D51</f>
        <v>2</v>
      </c>
      <c r="C55" s="10" t="s">
        <v>750</v>
      </c>
      <c r="D55" s="10" t="s">
        <v>852</v>
      </c>
      <c r="E55" s="118" t="s">
        <v>717</v>
      </c>
      <c r="F55" s="140" t="s">
        <v>273</v>
      </c>
      <c r="G55" s="141"/>
      <c r="H55" s="11" t="s">
        <v>931</v>
      </c>
      <c r="I55" s="14">
        <f t="shared" si="2"/>
        <v>58.5</v>
      </c>
      <c r="J55" s="14">
        <v>58.5</v>
      </c>
      <c r="K55" s="109">
        <f t="shared" si="3"/>
        <v>117</v>
      </c>
      <c r="L55" s="115"/>
    </row>
    <row r="56" spans="1:12" ht="24" customHeight="1">
      <c r="A56" s="114"/>
      <c r="B56" s="107">
        <f>'Tax Invoice'!D52</f>
        <v>10</v>
      </c>
      <c r="C56" s="10" t="s">
        <v>750</v>
      </c>
      <c r="D56" s="10" t="s">
        <v>853</v>
      </c>
      <c r="E56" s="118" t="s">
        <v>743</v>
      </c>
      <c r="F56" s="140" t="s">
        <v>273</v>
      </c>
      <c r="G56" s="141"/>
      <c r="H56" s="11" t="s">
        <v>931</v>
      </c>
      <c r="I56" s="14">
        <f t="shared" si="2"/>
        <v>59.92</v>
      </c>
      <c r="J56" s="14">
        <v>59.92</v>
      </c>
      <c r="K56" s="109">
        <f t="shared" si="3"/>
        <v>599.20000000000005</v>
      </c>
      <c r="L56" s="115"/>
    </row>
    <row r="57" spans="1:12" ht="24" customHeight="1">
      <c r="A57" s="114"/>
      <c r="B57" s="107">
        <f>'Tax Invoice'!D53</f>
        <v>4</v>
      </c>
      <c r="C57" s="10" t="s">
        <v>750</v>
      </c>
      <c r="D57" s="10" t="s">
        <v>854</v>
      </c>
      <c r="E57" s="118" t="s">
        <v>744</v>
      </c>
      <c r="F57" s="140" t="s">
        <v>273</v>
      </c>
      <c r="G57" s="141"/>
      <c r="H57" s="11" t="s">
        <v>931</v>
      </c>
      <c r="I57" s="14">
        <f t="shared" si="2"/>
        <v>94.17</v>
      </c>
      <c r="J57" s="14">
        <v>94.17</v>
      </c>
      <c r="K57" s="109">
        <f t="shared" si="3"/>
        <v>376.68</v>
      </c>
      <c r="L57" s="115"/>
    </row>
    <row r="58" spans="1:12" ht="24" customHeight="1">
      <c r="A58" s="114"/>
      <c r="B58" s="107">
        <f>'Tax Invoice'!D54</f>
        <v>10</v>
      </c>
      <c r="C58" s="10" t="s">
        <v>750</v>
      </c>
      <c r="D58" s="10" t="s">
        <v>855</v>
      </c>
      <c r="E58" s="118" t="s">
        <v>746</v>
      </c>
      <c r="F58" s="140" t="s">
        <v>273</v>
      </c>
      <c r="G58" s="141"/>
      <c r="H58" s="11" t="s">
        <v>931</v>
      </c>
      <c r="I58" s="14">
        <f t="shared" si="2"/>
        <v>47.08</v>
      </c>
      <c r="J58" s="14">
        <v>47.08</v>
      </c>
      <c r="K58" s="109">
        <f t="shared" si="3"/>
        <v>470.79999999999995</v>
      </c>
      <c r="L58" s="115"/>
    </row>
    <row r="59" spans="1:12" ht="24" customHeight="1">
      <c r="A59" s="114"/>
      <c r="B59" s="107">
        <f>'Tax Invoice'!D55</f>
        <v>18</v>
      </c>
      <c r="C59" s="10" t="s">
        <v>750</v>
      </c>
      <c r="D59" s="10" t="s">
        <v>856</v>
      </c>
      <c r="E59" s="118" t="s">
        <v>747</v>
      </c>
      <c r="F59" s="140" t="s">
        <v>273</v>
      </c>
      <c r="G59" s="141"/>
      <c r="H59" s="11" t="s">
        <v>931</v>
      </c>
      <c r="I59" s="14">
        <f t="shared" si="2"/>
        <v>55.29</v>
      </c>
      <c r="J59" s="14">
        <v>55.29</v>
      </c>
      <c r="K59" s="109">
        <f t="shared" si="3"/>
        <v>995.22</v>
      </c>
      <c r="L59" s="115"/>
    </row>
    <row r="60" spans="1:12" ht="12.75" customHeight="1">
      <c r="A60" s="114"/>
      <c r="B60" s="107">
        <f>'Tax Invoice'!D56</f>
        <v>10</v>
      </c>
      <c r="C60" s="10" t="s">
        <v>751</v>
      </c>
      <c r="D60" s="10" t="s">
        <v>857</v>
      </c>
      <c r="E60" s="118" t="s">
        <v>725</v>
      </c>
      <c r="F60" s="140"/>
      <c r="G60" s="141"/>
      <c r="H60" s="11" t="s">
        <v>752</v>
      </c>
      <c r="I60" s="14">
        <f t="shared" si="2"/>
        <v>56.71</v>
      </c>
      <c r="J60" s="14">
        <v>56.71</v>
      </c>
      <c r="K60" s="109">
        <f t="shared" si="3"/>
        <v>567.1</v>
      </c>
      <c r="L60" s="115"/>
    </row>
    <row r="61" spans="1:12" ht="12.75" customHeight="1">
      <c r="A61" s="114"/>
      <c r="B61" s="107">
        <f>'Tax Invoice'!D57</f>
        <v>4</v>
      </c>
      <c r="C61" s="10" t="s">
        <v>751</v>
      </c>
      <c r="D61" s="10" t="s">
        <v>858</v>
      </c>
      <c r="E61" s="118" t="s">
        <v>736</v>
      </c>
      <c r="F61" s="140"/>
      <c r="G61" s="141"/>
      <c r="H61" s="11" t="s">
        <v>752</v>
      </c>
      <c r="I61" s="14">
        <f t="shared" si="2"/>
        <v>151.24</v>
      </c>
      <c r="J61" s="14">
        <v>151.24</v>
      </c>
      <c r="K61" s="109">
        <f t="shared" si="3"/>
        <v>604.96</v>
      </c>
      <c r="L61" s="115"/>
    </row>
    <row r="62" spans="1:12" ht="12.75" customHeight="1">
      <c r="A62" s="114"/>
      <c r="B62" s="107">
        <f>'Tax Invoice'!D58</f>
        <v>4</v>
      </c>
      <c r="C62" s="10" t="s">
        <v>751</v>
      </c>
      <c r="D62" s="10" t="s">
        <v>859</v>
      </c>
      <c r="E62" s="118" t="s">
        <v>746</v>
      </c>
      <c r="F62" s="140"/>
      <c r="G62" s="141"/>
      <c r="H62" s="11" t="s">
        <v>752</v>
      </c>
      <c r="I62" s="14">
        <f t="shared" si="2"/>
        <v>69.2</v>
      </c>
      <c r="J62" s="14">
        <v>69.2</v>
      </c>
      <c r="K62" s="109">
        <f t="shared" si="3"/>
        <v>276.8</v>
      </c>
      <c r="L62" s="115"/>
    </row>
    <row r="63" spans="1:12" ht="24" customHeight="1">
      <c r="A63" s="114"/>
      <c r="B63" s="107">
        <f>'Tax Invoice'!D59</f>
        <v>4</v>
      </c>
      <c r="C63" s="10" t="s">
        <v>753</v>
      </c>
      <c r="D63" s="10" t="s">
        <v>860</v>
      </c>
      <c r="E63" s="118" t="s">
        <v>727</v>
      </c>
      <c r="F63" s="140"/>
      <c r="G63" s="141"/>
      <c r="H63" s="11" t="s">
        <v>754</v>
      </c>
      <c r="I63" s="14">
        <f t="shared" si="2"/>
        <v>72.760000000000005</v>
      </c>
      <c r="J63" s="14">
        <v>72.760000000000005</v>
      </c>
      <c r="K63" s="109">
        <f t="shared" si="3"/>
        <v>291.04000000000002</v>
      </c>
      <c r="L63" s="115"/>
    </row>
    <row r="64" spans="1:12" ht="24" customHeight="1">
      <c r="A64" s="114"/>
      <c r="B64" s="107">
        <f>'Tax Invoice'!D60</f>
        <v>2</v>
      </c>
      <c r="C64" s="10" t="s">
        <v>755</v>
      </c>
      <c r="D64" s="10" t="s">
        <v>861</v>
      </c>
      <c r="E64" s="118" t="s">
        <v>727</v>
      </c>
      <c r="F64" s="140" t="s">
        <v>107</v>
      </c>
      <c r="G64" s="141"/>
      <c r="H64" s="11" t="s">
        <v>756</v>
      </c>
      <c r="I64" s="14">
        <f t="shared" si="2"/>
        <v>101.3</v>
      </c>
      <c r="J64" s="14">
        <v>101.3</v>
      </c>
      <c r="K64" s="109">
        <f t="shared" si="3"/>
        <v>202.6</v>
      </c>
      <c r="L64" s="115"/>
    </row>
    <row r="65" spans="1:12" ht="24" customHeight="1">
      <c r="A65" s="114"/>
      <c r="B65" s="107">
        <f>'Tax Invoice'!D61</f>
        <v>4</v>
      </c>
      <c r="C65" s="10" t="s">
        <v>755</v>
      </c>
      <c r="D65" s="10" t="s">
        <v>862</v>
      </c>
      <c r="E65" s="118" t="s">
        <v>717</v>
      </c>
      <c r="F65" s="140" t="s">
        <v>107</v>
      </c>
      <c r="G65" s="141"/>
      <c r="H65" s="11" t="s">
        <v>756</v>
      </c>
      <c r="I65" s="14">
        <f t="shared" si="2"/>
        <v>135.19</v>
      </c>
      <c r="J65" s="14">
        <v>135.19</v>
      </c>
      <c r="K65" s="109">
        <f t="shared" si="3"/>
        <v>540.76</v>
      </c>
      <c r="L65" s="115"/>
    </row>
    <row r="66" spans="1:12" ht="12.75" customHeight="1">
      <c r="A66" s="114"/>
      <c r="B66" s="107">
        <f>'Tax Invoice'!D62</f>
        <v>2</v>
      </c>
      <c r="C66" s="10" t="s">
        <v>757</v>
      </c>
      <c r="D66" s="10" t="s">
        <v>863</v>
      </c>
      <c r="E66" s="118" t="s">
        <v>725</v>
      </c>
      <c r="F66" s="140"/>
      <c r="G66" s="141"/>
      <c r="H66" s="11" t="s">
        <v>758</v>
      </c>
      <c r="I66" s="14">
        <f t="shared" si="2"/>
        <v>35.31</v>
      </c>
      <c r="J66" s="14">
        <v>35.31</v>
      </c>
      <c r="K66" s="109">
        <f t="shared" si="3"/>
        <v>70.62</v>
      </c>
      <c r="L66" s="115"/>
    </row>
    <row r="67" spans="1:12" ht="12.75" customHeight="1">
      <c r="A67" s="114"/>
      <c r="B67" s="107">
        <f>'Tax Invoice'!D63</f>
        <v>2</v>
      </c>
      <c r="C67" s="10" t="s">
        <v>757</v>
      </c>
      <c r="D67" s="10" t="s">
        <v>864</v>
      </c>
      <c r="E67" s="118" t="s">
        <v>717</v>
      </c>
      <c r="F67" s="140"/>
      <c r="G67" s="141"/>
      <c r="H67" s="11" t="s">
        <v>758</v>
      </c>
      <c r="I67" s="14">
        <f t="shared" si="2"/>
        <v>51.36</v>
      </c>
      <c r="J67" s="14">
        <v>51.36</v>
      </c>
      <c r="K67" s="109">
        <f t="shared" si="3"/>
        <v>102.72</v>
      </c>
      <c r="L67" s="115"/>
    </row>
    <row r="68" spans="1:12" ht="12.75" customHeight="1">
      <c r="A68" s="114"/>
      <c r="B68" s="107">
        <f>'Tax Invoice'!D64</f>
        <v>4</v>
      </c>
      <c r="C68" s="10" t="s">
        <v>759</v>
      </c>
      <c r="D68" s="10" t="s">
        <v>865</v>
      </c>
      <c r="E68" s="118" t="s">
        <v>760</v>
      </c>
      <c r="F68" s="140" t="s">
        <v>673</v>
      </c>
      <c r="G68" s="141"/>
      <c r="H68" s="11" t="s">
        <v>761</v>
      </c>
      <c r="I68" s="14">
        <f t="shared" si="2"/>
        <v>81.680000000000007</v>
      </c>
      <c r="J68" s="14">
        <v>81.680000000000007</v>
      </c>
      <c r="K68" s="109">
        <f t="shared" si="3"/>
        <v>326.72000000000003</v>
      </c>
      <c r="L68" s="115"/>
    </row>
    <row r="69" spans="1:12" ht="12.75" customHeight="1">
      <c r="A69" s="114"/>
      <c r="B69" s="107">
        <f>'Tax Invoice'!D65</f>
        <v>2</v>
      </c>
      <c r="C69" s="10" t="s">
        <v>759</v>
      </c>
      <c r="D69" s="10" t="s">
        <v>866</v>
      </c>
      <c r="E69" s="118" t="s">
        <v>720</v>
      </c>
      <c r="F69" s="140" t="s">
        <v>673</v>
      </c>
      <c r="G69" s="141"/>
      <c r="H69" s="11" t="s">
        <v>761</v>
      </c>
      <c r="I69" s="14">
        <f t="shared" si="2"/>
        <v>88.82</v>
      </c>
      <c r="J69" s="14">
        <v>88.82</v>
      </c>
      <c r="K69" s="109">
        <f t="shared" si="3"/>
        <v>177.64</v>
      </c>
      <c r="L69" s="115"/>
    </row>
    <row r="70" spans="1:12" ht="12.75" customHeight="1">
      <c r="A70" s="114"/>
      <c r="B70" s="107">
        <f>'Tax Invoice'!D66</f>
        <v>2</v>
      </c>
      <c r="C70" s="10" t="s">
        <v>759</v>
      </c>
      <c r="D70" s="10" t="s">
        <v>867</v>
      </c>
      <c r="E70" s="118" t="s">
        <v>728</v>
      </c>
      <c r="F70" s="140" t="s">
        <v>273</v>
      </c>
      <c r="G70" s="141"/>
      <c r="H70" s="11" t="s">
        <v>761</v>
      </c>
      <c r="I70" s="14">
        <f t="shared" si="2"/>
        <v>119.13</v>
      </c>
      <c r="J70" s="14">
        <v>119.13</v>
      </c>
      <c r="K70" s="109">
        <f t="shared" si="3"/>
        <v>238.26</v>
      </c>
      <c r="L70" s="115"/>
    </row>
    <row r="71" spans="1:12" ht="12.75" customHeight="1">
      <c r="A71" s="114"/>
      <c r="B71" s="107">
        <f>'Tax Invoice'!D67</f>
        <v>2</v>
      </c>
      <c r="C71" s="10" t="s">
        <v>759</v>
      </c>
      <c r="D71" s="10" t="s">
        <v>867</v>
      </c>
      <c r="E71" s="118" t="s">
        <v>728</v>
      </c>
      <c r="F71" s="140" t="s">
        <v>673</v>
      </c>
      <c r="G71" s="141"/>
      <c r="H71" s="11" t="s">
        <v>761</v>
      </c>
      <c r="I71" s="14">
        <f t="shared" si="2"/>
        <v>119.13</v>
      </c>
      <c r="J71" s="14">
        <v>119.13</v>
      </c>
      <c r="K71" s="109">
        <f t="shared" si="3"/>
        <v>238.26</v>
      </c>
      <c r="L71" s="115"/>
    </row>
    <row r="72" spans="1:12" ht="12.75" customHeight="1">
      <c r="A72" s="114"/>
      <c r="B72" s="107">
        <f>'Tax Invoice'!D68</f>
        <v>4</v>
      </c>
      <c r="C72" s="10" t="s">
        <v>759</v>
      </c>
      <c r="D72" s="10" t="s">
        <v>868</v>
      </c>
      <c r="E72" s="118" t="s">
        <v>762</v>
      </c>
      <c r="F72" s="140" t="s">
        <v>273</v>
      </c>
      <c r="G72" s="141"/>
      <c r="H72" s="11" t="s">
        <v>761</v>
      </c>
      <c r="I72" s="14">
        <f t="shared" si="2"/>
        <v>320.66000000000003</v>
      </c>
      <c r="J72" s="14">
        <v>320.66000000000003</v>
      </c>
      <c r="K72" s="109">
        <f t="shared" si="3"/>
        <v>1282.6400000000001</v>
      </c>
      <c r="L72" s="121"/>
    </row>
    <row r="73" spans="1:12" ht="12.75" customHeight="1">
      <c r="A73" s="114"/>
      <c r="B73" s="107">
        <f>'Tax Invoice'!D69</f>
        <v>2</v>
      </c>
      <c r="C73" s="10" t="s">
        <v>759</v>
      </c>
      <c r="D73" s="10" t="s">
        <v>869</v>
      </c>
      <c r="E73" s="118" t="s">
        <v>763</v>
      </c>
      <c r="F73" s="140" t="s">
        <v>273</v>
      </c>
      <c r="G73" s="141"/>
      <c r="H73" s="11" t="s">
        <v>761</v>
      </c>
      <c r="I73" s="14">
        <f t="shared" si="2"/>
        <v>445.51</v>
      </c>
      <c r="J73" s="14">
        <v>445.51</v>
      </c>
      <c r="K73" s="109">
        <f t="shared" si="3"/>
        <v>891.02</v>
      </c>
      <c r="L73" s="115"/>
    </row>
    <row r="74" spans="1:12" ht="12.75" customHeight="1">
      <c r="A74" s="114"/>
      <c r="B74" s="107">
        <f>'Tax Invoice'!D70</f>
        <v>2</v>
      </c>
      <c r="C74" s="10" t="s">
        <v>759</v>
      </c>
      <c r="D74" s="10" t="s">
        <v>870</v>
      </c>
      <c r="E74" s="118" t="s">
        <v>764</v>
      </c>
      <c r="F74" s="140" t="s">
        <v>673</v>
      </c>
      <c r="G74" s="141"/>
      <c r="H74" s="11" t="s">
        <v>761</v>
      </c>
      <c r="I74" s="14">
        <f t="shared" si="2"/>
        <v>106.65</v>
      </c>
      <c r="J74" s="14">
        <v>106.65</v>
      </c>
      <c r="K74" s="109">
        <f t="shared" si="3"/>
        <v>213.3</v>
      </c>
      <c r="L74" s="115"/>
    </row>
    <row r="75" spans="1:12" ht="12.75" customHeight="1">
      <c r="A75" s="114"/>
      <c r="B75" s="107">
        <f>'Tax Invoice'!D71</f>
        <v>6</v>
      </c>
      <c r="C75" s="10" t="s">
        <v>759</v>
      </c>
      <c r="D75" s="10" t="s">
        <v>871</v>
      </c>
      <c r="E75" s="118" t="s">
        <v>747</v>
      </c>
      <c r="F75" s="140" t="s">
        <v>273</v>
      </c>
      <c r="G75" s="141"/>
      <c r="H75" s="11" t="s">
        <v>761</v>
      </c>
      <c r="I75" s="14">
        <f t="shared" si="2"/>
        <v>126.27</v>
      </c>
      <c r="J75" s="14">
        <v>126.27</v>
      </c>
      <c r="K75" s="109">
        <f t="shared" si="3"/>
        <v>757.62</v>
      </c>
      <c r="L75" s="115"/>
    </row>
    <row r="76" spans="1:12" ht="12.75" customHeight="1">
      <c r="A76" s="114"/>
      <c r="B76" s="107">
        <f>'Tax Invoice'!D72</f>
        <v>2</v>
      </c>
      <c r="C76" s="10" t="s">
        <v>759</v>
      </c>
      <c r="D76" s="10" t="s">
        <v>871</v>
      </c>
      <c r="E76" s="118" t="s">
        <v>747</v>
      </c>
      <c r="F76" s="140" t="s">
        <v>271</v>
      </c>
      <c r="G76" s="141"/>
      <c r="H76" s="11" t="s">
        <v>761</v>
      </c>
      <c r="I76" s="14">
        <f t="shared" si="2"/>
        <v>126.27</v>
      </c>
      <c r="J76" s="14">
        <v>126.27</v>
      </c>
      <c r="K76" s="109">
        <f t="shared" si="3"/>
        <v>252.54</v>
      </c>
      <c r="L76" s="115"/>
    </row>
    <row r="77" spans="1:12" ht="12.75" customHeight="1">
      <c r="A77" s="114"/>
      <c r="B77" s="107">
        <f>'Tax Invoice'!D73</f>
        <v>2</v>
      </c>
      <c r="C77" s="10" t="s">
        <v>765</v>
      </c>
      <c r="D77" s="10" t="s">
        <v>872</v>
      </c>
      <c r="E77" s="118" t="s">
        <v>725</v>
      </c>
      <c r="F77" s="140" t="s">
        <v>721</v>
      </c>
      <c r="G77" s="141"/>
      <c r="H77" s="11" t="s">
        <v>766</v>
      </c>
      <c r="I77" s="14">
        <f t="shared" si="2"/>
        <v>14.98</v>
      </c>
      <c r="J77" s="14">
        <v>14.98</v>
      </c>
      <c r="K77" s="109">
        <f t="shared" si="3"/>
        <v>29.96</v>
      </c>
      <c r="L77" s="115"/>
    </row>
    <row r="78" spans="1:12" ht="12.75" customHeight="1">
      <c r="A78" s="114"/>
      <c r="B78" s="107">
        <f>'Tax Invoice'!D74</f>
        <v>2</v>
      </c>
      <c r="C78" s="10" t="s">
        <v>765</v>
      </c>
      <c r="D78" s="10" t="s">
        <v>873</v>
      </c>
      <c r="E78" s="118" t="s">
        <v>727</v>
      </c>
      <c r="F78" s="140" t="s">
        <v>273</v>
      </c>
      <c r="G78" s="141"/>
      <c r="H78" s="11" t="s">
        <v>766</v>
      </c>
      <c r="I78" s="14">
        <f t="shared" si="2"/>
        <v>17.12</v>
      </c>
      <c r="J78" s="14">
        <v>17.12</v>
      </c>
      <c r="K78" s="109">
        <f t="shared" si="3"/>
        <v>34.24</v>
      </c>
      <c r="L78" s="115"/>
    </row>
    <row r="79" spans="1:12" ht="12.75" customHeight="1">
      <c r="A79" s="114"/>
      <c r="B79" s="107">
        <f>'Tax Invoice'!D75</f>
        <v>18</v>
      </c>
      <c r="C79" s="10" t="s">
        <v>765</v>
      </c>
      <c r="D79" s="10" t="s">
        <v>874</v>
      </c>
      <c r="E79" s="118" t="s">
        <v>730</v>
      </c>
      <c r="F79" s="140" t="s">
        <v>273</v>
      </c>
      <c r="G79" s="141"/>
      <c r="H79" s="11" t="s">
        <v>766</v>
      </c>
      <c r="I79" s="14">
        <f t="shared" si="2"/>
        <v>27.47</v>
      </c>
      <c r="J79" s="14">
        <v>27.47</v>
      </c>
      <c r="K79" s="109">
        <f t="shared" si="3"/>
        <v>494.46</v>
      </c>
      <c r="L79" s="115"/>
    </row>
    <row r="80" spans="1:12" ht="12.75" customHeight="1">
      <c r="A80" s="114"/>
      <c r="B80" s="107">
        <f>'Tax Invoice'!D76</f>
        <v>6</v>
      </c>
      <c r="C80" s="10" t="s">
        <v>765</v>
      </c>
      <c r="D80" s="10" t="s">
        <v>874</v>
      </c>
      <c r="E80" s="118" t="s">
        <v>730</v>
      </c>
      <c r="F80" s="140" t="s">
        <v>583</v>
      </c>
      <c r="G80" s="141"/>
      <c r="H80" s="11" t="s">
        <v>766</v>
      </c>
      <c r="I80" s="14">
        <f t="shared" si="2"/>
        <v>27.47</v>
      </c>
      <c r="J80" s="14">
        <v>27.47</v>
      </c>
      <c r="K80" s="109">
        <f t="shared" si="3"/>
        <v>164.82</v>
      </c>
      <c r="L80" s="115"/>
    </row>
    <row r="81" spans="1:12" ht="12.75" customHeight="1">
      <c r="A81" s="114"/>
      <c r="B81" s="107">
        <f>'Tax Invoice'!D77</f>
        <v>8</v>
      </c>
      <c r="C81" s="10" t="s">
        <v>765</v>
      </c>
      <c r="D81" s="10" t="s">
        <v>875</v>
      </c>
      <c r="E81" s="118" t="s">
        <v>744</v>
      </c>
      <c r="F81" s="140" t="s">
        <v>273</v>
      </c>
      <c r="G81" s="141"/>
      <c r="H81" s="11" t="s">
        <v>766</v>
      </c>
      <c r="I81" s="14">
        <f t="shared" si="2"/>
        <v>28.18</v>
      </c>
      <c r="J81" s="14">
        <v>28.18</v>
      </c>
      <c r="K81" s="109">
        <f t="shared" si="3"/>
        <v>225.44</v>
      </c>
      <c r="L81" s="115"/>
    </row>
    <row r="82" spans="1:12" ht="12.75" customHeight="1">
      <c r="A82" s="114"/>
      <c r="B82" s="107">
        <f>'Tax Invoice'!D78</f>
        <v>2</v>
      </c>
      <c r="C82" s="10" t="s">
        <v>767</v>
      </c>
      <c r="D82" s="10" t="s">
        <v>876</v>
      </c>
      <c r="E82" s="118" t="s">
        <v>294</v>
      </c>
      <c r="F82" s="140"/>
      <c r="G82" s="141"/>
      <c r="H82" s="11" t="s">
        <v>768</v>
      </c>
      <c r="I82" s="14">
        <f t="shared" si="2"/>
        <v>15.69</v>
      </c>
      <c r="J82" s="14">
        <v>15.69</v>
      </c>
      <c r="K82" s="109">
        <f t="shared" si="3"/>
        <v>31.38</v>
      </c>
      <c r="L82" s="115"/>
    </row>
    <row r="83" spans="1:12" ht="12.75" customHeight="1">
      <c r="A83" s="114"/>
      <c r="B83" s="107">
        <f>'Tax Invoice'!D79</f>
        <v>2</v>
      </c>
      <c r="C83" s="10" t="s">
        <v>570</v>
      </c>
      <c r="D83" s="10" t="s">
        <v>877</v>
      </c>
      <c r="E83" s="118" t="s">
        <v>769</v>
      </c>
      <c r="F83" s="140"/>
      <c r="G83" s="141"/>
      <c r="H83" s="11" t="s">
        <v>573</v>
      </c>
      <c r="I83" s="14">
        <f t="shared" si="2"/>
        <v>13.91</v>
      </c>
      <c r="J83" s="14">
        <v>13.91</v>
      </c>
      <c r="K83" s="109">
        <f t="shared" si="3"/>
        <v>27.82</v>
      </c>
      <c r="L83" s="115"/>
    </row>
    <row r="84" spans="1:12" ht="12.75" customHeight="1">
      <c r="A84" s="114"/>
      <c r="B84" s="107">
        <f>'Tax Invoice'!D80</f>
        <v>2</v>
      </c>
      <c r="C84" s="10" t="s">
        <v>770</v>
      </c>
      <c r="D84" s="10" t="s">
        <v>878</v>
      </c>
      <c r="E84" s="118" t="s">
        <v>742</v>
      </c>
      <c r="F84" s="140"/>
      <c r="G84" s="141"/>
      <c r="H84" s="11" t="s">
        <v>771</v>
      </c>
      <c r="I84" s="14">
        <f t="shared" si="2"/>
        <v>58.5</v>
      </c>
      <c r="J84" s="14">
        <v>58.5</v>
      </c>
      <c r="K84" s="109">
        <f t="shared" si="3"/>
        <v>117</v>
      </c>
      <c r="L84" s="115"/>
    </row>
    <row r="85" spans="1:12" ht="12.75" customHeight="1">
      <c r="A85" s="114"/>
      <c r="B85" s="107">
        <f>'Tax Invoice'!D81</f>
        <v>10</v>
      </c>
      <c r="C85" s="10" t="s">
        <v>772</v>
      </c>
      <c r="D85" s="10" t="s">
        <v>879</v>
      </c>
      <c r="E85" s="118" t="s">
        <v>294</v>
      </c>
      <c r="F85" s="140" t="s">
        <v>273</v>
      </c>
      <c r="G85" s="141"/>
      <c r="H85" s="11" t="s">
        <v>773</v>
      </c>
      <c r="I85" s="14">
        <f t="shared" si="2"/>
        <v>24.61</v>
      </c>
      <c r="J85" s="14">
        <v>24.61</v>
      </c>
      <c r="K85" s="109">
        <f t="shared" si="3"/>
        <v>246.1</v>
      </c>
      <c r="L85" s="115"/>
    </row>
    <row r="86" spans="1:12" ht="12.75" customHeight="1">
      <c r="A86" s="114"/>
      <c r="B86" s="107">
        <f>'Tax Invoice'!D82</f>
        <v>4</v>
      </c>
      <c r="C86" s="10" t="s">
        <v>772</v>
      </c>
      <c r="D86" s="10" t="s">
        <v>879</v>
      </c>
      <c r="E86" s="118" t="s">
        <v>294</v>
      </c>
      <c r="F86" s="140" t="s">
        <v>673</v>
      </c>
      <c r="G86" s="141"/>
      <c r="H86" s="11" t="s">
        <v>773</v>
      </c>
      <c r="I86" s="14">
        <f t="shared" ref="I86:I117" si="4">ROUNDUP(J86*$N$1,2)</f>
        <v>24.61</v>
      </c>
      <c r="J86" s="14">
        <v>24.61</v>
      </c>
      <c r="K86" s="109">
        <f t="shared" ref="K86:K117" si="5">I86*B86</f>
        <v>98.44</v>
      </c>
      <c r="L86" s="115"/>
    </row>
    <row r="87" spans="1:12" ht="12.75" customHeight="1">
      <c r="A87" s="114"/>
      <c r="B87" s="107">
        <f>'Tax Invoice'!D83</f>
        <v>2</v>
      </c>
      <c r="C87" s="10" t="s">
        <v>772</v>
      </c>
      <c r="D87" s="10" t="s">
        <v>879</v>
      </c>
      <c r="E87" s="118" t="s">
        <v>294</v>
      </c>
      <c r="F87" s="140" t="s">
        <v>272</v>
      </c>
      <c r="G87" s="141"/>
      <c r="H87" s="11" t="s">
        <v>773</v>
      </c>
      <c r="I87" s="14">
        <f t="shared" si="4"/>
        <v>24.61</v>
      </c>
      <c r="J87" s="14">
        <v>24.61</v>
      </c>
      <c r="K87" s="109">
        <f t="shared" si="5"/>
        <v>49.22</v>
      </c>
      <c r="L87" s="115"/>
    </row>
    <row r="88" spans="1:12" ht="24" customHeight="1">
      <c r="A88" s="114"/>
      <c r="B88" s="107">
        <f>'Tax Invoice'!D84</f>
        <v>2</v>
      </c>
      <c r="C88" s="10" t="s">
        <v>774</v>
      </c>
      <c r="D88" s="10" t="s">
        <v>880</v>
      </c>
      <c r="E88" s="118" t="s">
        <v>769</v>
      </c>
      <c r="F88" s="140" t="s">
        <v>273</v>
      </c>
      <c r="G88" s="141"/>
      <c r="H88" s="11" t="s">
        <v>775</v>
      </c>
      <c r="I88" s="14">
        <f t="shared" si="4"/>
        <v>21.04</v>
      </c>
      <c r="J88" s="14">
        <v>21.04</v>
      </c>
      <c r="K88" s="109">
        <f t="shared" si="5"/>
        <v>42.08</v>
      </c>
      <c r="L88" s="115"/>
    </row>
    <row r="89" spans="1:12" ht="12.75" customHeight="1">
      <c r="A89" s="114"/>
      <c r="B89" s="107">
        <f>'Tax Invoice'!D85</f>
        <v>2</v>
      </c>
      <c r="C89" s="10" t="s">
        <v>776</v>
      </c>
      <c r="D89" s="10" t="s">
        <v>776</v>
      </c>
      <c r="E89" s="118" t="s">
        <v>298</v>
      </c>
      <c r="F89" s="140" t="s">
        <v>273</v>
      </c>
      <c r="G89" s="141"/>
      <c r="H89" s="11" t="s">
        <v>777</v>
      </c>
      <c r="I89" s="14">
        <f t="shared" si="4"/>
        <v>12.13</v>
      </c>
      <c r="J89" s="14">
        <v>12.13</v>
      </c>
      <c r="K89" s="109">
        <f t="shared" si="5"/>
        <v>24.26</v>
      </c>
      <c r="L89" s="115"/>
    </row>
    <row r="90" spans="1:12" ht="12.75" customHeight="1">
      <c r="A90" s="114"/>
      <c r="B90" s="107">
        <f>'Tax Invoice'!D86</f>
        <v>2</v>
      </c>
      <c r="C90" s="10" t="s">
        <v>776</v>
      </c>
      <c r="D90" s="10" t="s">
        <v>776</v>
      </c>
      <c r="E90" s="118" t="s">
        <v>298</v>
      </c>
      <c r="F90" s="140" t="s">
        <v>484</v>
      </c>
      <c r="G90" s="141"/>
      <c r="H90" s="11" t="s">
        <v>777</v>
      </c>
      <c r="I90" s="14">
        <f t="shared" si="4"/>
        <v>12.13</v>
      </c>
      <c r="J90" s="14">
        <v>12.13</v>
      </c>
      <c r="K90" s="109">
        <f t="shared" si="5"/>
        <v>24.26</v>
      </c>
      <c r="L90" s="115"/>
    </row>
    <row r="91" spans="1:12" ht="12.75" customHeight="1">
      <c r="A91" s="114"/>
      <c r="B91" s="107">
        <f>'Tax Invoice'!D87</f>
        <v>2</v>
      </c>
      <c r="C91" s="10" t="s">
        <v>776</v>
      </c>
      <c r="D91" s="10" t="s">
        <v>776</v>
      </c>
      <c r="E91" s="118" t="s">
        <v>298</v>
      </c>
      <c r="F91" s="140" t="s">
        <v>721</v>
      </c>
      <c r="G91" s="141"/>
      <c r="H91" s="11" t="s">
        <v>777</v>
      </c>
      <c r="I91" s="14">
        <f t="shared" si="4"/>
        <v>12.13</v>
      </c>
      <c r="J91" s="14">
        <v>12.13</v>
      </c>
      <c r="K91" s="109">
        <f t="shared" si="5"/>
        <v>24.26</v>
      </c>
      <c r="L91" s="115"/>
    </row>
    <row r="92" spans="1:12" ht="12.75" customHeight="1">
      <c r="A92" s="114"/>
      <c r="B92" s="107">
        <f>'Tax Invoice'!D88</f>
        <v>2</v>
      </c>
      <c r="C92" s="10" t="s">
        <v>776</v>
      </c>
      <c r="D92" s="10" t="s">
        <v>776</v>
      </c>
      <c r="E92" s="118" t="s">
        <v>298</v>
      </c>
      <c r="F92" s="140" t="s">
        <v>723</v>
      </c>
      <c r="G92" s="141"/>
      <c r="H92" s="11" t="s">
        <v>777</v>
      </c>
      <c r="I92" s="14">
        <f t="shared" si="4"/>
        <v>12.13</v>
      </c>
      <c r="J92" s="14">
        <v>12.13</v>
      </c>
      <c r="K92" s="109">
        <f t="shared" si="5"/>
        <v>24.26</v>
      </c>
      <c r="L92" s="115"/>
    </row>
    <row r="93" spans="1:12" ht="12.75" customHeight="1">
      <c r="A93" s="114"/>
      <c r="B93" s="107">
        <f>'Tax Invoice'!D89</f>
        <v>6</v>
      </c>
      <c r="C93" s="10" t="s">
        <v>776</v>
      </c>
      <c r="D93" s="10" t="s">
        <v>776</v>
      </c>
      <c r="E93" s="118" t="s">
        <v>294</v>
      </c>
      <c r="F93" s="140" t="s">
        <v>273</v>
      </c>
      <c r="G93" s="141"/>
      <c r="H93" s="11" t="s">
        <v>777</v>
      </c>
      <c r="I93" s="14">
        <f t="shared" si="4"/>
        <v>12.13</v>
      </c>
      <c r="J93" s="14">
        <v>12.13</v>
      </c>
      <c r="K93" s="109">
        <f t="shared" si="5"/>
        <v>72.78</v>
      </c>
      <c r="L93" s="115"/>
    </row>
    <row r="94" spans="1:12" ht="12.75" customHeight="1">
      <c r="A94" s="114"/>
      <c r="B94" s="107">
        <f>'Tax Invoice'!D90</f>
        <v>6</v>
      </c>
      <c r="C94" s="10" t="s">
        <v>776</v>
      </c>
      <c r="D94" s="10" t="s">
        <v>776</v>
      </c>
      <c r="E94" s="118" t="s">
        <v>294</v>
      </c>
      <c r="F94" s="140" t="s">
        <v>484</v>
      </c>
      <c r="G94" s="141"/>
      <c r="H94" s="11" t="s">
        <v>777</v>
      </c>
      <c r="I94" s="14">
        <f t="shared" si="4"/>
        <v>12.13</v>
      </c>
      <c r="J94" s="14">
        <v>12.13</v>
      </c>
      <c r="K94" s="109">
        <f t="shared" si="5"/>
        <v>72.78</v>
      </c>
      <c r="L94" s="115"/>
    </row>
    <row r="95" spans="1:12" ht="12.75" customHeight="1">
      <c r="A95" s="114"/>
      <c r="B95" s="107">
        <f>'Tax Invoice'!D91</f>
        <v>6</v>
      </c>
      <c r="C95" s="10" t="s">
        <v>776</v>
      </c>
      <c r="D95" s="10" t="s">
        <v>776</v>
      </c>
      <c r="E95" s="118" t="s">
        <v>294</v>
      </c>
      <c r="F95" s="140" t="s">
        <v>721</v>
      </c>
      <c r="G95" s="141"/>
      <c r="H95" s="11" t="s">
        <v>777</v>
      </c>
      <c r="I95" s="14">
        <f t="shared" si="4"/>
        <v>12.13</v>
      </c>
      <c r="J95" s="14">
        <v>12.13</v>
      </c>
      <c r="K95" s="109">
        <f t="shared" si="5"/>
        <v>72.78</v>
      </c>
      <c r="L95" s="115"/>
    </row>
    <row r="96" spans="1:12" ht="12.75" customHeight="1">
      <c r="A96" s="114"/>
      <c r="B96" s="107">
        <f>'Tax Invoice'!D92</f>
        <v>6</v>
      </c>
      <c r="C96" s="10" t="s">
        <v>776</v>
      </c>
      <c r="D96" s="10" t="s">
        <v>776</v>
      </c>
      <c r="E96" s="118" t="s">
        <v>294</v>
      </c>
      <c r="F96" s="140" t="s">
        <v>723</v>
      </c>
      <c r="G96" s="141"/>
      <c r="H96" s="11" t="s">
        <v>777</v>
      </c>
      <c r="I96" s="14">
        <f t="shared" si="4"/>
        <v>12.13</v>
      </c>
      <c r="J96" s="14">
        <v>12.13</v>
      </c>
      <c r="K96" s="109">
        <f t="shared" si="5"/>
        <v>72.78</v>
      </c>
      <c r="L96" s="115"/>
    </row>
    <row r="97" spans="1:12" ht="12.75" customHeight="1">
      <c r="A97" s="114"/>
      <c r="B97" s="107">
        <f>'Tax Invoice'!D93</f>
        <v>6</v>
      </c>
      <c r="C97" s="10" t="s">
        <v>778</v>
      </c>
      <c r="D97" s="10" t="s">
        <v>881</v>
      </c>
      <c r="E97" s="118" t="s">
        <v>760</v>
      </c>
      <c r="F97" s="140"/>
      <c r="G97" s="141"/>
      <c r="H97" s="11" t="s">
        <v>779</v>
      </c>
      <c r="I97" s="14">
        <f t="shared" si="4"/>
        <v>29.96</v>
      </c>
      <c r="J97" s="14">
        <v>29.96</v>
      </c>
      <c r="K97" s="109">
        <f t="shared" si="5"/>
        <v>179.76</v>
      </c>
      <c r="L97" s="115"/>
    </row>
    <row r="98" spans="1:12" ht="12.75" customHeight="1">
      <c r="A98" s="114"/>
      <c r="B98" s="107">
        <f>'Tax Invoice'!D94</f>
        <v>2</v>
      </c>
      <c r="C98" s="10" t="s">
        <v>778</v>
      </c>
      <c r="D98" s="10" t="s">
        <v>882</v>
      </c>
      <c r="E98" s="118" t="s">
        <v>717</v>
      </c>
      <c r="F98" s="140"/>
      <c r="G98" s="141"/>
      <c r="H98" s="11" t="s">
        <v>779</v>
      </c>
      <c r="I98" s="14">
        <f t="shared" si="4"/>
        <v>138.75</v>
      </c>
      <c r="J98" s="14">
        <v>138.75</v>
      </c>
      <c r="K98" s="109">
        <f t="shared" si="5"/>
        <v>277.5</v>
      </c>
      <c r="L98" s="115"/>
    </row>
    <row r="99" spans="1:12" ht="36" customHeight="1">
      <c r="A99" s="114"/>
      <c r="B99" s="107">
        <f>'Tax Invoice'!D95</f>
        <v>2</v>
      </c>
      <c r="C99" s="10" t="s">
        <v>780</v>
      </c>
      <c r="D99" s="10" t="s">
        <v>883</v>
      </c>
      <c r="E99" s="118" t="s">
        <v>781</v>
      </c>
      <c r="F99" s="140" t="s">
        <v>721</v>
      </c>
      <c r="G99" s="141"/>
      <c r="H99" s="11" t="s">
        <v>782</v>
      </c>
      <c r="I99" s="14">
        <f t="shared" si="4"/>
        <v>14.98</v>
      </c>
      <c r="J99" s="14">
        <v>14.98</v>
      </c>
      <c r="K99" s="109">
        <f t="shared" si="5"/>
        <v>29.96</v>
      </c>
      <c r="L99" s="115"/>
    </row>
    <row r="100" spans="1:12" ht="36" customHeight="1">
      <c r="A100" s="114"/>
      <c r="B100" s="107">
        <f>'Tax Invoice'!D96</f>
        <v>2</v>
      </c>
      <c r="C100" s="10" t="s">
        <v>780</v>
      </c>
      <c r="D100" s="10" t="s">
        <v>883</v>
      </c>
      <c r="E100" s="118" t="s">
        <v>781</v>
      </c>
      <c r="F100" s="140" t="s">
        <v>783</v>
      </c>
      <c r="G100" s="141"/>
      <c r="H100" s="11" t="s">
        <v>782</v>
      </c>
      <c r="I100" s="14">
        <f t="shared" si="4"/>
        <v>14.98</v>
      </c>
      <c r="J100" s="14">
        <v>14.98</v>
      </c>
      <c r="K100" s="109">
        <f t="shared" si="5"/>
        <v>29.96</v>
      </c>
      <c r="L100" s="115"/>
    </row>
    <row r="101" spans="1:12" ht="36" customHeight="1">
      <c r="A101" s="114"/>
      <c r="B101" s="107">
        <f>'Tax Invoice'!D97</f>
        <v>2</v>
      </c>
      <c r="C101" s="10" t="s">
        <v>780</v>
      </c>
      <c r="D101" s="10" t="s">
        <v>884</v>
      </c>
      <c r="E101" s="118" t="s">
        <v>784</v>
      </c>
      <c r="F101" s="140" t="s">
        <v>721</v>
      </c>
      <c r="G101" s="141"/>
      <c r="H101" s="11" t="s">
        <v>782</v>
      </c>
      <c r="I101" s="14">
        <f t="shared" si="4"/>
        <v>19.62</v>
      </c>
      <c r="J101" s="14">
        <v>19.62</v>
      </c>
      <c r="K101" s="109">
        <f t="shared" si="5"/>
        <v>39.24</v>
      </c>
      <c r="L101" s="115"/>
    </row>
    <row r="102" spans="1:12" ht="24" customHeight="1">
      <c r="A102" s="114"/>
      <c r="B102" s="107">
        <f>'Tax Invoice'!D98</f>
        <v>2</v>
      </c>
      <c r="C102" s="10" t="s">
        <v>785</v>
      </c>
      <c r="D102" s="10" t="s">
        <v>885</v>
      </c>
      <c r="E102" s="118" t="s">
        <v>732</v>
      </c>
      <c r="F102" s="140"/>
      <c r="G102" s="141"/>
      <c r="H102" s="11" t="s">
        <v>786</v>
      </c>
      <c r="I102" s="14">
        <f t="shared" si="4"/>
        <v>106.65</v>
      </c>
      <c r="J102" s="14">
        <v>106.65</v>
      </c>
      <c r="K102" s="109">
        <f t="shared" si="5"/>
        <v>213.3</v>
      </c>
      <c r="L102" s="115"/>
    </row>
    <row r="103" spans="1:12" ht="12.75" customHeight="1">
      <c r="A103" s="114"/>
      <c r="B103" s="107">
        <f>'Tax Invoice'!D99</f>
        <v>4</v>
      </c>
      <c r="C103" s="10" t="s">
        <v>787</v>
      </c>
      <c r="D103" s="10" t="s">
        <v>886</v>
      </c>
      <c r="E103" s="118" t="s">
        <v>742</v>
      </c>
      <c r="F103" s="140"/>
      <c r="G103" s="141"/>
      <c r="H103" s="11" t="s">
        <v>788</v>
      </c>
      <c r="I103" s="14">
        <f t="shared" si="4"/>
        <v>28.18</v>
      </c>
      <c r="J103" s="14">
        <v>28.18</v>
      </c>
      <c r="K103" s="109">
        <f t="shared" si="5"/>
        <v>112.72</v>
      </c>
      <c r="L103" s="115"/>
    </row>
    <row r="104" spans="1:12" ht="12.75" customHeight="1">
      <c r="A104" s="114"/>
      <c r="B104" s="107">
        <f>'Tax Invoice'!D100</f>
        <v>6</v>
      </c>
      <c r="C104" s="10" t="s">
        <v>789</v>
      </c>
      <c r="D104" s="10" t="s">
        <v>887</v>
      </c>
      <c r="E104" s="118" t="s">
        <v>729</v>
      </c>
      <c r="F104" s="140"/>
      <c r="G104" s="141"/>
      <c r="H104" s="11" t="s">
        <v>790</v>
      </c>
      <c r="I104" s="14">
        <f t="shared" si="4"/>
        <v>85.25</v>
      </c>
      <c r="J104" s="14">
        <v>85.25</v>
      </c>
      <c r="K104" s="109">
        <f t="shared" si="5"/>
        <v>511.5</v>
      </c>
      <c r="L104" s="115"/>
    </row>
    <row r="105" spans="1:12" ht="12.75" customHeight="1">
      <c r="A105" s="114"/>
      <c r="B105" s="107">
        <f>'Tax Invoice'!D101</f>
        <v>2</v>
      </c>
      <c r="C105" s="10" t="s">
        <v>791</v>
      </c>
      <c r="D105" s="10" t="s">
        <v>888</v>
      </c>
      <c r="E105" s="118" t="s">
        <v>724</v>
      </c>
      <c r="F105" s="140"/>
      <c r="G105" s="141"/>
      <c r="H105" s="11" t="s">
        <v>792</v>
      </c>
      <c r="I105" s="14">
        <f t="shared" si="4"/>
        <v>28.89</v>
      </c>
      <c r="J105" s="14">
        <v>28.89</v>
      </c>
      <c r="K105" s="109">
        <f t="shared" si="5"/>
        <v>57.78</v>
      </c>
      <c r="L105" s="115"/>
    </row>
    <row r="106" spans="1:12" ht="24" customHeight="1">
      <c r="A106" s="114"/>
      <c r="B106" s="107">
        <f>'Tax Invoice'!D102</f>
        <v>2</v>
      </c>
      <c r="C106" s="10" t="s">
        <v>793</v>
      </c>
      <c r="D106" s="10" t="s">
        <v>889</v>
      </c>
      <c r="E106" s="118" t="s">
        <v>732</v>
      </c>
      <c r="F106" s="140"/>
      <c r="G106" s="141"/>
      <c r="H106" s="11" t="s">
        <v>794</v>
      </c>
      <c r="I106" s="14">
        <f t="shared" si="4"/>
        <v>106.65</v>
      </c>
      <c r="J106" s="14">
        <v>106.65</v>
      </c>
      <c r="K106" s="109">
        <f t="shared" si="5"/>
        <v>213.3</v>
      </c>
      <c r="L106" s="115"/>
    </row>
    <row r="107" spans="1:12" ht="12.75" customHeight="1">
      <c r="A107" s="114"/>
      <c r="B107" s="107">
        <f>'Tax Invoice'!D103</f>
        <v>4</v>
      </c>
      <c r="C107" s="10" t="s">
        <v>795</v>
      </c>
      <c r="D107" s="10" t="s">
        <v>890</v>
      </c>
      <c r="E107" s="118" t="s">
        <v>720</v>
      </c>
      <c r="F107" s="140"/>
      <c r="G107" s="141"/>
      <c r="H107" s="11" t="s">
        <v>796</v>
      </c>
      <c r="I107" s="14">
        <f t="shared" si="4"/>
        <v>28.18</v>
      </c>
      <c r="J107" s="14">
        <v>28.18</v>
      </c>
      <c r="K107" s="109">
        <f t="shared" si="5"/>
        <v>112.72</v>
      </c>
      <c r="L107" s="115"/>
    </row>
    <row r="108" spans="1:12" ht="12.75" customHeight="1">
      <c r="A108" s="114"/>
      <c r="B108" s="107">
        <f>'Tax Invoice'!D104</f>
        <v>2</v>
      </c>
      <c r="C108" s="10" t="s">
        <v>797</v>
      </c>
      <c r="D108" s="10" t="s">
        <v>891</v>
      </c>
      <c r="E108" s="118" t="s">
        <v>730</v>
      </c>
      <c r="F108" s="140"/>
      <c r="G108" s="141"/>
      <c r="H108" s="11" t="s">
        <v>798</v>
      </c>
      <c r="I108" s="14">
        <f t="shared" si="4"/>
        <v>56.71</v>
      </c>
      <c r="J108" s="14">
        <v>56.71</v>
      </c>
      <c r="K108" s="109">
        <f t="shared" si="5"/>
        <v>113.42</v>
      </c>
      <c r="L108" s="115"/>
    </row>
    <row r="109" spans="1:12" ht="12.75" customHeight="1">
      <c r="A109" s="114"/>
      <c r="B109" s="107">
        <f>'Tax Invoice'!D105</f>
        <v>2</v>
      </c>
      <c r="C109" s="10" t="s">
        <v>797</v>
      </c>
      <c r="D109" s="10" t="s">
        <v>892</v>
      </c>
      <c r="E109" s="118" t="s">
        <v>744</v>
      </c>
      <c r="F109" s="140"/>
      <c r="G109" s="141"/>
      <c r="H109" s="11" t="s">
        <v>798</v>
      </c>
      <c r="I109" s="14">
        <f t="shared" si="4"/>
        <v>62.06</v>
      </c>
      <c r="J109" s="14">
        <v>62.06</v>
      </c>
      <c r="K109" s="109">
        <f t="shared" si="5"/>
        <v>124.12</v>
      </c>
      <c r="L109" s="115"/>
    </row>
    <row r="110" spans="1:12" ht="24" customHeight="1">
      <c r="A110" s="114"/>
      <c r="B110" s="107">
        <f>'Tax Invoice'!D106</f>
        <v>2</v>
      </c>
      <c r="C110" s="10" t="s">
        <v>799</v>
      </c>
      <c r="D110" s="10" t="s">
        <v>893</v>
      </c>
      <c r="E110" s="118" t="s">
        <v>728</v>
      </c>
      <c r="F110" s="140"/>
      <c r="G110" s="141"/>
      <c r="H110" s="11" t="s">
        <v>800</v>
      </c>
      <c r="I110" s="14">
        <f t="shared" si="4"/>
        <v>78.12</v>
      </c>
      <c r="J110" s="14">
        <v>78.12</v>
      </c>
      <c r="K110" s="109">
        <f t="shared" si="5"/>
        <v>156.24</v>
      </c>
      <c r="L110" s="115"/>
    </row>
    <row r="111" spans="1:12" ht="24" customHeight="1">
      <c r="A111" s="114"/>
      <c r="B111" s="107">
        <f>'Tax Invoice'!D107</f>
        <v>4</v>
      </c>
      <c r="C111" s="10" t="s">
        <v>801</v>
      </c>
      <c r="D111" s="10" t="s">
        <v>894</v>
      </c>
      <c r="E111" s="118" t="s">
        <v>742</v>
      </c>
      <c r="F111" s="140"/>
      <c r="G111" s="141"/>
      <c r="H111" s="11" t="s">
        <v>802</v>
      </c>
      <c r="I111" s="14">
        <f t="shared" si="4"/>
        <v>63.85</v>
      </c>
      <c r="J111" s="14">
        <v>63.85</v>
      </c>
      <c r="K111" s="109">
        <f t="shared" si="5"/>
        <v>255.4</v>
      </c>
      <c r="L111" s="115"/>
    </row>
    <row r="112" spans="1:12" ht="12.75" customHeight="1">
      <c r="A112" s="114"/>
      <c r="B112" s="107">
        <f>'Tax Invoice'!D108</f>
        <v>4</v>
      </c>
      <c r="C112" s="10" t="s">
        <v>803</v>
      </c>
      <c r="D112" s="10" t="s">
        <v>895</v>
      </c>
      <c r="E112" s="118" t="s">
        <v>724</v>
      </c>
      <c r="F112" s="140" t="s">
        <v>638</v>
      </c>
      <c r="G112" s="141"/>
      <c r="H112" s="11" t="s">
        <v>804</v>
      </c>
      <c r="I112" s="14">
        <f t="shared" si="4"/>
        <v>16.41</v>
      </c>
      <c r="J112" s="14">
        <v>16.41</v>
      </c>
      <c r="K112" s="109">
        <f t="shared" si="5"/>
        <v>65.64</v>
      </c>
      <c r="L112" s="115"/>
    </row>
    <row r="113" spans="1:12" ht="12.75" customHeight="1">
      <c r="A113" s="114"/>
      <c r="B113" s="107">
        <f>'Tax Invoice'!D109</f>
        <v>6</v>
      </c>
      <c r="C113" s="10" t="s">
        <v>803</v>
      </c>
      <c r="D113" s="10" t="s">
        <v>896</v>
      </c>
      <c r="E113" s="118" t="s">
        <v>743</v>
      </c>
      <c r="F113" s="140" t="s">
        <v>638</v>
      </c>
      <c r="G113" s="141"/>
      <c r="H113" s="11" t="s">
        <v>804</v>
      </c>
      <c r="I113" s="14">
        <f t="shared" si="4"/>
        <v>23.18</v>
      </c>
      <c r="J113" s="14">
        <v>23.18</v>
      </c>
      <c r="K113" s="109">
        <f t="shared" si="5"/>
        <v>139.07999999999998</v>
      </c>
      <c r="L113" s="115"/>
    </row>
    <row r="114" spans="1:12" ht="12.75" customHeight="1">
      <c r="A114" s="114"/>
      <c r="B114" s="107">
        <f>'Tax Invoice'!D110</f>
        <v>2</v>
      </c>
      <c r="C114" s="10" t="s">
        <v>803</v>
      </c>
      <c r="D114" s="10" t="s">
        <v>897</v>
      </c>
      <c r="E114" s="118" t="s">
        <v>732</v>
      </c>
      <c r="F114" s="140" t="s">
        <v>638</v>
      </c>
      <c r="G114" s="141"/>
      <c r="H114" s="11" t="s">
        <v>804</v>
      </c>
      <c r="I114" s="14">
        <f t="shared" si="4"/>
        <v>24.61</v>
      </c>
      <c r="J114" s="14">
        <v>24.61</v>
      </c>
      <c r="K114" s="109">
        <f t="shared" si="5"/>
        <v>49.22</v>
      </c>
      <c r="L114" s="115"/>
    </row>
    <row r="115" spans="1:12" ht="12.75" customHeight="1">
      <c r="A115" s="114"/>
      <c r="B115" s="107">
        <f>'Tax Invoice'!D111</f>
        <v>32</v>
      </c>
      <c r="C115" s="10" t="s">
        <v>805</v>
      </c>
      <c r="D115" s="10" t="s">
        <v>898</v>
      </c>
      <c r="E115" s="118" t="s">
        <v>720</v>
      </c>
      <c r="F115" s="140" t="s">
        <v>273</v>
      </c>
      <c r="G115" s="141"/>
      <c r="H115" s="11" t="s">
        <v>806</v>
      </c>
      <c r="I115" s="14">
        <f t="shared" si="4"/>
        <v>13.55</v>
      </c>
      <c r="J115" s="14">
        <v>13.55</v>
      </c>
      <c r="K115" s="109">
        <f t="shared" si="5"/>
        <v>433.6</v>
      </c>
      <c r="L115" s="115"/>
    </row>
    <row r="116" spans="1:12" ht="12.75" customHeight="1">
      <c r="A116" s="114"/>
      <c r="B116" s="107">
        <f>'Tax Invoice'!D112</f>
        <v>4</v>
      </c>
      <c r="C116" s="10" t="s">
        <v>805</v>
      </c>
      <c r="D116" s="10" t="s">
        <v>898</v>
      </c>
      <c r="E116" s="118" t="s">
        <v>720</v>
      </c>
      <c r="F116" s="140" t="s">
        <v>110</v>
      </c>
      <c r="G116" s="141"/>
      <c r="H116" s="11" t="s">
        <v>806</v>
      </c>
      <c r="I116" s="14">
        <f t="shared" si="4"/>
        <v>13.55</v>
      </c>
      <c r="J116" s="14">
        <v>13.55</v>
      </c>
      <c r="K116" s="109">
        <f t="shared" si="5"/>
        <v>54.2</v>
      </c>
      <c r="L116" s="115"/>
    </row>
    <row r="117" spans="1:12" ht="12.75" customHeight="1">
      <c r="A117" s="114"/>
      <c r="B117" s="107">
        <f>'Tax Invoice'!D113</f>
        <v>6</v>
      </c>
      <c r="C117" s="10" t="s">
        <v>805</v>
      </c>
      <c r="D117" s="10" t="s">
        <v>899</v>
      </c>
      <c r="E117" s="118" t="s">
        <v>742</v>
      </c>
      <c r="F117" s="140" t="s">
        <v>110</v>
      </c>
      <c r="G117" s="141"/>
      <c r="H117" s="11" t="s">
        <v>806</v>
      </c>
      <c r="I117" s="14">
        <f t="shared" si="4"/>
        <v>14.98</v>
      </c>
      <c r="J117" s="14">
        <v>14.98</v>
      </c>
      <c r="K117" s="109">
        <f t="shared" si="5"/>
        <v>89.88</v>
      </c>
      <c r="L117" s="115"/>
    </row>
    <row r="118" spans="1:12" ht="12.75" customHeight="1">
      <c r="A118" s="114"/>
      <c r="B118" s="107">
        <f>'Tax Invoice'!D114</f>
        <v>4</v>
      </c>
      <c r="C118" s="10" t="s">
        <v>805</v>
      </c>
      <c r="D118" s="10" t="s">
        <v>900</v>
      </c>
      <c r="E118" s="118" t="s">
        <v>724</v>
      </c>
      <c r="F118" s="140" t="s">
        <v>583</v>
      </c>
      <c r="G118" s="141"/>
      <c r="H118" s="11" t="s">
        <v>806</v>
      </c>
      <c r="I118" s="14">
        <f t="shared" ref="I118:I149" si="6">ROUNDUP(J118*$N$1,2)</f>
        <v>15.69</v>
      </c>
      <c r="J118" s="14">
        <v>15.69</v>
      </c>
      <c r="K118" s="109">
        <f t="shared" ref="K118:K151" si="7">I118*B118</f>
        <v>62.76</v>
      </c>
      <c r="L118" s="115"/>
    </row>
    <row r="119" spans="1:12" ht="12.75" customHeight="1">
      <c r="A119" s="114"/>
      <c r="B119" s="107">
        <f>'Tax Invoice'!D115</f>
        <v>20</v>
      </c>
      <c r="C119" s="10" t="s">
        <v>805</v>
      </c>
      <c r="D119" s="10" t="s">
        <v>901</v>
      </c>
      <c r="E119" s="118" t="s">
        <v>725</v>
      </c>
      <c r="F119" s="140" t="s">
        <v>273</v>
      </c>
      <c r="G119" s="141"/>
      <c r="H119" s="11" t="s">
        <v>806</v>
      </c>
      <c r="I119" s="14">
        <f t="shared" si="6"/>
        <v>16.41</v>
      </c>
      <c r="J119" s="14">
        <v>16.41</v>
      </c>
      <c r="K119" s="109">
        <f t="shared" si="7"/>
        <v>328.2</v>
      </c>
      <c r="L119" s="115"/>
    </row>
    <row r="120" spans="1:12" ht="12.75" customHeight="1">
      <c r="A120" s="114"/>
      <c r="B120" s="107">
        <f>'Tax Invoice'!D116</f>
        <v>12</v>
      </c>
      <c r="C120" s="10" t="s">
        <v>805</v>
      </c>
      <c r="D120" s="10" t="s">
        <v>902</v>
      </c>
      <c r="E120" s="118" t="s">
        <v>727</v>
      </c>
      <c r="F120" s="140" t="s">
        <v>110</v>
      </c>
      <c r="G120" s="141"/>
      <c r="H120" s="11" t="s">
        <v>806</v>
      </c>
      <c r="I120" s="14">
        <f t="shared" si="6"/>
        <v>17.12</v>
      </c>
      <c r="J120" s="14">
        <v>17.12</v>
      </c>
      <c r="K120" s="109">
        <f t="shared" si="7"/>
        <v>205.44</v>
      </c>
      <c r="L120" s="115"/>
    </row>
    <row r="121" spans="1:12" ht="12.75" customHeight="1">
      <c r="A121" s="114"/>
      <c r="B121" s="107">
        <f>'Tax Invoice'!D117</f>
        <v>8</v>
      </c>
      <c r="C121" s="10" t="s">
        <v>805</v>
      </c>
      <c r="D121" s="10" t="s">
        <v>903</v>
      </c>
      <c r="E121" s="118" t="s">
        <v>728</v>
      </c>
      <c r="F121" s="140" t="s">
        <v>273</v>
      </c>
      <c r="G121" s="141"/>
      <c r="H121" s="11" t="s">
        <v>806</v>
      </c>
      <c r="I121" s="14">
        <f t="shared" si="6"/>
        <v>18.55</v>
      </c>
      <c r="J121" s="14">
        <v>18.55</v>
      </c>
      <c r="K121" s="109">
        <f t="shared" si="7"/>
        <v>148.4</v>
      </c>
      <c r="L121" s="115"/>
    </row>
    <row r="122" spans="1:12" ht="12.75" customHeight="1">
      <c r="A122" s="114"/>
      <c r="B122" s="107">
        <f>'Tax Invoice'!D118</f>
        <v>4</v>
      </c>
      <c r="C122" s="10" t="s">
        <v>805</v>
      </c>
      <c r="D122" s="10" t="s">
        <v>904</v>
      </c>
      <c r="E122" s="118" t="s">
        <v>717</v>
      </c>
      <c r="F122" s="140" t="s">
        <v>583</v>
      </c>
      <c r="G122" s="141"/>
      <c r="H122" s="11" t="s">
        <v>806</v>
      </c>
      <c r="I122" s="14">
        <f t="shared" si="6"/>
        <v>19.97</v>
      </c>
      <c r="J122" s="14">
        <v>19.97</v>
      </c>
      <c r="K122" s="109">
        <f t="shared" si="7"/>
        <v>79.88</v>
      </c>
      <c r="L122" s="115"/>
    </row>
    <row r="123" spans="1:12" ht="12.75" customHeight="1">
      <c r="A123" s="114"/>
      <c r="B123" s="107">
        <f>'Tax Invoice'!D119</f>
        <v>6</v>
      </c>
      <c r="C123" s="10" t="s">
        <v>805</v>
      </c>
      <c r="D123" s="10" t="s">
        <v>904</v>
      </c>
      <c r="E123" s="118" t="s">
        <v>717</v>
      </c>
      <c r="F123" s="140" t="s">
        <v>721</v>
      </c>
      <c r="G123" s="141"/>
      <c r="H123" s="11" t="s">
        <v>806</v>
      </c>
      <c r="I123" s="14">
        <f t="shared" si="6"/>
        <v>19.97</v>
      </c>
      <c r="J123" s="14">
        <v>19.97</v>
      </c>
      <c r="K123" s="109">
        <f t="shared" si="7"/>
        <v>119.82</v>
      </c>
      <c r="L123" s="115"/>
    </row>
    <row r="124" spans="1:12" ht="12.75" customHeight="1">
      <c r="A124" s="114"/>
      <c r="B124" s="107">
        <f>'Tax Invoice'!D120</f>
        <v>4</v>
      </c>
      <c r="C124" s="10" t="s">
        <v>805</v>
      </c>
      <c r="D124" s="10" t="s">
        <v>905</v>
      </c>
      <c r="E124" s="118" t="s">
        <v>729</v>
      </c>
      <c r="F124" s="140" t="s">
        <v>273</v>
      </c>
      <c r="G124" s="141"/>
      <c r="H124" s="11" t="s">
        <v>806</v>
      </c>
      <c r="I124" s="14">
        <f t="shared" si="6"/>
        <v>24.61</v>
      </c>
      <c r="J124" s="14">
        <v>24.61</v>
      </c>
      <c r="K124" s="109">
        <f t="shared" si="7"/>
        <v>98.44</v>
      </c>
      <c r="L124" s="115"/>
    </row>
    <row r="125" spans="1:12" ht="12.75" customHeight="1">
      <c r="A125" s="114"/>
      <c r="B125" s="107">
        <f>'Tax Invoice'!D121</f>
        <v>2</v>
      </c>
      <c r="C125" s="10" t="s">
        <v>805</v>
      </c>
      <c r="D125" s="10" t="s">
        <v>905</v>
      </c>
      <c r="E125" s="118" t="s">
        <v>729</v>
      </c>
      <c r="F125" s="140" t="s">
        <v>583</v>
      </c>
      <c r="G125" s="141"/>
      <c r="H125" s="11" t="s">
        <v>806</v>
      </c>
      <c r="I125" s="14">
        <f t="shared" si="6"/>
        <v>24.61</v>
      </c>
      <c r="J125" s="14">
        <v>24.61</v>
      </c>
      <c r="K125" s="109">
        <f t="shared" si="7"/>
        <v>49.22</v>
      </c>
      <c r="L125" s="115"/>
    </row>
    <row r="126" spans="1:12" ht="12.75" customHeight="1">
      <c r="A126" s="114"/>
      <c r="B126" s="107">
        <f>'Tax Invoice'!D122</f>
        <v>2</v>
      </c>
      <c r="C126" s="10" t="s">
        <v>805</v>
      </c>
      <c r="D126" s="10" t="s">
        <v>906</v>
      </c>
      <c r="E126" s="118" t="s">
        <v>744</v>
      </c>
      <c r="F126" s="140" t="s">
        <v>273</v>
      </c>
      <c r="G126" s="141"/>
      <c r="H126" s="11" t="s">
        <v>806</v>
      </c>
      <c r="I126" s="14">
        <f t="shared" si="6"/>
        <v>27.11</v>
      </c>
      <c r="J126" s="14">
        <v>27.11</v>
      </c>
      <c r="K126" s="109">
        <f t="shared" si="7"/>
        <v>54.22</v>
      </c>
      <c r="L126" s="115"/>
    </row>
    <row r="127" spans="1:12" ht="12.75" customHeight="1">
      <c r="A127" s="114"/>
      <c r="B127" s="107">
        <f>'Tax Invoice'!D123</f>
        <v>2</v>
      </c>
      <c r="C127" s="10" t="s">
        <v>805</v>
      </c>
      <c r="D127" s="10" t="s">
        <v>906</v>
      </c>
      <c r="E127" s="118" t="s">
        <v>744</v>
      </c>
      <c r="F127" s="140" t="s">
        <v>583</v>
      </c>
      <c r="G127" s="141"/>
      <c r="H127" s="11" t="s">
        <v>806</v>
      </c>
      <c r="I127" s="14">
        <f t="shared" si="6"/>
        <v>27.11</v>
      </c>
      <c r="J127" s="14">
        <v>27.11</v>
      </c>
      <c r="K127" s="109">
        <f t="shared" si="7"/>
        <v>54.22</v>
      </c>
      <c r="L127" s="115"/>
    </row>
    <row r="128" spans="1:12" ht="12.75" customHeight="1">
      <c r="A128" s="114"/>
      <c r="B128" s="107">
        <f>'Tax Invoice'!D124</f>
        <v>2</v>
      </c>
      <c r="C128" s="10" t="s">
        <v>805</v>
      </c>
      <c r="D128" s="10" t="s">
        <v>906</v>
      </c>
      <c r="E128" s="118" t="s">
        <v>744</v>
      </c>
      <c r="F128" s="140" t="s">
        <v>726</v>
      </c>
      <c r="G128" s="141"/>
      <c r="H128" s="11" t="s">
        <v>806</v>
      </c>
      <c r="I128" s="14">
        <f t="shared" si="6"/>
        <v>27.11</v>
      </c>
      <c r="J128" s="14">
        <v>27.11</v>
      </c>
      <c r="K128" s="109">
        <f t="shared" si="7"/>
        <v>54.22</v>
      </c>
      <c r="L128" s="115"/>
    </row>
    <row r="129" spans="1:12" ht="24" customHeight="1">
      <c r="A129" s="114"/>
      <c r="B129" s="107">
        <f>'Tax Invoice'!D125</f>
        <v>6</v>
      </c>
      <c r="C129" s="10" t="s">
        <v>807</v>
      </c>
      <c r="D129" s="10" t="s">
        <v>907</v>
      </c>
      <c r="E129" s="118" t="s">
        <v>760</v>
      </c>
      <c r="F129" s="140"/>
      <c r="G129" s="141"/>
      <c r="H129" s="11" t="s">
        <v>808</v>
      </c>
      <c r="I129" s="14">
        <f t="shared" si="6"/>
        <v>15.34</v>
      </c>
      <c r="J129" s="14">
        <v>15.34</v>
      </c>
      <c r="K129" s="109">
        <f t="shared" si="7"/>
        <v>92.039999999999992</v>
      </c>
      <c r="L129" s="115"/>
    </row>
    <row r="130" spans="1:12" ht="24" customHeight="1">
      <c r="A130" s="114"/>
      <c r="B130" s="107">
        <f>'Tax Invoice'!D126</f>
        <v>16</v>
      </c>
      <c r="C130" s="10" t="s">
        <v>807</v>
      </c>
      <c r="D130" s="10" t="s">
        <v>908</v>
      </c>
      <c r="E130" s="118" t="s">
        <v>724</v>
      </c>
      <c r="F130" s="140"/>
      <c r="G130" s="141"/>
      <c r="H130" s="11" t="s">
        <v>808</v>
      </c>
      <c r="I130" s="14">
        <f t="shared" si="6"/>
        <v>16.41</v>
      </c>
      <c r="J130" s="14">
        <v>16.41</v>
      </c>
      <c r="K130" s="109">
        <f t="shared" si="7"/>
        <v>262.56</v>
      </c>
      <c r="L130" s="115"/>
    </row>
    <row r="131" spans="1:12" ht="24" customHeight="1">
      <c r="A131" s="114"/>
      <c r="B131" s="107">
        <f>'Tax Invoice'!D127</f>
        <v>4</v>
      </c>
      <c r="C131" s="10" t="s">
        <v>807</v>
      </c>
      <c r="D131" s="10" t="s">
        <v>909</v>
      </c>
      <c r="E131" s="118" t="s">
        <v>809</v>
      </c>
      <c r="F131" s="140"/>
      <c r="G131" s="141"/>
      <c r="H131" s="11" t="s">
        <v>808</v>
      </c>
      <c r="I131" s="14">
        <f t="shared" si="6"/>
        <v>70.98</v>
      </c>
      <c r="J131" s="14">
        <v>70.98</v>
      </c>
      <c r="K131" s="109">
        <f t="shared" si="7"/>
        <v>283.92</v>
      </c>
      <c r="L131" s="115"/>
    </row>
    <row r="132" spans="1:12" ht="24" customHeight="1">
      <c r="A132" s="114"/>
      <c r="B132" s="107">
        <f>'Tax Invoice'!D128</f>
        <v>4</v>
      </c>
      <c r="C132" s="10" t="s">
        <v>807</v>
      </c>
      <c r="D132" s="10" t="s">
        <v>910</v>
      </c>
      <c r="E132" s="118" t="s">
        <v>762</v>
      </c>
      <c r="F132" s="140"/>
      <c r="G132" s="141"/>
      <c r="H132" s="11" t="s">
        <v>808</v>
      </c>
      <c r="I132" s="14">
        <f t="shared" si="6"/>
        <v>103.08</v>
      </c>
      <c r="J132" s="14">
        <v>103.08</v>
      </c>
      <c r="K132" s="109">
        <f t="shared" si="7"/>
        <v>412.32</v>
      </c>
      <c r="L132" s="115"/>
    </row>
    <row r="133" spans="1:12" ht="24" customHeight="1">
      <c r="A133" s="114"/>
      <c r="B133" s="107">
        <f>'Tax Invoice'!D129</f>
        <v>8</v>
      </c>
      <c r="C133" s="10" t="s">
        <v>807</v>
      </c>
      <c r="D133" s="10" t="s">
        <v>911</v>
      </c>
      <c r="E133" s="118" t="s">
        <v>746</v>
      </c>
      <c r="F133" s="140"/>
      <c r="G133" s="141"/>
      <c r="H133" s="11" t="s">
        <v>808</v>
      </c>
      <c r="I133" s="14">
        <f t="shared" si="6"/>
        <v>23.54</v>
      </c>
      <c r="J133" s="14">
        <v>23.54</v>
      </c>
      <c r="K133" s="109">
        <f t="shared" si="7"/>
        <v>188.32</v>
      </c>
      <c r="L133" s="115"/>
    </row>
    <row r="134" spans="1:12" ht="24" customHeight="1">
      <c r="A134" s="114"/>
      <c r="B134" s="107">
        <f>'Tax Invoice'!D130</f>
        <v>16</v>
      </c>
      <c r="C134" s="10" t="s">
        <v>810</v>
      </c>
      <c r="D134" s="10" t="s">
        <v>912</v>
      </c>
      <c r="E134" s="118" t="s">
        <v>717</v>
      </c>
      <c r="F134" s="140" t="s">
        <v>273</v>
      </c>
      <c r="G134" s="141"/>
      <c r="H134" s="11" t="s">
        <v>811</v>
      </c>
      <c r="I134" s="14">
        <f t="shared" si="6"/>
        <v>117.35</v>
      </c>
      <c r="J134" s="14">
        <v>117.35</v>
      </c>
      <c r="K134" s="109">
        <f t="shared" si="7"/>
        <v>1877.6</v>
      </c>
      <c r="L134" s="121"/>
    </row>
    <row r="135" spans="1:12" ht="24" customHeight="1">
      <c r="A135" s="114"/>
      <c r="B135" s="107">
        <f>'Tax Invoice'!D131</f>
        <v>8</v>
      </c>
      <c r="C135" s="10" t="s">
        <v>812</v>
      </c>
      <c r="D135" s="10" t="s">
        <v>913</v>
      </c>
      <c r="E135" s="118" t="s">
        <v>760</v>
      </c>
      <c r="F135" s="140" t="s">
        <v>273</v>
      </c>
      <c r="G135" s="141"/>
      <c r="H135" s="11" t="s">
        <v>813</v>
      </c>
      <c r="I135" s="14">
        <f t="shared" si="6"/>
        <v>37.1</v>
      </c>
      <c r="J135" s="14">
        <v>37.1</v>
      </c>
      <c r="K135" s="109">
        <f t="shared" si="7"/>
        <v>296.8</v>
      </c>
      <c r="L135" s="115"/>
    </row>
    <row r="136" spans="1:12" ht="24" customHeight="1">
      <c r="A136" s="114"/>
      <c r="B136" s="107">
        <f>'Tax Invoice'!D132</f>
        <v>16</v>
      </c>
      <c r="C136" s="10" t="s">
        <v>812</v>
      </c>
      <c r="D136" s="10" t="s">
        <v>914</v>
      </c>
      <c r="E136" s="118" t="s">
        <v>724</v>
      </c>
      <c r="F136" s="140" t="s">
        <v>273</v>
      </c>
      <c r="G136" s="141"/>
      <c r="H136" s="11" t="s">
        <v>813</v>
      </c>
      <c r="I136" s="14">
        <f t="shared" si="6"/>
        <v>38.880000000000003</v>
      </c>
      <c r="J136" s="14">
        <v>38.880000000000003</v>
      </c>
      <c r="K136" s="109">
        <f t="shared" si="7"/>
        <v>622.08000000000004</v>
      </c>
      <c r="L136" s="115"/>
    </row>
    <row r="137" spans="1:12" ht="24" customHeight="1">
      <c r="A137" s="114"/>
      <c r="B137" s="107">
        <f>'Tax Invoice'!D133</f>
        <v>6</v>
      </c>
      <c r="C137" s="10" t="s">
        <v>812</v>
      </c>
      <c r="D137" s="10" t="s">
        <v>915</v>
      </c>
      <c r="E137" s="118" t="s">
        <v>725</v>
      </c>
      <c r="F137" s="140" t="s">
        <v>273</v>
      </c>
      <c r="G137" s="141"/>
      <c r="H137" s="11" t="s">
        <v>813</v>
      </c>
      <c r="I137" s="14">
        <f t="shared" si="6"/>
        <v>42.45</v>
      </c>
      <c r="J137" s="14">
        <v>42.45</v>
      </c>
      <c r="K137" s="109">
        <f t="shared" si="7"/>
        <v>254.70000000000002</v>
      </c>
      <c r="L137" s="115"/>
    </row>
    <row r="138" spans="1:12" ht="24" customHeight="1">
      <c r="A138" s="114"/>
      <c r="B138" s="107">
        <f>'Tax Invoice'!D134</f>
        <v>6</v>
      </c>
      <c r="C138" s="10" t="s">
        <v>812</v>
      </c>
      <c r="D138" s="10" t="s">
        <v>916</v>
      </c>
      <c r="E138" s="118" t="s">
        <v>743</v>
      </c>
      <c r="F138" s="140" t="s">
        <v>273</v>
      </c>
      <c r="G138" s="141"/>
      <c r="H138" s="11" t="s">
        <v>813</v>
      </c>
      <c r="I138" s="14">
        <f t="shared" si="6"/>
        <v>60.28</v>
      </c>
      <c r="J138" s="14">
        <v>60.28</v>
      </c>
      <c r="K138" s="109">
        <f t="shared" si="7"/>
        <v>361.68</v>
      </c>
      <c r="L138" s="115"/>
    </row>
    <row r="139" spans="1:12" ht="24" customHeight="1">
      <c r="A139" s="114"/>
      <c r="B139" s="107">
        <f>'Tax Invoice'!D135</f>
        <v>4</v>
      </c>
      <c r="C139" s="10" t="s">
        <v>812</v>
      </c>
      <c r="D139" s="10" t="s">
        <v>917</v>
      </c>
      <c r="E139" s="118" t="s">
        <v>814</v>
      </c>
      <c r="F139" s="140" t="s">
        <v>273</v>
      </c>
      <c r="G139" s="141"/>
      <c r="H139" s="11" t="s">
        <v>813</v>
      </c>
      <c r="I139" s="14">
        <f t="shared" si="6"/>
        <v>79.900000000000006</v>
      </c>
      <c r="J139" s="14">
        <v>79.900000000000006</v>
      </c>
      <c r="K139" s="109">
        <f t="shared" si="7"/>
        <v>319.60000000000002</v>
      </c>
      <c r="L139" s="115"/>
    </row>
    <row r="140" spans="1:12" ht="24" customHeight="1">
      <c r="A140" s="114"/>
      <c r="B140" s="107">
        <f>'Tax Invoice'!D136</f>
        <v>8</v>
      </c>
      <c r="C140" s="10" t="s">
        <v>812</v>
      </c>
      <c r="D140" s="10" t="s">
        <v>918</v>
      </c>
      <c r="E140" s="118" t="s">
        <v>746</v>
      </c>
      <c r="F140" s="140" t="s">
        <v>273</v>
      </c>
      <c r="G140" s="141"/>
      <c r="H140" s="11" t="s">
        <v>813</v>
      </c>
      <c r="I140" s="14">
        <f t="shared" si="6"/>
        <v>47.8</v>
      </c>
      <c r="J140" s="14">
        <v>47.8</v>
      </c>
      <c r="K140" s="109">
        <f t="shared" si="7"/>
        <v>382.4</v>
      </c>
      <c r="L140" s="115"/>
    </row>
    <row r="141" spans="1:12" ht="12.75" customHeight="1">
      <c r="A141" s="114"/>
      <c r="B141" s="107">
        <f>'Tax Invoice'!D137</f>
        <v>2</v>
      </c>
      <c r="C141" s="10" t="s">
        <v>815</v>
      </c>
      <c r="D141" s="10" t="s">
        <v>919</v>
      </c>
      <c r="E141" s="118" t="s">
        <v>727</v>
      </c>
      <c r="F141" s="140" t="s">
        <v>273</v>
      </c>
      <c r="G141" s="141"/>
      <c r="H141" s="11" t="s">
        <v>816</v>
      </c>
      <c r="I141" s="14">
        <f t="shared" si="6"/>
        <v>19.260000000000002</v>
      </c>
      <c r="J141" s="14">
        <v>19.260000000000002</v>
      </c>
      <c r="K141" s="109">
        <f t="shared" si="7"/>
        <v>38.520000000000003</v>
      </c>
      <c r="L141" s="115"/>
    </row>
    <row r="142" spans="1:12" ht="12.75" customHeight="1">
      <c r="A142" s="114"/>
      <c r="B142" s="107">
        <f>'Tax Invoice'!D138</f>
        <v>2</v>
      </c>
      <c r="C142" s="10" t="s">
        <v>815</v>
      </c>
      <c r="D142" s="10" t="s">
        <v>919</v>
      </c>
      <c r="E142" s="118" t="s">
        <v>727</v>
      </c>
      <c r="F142" s="140" t="s">
        <v>583</v>
      </c>
      <c r="G142" s="141"/>
      <c r="H142" s="11" t="s">
        <v>816</v>
      </c>
      <c r="I142" s="14">
        <f t="shared" si="6"/>
        <v>19.260000000000002</v>
      </c>
      <c r="J142" s="14">
        <v>19.260000000000002</v>
      </c>
      <c r="K142" s="109">
        <f t="shared" si="7"/>
        <v>38.520000000000003</v>
      </c>
      <c r="L142" s="115"/>
    </row>
    <row r="143" spans="1:12" ht="12.75" customHeight="1">
      <c r="A143" s="114"/>
      <c r="B143" s="107">
        <f>'Tax Invoice'!D139</f>
        <v>2</v>
      </c>
      <c r="C143" s="10" t="s">
        <v>817</v>
      </c>
      <c r="D143" s="10" t="s">
        <v>920</v>
      </c>
      <c r="E143" s="118" t="s">
        <v>725</v>
      </c>
      <c r="F143" s="140"/>
      <c r="G143" s="141"/>
      <c r="H143" s="11" t="s">
        <v>818</v>
      </c>
      <c r="I143" s="14">
        <f t="shared" si="6"/>
        <v>38.880000000000003</v>
      </c>
      <c r="J143" s="14">
        <v>38.880000000000003</v>
      </c>
      <c r="K143" s="109">
        <f t="shared" si="7"/>
        <v>77.760000000000005</v>
      </c>
      <c r="L143" s="115"/>
    </row>
    <row r="144" spans="1:12" ht="12.75" customHeight="1">
      <c r="A144" s="114"/>
      <c r="B144" s="107">
        <f>'Tax Invoice'!D140</f>
        <v>2</v>
      </c>
      <c r="C144" s="10" t="s">
        <v>817</v>
      </c>
      <c r="D144" s="10" t="s">
        <v>921</v>
      </c>
      <c r="E144" s="118" t="s">
        <v>727</v>
      </c>
      <c r="F144" s="140"/>
      <c r="G144" s="141"/>
      <c r="H144" s="11" t="s">
        <v>818</v>
      </c>
      <c r="I144" s="14">
        <f t="shared" si="6"/>
        <v>42.45</v>
      </c>
      <c r="J144" s="14">
        <v>42.45</v>
      </c>
      <c r="K144" s="109">
        <f t="shared" si="7"/>
        <v>84.9</v>
      </c>
      <c r="L144" s="115"/>
    </row>
    <row r="145" spans="1:12" ht="12.75" customHeight="1">
      <c r="A145" s="114"/>
      <c r="B145" s="107">
        <f>'Tax Invoice'!D141</f>
        <v>2</v>
      </c>
      <c r="C145" s="10" t="s">
        <v>819</v>
      </c>
      <c r="D145" s="10" t="s">
        <v>922</v>
      </c>
      <c r="E145" s="118" t="s">
        <v>725</v>
      </c>
      <c r="F145" s="140" t="s">
        <v>726</v>
      </c>
      <c r="G145" s="141"/>
      <c r="H145" s="11" t="s">
        <v>820</v>
      </c>
      <c r="I145" s="14">
        <f t="shared" si="6"/>
        <v>17.48</v>
      </c>
      <c r="J145" s="14">
        <v>17.48</v>
      </c>
      <c r="K145" s="109">
        <f t="shared" si="7"/>
        <v>34.96</v>
      </c>
      <c r="L145" s="115"/>
    </row>
    <row r="146" spans="1:12" ht="12.75" customHeight="1">
      <c r="A146" s="114"/>
      <c r="B146" s="107">
        <f>'Tax Invoice'!D142</f>
        <v>6</v>
      </c>
      <c r="C146" s="10" t="s">
        <v>819</v>
      </c>
      <c r="D146" s="10" t="s">
        <v>923</v>
      </c>
      <c r="E146" s="118" t="s">
        <v>717</v>
      </c>
      <c r="F146" s="140" t="s">
        <v>721</v>
      </c>
      <c r="G146" s="141"/>
      <c r="H146" s="11" t="s">
        <v>820</v>
      </c>
      <c r="I146" s="14">
        <f t="shared" si="6"/>
        <v>24.61</v>
      </c>
      <c r="J146" s="14">
        <v>24.61</v>
      </c>
      <c r="K146" s="109">
        <f t="shared" si="7"/>
        <v>147.66</v>
      </c>
      <c r="L146" s="115"/>
    </row>
    <row r="147" spans="1:12" ht="12.75" customHeight="1">
      <c r="A147" s="114"/>
      <c r="B147" s="107">
        <f>'Tax Invoice'!D143</f>
        <v>4</v>
      </c>
      <c r="C147" s="10" t="s">
        <v>821</v>
      </c>
      <c r="D147" s="10" t="s">
        <v>924</v>
      </c>
      <c r="E147" s="118" t="s">
        <v>728</v>
      </c>
      <c r="F147" s="140" t="s">
        <v>273</v>
      </c>
      <c r="G147" s="141"/>
      <c r="H147" s="11" t="s">
        <v>822</v>
      </c>
      <c r="I147" s="14">
        <f t="shared" si="6"/>
        <v>21.04</v>
      </c>
      <c r="J147" s="14">
        <v>21.04</v>
      </c>
      <c r="K147" s="109">
        <f t="shared" si="7"/>
        <v>84.16</v>
      </c>
      <c r="L147" s="115"/>
    </row>
    <row r="148" spans="1:12" ht="12.75" customHeight="1">
      <c r="A148" s="114"/>
      <c r="B148" s="107">
        <f>'Tax Invoice'!D144</f>
        <v>4</v>
      </c>
      <c r="C148" s="10" t="s">
        <v>821</v>
      </c>
      <c r="D148" s="10" t="s">
        <v>925</v>
      </c>
      <c r="E148" s="118" t="s">
        <v>717</v>
      </c>
      <c r="F148" s="140" t="s">
        <v>273</v>
      </c>
      <c r="G148" s="141"/>
      <c r="H148" s="11" t="s">
        <v>822</v>
      </c>
      <c r="I148" s="14">
        <f t="shared" si="6"/>
        <v>24.61</v>
      </c>
      <c r="J148" s="14">
        <v>24.61</v>
      </c>
      <c r="K148" s="109">
        <f t="shared" si="7"/>
        <v>98.44</v>
      </c>
      <c r="L148" s="115"/>
    </row>
    <row r="149" spans="1:12" ht="24" customHeight="1">
      <c r="A149" s="114"/>
      <c r="B149" s="107">
        <f>'Tax Invoice'!D145</f>
        <v>2</v>
      </c>
      <c r="C149" s="10" t="s">
        <v>823</v>
      </c>
      <c r="D149" s="10" t="s">
        <v>926</v>
      </c>
      <c r="E149" s="118" t="s">
        <v>725</v>
      </c>
      <c r="F149" s="140"/>
      <c r="G149" s="141"/>
      <c r="H149" s="11" t="s">
        <v>824</v>
      </c>
      <c r="I149" s="14">
        <f t="shared" si="6"/>
        <v>19.260000000000002</v>
      </c>
      <c r="J149" s="14">
        <v>19.260000000000002</v>
      </c>
      <c r="K149" s="109">
        <f t="shared" si="7"/>
        <v>38.520000000000003</v>
      </c>
      <c r="L149" s="115"/>
    </row>
    <row r="150" spans="1:12" ht="24" customHeight="1">
      <c r="A150" s="114"/>
      <c r="B150" s="107">
        <f>'Tax Invoice'!D146</f>
        <v>2</v>
      </c>
      <c r="C150" s="10" t="s">
        <v>823</v>
      </c>
      <c r="D150" s="10" t="s">
        <v>927</v>
      </c>
      <c r="E150" s="118" t="s">
        <v>727</v>
      </c>
      <c r="F150" s="140"/>
      <c r="G150" s="141"/>
      <c r="H150" s="11" t="s">
        <v>824</v>
      </c>
      <c r="I150" s="14">
        <f t="shared" ref="I150:I181" si="8">ROUNDUP(J150*$N$1,2)</f>
        <v>21.04</v>
      </c>
      <c r="J150" s="14">
        <v>21.04</v>
      </c>
      <c r="K150" s="109">
        <f t="shared" si="7"/>
        <v>42.08</v>
      </c>
      <c r="L150" s="115"/>
    </row>
    <row r="151" spans="1:12" ht="12.75" customHeight="1">
      <c r="A151" s="114"/>
      <c r="B151" s="108">
        <f>'Tax Invoice'!D147</f>
        <v>2</v>
      </c>
      <c r="C151" s="12" t="s">
        <v>825</v>
      </c>
      <c r="D151" s="12" t="s">
        <v>928</v>
      </c>
      <c r="E151" s="119" t="s">
        <v>727</v>
      </c>
      <c r="F151" s="142"/>
      <c r="G151" s="143"/>
      <c r="H151" s="13" t="s">
        <v>826</v>
      </c>
      <c r="I151" s="15">
        <f t="shared" si="8"/>
        <v>208.66</v>
      </c>
      <c r="J151" s="15">
        <v>208.66</v>
      </c>
      <c r="K151" s="110">
        <f t="shared" si="7"/>
        <v>417.32</v>
      </c>
      <c r="L151" s="115"/>
    </row>
    <row r="152" spans="1:12" ht="12.75" customHeight="1">
      <c r="A152" s="114"/>
      <c r="B152" s="127">
        <f>SUM(B22:B151)</f>
        <v>594</v>
      </c>
      <c r="C152" s="127" t="s">
        <v>144</v>
      </c>
      <c r="D152" s="127"/>
      <c r="E152" s="127"/>
      <c r="F152" s="127"/>
      <c r="G152" s="127"/>
      <c r="H152" s="127"/>
      <c r="I152" s="128" t="s">
        <v>255</v>
      </c>
      <c r="J152" s="128" t="s">
        <v>255</v>
      </c>
      <c r="K152" s="129">
        <f>SUM(K22:K151)</f>
        <v>25130.060000000009</v>
      </c>
      <c r="L152" s="115"/>
    </row>
    <row r="153" spans="1:12" ht="12.75" customHeight="1">
      <c r="A153" s="114"/>
      <c r="B153" s="127"/>
      <c r="C153" s="127"/>
      <c r="D153" s="127"/>
      <c r="E153" s="127"/>
      <c r="F153" s="127"/>
      <c r="G153" s="127"/>
      <c r="H153" s="127"/>
      <c r="I153" s="128" t="s">
        <v>184</v>
      </c>
      <c r="J153" s="128" t="s">
        <v>184</v>
      </c>
      <c r="K153" s="129">
        <f>Invoice!J153</f>
        <v>-10052.024000000005</v>
      </c>
      <c r="L153" s="115"/>
    </row>
    <row r="154" spans="1:12" ht="12.75" customHeight="1" outlineLevel="1">
      <c r="A154" s="114"/>
      <c r="B154" s="127"/>
      <c r="C154" s="127"/>
      <c r="D154" s="127"/>
      <c r="E154" s="127"/>
      <c r="F154" s="127"/>
      <c r="G154" s="127"/>
      <c r="H154" s="127"/>
      <c r="I154" s="128" t="s">
        <v>185</v>
      </c>
      <c r="J154" s="128" t="s">
        <v>185</v>
      </c>
      <c r="K154" s="129">
        <f>Invoice!J154</f>
        <v>0</v>
      </c>
      <c r="L154" s="115"/>
    </row>
    <row r="155" spans="1:12" ht="12.75" customHeight="1">
      <c r="A155" s="114"/>
      <c r="B155" s="127"/>
      <c r="C155" s="127"/>
      <c r="D155" s="127"/>
      <c r="E155" s="127"/>
      <c r="F155" s="127"/>
      <c r="G155" s="127"/>
      <c r="H155" s="127"/>
      <c r="I155" s="128" t="s">
        <v>257</v>
      </c>
      <c r="J155" s="128" t="s">
        <v>257</v>
      </c>
      <c r="K155" s="129">
        <f>SUM(K152:K154)</f>
        <v>15078.036000000004</v>
      </c>
      <c r="L155" s="115"/>
    </row>
    <row r="156" spans="1:12" ht="12.75" customHeight="1">
      <c r="A156" s="6"/>
      <c r="B156" s="7"/>
      <c r="C156" s="7"/>
      <c r="D156" s="7"/>
      <c r="E156" s="7"/>
      <c r="F156" s="7"/>
      <c r="G156" s="7"/>
      <c r="H156" s="7" t="s">
        <v>929</v>
      </c>
      <c r="I156" s="7"/>
      <c r="J156" s="7"/>
      <c r="K156" s="7"/>
      <c r="L156" s="8"/>
    </row>
    <row r="157" spans="1:12" ht="12.75" customHeight="1"/>
    <row r="158" spans="1:12" ht="12.75" customHeight="1"/>
    <row r="159" spans="1:12" ht="12.75" customHeight="1"/>
    <row r="160" spans="1:12" ht="12.75" customHeight="1"/>
    <row r="161" ht="12.75" customHeight="1"/>
    <row r="162" ht="12.75" customHeight="1"/>
    <row r="163" ht="12.75" customHeight="1"/>
  </sheetData>
  <mergeCells count="134">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50:G150"/>
    <mergeCell ref="F151:G151"/>
    <mergeCell ref="F145:G145"/>
    <mergeCell ref="F146:G146"/>
    <mergeCell ref="F147:G147"/>
    <mergeCell ref="F148:G148"/>
    <mergeCell ref="F149:G149"/>
    <mergeCell ref="F140:G140"/>
    <mergeCell ref="F141:G141"/>
    <mergeCell ref="F142:G142"/>
    <mergeCell ref="F143:G143"/>
    <mergeCell ref="F144:G1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4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25130.060000000009</v>
      </c>
      <c r="O2" s="21" t="s">
        <v>259</v>
      </c>
    </row>
    <row r="3" spans="1:15" s="21" customFormat="1" ht="15" customHeight="1" thickBot="1">
      <c r="A3" s="22" t="s">
        <v>151</v>
      </c>
      <c r="G3" s="28">
        <f>Invoice!J14</f>
        <v>45355</v>
      </c>
      <c r="H3" s="29"/>
      <c r="N3" s="21">
        <v>25130.060000000009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Sam3 Kong3</v>
      </c>
      <c r="B11" s="42"/>
      <c r="C11" s="42"/>
      <c r="D11" s="42"/>
      <c r="F11" s="43" t="str">
        <f>'Copy paste to Here'!B11</f>
        <v>Sam3 Kong3</v>
      </c>
      <c r="G11" s="44"/>
      <c r="H11" s="45"/>
      <c r="K11" s="93" t="s">
        <v>158</v>
      </c>
      <c r="L11" s="46" t="s">
        <v>159</v>
      </c>
      <c r="M11" s="21">
        <f>VLOOKUP(G3,[1]Sheet1!$A$9:$I$7290,2,FALSE)</f>
        <v>35.630000000000003</v>
      </c>
    </row>
    <row r="12" spans="1:15" s="21" customFormat="1" ht="15.75" thickBot="1">
      <c r="A12" s="41" t="str">
        <f>'Copy paste to Here'!G12</f>
        <v>Bang Rak, Bangkok, 10500 152 Chartered Square Building</v>
      </c>
      <c r="B12" s="42"/>
      <c r="C12" s="42"/>
      <c r="D12" s="42"/>
      <c r="E12" s="89"/>
      <c r="F12" s="43" t="str">
        <f>'Copy paste to Here'!B12</f>
        <v>Bang Rak, Bangkok, 10500 152 Chartered Square Building</v>
      </c>
      <c r="G12" s="44"/>
      <c r="H12" s="45"/>
      <c r="K12" s="93" t="s">
        <v>160</v>
      </c>
      <c r="L12" s="46" t="s">
        <v>133</v>
      </c>
      <c r="M12" s="21">
        <f>VLOOKUP(G3,[1]Sheet1!$A$9:$I$7290,3,FALSE)</f>
        <v>38.44</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44.87</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22.86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26.09</v>
      </c>
    </row>
    <row r="16" spans="1:15" s="21" customFormat="1" ht="13.7" customHeight="1" thickBot="1">
      <c r="A16" s="52"/>
      <c r="K16" s="94" t="s">
        <v>167</v>
      </c>
      <c r="L16" s="51" t="s">
        <v>168</v>
      </c>
      <c r="M16" s="21">
        <f>VLOOKUP(G3,[1]Sheet1!$A$9:$I$7290,7,FALSE)</f>
        <v>21.46</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Acrylic spiral coil taper with snake skin pattern design &amp; Gauge: 12mm  &amp;  </v>
      </c>
      <c r="B18" s="57" t="str">
        <f>'Copy paste to Here'!C22</f>
        <v>ACCOF</v>
      </c>
      <c r="C18" s="57" t="s">
        <v>827</v>
      </c>
      <c r="D18" s="58">
        <f>Invoice!B22</f>
        <v>2</v>
      </c>
      <c r="E18" s="59">
        <f>'Shipping Invoice'!J22*$N$1</f>
        <v>40.659999999999997</v>
      </c>
      <c r="F18" s="59">
        <f>D18*E18</f>
        <v>81.319999999999993</v>
      </c>
      <c r="G18" s="60">
        <f>E18*$E$14</f>
        <v>40.659999999999997</v>
      </c>
      <c r="H18" s="61">
        <f>D18*G18</f>
        <v>81.319999999999993</v>
      </c>
    </row>
    <row r="19" spans="1:13" s="62" customFormat="1" ht="24">
      <c r="A19" s="112" t="str">
        <f>IF((LEN('Copy paste to Here'!G23))&gt;5,((CONCATENATE('Copy paste to Here'!G23," &amp; ",'Copy paste to Here'!D23,"  &amp;  ",'Copy paste to Here'!E23))),"Empty Cell")</f>
        <v>Acrylic flesh tunnel with external screw-fit &amp; Gauge: 3mm  &amp;  Color: Green</v>
      </c>
      <c r="B19" s="57" t="str">
        <f>'Copy paste to Here'!C23</f>
        <v>ACFP</v>
      </c>
      <c r="C19" s="57" t="s">
        <v>828</v>
      </c>
      <c r="D19" s="58">
        <f>Invoice!B23</f>
        <v>4</v>
      </c>
      <c r="E19" s="59">
        <f>'Shipping Invoice'!J23*$N$1</f>
        <v>21.04</v>
      </c>
      <c r="F19" s="59">
        <f t="shared" ref="F19:F82" si="0">D19*E19</f>
        <v>84.16</v>
      </c>
      <c r="G19" s="60">
        <f t="shared" ref="G19:G82" si="1">E19*$E$14</f>
        <v>21.04</v>
      </c>
      <c r="H19" s="63">
        <f t="shared" ref="H19:H82" si="2">D19*G19</f>
        <v>84.16</v>
      </c>
    </row>
    <row r="20" spans="1:13" s="62" customFormat="1" ht="24">
      <c r="A20" s="56" t="str">
        <f>IF((LEN('Copy paste to Here'!G24))&gt;5,((CONCATENATE('Copy paste to Here'!G24," &amp; ",'Copy paste to Here'!D24,"  &amp;  ",'Copy paste to Here'!E24))),"Empty Cell")</f>
        <v>Acrylic flesh tunnel with external screw-fit &amp; Gauge: 3mm  &amp;  Color: Pink</v>
      </c>
      <c r="B20" s="57" t="str">
        <f>'Copy paste to Here'!C24</f>
        <v>ACFP</v>
      </c>
      <c r="C20" s="57" t="s">
        <v>828</v>
      </c>
      <c r="D20" s="58">
        <f>Invoice!B24</f>
        <v>4</v>
      </c>
      <c r="E20" s="59">
        <f>'Shipping Invoice'!J24*$N$1</f>
        <v>21.04</v>
      </c>
      <c r="F20" s="59">
        <f t="shared" si="0"/>
        <v>84.16</v>
      </c>
      <c r="G20" s="60">
        <f t="shared" si="1"/>
        <v>21.04</v>
      </c>
      <c r="H20" s="63">
        <f t="shared" si="2"/>
        <v>84.16</v>
      </c>
    </row>
    <row r="21" spans="1:13" s="62" customFormat="1" ht="24">
      <c r="A21" s="56" t="str">
        <f>IF((LEN('Copy paste to Here'!G25))&gt;5,((CONCATENATE('Copy paste to Here'!G25," &amp; ",'Copy paste to Here'!D25,"  &amp;  ",'Copy paste to Here'!E25))),"Empty Cell")</f>
        <v>Acrylic flesh tunnel with external screw-fit &amp; Gauge: 5mm  &amp;  Color: Green</v>
      </c>
      <c r="B21" s="57" t="str">
        <f>'Copy paste to Here'!C25</f>
        <v>ACFP</v>
      </c>
      <c r="C21" s="57" t="s">
        <v>829</v>
      </c>
      <c r="D21" s="58">
        <f>Invoice!B25</f>
        <v>2</v>
      </c>
      <c r="E21" s="59">
        <f>'Shipping Invoice'!J25*$N$1</f>
        <v>23.18</v>
      </c>
      <c r="F21" s="59">
        <f t="shared" si="0"/>
        <v>46.36</v>
      </c>
      <c r="G21" s="60">
        <f t="shared" si="1"/>
        <v>23.18</v>
      </c>
      <c r="H21" s="63">
        <f t="shared" si="2"/>
        <v>46.36</v>
      </c>
    </row>
    <row r="22" spans="1:13" s="62" customFormat="1" ht="24">
      <c r="A22" s="56" t="str">
        <f>IF((LEN('Copy paste to Here'!G26))&gt;5,((CONCATENATE('Copy paste to Here'!G26," &amp; ",'Copy paste to Here'!D26,"  &amp;  ",'Copy paste to Here'!E26))),"Empty Cell")</f>
        <v>Acrylic flesh tunnel with external screw-fit &amp; Gauge: 5mm  &amp;  Color: Pink</v>
      </c>
      <c r="B22" s="57" t="str">
        <f>'Copy paste to Here'!C26</f>
        <v>ACFP</v>
      </c>
      <c r="C22" s="57" t="s">
        <v>829</v>
      </c>
      <c r="D22" s="58">
        <f>Invoice!B26</f>
        <v>2</v>
      </c>
      <c r="E22" s="59">
        <f>'Shipping Invoice'!J26*$N$1</f>
        <v>23.18</v>
      </c>
      <c r="F22" s="59">
        <f t="shared" si="0"/>
        <v>46.36</v>
      </c>
      <c r="G22" s="60">
        <f t="shared" si="1"/>
        <v>23.18</v>
      </c>
      <c r="H22" s="63">
        <f t="shared" si="2"/>
        <v>46.36</v>
      </c>
    </row>
    <row r="23" spans="1:13" s="62" customFormat="1" ht="24">
      <c r="A23" s="56" t="str">
        <f>IF((LEN('Copy paste to Here'!G27))&gt;5,((CONCATENATE('Copy paste to Here'!G27," &amp; ",'Copy paste to Here'!D27,"  &amp;  ",'Copy paste to Here'!E27))),"Empty Cell")</f>
        <v>Acrylic flesh tunnel with external screw-fit &amp; Gauge: 6mm  &amp;  Color: Black</v>
      </c>
      <c r="B23" s="57" t="str">
        <f>'Copy paste to Here'!C27</f>
        <v>ACFP</v>
      </c>
      <c r="C23" s="57" t="s">
        <v>830</v>
      </c>
      <c r="D23" s="58">
        <f>Invoice!B27</f>
        <v>2</v>
      </c>
      <c r="E23" s="59">
        <f>'Shipping Invoice'!J27*$N$1</f>
        <v>24.61</v>
      </c>
      <c r="F23" s="59">
        <f t="shared" si="0"/>
        <v>49.22</v>
      </c>
      <c r="G23" s="60">
        <f t="shared" si="1"/>
        <v>24.61</v>
      </c>
      <c r="H23" s="63">
        <f t="shared" si="2"/>
        <v>49.22</v>
      </c>
    </row>
    <row r="24" spans="1:13" s="62" customFormat="1" ht="24">
      <c r="A24" s="56" t="str">
        <f>IF((LEN('Copy paste to Here'!G28))&gt;5,((CONCATENATE('Copy paste to Here'!G28," &amp; ",'Copy paste to Here'!D28,"  &amp;  ",'Copy paste to Here'!E28))),"Empty Cell")</f>
        <v>Acrylic flesh tunnel with external screw-fit &amp; Gauge: 6mm  &amp;  Color: Green</v>
      </c>
      <c r="B24" s="57" t="str">
        <f>'Copy paste to Here'!C28</f>
        <v>ACFP</v>
      </c>
      <c r="C24" s="57" t="s">
        <v>830</v>
      </c>
      <c r="D24" s="58">
        <f>Invoice!B28</f>
        <v>2</v>
      </c>
      <c r="E24" s="59">
        <f>'Shipping Invoice'!J28*$N$1</f>
        <v>24.61</v>
      </c>
      <c r="F24" s="59">
        <f t="shared" si="0"/>
        <v>49.22</v>
      </c>
      <c r="G24" s="60">
        <f t="shared" si="1"/>
        <v>24.61</v>
      </c>
      <c r="H24" s="63">
        <f t="shared" si="2"/>
        <v>49.22</v>
      </c>
    </row>
    <row r="25" spans="1:13" s="62" customFormat="1" ht="24">
      <c r="A25" s="56" t="str">
        <f>IF((LEN('Copy paste to Here'!G29))&gt;5,((CONCATENATE('Copy paste to Here'!G29," &amp; ",'Copy paste to Here'!D29,"  &amp;  ",'Copy paste to Here'!E29))),"Empty Cell")</f>
        <v>Acrylic flesh tunnel with external screw-fit &amp; Gauge: 6mm  &amp;  Color: Red</v>
      </c>
      <c r="B25" s="57" t="str">
        <f>'Copy paste to Here'!C29</f>
        <v>ACFP</v>
      </c>
      <c r="C25" s="57" t="s">
        <v>830</v>
      </c>
      <c r="D25" s="58">
        <f>Invoice!B29</f>
        <v>2</v>
      </c>
      <c r="E25" s="59">
        <f>'Shipping Invoice'!J29*$N$1</f>
        <v>24.61</v>
      </c>
      <c r="F25" s="59">
        <f t="shared" si="0"/>
        <v>49.22</v>
      </c>
      <c r="G25" s="60">
        <f t="shared" si="1"/>
        <v>24.61</v>
      </c>
      <c r="H25" s="63">
        <f t="shared" si="2"/>
        <v>49.22</v>
      </c>
    </row>
    <row r="26" spans="1:13" s="62" customFormat="1" ht="24">
      <c r="A26" s="56" t="str">
        <f>IF((LEN('Copy paste to Here'!G30))&gt;5,((CONCATENATE('Copy paste to Here'!G30," &amp; ",'Copy paste to Here'!D30,"  &amp;  ",'Copy paste to Here'!E30))),"Empty Cell")</f>
        <v>Acrylic flesh tunnel with external screw-fit &amp; Gauge: 8mm  &amp;  Color: Clear</v>
      </c>
      <c r="B26" s="57" t="str">
        <f>'Copy paste to Here'!C30</f>
        <v>ACFP</v>
      </c>
      <c r="C26" s="57" t="s">
        <v>831</v>
      </c>
      <c r="D26" s="58">
        <f>Invoice!B30</f>
        <v>2</v>
      </c>
      <c r="E26" s="59">
        <f>'Shipping Invoice'!J30*$N$1</f>
        <v>26.04</v>
      </c>
      <c r="F26" s="59">
        <f t="shared" si="0"/>
        <v>52.08</v>
      </c>
      <c r="G26" s="60">
        <f t="shared" si="1"/>
        <v>26.04</v>
      </c>
      <c r="H26" s="63">
        <f t="shared" si="2"/>
        <v>52.08</v>
      </c>
    </row>
    <row r="27" spans="1:13" s="62" customFormat="1" ht="24">
      <c r="A27" s="56" t="str">
        <f>IF((LEN('Copy paste to Here'!G31))&gt;5,((CONCATENATE('Copy paste to Here'!G31," &amp; ",'Copy paste to Here'!D31,"  &amp;  ",'Copy paste to Here'!E31))),"Empty Cell")</f>
        <v>Acrylic flesh tunnel with external screw-fit &amp; Gauge: 10mm  &amp;  Color: Clear</v>
      </c>
      <c r="B27" s="57" t="str">
        <f>'Copy paste to Here'!C31</f>
        <v>ACFP</v>
      </c>
      <c r="C27" s="57" t="s">
        <v>832</v>
      </c>
      <c r="D27" s="58">
        <f>Invoice!B31</f>
        <v>2</v>
      </c>
      <c r="E27" s="59">
        <f>'Shipping Invoice'!J31*$N$1</f>
        <v>28.18</v>
      </c>
      <c r="F27" s="59">
        <f t="shared" si="0"/>
        <v>56.36</v>
      </c>
      <c r="G27" s="60">
        <f t="shared" si="1"/>
        <v>28.18</v>
      </c>
      <c r="H27" s="63">
        <f t="shared" si="2"/>
        <v>56.36</v>
      </c>
    </row>
    <row r="28" spans="1:13" s="62" customFormat="1" ht="24">
      <c r="A28" s="56" t="str">
        <f>IF((LEN('Copy paste to Here'!G32))&gt;5,((CONCATENATE('Copy paste to Here'!G32," &amp; ",'Copy paste to Here'!D32,"  &amp;  ",'Copy paste to Here'!E32))),"Empty Cell")</f>
        <v>Acrylic flesh tunnel with external screw-fit &amp; Gauge: 10mm  &amp;  Color: Green</v>
      </c>
      <c r="B28" s="57" t="str">
        <f>'Copy paste to Here'!C32</f>
        <v>ACFP</v>
      </c>
      <c r="C28" s="57" t="s">
        <v>832</v>
      </c>
      <c r="D28" s="58">
        <f>Invoice!B32</f>
        <v>2</v>
      </c>
      <c r="E28" s="59">
        <f>'Shipping Invoice'!J32*$N$1</f>
        <v>28.18</v>
      </c>
      <c r="F28" s="59">
        <f t="shared" si="0"/>
        <v>56.36</v>
      </c>
      <c r="G28" s="60">
        <f t="shared" si="1"/>
        <v>28.18</v>
      </c>
      <c r="H28" s="63">
        <f t="shared" si="2"/>
        <v>56.36</v>
      </c>
    </row>
    <row r="29" spans="1:13" s="62" customFormat="1" ht="25.5">
      <c r="A29" s="56" t="str">
        <f>IF((LEN('Copy paste to Here'!G33))&gt;5,((CONCATENATE('Copy paste to Here'!G33," &amp; ",'Copy paste to Here'!D33,"  &amp;  ",'Copy paste to Here'!E33))),"Empty Cell")</f>
        <v>Acrylic flesh tunnel with external screw-fit &amp; Gauge: 18mm  &amp;  Color: Green</v>
      </c>
      <c r="B29" s="57" t="str">
        <f>'Copy paste to Here'!C33</f>
        <v>ACFP</v>
      </c>
      <c r="C29" s="57" t="s">
        <v>833</v>
      </c>
      <c r="D29" s="58">
        <f>Invoice!B33</f>
        <v>2</v>
      </c>
      <c r="E29" s="59">
        <f>'Shipping Invoice'!J33*$N$1</f>
        <v>44.23</v>
      </c>
      <c r="F29" s="59">
        <f t="shared" si="0"/>
        <v>88.46</v>
      </c>
      <c r="G29" s="60">
        <f t="shared" si="1"/>
        <v>44.23</v>
      </c>
      <c r="H29" s="63">
        <f t="shared" si="2"/>
        <v>88.46</v>
      </c>
    </row>
    <row r="30" spans="1:13" s="62" customFormat="1" ht="25.5">
      <c r="A30" s="56" t="str">
        <f>IF((LEN('Copy paste to Here'!G34))&gt;5,((CONCATENATE('Copy paste to Here'!G34," &amp; ",'Copy paste to Here'!D34,"  &amp;  ",'Copy paste to Here'!E34))),"Empty Cell")</f>
        <v>Acrylic flesh tunnel with external screw-fit &amp; Gauge: 20mm  &amp;  Color: Blue</v>
      </c>
      <c r="B30" s="57" t="str">
        <f>'Copy paste to Here'!C34</f>
        <v>ACFP</v>
      </c>
      <c r="C30" s="57" t="s">
        <v>834</v>
      </c>
      <c r="D30" s="58">
        <f>Invoice!B34</f>
        <v>2</v>
      </c>
      <c r="E30" s="59">
        <f>'Shipping Invoice'!J34*$N$1</f>
        <v>49.58</v>
      </c>
      <c r="F30" s="59">
        <f t="shared" si="0"/>
        <v>99.16</v>
      </c>
      <c r="G30" s="60">
        <f t="shared" si="1"/>
        <v>49.58</v>
      </c>
      <c r="H30" s="63">
        <f t="shared" si="2"/>
        <v>99.16</v>
      </c>
    </row>
    <row r="31" spans="1:13" s="62" customFormat="1" ht="24">
      <c r="A31" s="56" t="str">
        <f>IF((LEN('Copy paste to Here'!G35))&gt;5,((CONCATENATE('Copy paste to Here'!G35," &amp; ",'Copy paste to Here'!D35,"  &amp;  ",'Copy paste to Here'!E35))),"Empty Cell")</f>
        <v>Black acrylic screw-fit flesh tunnel with colored rim &amp; Gauge: 16mm  &amp;  Color: Red</v>
      </c>
      <c r="B31" s="57" t="str">
        <f>'Copy paste to Here'!C35</f>
        <v>AFTP</v>
      </c>
      <c r="C31" s="57" t="s">
        <v>835</v>
      </c>
      <c r="D31" s="58">
        <f>Invoice!B35</f>
        <v>2</v>
      </c>
      <c r="E31" s="59">
        <f>'Shipping Invoice'!J35*$N$1</f>
        <v>42.45</v>
      </c>
      <c r="F31" s="59">
        <f t="shared" si="0"/>
        <v>84.9</v>
      </c>
      <c r="G31" s="60">
        <f t="shared" si="1"/>
        <v>42.45</v>
      </c>
      <c r="H31" s="63">
        <f t="shared" si="2"/>
        <v>84.9</v>
      </c>
    </row>
    <row r="32" spans="1:13" s="62" customFormat="1" ht="24">
      <c r="A32" s="56" t="str">
        <f>IF((LEN('Copy paste to Here'!G36))&gt;5,((CONCATENATE('Copy paste to Here'!G36," &amp; ",'Copy paste to Here'!D36,"  &amp;  ",'Copy paste to Here'!E36))),"Empty Cell")</f>
        <v>Double flared acrylic flesh tunnel with internal screw-fit &amp; Gauge: 3mm  &amp;  Color: Black</v>
      </c>
      <c r="B32" s="57" t="str">
        <f>'Copy paste to Here'!C36</f>
        <v>AHP</v>
      </c>
      <c r="C32" s="57" t="s">
        <v>836</v>
      </c>
      <c r="D32" s="58">
        <f>Invoice!B36</f>
        <v>2</v>
      </c>
      <c r="E32" s="59">
        <f>'Shipping Invoice'!J36*$N$1</f>
        <v>23.18</v>
      </c>
      <c r="F32" s="59">
        <f t="shared" si="0"/>
        <v>46.36</v>
      </c>
      <c r="G32" s="60">
        <f t="shared" si="1"/>
        <v>23.18</v>
      </c>
      <c r="H32" s="63">
        <f t="shared" si="2"/>
        <v>46.36</v>
      </c>
    </row>
    <row r="33" spans="1:8" s="62" customFormat="1" ht="24">
      <c r="A33" s="56" t="str">
        <f>IF((LEN('Copy paste to Here'!G37))&gt;5,((CONCATENATE('Copy paste to Here'!G37," &amp; ",'Copy paste to Here'!D37,"  &amp;  ",'Copy paste to Here'!E37))),"Empty Cell")</f>
        <v>Double flared acrylic flesh tunnel with internal screw-fit &amp; Gauge: 16mm  &amp;  Color: Clear</v>
      </c>
      <c r="B33" s="57" t="str">
        <f>'Copy paste to Here'!C37</f>
        <v>AHP</v>
      </c>
      <c r="C33" s="57" t="s">
        <v>837</v>
      </c>
      <c r="D33" s="58">
        <f>Invoice!B37</f>
        <v>2</v>
      </c>
      <c r="E33" s="59">
        <f>'Shipping Invoice'!J37*$N$1</f>
        <v>38.520000000000003</v>
      </c>
      <c r="F33" s="59">
        <f t="shared" si="0"/>
        <v>77.040000000000006</v>
      </c>
      <c r="G33" s="60">
        <f t="shared" si="1"/>
        <v>38.520000000000003</v>
      </c>
      <c r="H33" s="63">
        <f t="shared" si="2"/>
        <v>77.040000000000006</v>
      </c>
    </row>
    <row r="34" spans="1:8" s="62" customFormat="1" ht="24">
      <c r="A34" s="56" t="str">
        <f>IF((LEN('Copy paste to Here'!G38))&gt;5,((CONCATENATE('Copy paste to Here'!G38," &amp; ",'Copy paste to Here'!D38,"  &amp;  ",'Copy paste to Here'!E38))),"Empty Cell")</f>
        <v>Double flared acrylic flesh tunnel with internal screw-fit &amp; Gauge: 25mm  &amp;  Color: Pink</v>
      </c>
      <c r="B34" s="57" t="str">
        <f>'Copy paste to Here'!C38</f>
        <v>AHP</v>
      </c>
      <c r="C34" s="57" t="s">
        <v>838</v>
      </c>
      <c r="D34" s="58">
        <f>Invoice!B38</f>
        <v>2</v>
      </c>
      <c r="E34" s="59">
        <f>'Shipping Invoice'!J38*$N$1</f>
        <v>56.71</v>
      </c>
      <c r="F34" s="59">
        <f t="shared" si="0"/>
        <v>113.42</v>
      </c>
      <c r="G34" s="60">
        <f t="shared" si="1"/>
        <v>56.71</v>
      </c>
      <c r="H34" s="63">
        <f t="shared" si="2"/>
        <v>113.42</v>
      </c>
    </row>
    <row r="35" spans="1:8" s="62" customFormat="1" ht="24">
      <c r="A35" s="56" t="str">
        <f>IF((LEN('Copy paste to Here'!G39))&gt;5,((CONCATENATE('Copy paste to Here'!G39," &amp; ",'Copy paste to Here'!D39,"  &amp;  ",'Copy paste to Here'!E39))),"Empty Cell")</f>
        <v>Semi transparent acrylic double flared flesh tunnel &amp; Gauge: 5mm  &amp;  Color: Clear</v>
      </c>
      <c r="B35" s="57" t="str">
        <f>'Copy paste to Here'!C39</f>
        <v>APRD</v>
      </c>
      <c r="C35" s="57" t="s">
        <v>839</v>
      </c>
      <c r="D35" s="58">
        <f>Invoice!B39</f>
        <v>2</v>
      </c>
      <c r="E35" s="59">
        <f>'Shipping Invoice'!J39*$N$1</f>
        <v>11.77</v>
      </c>
      <c r="F35" s="59">
        <f t="shared" si="0"/>
        <v>23.54</v>
      </c>
      <c r="G35" s="60">
        <f t="shared" si="1"/>
        <v>11.77</v>
      </c>
      <c r="H35" s="63">
        <f t="shared" si="2"/>
        <v>23.54</v>
      </c>
    </row>
    <row r="36" spans="1:8" s="62" customFormat="1" ht="24">
      <c r="A36" s="56" t="str">
        <f>IF((LEN('Copy paste to Here'!G40))&gt;5,((CONCATENATE('Copy paste to Here'!G40," &amp; ",'Copy paste to Here'!D40,"  &amp;  ",'Copy paste to Here'!E40))),"Empty Cell")</f>
        <v>Semi transparent acrylic double flared flesh tunnel &amp; Gauge: 5mm  &amp;  Color: Dark blue</v>
      </c>
      <c r="B36" s="57" t="str">
        <f>'Copy paste to Here'!C40</f>
        <v>APRD</v>
      </c>
      <c r="C36" s="57" t="s">
        <v>839</v>
      </c>
      <c r="D36" s="58">
        <f>Invoice!B40</f>
        <v>2</v>
      </c>
      <c r="E36" s="59">
        <f>'Shipping Invoice'!J40*$N$1</f>
        <v>11.77</v>
      </c>
      <c r="F36" s="59">
        <f t="shared" si="0"/>
        <v>23.54</v>
      </c>
      <c r="G36" s="60">
        <f t="shared" si="1"/>
        <v>11.77</v>
      </c>
      <c r="H36" s="63">
        <f t="shared" si="2"/>
        <v>23.54</v>
      </c>
    </row>
    <row r="37" spans="1:8" s="62" customFormat="1">
      <c r="A37" s="56" t="str">
        <f>IF((LEN('Copy paste to Here'!G41))&gt;5,((CONCATENATE('Copy paste to Here'!G41," &amp; ",'Copy paste to Here'!D41,"  &amp;  ",'Copy paste to Here'!E41))),"Empty Cell")</f>
        <v>Solid acrylic double flared plug &amp; Gauge: 3mm  &amp;  Color: Clear</v>
      </c>
      <c r="B37" s="57" t="str">
        <f>'Copy paste to Here'!C41</f>
        <v>ASPG</v>
      </c>
      <c r="C37" s="57" t="s">
        <v>840</v>
      </c>
      <c r="D37" s="58">
        <f>Invoice!B41</f>
        <v>2</v>
      </c>
      <c r="E37" s="59">
        <f>'Shipping Invoice'!J41*$N$1</f>
        <v>14.27</v>
      </c>
      <c r="F37" s="59">
        <f t="shared" si="0"/>
        <v>28.54</v>
      </c>
      <c r="G37" s="60">
        <f t="shared" si="1"/>
        <v>14.27</v>
      </c>
      <c r="H37" s="63">
        <f t="shared" si="2"/>
        <v>28.54</v>
      </c>
    </row>
    <row r="38" spans="1:8" s="62" customFormat="1">
      <c r="A38" s="56" t="str">
        <f>IF((LEN('Copy paste to Here'!G42))&gt;5,((CONCATENATE('Copy paste to Here'!G42," &amp; ",'Copy paste to Here'!D42,"  &amp;  ",'Copy paste to Here'!E42))),"Empty Cell")</f>
        <v>Solid acrylic double flared plug &amp; Gauge: 4mm  &amp;  Color: Black</v>
      </c>
      <c r="B38" s="57" t="str">
        <f>'Copy paste to Here'!C42</f>
        <v>ASPG</v>
      </c>
      <c r="C38" s="57" t="s">
        <v>841</v>
      </c>
      <c r="D38" s="58">
        <f>Invoice!B42</f>
        <v>10</v>
      </c>
      <c r="E38" s="59">
        <f>'Shipping Invoice'!J42*$N$1</f>
        <v>14.98</v>
      </c>
      <c r="F38" s="59">
        <f t="shared" si="0"/>
        <v>149.80000000000001</v>
      </c>
      <c r="G38" s="60">
        <f t="shared" si="1"/>
        <v>14.98</v>
      </c>
      <c r="H38" s="63">
        <f t="shared" si="2"/>
        <v>149.80000000000001</v>
      </c>
    </row>
    <row r="39" spans="1:8" s="62" customFormat="1">
      <c r="A39" s="56" t="str">
        <f>IF((LEN('Copy paste to Here'!G43))&gt;5,((CONCATENATE('Copy paste to Here'!G43," &amp; ",'Copy paste to Here'!D43,"  &amp;  ",'Copy paste to Here'!E43))),"Empty Cell")</f>
        <v>Solid acrylic double flared plug &amp; Gauge: 4mm  &amp;  Color: Clear</v>
      </c>
      <c r="B39" s="57" t="str">
        <f>'Copy paste to Here'!C43</f>
        <v>ASPG</v>
      </c>
      <c r="C39" s="57" t="s">
        <v>841</v>
      </c>
      <c r="D39" s="58">
        <f>Invoice!B43</f>
        <v>4</v>
      </c>
      <c r="E39" s="59">
        <f>'Shipping Invoice'!J43*$N$1</f>
        <v>14.98</v>
      </c>
      <c r="F39" s="59">
        <f t="shared" si="0"/>
        <v>59.92</v>
      </c>
      <c r="G39" s="60">
        <f t="shared" si="1"/>
        <v>14.98</v>
      </c>
      <c r="H39" s="63">
        <f t="shared" si="2"/>
        <v>59.92</v>
      </c>
    </row>
    <row r="40" spans="1:8" s="62" customFormat="1">
      <c r="A40" s="56" t="str">
        <f>IF((LEN('Copy paste to Here'!G44))&gt;5,((CONCATENATE('Copy paste to Here'!G44," &amp; ",'Copy paste to Here'!D44,"  &amp;  ",'Copy paste to Here'!E44))),"Empty Cell")</f>
        <v>Solid acrylic double flared plug &amp; Gauge: 5mm  &amp;  Color: Black</v>
      </c>
      <c r="B40" s="57" t="str">
        <f>'Copy paste to Here'!C44</f>
        <v>ASPG</v>
      </c>
      <c r="C40" s="57" t="s">
        <v>842</v>
      </c>
      <c r="D40" s="58">
        <f>Invoice!B44</f>
        <v>6</v>
      </c>
      <c r="E40" s="59">
        <f>'Shipping Invoice'!J44*$N$1</f>
        <v>15.69</v>
      </c>
      <c r="F40" s="59">
        <f t="shared" si="0"/>
        <v>94.14</v>
      </c>
      <c r="G40" s="60">
        <f t="shared" si="1"/>
        <v>15.69</v>
      </c>
      <c r="H40" s="63">
        <f t="shared" si="2"/>
        <v>94.14</v>
      </c>
    </row>
    <row r="41" spans="1:8" s="62" customFormat="1">
      <c r="A41" s="56" t="str">
        <f>IF((LEN('Copy paste to Here'!G45))&gt;5,((CONCATENATE('Copy paste to Here'!G45," &amp; ",'Copy paste to Here'!D45,"  &amp;  ",'Copy paste to Here'!E45))),"Empty Cell")</f>
        <v>Solid acrylic double flared plug &amp; Gauge: 6mm  &amp;  Color: Clear</v>
      </c>
      <c r="B41" s="57" t="str">
        <f>'Copy paste to Here'!C45</f>
        <v>ASPG</v>
      </c>
      <c r="C41" s="57" t="s">
        <v>843</v>
      </c>
      <c r="D41" s="58">
        <f>Invoice!B45</f>
        <v>2</v>
      </c>
      <c r="E41" s="59">
        <f>'Shipping Invoice'!J45*$N$1</f>
        <v>15.69</v>
      </c>
      <c r="F41" s="59">
        <f t="shared" si="0"/>
        <v>31.38</v>
      </c>
      <c r="G41" s="60">
        <f t="shared" si="1"/>
        <v>15.69</v>
      </c>
      <c r="H41" s="63">
        <f t="shared" si="2"/>
        <v>31.38</v>
      </c>
    </row>
    <row r="42" spans="1:8" s="62" customFormat="1">
      <c r="A42" s="56" t="str">
        <f>IF((LEN('Copy paste to Here'!G46))&gt;5,((CONCATENATE('Copy paste to Here'!G46," &amp; ",'Copy paste to Here'!D46,"  &amp;  ",'Copy paste to Here'!E46))),"Empty Cell")</f>
        <v>Solid acrylic double flared plug &amp; Gauge: 8mm  &amp;  Color: Clear</v>
      </c>
      <c r="B42" s="57" t="str">
        <f>'Copy paste to Here'!C46</f>
        <v>ASPG</v>
      </c>
      <c r="C42" s="57" t="s">
        <v>844</v>
      </c>
      <c r="D42" s="58">
        <f>Invoice!B46</f>
        <v>2</v>
      </c>
      <c r="E42" s="59">
        <f>'Shipping Invoice'!J46*$N$1</f>
        <v>17.12</v>
      </c>
      <c r="F42" s="59">
        <f t="shared" si="0"/>
        <v>34.24</v>
      </c>
      <c r="G42" s="60">
        <f t="shared" si="1"/>
        <v>17.12</v>
      </c>
      <c r="H42" s="63">
        <f t="shared" si="2"/>
        <v>34.24</v>
      </c>
    </row>
    <row r="43" spans="1:8" s="62" customFormat="1">
      <c r="A43" s="56" t="str">
        <f>IF((LEN('Copy paste to Here'!G47))&gt;5,((CONCATENATE('Copy paste to Here'!G47," &amp; ",'Copy paste to Here'!D47,"  &amp;  ",'Copy paste to Here'!E47))),"Empty Cell")</f>
        <v>Solid acrylic double flared plug &amp; Gauge: 10mm  &amp;  Color: Clear</v>
      </c>
      <c r="B43" s="57" t="str">
        <f>'Copy paste to Here'!C47</f>
        <v>ASPG</v>
      </c>
      <c r="C43" s="57" t="s">
        <v>845</v>
      </c>
      <c r="D43" s="58">
        <f>Invoice!B47</f>
        <v>2</v>
      </c>
      <c r="E43" s="59">
        <f>'Shipping Invoice'!J47*$N$1</f>
        <v>18.55</v>
      </c>
      <c r="F43" s="59">
        <f t="shared" si="0"/>
        <v>37.1</v>
      </c>
      <c r="G43" s="60">
        <f t="shared" si="1"/>
        <v>18.55</v>
      </c>
      <c r="H43" s="63">
        <f t="shared" si="2"/>
        <v>37.1</v>
      </c>
    </row>
    <row r="44" spans="1:8" s="62" customFormat="1" ht="25.5">
      <c r="A44" s="56" t="str">
        <f>IF((LEN('Copy paste to Here'!G48))&gt;5,((CONCATENATE('Copy paste to Here'!G48," &amp; ",'Copy paste to Here'!D48,"  &amp;  ",'Copy paste to Here'!E48))),"Empty Cell")</f>
        <v>Solid acrylic double flared plug &amp; Gauge: 14mm  &amp;  Color: Black</v>
      </c>
      <c r="B44" s="57" t="str">
        <f>'Copy paste to Here'!C48</f>
        <v>ASPG</v>
      </c>
      <c r="C44" s="57" t="s">
        <v>846</v>
      </c>
      <c r="D44" s="58">
        <f>Invoice!B48</f>
        <v>4</v>
      </c>
      <c r="E44" s="59">
        <f>'Shipping Invoice'!J48*$N$1</f>
        <v>22.47</v>
      </c>
      <c r="F44" s="59">
        <f t="shared" si="0"/>
        <v>89.88</v>
      </c>
      <c r="G44" s="60">
        <f t="shared" si="1"/>
        <v>22.47</v>
      </c>
      <c r="H44" s="63">
        <f t="shared" si="2"/>
        <v>89.88</v>
      </c>
    </row>
    <row r="45" spans="1:8" s="62" customFormat="1">
      <c r="A45" s="56" t="str">
        <f>IF((LEN('Copy paste to Here'!G49))&gt;5,((CONCATENATE('Copy paste to Here'!G49," &amp; ",'Copy paste to Here'!D49,"  &amp;  ",'Copy paste to Here'!E49))),"Empty Cell")</f>
        <v>Solid acrylic double flared plug &amp; Gauge: 16mm  &amp;  Color: Black</v>
      </c>
      <c r="B45" s="57" t="str">
        <f>'Copy paste to Here'!C49</f>
        <v>ASPG</v>
      </c>
      <c r="C45" s="57" t="s">
        <v>847</v>
      </c>
      <c r="D45" s="58">
        <f>Invoice!B49</f>
        <v>6</v>
      </c>
      <c r="E45" s="59">
        <f>'Shipping Invoice'!J49*$N$1</f>
        <v>24.61</v>
      </c>
      <c r="F45" s="59">
        <f t="shared" si="0"/>
        <v>147.66</v>
      </c>
      <c r="G45" s="60">
        <f t="shared" si="1"/>
        <v>24.61</v>
      </c>
      <c r="H45" s="63">
        <f t="shared" si="2"/>
        <v>147.66</v>
      </c>
    </row>
    <row r="46" spans="1:8" s="62" customFormat="1">
      <c r="A46" s="56" t="str">
        <f>IF((LEN('Copy paste to Here'!G50))&gt;5,((CONCATENATE('Copy paste to Here'!G50," &amp; ",'Copy paste to Here'!D50,"  &amp;  ",'Copy paste to Here'!E50))),"Empty Cell")</f>
        <v>Solid acrylic double flared plug &amp; Gauge: 16mm  &amp;  Color: White</v>
      </c>
      <c r="B46" s="57" t="str">
        <f>'Copy paste to Here'!C50</f>
        <v>ASPG</v>
      </c>
      <c r="C46" s="57" t="s">
        <v>847</v>
      </c>
      <c r="D46" s="58">
        <f>Invoice!B50</f>
        <v>6</v>
      </c>
      <c r="E46" s="59">
        <f>'Shipping Invoice'!J50*$N$1</f>
        <v>24.61</v>
      </c>
      <c r="F46" s="59">
        <f t="shared" si="0"/>
        <v>147.66</v>
      </c>
      <c r="G46" s="60">
        <f t="shared" si="1"/>
        <v>24.61</v>
      </c>
      <c r="H46" s="63">
        <f t="shared" si="2"/>
        <v>147.66</v>
      </c>
    </row>
    <row r="47" spans="1:8" s="62" customFormat="1">
      <c r="A47" s="56" t="str">
        <f>IF((LEN('Copy paste to Here'!G51))&gt;5,((CONCATENATE('Copy paste to Here'!G51," &amp; ",'Copy paste to Here'!D51,"  &amp;  ",'Copy paste to Here'!E51))),"Empty Cell")</f>
        <v>Solid acrylic double flared plug &amp; Gauge: 22mm  &amp;  Color: Black</v>
      </c>
      <c r="B47" s="57" t="str">
        <f>'Copy paste to Here'!C51</f>
        <v>ASPG</v>
      </c>
      <c r="C47" s="57" t="s">
        <v>848</v>
      </c>
      <c r="D47" s="58">
        <f>Invoice!B51</f>
        <v>4</v>
      </c>
      <c r="E47" s="59">
        <f>'Shipping Invoice'!J51*$N$1</f>
        <v>33.17</v>
      </c>
      <c r="F47" s="59">
        <f t="shared" si="0"/>
        <v>132.68</v>
      </c>
      <c r="G47" s="60">
        <f t="shared" si="1"/>
        <v>33.17</v>
      </c>
      <c r="H47" s="63">
        <f t="shared" si="2"/>
        <v>132.68</v>
      </c>
    </row>
    <row r="48" spans="1:8" s="62" customFormat="1" ht="25.5">
      <c r="A48" s="56" t="str">
        <f>IF((LEN('Copy paste to Here'!G52))&gt;5,((CONCATENATE('Copy paste to Here'!G52," &amp; ",'Copy paste to Here'!D52,"  &amp;  ",'Copy paste to Here'!E52))),"Empty Cell")</f>
        <v xml:space="preserve">High polished surgical steel double flared flesh tunnel - size 12g to 2'' (2mm - 52mm) &amp; Gauge: 9mm  &amp;  </v>
      </c>
      <c r="B48" s="57" t="str">
        <f>'Copy paste to Here'!C52</f>
        <v>DPG</v>
      </c>
      <c r="C48" s="57" t="s">
        <v>849</v>
      </c>
      <c r="D48" s="58">
        <f>Invoice!B52</f>
        <v>10</v>
      </c>
      <c r="E48" s="59">
        <f>'Shipping Invoice'!J52*$N$1</f>
        <v>24.61</v>
      </c>
      <c r="F48" s="59">
        <f t="shared" si="0"/>
        <v>246.1</v>
      </c>
      <c r="G48" s="60">
        <f t="shared" si="1"/>
        <v>24.61</v>
      </c>
      <c r="H48" s="63">
        <f t="shared" si="2"/>
        <v>246.1</v>
      </c>
    </row>
    <row r="49" spans="1:8" s="62" customFormat="1" ht="24">
      <c r="A49" s="56" t="str">
        <f>IF((LEN('Copy paste to Here'!G53))&gt;5,((CONCATENATE('Copy paste to Here'!G53," &amp; ",'Copy paste to Here'!D53,"  &amp;  ",'Copy paste to Here'!E53))),"Empty Cell")</f>
        <v xml:space="preserve">High polished surgical steel double flared flesh tunnel - size 12g to 2'' (2mm - 52mm) &amp; Gauge: 11mm  &amp;  </v>
      </c>
      <c r="B49" s="57" t="str">
        <f>'Copy paste to Here'!C53</f>
        <v>DPG</v>
      </c>
      <c r="C49" s="57" t="s">
        <v>850</v>
      </c>
      <c r="D49" s="58">
        <f>Invoice!B53</f>
        <v>2</v>
      </c>
      <c r="E49" s="59">
        <f>'Shipping Invoice'!J53*$N$1</f>
        <v>28.89</v>
      </c>
      <c r="F49" s="59">
        <f t="shared" si="0"/>
        <v>57.78</v>
      </c>
      <c r="G49" s="60">
        <f t="shared" si="1"/>
        <v>28.89</v>
      </c>
      <c r="H49" s="63">
        <f t="shared" si="2"/>
        <v>57.78</v>
      </c>
    </row>
    <row r="50" spans="1:8" s="62" customFormat="1">
      <c r="A50" s="56" t="str">
        <f>IF((LEN('Copy paste to Here'!G54))&gt;5,((CONCATENATE('Copy paste to Here'!G54," &amp; ",'Copy paste to Here'!D54,"  &amp;  ",'Copy paste to Here'!E54))),"Empty Cell")</f>
        <v xml:space="preserve">Coconut wood double flared flesh tunnel &amp; Gauge: 25mm  &amp;  </v>
      </c>
      <c r="B50" s="57" t="str">
        <f>'Copy paste to Here'!C54</f>
        <v>DPWB</v>
      </c>
      <c r="C50" s="57" t="s">
        <v>851</v>
      </c>
      <c r="D50" s="58">
        <f>Invoice!B54</f>
        <v>2</v>
      </c>
      <c r="E50" s="59">
        <f>'Shipping Invoice'!J54*$N$1</f>
        <v>74.55</v>
      </c>
      <c r="F50" s="59">
        <f t="shared" si="0"/>
        <v>149.1</v>
      </c>
      <c r="G50" s="60">
        <f t="shared" si="1"/>
        <v>74.55</v>
      </c>
      <c r="H50" s="63">
        <f t="shared" si="2"/>
        <v>149.1</v>
      </c>
    </row>
    <row r="51" spans="1:8" s="62" customFormat="1" ht="24">
      <c r="A51" s="56" t="str">
        <f>IF((LEN('Copy paste to Here'!G55))&gt;5,((CONCATENATE('Copy paste to Here'!G55," &amp; ",'Copy paste to Here'!D55,"  &amp;  ",'Copy paste to Here'!E55))),"Empty Cell")</f>
        <v>PVD plated surgical steel double flared flesh tunnel - 12g (2mm) to 2'' (52mm) &amp; Gauge: 12mm  &amp;  Color: Black</v>
      </c>
      <c r="B51" s="57" t="str">
        <f>'Copy paste to Here'!C55</f>
        <v>DTPG</v>
      </c>
      <c r="C51" s="57" t="s">
        <v>852</v>
      </c>
      <c r="D51" s="58">
        <f>Invoice!B55</f>
        <v>2</v>
      </c>
      <c r="E51" s="59">
        <f>'Shipping Invoice'!J55*$N$1</f>
        <v>58.5</v>
      </c>
      <c r="F51" s="59">
        <f t="shared" si="0"/>
        <v>117</v>
      </c>
      <c r="G51" s="60">
        <f t="shared" si="1"/>
        <v>58.5</v>
      </c>
      <c r="H51" s="63">
        <f t="shared" si="2"/>
        <v>117</v>
      </c>
    </row>
    <row r="52" spans="1:8" s="62" customFormat="1" ht="25.5">
      <c r="A52" s="56" t="str">
        <f>IF((LEN('Copy paste to Here'!G56))&gt;5,((CONCATENATE('Copy paste to Here'!G56," &amp; ",'Copy paste to Here'!D56,"  &amp;  ",'Copy paste to Here'!E56))),"Empty Cell")</f>
        <v>PVD plated surgical steel double flared flesh tunnel - 12g (2mm) to 2'' (52mm) &amp; Gauge: 14mm  &amp;  Color: Black</v>
      </c>
      <c r="B52" s="57" t="str">
        <f>'Copy paste to Here'!C56</f>
        <v>DTPG</v>
      </c>
      <c r="C52" s="57" t="s">
        <v>853</v>
      </c>
      <c r="D52" s="58">
        <f>Invoice!B56</f>
        <v>10</v>
      </c>
      <c r="E52" s="59">
        <f>'Shipping Invoice'!J56*$N$1</f>
        <v>59.92</v>
      </c>
      <c r="F52" s="59">
        <f t="shared" si="0"/>
        <v>599.20000000000005</v>
      </c>
      <c r="G52" s="60">
        <f t="shared" si="1"/>
        <v>59.92</v>
      </c>
      <c r="H52" s="63">
        <f t="shared" si="2"/>
        <v>599.20000000000005</v>
      </c>
    </row>
    <row r="53" spans="1:8" s="62" customFormat="1" ht="24">
      <c r="A53" s="56" t="str">
        <f>IF((LEN('Copy paste to Here'!G57))&gt;5,((CONCATENATE('Copy paste to Here'!G57," &amp; ",'Copy paste to Here'!D57,"  &amp;  ",'Copy paste to Here'!E57))),"Empty Cell")</f>
        <v>PVD plated surgical steel double flared flesh tunnel - 12g (2mm) to 2'' (52mm) &amp; Gauge: 22mm  &amp;  Color: Black</v>
      </c>
      <c r="B53" s="57" t="str">
        <f>'Copy paste to Here'!C57</f>
        <v>DTPG</v>
      </c>
      <c r="C53" s="57" t="s">
        <v>854</v>
      </c>
      <c r="D53" s="58">
        <f>Invoice!B57</f>
        <v>4</v>
      </c>
      <c r="E53" s="59">
        <f>'Shipping Invoice'!J57*$N$1</f>
        <v>94.17</v>
      </c>
      <c r="F53" s="59">
        <f t="shared" si="0"/>
        <v>376.68</v>
      </c>
      <c r="G53" s="60">
        <f t="shared" si="1"/>
        <v>94.17</v>
      </c>
      <c r="H53" s="63">
        <f t="shared" si="2"/>
        <v>376.68</v>
      </c>
    </row>
    <row r="54" spans="1:8" s="62" customFormat="1" ht="25.5">
      <c r="A54" s="56" t="str">
        <f>IF((LEN('Copy paste to Here'!G58))&gt;5,((CONCATENATE('Copy paste to Here'!G58," &amp; ",'Copy paste to Here'!D58,"  &amp;  ",'Copy paste to Here'!E58))),"Empty Cell")</f>
        <v>PVD plated surgical steel double flared flesh tunnel - 12g (2mm) to 2'' (52mm) &amp; Gauge: 9mm  &amp;  Color: Black</v>
      </c>
      <c r="B54" s="57" t="str">
        <f>'Copy paste to Here'!C58</f>
        <v>DTPG</v>
      </c>
      <c r="C54" s="57" t="s">
        <v>855</v>
      </c>
      <c r="D54" s="58">
        <f>Invoice!B58</f>
        <v>10</v>
      </c>
      <c r="E54" s="59">
        <f>'Shipping Invoice'!J58*$N$1</f>
        <v>47.08</v>
      </c>
      <c r="F54" s="59">
        <f t="shared" si="0"/>
        <v>470.79999999999995</v>
      </c>
      <c r="G54" s="60">
        <f t="shared" si="1"/>
        <v>47.08</v>
      </c>
      <c r="H54" s="63">
        <f t="shared" si="2"/>
        <v>470.79999999999995</v>
      </c>
    </row>
    <row r="55" spans="1:8" s="62" customFormat="1" ht="25.5">
      <c r="A55" s="56" t="str">
        <f>IF((LEN('Copy paste to Here'!G59))&gt;5,((CONCATENATE('Copy paste to Here'!G59," &amp; ",'Copy paste to Here'!D59,"  &amp;  ",'Copy paste to Here'!E59))),"Empty Cell")</f>
        <v>PVD plated surgical steel double flared flesh tunnel - 12g (2mm) to 2'' (52mm) &amp; Gauge: 11mm  &amp;  Color: Black</v>
      </c>
      <c r="B55" s="57" t="str">
        <f>'Copy paste to Here'!C59</f>
        <v>DTPG</v>
      </c>
      <c r="C55" s="57" t="s">
        <v>856</v>
      </c>
      <c r="D55" s="58">
        <f>Invoice!B59</f>
        <v>18</v>
      </c>
      <c r="E55" s="59">
        <f>'Shipping Invoice'!J59*$N$1</f>
        <v>55.29</v>
      </c>
      <c r="F55" s="59">
        <f t="shared" si="0"/>
        <v>995.22</v>
      </c>
      <c r="G55" s="60">
        <f t="shared" si="1"/>
        <v>55.29</v>
      </c>
      <c r="H55" s="63">
        <f t="shared" si="2"/>
        <v>995.22</v>
      </c>
    </row>
    <row r="56" spans="1:8" s="62" customFormat="1" ht="24">
      <c r="A56" s="56" t="str">
        <f>IF((LEN('Copy paste to Here'!G60))&gt;5,((CONCATENATE('Copy paste to Here'!G60," &amp; ",'Copy paste to Here'!D60,"  &amp;  ",'Copy paste to Here'!E60))),"Empty Cell")</f>
        <v xml:space="preserve">Mirror polished surgical steel screw-fit flesh tunnel &amp; Gauge: 6mm  &amp;  </v>
      </c>
      <c r="B56" s="57" t="str">
        <f>'Copy paste to Here'!C60</f>
        <v>FPG</v>
      </c>
      <c r="C56" s="57" t="s">
        <v>857</v>
      </c>
      <c r="D56" s="58">
        <f>Invoice!B60</f>
        <v>10</v>
      </c>
      <c r="E56" s="59">
        <f>'Shipping Invoice'!J60*$N$1</f>
        <v>56.71</v>
      </c>
      <c r="F56" s="59">
        <f t="shared" si="0"/>
        <v>567.1</v>
      </c>
      <c r="G56" s="60">
        <f t="shared" si="1"/>
        <v>56.71</v>
      </c>
      <c r="H56" s="63">
        <f t="shared" si="2"/>
        <v>567.1</v>
      </c>
    </row>
    <row r="57" spans="1:8" s="62" customFormat="1" ht="24">
      <c r="A57" s="56" t="str">
        <f>IF((LEN('Copy paste to Here'!G61))&gt;5,((CONCATENATE('Copy paste to Here'!G61," &amp; ",'Copy paste to Here'!D61,"  &amp;  ",'Copy paste to Here'!E61))),"Empty Cell")</f>
        <v xml:space="preserve">Mirror polished surgical steel screw-fit flesh tunnel &amp; Gauge: 25mm  &amp;  </v>
      </c>
      <c r="B57" s="57" t="str">
        <f>'Copy paste to Here'!C61</f>
        <v>FPG</v>
      </c>
      <c r="C57" s="57" t="s">
        <v>858</v>
      </c>
      <c r="D57" s="58">
        <f>Invoice!B61</f>
        <v>4</v>
      </c>
      <c r="E57" s="59">
        <f>'Shipping Invoice'!J61*$N$1</f>
        <v>151.24</v>
      </c>
      <c r="F57" s="59">
        <f t="shared" si="0"/>
        <v>604.96</v>
      </c>
      <c r="G57" s="60">
        <f t="shared" si="1"/>
        <v>151.24</v>
      </c>
      <c r="H57" s="63">
        <f t="shared" si="2"/>
        <v>604.96</v>
      </c>
    </row>
    <row r="58" spans="1:8" s="62" customFormat="1" ht="25.5">
      <c r="A58" s="56" t="str">
        <f>IF((LEN('Copy paste to Here'!G62))&gt;5,((CONCATENATE('Copy paste to Here'!G62," &amp; ",'Copy paste to Here'!D62,"  &amp;  ",'Copy paste to Here'!E62))),"Empty Cell")</f>
        <v xml:space="preserve">Mirror polished surgical steel screw-fit flesh tunnel &amp; Gauge: 9mm  &amp;  </v>
      </c>
      <c r="B58" s="57" t="str">
        <f>'Copy paste to Here'!C62</f>
        <v>FPG</v>
      </c>
      <c r="C58" s="57" t="s">
        <v>859</v>
      </c>
      <c r="D58" s="58">
        <f>Invoice!B62</f>
        <v>4</v>
      </c>
      <c r="E58" s="59">
        <f>'Shipping Invoice'!J62*$N$1</f>
        <v>69.2</v>
      </c>
      <c r="F58" s="59">
        <f t="shared" si="0"/>
        <v>276.8</v>
      </c>
      <c r="G58" s="60">
        <f t="shared" si="1"/>
        <v>69.2</v>
      </c>
      <c r="H58" s="63">
        <f t="shared" si="2"/>
        <v>276.8</v>
      </c>
    </row>
    <row r="59" spans="1:8" s="62" customFormat="1" ht="24">
      <c r="A59" s="56" t="str">
        <f>IF((LEN('Copy paste to Here'!G63))&gt;5,((CONCATENATE('Copy paste to Here'!G63," &amp; ",'Copy paste to Here'!D63,"  &amp;  ",'Copy paste to Here'!E63))),"Empty Cell")</f>
        <v xml:space="preserve">High polished surgical steel screw-fit flesh tunnel in hexagon screw nut design &amp; Gauge: 8mm  &amp;  </v>
      </c>
      <c r="B59" s="57" t="str">
        <f>'Copy paste to Here'!C63</f>
        <v>FQPG</v>
      </c>
      <c r="C59" s="57" t="s">
        <v>860</v>
      </c>
      <c r="D59" s="58">
        <f>Invoice!B63</f>
        <v>4</v>
      </c>
      <c r="E59" s="59">
        <f>'Shipping Invoice'!J63*$N$1</f>
        <v>72.760000000000005</v>
      </c>
      <c r="F59" s="59">
        <f t="shared" si="0"/>
        <v>291.04000000000002</v>
      </c>
      <c r="G59" s="60">
        <f t="shared" si="1"/>
        <v>72.760000000000005</v>
      </c>
      <c r="H59" s="63">
        <f t="shared" si="2"/>
        <v>291.04000000000002</v>
      </c>
    </row>
    <row r="60" spans="1:8" s="62" customFormat="1" ht="24">
      <c r="A60" s="56" t="str">
        <f>IF((LEN('Copy paste to Here'!G64))&gt;5,((CONCATENATE('Copy paste to Here'!G64," &amp; ",'Copy paste to Here'!D64,"  &amp;  ",'Copy paste to Here'!E64))),"Empty Cell")</f>
        <v>High polished surgical steel screw-fit flesh tunnel with crystal studded rim &amp; Gauge: 8mm  &amp;  Crystal Color: Clear</v>
      </c>
      <c r="B60" s="57" t="str">
        <f>'Copy paste to Here'!C64</f>
        <v>FSCPC</v>
      </c>
      <c r="C60" s="57" t="s">
        <v>861</v>
      </c>
      <c r="D60" s="58">
        <f>Invoice!B64</f>
        <v>2</v>
      </c>
      <c r="E60" s="59">
        <f>'Shipping Invoice'!J64*$N$1</f>
        <v>101.3</v>
      </c>
      <c r="F60" s="59">
        <f t="shared" si="0"/>
        <v>202.6</v>
      </c>
      <c r="G60" s="60">
        <f t="shared" si="1"/>
        <v>101.3</v>
      </c>
      <c r="H60" s="63">
        <f t="shared" si="2"/>
        <v>202.6</v>
      </c>
    </row>
    <row r="61" spans="1:8" s="62" customFormat="1" ht="25.5">
      <c r="A61" s="56" t="str">
        <f>IF((LEN('Copy paste to Here'!G65))&gt;5,((CONCATENATE('Copy paste to Here'!G65," &amp; ",'Copy paste to Here'!D65,"  &amp;  ",'Copy paste to Here'!E65))),"Empty Cell")</f>
        <v>High polished surgical steel screw-fit flesh tunnel with crystal studded rim &amp; Gauge: 12mm  &amp;  Crystal Color: Clear</v>
      </c>
      <c r="B61" s="57" t="str">
        <f>'Copy paste to Here'!C65</f>
        <v>FSCPC</v>
      </c>
      <c r="C61" s="57" t="s">
        <v>862</v>
      </c>
      <c r="D61" s="58">
        <f>Invoice!B65</f>
        <v>4</v>
      </c>
      <c r="E61" s="59">
        <f>'Shipping Invoice'!J65*$N$1</f>
        <v>135.19</v>
      </c>
      <c r="F61" s="59">
        <f t="shared" si="0"/>
        <v>540.76</v>
      </c>
      <c r="G61" s="60">
        <f t="shared" si="1"/>
        <v>135.19</v>
      </c>
      <c r="H61" s="63">
        <f t="shared" si="2"/>
        <v>540.76</v>
      </c>
    </row>
    <row r="62" spans="1:8" s="62" customFormat="1" ht="24">
      <c r="A62" s="56" t="str">
        <f>IF((LEN('Copy paste to Here'!G66))&gt;5,((CONCATENATE('Copy paste to Here'!G66," &amp; ",'Copy paste to Here'!D66,"  &amp;  ",'Copy paste to Here'!E66))),"Empty Cell")</f>
        <v xml:space="preserve">Black acrylic screw-fit flesh tunnel with rainbow color logo &amp; Gauge: 6mm  &amp;  </v>
      </c>
      <c r="B62" s="57" t="str">
        <f>'Copy paste to Here'!C66</f>
        <v>FTAB</v>
      </c>
      <c r="C62" s="57" t="s">
        <v>863</v>
      </c>
      <c r="D62" s="58">
        <f>Invoice!B66</f>
        <v>2</v>
      </c>
      <c r="E62" s="59">
        <f>'Shipping Invoice'!J66*$N$1</f>
        <v>35.31</v>
      </c>
      <c r="F62" s="59">
        <f t="shared" si="0"/>
        <v>70.62</v>
      </c>
      <c r="G62" s="60">
        <f t="shared" si="1"/>
        <v>35.31</v>
      </c>
      <c r="H62" s="63">
        <f t="shared" si="2"/>
        <v>70.62</v>
      </c>
    </row>
    <row r="63" spans="1:8" s="62" customFormat="1" ht="24">
      <c r="A63" s="56" t="str">
        <f>IF((LEN('Copy paste to Here'!G67))&gt;5,((CONCATENATE('Copy paste to Here'!G67," &amp; ",'Copy paste to Here'!D67,"  &amp;  ",'Copy paste to Here'!E67))),"Empty Cell")</f>
        <v xml:space="preserve">Black acrylic screw-fit flesh tunnel with rainbow color logo &amp; Gauge: 12mm  &amp;  </v>
      </c>
      <c r="B63" s="57" t="str">
        <f>'Copy paste to Here'!C67</f>
        <v>FTAB</v>
      </c>
      <c r="C63" s="57" t="s">
        <v>864</v>
      </c>
      <c r="D63" s="58">
        <f>Invoice!B67</f>
        <v>2</v>
      </c>
      <c r="E63" s="59">
        <f>'Shipping Invoice'!J67*$N$1</f>
        <v>51.36</v>
      </c>
      <c r="F63" s="59">
        <f t="shared" si="0"/>
        <v>102.72</v>
      </c>
      <c r="G63" s="60">
        <f t="shared" si="1"/>
        <v>51.36</v>
      </c>
      <c r="H63" s="63">
        <f t="shared" si="2"/>
        <v>102.72</v>
      </c>
    </row>
    <row r="64" spans="1:8" s="62" customFormat="1" ht="24">
      <c r="A64" s="56" t="str">
        <f>IF((LEN('Copy paste to Here'!G68))&gt;5,((CONCATENATE('Copy paste to Here'!G68," &amp; ",'Copy paste to Here'!D68,"  &amp;  ",'Copy paste to Here'!E68))),"Empty Cell")</f>
        <v>PVD plated surgical steel screw-fit flesh tunnel &amp; Gauge: 2.5mm  &amp;  Color: Blue</v>
      </c>
      <c r="B64" s="57" t="str">
        <f>'Copy paste to Here'!C68</f>
        <v>FTPG</v>
      </c>
      <c r="C64" s="57" t="s">
        <v>865</v>
      </c>
      <c r="D64" s="58">
        <f>Invoice!B68</f>
        <v>4</v>
      </c>
      <c r="E64" s="59">
        <f>'Shipping Invoice'!J68*$N$1</f>
        <v>81.680000000000007</v>
      </c>
      <c r="F64" s="59">
        <f t="shared" si="0"/>
        <v>326.72000000000003</v>
      </c>
      <c r="G64" s="60">
        <f t="shared" si="1"/>
        <v>81.680000000000007</v>
      </c>
      <c r="H64" s="63">
        <f t="shared" si="2"/>
        <v>326.72000000000003</v>
      </c>
    </row>
    <row r="65" spans="1:8" s="62" customFormat="1" ht="24">
      <c r="A65" s="56" t="str">
        <f>IF((LEN('Copy paste to Here'!G69))&gt;5,((CONCATENATE('Copy paste to Here'!G69," &amp; ",'Copy paste to Here'!D69,"  &amp;  ",'Copy paste to Here'!E69))),"Empty Cell")</f>
        <v>PVD plated surgical steel screw-fit flesh tunnel &amp; Gauge: 3mm  &amp;  Color: Blue</v>
      </c>
      <c r="B65" s="57" t="str">
        <f>'Copy paste to Here'!C69</f>
        <v>FTPG</v>
      </c>
      <c r="C65" s="57" t="s">
        <v>866</v>
      </c>
      <c r="D65" s="58">
        <f>Invoice!B69</f>
        <v>2</v>
      </c>
      <c r="E65" s="59">
        <f>'Shipping Invoice'!J69*$N$1</f>
        <v>88.82</v>
      </c>
      <c r="F65" s="59">
        <f t="shared" si="0"/>
        <v>177.64</v>
      </c>
      <c r="G65" s="60">
        <f t="shared" si="1"/>
        <v>88.82</v>
      </c>
      <c r="H65" s="63">
        <f t="shared" si="2"/>
        <v>177.64</v>
      </c>
    </row>
    <row r="66" spans="1:8" s="62" customFormat="1" ht="24">
      <c r="A66" s="56" t="str">
        <f>IF((LEN('Copy paste to Here'!G70))&gt;5,((CONCATENATE('Copy paste to Here'!G70," &amp; ",'Copy paste to Here'!D70,"  &amp;  ",'Copy paste to Here'!E70))),"Empty Cell")</f>
        <v>PVD plated surgical steel screw-fit flesh tunnel &amp; Gauge: 10mm  &amp;  Color: Black</v>
      </c>
      <c r="B66" s="57" t="str">
        <f>'Copy paste to Here'!C70</f>
        <v>FTPG</v>
      </c>
      <c r="C66" s="57" t="s">
        <v>867</v>
      </c>
      <c r="D66" s="58">
        <f>Invoice!B70</f>
        <v>2</v>
      </c>
      <c r="E66" s="59">
        <f>'Shipping Invoice'!J70*$N$1</f>
        <v>119.13</v>
      </c>
      <c r="F66" s="59">
        <f t="shared" si="0"/>
        <v>238.26</v>
      </c>
      <c r="G66" s="60">
        <f t="shared" si="1"/>
        <v>119.13</v>
      </c>
      <c r="H66" s="63">
        <f t="shared" si="2"/>
        <v>238.26</v>
      </c>
    </row>
    <row r="67" spans="1:8" s="62" customFormat="1" ht="24">
      <c r="A67" s="56" t="str">
        <f>IF((LEN('Copy paste to Here'!G71))&gt;5,((CONCATENATE('Copy paste to Here'!G71," &amp; ",'Copy paste to Here'!D71,"  &amp;  ",'Copy paste to Here'!E71))),"Empty Cell")</f>
        <v>PVD plated surgical steel screw-fit flesh tunnel &amp; Gauge: 10mm  &amp;  Color: Blue</v>
      </c>
      <c r="B67" s="57" t="str">
        <f>'Copy paste to Here'!C71</f>
        <v>FTPG</v>
      </c>
      <c r="C67" s="57" t="s">
        <v>867</v>
      </c>
      <c r="D67" s="58">
        <f>Invoice!B71</f>
        <v>2</v>
      </c>
      <c r="E67" s="59">
        <f>'Shipping Invoice'!J71*$N$1</f>
        <v>119.13</v>
      </c>
      <c r="F67" s="59">
        <f t="shared" si="0"/>
        <v>238.26</v>
      </c>
      <c r="G67" s="60">
        <f t="shared" si="1"/>
        <v>119.13</v>
      </c>
      <c r="H67" s="63">
        <f t="shared" si="2"/>
        <v>238.26</v>
      </c>
    </row>
    <row r="68" spans="1:8" s="62" customFormat="1" ht="25.5">
      <c r="A68" s="56" t="str">
        <f>IF((LEN('Copy paste to Here'!G72))&gt;5,((CONCATENATE('Copy paste to Here'!G72," &amp; ",'Copy paste to Here'!D72,"  &amp;  ",'Copy paste to Here'!E72))),"Empty Cell")</f>
        <v>PVD plated surgical steel screw-fit flesh tunnel &amp; Gauge: 35mm  &amp;  Color: Black</v>
      </c>
      <c r="B68" s="57" t="str">
        <f>'Copy paste to Here'!C72</f>
        <v>FTPG</v>
      </c>
      <c r="C68" s="57" t="s">
        <v>868</v>
      </c>
      <c r="D68" s="58">
        <f>Invoice!B72</f>
        <v>4</v>
      </c>
      <c r="E68" s="59">
        <f>'Shipping Invoice'!J72*$N$1</f>
        <v>320.66000000000003</v>
      </c>
      <c r="F68" s="59">
        <f t="shared" si="0"/>
        <v>1282.6400000000001</v>
      </c>
      <c r="G68" s="60">
        <f t="shared" si="1"/>
        <v>320.66000000000003</v>
      </c>
      <c r="H68" s="63">
        <f t="shared" si="2"/>
        <v>1282.6400000000001</v>
      </c>
    </row>
    <row r="69" spans="1:8" s="62" customFormat="1" ht="25.5">
      <c r="A69" s="56" t="str">
        <f>IF((LEN('Copy paste to Here'!G73))&gt;5,((CONCATENATE('Copy paste to Here'!G73," &amp; ",'Copy paste to Here'!D73,"  &amp;  ",'Copy paste to Here'!E73))),"Empty Cell")</f>
        <v>PVD plated surgical steel screw-fit flesh tunnel &amp; Gauge: 45mm  &amp;  Color: Black</v>
      </c>
      <c r="B69" s="57" t="str">
        <f>'Copy paste to Here'!C73</f>
        <v>FTPG</v>
      </c>
      <c r="C69" s="57" t="s">
        <v>869</v>
      </c>
      <c r="D69" s="58">
        <f>Invoice!B73</f>
        <v>2</v>
      </c>
      <c r="E69" s="59">
        <f>'Shipping Invoice'!J73*$N$1</f>
        <v>445.51</v>
      </c>
      <c r="F69" s="59">
        <f t="shared" si="0"/>
        <v>891.02</v>
      </c>
      <c r="G69" s="60">
        <f t="shared" si="1"/>
        <v>445.51</v>
      </c>
      <c r="H69" s="63">
        <f t="shared" si="2"/>
        <v>891.02</v>
      </c>
    </row>
    <row r="70" spans="1:8" s="62" customFormat="1" ht="25.5">
      <c r="A70" s="56" t="str">
        <f>IF((LEN('Copy paste to Here'!G74))&gt;5,((CONCATENATE('Copy paste to Here'!G74," &amp; ",'Copy paste to Here'!D74,"  &amp;  ",'Copy paste to Here'!E74))),"Empty Cell")</f>
        <v>PVD plated surgical steel screw-fit flesh tunnel &amp; Gauge: 7mm  &amp;  Color: Blue</v>
      </c>
      <c r="B70" s="57" t="str">
        <f>'Copy paste to Here'!C74</f>
        <v>FTPG</v>
      </c>
      <c r="C70" s="57" t="s">
        <v>870</v>
      </c>
      <c r="D70" s="58">
        <f>Invoice!B74</f>
        <v>2</v>
      </c>
      <c r="E70" s="59">
        <f>'Shipping Invoice'!J74*$N$1</f>
        <v>106.65</v>
      </c>
      <c r="F70" s="59">
        <f t="shared" si="0"/>
        <v>213.3</v>
      </c>
      <c r="G70" s="60">
        <f t="shared" si="1"/>
        <v>106.65</v>
      </c>
      <c r="H70" s="63">
        <f t="shared" si="2"/>
        <v>213.3</v>
      </c>
    </row>
    <row r="71" spans="1:8" s="62" customFormat="1" ht="25.5">
      <c r="A71" s="56" t="str">
        <f>IF((LEN('Copy paste to Here'!G75))&gt;5,((CONCATENATE('Copy paste to Here'!G75," &amp; ",'Copy paste to Here'!D75,"  &amp;  ",'Copy paste to Here'!E75))),"Empty Cell")</f>
        <v>PVD plated surgical steel screw-fit flesh tunnel &amp; Gauge: 11mm  &amp;  Color: Black</v>
      </c>
      <c r="B71" s="57" t="str">
        <f>'Copy paste to Here'!C75</f>
        <v>FTPG</v>
      </c>
      <c r="C71" s="57" t="s">
        <v>871</v>
      </c>
      <c r="D71" s="58">
        <f>Invoice!B75</f>
        <v>6</v>
      </c>
      <c r="E71" s="59">
        <f>'Shipping Invoice'!J75*$N$1</f>
        <v>126.27</v>
      </c>
      <c r="F71" s="59">
        <f t="shared" si="0"/>
        <v>757.62</v>
      </c>
      <c r="G71" s="60">
        <f t="shared" si="1"/>
        <v>126.27</v>
      </c>
      <c r="H71" s="63">
        <f t="shared" si="2"/>
        <v>757.62</v>
      </c>
    </row>
    <row r="72" spans="1:8" s="62" customFormat="1" ht="25.5">
      <c r="A72" s="56" t="str">
        <f>IF((LEN('Copy paste to Here'!G76))&gt;5,((CONCATENATE('Copy paste to Here'!G76," &amp; ",'Copy paste to Here'!D76,"  &amp;  ",'Copy paste to Here'!E76))),"Empty Cell")</f>
        <v>PVD plated surgical steel screw-fit flesh tunnel &amp; Gauge: 11mm  &amp;  Color: Rainbow</v>
      </c>
      <c r="B72" s="57" t="str">
        <f>'Copy paste to Here'!C76</f>
        <v>FTPG</v>
      </c>
      <c r="C72" s="57" t="s">
        <v>871</v>
      </c>
      <c r="D72" s="58">
        <f>Invoice!B76</f>
        <v>2</v>
      </c>
      <c r="E72" s="59">
        <f>'Shipping Invoice'!J76*$N$1</f>
        <v>126.27</v>
      </c>
      <c r="F72" s="59">
        <f t="shared" si="0"/>
        <v>252.54</v>
      </c>
      <c r="G72" s="60">
        <f t="shared" si="1"/>
        <v>126.27</v>
      </c>
      <c r="H72" s="63">
        <f t="shared" si="2"/>
        <v>252.54</v>
      </c>
    </row>
    <row r="73" spans="1:8" s="62" customFormat="1" ht="24">
      <c r="A73" s="56" t="str">
        <f>IF((LEN('Copy paste to Here'!G77))&gt;5,((CONCATENATE('Copy paste to Here'!G77," &amp; ",'Copy paste to Here'!D77,"  &amp;  ",'Copy paste to Here'!E77))),"Empty Cell")</f>
        <v>Silicone double flared flesh tunnel &amp; Gauge: 6mm  &amp;  Color: Green</v>
      </c>
      <c r="B73" s="57" t="str">
        <f>'Copy paste to Here'!C77</f>
        <v>FTSI</v>
      </c>
      <c r="C73" s="57" t="s">
        <v>872</v>
      </c>
      <c r="D73" s="58">
        <f>Invoice!B77</f>
        <v>2</v>
      </c>
      <c r="E73" s="59">
        <f>'Shipping Invoice'!J77*$N$1</f>
        <v>14.98</v>
      </c>
      <c r="F73" s="59">
        <f t="shared" si="0"/>
        <v>29.96</v>
      </c>
      <c r="G73" s="60">
        <f t="shared" si="1"/>
        <v>14.98</v>
      </c>
      <c r="H73" s="63">
        <f t="shared" si="2"/>
        <v>29.96</v>
      </c>
    </row>
    <row r="74" spans="1:8" s="62" customFormat="1">
      <c r="A74" s="56" t="str">
        <f>IF((LEN('Copy paste to Here'!G78))&gt;5,((CONCATENATE('Copy paste to Here'!G78," &amp; ",'Copy paste to Here'!D78,"  &amp;  ",'Copy paste to Here'!E78))),"Empty Cell")</f>
        <v>Silicone double flared flesh tunnel &amp; Gauge: 8mm  &amp;  Color: Black</v>
      </c>
      <c r="B74" s="57" t="str">
        <f>'Copy paste to Here'!C78</f>
        <v>FTSI</v>
      </c>
      <c r="C74" s="57" t="s">
        <v>873</v>
      </c>
      <c r="D74" s="58">
        <f>Invoice!B78</f>
        <v>2</v>
      </c>
      <c r="E74" s="59">
        <f>'Shipping Invoice'!J78*$N$1</f>
        <v>17.12</v>
      </c>
      <c r="F74" s="59">
        <f t="shared" si="0"/>
        <v>34.24</v>
      </c>
      <c r="G74" s="60">
        <f t="shared" si="1"/>
        <v>17.12</v>
      </c>
      <c r="H74" s="63">
        <f t="shared" si="2"/>
        <v>34.24</v>
      </c>
    </row>
    <row r="75" spans="1:8" s="62" customFormat="1" ht="25.5">
      <c r="A75" s="56" t="str">
        <f>IF((LEN('Copy paste to Here'!G79))&gt;5,((CONCATENATE('Copy paste to Here'!G79," &amp; ",'Copy paste to Here'!D79,"  &amp;  ",'Copy paste to Here'!E79))),"Empty Cell")</f>
        <v>Silicone double flared flesh tunnel &amp; Gauge: 20mm  &amp;  Color: Black</v>
      </c>
      <c r="B75" s="57" t="str">
        <f>'Copy paste to Here'!C79</f>
        <v>FTSI</v>
      </c>
      <c r="C75" s="57" t="s">
        <v>874</v>
      </c>
      <c r="D75" s="58">
        <f>Invoice!B79</f>
        <v>18</v>
      </c>
      <c r="E75" s="59">
        <f>'Shipping Invoice'!J79*$N$1</f>
        <v>27.47</v>
      </c>
      <c r="F75" s="59">
        <f t="shared" si="0"/>
        <v>494.46</v>
      </c>
      <c r="G75" s="60">
        <f t="shared" si="1"/>
        <v>27.47</v>
      </c>
      <c r="H75" s="63">
        <f t="shared" si="2"/>
        <v>494.46</v>
      </c>
    </row>
    <row r="76" spans="1:8" s="62" customFormat="1" ht="25.5">
      <c r="A76" s="56" t="str">
        <f>IF((LEN('Copy paste to Here'!G80))&gt;5,((CONCATENATE('Copy paste to Here'!G80," &amp; ",'Copy paste to Here'!D80,"  &amp;  ",'Copy paste to Here'!E80))),"Empty Cell")</f>
        <v>Silicone double flared flesh tunnel &amp; Gauge: 20mm  &amp;  Color: White</v>
      </c>
      <c r="B76" s="57" t="str">
        <f>'Copy paste to Here'!C80</f>
        <v>FTSI</v>
      </c>
      <c r="C76" s="57" t="s">
        <v>874</v>
      </c>
      <c r="D76" s="58">
        <f>Invoice!B80</f>
        <v>6</v>
      </c>
      <c r="E76" s="59">
        <f>'Shipping Invoice'!J80*$N$1</f>
        <v>27.47</v>
      </c>
      <c r="F76" s="59">
        <f t="shared" si="0"/>
        <v>164.82</v>
      </c>
      <c r="G76" s="60">
        <f t="shared" si="1"/>
        <v>27.47</v>
      </c>
      <c r="H76" s="63">
        <f t="shared" si="2"/>
        <v>164.82</v>
      </c>
    </row>
    <row r="77" spans="1:8" s="62" customFormat="1" ht="24">
      <c r="A77" s="56" t="str">
        <f>IF((LEN('Copy paste to Here'!G81))&gt;5,((CONCATENATE('Copy paste to Here'!G81," &amp; ",'Copy paste to Here'!D81,"  &amp;  ",'Copy paste to Here'!E81))),"Empty Cell")</f>
        <v>Silicone double flared flesh tunnel &amp; Gauge: 22mm  &amp;  Color: Black</v>
      </c>
      <c r="B77" s="57" t="str">
        <f>'Copy paste to Here'!C81</f>
        <v>FTSI</v>
      </c>
      <c r="C77" s="57" t="s">
        <v>875</v>
      </c>
      <c r="D77" s="58">
        <f>Invoice!B81</f>
        <v>8</v>
      </c>
      <c r="E77" s="59">
        <f>'Shipping Invoice'!J81*$N$1</f>
        <v>28.18</v>
      </c>
      <c r="F77" s="59">
        <f t="shared" si="0"/>
        <v>225.44</v>
      </c>
      <c r="G77" s="60">
        <f t="shared" si="1"/>
        <v>28.18</v>
      </c>
      <c r="H77" s="63">
        <f t="shared" si="2"/>
        <v>225.44</v>
      </c>
    </row>
    <row r="78" spans="1:8" s="62" customFormat="1" ht="24">
      <c r="A78" s="56" t="str">
        <f>IF((LEN('Copy paste to Here'!G82))&gt;5,((CONCATENATE('Copy paste to Here'!G82," &amp; ",'Copy paste to Here'!D82,"  &amp;  ",'Copy paste to Here'!E82))),"Empty Cell")</f>
        <v xml:space="preserve">High polished surgical steel fake plug with rubber O-Rings &amp; Size: 8mm  &amp;  </v>
      </c>
      <c r="B78" s="57" t="str">
        <f>'Copy paste to Here'!C82</f>
        <v>IPR</v>
      </c>
      <c r="C78" s="57" t="s">
        <v>876</v>
      </c>
      <c r="D78" s="58">
        <f>Invoice!B82</f>
        <v>2</v>
      </c>
      <c r="E78" s="59">
        <f>'Shipping Invoice'!J82*$N$1</f>
        <v>15.69</v>
      </c>
      <c r="F78" s="59">
        <f t="shared" si="0"/>
        <v>31.38</v>
      </c>
      <c r="G78" s="60">
        <f t="shared" si="1"/>
        <v>15.69</v>
      </c>
      <c r="H78" s="63">
        <f t="shared" si="2"/>
        <v>31.38</v>
      </c>
    </row>
    <row r="79" spans="1:8" s="62" customFormat="1" ht="24">
      <c r="A79" s="56" t="str">
        <f>IF((LEN('Copy paste to Here'!G83))&gt;5,((CONCATENATE('Copy paste to Here'!G83," &amp; ",'Copy paste to Here'!D83,"  &amp;  ",'Copy paste to Here'!E83))),"Empty Cell")</f>
        <v xml:space="preserve">High polished surgical steel fake plug without rubber O-Rings &amp; Size: 5mm  &amp;  </v>
      </c>
      <c r="B79" s="57" t="str">
        <f>'Copy paste to Here'!C83</f>
        <v>IPRD</v>
      </c>
      <c r="C79" s="57" t="s">
        <v>877</v>
      </c>
      <c r="D79" s="58">
        <f>Invoice!B83</f>
        <v>2</v>
      </c>
      <c r="E79" s="59">
        <f>'Shipping Invoice'!J83*$N$1</f>
        <v>13.91</v>
      </c>
      <c r="F79" s="59">
        <f t="shared" si="0"/>
        <v>27.82</v>
      </c>
      <c r="G79" s="60">
        <f t="shared" si="1"/>
        <v>13.91</v>
      </c>
      <c r="H79" s="63">
        <f t="shared" si="2"/>
        <v>27.82</v>
      </c>
    </row>
    <row r="80" spans="1:8" s="62" customFormat="1">
      <c r="A80" s="56" t="str">
        <f>IF((LEN('Copy paste to Here'!G84))&gt;5,((CONCATENATE('Copy paste to Here'!G84," &amp; ",'Copy paste to Here'!D84,"  &amp;  ",'Copy paste to Here'!E84))),"Empty Cell")</f>
        <v xml:space="preserve">Tamarind wood spiral coil taper &amp; Gauge: 4mm  &amp;  </v>
      </c>
      <c r="B80" s="57" t="str">
        <f>'Copy paste to Here'!C84</f>
        <v>IPTM</v>
      </c>
      <c r="C80" s="57" t="s">
        <v>878</v>
      </c>
      <c r="D80" s="58">
        <f>Invoice!B84</f>
        <v>2</v>
      </c>
      <c r="E80" s="59">
        <f>'Shipping Invoice'!J84*$N$1</f>
        <v>58.5</v>
      </c>
      <c r="F80" s="59">
        <f t="shared" si="0"/>
        <v>117</v>
      </c>
      <c r="G80" s="60">
        <f t="shared" si="1"/>
        <v>58.5</v>
      </c>
      <c r="H80" s="63">
        <f t="shared" si="2"/>
        <v>117</v>
      </c>
    </row>
    <row r="81" spans="1:8" s="62" customFormat="1" ht="24">
      <c r="A81" s="56" t="str">
        <f>IF((LEN('Copy paste to Here'!G85))&gt;5,((CONCATENATE('Copy paste to Here'!G85," &amp; ",'Copy paste to Here'!D85,"  &amp;  ",'Copy paste to Here'!E85))),"Empty Cell")</f>
        <v>Anodized surgical steel fake plug with rubber O-Rings &amp; Size: 8mm  &amp;  Color: Black</v>
      </c>
      <c r="B81" s="57" t="str">
        <f>'Copy paste to Here'!C85</f>
        <v>IPTR</v>
      </c>
      <c r="C81" s="57" t="s">
        <v>879</v>
      </c>
      <c r="D81" s="58">
        <f>Invoice!B85</f>
        <v>10</v>
      </c>
      <c r="E81" s="59">
        <f>'Shipping Invoice'!J85*$N$1</f>
        <v>24.61</v>
      </c>
      <c r="F81" s="59">
        <f t="shared" si="0"/>
        <v>246.1</v>
      </c>
      <c r="G81" s="60">
        <f t="shared" si="1"/>
        <v>24.61</v>
      </c>
      <c r="H81" s="63">
        <f t="shared" si="2"/>
        <v>246.1</v>
      </c>
    </row>
    <row r="82" spans="1:8" s="62" customFormat="1" ht="24">
      <c r="A82" s="56" t="str">
        <f>IF((LEN('Copy paste to Here'!G86))&gt;5,((CONCATENATE('Copy paste to Here'!G86," &amp; ",'Copy paste to Here'!D86,"  &amp;  ",'Copy paste to Here'!E86))),"Empty Cell")</f>
        <v>Anodized surgical steel fake plug with rubber O-Rings &amp; Size: 8mm  &amp;  Color: Blue</v>
      </c>
      <c r="B82" s="57" t="str">
        <f>'Copy paste to Here'!C86</f>
        <v>IPTR</v>
      </c>
      <c r="C82" s="57" t="s">
        <v>879</v>
      </c>
      <c r="D82" s="58">
        <f>Invoice!B86</f>
        <v>4</v>
      </c>
      <c r="E82" s="59">
        <f>'Shipping Invoice'!J86*$N$1</f>
        <v>24.61</v>
      </c>
      <c r="F82" s="59">
        <f t="shared" si="0"/>
        <v>98.44</v>
      </c>
      <c r="G82" s="60">
        <f t="shared" si="1"/>
        <v>24.61</v>
      </c>
      <c r="H82" s="63">
        <f t="shared" si="2"/>
        <v>98.44</v>
      </c>
    </row>
    <row r="83" spans="1:8" s="62" customFormat="1" ht="24">
      <c r="A83" s="56" t="str">
        <f>IF((LEN('Copy paste to Here'!G87))&gt;5,((CONCATENATE('Copy paste to Here'!G87," &amp; ",'Copy paste to Here'!D87,"  &amp;  ",'Copy paste to Here'!E87))),"Empty Cell")</f>
        <v>Anodized surgical steel fake plug with rubber O-Rings &amp; Size: 8mm  &amp;  Color: Gold</v>
      </c>
      <c r="B83" s="57" t="str">
        <f>'Copy paste to Here'!C87</f>
        <v>IPTR</v>
      </c>
      <c r="C83" s="57" t="s">
        <v>879</v>
      </c>
      <c r="D83" s="58">
        <f>Invoice!B87</f>
        <v>2</v>
      </c>
      <c r="E83" s="59">
        <f>'Shipping Invoice'!J87*$N$1</f>
        <v>24.61</v>
      </c>
      <c r="F83" s="59">
        <f t="shared" ref="F83:F146" si="3">D83*E83</f>
        <v>49.22</v>
      </c>
      <c r="G83" s="60">
        <f t="shared" ref="G83:G146" si="4">E83*$E$14</f>
        <v>24.61</v>
      </c>
      <c r="H83" s="63">
        <f t="shared" ref="H83:H146" si="5">D83*G83</f>
        <v>49.22</v>
      </c>
    </row>
    <row r="84" spans="1:8" s="62" customFormat="1" ht="24">
      <c r="A84" s="56" t="str">
        <f>IF((LEN('Copy paste to Here'!G88))&gt;5,((CONCATENATE('Copy paste to Here'!G88," &amp; ",'Copy paste to Here'!D88,"  &amp;  ",'Copy paste to Here'!E88))),"Empty Cell")</f>
        <v>Anodized surgical steel fake plug in black and gold without O-Rings &amp; Size: 5mm  &amp;  Color: Black</v>
      </c>
      <c r="B84" s="57" t="str">
        <f>'Copy paste to Here'!C88</f>
        <v>IPTRD</v>
      </c>
      <c r="C84" s="57" t="s">
        <v>880</v>
      </c>
      <c r="D84" s="58">
        <f>Invoice!B88</f>
        <v>2</v>
      </c>
      <c r="E84" s="59">
        <f>'Shipping Invoice'!J88*$N$1</f>
        <v>21.04</v>
      </c>
      <c r="F84" s="59">
        <f t="shared" si="3"/>
        <v>42.08</v>
      </c>
      <c r="G84" s="60">
        <f t="shared" si="4"/>
        <v>21.04</v>
      </c>
      <c r="H84" s="63">
        <f t="shared" si="5"/>
        <v>42.08</v>
      </c>
    </row>
    <row r="85" spans="1:8" s="62" customFormat="1" ht="24">
      <c r="A85" s="56" t="str">
        <f>IF((LEN('Copy paste to Here'!G89))&gt;5,((CONCATENATE('Copy paste to Here'!G89," &amp; ",'Copy paste to Here'!D89,"  &amp;  ",'Copy paste to Here'!E89))),"Empty Cell")</f>
        <v>Acrylic fake plug without rubber O-rings &amp; Size: 6mm  &amp;  Color: Black</v>
      </c>
      <c r="B85" s="57" t="str">
        <f>'Copy paste to Here'!C89</f>
        <v>IPVRD</v>
      </c>
      <c r="C85" s="57" t="s">
        <v>776</v>
      </c>
      <c r="D85" s="58">
        <f>Invoice!B89</f>
        <v>2</v>
      </c>
      <c r="E85" s="59">
        <f>'Shipping Invoice'!J89*$N$1</f>
        <v>12.13</v>
      </c>
      <c r="F85" s="59">
        <f t="shared" si="3"/>
        <v>24.26</v>
      </c>
      <c r="G85" s="60">
        <f t="shared" si="4"/>
        <v>12.13</v>
      </c>
      <c r="H85" s="63">
        <f t="shared" si="5"/>
        <v>24.26</v>
      </c>
    </row>
    <row r="86" spans="1:8" s="62" customFormat="1" ht="24">
      <c r="A86" s="56" t="str">
        <f>IF((LEN('Copy paste to Here'!G90))&gt;5,((CONCATENATE('Copy paste to Here'!G90," &amp; ",'Copy paste to Here'!D90,"  &amp;  ",'Copy paste to Here'!E90))),"Empty Cell")</f>
        <v>Acrylic fake plug without rubber O-rings &amp; Size: 6mm  &amp;  Color: Light blue</v>
      </c>
      <c r="B86" s="57" t="str">
        <f>'Copy paste to Here'!C90</f>
        <v>IPVRD</v>
      </c>
      <c r="C86" s="57" t="s">
        <v>776</v>
      </c>
      <c r="D86" s="58">
        <f>Invoice!B90</f>
        <v>2</v>
      </c>
      <c r="E86" s="59">
        <f>'Shipping Invoice'!J90*$N$1</f>
        <v>12.13</v>
      </c>
      <c r="F86" s="59">
        <f t="shared" si="3"/>
        <v>24.26</v>
      </c>
      <c r="G86" s="60">
        <f t="shared" si="4"/>
        <v>12.13</v>
      </c>
      <c r="H86" s="63">
        <f t="shared" si="5"/>
        <v>24.26</v>
      </c>
    </row>
    <row r="87" spans="1:8" s="62" customFormat="1" ht="24">
      <c r="A87" s="56" t="str">
        <f>IF((LEN('Copy paste to Here'!G91))&gt;5,((CONCATENATE('Copy paste to Here'!G91," &amp; ",'Copy paste to Here'!D91,"  &amp;  ",'Copy paste to Here'!E91))),"Empty Cell")</f>
        <v>Acrylic fake plug without rubber O-rings &amp; Size: 6mm  &amp;  Color: Green</v>
      </c>
      <c r="B87" s="57" t="str">
        <f>'Copy paste to Here'!C91</f>
        <v>IPVRD</v>
      </c>
      <c r="C87" s="57" t="s">
        <v>776</v>
      </c>
      <c r="D87" s="58">
        <f>Invoice!B91</f>
        <v>2</v>
      </c>
      <c r="E87" s="59">
        <f>'Shipping Invoice'!J91*$N$1</f>
        <v>12.13</v>
      </c>
      <c r="F87" s="59">
        <f t="shared" si="3"/>
        <v>24.26</v>
      </c>
      <c r="G87" s="60">
        <f t="shared" si="4"/>
        <v>12.13</v>
      </c>
      <c r="H87" s="63">
        <f t="shared" si="5"/>
        <v>24.26</v>
      </c>
    </row>
    <row r="88" spans="1:8" s="62" customFormat="1" ht="24">
      <c r="A88" s="56" t="str">
        <f>IF((LEN('Copy paste to Here'!G92))&gt;5,((CONCATENATE('Copy paste to Here'!G92," &amp; ",'Copy paste to Here'!D92,"  &amp;  ",'Copy paste to Here'!E92))),"Empty Cell")</f>
        <v>Acrylic fake plug without rubber O-rings &amp; Size: 6mm  &amp;  Color: Pink</v>
      </c>
      <c r="B88" s="57" t="str">
        <f>'Copy paste to Here'!C92</f>
        <v>IPVRD</v>
      </c>
      <c r="C88" s="57" t="s">
        <v>776</v>
      </c>
      <c r="D88" s="58">
        <f>Invoice!B92</f>
        <v>2</v>
      </c>
      <c r="E88" s="59">
        <f>'Shipping Invoice'!J92*$N$1</f>
        <v>12.13</v>
      </c>
      <c r="F88" s="59">
        <f t="shared" si="3"/>
        <v>24.26</v>
      </c>
      <c r="G88" s="60">
        <f t="shared" si="4"/>
        <v>12.13</v>
      </c>
      <c r="H88" s="63">
        <f t="shared" si="5"/>
        <v>24.26</v>
      </c>
    </row>
    <row r="89" spans="1:8" s="62" customFormat="1" ht="24">
      <c r="A89" s="56" t="str">
        <f>IF((LEN('Copy paste to Here'!G93))&gt;5,((CONCATENATE('Copy paste to Here'!G93," &amp; ",'Copy paste to Here'!D93,"  &amp;  ",'Copy paste to Here'!E93))),"Empty Cell")</f>
        <v>Acrylic fake plug without rubber O-rings &amp; Size: 8mm  &amp;  Color: Black</v>
      </c>
      <c r="B89" s="57" t="str">
        <f>'Copy paste to Here'!C93</f>
        <v>IPVRD</v>
      </c>
      <c r="C89" s="57" t="s">
        <v>776</v>
      </c>
      <c r="D89" s="58">
        <f>Invoice!B93</f>
        <v>6</v>
      </c>
      <c r="E89" s="59">
        <f>'Shipping Invoice'!J93*$N$1</f>
        <v>12.13</v>
      </c>
      <c r="F89" s="59">
        <f t="shared" si="3"/>
        <v>72.78</v>
      </c>
      <c r="G89" s="60">
        <f t="shared" si="4"/>
        <v>12.13</v>
      </c>
      <c r="H89" s="63">
        <f t="shared" si="5"/>
        <v>72.78</v>
      </c>
    </row>
    <row r="90" spans="1:8" s="62" customFormat="1" ht="24">
      <c r="A90" s="56" t="str">
        <f>IF((LEN('Copy paste to Here'!G94))&gt;5,((CONCATENATE('Copy paste to Here'!G94," &amp; ",'Copy paste to Here'!D94,"  &amp;  ",'Copy paste to Here'!E94))),"Empty Cell")</f>
        <v>Acrylic fake plug without rubber O-rings &amp; Size: 8mm  &amp;  Color: Light blue</v>
      </c>
      <c r="B90" s="57" t="str">
        <f>'Copy paste to Here'!C94</f>
        <v>IPVRD</v>
      </c>
      <c r="C90" s="57" t="s">
        <v>776</v>
      </c>
      <c r="D90" s="58">
        <f>Invoice!B94</f>
        <v>6</v>
      </c>
      <c r="E90" s="59">
        <f>'Shipping Invoice'!J94*$N$1</f>
        <v>12.13</v>
      </c>
      <c r="F90" s="59">
        <f t="shared" si="3"/>
        <v>72.78</v>
      </c>
      <c r="G90" s="60">
        <f t="shared" si="4"/>
        <v>12.13</v>
      </c>
      <c r="H90" s="63">
        <f t="shared" si="5"/>
        <v>72.78</v>
      </c>
    </row>
    <row r="91" spans="1:8" s="62" customFormat="1" ht="24">
      <c r="A91" s="56" t="str">
        <f>IF((LEN('Copy paste to Here'!G95))&gt;5,((CONCATENATE('Copy paste to Here'!G95," &amp; ",'Copy paste to Here'!D95,"  &amp;  ",'Copy paste to Here'!E95))),"Empty Cell")</f>
        <v>Acrylic fake plug without rubber O-rings &amp; Size: 8mm  &amp;  Color: Green</v>
      </c>
      <c r="B91" s="57" t="str">
        <f>'Copy paste to Here'!C95</f>
        <v>IPVRD</v>
      </c>
      <c r="C91" s="57" t="s">
        <v>776</v>
      </c>
      <c r="D91" s="58">
        <f>Invoice!B95</f>
        <v>6</v>
      </c>
      <c r="E91" s="59">
        <f>'Shipping Invoice'!J95*$N$1</f>
        <v>12.13</v>
      </c>
      <c r="F91" s="59">
        <f t="shared" si="3"/>
        <v>72.78</v>
      </c>
      <c r="G91" s="60">
        <f t="shared" si="4"/>
        <v>12.13</v>
      </c>
      <c r="H91" s="63">
        <f t="shared" si="5"/>
        <v>72.78</v>
      </c>
    </row>
    <row r="92" spans="1:8" s="62" customFormat="1" ht="24">
      <c r="A92" s="56" t="str">
        <f>IF((LEN('Copy paste to Here'!G96))&gt;5,((CONCATENATE('Copy paste to Here'!G96," &amp; ",'Copy paste to Here'!D96,"  &amp;  ",'Copy paste to Here'!E96))),"Empty Cell")</f>
        <v>Acrylic fake plug without rubber O-rings &amp; Size: 8mm  &amp;  Color: Pink</v>
      </c>
      <c r="B92" s="57" t="str">
        <f>'Copy paste to Here'!C96</f>
        <v>IPVRD</v>
      </c>
      <c r="C92" s="57" t="s">
        <v>776</v>
      </c>
      <c r="D92" s="58">
        <f>Invoice!B96</f>
        <v>6</v>
      </c>
      <c r="E92" s="59">
        <f>'Shipping Invoice'!J96*$N$1</f>
        <v>12.13</v>
      </c>
      <c r="F92" s="59">
        <f t="shared" si="3"/>
        <v>72.78</v>
      </c>
      <c r="G92" s="60">
        <f t="shared" si="4"/>
        <v>12.13</v>
      </c>
      <c r="H92" s="63">
        <f t="shared" si="5"/>
        <v>72.78</v>
      </c>
    </row>
    <row r="93" spans="1:8" s="62" customFormat="1" ht="25.5">
      <c r="A93" s="56" t="str">
        <f>IF((LEN('Copy paste to Here'!G97))&gt;5,((CONCATENATE('Copy paste to Here'!G97," &amp; ",'Copy paste to Here'!D97,"  &amp;  ",'Copy paste to Here'!E97))),"Empty Cell")</f>
        <v xml:space="preserve">High polished surgical steel taper with double rubber O-rings &amp; Gauge: 2.5mm  &amp;  </v>
      </c>
      <c r="B93" s="57" t="str">
        <f>'Copy paste to Here'!C97</f>
        <v>NLSPGX</v>
      </c>
      <c r="C93" s="57" t="s">
        <v>881</v>
      </c>
      <c r="D93" s="58">
        <f>Invoice!B97</f>
        <v>6</v>
      </c>
      <c r="E93" s="59">
        <f>'Shipping Invoice'!J97*$N$1</f>
        <v>29.96</v>
      </c>
      <c r="F93" s="59">
        <f t="shared" si="3"/>
        <v>179.76</v>
      </c>
      <c r="G93" s="60">
        <f t="shared" si="4"/>
        <v>29.96</v>
      </c>
      <c r="H93" s="63">
        <f t="shared" si="5"/>
        <v>179.76</v>
      </c>
    </row>
    <row r="94" spans="1:8" s="62" customFormat="1" ht="25.5">
      <c r="A94" s="56" t="str">
        <f>IF((LEN('Copy paste to Here'!G98))&gt;5,((CONCATENATE('Copy paste to Here'!G98," &amp; ",'Copy paste to Here'!D98,"  &amp;  ",'Copy paste to Here'!E98))),"Empty Cell")</f>
        <v xml:space="preserve">High polished surgical steel taper with double rubber O-rings &amp; Gauge: 12mm  &amp;  </v>
      </c>
      <c r="B94" s="57" t="str">
        <f>'Copy paste to Here'!C98</f>
        <v>NLSPGX</v>
      </c>
      <c r="C94" s="57" t="s">
        <v>882</v>
      </c>
      <c r="D94" s="58">
        <f>Invoice!B98</f>
        <v>2</v>
      </c>
      <c r="E94" s="59">
        <f>'Shipping Invoice'!J98*$N$1</f>
        <v>138.75</v>
      </c>
      <c r="F94" s="59">
        <f t="shared" si="3"/>
        <v>277.5</v>
      </c>
      <c r="G94" s="60">
        <f t="shared" si="4"/>
        <v>138.75</v>
      </c>
      <c r="H94" s="63">
        <f t="shared" si="5"/>
        <v>277.5</v>
      </c>
    </row>
    <row r="95" spans="1:8" s="62" customFormat="1" ht="36">
      <c r="A95" s="56" t="str">
        <f>IF((LEN('Copy paste to Here'!G99))&gt;5,((CONCATENATE('Copy paste to Here'!G99," &amp; ",'Copy paste to Here'!D99,"  &amp;  ",'Copy paste to Here'!E99))),"Empty Cell")</f>
        <v>Acrylic pincher with double rubber O-Rings - gauge 14g to 00g (1.6mm - 10mm) &amp; Pincher Size: Thickness 2mm &amp; width 11mm  &amp;  Color: Green</v>
      </c>
      <c r="B95" s="57" t="str">
        <f>'Copy paste to Here'!C99</f>
        <v>PACP</v>
      </c>
      <c r="C95" s="57" t="s">
        <v>883</v>
      </c>
      <c r="D95" s="58">
        <f>Invoice!B99</f>
        <v>2</v>
      </c>
      <c r="E95" s="59">
        <f>'Shipping Invoice'!J99*$N$1</f>
        <v>14.98</v>
      </c>
      <c r="F95" s="59">
        <f t="shared" si="3"/>
        <v>29.96</v>
      </c>
      <c r="G95" s="60">
        <f t="shared" si="4"/>
        <v>14.98</v>
      </c>
      <c r="H95" s="63">
        <f t="shared" si="5"/>
        <v>29.96</v>
      </c>
    </row>
    <row r="96" spans="1:8" s="62" customFormat="1" ht="36">
      <c r="A96" s="56" t="str">
        <f>IF((LEN('Copy paste to Here'!G100))&gt;5,((CONCATENATE('Copy paste to Here'!G100," &amp; ",'Copy paste to Here'!D100,"  &amp;  ",'Copy paste to Here'!E100))),"Empty Cell")</f>
        <v>Acrylic pincher with double rubber O-Rings - gauge 14g to 00g (1.6mm - 10mm) &amp; Pincher Size: Thickness 2mm &amp; width 11mm  &amp;  Color: Purple</v>
      </c>
      <c r="B96" s="57" t="str">
        <f>'Copy paste to Here'!C100</f>
        <v>PACP</v>
      </c>
      <c r="C96" s="57" t="s">
        <v>883</v>
      </c>
      <c r="D96" s="58">
        <f>Invoice!B100</f>
        <v>2</v>
      </c>
      <c r="E96" s="59">
        <f>'Shipping Invoice'!J100*$N$1</f>
        <v>14.98</v>
      </c>
      <c r="F96" s="59">
        <f t="shared" si="3"/>
        <v>29.96</v>
      </c>
      <c r="G96" s="60">
        <f t="shared" si="4"/>
        <v>14.98</v>
      </c>
      <c r="H96" s="63">
        <f t="shared" si="5"/>
        <v>29.96</v>
      </c>
    </row>
    <row r="97" spans="1:8" s="62" customFormat="1" ht="36">
      <c r="A97" s="56" t="str">
        <f>IF((LEN('Copy paste to Here'!G101))&gt;5,((CONCATENATE('Copy paste to Here'!G101," &amp; ",'Copy paste to Here'!D101,"  &amp;  ",'Copy paste to Here'!E101))),"Empty Cell")</f>
        <v>Acrylic pincher with double rubber O-Rings - gauge 14g to 00g (1.6mm - 10mm) &amp; Pincher Size: Thickness 6mm &amp; width 18mm  &amp;  Color: Green</v>
      </c>
      <c r="B97" s="57" t="str">
        <f>'Copy paste to Here'!C101</f>
        <v>PACP</v>
      </c>
      <c r="C97" s="57" t="s">
        <v>884</v>
      </c>
      <c r="D97" s="58">
        <f>Invoice!B101</f>
        <v>2</v>
      </c>
      <c r="E97" s="59">
        <f>'Shipping Invoice'!J101*$N$1</f>
        <v>19.62</v>
      </c>
      <c r="F97" s="59">
        <f t="shared" si="3"/>
        <v>39.24</v>
      </c>
      <c r="G97" s="60">
        <f t="shared" si="4"/>
        <v>19.62</v>
      </c>
      <c r="H97" s="63">
        <f t="shared" si="5"/>
        <v>39.24</v>
      </c>
    </row>
    <row r="98" spans="1:8" s="62" customFormat="1" ht="25.5">
      <c r="A98" s="56" t="str">
        <f>IF((LEN('Copy paste to Here'!G102))&gt;5,((CONCATENATE('Copy paste to Here'!G102," &amp; ",'Copy paste to Here'!D102,"  &amp;  ",'Copy paste to Here'!E102))),"Empty Cell")</f>
        <v xml:space="preserve">Areng wood double flare plug with giant clear SwarovskiⓇ crystal center &amp; Gauge: 16mm  &amp;  </v>
      </c>
      <c r="B98" s="57" t="str">
        <f>'Copy paste to Here'!C102</f>
        <v>PARGC</v>
      </c>
      <c r="C98" s="57" t="s">
        <v>885</v>
      </c>
      <c r="D98" s="58">
        <f>Invoice!B102</f>
        <v>2</v>
      </c>
      <c r="E98" s="59">
        <f>'Shipping Invoice'!J102*$N$1</f>
        <v>106.65</v>
      </c>
      <c r="F98" s="59">
        <f t="shared" si="3"/>
        <v>213.3</v>
      </c>
      <c r="G98" s="60">
        <f t="shared" si="4"/>
        <v>106.65</v>
      </c>
      <c r="H98" s="63">
        <f t="shared" si="5"/>
        <v>213.3</v>
      </c>
    </row>
    <row r="99" spans="1:8" s="62" customFormat="1">
      <c r="A99" s="56" t="str">
        <f>IF((LEN('Copy paste to Here'!G103))&gt;5,((CONCATENATE('Copy paste to Here'!G103," &amp; ",'Copy paste to Here'!D103,"  &amp;  ",'Copy paste to Here'!E103))),"Empty Cell")</f>
        <v xml:space="preserve">Amethyst double flared stone plug &amp; Gauge: 4mm  &amp;  </v>
      </c>
      <c r="B99" s="57" t="str">
        <f>'Copy paste to Here'!C103</f>
        <v>PGSFF</v>
      </c>
      <c r="C99" s="57" t="s">
        <v>886</v>
      </c>
      <c r="D99" s="58">
        <f>Invoice!B103</f>
        <v>4</v>
      </c>
      <c r="E99" s="59">
        <f>'Shipping Invoice'!J103*$N$1</f>
        <v>28.18</v>
      </c>
      <c r="F99" s="59">
        <f t="shared" si="3"/>
        <v>112.72</v>
      </c>
      <c r="G99" s="60">
        <f t="shared" si="4"/>
        <v>28.18</v>
      </c>
      <c r="H99" s="63">
        <f t="shared" si="5"/>
        <v>112.72</v>
      </c>
    </row>
    <row r="100" spans="1:8" s="62" customFormat="1" ht="25.5">
      <c r="A100" s="56" t="str">
        <f>IF((LEN('Copy paste to Here'!G104))&gt;5,((CONCATENATE('Copy paste to Here'!G104," &amp; ",'Copy paste to Here'!D104,"  &amp;  ",'Copy paste to Here'!E104))),"Empty Cell")</f>
        <v xml:space="preserve">Black Onyx double flared stone plug &amp; Gauge: 18mm  &amp;  </v>
      </c>
      <c r="B100" s="57" t="str">
        <f>'Copy paste to Here'!C104</f>
        <v>PGSHH</v>
      </c>
      <c r="C100" s="57" t="s">
        <v>887</v>
      </c>
      <c r="D100" s="58">
        <f>Invoice!B104</f>
        <v>6</v>
      </c>
      <c r="E100" s="59">
        <f>'Shipping Invoice'!J104*$N$1</f>
        <v>85.25</v>
      </c>
      <c r="F100" s="59">
        <f t="shared" si="3"/>
        <v>511.5</v>
      </c>
      <c r="G100" s="60">
        <f t="shared" si="4"/>
        <v>85.25</v>
      </c>
      <c r="H100" s="63">
        <f t="shared" si="5"/>
        <v>511.5</v>
      </c>
    </row>
    <row r="101" spans="1:8" s="62" customFormat="1">
      <c r="A101" s="56" t="str">
        <f>IF((LEN('Copy paste to Here'!G105))&gt;5,((CONCATENATE('Copy paste to Here'!G105," &amp; ",'Copy paste to Here'!D105,"  &amp;  ",'Copy paste to Here'!E105))),"Empty Cell")</f>
        <v xml:space="preserve">Tiger Eye stone double flared plug &amp; Gauge: 5mm  &amp;  </v>
      </c>
      <c r="B101" s="57" t="str">
        <f>'Copy paste to Here'!C105</f>
        <v>PGSM</v>
      </c>
      <c r="C101" s="57" t="s">
        <v>888</v>
      </c>
      <c r="D101" s="58">
        <f>Invoice!B105</f>
        <v>2</v>
      </c>
      <c r="E101" s="59">
        <f>'Shipping Invoice'!J105*$N$1</f>
        <v>28.89</v>
      </c>
      <c r="F101" s="59">
        <f t="shared" si="3"/>
        <v>57.78</v>
      </c>
      <c r="G101" s="60">
        <f t="shared" si="4"/>
        <v>28.89</v>
      </c>
      <c r="H101" s="63">
        <f t="shared" si="5"/>
        <v>57.78</v>
      </c>
    </row>
    <row r="102" spans="1:8" s="62" customFormat="1" ht="25.5">
      <c r="A102" s="56" t="str">
        <f>IF((LEN('Copy paste to Here'!G106))&gt;5,((CONCATENATE('Copy paste to Here'!G106," &amp; ",'Copy paste to Here'!D106,"  &amp;  ",'Copy paste to Here'!E106))),"Empty Cell")</f>
        <v xml:space="preserve">Sawo wood double flare plug with giant clear SwarovskiⓇ crystal center &amp; Gauge: 16mm  &amp;  </v>
      </c>
      <c r="B102" s="57" t="str">
        <f>'Copy paste to Here'!C106</f>
        <v>PSAGC</v>
      </c>
      <c r="C102" s="57" t="s">
        <v>889</v>
      </c>
      <c r="D102" s="58">
        <f>Invoice!B106</f>
        <v>2</v>
      </c>
      <c r="E102" s="59">
        <f>'Shipping Invoice'!J106*$N$1</f>
        <v>106.65</v>
      </c>
      <c r="F102" s="59">
        <f t="shared" si="3"/>
        <v>213.3</v>
      </c>
      <c r="G102" s="60">
        <f t="shared" si="4"/>
        <v>106.65</v>
      </c>
      <c r="H102" s="63">
        <f t="shared" si="5"/>
        <v>213.3</v>
      </c>
    </row>
    <row r="103" spans="1:8" s="62" customFormat="1">
      <c r="A103" s="56" t="str">
        <f>IF((LEN('Copy paste to Here'!G107))&gt;5,((CONCATENATE('Copy paste to Here'!G107," &amp; ",'Copy paste to Here'!D107,"  &amp;  ",'Copy paste to Here'!E107))),"Empty Cell")</f>
        <v xml:space="preserve">Teak wood double flared solid plug &amp; Gauge: 3mm  &amp;  </v>
      </c>
      <c r="B103" s="57" t="str">
        <f>'Copy paste to Here'!C107</f>
        <v>PWT</v>
      </c>
      <c r="C103" s="57" t="s">
        <v>890</v>
      </c>
      <c r="D103" s="58">
        <f>Invoice!B107</f>
        <v>4</v>
      </c>
      <c r="E103" s="59">
        <f>'Shipping Invoice'!J107*$N$1</f>
        <v>28.18</v>
      </c>
      <c r="F103" s="59">
        <f t="shared" si="3"/>
        <v>112.72</v>
      </c>
      <c r="G103" s="60">
        <f t="shared" si="4"/>
        <v>28.18</v>
      </c>
      <c r="H103" s="63">
        <f t="shared" si="5"/>
        <v>112.72</v>
      </c>
    </row>
    <row r="104" spans="1:8" s="62" customFormat="1" ht="25.5">
      <c r="A104" s="56" t="str">
        <f>IF((LEN('Copy paste to Here'!G108))&gt;5,((CONCATENATE('Copy paste to Here'!G108," &amp; ",'Copy paste to Here'!D108,"  &amp;  ",'Copy paste to Here'!E108))),"Empty Cell")</f>
        <v xml:space="preserve">Crocodile wood double flared solid plug &amp; Gauge: 20mm  &amp;  </v>
      </c>
      <c r="B104" s="57" t="str">
        <f>'Copy paste to Here'!C108</f>
        <v>PWY</v>
      </c>
      <c r="C104" s="57" t="s">
        <v>891</v>
      </c>
      <c r="D104" s="58">
        <f>Invoice!B108</f>
        <v>2</v>
      </c>
      <c r="E104" s="59">
        <f>'Shipping Invoice'!J108*$N$1</f>
        <v>56.71</v>
      </c>
      <c r="F104" s="59">
        <f t="shared" si="3"/>
        <v>113.42</v>
      </c>
      <c r="G104" s="60">
        <f t="shared" si="4"/>
        <v>56.71</v>
      </c>
      <c r="H104" s="63">
        <f t="shared" si="5"/>
        <v>113.42</v>
      </c>
    </row>
    <row r="105" spans="1:8" s="62" customFormat="1">
      <c r="A105" s="56" t="str">
        <f>IF((LEN('Copy paste to Here'!G109))&gt;5,((CONCATENATE('Copy paste to Here'!G109," &amp; ",'Copy paste to Here'!D109,"  &amp;  ",'Copy paste to Here'!E109))),"Empty Cell")</f>
        <v xml:space="preserve">Crocodile wood double flared solid plug &amp; Gauge: 22mm  &amp;  </v>
      </c>
      <c r="B105" s="57" t="str">
        <f>'Copy paste to Here'!C109</f>
        <v>PWY</v>
      </c>
      <c r="C105" s="57" t="s">
        <v>892</v>
      </c>
      <c r="D105" s="58">
        <f>Invoice!B109</f>
        <v>2</v>
      </c>
      <c r="E105" s="59">
        <f>'Shipping Invoice'!J109*$N$1</f>
        <v>62.06</v>
      </c>
      <c r="F105" s="59">
        <f t="shared" si="3"/>
        <v>124.12</v>
      </c>
      <c r="G105" s="60">
        <f t="shared" si="4"/>
        <v>62.06</v>
      </c>
      <c r="H105" s="63">
        <f t="shared" si="5"/>
        <v>124.12</v>
      </c>
    </row>
    <row r="106" spans="1:8" s="62" customFormat="1" ht="24">
      <c r="A106" s="56" t="str">
        <f>IF((LEN('Copy paste to Here'!G110))&gt;5,((CONCATENATE('Copy paste to Here'!G110," &amp; ",'Copy paste to Here'!D110,"  &amp;  ",'Copy paste to Here'!E110))),"Empty Cell")</f>
        <v xml:space="preserve">High polished surgical steel screw-fit flesh tunnel with rounded edges &amp; Gauge: 10mm  &amp;  </v>
      </c>
      <c r="B106" s="57" t="str">
        <f>'Copy paste to Here'!C110</f>
        <v>RFPG</v>
      </c>
      <c r="C106" s="57" t="s">
        <v>893</v>
      </c>
      <c r="D106" s="58">
        <f>Invoice!B110</f>
        <v>2</v>
      </c>
      <c r="E106" s="59">
        <f>'Shipping Invoice'!J110*$N$1</f>
        <v>78.12</v>
      </c>
      <c r="F106" s="59">
        <f t="shared" si="3"/>
        <v>156.24</v>
      </c>
      <c r="G106" s="60">
        <f t="shared" si="4"/>
        <v>78.12</v>
      </c>
      <c r="H106" s="63">
        <f t="shared" si="5"/>
        <v>156.24</v>
      </c>
    </row>
    <row r="107" spans="1:8" s="62" customFormat="1" ht="24">
      <c r="A107" s="56" t="str">
        <f>IF((LEN('Copy paste to Here'!G111))&gt;5,((CONCATENATE('Copy paste to Here'!G111," &amp; ",'Copy paste to Here'!D111,"  &amp;  ",'Copy paste to Here'!E111))),"Empty Cell")</f>
        <v xml:space="preserve">High polished internally threaded surgical steel double flare flesh tunnel &amp; Gauge: 4mm  &amp;  </v>
      </c>
      <c r="B107" s="57" t="str">
        <f>'Copy paste to Here'!C111</f>
        <v>SHP</v>
      </c>
      <c r="C107" s="57" t="s">
        <v>894</v>
      </c>
      <c r="D107" s="58">
        <f>Invoice!B111</f>
        <v>4</v>
      </c>
      <c r="E107" s="59">
        <f>'Shipping Invoice'!J111*$N$1</f>
        <v>63.85</v>
      </c>
      <c r="F107" s="59">
        <f t="shared" si="3"/>
        <v>255.4</v>
      </c>
      <c r="G107" s="60">
        <f t="shared" si="4"/>
        <v>63.85</v>
      </c>
      <c r="H107" s="63">
        <f t="shared" si="5"/>
        <v>255.4</v>
      </c>
    </row>
    <row r="108" spans="1:8" s="62" customFormat="1" ht="24">
      <c r="A108" s="56" t="str">
        <f>IF((LEN('Copy paste to Here'!G112))&gt;5,((CONCATENATE('Copy paste to Here'!G112," &amp; ",'Copy paste to Here'!D112,"  &amp;  ",'Copy paste to Here'!E112))),"Empty Cell")</f>
        <v>Silicone double flared solid plug retainer &amp; Gauge: 5mm  &amp;  Color: # 4 in picture</v>
      </c>
      <c r="B108" s="57" t="str">
        <f>'Copy paste to Here'!C112</f>
        <v>SIPG</v>
      </c>
      <c r="C108" s="57" t="s">
        <v>895</v>
      </c>
      <c r="D108" s="58">
        <f>Invoice!B112</f>
        <v>4</v>
      </c>
      <c r="E108" s="59">
        <f>'Shipping Invoice'!J112*$N$1</f>
        <v>16.41</v>
      </c>
      <c r="F108" s="59">
        <f t="shared" si="3"/>
        <v>65.64</v>
      </c>
      <c r="G108" s="60">
        <f t="shared" si="4"/>
        <v>16.41</v>
      </c>
      <c r="H108" s="63">
        <f t="shared" si="5"/>
        <v>65.64</v>
      </c>
    </row>
    <row r="109" spans="1:8" s="62" customFormat="1" ht="24">
      <c r="A109" s="56" t="str">
        <f>IF((LEN('Copy paste to Here'!G113))&gt;5,((CONCATENATE('Copy paste to Here'!G113," &amp; ",'Copy paste to Here'!D113,"  &amp;  ",'Copy paste to Here'!E113))),"Empty Cell")</f>
        <v>Silicone double flared solid plug retainer &amp; Gauge: 14mm  &amp;  Color: # 4 in picture</v>
      </c>
      <c r="B109" s="57" t="str">
        <f>'Copy paste to Here'!C113</f>
        <v>SIPG</v>
      </c>
      <c r="C109" s="57" t="s">
        <v>896</v>
      </c>
      <c r="D109" s="58">
        <f>Invoice!B113</f>
        <v>6</v>
      </c>
      <c r="E109" s="59">
        <f>'Shipping Invoice'!J113*$N$1</f>
        <v>23.18</v>
      </c>
      <c r="F109" s="59">
        <f t="shared" si="3"/>
        <v>139.07999999999998</v>
      </c>
      <c r="G109" s="60">
        <f t="shared" si="4"/>
        <v>23.18</v>
      </c>
      <c r="H109" s="63">
        <f t="shared" si="5"/>
        <v>139.07999999999998</v>
      </c>
    </row>
    <row r="110" spans="1:8" s="62" customFormat="1" ht="24">
      <c r="A110" s="56" t="str">
        <f>IF((LEN('Copy paste to Here'!G114))&gt;5,((CONCATENATE('Copy paste to Here'!G114," &amp; ",'Copy paste to Here'!D114,"  &amp;  ",'Copy paste to Here'!E114))),"Empty Cell")</f>
        <v>Silicone double flared solid plug retainer &amp; Gauge: 16mm  &amp;  Color: # 4 in picture</v>
      </c>
      <c r="B110" s="57" t="str">
        <f>'Copy paste to Here'!C114</f>
        <v>SIPG</v>
      </c>
      <c r="C110" s="57" t="s">
        <v>897</v>
      </c>
      <c r="D110" s="58">
        <f>Invoice!B114</f>
        <v>2</v>
      </c>
      <c r="E110" s="59">
        <f>'Shipping Invoice'!J114*$N$1</f>
        <v>24.61</v>
      </c>
      <c r="F110" s="59">
        <f t="shared" si="3"/>
        <v>49.22</v>
      </c>
      <c r="G110" s="60">
        <f t="shared" si="4"/>
        <v>24.61</v>
      </c>
      <c r="H110" s="63">
        <f t="shared" si="5"/>
        <v>49.22</v>
      </c>
    </row>
    <row r="111" spans="1:8" s="62" customFormat="1" ht="24">
      <c r="A111" s="56" t="str">
        <f>IF((LEN('Copy paste to Here'!G115))&gt;5,((CONCATENATE('Copy paste to Here'!G115," &amp; ",'Copy paste to Here'!D115,"  &amp;  ",'Copy paste to Here'!E115))),"Empty Cell")</f>
        <v>Silicone Ultra Thin double flared flesh tunnel &amp; Gauge: 3mm  &amp;  Color: Black</v>
      </c>
      <c r="B111" s="57" t="str">
        <f>'Copy paste to Here'!C115</f>
        <v>SIUT</v>
      </c>
      <c r="C111" s="57" t="s">
        <v>898</v>
      </c>
      <c r="D111" s="58">
        <f>Invoice!B115</f>
        <v>32</v>
      </c>
      <c r="E111" s="59">
        <f>'Shipping Invoice'!J115*$N$1</f>
        <v>13.55</v>
      </c>
      <c r="F111" s="59">
        <f t="shared" si="3"/>
        <v>433.6</v>
      </c>
      <c r="G111" s="60">
        <f t="shared" si="4"/>
        <v>13.55</v>
      </c>
      <c r="H111" s="63">
        <f t="shared" si="5"/>
        <v>433.6</v>
      </c>
    </row>
    <row r="112" spans="1:8" s="62" customFormat="1" ht="24">
      <c r="A112" s="56" t="str">
        <f>IF((LEN('Copy paste to Here'!G116))&gt;5,((CONCATENATE('Copy paste to Here'!G116," &amp; ",'Copy paste to Here'!D116,"  &amp;  ",'Copy paste to Here'!E116))),"Empty Cell")</f>
        <v>Silicone Ultra Thin double flared flesh tunnel &amp; Gauge: 3mm  &amp;  Color: Clear</v>
      </c>
      <c r="B112" s="57" t="str">
        <f>'Copy paste to Here'!C116</f>
        <v>SIUT</v>
      </c>
      <c r="C112" s="57" t="s">
        <v>898</v>
      </c>
      <c r="D112" s="58">
        <f>Invoice!B116</f>
        <v>4</v>
      </c>
      <c r="E112" s="59">
        <f>'Shipping Invoice'!J116*$N$1</f>
        <v>13.55</v>
      </c>
      <c r="F112" s="59">
        <f t="shared" si="3"/>
        <v>54.2</v>
      </c>
      <c r="G112" s="60">
        <f t="shared" si="4"/>
        <v>13.55</v>
      </c>
      <c r="H112" s="63">
        <f t="shared" si="5"/>
        <v>54.2</v>
      </c>
    </row>
    <row r="113" spans="1:8" s="62" customFormat="1" ht="24">
      <c r="A113" s="56" t="str">
        <f>IF((LEN('Copy paste to Here'!G117))&gt;5,((CONCATENATE('Copy paste to Here'!G117," &amp; ",'Copy paste to Here'!D117,"  &amp;  ",'Copy paste to Here'!E117))),"Empty Cell")</f>
        <v>Silicone Ultra Thin double flared flesh tunnel &amp; Gauge: 4mm  &amp;  Color: Clear</v>
      </c>
      <c r="B113" s="57" t="str">
        <f>'Copy paste to Here'!C117</f>
        <v>SIUT</v>
      </c>
      <c r="C113" s="57" t="s">
        <v>899</v>
      </c>
      <c r="D113" s="58">
        <f>Invoice!B117</f>
        <v>6</v>
      </c>
      <c r="E113" s="59">
        <f>'Shipping Invoice'!J117*$N$1</f>
        <v>14.98</v>
      </c>
      <c r="F113" s="59">
        <f t="shared" si="3"/>
        <v>89.88</v>
      </c>
      <c r="G113" s="60">
        <f t="shared" si="4"/>
        <v>14.98</v>
      </c>
      <c r="H113" s="63">
        <f t="shared" si="5"/>
        <v>89.88</v>
      </c>
    </row>
    <row r="114" spans="1:8" s="62" customFormat="1" ht="24">
      <c r="A114" s="56" t="str">
        <f>IF((LEN('Copy paste to Here'!G118))&gt;5,((CONCATENATE('Copy paste to Here'!G118," &amp; ",'Copy paste to Here'!D118,"  &amp;  ",'Copy paste to Here'!E118))),"Empty Cell")</f>
        <v>Silicone Ultra Thin double flared flesh tunnel &amp; Gauge: 5mm  &amp;  Color: White</v>
      </c>
      <c r="B114" s="57" t="str">
        <f>'Copy paste to Here'!C118</f>
        <v>SIUT</v>
      </c>
      <c r="C114" s="57" t="s">
        <v>900</v>
      </c>
      <c r="D114" s="58">
        <f>Invoice!B118</f>
        <v>4</v>
      </c>
      <c r="E114" s="59">
        <f>'Shipping Invoice'!J118*$N$1</f>
        <v>15.69</v>
      </c>
      <c r="F114" s="59">
        <f t="shared" si="3"/>
        <v>62.76</v>
      </c>
      <c r="G114" s="60">
        <f t="shared" si="4"/>
        <v>15.69</v>
      </c>
      <c r="H114" s="63">
        <f t="shared" si="5"/>
        <v>62.76</v>
      </c>
    </row>
    <row r="115" spans="1:8" s="62" customFormat="1" ht="24">
      <c r="A115" s="56" t="str">
        <f>IF((LEN('Copy paste to Here'!G119))&gt;5,((CONCATENATE('Copy paste to Here'!G119," &amp; ",'Copy paste to Here'!D119,"  &amp;  ",'Copy paste to Here'!E119))),"Empty Cell")</f>
        <v>Silicone Ultra Thin double flared flesh tunnel &amp; Gauge: 6mm  &amp;  Color: Black</v>
      </c>
      <c r="B115" s="57" t="str">
        <f>'Copy paste to Here'!C119</f>
        <v>SIUT</v>
      </c>
      <c r="C115" s="57" t="s">
        <v>901</v>
      </c>
      <c r="D115" s="58">
        <f>Invoice!B119</f>
        <v>20</v>
      </c>
      <c r="E115" s="59">
        <f>'Shipping Invoice'!J119*$N$1</f>
        <v>16.41</v>
      </c>
      <c r="F115" s="59">
        <f t="shared" si="3"/>
        <v>328.2</v>
      </c>
      <c r="G115" s="60">
        <f t="shared" si="4"/>
        <v>16.41</v>
      </c>
      <c r="H115" s="63">
        <f t="shared" si="5"/>
        <v>328.2</v>
      </c>
    </row>
    <row r="116" spans="1:8" s="62" customFormat="1" ht="24">
      <c r="A116" s="56" t="str">
        <f>IF((LEN('Copy paste to Here'!G120))&gt;5,((CONCATENATE('Copy paste to Here'!G120," &amp; ",'Copy paste to Here'!D120,"  &amp;  ",'Copy paste to Here'!E120))),"Empty Cell")</f>
        <v>Silicone Ultra Thin double flared flesh tunnel &amp; Gauge: 8mm  &amp;  Color: Clear</v>
      </c>
      <c r="B116" s="57" t="str">
        <f>'Copy paste to Here'!C120</f>
        <v>SIUT</v>
      </c>
      <c r="C116" s="57" t="s">
        <v>902</v>
      </c>
      <c r="D116" s="58">
        <f>Invoice!B120</f>
        <v>12</v>
      </c>
      <c r="E116" s="59">
        <f>'Shipping Invoice'!J120*$N$1</f>
        <v>17.12</v>
      </c>
      <c r="F116" s="59">
        <f t="shared" si="3"/>
        <v>205.44</v>
      </c>
      <c r="G116" s="60">
        <f t="shared" si="4"/>
        <v>17.12</v>
      </c>
      <c r="H116" s="63">
        <f t="shared" si="5"/>
        <v>205.44</v>
      </c>
    </row>
    <row r="117" spans="1:8" s="62" customFormat="1" ht="24">
      <c r="A117" s="56" t="str">
        <f>IF((LEN('Copy paste to Here'!G121))&gt;5,((CONCATENATE('Copy paste to Here'!G121," &amp; ",'Copy paste to Here'!D121,"  &amp;  ",'Copy paste to Here'!E121))),"Empty Cell")</f>
        <v>Silicone Ultra Thin double flared flesh tunnel &amp; Gauge: 10mm  &amp;  Color: Black</v>
      </c>
      <c r="B117" s="57" t="str">
        <f>'Copy paste to Here'!C121</f>
        <v>SIUT</v>
      </c>
      <c r="C117" s="57" t="s">
        <v>903</v>
      </c>
      <c r="D117" s="58">
        <f>Invoice!B121</f>
        <v>8</v>
      </c>
      <c r="E117" s="59">
        <f>'Shipping Invoice'!J121*$N$1</f>
        <v>18.55</v>
      </c>
      <c r="F117" s="59">
        <f t="shared" si="3"/>
        <v>148.4</v>
      </c>
      <c r="G117" s="60">
        <f t="shared" si="4"/>
        <v>18.55</v>
      </c>
      <c r="H117" s="63">
        <f t="shared" si="5"/>
        <v>148.4</v>
      </c>
    </row>
    <row r="118" spans="1:8" s="62" customFormat="1" ht="24">
      <c r="A118" s="56" t="str">
        <f>IF((LEN('Copy paste to Here'!G122))&gt;5,((CONCATENATE('Copy paste to Here'!G122," &amp; ",'Copy paste to Here'!D122,"  &amp;  ",'Copy paste to Here'!E122))),"Empty Cell")</f>
        <v>Silicone Ultra Thin double flared flesh tunnel &amp; Gauge: 12mm  &amp;  Color: White</v>
      </c>
      <c r="B118" s="57" t="str">
        <f>'Copy paste to Here'!C122</f>
        <v>SIUT</v>
      </c>
      <c r="C118" s="57" t="s">
        <v>904</v>
      </c>
      <c r="D118" s="58">
        <f>Invoice!B122</f>
        <v>4</v>
      </c>
      <c r="E118" s="59">
        <f>'Shipping Invoice'!J122*$N$1</f>
        <v>19.97</v>
      </c>
      <c r="F118" s="59">
        <f t="shared" si="3"/>
        <v>79.88</v>
      </c>
      <c r="G118" s="60">
        <f t="shared" si="4"/>
        <v>19.97</v>
      </c>
      <c r="H118" s="63">
        <f t="shared" si="5"/>
        <v>79.88</v>
      </c>
    </row>
    <row r="119" spans="1:8" s="62" customFormat="1" ht="24">
      <c r="A119" s="56" t="str">
        <f>IF((LEN('Copy paste to Here'!G123))&gt;5,((CONCATENATE('Copy paste to Here'!G123," &amp; ",'Copy paste to Here'!D123,"  &amp;  ",'Copy paste to Here'!E123))),"Empty Cell")</f>
        <v>Silicone Ultra Thin double flared flesh tunnel &amp; Gauge: 12mm  &amp;  Color: Green</v>
      </c>
      <c r="B119" s="57" t="str">
        <f>'Copy paste to Here'!C123</f>
        <v>SIUT</v>
      </c>
      <c r="C119" s="57" t="s">
        <v>904</v>
      </c>
      <c r="D119" s="58">
        <f>Invoice!B123</f>
        <v>6</v>
      </c>
      <c r="E119" s="59">
        <f>'Shipping Invoice'!J123*$N$1</f>
        <v>19.97</v>
      </c>
      <c r="F119" s="59">
        <f t="shared" si="3"/>
        <v>119.82</v>
      </c>
      <c r="G119" s="60">
        <f t="shared" si="4"/>
        <v>19.97</v>
      </c>
      <c r="H119" s="63">
        <f t="shared" si="5"/>
        <v>119.82</v>
      </c>
    </row>
    <row r="120" spans="1:8" s="62" customFormat="1" ht="25.5">
      <c r="A120" s="56" t="str">
        <f>IF((LEN('Copy paste to Here'!G124))&gt;5,((CONCATENATE('Copy paste to Here'!G124," &amp; ",'Copy paste to Here'!D124,"  &amp;  ",'Copy paste to Here'!E124))),"Empty Cell")</f>
        <v>Silicone Ultra Thin double flared flesh tunnel &amp; Gauge: 18mm  &amp;  Color: Black</v>
      </c>
      <c r="B120" s="57" t="str">
        <f>'Copy paste to Here'!C124</f>
        <v>SIUT</v>
      </c>
      <c r="C120" s="57" t="s">
        <v>905</v>
      </c>
      <c r="D120" s="58">
        <f>Invoice!B124</f>
        <v>4</v>
      </c>
      <c r="E120" s="59">
        <f>'Shipping Invoice'!J124*$N$1</f>
        <v>24.61</v>
      </c>
      <c r="F120" s="59">
        <f t="shared" si="3"/>
        <v>98.44</v>
      </c>
      <c r="G120" s="60">
        <f t="shared" si="4"/>
        <v>24.61</v>
      </c>
      <c r="H120" s="63">
        <f t="shared" si="5"/>
        <v>98.44</v>
      </c>
    </row>
    <row r="121" spans="1:8" s="62" customFormat="1" ht="25.5">
      <c r="A121" s="56" t="str">
        <f>IF((LEN('Copy paste to Here'!G125))&gt;5,((CONCATENATE('Copy paste to Here'!G125," &amp; ",'Copy paste to Here'!D125,"  &amp;  ",'Copy paste to Here'!E125))),"Empty Cell")</f>
        <v>Silicone Ultra Thin double flared flesh tunnel &amp; Gauge: 18mm  &amp;  Color: White</v>
      </c>
      <c r="B121" s="57" t="str">
        <f>'Copy paste to Here'!C125</f>
        <v>SIUT</v>
      </c>
      <c r="C121" s="57" t="s">
        <v>905</v>
      </c>
      <c r="D121" s="58">
        <f>Invoice!B125</f>
        <v>2</v>
      </c>
      <c r="E121" s="59">
        <f>'Shipping Invoice'!J125*$N$1</f>
        <v>24.61</v>
      </c>
      <c r="F121" s="59">
        <f t="shared" si="3"/>
        <v>49.22</v>
      </c>
      <c r="G121" s="60">
        <f t="shared" si="4"/>
        <v>24.61</v>
      </c>
      <c r="H121" s="63">
        <f t="shared" si="5"/>
        <v>49.22</v>
      </c>
    </row>
    <row r="122" spans="1:8" s="62" customFormat="1" ht="24">
      <c r="A122" s="56" t="str">
        <f>IF((LEN('Copy paste to Here'!G126))&gt;5,((CONCATENATE('Copy paste to Here'!G126," &amp; ",'Copy paste to Here'!D126,"  &amp;  ",'Copy paste to Here'!E126))),"Empty Cell")</f>
        <v>Silicone Ultra Thin double flared flesh tunnel &amp; Gauge: 22mm  &amp;  Color: Black</v>
      </c>
      <c r="B122" s="57" t="str">
        <f>'Copy paste to Here'!C126</f>
        <v>SIUT</v>
      </c>
      <c r="C122" s="57" t="s">
        <v>906</v>
      </c>
      <c r="D122" s="58">
        <f>Invoice!B126</f>
        <v>2</v>
      </c>
      <c r="E122" s="59">
        <f>'Shipping Invoice'!J126*$N$1</f>
        <v>27.11</v>
      </c>
      <c r="F122" s="59">
        <f t="shared" si="3"/>
        <v>54.22</v>
      </c>
      <c r="G122" s="60">
        <f t="shared" si="4"/>
        <v>27.11</v>
      </c>
      <c r="H122" s="63">
        <f t="shared" si="5"/>
        <v>54.22</v>
      </c>
    </row>
    <row r="123" spans="1:8" s="62" customFormat="1" ht="24">
      <c r="A123" s="56" t="str">
        <f>IF((LEN('Copy paste to Here'!G127))&gt;5,((CONCATENATE('Copy paste to Here'!G127," &amp; ",'Copy paste to Here'!D127,"  &amp;  ",'Copy paste to Here'!E127))),"Empty Cell")</f>
        <v>Silicone Ultra Thin double flared flesh tunnel &amp; Gauge: 22mm  &amp;  Color: White</v>
      </c>
      <c r="B123" s="57" t="str">
        <f>'Copy paste to Here'!C127</f>
        <v>SIUT</v>
      </c>
      <c r="C123" s="57" t="s">
        <v>906</v>
      </c>
      <c r="D123" s="58">
        <f>Invoice!B127</f>
        <v>2</v>
      </c>
      <c r="E123" s="59">
        <f>'Shipping Invoice'!J127*$N$1</f>
        <v>27.11</v>
      </c>
      <c r="F123" s="59">
        <f t="shared" si="3"/>
        <v>54.22</v>
      </c>
      <c r="G123" s="60">
        <f t="shared" si="4"/>
        <v>27.11</v>
      </c>
      <c r="H123" s="63">
        <f t="shared" si="5"/>
        <v>54.22</v>
      </c>
    </row>
    <row r="124" spans="1:8" s="62" customFormat="1" ht="24">
      <c r="A124" s="56" t="str">
        <f>IF((LEN('Copy paste to Here'!G128))&gt;5,((CONCATENATE('Copy paste to Here'!G128," &amp; ",'Copy paste to Here'!D128,"  &amp;  ",'Copy paste to Here'!E128))),"Empty Cell")</f>
        <v>Silicone Ultra Thin double flared flesh tunnel &amp; Gauge: 22mm  &amp;  Color: Red</v>
      </c>
      <c r="B124" s="57" t="str">
        <f>'Copy paste to Here'!C128</f>
        <v>SIUT</v>
      </c>
      <c r="C124" s="57" t="s">
        <v>906</v>
      </c>
      <c r="D124" s="58">
        <f>Invoice!B128</f>
        <v>2</v>
      </c>
      <c r="E124" s="59">
        <f>'Shipping Invoice'!J128*$N$1</f>
        <v>27.11</v>
      </c>
      <c r="F124" s="59">
        <f t="shared" si="3"/>
        <v>54.22</v>
      </c>
      <c r="G124" s="60">
        <f t="shared" si="4"/>
        <v>27.11</v>
      </c>
      <c r="H124" s="63">
        <f t="shared" si="5"/>
        <v>54.22</v>
      </c>
    </row>
    <row r="125" spans="1:8" s="62" customFormat="1" ht="24">
      <c r="A125" s="56" t="str">
        <f>IF((LEN('Copy paste to Here'!G129))&gt;5,((CONCATENATE('Copy paste to Here'!G129," &amp; ",'Copy paste to Here'!D129,"  &amp;  ",'Copy paste to Here'!E129))),"Empty Cell")</f>
        <v xml:space="preserve">High polished surgical steel single flesh tunnel with rubber O-ring &amp; Gauge: 2.5mm  &amp;  </v>
      </c>
      <c r="B125" s="57" t="str">
        <f>'Copy paste to Here'!C129</f>
        <v>SPG</v>
      </c>
      <c r="C125" s="57" t="s">
        <v>907</v>
      </c>
      <c r="D125" s="58">
        <f>Invoice!B129</f>
        <v>6</v>
      </c>
      <c r="E125" s="59">
        <f>'Shipping Invoice'!J129*$N$1</f>
        <v>15.34</v>
      </c>
      <c r="F125" s="59">
        <f t="shared" si="3"/>
        <v>92.039999999999992</v>
      </c>
      <c r="G125" s="60">
        <f t="shared" si="4"/>
        <v>15.34</v>
      </c>
      <c r="H125" s="63">
        <f t="shared" si="5"/>
        <v>92.039999999999992</v>
      </c>
    </row>
    <row r="126" spans="1:8" s="62" customFormat="1" ht="24">
      <c r="A126" s="56" t="str">
        <f>IF((LEN('Copy paste to Here'!G130))&gt;5,((CONCATENATE('Copy paste to Here'!G130," &amp; ",'Copy paste to Here'!D130,"  &amp;  ",'Copy paste to Here'!E130))),"Empty Cell")</f>
        <v xml:space="preserve">High polished surgical steel single flesh tunnel with rubber O-ring &amp; Gauge: 5mm  &amp;  </v>
      </c>
      <c r="B126" s="57" t="str">
        <f>'Copy paste to Here'!C130</f>
        <v>SPG</v>
      </c>
      <c r="C126" s="57" t="s">
        <v>908</v>
      </c>
      <c r="D126" s="58">
        <f>Invoice!B130</f>
        <v>16</v>
      </c>
      <c r="E126" s="59">
        <f>'Shipping Invoice'!J130*$N$1</f>
        <v>16.41</v>
      </c>
      <c r="F126" s="59">
        <f t="shared" si="3"/>
        <v>262.56</v>
      </c>
      <c r="G126" s="60">
        <f t="shared" si="4"/>
        <v>16.41</v>
      </c>
      <c r="H126" s="63">
        <f t="shared" si="5"/>
        <v>262.56</v>
      </c>
    </row>
    <row r="127" spans="1:8" s="62" customFormat="1" ht="24">
      <c r="A127" s="56" t="str">
        <f>IF((LEN('Copy paste to Here'!G131))&gt;5,((CONCATENATE('Copy paste to Here'!G131," &amp; ",'Copy paste to Here'!D131,"  &amp;  ",'Copy paste to Here'!E131))),"Empty Cell")</f>
        <v xml:space="preserve">High polished surgical steel single flesh tunnel with rubber O-ring &amp; Gauge: 28mm  &amp;  </v>
      </c>
      <c r="B127" s="57" t="str">
        <f>'Copy paste to Here'!C131</f>
        <v>SPG</v>
      </c>
      <c r="C127" s="57" t="s">
        <v>909</v>
      </c>
      <c r="D127" s="58">
        <f>Invoice!B131</f>
        <v>4</v>
      </c>
      <c r="E127" s="59">
        <f>'Shipping Invoice'!J131*$N$1</f>
        <v>70.98</v>
      </c>
      <c r="F127" s="59">
        <f t="shared" si="3"/>
        <v>283.92</v>
      </c>
      <c r="G127" s="60">
        <f t="shared" si="4"/>
        <v>70.98</v>
      </c>
      <c r="H127" s="63">
        <f t="shared" si="5"/>
        <v>283.92</v>
      </c>
    </row>
    <row r="128" spans="1:8" s="62" customFormat="1" ht="24">
      <c r="A128" s="56" t="str">
        <f>IF((LEN('Copy paste to Here'!G132))&gt;5,((CONCATENATE('Copy paste to Here'!G132," &amp; ",'Copy paste to Here'!D132,"  &amp;  ",'Copy paste to Here'!E132))),"Empty Cell")</f>
        <v xml:space="preserve">High polished surgical steel single flesh tunnel with rubber O-ring &amp; Gauge: 35mm  &amp;  </v>
      </c>
      <c r="B128" s="57" t="str">
        <f>'Copy paste to Here'!C132</f>
        <v>SPG</v>
      </c>
      <c r="C128" s="57" t="s">
        <v>910</v>
      </c>
      <c r="D128" s="58">
        <f>Invoice!B132</f>
        <v>4</v>
      </c>
      <c r="E128" s="59">
        <f>'Shipping Invoice'!J132*$N$1</f>
        <v>103.08</v>
      </c>
      <c r="F128" s="59">
        <f t="shared" si="3"/>
        <v>412.32</v>
      </c>
      <c r="G128" s="60">
        <f t="shared" si="4"/>
        <v>103.08</v>
      </c>
      <c r="H128" s="63">
        <f t="shared" si="5"/>
        <v>412.32</v>
      </c>
    </row>
    <row r="129" spans="1:8" s="62" customFormat="1" ht="25.5">
      <c r="A129" s="56" t="str">
        <f>IF((LEN('Copy paste to Here'!G133))&gt;5,((CONCATENATE('Copy paste to Here'!G133," &amp; ",'Copy paste to Here'!D133,"  &amp;  ",'Copy paste to Here'!E133))),"Empty Cell")</f>
        <v xml:space="preserve">High polished surgical steel single flesh tunnel with rubber O-ring &amp; Gauge: 9mm  &amp;  </v>
      </c>
      <c r="B129" s="57" t="str">
        <f>'Copy paste to Here'!C133</f>
        <v>SPG</v>
      </c>
      <c r="C129" s="57" t="s">
        <v>911</v>
      </c>
      <c r="D129" s="58">
        <f>Invoice!B133</f>
        <v>8</v>
      </c>
      <c r="E129" s="59">
        <f>'Shipping Invoice'!J133*$N$1</f>
        <v>23.54</v>
      </c>
      <c r="F129" s="59">
        <f t="shared" si="3"/>
        <v>188.32</v>
      </c>
      <c r="G129" s="60">
        <f t="shared" si="4"/>
        <v>23.54</v>
      </c>
      <c r="H129" s="63">
        <f t="shared" si="5"/>
        <v>188.32</v>
      </c>
    </row>
    <row r="130" spans="1:8" s="62" customFormat="1" ht="24">
      <c r="A130" s="56" t="str">
        <f>IF((LEN('Copy paste to Here'!G134))&gt;5,((CONCATENATE('Copy paste to Here'!G134," &amp; ",'Copy paste to Here'!D134,"  &amp;  ",'Copy paste to Here'!E134))),"Empty Cell")</f>
        <v>PVD plated internally threaded surgical steel double flare flesh tunnel &amp; Gauge: 12mm  &amp;  Color: Black</v>
      </c>
      <c r="B130" s="57" t="str">
        <f>'Copy paste to Here'!C134</f>
        <v>STHP</v>
      </c>
      <c r="C130" s="57" t="s">
        <v>912</v>
      </c>
      <c r="D130" s="58">
        <f>Invoice!B134</f>
        <v>16</v>
      </c>
      <c r="E130" s="59">
        <f>'Shipping Invoice'!J134*$N$1</f>
        <v>117.35</v>
      </c>
      <c r="F130" s="59">
        <f t="shared" si="3"/>
        <v>1877.6</v>
      </c>
      <c r="G130" s="60">
        <f t="shared" si="4"/>
        <v>117.35</v>
      </c>
      <c r="H130" s="63">
        <f t="shared" si="5"/>
        <v>1877.6</v>
      </c>
    </row>
    <row r="131" spans="1:8" s="62" customFormat="1" ht="24">
      <c r="A131" s="56" t="str">
        <f>IF((LEN('Copy paste to Here'!G135))&gt;5,((CONCATENATE('Copy paste to Here'!G135," &amp; ",'Copy paste to Here'!D135,"  &amp;  ",'Copy paste to Here'!E135))),"Empty Cell")</f>
        <v>PVD plated surgical steel single flared flesh tunnel with rubber O-ring &amp; Gauge: 2.5mm  &amp;  Color: Black</v>
      </c>
      <c r="B131" s="57" t="str">
        <f>'Copy paste to Here'!C135</f>
        <v>STPG</v>
      </c>
      <c r="C131" s="57" t="s">
        <v>913</v>
      </c>
      <c r="D131" s="58">
        <f>Invoice!B135</f>
        <v>8</v>
      </c>
      <c r="E131" s="59">
        <f>'Shipping Invoice'!J135*$N$1</f>
        <v>37.1</v>
      </c>
      <c r="F131" s="59">
        <f t="shared" si="3"/>
        <v>296.8</v>
      </c>
      <c r="G131" s="60">
        <f t="shared" si="4"/>
        <v>37.1</v>
      </c>
      <c r="H131" s="63">
        <f t="shared" si="5"/>
        <v>296.8</v>
      </c>
    </row>
    <row r="132" spans="1:8" s="62" customFormat="1" ht="24">
      <c r="A132" s="56" t="str">
        <f>IF((LEN('Copy paste to Here'!G136))&gt;5,((CONCATENATE('Copy paste to Here'!G136," &amp; ",'Copy paste to Here'!D136,"  &amp;  ",'Copy paste to Here'!E136))),"Empty Cell")</f>
        <v>PVD plated surgical steel single flared flesh tunnel with rubber O-ring &amp; Gauge: 5mm  &amp;  Color: Black</v>
      </c>
      <c r="B132" s="57" t="str">
        <f>'Copy paste to Here'!C136</f>
        <v>STPG</v>
      </c>
      <c r="C132" s="57" t="s">
        <v>914</v>
      </c>
      <c r="D132" s="58">
        <f>Invoice!B136</f>
        <v>16</v>
      </c>
      <c r="E132" s="59">
        <f>'Shipping Invoice'!J136*$N$1</f>
        <v>38.880000000000003</v>
      </c>
      <c r="F132" s="59">
        <f t="shared" si="3"/>
        <v>622.08000000000004</v>
      </c>
      <c r="G132" s="60">
        <f t="shared" si="4"/>
        <v>38.880000000000003</v>
      </c>
      <c r="H132" s="63">
        <f t="shared" si="5"/>
        <v>622.08000000000004</v>
      </c>
    </row>
    <row r="133" spans="1:8" s="62" customFormat="1" ht="24">
      <c r="A133" s="56" t="str">
        <f>IF((LEN('Copy paste to Here'!G137))&gt;5,((CONCATENATE('Copy paste to Here'!G137," &amp; ",'Copy paste to Here'!D137,"  &amp;  ",'Copy paste to Here'!E137))),"Empty Cell")</f>
        <v>PVD plated surgical steel single flared flesh tunnel with rubber O-ring &amp; Gauge: 6mm  &amp;  Color: Black</v>
      </c>
      <c r="B133" s="57" t="str">
        <f>'Copy paste to Here'!C137</f>
        <v>STPG</v>
      </c>
      <c r="C133" s="57" t="s">
        <v>915</v>
      </c>
      <c r="D133" s="58">
        <f>Invoice!B137</f>
        <v>6</v>
      </c>
      <c r="E133" s="59">
        <f>'Shipping Invoice'!J137*$N$1</f>
        <v>42.45</v>
      </c>
      <c r="F133" s="59">
        <f t="shared" si="3"/>
        <v>254.70000000000002</v>
      </c>
      <c r="G133" s="60">
        <f t="shared" si="4"/>
        <v>42.45</v>
      </c>
      <c r="H133" s="63">
        <f t="shared" si="5"/>
        <v>254.70000000000002</v>
      </c>
    </row>
    <row r="134" spans="1:8" s="62" customFormat="1" ht="25.5">
      <c r="A134" s="56" t="str">
        <f>IF((LEN('Copy paste to Here'!G138))&gt;5,((CONCATENATE('Copy paste to Here'!G138," &amp; ",'Copy paste to Here'!D138,"  &amp;  ",'Copy paste to Here'!E138))),"Empty Cell")</f>
        <v>PVD plated surgical steel single flared flesh tunnel with rubber O-ring &amp; Gauge: 14mm  &amp;  Color: Black</v>
      </c>
      <c r="B134" s="57" t="str">
        <f>'Copy paste to Here'!C138</f>
        <v>STPG</v>
      </c>
      <c r="C134" s="57" t="s">
        <v>916</v>
      </c>
      <c r="D134" s="58">
        <f>Invoice!B138</f>
        <v>6</v>
      </c>
      <c r="E134" s="59">
        <f>'Shipping Invoice'!J138*$N$1</f>
        <v>60.28</v>
      </c>
      <c r="F134" s="59">
        <f t="shared" si="3"/>
        <v>361.68</v>
      </c>
      <c r="G134" s="60">
        <f t="shared" si="4"/>
        <v>60.28</v>
      </c>
      <c r="H134" s="63">
        <f t="shared" si="5"/>
        <v>361.68</v>
      </c>
    </row>
    <row r="135" spans="1:8" s="62" customFormat="1" ht="24">
      <c r="A135" s="56" t="str">
        <f>IF((LEN('Copy paste to Here'!G139))&gt;5,((CONCATENATE('Copy paste to Here'!G139," &amp; ",'Copy paste to Here'!D139,"  &amp;  ",'Copy paste to Here'!E139))),"Empty Cell")</f>
        <v>PVD plated surgical steel single flared flesh tunnel with rubber O-ring &amp; Gauge: 19mm  &amp;  Color: Black</v>
      </c>
      <c r="B135" s="57" t="str">
        <f>'Copy paste to Here'!C139</f>
        <v>STPG</v>
      </c>
      <c r="C135" s="57" t="s">
        <v>917</v>
      </c>
      <c r="D135" s="58">
        <f>Invoice!B139</f>
        <v>4</v>
      </c>
      <c r="E135" s="59">
        <f>'Shipping Invoice'!J139*$N$1</f>
        <v>79.900000000000006</v>
      </c>
      <c r="F135" s="59">
        <f t="shared" si="3"/>
        <v>319.60000000000002</v>
      </c>
      <c r="G135" s="60">
        <f t="shared" si="4"/>
        <v>79.900000000000006</v>
      </c>
      <c r="H135" s="63">
        <f t="shared" si="5"/>
        <v>319.60000000000002</v>
      </c>
    </row>
    <row r="136" spans="1:8" s="62" customFormat="1" ht="25.5">
      <c r="A136" s="56" t="str">
        <f>IF((LEN('Copy paste to Here'!G140))&gt;5,((CONCATENATE('Copy paste to Here'!G140," &amp; ",'Copy paste to Here'!D140,"  &amp;  ",'Copy paste to Here'!E140))),"Empty Cell")</f>
        <v>PVD plated surgical steel single flared flesh tunnel with rubber O-ring &amp; Gauge: 9mm  &amp;  Color: Black</v>
      </c>
      <c r="B136" s="57" t="str">
        <f>'Copy paste to Here'!C140</f>
        <v>STPG</v>
      </c>
      <c r="C136" s="57" t="s">
        <v>918</v>
      </c>
      <c r="D136" s="58">
        <f>Invoice!B140</f>
        <v>8</v>
      </c>
      <c r="E136" s="59">
        <f>'Shipping Invoice'!J140*$N$1</f>
        <v>47.8</v>
      </c>
      <c r="F136" s="59">
        <f t="shared" si="3"/>
        <v>382.4</v>
      </c>
      <c r="G136" s="60">
        <f t="shared" si="4"/>
        <v>47.8</v>
      </c>
      <c r="H136" s="63">
        <f t="shared" si="5"/>
        <v>382.4</v>
      </c>
    </row>
    <row r="137" spans="1:8" s="62" customFormat="1" ht="24">
      <c r="A137" s="56" t="str">
        <f>IF((LEN('Copy paste to Here'!G141))&gt;5,((CONCATENATE('Copy paste to Here'!G141," &amp; ",'Copy paste to Here'!D141,"  &amp;  ",'Copy paste to Here'!E141))),"Empty Cell")</f>
        <v>Silicon Plug with star shaped cut out &amp; Gauge: 8mm  &amp;  Color: Black</v>
      </c>
      <c r="B137" s="57" t="str">
        <f>'Copy paste to Here'!C141</f>
        <v>STSI</v>
      </c>
      <c r="C137" s="57" t="s">
        <v>919</v>
      </c>
      <c r="D137" s="58">
        <f>Invoice!B141</f>
        <v>2</v>
      </c>
      <c r="E137" s="59">
        <f>'Shipping Invoice'!J141*$N$1</f>
        <v>19.260000000000002</v>
      </c>
      <c r="F137" s="59">
        <f t="shared" si="3"/>
        <v>38.520000000000003</v>
      </c>
      <c r="G137" s="60">
        <f t="shared" si="4"/>
        <v>19.260000000000002</v>
      </c>
      <c r="H137" s="63">
        <f t="shared" si="5"/>
        <v>38.520000000000003</v>
      </c>
    </row>
    <row r="138" spans="1:8" s="62" customFormat="1" ht="24">
      <c r="A138" s="56" t="str">
        <f>IF((LEN('Copy paste to Here'!G142))&gt;5,((CONCATENATE('Copy paste to Here'!G142," &amp; ",'Copy paste to Here'!D142,"  &amp;  ",'Copy paste to Here'!E142))),"Empty Cell")</f>
        <v>Silicon Plug with star shaped cut out &amp; Gauge: 8mm  &amp;  Color: White</v>
      </c>
      <c r="B138" s="57" t="str">
        <f>'Copy paste to Here'!C142</f>
        <v>STSI</v>
      </c>
      <c r="C138" s="57" t="s">
        <v>919</v>
      </c>
      <c r="D138" s="58">
        <f>Invoice!B142</f>
        <v>2</v>
      </c>
      <c r="E138" s="59">
        <f>'Shipping Invoice'!J142*$N$1</f>
        <v>19.260000000000002</v>
      </c>
      <c r="F138" s="59">
        <f t="shared" si="3"/>
        <v>38.520000000000003</v>
      </c>
      <c r="G138" s="60">
        <f t="shared" si="4"/>
        <v>19.260000000000002</v>
      </c>
      <c r="H138" s="63">
        <f t="shared" si="5"/>
        <v>38.520000000000003</v>
      </c>
    </row>
    <row r="139" spans="1:8" s="62" customFormat="1">
      <c r="A139" s="56" t="str">
        <f>IF((LEN('Copy paste to Here'!G143))&gt;5,((CONCATENATE('Copy paste to Here'!G143," &amp; ",'Copy paste to Here'!D143,"  &amp;  ",'Copy paste to Here'!E143))),"Empty Cell")</f>
        <v xml:space="preserve">Coconut wood taper with double rubber O-rings &amp; Gauge: 6mm  &amp;  </v>
      </c>
      <c r="B139" s="57" t="str">
        <f>'Copy paste to Here'!C143</f>
        <v>TPCOR</v>
      </c>
      <c r="C139" s="57" t="s">
        <v>920</v>
      </c>
      <c r="D139" s="58">
        <f>Invoice!B143</f>
        <v>2</v>
      </c>
      <c r="E139" s="59">
        <f>'Shipping Invoice'!J143*$N$1</f>
        <v>38.880000000000003</v>
      </c>
      <c r="F139" s="59">
        <f t="shared" si="3"/>
        <v>77.760000000000005</v>
      </c>
      <c r="G139" s="60">
        <f t="shared" si="4"/>
        <v>38.880000000000003</v>
      </c>
      <c r="H139" s="63">
        <f t="shared" si="5"/>
        <v>77.760000000000005</v>
      </c>
    </row>
    <row r="140" spans="1:8" s="62" customFormat="1">
      <c r="A140" s="56" t="str">
        <f>IF((LEN('Copy paste to Here'!G144))&gt;5,((CONCATENATE('Copy paste to Here'!G144," &amp; ",'Copy paste to Here'!D144,"  &amp;  ",'Copy paste to Here'!E144))),"Empty Cell")</f>
        <v xml:space="preserve">Coconut wood taper with double rubber O-rings &amp; Gauge: 8mm  &amp;  </v>
      </c>
      <c r="B140" s="57" t="str">
        <f>'Copy paste to Here'!C144</f>
        <v>TPCOR</v>
      </c>
      <c r="C140" s="57" t="s">
        <v>921</v>
      </c>
      <c r="D140" s="58">
        <f>Invoice!B144</f>
        <v>2</v>
      </c>
      <c r="E140" s="59">
        <f>'Shipping Invoice'!J144*$N$1</f>
        <v>42.45</v>
      </c>
      <c r="F140" s="59">
        <f t="shared" si="3"/>
        <v>84.9</v>
      </c>
      <c r="G140" s="60">
        <f t="shared" si="4"/>
        <v>42.45</v>
      </c>
      <c r="H140" s="63">
        <f t="shared" si="5"/>
        <v>84.9</v>
      </c>
    </row>
    <row r="141" spans="1:8" s="62" customFormat="1" ht="24">
      <c r="A141" s="56" t="str">
        <f>IF((LEN('Copy paste to Here'!G145))&gt;5,((CONCATENATE('Copy paste to Here'!G145," &amp; ",'Copy paste to Here'!D145,"  &amp;  ",'Copy paste to Here'!E145))),"Empty Cell")</f>
        <v>Solid colored acrylic taper with double rubber O-rings &amp; Gauge: 6mm  &amp;  Color: Red</v>
      </c>
      <c r="B141" s="57" t="str">
        <f>'Copy paste to Here'!C145</f>
        <v>TPSV</v>
      </c>
      <c r="C141" s="57" t="s">
        <v>922</v>
      </c>
      <c r="D141" s="58">
        <f>Invoice!B145</f>
        <v>2</v>
      </c>
      <c r="E141" s="59">
        <f>'Shipping Invoice'!J145*$N$1</f>
        <v>17.48</v>
      </c>
      <c r="F141" s="59">
        <f t="shared" si="3"/>
        <v>34.96</v>
      </c>
      <c r="G141" s="60">
        <f t="shared" si="4"/>
        <v>17.48</v>
      </c>
      <c r="H141" s="63">
        <f t="shared" si="5"/>
        <v>34.96</v>
      </c>
    </row>
    <row r="142" spans="1:8" s="62" customFormat="1" ht="24">
      <c r="A142" s="56" t="str">
        <f>IF((LEN('Copy paste to Here'!G146))&gt;5,((CONCATENATE('Copy paste to Here'!G146," &amp; ",'Copy paste to Here'!D146,"  &amp;  ",'Copy paste to Here'!E146))),"Empty Cell")</f>
        <v>Solid colored acrylic taper with double rubber O-rings &amp; Gauge: 12mm  &amp;  Color: Green</v>
      </c>
      <c r="B142" s="57" t="str">
        <f>'Copy paste to Here'!C146</f>
        <v>TPSV</v>
      </c>
      <c r="C142" s="57" t="s">
        <v>923</v>
      </c>
      <c r="D142" s="58">
        <f>Invoice!B146</f>
        <v>6</v>
      </c>
      <c r="E142" s="59">
        <f>'Shipping Invoice'!J146*$N$1</f>
        <v>24.61</v>
      </c>
      <c r="F142" s="59">
        <f t="shared" si="3"/>
        <v>147.66</v>
      </c>
      <c r="G142" s="60">
        <f t="shared" si="4"/>
        <v>24.61</v>
      </c>
      <c r="H142" s="63">
        <f t="shared" si="5"/>
        <v>147.66</v>
      </c>
    </row>
    <row r="143" spans="1:8" s="62" customFormat="1" ht="24">
      <c r="A143" s="56" t="str">
        <f>IF((LEN('Copy paste to Here'!G147))&gt;5,((CONCATENATE('Copy paste to Here'!G147," &amp; ",'Copy paste to Here'!D147,"  &amp;  ",'Copy paste to Here'!E147))),"Empty Cell")</f>
        <v>Acrylic taper with double rubber O-rings &amp; Gauge: 10mm  &amp;  Color: Black</v>
      </c>
      <c r="B143" s="57" t="str">
        <f>'Copy paste to Here'!C147</f>
        <v>TPUVK</v>
      </c>
      <c r="C143" s="57" t="s">
        <v>924</v>
      </c>
      <c r="D143" s="58">
        <f>Invoice!B147</f>
        <v>4</v>
      </c>
      <c r="E143" s="59">
        <f>'Shipping Invoice'!J147*$N$1</f>
        <v>21.04</v>
      </c>
      <c r="F143" s="59">
        <f t="shared" si="3"/>
        <v>84.16</v>
      </c>
      <c r="G143" s="60">
        <f t="shared" si="4"/>
        <v>21.04</v>
      </c>
      <c r="H143" s="63">
        <f t="shared" si="5"/>
        <v>84.16</v>
      </c>
    </row>
    <row r="144" spans="1:8" s="62" customFormat="1" ht="25.5">
      <c r="A144" s="56" t="str">
        <f>IF((LEN('Copy paste to Here'!G148))&gt;5,((CONCATENATE('Copy paste to Here'!G148," &amp; ",'Copy paste to Here'!D148,"  &amp;  ",'Copy paste to Here'!E148))),"Empty Cell")</f>
        <v>Acrylic taper with double rubber O-rings &amp; Gauge: 12mm  &amp;  Color: Black</v>
      </c>
      <c r="B144" s="57" t="str">
        <f>'Copy paste to Here'!C148</f>
        <v>TPUVK</v>
      </c>
      <c r="C144" s="57" t="s">
        <v>925</v>
      </c>
      <c r="D144" s="58">
        <f>Invoice!B148</f>
        <v>4</v>
      </c>
      <c r="E144" s="59">
        <f>'Shipping Invoice'!J148*$N$1</f>
        <v>24.61</v>
      </c>
      <c r="F144" s="59">
        <f t="shared" si="3"/>
        <v>98.44</v>
      </c>
      <c r="G144" s="60">
        <f t="shared" si="4"/>
        <v>24.61</v>
      </c>
      <c r="H144" s="63">
        <f t="shared" si="5"/>
        <v>98.44</v>
      </c>
    </row>
    <row r="145" spans="1:8" s="62" customFormat="1" ht="24">
      <c r="A145" s="56" t="str">
        <f>IF((LEN('Copy paste to Here'!G149))&gt;5,((CONCATENATE('Copy paste to Here'!G149," &amp; ",'Copy paste to Here'!D149,"  &amp;  ",'Copy paste to Here'!E149))),"Empty Cell")</f>
        <v xml:space="preserve">Acrylic UV taper with black &amp; white stripes and double rubber O-rings &amp; Gauge: 6mm  &amp;  </v>
      </c>
      <c r="B145" s="57" t="str">
        <f>'Copy paste to Here'!C149</f>
        <v>TPVE</v>
      </c>
      <c r="C145" s="57" t="s">
        <v>926</v>
      </c>
      <c r="D145" s="58">
        <f>Invoice!B149</f>
        <v>2</v>
      </c>
      <c r="E145" s="59">
        <f>'Shipping Invoice'!J149*$N$1</f>
        <v>19.260000000000002</v>
      </c>
      <c r="F145" s="59">
        <f t="shared" si="3"/>
        <v>38.520000000000003</v>
      </c>
      <c r="G145" s="60">
        <f t="shared" si="4"/>
        <v>19.260000000000002</v>
      </c>
      <c r="H145" s="63">
        <f t="shared" si="5"/>
        <v>38.520000000000003</v>
      </c>
    </row>
    <row r="146" spans="1:8" s="62" customFormat="1" ht="24">
      <c r="A146" s="56" t="str">
        <f>IF((LEN('Copy paste to Here'!G150))&gt;5,((CONCATENATE('Copy paste to Here'!G150," &amp; ",'Copy paste to Here'!D150,"  &amp;  ",'Copy paste to Here'!E150))),"Empty Cell")</f>
        <v xml:space="preserve">Acrylic UV taper with black &amp; white stripes and double rubber O-rings &amp; Gauge: 8mm  &amp;  </v>
      </c>
      <c r="B146" s="57" t="str">
        <f>'Copy paste to Here'!C150</f>
        <v>TPVE</v>
      </c>
      <c r="C146" s="57" t="s">
        <v>927</v>
      </c>
      <c r="D146" s="58">
        <f>Invoice!B150</f>
        <v>2</v>
      </c>
      <c r="E146" s="59">
        <f>'Shipping Invoice'!J150*$N$1</f>
        <v>21.04</v>
      </c>
      <c r="F146" s="59">
        <f t="shared" si="3"/>
        <v>42.08</v>
      </c>
      <c r="G146" s="60">
        <f t="shared" si="4"/>
        <v>21.04</v>
      </c>
      <c r="H146" s="63">
        <f t="shared" si="5"/>
        <v>42.08</v>
      </c>
    </row>
    <row r="147" spans="1:8" s="62" customFormat="1" ht="24">
      <c r="A147" s="56" t="str">
        <f>IF((LEN('Copy paste to Here'!G151))&gt;5,((CONCATENATE('Copy paste to Here'!G151," &amp; ",'Copy paste to Here'!D151,"  &amp;  ",'Copy paste to Here'!E151))),"Empty Cell")</f>
        <v xml:space="preserve">High polished titanium G23 screw-fit flesh tunnel &amp; Gauge: 8mm  &amp;  </v>
      </c>
      <c r="B147" s="57" t="str">
        <f>'Copy paste to Here'!C151</f>
        <v>UFPG</v>
      </c>
      <c r="C147" s="57" t="s">
        <v>928</v>
      </c>
      <c r="D147" s="58">
        <f>Invoice!B151</f>
        <v>2</v>
      </c>
      <c r="E147" s="59">
        <f>'Shipping Invoice'!J151*$N$1</f>
        <v>208.66</v>
      </c>
      <c r="F147" s="59">
        <f t="shared" ref="F147:F156" si="6">D147*E147</f>
        <v>417.32</v>
      </c>
      <c r="G147" s="60">
        <f t="shared" ref="G147:G210" si="7">E147*$E$14</f>
        <v>208.66</v>
      </c>
      <c r="H147" s="63">
        <f t="shared" ref="H147:H210" si="8">D147*G147</f>
        <v>417.32</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25130.060000000009</v>
      </c>
      <c r="G1000" s="60"/>
      <c r="H1000" s="61">
        <f t="shared" ref="H1000:H1007" si="49">F1000*$E$14</f>
        <v>25130.060000000009</v>
      </c>
    </row>
    <row r="1001" spans="1:8" s="62" customFormat="1">
      <c r="A1001" s="56" t="str">
        <f>'[2]Copy paste to Here'!T2</f>
        <v>SHIPPING HANDLING</v>
      </c>
      <c r="B1001" s="75"/>
      <c r="C1001" s="75"/>
      <c r="D1001" s="76"/>
      <c r="E1001" s="67"/>
      <c r="F1001" s="59">
        <f>Invoice!J153</f>
        <v>-10052.024000000005</v>
      </c>
      <c r="G1001" s="60"/>
      <c r="H1001" s="61">
        <f t="shared" si="49"/>
        <v>-10052.024000000005</v>
      </c>
    </row>
    <row r="1002" spans="1:8" s="62" customFormat="1" outlineLevel="1">
      <c r="A1002" s="56" t="str">
        <f>'[2]Copy paste to Here'!T3</f>
        <v>DISCOUNT</v>
      </c>
      <c r="B1002" s="75"/>
      <c r="C1002" s="75"/>
      <c r="D1002" s="76"/>
      <c r="E1002" s="67"/>
      <c r="F1002" s="59">
        <f>Invoice!J154</f>
        <v>0</v>
      </c>
      <c r="G1002" s="60"/>
      <c r="H1002" s="61">
        <f t="shared" si="49"/>
        <v>0</v>
      </c>
    </row>
    <row r="1003" spans="1:8" s="62" customFormat="1">
      <c r="A1003" s="56" t="str">
        <f>'[2]Copy paste to Here'!T4</f>
        <v>Total:</v>
      </c>
      <c r="B1003" s="75"/>
      <c r="C1003" s="75"/>
      <c r="D1003" s="76"/>
      <c r="E1003" s="67"/>
      <c r="F1003" s="59">
        <f>SUM(F1000:F1002)</f>
        <v>15078.036000000004</v>
      </c>
      <c r="G1003" s="60"/>
      <c r="H1003" s="61">
        <f t="shared" si="49"/>
        <v>15078.036000000004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25130.060000000009</v>
      </c>
    </row>
    <row r="1010" spans="1:8" s="21" customFormat="1">
      <c r="A1010" s="22"/>
      <c r="E1010" s="21" t="s">
        <v>177</v>
      </c>
      <c r="H1010" s="84">
        <f>(SUMIF($A$1000:$A$1008,"Total:",$H$1000:$H$1008))</f>
        <v>15078.036000000004</v>
      </c>
    </row>
    <row r="1011" spans="1:8" s="21" customFormat="1">
      <c r="E1011" s="21" t="s">
        <v>178</v>
      </c>
      <c r="H1011" s="85">
        <f>H1013-H1012</f>
        <v>14091.630000000001</v>
      </c>
    </row>
    <row r="1012" spans="1:8" s="21" customFormat="1">
      <c r="E1012" s="21" t="s">
        <v>179</v>
      </c>
      <c r="H1012" s="85">
        <f>ROUND((H1013*7)/107,2)</f>
        <v>986.41</v>
      </c>
    </row>
    <row r="1013" spans="1:8" s="21" customFormat="1">
      <c r="E1013" s="22" t="s">
        <v>180</v>
      </c>
      <c r="H1013" s="86">
        <f>ROUND((SUMIF($A$1000:$A$1008,"Total:",$H$1000:$H$1008)),2)</f>
        <v>15078.04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0"/>
  <sheetViews>
    <sheetView workbookViewId="0">
      <selection activeCell="A5" sqref="A5"/>
    </sheetView>
  </sheetViews>
  <sheetFormatPr defaultRowHeight="15"/>
  <sheetData>
    <row r="1" spans="1:1">
      <c r="A1" s="2" t="s">
        <v>827</v>
      </c>
    </row>
    <row r="2" spans="1:1">
      <c r="A2" s="2" t="s">
        <v>828</v>
      </c>
    </row>
    <row r="3" spans="1:1">
      <c r="A3" s="2" t="s">
        <v>828</v>
      </c>
    </row>
    <row r="4" spans="1:1">
      <c r="A4" s="2" t="s">
        <v>829</v>
      </c>
    </row>
    <row r="5" spans="1:1">
      <c r="A5" s="2" t="s">
        <v>829</v>
      </c>
    </row>
    <row r="6" spans="1:1">
      <c r="A6" s="2" t="s">
        <v>830</v>
      </c>
    </row>
    <row r="7" spans="1:1">
      <c r="A7" s="2" t="s">
        <v>830</v>
      </c>
    </row>
    <row r="8" spans="1:1">
      <c r="A8" s="2" t="s">
        <v>830</v>
      </c>
    </row>
    <row r="9" spans="1:1">
      <c r="A9" s="2" t="s">
        <v>831</v>
      </c>
    </row>
    <row r="10" spans="1:1">
      <c r="A10" s="2" t="s">
        <v>832</v>
      </c>
    </row>
    <row r="11" spans="1:1">
      <c r="A11" s="2" t="s">
        <v>832</v>
      </c>
    </row>
    <row r="12" spans="1:1">
      <c r="A12" s="2" t="s">
        <v>833</v>
      </c>
    </row>
    <row r="13" spans="1:1">
      <c r="A13" s="2" t="s">
        <v>834</v>
      </c>
    </row>
    <row r="14" spans="1:1">
      <c r="A14" s="2" t="s">
        <v>835</v>
      </c>
    </row>
    <row r="15" spans="1:1">
      <c r="A15" s="2" t="s">
        <v>836</v>
      </c>
    </row>
    <row r="16" spans="1:1">
      <c r="A16" s="2" t="s">
        <v>837</v>
      </c>
    </row>
    <row r="17" spans="1:1">
      <c r="A17" s="2" t="s">
        <v>838</v>
      </c>
    </row>
    <row r="18" spans="1:1">
      <c r="A18" s="2" t="s">
        <v>839</v>
      </c>
    </row>
    <row r="19" spans="1:1">
      <c r="A19" s="2" t="s">
        <v>839</v>
      </c>
    </row>
    <row r="20" spans="1:1">
      <c r="A20" s="2" t="s">
        <v>840</v>
      </c>
    </row>
    <row r="21" spans="1:1">
      <c r="A21" s="2" t="s">
        <v>841</v>
      </c>
    </row>
    <row r="22" spans="1:1">
      <c r="A22" s="2" t="s">
        <v>841</v>
      </c>
    </row>
    <row r="23" spans="1:1">
      <c r="A23" s="2" t="s">
        <v>842</v>
      </c>
    </row>
    <row r="24" spans="1:1">
      <c r="A24" s="2" t="s">
        <v>843</v>
      </c>
    </row>
    <row r="25" spans="1:1">
      <c r="A25" s="2" t="s">
        <v>844</v>
      </c>
    </row>
    <row r="26" spans="1:1">
      <c r="A26" s="2" t="s">
        <v>845</v>
      </c>
    </row>
    <row r="27" spans="1:1">
      <c r="A27" s="2" t="s">
        <v>846</v>
      </c>
    </row>
    <row r="28" spans="1:1">
      <c r="A28" s="2" t="s">
        <v>847</v>
      </c>
    </row>
    <row r="29" spans="1:1">
      <c r="A29" s="2" t="s">
        <v>847</v>
      </c>
    </row>
    <row r="30" spans="1:1">
      <c r="A30" s="2" t="s">
        <v>848</v>
      </c>
    </row>
    <row r="31" spans="1:1">
      <c r="A31" s="2" t="s">
        <v>849</v>
      </c>
    </row>
    <row r="32" spans="1:1">
      <c r="A32" s="2" t="s">
        <v>850</v>
      </c>
    </row>
    <row r="33" spans="1:1">
      <c r="A33" s="2" t="s">
        <v>851</v>
      </c>
    </row>
    <row r="34" spans="1:1">
      <c r="A34" s="2" t="s">
        <v>852</v>
      </c>
    </row>
    <row r="35" spans="1:1">
      <c r="A35" s="2" t="s">
        <v>853</v>
      </c>
    </row>
    <row r="36" spans="1:1">
      <c r="A36" s="2" t="s">
        <v>854</v>
      </c>
    </row>
    <row r="37" spans="1:1">
      <c r="A37" s="2" t="s">
        <v>855</v>
      </c>
    </row>
    <row r="38" spans="1:1">
      <c r="A38" s="2" t="s">
        <v>856</v>
      </c>
    </row>
    <row r="39" spans="1:1">
      <c r="A39" s="2" t="s">
        <v>857</v>
      </c>
    </row>
    <row r="40" spans="1:1">
      <c r="A40" s="2" t="s">
        <v>858</v>
      </c>
    </row>
    <row r="41" spans="1:1">
      <c r="A41" s="2" t="s">
        <v>859</v>
      </c>
    </row>
    <row r="42" spans="1:1">
      <c r="A42" s="2" t="s">
        <v>860</v>
      </c>
    </row>
    <row r="43" spans="1:1">
      <c r="A43" s="2" t="s">
        <v>861</v>
      </c>
    </row>
    <row r="44" spans="1:1">
      <c r="A44" s="2" t="s">
        <v>862</v>
      </c>
    </row>
    <row r="45" spans="1:1">
      <c r="A45" s="2" t="s">
        <v>863</v>
      </c>
    </row>
    <row r="46" spans="1:1">
      <c r="A46" s="2" t="s">
        <v>864</v>
      </c>
    </row>
    <row r="47" spans="1:1">
      <c r="A47" s="2" t="s">
        <v>865</v>
      </c>
    </row>
    <row r="48" spans="1:1">
      <c r="A48" s="2" t="s">
        <v>866</v>
      </c>
    </row>
    <row r="49" spans="1:1">
      <c r="A49" s="2" t="s">
        <v>867</v>
      </c>
    </row>
    <row r="50" spans="1:1">
      <c r="A50" s="2" t="s">
        <v>867</v>
      </c>
    </row>
    <row r="51" spans="1:1">
      <c r="A51" s="2" t="s">
        <v>868</v>
      </c>
    </row>
    <row r="52" spans="1:1">
      <c r="A52" s="2" t="s">
        <v>869</v>
      </c>
    </row>
    <row r="53" spans="1:1">
      <c r="A53" s="2" t="s">
        <v>870</v>
      </c>
    </row>
    <row r="54" spans="1:1">
      <c r="A54" s="2" t="s">
        <v>871</v>
      </c>
    </row>
    <row r="55" spans="1:1">
      <c r="A55" s="2" t="s">
        <v>871</v>
      </c>
    </row>
    <row r="56" spans="1:1">
      <c r="A56" s="2" t="s">
        <v>872</v>
      </c>
    </row>
    <row r="57" spans="1:1">
      <c r="A57" s="2" t="s">
        <v>873</v>
      </c>
    </row>
    <row r="58" spans="1:1">
      <c r="A58" s="2" t="s">
        <v>874</v>
      </c>
    </row>
    <row r="59" spans="1:1">
      <c r="A59" s="2" t="s">
        <v>874</v>
      </c>
    </row>
    <row r="60" spans="1:1">
      <c r="A60" s="2" t="s">
        <v>875</v>
      </c>
    </row>
    <row r="61" spans="1:1">
      <c r="A61" s="2" t="s">
        <v>876</v>
      </c>
    </row>
    <row r="62" spans="1:1">
      <c r="A62" s="2" t="s">
        <v>877</v>
      </c>
    </row>
    <row r="63" spans="1:1">
      <c r="A63" s="2" t="s">
        <v>878</v>
      </c>
    </row>
    <row r="64" spans="1:1">
      <c r="A64" s="2" t="s">
        <v>879</v>
      </c>
    </row>
    <row r="65" spans="1:1">
      <c r="A65" s="2" t="s">
        <v>879</v>
      </c>
    </row>
    <row r="66" spans="1:1">
      <c r="A66" s="2" t="s">
        <v>879</v>
      </c>
    </row>
    <row r="67" spans="1:1">
      <c r="A67" s="2" t="s">
        <v>880</v>
      </c>
    </row>
    <row r="68" spans="1:1">
      <c r="A68" s="2" t="s">
        <v>776</v>
      </c>
    </row>
    <row r="69" spans="1:1">
      <c r="A69" s="2" t="s">
        <v>776</v>
      </c>
    </row>
    <row r="70" spans="1:1">
      <c r="A70" s="2" t="s">
        <v>776</v>
      </c>
    </row>
    <row r="71" spans="1:1">
      <c r="A71" s="2" t="s">
        <v>776</v>
      </c>
    </row>
    <row r="72" spans="1:1">
      <c r="A72" s="2" t="s">
        <v>776</v>
      </c>
    </row>
    <row r="73" spans="1:1">
      <c r="A73" s="2" t="s">
        <v>776</v>
      </c>
    </row>
    <row r="74" spans="1:1">
      <c r="A74" s="2" t="s">
        <v>776</v>
      </c>
    </row>
    <row r="75" spans="1:1">
      <c r="A75" s="2" t="s">
        <v>776</v>
      </c>
    </row>
    <row r="76" spans="1:1">
      <c r="A76" s="2" t="s">
        <v>881</v>
      </c>
    </row>
    <row r="77" spans="1:1">
      <c r="A77" s="2" t="s">
        <v>882</v>
      </c>
    </row>
    <row r="78" spans="1:1">
      <c r="A78" s="2" t="s">
        <v>883</v>
      </c>
    </row>
    <row r="79" spans="1:1">
      <c r="A79" s="2" t="s">
        <v>883</v>
      </c>
    </row>
    <row r="80" spans="1:1">
      <c r="A80" s="2" t="s">
        <v>884</v>
      </c>
    </row>
    <row r="81" spans="1:1">
      <c r="A81" s="2" t="s">
        <v>885</v>
      </c>
    </row>
    <row r="82" spans="1:1">
      <c r="A82" s="2" t="s">
        <v>886</v>
      </c>
    </row>
    <row r="83" spans="1:1">
      <c r="A83" s="2" t="s">
        <v>887</v>
      </c>
    </row>
    <row r="84" spans="1:1">
      <c r="A84" s="2" t="s">
        <v>888</v>
      </c>
    </row>
    <row r="85" spans="1:1">
      <c r="A85" s="2" t="s">
        <v>889</v>
      </c>
    </row>
    <row r="86" spans="1:1">
      <c r="A86" s="2" t="s">
        <v>890</v>
      </c>
    </row>
    <row r="87" spans="1:1">
      <c r="A87" s="2" t="s">
        <v>891</v>
      </c>
    </row>
    <row r="88" spans="1:1">
      <c r="A88" s="2" t="s">
        <v>892</v>
      </c>
    </row>
    <row r="89" spans="1:1">
      <c r="A89" s="2" t="s">
        <v>893</v>
      </c>
    </row>
    <row r="90" spans="1:1">
      <c r="A90" s="2" t="s">
        <v>894</v>
      </c>
    </row>
    <row r="91" spans="1:1">
      <c r="A91" s="2" t="s">
        <v>895</v>
      </c>
    </row>
    <row r="92" spans="1:1">
      <c r="A92" s="2" t="s">
        <v>896</v>
      </c>
    </row>
    <row r="93" spans="1:1">
      <c r="A93" s="2" t="s">
        <v>897</v>
      </c>
    </row>
    <row r="94" spans="1:1">
      <c r="A94" s="2" t="s">
        <v>898</v>
      </c>
    </row>
    <row r="95" spans="1:1">
      <c r="A95" s="2" t="s">
        <v>898</v>
      </c>
    </row>
    <row r="96" spans="1:1">
      <c r="A96" s="2" t="s">
        <v>899</v>
      </c>
    </row>
    <row r="97" spans="1:1">
      <c r="A97" s="2" t="s">
        <v>900</v>
      </c>
    </row>
    <row r="98" spans="1:1">
      <c r="A98" s="2" t="s">
        <v>901</v>
      </c>
    </row>
    <row r="99" spans="1:1">
      <c r="A99" s="2" t="s">
        <v>902</v>
      </c>
    </row>
    <row r="100" spans="1:1">
      <c r="A100" s="2" t="s">
        <v>903</v>
      </c>
    </row>
    <row r="101" spans="1:1">
      <c r="A101" s="2" t="s">
        <v>904</v>
      </c>
    </row>
    <row r="102" spans="1:1">
      <c r="A102" s="2" t="s">
        <v>904</v>
      </c>
    </row>
    <row r="103" spans="1:1">
      <c r="A103" s="2" t="s">
        <v>905</v>
      </c>
    </row>
    <row r="104" spans="1:1">
      <c r="A104" s="2" t="s">
        <v>905</v>
      </c>
    </row>
    <row r="105" spans="1:1">
      <c r="A105" s="2" t="s">
        <v>906</v>
      </c>
    </row>
    <row r="106" spans="1:1">
      <c r="A106" s="2" t="s">
        <v>906</v>
      </c>
    </row>
    <row r="107" spans="1:1">
      <c r="A107" s="2" t="s">
        <v>906</v>
      </c>
    </row>
    <row r="108" spans="1:1">
      <c r="A108" s="2" t="s">
        <v>907</v>
      </c>
    </row>
    <row r="109" spans="1:1">
      <c r="A109" s="2" t="s">
        <v>908</v>
      </c>
    </row>
    <row r="110" spans="1:1">
      <c r="A110" s="2" t="s">
        <v>909</v>
      </c>
    </row>
    <row r="111" spans="1:1">
      <c r="A111" s="2" t="s">
        <v>910</v>
      </c>
    </row>
    <row r="112" spans="1:1">
      <c r="A112" s="2" t="s">
        <v>911</v>
      </c>
    </row>
    <row r="113" spans="1:1">
      <c r="A113" s="2" t="s">
        <v>912</v>
      </c>
    </row>
    <row r="114" spans="1:1">
      <c r="A114" s="2" t="s">
        <v>913</v>
      </c>
    </row>
    <row r="115" spans="1:1">
      <c r="A115" s="2" t="s">
        <v>914</v>
      </c>
    </row>
    <row r="116" spans="1:1">
      <c r="A116" s="2" t="s">
        <v>915</v>
      </c>
    </row>
    <row r="117" spans="1:1">
      <c r="A117" s="2" t="s">
        <v>916</v>
      </c>
    </row>
    <row r="118" spans="1:1">
      <c r="A118" s="2" t="s">
        <v>917</v>
      </c>
    </row>
    <row r="119" spans="1:1">
      <c r="A119" s="2" t="s">
        <v>918</v>
      </c>
    </row>
    <row r="120" spans="1:1">
      <c r="A120" s="2" t="s">
        <v>919</v>
      </c>
    </row>
    <row r="121" spans="1:1">
      <c r="A121" s="2" t="s">
        <v>919</v>
      </c>
    </row>
    <row r="122" spans="1:1">
      <c r="A122" s="2" t="s">
        <v>920</v>
      </c>
    </row>
    <row r="123" spans="1:1">
      <c r="A123" s="2" t="s">
        <v>921</v>
      </c>
    </row>
    <row r="124" spans="1:1">
      <c r="A124" s="2" t="s">
        <v>922</v>
      </c>
    </row>
    <row r="125" spans="1:1">
      <c r="A125" s="2" t="s">
        <v>923</v>
      </c>
    </row>
    <row r="126" spans="1:1">
      <c r="A126" s="2" t="s">
        <v>924</v>
      </c>
    </row>
    <row r="127" spans="1:1">
      <c r="A127" s="2" t="s">
        <v>925</v>
      </c>
    </row>
    <row r="128" spans="1:1">
      <c r="A128" s="2" t="s">
        <v>926</v>
      </c>
    </row>
    <row r="129" spans="1:1">
      <c r="A129" s="2" t="s">
        <v>927</v>
      </c>
    </row>
    <row r="130" spans="1:1">
      <c r="A130" s="2" t="s">
        <v>928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2024-06-06T08:56:23Z</cp:lastPrinted>
  <dcterms:created xsi:type="dcterms:W3CDTF">2009-06-02T18:56:54Z</dcterms:created>
  <dcterms:modified xsi:type="dcterms:W3CDTF">2024-06-06T08:56:26Z</dcterms:modified>
</cp:coreProperties>
</file>