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5EA6B34-E7B2-4610-99DE-E174CF5AC495}"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Invoice!$A$1:$K$158</definedName>
    <definedName name="_xlnm.Print_Area" localSheetId="3">'Shipping Invoice'!$A$1:$L$151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9" i="2" l="1"/>
  <c r="J148" i="2"/>
  <c r="K149" i="7"/>
  <c r="K148" i="7"/>
  <c r="E142" i="6"/>
  <c r="E136" i="6"/>
  <c r="E133" i="6"/>
  <c r="E132" i="6"/>
  <c r="E128" i="6"/>
  <c r="E127" i="6"/>
  <c r="E126" i="6"/>
  <c r="E120" i="6"/>
  <c r="E117" i="6"/>
  <c r="E116" i="6"/>
  <c r="E112" i="6"/>
  <c r="E111" i="6"/>
  <c r="E110" i="6"/>
  <c r="E104" i="6"/>
  <c r="E101" i="6"/>
  <c r="E100" i="6"/>
  <c r="E96" i="6"/>
  <c r="E95" i="6"/>
  <c r="E94" i="6"/>
  <c r="E88" i="6"/>
  <c r="E85" i="6"/>
  <c r="E84" i="6"/>
  <c r="E80" i="6"/>
  <c r="E79" i="6"/>
  <c r="E78" i="6"/>
  <c r="E72" i="6"/>
  <c r="E69" i="6"/>
  <c r="E68" i="6"/>
  <c r="E64" i="6"/>
  <c r="E63" i="6"/>
  <c r="E62" i="6"/>
  <c r="E56" i="6"/>
  <c r="E53" i="6"/>
  <c r="E52" i="6"/>
  <c r="E48" i="6"/>
  <c r="E47" i="6"/>
  <c r="E46" i="6"/>
  <c r="E40" i="6"/>
  <c r="E37" i="6"/>
  <c r="E36" i="6"/>
  <c r="E32" i="6"/>
  <c r="E31" i="6"/>
  <c r="E30" i="6"/>
  <c r="E24" i="6"/>
  <c r="E21" i="6"/>
  <c r="E20" i="6"/>
  <c r="K14" i="7"/>
  <c r="K17" i="7"/>
  <c r="K10" i="7"/>
  <c r="I146" i="7"/>
  <c r="I145" i="7"/>
  <c r="I141" i="7"/>
  <c r="B140" i="7"/>
  <c r="I139" i="7"/>
  <c r="I138" i="7"/>
  <c r="B134" i="7"/>
  <c r="I132" i="7"/>
  <c r="I131" i="7"/>
  <c r="I127" i="7"/>
  <c r="I124" i="7"/>
  <c r="I123" i="7"/>
  <c r="B121" i="7"/>
  <c r="I120" i="7"/>
  <c r="I117" i="7"/>
  <c r="I116" i="7"/>
  <c r="I112" i="7"/>
  <c r="I109" i="7"/>
  <c r="B108" i="7"/>
  <c r="I106" i="7"/>
  <c r="I105" i="7"/>
  <c r="B102" i="7"/>
  <c r="I102" i="7"/>
  <c r="I98" i="7"/>
  <c r="I95" i="7"/>
  <c r="I94" i="7"/>
  <c r="I91" i="7"/>
  <c r="I90" i="7"/>
  <c r="I87" i="7"/>
  <c r="I86" i="7"/>
  <c r="I82" i="7"/>
  <c r="I79" i="7"/>
  <c r="I78" i="7"/>
  <c r="B76" i="7"/>
  <c r="I76" i="7"/>
  <c r="I75" i="7"/>
  <c r="I72" i="7"/>
  <c r="I71" i="7"/>
  <c r="I67" i="7"/>
  <c r="I64" i="7"/>
  <c r="I63" i="7"/>
  <c r="I61" i="7"/>
  <c r="I60" i="7"/>
  <c r="I59" i="7"/>
  <c r="I56" i="7"/>
  <c r="I55" i="7"/>
  <c r="I51" i="7"/>
  <c r="I48" i="7"/>
  <c r="I47" i="7"/>
  <c r="I45" i="7"/>
  <c r="I44" i="7"/>
  <c r="I43" i="7"/>
  <c r="I40" i="7"/>
  <c r="I39" i="7"/>
  <c r="I35" i="7"/>
  <c r="I33" i="7"/>
  <c r="I32" i="7"/>
  <c r="I31" i="7"/>
  <c r="I29" i="7"/>
  <c r="I28" i="7"/>
  <c r="I27" i="7"/>
  <c r="I24" i="7"/>
  <c r="I23" i="7"/>
  <c r="B22" i="7"/>
  <c r="N1" i="7"/>
  <c r="I134" i="7" s="1"/>
  <c r="N1" i="6"/>
  <c r="E131" i="6" s="1"/>
  <c r="F1002" i="6"/>
  <c r="F1001" i="6"/>
  <c r="D142" i="6"/>
  <c r="B146" i="7" s="1"/>
  <c r="D141" i="6"/>
  <c r="B145" i="7" s="1"/>
  <c r="K145" i="7" s="1"/>
  <c r="D140" i="6"/>
  <c r="B144" i="7" s="1"/>
  <c r="D139" i="6"/>
  <c r="B143" i="7" s="1"/>
  <c r="D138" i="6"/>
  <c r="B142" i="7" s="1"/>
  <c r="D137" i="6"/>
  <c r="B141" i="7" s="1"/>
  <c r="K141" i="7" s="1"/>
  <c r="D136" i="6"/>
  <c r="D135" i="6"/>
  <c r="B139" i="7" s="1"/>
  <c r="D134" i="6"/>
  <c r="B138" i="7" s="1"/>
  <c r="D133" i="6"/>
  <c r="B137" i="7" s="1"/>
  <c r="D132" i="6"/>
  <c r="B136" i="7" s="1"/>
  <c r="D131" i="6"/>
  <c r="B135" i="7" s="1"/>
  <c r="D130" i="6"/>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D103" i="6"/>
  <c r="B107" i="7" s="1"/>
  <c r="D102" i="6"/>
  <c r="B106" i="7" s="1"/>
  <c r="K106" i="7" s="1"/>
  <c r="D101" i="6"/>
  <c r="B105" i="7" s="1"/>
  <c r="K105" i="7" s="1"/>
  <c r="D100" i="6"/>
  <c r="B104" i="7" s="1"/>
  <c r="D99" i="6"/>
  <c r="B103" i="7" s="1"/>
  <c r="D98" i="6"/>
  <c r="D97" i="6"/>
  <c r="B101" i="7" s="1"/>
  <c r="D96" i="6"/>
  <c r="B100" i="7" s="1"/>
  <c r="D95" i="6"/>
  <c r="B99" i="7" s="1"/>
  <c r="D94" i="6"/>
  <c r="B98" i="7" s="1"/>
  <c r="K98" i="7" s="1"/>
  <c r="D93" i="6"/>
  <c r="B97" i="7" s="1"/>
  <c r="D92" i="6"/>
  <c r="B96" i="7" s="1"/>
  <c r="D91" i="6"/>
  <c r="B95" i="7" s="1"/>
  <c r="D90" i="6"/>
  <c r="B94" i="7" s="1"/>
  <c r="D89" i="6"/>
  <c r="B93" i="7" s="1"/>
  <c r="D88" i="6"/>
  <c r="B92" i="7" s="1"/>
  <c r="D87" i="6"/>
  <c r="B91" i="7" s="1"/>
  <c r="D86" i="6"/>
  <c r="B90" i="7" s="1"/>
  <c r="K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K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K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K33" i="7" s="1"/>
  <c r="D28" i="6"/>
  <c r="B32" i="7" s="1"/>
  <c r="D27" i="6"/>
  <c r="B31" i="7" s="1"/>
  <c r="D26" i="6"/>
  <c r="B30" i="7" s="1"/>
  <c r="D25" i="6"/>
  <c r="B29" i="7" s="1"/>
  <c r="K29" i="7" s="1"/>
  <c r="D24" i="6"/>
  <c r="B28" i="7" s="1"/>
  <c r="D23" i="6"/>
  <c r="B27" i="7" s="1"/>
  <c r="D22" i="6"/>
  <c r="B26" i="7" s="1"/>
  <c r="D21" i="6"/>
  <c r="B25" i="7" s="1"/>
  <c r="D20" i="6"/>
  <c r="B24" i="7" s="1"/>
  <c r="D19" i="6"/>
  <c r="B23" i="7" s="1"/>
  <c r="D18" i="6"/>
  <c r="G3" i="6"/>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47" i="2" s="1"/>
  <c r="A1007" i="6"/>
  <c r="A1006" i="6"/>
  <c r="A1005" i="6"/>
  <c r="F1004" i="6"/>
  <c r="A1004" i="6"/>
  <c r="A1003" i="6"/>
  <c r="A1002" i="6"/>
  <c r="A1001" i="6"/>
  <c r="K138" i="7" l="1"/>
  <c r="K94" i="7"/>
  <c r="K126" i="7"/>
  <c r="I121" i="7"/>
  <c r="K121" i="7" s="1"/>
  <c r="I135" i="7"/>
  <c r="K135" i="7" s="1"/>
  <c r="K122" i="7"/>
  <c r="K102" i="7"/>
  <c r="K109" i="7"/>
  <c r="K78" i="7"/>
  <c r="K47" i="7"/>
  <c r="K63" i="7"/>
  <c r="K95" i="7"/>
  <c r="K127" i="7"/>
  <c r="K76" i="7"/>
  <c r="I92" i="7"/>
  <c r="I107" i="7"/>
  <c r="I136" i="7"/>
  <c r="K136" i="7" s="1"/>
  <c r="K134" i="7"/>
  <c r="K31" i="7"/>
  <c r="K79" i="7"/>
  <c r="K32" i="7"/>
  <c r="K48" i="7"/>
  <c r="K64" i="7"/>
  <c r="K112" i="7"/>
  <c r="K144" i="7"/>
  <c r="I30" i="7"/>
  <c r="K30" i="7" s="1"/>
  <c r="I46" i="7"/>
  <c r="K46" i="7" s="1"/>
  <c r="I62" i="7"/>
  <c r="K62" i="7" s="1"/>
  <c r="I77" i="7"/>
  <c r="K77" i="7" s="1"/>
  <c r="I93" i="7"/>
  <c r="K93" i="7" s="1"/>
  <c r="I108" i="7"/>
  <c r="I122" i="7"/>
  <c r="I137" i="7"/>
  <c r="K82" i="7"/>
  <c r="K35" i="7"/>
  <c r="K67" i="7"/>
  <c r="K115" i="7"/>
  <c r="K131" i="7"/>
  <c r="I49" i="7"/>
  <c r="K49" i="7" s="1"/>
  <c r="I65" i="7"/>
  <c r="K65" i="7" s="1"/>
  <c r="I80" i="7"/>
  <c r="K80" i="7" s="1"/>
  <c r="I96" i="7"/>
  <c r="K96" i="7" s="1"/>
  <c r="I110" i="7"/>
  <c r="K110" i="7" s="1"/>
  <c r="I125" i="7"/>
  <c r="K125" i="7" s="1"/>
  <c r="I140" i="7"/>
  <c r="K140" i="7" s="1"/>
  <c r="K51" i="7"/>
  <c r="K116" i="7"/>
  <c r="K132" i="7"/>
  <c r="I34" i="7"/>
  <c r="I50" i="7"/>
  <c r="K50" i="7" s="1"/>
  <c r="I66" i="7"/>
  <c r="K66" i="7" s="1"/>
  <c r="I81" i="7"/>
  <c r="K81" i="7" s="1"/>
  <c r="I97" i="7"/>
  <c r="I111" i="7"/>
  <c r="K111" i="7" s="1"/>
  <c r="I126" i="7"/>
  <c r="K34" i="7"/>
  <c r="K130" i="7"/>
  <c r="K146" i="7"/>
  <c r="K37" i="7"/>
  <c r="K69" i="7"/>
  <c r="K117" i="7"/>
  <c r="K133" i="7"/>
  <c r="K86" i="7"/>
  <c r="K118" i="7"/>
  <c r="I36" i="7"/>
  <c r="K36" i="7" s="1"/>
  <c r="I52" i="7"/>
  <c r="K52" i="7" s="1"/>
  <c r="I68" i="7"/>
  <c r="K68" i="7" s="1"/>
  <c r="I83" i="7"/>
  <c r="K83" i="7" s="1"/>
  <c r="I99" i="7"/>
  <c r="K99" i="7" s="1"/>
  <c r="I113" i="7"/>
  <c r="K113" i="7" s="1"/>
  <c r="I128" i="7"/>
  <c r="K128" i="7" s="1"/>
  <c r="I142" i="7"/>
  <c r="K142" i="7" s="1"/>
  <c r="K97" i="7"/>
  <c r="K108" i="7"/>
  <c r="K23" i="7"/>
  <c r="K39" i="7"/>
  <c r="K55" i="7"/>
  <c r="K71" i="7"/>
  <c r="K87" i="7"/>
  <c r="K119" i="7"/>
  <c r="I22" i="7"/>
  <c r="I37" i="7"/>
  <c r="I53" i="7"/>
  <c r="K53" i="7" s="1"/>
  <c r="I69" i="7"/>
  <c r="I84" i="7"/>
  <c r="K84" i="7" s="1"/>
  <c r="I100" i="7"/>
  <c r="K100" i="7" s="1"/>
  <c r="I114" i="7"/>
  <c r="K114" i="7" s="1"/>
  <c r="I129" i="7"/>
  <c r="K129" i="7" s="1"/>
  <c r="I143" i="7"/>
  <c r="K143" i="7" s="1"/>
  <c r="K24" i="7"/>
  <c r="K40" i="7"/>
  <c r="K56" i="7"/>
  <c r="K72" i="7"/>
  <c r="K88" i="7"/>
  <c r="K104" i="7"/>
  <c r="K120" i="7"/>
  <c r="K22" i="7"/>
  <c r="I38" i="7"/>
  <c r="K38" i="7" s="1"/>
  <c r="I54" i="7"/>
  <c r="K54" i="7" s="1"/>
  <c r="I70" i="7"/>
  <c r="K70" i="7" s="1"/>
  <c r="I85" i="7"/>
  <c r="K85" i="7" s="1"/>
  <c r="I101" i="7"/>
  <c r="K101" i="7" s="1"/>
  <c r="I115" i="7"/>
  <c r="I130" i="7"/>
  <c r="I144" i="7"/>
  <c r="K27" i="7"/>
  <c r="K43" i="7"/>
  <c r="K59" i="7"/>
  <c r="K75" i="7"/>
  <c r="K91" i="7"/>
  <c r="K107" i="7"/>
  <c r="K123" i="7"/>
  <c r="K139" i="7"/>
  <c r="I25" i="7"/>
  <c r="K25" i="7" s="1"/>
  <c r="I41" i="7"/>
  <c r="K41" i="7" s="1"/>
  <c r="I57" i="7"/>
  <c r="K57" i="7" s="1"/>
  <c r="I73" i="7"/>
  <c r="K73" i="7" s="1"/>
  <c r="I88" i="7"/>
  <c r="I103" i="7"/>
  <c r="K103" i="7" s="1"/>
  <c r="I118" i="7"/>
  <c r="I133" i="7"/>
  <c r="K137" i="7"/>
  <c r="K28" i="7"/>
  <c r="K44" i="7"/>
  <c r="K60" i="7"/>
  <c r="K92" i="7"/>
  <c r="K124" i="7"/>
  <c r="I26" i="7"/>
  <c r="K26" i="7" s="1"/>
  <c r="I42" i="7"/>
  <c r="K42" i="7" s="1"/>
  <c r="I58" i="7"/>
  <c r="K58" i="7" s="1"/>
  <c r="I74" i="7"/>
  <c r="K74" i="7" s="1"/>
  <c r="I89" i="7"/>
  <c r="I104" i="7"/>
  <c r="I119" i="7"/>
  <c r="K89" i="7"/>
  <c r="E22" i="6"/>
  <c r="E38" i="6"/>
  <c r="E54" i="6"/>
  <c r="E70" i="6"/>
  <c r="E86" i="6"/>
  <c r="E102" i="6"/>
  <c r="E118" i="6"/>
  <c r="E134" i="6"/>
  <c r="E23" i="6"/>
  <c r="E39" i="6"/>
  <c r="E55" i="6"/>
  <c r="E71" i="6"/>
  <c r="E87" i="6"/>
  <c r="E103" i="6"/>
  <c r="E119" i="6"/>
  <c r="E135" i="6"/>
  <c r="E25" i="6"/>
  <c r="E41" i="6"/>
  <c r="E57" i="6"/>
  <c r="E73" i="6"/>
  <c r="E89" i="6"/>
  <c r="E105" i="6"/>
  <c r="E121" i="6"/>
  <c r="E137" i="6"/>
  <c r="E26" i="6"/>
  <c r="E42" i="6"/>
  <c r="E58" i="6"/>
  <c r="E74" i="6"/>
  <c r="E90" i="6"/>
  <c r="E106" i="6"/>
  <c r="E122" i="6"/>
  <c r="E138" i="6"/>
  <c r="E27" i="6"/>
  <c r="E43" i="6"/>
  <c r="E59" i="6"/>
  <c r="E75" i="6"/>
  <c r="E91" i="6"/>
  <c r="E107" i="6"/>
  <c r="E123" i="6"/>
  <c r="E139" i="6"/>
  <c r="E28" i="6"/>
  <c r="E44" i="6"/>
  <c r="E60" i="6"/>
  <c r="E76" i="6"/>
  <c r="E92" i="6"/>
  <c r="E108" i="6"/>
  <c r="E124" i="6"/>
  <c r="E140" i="6"/>
  <c r="E29" i="6"/>
  <c r="E45" i="6"/>
  <c r="E61" i="6"/>
  <c r="E77" i="6"/>
  <c r="E93" i="6"/>
  <c r="E109" i="6"/>
  <c r="E125" i="6"/>
  <c r="E141" i="6"/>
  <c r="E33" i="6"/>
  <c r="E49" i="6"/>
  <c r="E65" i="6"/>
  <c r="E81" i="6"/>
  <c r="E97" i="6"/>
  <c r="E113" i="6"/>
  <c r="E129" i="6"/>
  <c r="E18" i="6"/>
  <c r="E34" i="6"/>
  <c r="E50" i="6"/>
  <c r="E66" i="6"/>
  <c r="E82" i="6"/>
  <c r="E98" i="6"/>
  <c r="E114" i="6"/>
  <c r="E130" i="6"/>
  <c r="E19" i="6"/>
  <c r="E35" i="6"/>
  <c r="E51" i="6"/>
  <c r="E67" i="6"/>
  <c r="E83" i="6"/>
  <c r="E99" i="6"/>
  <c r="E115" i="6"/>
  <c r="J150" i="2"/>
  <c r="B147" i="7"/>
  <c r="M11" i="6"/>
  <c r="K147" i="7" l="1"/>
  <c r="K15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53" i="2" s="1"/>
  <c r="I157" i="2" l="1"/>
  <c r="I155" i="2" s="1"/>
  <c r="I158" i="2"/>
  <c r="I15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<sst xmlns="http://schemas.openxmlformats.org/spreadsheetml/2006/main" count="3715" uniqueCount="841">
  <si>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</si>
  <si>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</si>
  <si>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</si>
  <si>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</si>
  <si>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</si>
  <si>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</si>
  <si>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</si>
  <si>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</si>
  <si>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</si>
  <si>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</si>
  <si>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</si>
  <si>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</si>
  <si>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</si>
  <si>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</si>
  <si>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</si>
  <si>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</si>
  <si>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</si>
  <si>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</si>
  <si>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</si>
  <si>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</si>
  <si>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</si>
  <si>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</si>
  <si>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</si>
  <si>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</si>
  <si>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</si>
  <si>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</si>
  <si>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</si>
  <si>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</si>
  <si>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</si>
  <si>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</si>
  <si>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</si>
  <si>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</si>
  <si>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</si>
  <si>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</si>
  <si>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</si>
  <si>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</si>
  <si>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</si>
  <si>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</si>
  <si>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</si>
  <si>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</si>
  <si>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</si>
  <si>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</si>
  <si>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</si>
  <si>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</si>
  <si>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</si>
  <si>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</si>
  <si>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</si>
  <si>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</si>
  <si>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</si>
  <si>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</si>
  <si>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</si>
  <si>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</si>
  <si>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</si>
  <si>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</si>
  <si>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</si>
  <si>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</si>
  <si>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</si>
  <si>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</si>
  <si>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</si>
  <si>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</si>
  <si>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</si>
  <si>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</si>
  <si>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</si>
  <si>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</si>
  <si>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</si>
  <si>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</si>
  <si>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</si>
  <si>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</si>
  <si>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</si>
  <si>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</si>
  <si>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</si>
  <si>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</si>
  <si>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</si>
  <si>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</si>
  <si>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</si>
  <si>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</si>
  <si>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</si>
  <si>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</si>
  <si>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</si>
  <si>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</si>
  <si>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</si>
  <si>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</si>
  <si>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</si>
  <si>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</si>
  <si>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</si>
  <si>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</si>
  <si>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</si>
  <si>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</si>
  <si>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</si>
  <si>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</si>
  <si>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</si>
  <si>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</si>
  <si>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</si>
  <si>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</si>
  <si>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</si>
  <si>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</si>
  <si>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</si>
  <si>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</si>
  <si>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</si>
  <si>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</si>
  <si>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</si>
  <si>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</si>
  <si>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</si>
  <si>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</si>
  <si>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</si>
  <si>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</si>
  <si>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</si>
  <si>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</si>
  <si>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</si>
  <si>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</si>
  <si>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</si>
  <si>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</si>
  <si>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</si>
  <si>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</si>
  <si>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</si>
  <si>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</si>
  <si>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</si>
  <si>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</si>
  <si>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</si>
  <si>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</si>
  <si>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</si>
  <si>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</si>
  <si>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</si>
  <si>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</si>
  <si>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</si>
  <si>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</si>
  <si>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</si>
  <si>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</si>
  <si>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</si>
  <si>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</si>
  <si>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</si>
  <si>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</si>
  <si>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</si>
  <si>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</si>
  <si>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</si>
  <si>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</si>
  <si>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</si>
  <si>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</si>
  <si>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</si>
  <si>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</si>
  <si>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</si>
  <si>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</si>
  <si>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</si>
  <si>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</si>
  <si>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</si>
  <si>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</si>
  <si>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</si>
  <si>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</si>
  <si>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</si>
  <si>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</si>
  <si>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</si>
  <si>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</si>
  <si>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</si>
  <si>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</si>
  <si>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</si>
  <si>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</si>
  <si>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</si>
  <si>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</si>
  <si>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</si>
  <si>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</si>
  <si>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</si>
  <si>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</si>
  <si>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</si>
  <si>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</si>
  <si>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</si>
  <si>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</si>
  <si>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</si>
  <si>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</si>
  <si>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</si>
  <si>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</si>
  <si>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</si>
  <si>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</si>
  <si>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</si>
  <si>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</si>
  <si>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</si>
  <si>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</si>
  <si>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</si>
  <si>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</si>
  <si>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</si>
  <si>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</si>
  <si>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</si>
  <si>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</si>
  <si>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</si>
  <si>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</si>
  <si>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</si>
  <si>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</si>
  <si>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</si>
  <si>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</si>
  <si>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</si>
  <si>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</si>
  <si>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</si>
  <si>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</si>
  <si>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</si>
  <si>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</si>
  <si>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</si>
  <si>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</si>
  <si>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</si>
  <si>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</si>
  <si>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</si>
  <si>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</si>
  <si>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</si>
  <si>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</si>
  <si>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</si>
  <si>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</si>
  <si>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</si>
  <si>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</si>
  <si>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</si>
  <si>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</si>
  <si>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</si>
  <si>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</si>
  <si>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</si>
  <si>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</si>
  <si>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</si>
  <si>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</si>
  <si>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</si>
  <si>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</si>
  <si>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</si>
  <si>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</si>
  <si>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</si>
  <si>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</si>
  <si>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</si>
  <si>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</si>
  <si>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</si>
  <si>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</si>
  <si>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</si>
  <si>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</si>
  <si>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</si>
  <si>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</si>
  <si>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</si>
  <si>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</si>
  <si>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</si>
  <si>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</si>
  <si>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</si>
  <si>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</si>
  <si>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</si>
  <si>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</si>
  <si>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</si>
  <si>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</si>
  <si>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</si>
  <si>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</si>
  <si>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</si>
  <si>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</si>
  <si>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</si>
  <si>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</si>
  <si>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</si>
  <si>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</si>
  <si>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</si>
  <si>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</si>
  <si>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</si>
  <si>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</si>
  <si>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</si>
  <si>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</si>
  <si>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</si>
  <si>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</si>
  <si>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</si>
  <si>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</si>
  <si>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</si>
  <si>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</si>
  <si>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</si>
  <si>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</si>
  <si>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</si>
  <si>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</si>
  <si>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</si>
  <si>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</si>
  <si>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</si>
  <si>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</si>
  <si>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</si>
  <si>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</si>
  <si>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</si>
  <si>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</si>
  <si>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</si>
  <si>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</si>
  <si>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</si>
  <si>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</si>
  <si>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</si>
  <si>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</si>
  <si>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</si>
  <si>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</si>
  <si>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</si>
  <si>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</si>
  <si>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</si>
  <si>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</si>
  <si>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</si>
  <si>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</si>
  <si>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</si>
  <si>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</si>
  <si>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</si>
  <si>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</si>
  <si>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</si>
  <si>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</si>
  <si>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</si>
  <si>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</si>
  <si>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</si>
  <si>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</si>
  <si>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</si>
  <si>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</si>
  <si>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</si>
  <si>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</si>
  <si>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</si>
  <si>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</si>
  <si>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</si>
  <si>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</si>
  <si>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</si>
  <si>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</si>
  <si>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</si>
  <si>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</si>
  <si>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</si>
  <si>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</si>
  <si>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</si>
  <si>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</si>
  <si>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</si>
  <si>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</si>
  <si>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</si>
  <si>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</si>
  <si>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</si>
  <si>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</si>
  <si>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</si>
  <si>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</si>
  <si>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</si>
  <si>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</si>
  <si>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</si>
  <si>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</si>
  <si>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</si>
  <si>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</si>
  <si>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</si>
  <si>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</si>
  <si>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</si>
  <si>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</si>
  <si>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</si>
  <si>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</si>
  <si>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</si>
  <si>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</si>
  <si>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</si>
  <si>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</si>
  <si>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</si>
  <si>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</si>
  <si>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</si>
  <si>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</si>
  <si>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</si>
  <si>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</si>
  <si>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</si>
  <si>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</si>
  <si>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</si>
  <si>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</si>
  <si>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</si>
  <si>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</si>
  <si>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</si>
  <si>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</si>
  <si>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</si>
  <si>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</si>
  <si>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</si>
  <si>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</si>
  <si>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</si>
  <si>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</si>
  <si>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</si>
  <si>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</si>
  <si>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</si>
  <si>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</si>
  <si>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</si>
  <si>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</si>
  <si>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</si>
  <si>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</si>
  <si>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</si>
  <si>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</si>
  <si>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</si>
  <si>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</si>
  <si>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</si>
  <si>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</si>
  <si>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</si>
  <si>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</si>
  <si>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</si>
  <si>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</si>
  <si>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</si>
  <si>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</si>
  <si>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</si>
  <si>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</si>
  <si>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</si>
  <si>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</si>
  <si>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</si>
  <si>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</si>
  <si>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</si>
  <si>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</si>
  <si>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</si>
  <si>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</si>
  <si>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</si>
  <si>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</si>
  <si>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</si>
  <si>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</si>
  <si>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</si>
  <si>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</si>
  <si>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</si>
  <si>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</si>
  <si>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</si>
  <si>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</si>
  <si>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</si>
  <si>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</si>
  <si>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</si>
  <si>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</si>
  <si>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</si>
  <si>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</si>
  <si>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</si>
  <si>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</si>
  <si>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</si>
  <si>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</si>
  <si>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</si>
  <si>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</si>
  <si>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</si>
  <si>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</si>
  <si>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</si>
  <si>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</si>
  <si>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</si>
  <si>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</si>
  <si>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</si>
  <si>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</si>
  <si>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</si>
  <si>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</si>
  <si>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</si>
  <si>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</si>
  <si>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</si>
  <si>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</si>
  <si>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</si>
  <si>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</si>
  <si>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</si>
  <si>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</si>
  <si>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</si>
  <si>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</si>
  <si>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</si>
  <si>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</si>
  <si>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</si>
  <si>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</si>
  <si>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</si>
  <si>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</si>
  <si>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</si>
  <si>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</si>
  <si>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</si>
  <si>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</si>
  <si>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</si>
  <si>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</si>
  <si>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</si>
  <si>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</si>
  <si>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</si>
  <si>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</si>
  <si>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</si>
  <si>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</si>
  <si>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</si>
  <si>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</si>
  <si>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</si>
  <si>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</si>
  <si>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</si>
  <si>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</si>
  <si>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</si>
  <si>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</si>
  <si>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</si>
  <si>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</si>
  <si>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</si>
  <si>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</si>
  <si>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</si>
  <si>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</si>
  <si>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</si>
  <si>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</si>
  <si>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</si>
  <si>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</si>
  <si>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</si>
  <si>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</si>
  <si>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</si>
  <si>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</si>
  <si>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</si>
  <si>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</si>
  <si>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</si>
  <si>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</si>
  <si>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</si>
  <si>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</si>
  <si>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</si>
  <si>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</si>
  <si>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</si>
  <si>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</si>
  <si>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</si>
  <si>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</si>
  <si>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</si>
  <si>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</si>
  <si>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</si>
  <si>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</si>
  <si>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</si>
  <si>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</si>
  <si>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</si>
  <si>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</si>
  <si>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</si>
  <si>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</si>
  <si>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</si>
  <si>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</si>
  <si>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</si>
  <si>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</si>
  <si>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</si>
  <si>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</si>
  <si>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</si>
  <si>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</si>
  <si>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</si>
  <si>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</si>
  <si>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</si>
  <si>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</si>
  <si>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</si>
  <si>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</si>
  <si>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</si>
  <si>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</si>
  <si>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</si>
  <si>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</si>
  <si>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</si>
  <si>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</si>
  <si>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</si>
  <si>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</si>
  <si>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</si>
  <si>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</si>
  <si>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</si>
  <si>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</si>
  <si>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</si>
  <si>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</si>
  <si>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</si>
  <si>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</si>
  <si>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</si>
  <si>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</si>
  <si>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</si>
  <si>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</si>
  <si>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</si>
  <si>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</si>
  <si>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</si>
  <si>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</si>
  <si>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</si>
  <si>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</si>
  <si>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</si>
  <si>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</si>
  <si>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</si>
  <si>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</si>
  <si>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</si>
  <si>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</si>
  <si>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</si>
  <si>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</si>
  <si>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</si>
  <si>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</si>
  <si>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</si>
  <si>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</si>
  <si>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</si>
  <si>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</si>
  <si>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</si>
  <si>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</si>
  <si>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</si>
  <si>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</si>
  <si>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</si>
  <si>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</si>
  <si>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</si>
  <si>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</si>
  <si>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</si>
  <si>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</si>
  <si>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</si>
  <si>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</si>
  <si>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</si>
  <si>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</si>
  <si>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</si>
  <si>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</si>
  <si>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</si>
  <si>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</si>
  <si>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</si>
  <si>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</si>
  <si>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</si>
  <si>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</si>
  <si>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</si>
  <si>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</si>
  <si>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</si>
  <si>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</si>
  <si>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</si>
  <si>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</si>
  <si>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</si>
  <si>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</si>
  <si>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</si>
  <si>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</si>
  <si>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</si>
  <si>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</si>
  <si>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</si>
  <si>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</si>
  <si>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</si>
  <si>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</si>
  <si>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</si>
  <si>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</si>
  <si>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</si>
  <si>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</si>
  <si>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</si>
  <si>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</si>
  <si>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</si>
  <si>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</si>
  <si>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</si>
  <si>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</si>
  <si>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</si>
  <si>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</si>
  <si>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</si>
  <si>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</si>
  <si>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</si>
  <si>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</si>
  <si>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</si>
  <si>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</si>
  <si>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</si>
  <si>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</si>
  <si>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</si>
  <si>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</si>
  <si>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</si>
  <si>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</si>
  <si>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</si>
  <si>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</si>
  <si>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</si>
  <si>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</si>
  <si>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</si>
  <si>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</si>
  <si>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</si>
  <si>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</si>
  <si>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</si>
  <si>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</si>
  <si>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</si>
  <si>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</si>
  <si>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</si>
  <si>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</si>
  <si>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</si>
  <si>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</si>
  <si>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</si>
  <si>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</si>
  <si>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</si>
  <si>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</si>
  <si>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</si>
  <si>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</si>
  <si>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</si>
  <si>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</si>
  <si>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</si>
  <si>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</si>
  <si>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</si>
  <si>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</si>
  <si>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</si>
  <si>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</si>
  <si>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</si>
  <si>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</si>
  <si>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</si>
  <si>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</si>
  <si>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</si>
  <si>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</si>
  <si>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</si>
  <si>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</si>
  <si>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</si>
  <si>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</si>
  <si>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</si>
  <si>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</si>
  <si>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</si>
  <si>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</si>
  <si>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</si>
  <si>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</si>
  <si>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</si>
  <si>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</si>
  <si>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</si>
  <si>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</si>
  <si>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</si>
  <si>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</si>
  <si>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</si>
  <si>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</si>
  <si>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</si>
  <si>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</si>
  <si>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</si>
  <si>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</si>
  <si>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</si>
  <si>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</si>
  <si>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</si>
  <si>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</si>
  <si>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</si>
  <si>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</si>
  <si>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</si>
  <si>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</si>
  <si>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</si>
  <si>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</si>
  <si>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</si>
  <si>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</si>
  <si>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</si>
  <si>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</si>
  <si>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</si>
  <si>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</si>
  <si>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</si>
  <si>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</si>
  <si>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</si>
  <si>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</si>
  <si>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</si>
  <si>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</si>
  <si>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</si>
  <si>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</si>
  <si>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</si>
  <si>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</si>
  <si>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</si>
  <si>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</si>
  <si>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</si>
  <si>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</si>
  <si>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</si>
  <si>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</si>
  <si>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</si>
  <si>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</si>
  <si>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</si>
  <si>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</si>
  <si>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</si>
  <si>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</si>
  <si>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</si>
  <si>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</si>
  <si>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</si>
  <si>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</si>
  <si>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</si>
  <si>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</si>
  <si>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</si>
  <si>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</si>
  <si>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</si>
  <si>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</si>
  <si>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</si>
  <si>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</si>
  <si>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</si>
  <si>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</si>
  <si>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</si>
  <si>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</si>
  <si>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</si>
  <si>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Sam3 Kong3</t>
  </si>
  <si>
    <t>Bang Rak, Bangkok, 10500 152 Chartered Square Building</t>
  </si>
  <si>
    <t>10500 Bangkok</t>
  </si>
  <si>
    <t>Tel: +66 0967325866</t>
  </si>
  <si>
    <t>Email: jssourcings3@gmail.com</t>
  </si>
  <si>
    <t>ALBEVB</t>
  </si>
  <si>
    <t>Flexible acrylic labret, 16g (1.2mm) with 3mm UV ball</t>
  </si>
  <si>
    <t>Color: Green</t>
  </si>
  <si>
    <t>BB18B3</t>
  </si>
  <si>
    <t>Color: High Polish</t>
  </si>
  <si>
    <t>PVD plated 316L steel eyebrow barbell, 18g (1mm) with two 3mm balls</t>
  </si>
  <si>
    <t>BB18CN3</t>
  </si>
  <si>
    <t>316L steel eyebrow barbell, 18g (1mm) with two 3mm cones</t>
  </si>
  <si>
    <t>BB20</t>
  </si>
  <si>
    <t>316L steel barbell, 20g (0.8mm) with 3mm balls</t>
  </si>
  <si>
    <t>316L steel eyebrow barbell, 16g (1.2mm) with two 3mm balls</t>
  </si>
  <si>
    <t>BBECN</t>
  </si>
  <si>
    <t>316L steel eyebrow barbell, 16g (1.2mm) with two 3mm cones</t>
  </si>
  <si>
    <t>BBER20B</t>
  </si>
  <si>
    <t>316L steel barbell, 14g (1.6mm) with two 4mm balls</t>
  </si>
  <si>
    <t>BBER30B</t>
  </si>
  <si>
    <t>316L steel barbell, 1.6mm (14g) with two 4mm cones</t>
  </si>
  <si>
    <t>BBGIN</t>
  </si>
  <si>
    <t>Surgical steel tongue barbell, 14g (1.6mm) with two 6mm internally threaded balls</t>
  </si>
  <si>
    <t>BCRTE</t>
  </si>
  <si>
    <t>Premium PVD plated surgical steel ball closure ring, 16g (1.2mm) with 3mm ball</t>
  </si>
  <si>
    <t>Color: Pink</t>
  </si>
  <si>
    <t>Color: Purple</t>
  </si>
  <si>
    <t>BN18B3</t>
  </si>
  <si>
    <t>PVD plated 316L steel eyebrow banana, 18g (1mm) with two 3mm balls</t>
  </si>
  <si>
    <t>BNES2DI</t>
  </si>
  <si>
    <t>Surgical steel banana, 16g (1.2mm) with two 3mm dice</t>
  </si>
  <si>
    <t>BNEUVB</t>
  </si>
  <si>
    <t>Surgical steel eyebrow banana, 16g (1.2mm) with two 3mm acrylic UV balls</t>
  </si>
  <si>
    <t>BNT2DI</t>
  </si>
  <si>
    <t>Anodized 316L steel eyebrow banana, 16g (1.2mm) with two 3mm dice</t>
  </si>
  <si>
    <t>CB18B3</t>
  </si>
  <si>
    <t>Surgical steel circular barbell, 18g (1mm) with two 3mm balls</t>
  </si>
  <si>
    <t>CB20B</t>
  </si>
  <si>
    <t>Surgical steel circular barbell, 20g (0.8mm) with two 3mm balls</t>
  </si>
  <si>
    <t>CBCNM</t>
  </si>
  <si>
    <t>Surgical steel circular barbell, 14g (1.6mm) with two 4mm cones</t>
  </si>
  <si>
    <t>CBEB</t>
  </si>
  <si>
    <t>Surgical steel circular barbell, 16g (1.2mm) with two 3mm balls</t>
  </si>
  <si>
    <t>CBETB</t>
  </si>
  <si>
    <t>Premium PVD plated surgical steel circular barbell, 16g (1.2mm) with two 3mm balls</t>
  </si>
  <si>
    <t>CBETCN</t>
  </si>
  <si>
    <t>Premium PVD plated surgical steel circular barbell, 16g (1.2mm) with two 3mm cones</t>
  </si>
  <si>
    <t>CBEUVDI</t>
  </si>
  <si>
    <t>Color: Red</t>
  </si>
  <si>
    <t>CBM</t>
  </si>
  <si>
    <t>Surgical steel circular barbell, 14g (1.6mm) with two 4mm balls</t>
  </si>
  <si>
    <t>CBSDI</t>
  </si>
  <si>
    <t>Surgical steel circular barbell, 14g (1.6mm) with two 4mm dice</t>
  </si>
  <si>
    <t>CBT20CN</t>
  </si>
  <si>
    <t>PVD plated surgical steel circular barbell 20g (0.8mm) with two 3mm cones</t>
  </si>
  <si>
    <t>INDSAW</t>
  </si>
  <si>
    <t>Surgical steel Industrial barbell, 16g (1.2mm) with a 4mm cone and a casted arrow end</t>
  </si>
  <si>
    <t>LBIFRC</t>
  </si>
  <si>
    <t>Surgical steel internally threaded labret, 16g (1.2mm) with flat top part with ferido glued multi crystals and resin cover</t>
  </si>
  <si>
    <t>LBTC25</t>
  </si>
  <si>
    <t>Crystal Color: Amethyst / Black Anodized</t>
  </si>
  <si>
    <t>Anodized 316L steel labret, 16g (1.2mm) with an internally threaded 2.5mm crystal top</t>
  </si>
  <si>
    <t>Crystal Color: Light Siam / Black Anodized</t>
  </si>
  <si>
    <t>Crystal Color: Rose / Black Anodized</t>
  </si>
  <si>
    <t>NSCRT20</t>
  </si>
  <si>
    <t>Clear Bio-flexible nose screw retainer, 20g (0.8mm) with 2mm ball shaped top</t>
  </si>
  <si>
    <t>Anodized surgical steel nose screw, 20g (0.8mm) with 2mm ball top</t>
  </si>
  <si>
    <t>NSTCN</t>
  </si>
  <si>
    <t>Anodized surgical steel nose screw, 20g (0.8mm) with 2mm cone top</t>
  </si>
  <si>
    <t>RCCR4</t>
  </si>
  <si>
    <t>316L steel ball closure ring, 16g (1.2mm) with a 4mm rounded disk with a bezel set flat crystal</t>
  </si>
  <si>
    <t>SEPTB</t>
  </si>
  <si>
    <t>Gauge: 2.5mm</t>
  </si>
  <si>
    <t>Black PVD plated 316L steel septum retainer in a simple inverted U shape with outward pointing ends</t>
  </si>
  <si>
    <t>SP18JB3</t>
  </si>
  <si>
    <t>Cz Color: Amethyst</t>
  </si>
  <si>
    <t>Surgical steel eyebrow spiral, 18g (1mm) with two 3mm bezel set jewel balls</t>
  </si>
  <si>
    <t>UINDB</t>
  </si>
  <si>
    <t>Titanium G23 industrial barbell, 14g (1.6mm) with two 5mm balls</t>
  </si>
  <si>
    <t>UINFR5</t>
  </si>
  <si>
    <t>Titanium G23 Industrial barbell, 14g (1.6mm) with two 5mm ferido glued multi-crystal balls with resin cover</t>
  </si>
  <si>
    <t>ULBB3</t>
  </si>
  <si>
    <t>Titanium G23 labret, 16g (1.2mm) with a 3mm ball</t>
  </si>
  <si>
    <t>ULBICS</t>
  </si>
  <si>
    <t>Titanium G23 internally threaded labret, 16g (1.2mm) with a 2.2mm flat head with a bezel set crystal</t>
  </si>
  <si>
    <t>UNBC</t>
  </si>
  <si>
    <t>Titanium G23 nose bone, 18g (1mm) with bezel set round crystal top</t>
  </si>
  <si>
    <t>UTBBFR5</t>
  </si>
  <si>
    <t>UTBBG</t>
  </si>
  <si>
    <t>Anodized titanium G23 tongue barbell, 14g (1.6mm) with two 6mm balls</t>
  </si>
  <si>
    <t>UTBBS</t>
  </si>
  <si>
    <t>Anodized titanium G23 tongue barbell, 14g (1.6mm) with two 5mm balls</t>
  </si>
  <si>
    <t>UTBNE2C4</t>
  </si>
  <si>
    <t>Color: Black Anodized w/ Aquamarine crystal</t>
  </si>
  <si>
    <t>Anodized titanium G23 eyebrow banana, 16g (1.2mm) with two 4mm bezel set jewel balls</t>
  </si>
  <si>
    <t>UTBNEB</t>
  </si>
  <si>
    <t>Anodized titanium G23 eyebrow banana, 16g (1.2mm) with two 3mm balls</t>
  </si>
  <si>
    <t>UTCBB5</t>
  </si>
  <si>
    <t>Anodized titanium G23 circular barbell, 14g (1.6mm) with 5mm balls</t>
  </si>
  <si>
    <t>UTCBCN5</t>
  </si>
  <si>
    <t>Anodized titanium G23 circular barbell, 14g (1.6mm) with 5mm cones</t>
  </si>
  <si>
    <t>UTCBECN</t>
  </si>
  <si>
    <t>Anodized titanium G23 circular eyebrow barbell, 16g (1.2mm) with 3mm cones</t>
  </si>
  <si>
    <t>UTINB</t>
  </si>
  <si>
    <t>Anodized titanium G23 industrial barbell, 14g (1.6mm) with two 5mm balls</t>
  </si>
  <si>
    <t>UTINB4</t>
  </si>
  <si>
    <t>Anodized titanium G23 industrial barbell, 14g (1.6mm) with two 4mm balls</t>
  </si>
  <si>
    <t>UTINCN</t>
  </si>
  <si>
    <t>Anodized titanium G23 industrial barbell, 14g (1.6mm) with two 5mm cones</t>
  </si>
  <si>
    <t>UTLBB3</t>
  </si>
  <si>
    <t>Anodized titanium G23 labret, 16g (1.2mm) with a 3mm ball</t>
  </si>
  <si>
    <t>LBIFRC4</t>
  </si>
  <si>
    <t>SEPTB10</t>
  </si>
  <si>
    <t>Fourteen Thousand Four Hundred Thirty Six and 44 cents THB</t>
  </si>
  <si>
    <t>Surgical steel circular barbells, 16g (1.2mm) with two 3mm acrylic UV dice - length 5/16'' (8mm)</t>
  </si>
  <si>
    <t>Anodized titanium G23 tongue barbell, 14g (1.6mm) with a 5mm ferido glued multi-crystal ball with resin cover - length 5/8'' (16mm)</t>
  </si>
  <si>
    <t>Exchange Rate THB-THB</t>
  </si>
  <si>
    <t>Sunny</t>
  </si>
  <si>
    <t xml:space="preserve">Credit 90 Days from the day order is picked up. </t>
  </si>
  <si>
    <r>
      <t xml:space="preserve">40% Discount as per </t>
    </r>
    <r>
      <rPr>
        <b/>
        <sz val="10"/>
        <color theme="1"/>
        <rFont val="Arial"/>
        <family val="2"/>
      </rPr>
      <t>Platinum Membership</t>
    </r>
    <r>
      <rPr>
        <sz val="10"/>
        <color theme="1"/>
        <rFont val="Arial"/>
        <family val="2"/>
      </rPr>
      <t>:</t>
    </r>
  </si>
  <si>
    <t>Due Date</t>
  </si>
  <si>
    <t>Pick up at the Shop:</t>
  </si>
  <si>
    <t>Eight Thousand Six Hundred Sixty One and 86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</si>
</sst>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applyNumberFormat="0" applyFill="0" applyBorder="0" applyAlignment="0" applyProtection="0"/>
    <xf numFmtId="0" fontId="8" fillId="0" borderId="0"/>
    <xf numFmtId="0" fontId="5" fillId="0" borderId="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cellStyleXfs>
  <cellXfs count="16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69" fontId="40" fillId="2" borderId="7" xfId="78" applyNumberFormat="1" applyFont="1" applyFill="1" applyBorder="1" applyAlignment="1">
      <alignment horizontal="center" vertical="center"/>
    </xf>
    <xf numFmtId="1" fontId="21" fillId="2" borderId="6" xfId="78" applyNumberFormat="1" applyFont="1" applyFill="1" applyBorder="1"/>
    <xf numFmtId="1" fontId="4" fillId="2" borderId="3" xfId="0" applyNumberFormat="1" applyFont="1" applyFill="1" applyBorder="1"/>
    <xf numFmtId="1" fontId="21" fillId="2" borderId="2" xfId="78" applyNumberFormat="1" applyFont="1" applyFill="1" applyBorder="1"/>
    <xf numFmtId="1" fontId="21" fillId="2" borderId="1" xfId="78" applyNumberFormat="1" applyFont="1" applyFill="1" applyBorder="1"/>
    <xf numFmtId="165" fontId="40" fillId="2" borderId="7" xfId="78" applyNumberFormat="1" applyFont="1" applyFill="1" applyBorder="1" applyAlignment="1">
      <alignment horizontal="center"/>
    </xf>
    <xf numFmtId="1" fontId="4" fillId="2" borderId="8" xfId="0" applyNumberFormat="1" applyFont="1" applyFill="1" applyBorder="1"/>
    <xf numFmtId="1" fontId="4" fillId="2" borderId="2" xfId="0" applyNumberFormat="1" applyFont="1" applyFill="1" applyBorder="1"/>
    <xf numFmtId="1" fontId="4" fillId="2" borderId="7" xfId="0"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2">
    <cellStyle name="Comma 2" xfId="7" xr:uid="{227DAED0-F5B8-47DD-81A3-AFE7D2B5F3FA}"/>
    <cellStyle name="Comma 2 2" xfId="4430" xr:uid="{F3EDA6E8-2836-40FB-BDBD-0D4578F7E310}"/>
    <cellStyle name="Comma 2 2 2" xfId="4755" xr:uid="{B76D1256-4930-4D04-998E-3FB1307AF2B6}"/>
    <cellStyle name="Comma 2 2 2 2" xfId="5326" xr:uid="{A8925AB0-8639-4AAC-A837-D226CAD47AF2}"/>
    <cellStyle name="Comma 2 2 3" xfId="4591" xr:uid="{4D561FA4-955F-4606-8D1A-0F0E67F35B1D}"/>
    <cellStyle name="Comma 2 2 4" xfId="5351" xr:uid="{7385E5AD-893F-459A-8FFE-94C51DF3D1EA}"/>
    <cellStyle name="Comma 3" xfId="4318" xr:uid="{97472CDF-1D84-4D87-927C-2FB687A74191}"/>
    <cellStyle name="Comma 3 2" xfId="4432" xr:uid="{380C9B2C-393B-4F6D-936B-FC25C1E687AB}"/>
    <cellStyle name="Comma 3 2 2" xfId="4756" xr:uid="{BFEB1626-7EE1-4BCF-AF68-6D7ADAEFA2A8}"/>
    <cellStyle name="Comma 3 2 2 2" xfId="5327" xr:uid="{9559E520-BC82-4ED0-939F-A323E817CCC3}"/>
    <cellStyle name="Comma 3 2 3" xfId="5325" xr:uid="{42264D64-73C0-4BCA-B124-1784D23A2769}"/>
    <cellStyle name="Comma 3 2 4" xfId="5352" xr:uid="{4E0B303D-CBA4-4E32-A09D-7C63B5335964}"/>
    <cellStyle name="Currency 10" xfId="8" xr:uid="{68678E4C-5C14-442A-9273-9F5D61072FE2}"/>
    <cellStyle name="Currency 10 2" xfId="9" xr:uid="{D0C58DC6-F313-4B7A-B41B-83DC3D284977}"/>
    <cellStyle name="Currency 10 2 2" xfId="203" xr:uid="{7B447882-7A15-4F7D-9604-5096ADA73933}"/>
    <cellStyle name="Currency 10 2 2 2" xfId="4616" xr:uid="{4E650801-0523-43A7-8374-B9906974F64A}"/>
    <cellStyle name="Currency 10 2 3" xfId="4511" xr:uid="{00918FE0-5898-4D71-8D0D-95B126834589}"/>
    <cellStyle name="Currency 10 3" xfId="10" xr:uid="{9AED73AD-AEEC-45D7-B4BC-DBFE9BFC9AEE}"/>
    <cellStyle name="Currency 10 3 2" xfId="204" xr:uid="{BEF2BDF7-39C3-42CB-9195-F028AF852A1E}"/>
    <cellStyle name="Currency 10 3 2 2" xfId="4617" xr:uid="{20DCECFF-F9BC-48FD-9F1F-15D3D6F7ED36}"/>
    <cellStyle name="Currency 10 3 3" xfId="4512" xr:uid="{BF154F84-EEF3-4B0A-BE71-05B8EEC3032F}"/>
    <cellStyle name="Currency 10 4" xfId="205" xr:uid="{DF1F3F69-5A75-497E-B535-EC55EE5F870C}"/>
    <cellStyle name="Currency 10 4 2" xfId="4618" xr:uid="{1318C3DB-3273-4BA1-9BD7-BD41466F053D}"/>
    <cellStyle name="Currency 10 5" xfId="4437" xr:uid="{6093AD08-92D8-4F8E-9B78-61308108F467}"/>
    <cellStyle name="Currency 10 6" xfId="4510" xr:uid="{63390E87-526C-4A6D-8696-6EA3644766DA}"/>
    <cellStyle name="Currency 11" xfId="11" xr:uid="{7EA29CB5-2608-4630-9BF1-2AED2F48EFDF}"/>
    <cellStyle name="Currency 11 2" xfId="12" xr:uid="{22032F65-168E-481C-A874-F67573014C4E}"/>
    <cellStyle name="Currency 11 2 2" xfId="206" xr:uid="{721D4946-20D9-4545-A7A1-0172E2D07D61}"/>
    <cellStyle name="Currency 11 2 2 2" xfId="4619" xr:uid="{DE2CFA24-077E-4256-9032-ECE631E62C8C}"/>
    <cellStyle name="Currency 11 2 3" xfId="4514" xr:uid="{9FAB7DAC-0D38-4EFF-87D6-E304B5934CAA}"/>
    <cellStyle name="Currency 11 3" xfId="13" xr:uid="{A670B0E6-2BE4-4230-9FEC-09F2DB9B8C19}"/>
    <cellStyle name="Currency 11 3 2" xfId="207" xr:uid="{7D9B23BD-DC84-4D43-A132-D7D7947744C0}"/>
    <cellStyle name="Currency 11 3 2 2" xfId="4620" xr:uid="{C4183BF4-2D36-4915-B405-3CA44B0EE0CC}"/>
    <cellStyle name="Currency 11 3 3" xfId="4515" xr:uid="{3D3367E3-D67D-41EA-8788-69CD69636857}"/>
    <cellStyle name="Currency 11 4" xfId="208" xr:uid="{40D2B851-849D-4F7E-9380-33F1B8BF1E8A}"/>
    <cellStyle name="Currency 11 4 2" xfId="4621" xr:uid="{E77279B0-95D2-4ED3-AD32-2C872BD72A85}"/>
    <cellStyle name="Currency 11 5" xfId="4319" xr:uid="{36088A01-85BC-4EB1-B6B7-B3DF58CD4294}"/>
    <cellStyle name="Currency 11 5 2" xfId="4438" xr:uid="{4BA2BD73-203C-489B-B77A-BDD6F0B28A12}"/>
    <cellStyle name="Currency 11 5 3" xfId="4720" xr:uid="{8F678D9E-9790-4E24-8D83-6526A3B238AE}"/>
    <cellStyle name="Currency 11 5 3 2" xfId="5315" xr:uid="{086B44C2-68EC-4AE5-A313-BC74EFB60E22}"/>
    <cellStyle name="Currency 11 5 3 3" xfId="4757" xr:uid="{3156E773-CDB7-4AE0-8322-2B5766D1D200}"/>
    <cellStyle name="Currency 11 5 4" xfId="4697" xr:uid="{6DDB6186-05FF-441D-8EFE-17E5D4F26DDA}"/>
    <cellStyle name="Currency 11 6" xfId="4513" xr:uid="{F5A431DE-BA3F-4014-94AC-0AD33E7390F4}"/>
    <cellStyle name="Currency 12" xfId="14" xr:uid="{ADB6D36A-6D72-4683-A3FE-C898316A08CB}"/>
    <cellStyle name="Currency 12 2" xfId="15" xr:uid="{22DCBC5D-8518-465B-94B9-49A36AEB19EC}"/>
    <cellStyle name="Currency 12 2 2" xfId="209" xr:uid="{B35782E5-7BDD-4103-8292-3A010AF05801}"/>
    <cellStyle name="Currency 12 2 2 2" xfId="4622" xr:uid="{82C62525-BBE8-4326-99B8-7CEC7E25808F}"/>
    <cellStyle name="Currency 12 2 3" xfId="4517" xr:uid="{02544365-907E-411F-AD1A-A67FBDDE8966}"/>
    <cellStyle name="Currency 12 3" xfId="210" xr:uid="{72FA32CF-5A65-481B-A26B-EB056B53A90C}"/>
    <cellStyle name="Currency 12 3 2" xfId="4623" xr:uid="{AF6E0BA8-63C6-41F9-BEE1-703ABE5005B2}"/>
    <cellStyle name="Currency 12 4" xfId="4516" xr:uid="{B783B1CE-9AE3-4E14-9C4B-1AF15B4AD3FD}"/>
    <cellStyle name="Currency 13" xfId="16" xr:uid="{DE1E1B93-D533-48D6-982B-EF8EC57631C4}"/>
    <cellStyle name="Currency 13 2" xfId="4321" xr:uid="{305F8E95-6F3B-4222-959B-265BB75505F7}"/>
    <cellStyle name="Currency 13 3" xfId="4322" xr:uid="{296C83AB-54D2-4A6F-86FD-E924F1FFEECC}"/>
    <cellStyle name="Currency 13 3 2" xfId="4759" xr:uid="{97E7E6C0-E7DE-4043-B61C-884C333B3B63}"/>
    <cellStyle name="Currency 13 4" xfId="4320" xr:uid="{0131F41C-6EA1-40A0-9537-4D41B9C14070}"/>
    <cellStyle name="Currency 13 5" xfId="4758" xr:uid="{B4FCBC6C-75E6-4BB9-B180-7C3FB06B4B70}"/>
    <cellStyle name="Currency 14" xfId="17" xr:uid="{BA18BDA1-79CE-45E1-8B69-239AFCDA3281}"/>
    <cellStyle name="Currency 14 2" xfId="211" xr:uid="{D45DCCBC-ADFD-4890-A1F8-B8697ACA7D33}"/>
    <cellStyle name="Currency 14 2 2" xfId="4624" xr:uid="{479097DF-C70E-458C-BE58-140740136E2B}"/>
    <cellStyle name="Currency 14 3" xfId="4518" xr:uid="{8D2ECD89-251E-4602-AF7E-1DABA5E07633}"/>
    <cellStyle name="Currency 15" xfId="4414" xr:uid="{BA871ED5-7061-4749-BB2E-A80F9EABDBCF}"/>
    <cellStyle name="Currency 15 2" xfId="5357" xr:uid="{EE238515-D165-4970-994C-3ADF437369F6}"/>
    <cellStyle name="Currency 17" xfId="4323" xr:uid="{E3CFAF5C-1F72-49A0-822E-80130FEF0321}"/>
    <cellStyle name="Currency 2" xfId="18" xr:uid="{2FDCC347-CB83-4825-9C6E-AA80F6227AB9}"/>
    <cellStyle name="Currency 2 2" xfId="19" xr:uid="{A59434F0-F696-479A-A74F-8CEF2BD7C6A8}"/>
    <cellStyle name="Currency 2 2 2" xfId="20" xr:uid="{335FE18C-7AE6-4C4B-960D-78920DB66CD9}"/>
    <cellStyle name="Currency 2 2 2 2" xfId="21" xr:uid="{84B37D5A-1F33-4833-A6AE-E04E077F8BF3}"/>
    <cellStyle name="Currency 2 2 2 2 2" xfId="4760" xr:uid="{D5D450B0-50A5-4991-B941-AC4CA5B409C7}"/>
    <cellStyle name="Currency 2 2 2 3" xfId="22" xr:uid="{1ED675EB-1C9F-4E9B-B4DE-3303F22B1F51}"/>
    <cellStyle name="Currency 2 2 2 3 2" xfId="212" xr:uid="{DAC4D1D2-847C-4B7B-99ED-F9966CC98FB9}"/>
    <cellStyle name="Currency 2 2 2 3 2 2" xfId="4625" xr:uid="{5ACBC9A7-1C7F-414C-89D8-E97A6BB9ED69}"/>
    <cellStyle name="Currency 2 2 2 3 3" xfId="4521" xr:uid="{1A9EAE71-80DA-4D4E-9843-73C55A180E7A}"/>
    <cellStyle name="Currency 2 2 2 4" xfId="213" xr:uid="{BCB6B596-5384-4D0A-8EA3-0EA670DD98CD}"/>
    <cellStyle name="Currency 2 2 2 4 2" xfId="4626" xr:uid="{35077010-9C3E-4D8F-99C2-49197B1BDDAE}"/>
    <cellStyle name="Currency 2 2 2 5" xfId="4520" xr:uid="{CB9F8ADA-B59D-4473-8D4D-BA2F9DB1EB26}"/>
    <cellStyle name="Currency 2 2 3" xfId="214" xr:uid="{6000DC7B-1B11-48D4-8B99-3AEFA14CB571}"/>
    <cellStyle name="Currency 2 2 3 2" xfId="4627" xr:uid="{0679C7A5-5901-4E5B-BB06-2FAE95226446}"/>
    <cellStyle name="Currency 2 2 4" xfId="4519" xr:uid="{9597289A-84D5-462E-83E2-00782A3E13A5}"/>
    <cellStyle name="Currency 2 3" xfId="23" xr:uid="{DFE3E57A-9BDF-4AF1-B7FF-D496516EF619}"/>
    <cellStyle name="Currency 2 3 2" xfId="215" xr:uid="{9D3B5FDA-0632-4343-AE7C-6ED187D3557B}"/>
    <cellStyle name="Currency 2 3 2 2" xfId="4628" xr:uid="{9C3B8270-F486-4EEA-950F-C1F32429DFF8}"/>
    <cellStyle name="Currency 2 3 3" xfId="4522" xr:uid="{62762F9C-A76C-4CE5-947B-3DB41F829552}"/>
    <cellStyle name="Currency 2 4" xfId="216" xr:uid="{E8FF6E45-074E-43A3-A72E-C7BCF4E57D65}"/>
    <cellStyle name="Currency 2 4 2" xfId="217" xr:uid="{2F3E88AF-92B2-4B03-90A9-3C7367CC0338}"/>
    <cellStyle name="Currency 2 5" xfId="218" xr:uid="{E5A35B66-D6AA-47A4-A698-0C909D2F3A9F}"/>
    <cellStyle name="Currency 2 5 2" xfId="219" xr:uid="{54BE2E39-C3A1-46C8-BF7E-D56AB7BD8CFC}"/>
    <cellStyle name="Currency 2 6" xfId="220" xr:uid="{13CCF986-7B01-4DA2-A63B-7801BCD2569D}"/>
    <cellStyle name="Currency 3" xfId="24" xr:uid="{F9263A9A-8E45-466C-A7D5-FD5037EA5488}"/>
    <cellStyle name="Currency 3 2" xfId="25" xr:uid="{07ABD1FE-9FCD-405E-B502-8D1E853D81E5}"/>
    <cellStyle name="Currency 3 2 2" xfId="221" xr:uid="{5EAB8EAB-221E-4B09-8E78-A56B072B510D}"/>
    <cellStyle name="Currency 3 2 2 2" xfId="4629" xr:uid="{EEE2F223-A35A-4189-B42E-9CE9A419693C}"/>
    <cellStyle name="Currency 3 2 3" xfId="4524" xr:uid="{14B95C33-939E-410F-B13F-D281750F73BC}"/>
    <cellStyle name="Currency 3 3" xfId="26" xr:uid="{0DC691C8-2A0F-44A9-B14F-AEDBF9BCA488}"/>
    <cellStyle name="Currency 3 3 2" xfId="222" xr:uid="{37F3792E-796A-4096-BBC1-79D43EEC26D7}"/>
    <cellStyle name="Currency 3 3 2 2" xfId="4630" xr:uid="{C71255CE-D2FB-4552-99D1-466F6329C404}"/>
    <cellStyle name="Currency 3 3 3" xfId="4525" xr:uid="{0BAD1DED-9314-4FDF-B49B-C3F0DD22DEAC}"/>
    <cellStyle name="Currency 3 4" xfId="27" xr:uid="{71659822-7CC2-46C7-B795-7CE203392BB3}"/>
    <cellStyle name="Currency 3 4 2" xfId="223" xr:uid="{753FD567-D889-4142-8A0C-2C092E8E0471}"/>
    <cellStyle name="Currency 3 4 2 2" xfId="4631" xr:uid="{EEAF33C8-2929-4BD3-9AE5-4FBD685A8058}"/>
    <cellStyle name="Currency 3 4 3" xfId="4526" xr:uid="{F92A7468-4523-4BE4-8876-9D4BCCEB489D}"/>
    <cellStyle name="Currency 3 5" xfId="224" xr:uid="{3ECCF01A-EB73-4E3A-98A2-02F203E62726}"/>
    <cellStyle name="Currency 3 5 2" xfId="4632" xr:uid="{A36AC91A-D9BB-481A-B206-F3014E585180}"/>
    <cellStyle name="Currency 3 6" xfId="4523" xr:uid="{C4CDB7CF-19DF-4365-804C-F3D715FF92CF}"/>
    <cellStyle name="Currency 4" xfId="28" xr:uid="{9559C92F-62DE-4864-B1F7-0C6C775341AA}"/>
    <cellStyle name="Currency 4 2" xfId="29" xr:uid="{9E9C556C-822F-45DA-AB5A-2C0320B003B5}"/>
    <cellStyle name="Currency 4 2 2" xfId="225" xr:uid="{0814A16B-34DC-4E4B-B10B-218C5385F5A0}"/>
    <cellStyle name="Currency 4 2 2 2" xfId="4633" xr:uid="{1599ACAB-8283-462D-8F43-A41DD91E9608}"/>
    <cellStyle name="Currency 4 2 3" xfId="4528" xr:uid="{F7ADD1EA-D9E9-4F0E-AD10-832D5545D5F9}"/>
    <cellStyle name="Currency 4 3" xfId="30" xr:uid="{8799105C-0EF2-43DA-A261-C58A58093E3A}"/>
    <cellStyle name="Currency 4 3 2" xfId="226" xr:uid="{89A9D2BE-D9AC-4F56-8E37-4501CAD51303}"/>
    <cellStyle name="Currency 4 3 2 2" xfId="4634" xr:uid="{52ABE5E5-AE4F-4DF4-8340-DE9C5E96EEC4}"/>
    <cellStyle name="Currency 4 3 3" xfId="4529" xr:uid="{3FF2B7F1-B184-4AF4-BB0A-45E06C090625}"/>
    <cellStyle name="Currency 4 4" xfId="227" xr:uid="{C52E0A41-5E5D-4C0F-B245-5565CBFC1229}"/>
    <cellStyle name="Currency 4 4 2" xfId="4635" xr:uid="{246924E7-640B-4536-8772-E6F0F986BE1F}"/>
    <cellStyle name="Currency 4 5" xfId="4324" xr:uid="{1D3A21B9-7A4D-4C45-8E3C-2D9951E60445}"/>
    <cellStyle name="Currency 4 5 2" xfId="4439" xr:uid="{BE8D00B9-17EB-4F99-905F-1A4D3B4F239E}"/>
    <cellStyle name="Currency 4 5 3" xfId="4721" xr:uid="{A0E4BE2B-EC9F-45B3-8115-032F15D18EAF}"/>
    <cellStyle name="Currency 4 5 3 2" xfId="5316" xr:uid="{8351C387-D26D-4FB5-97AD-F4EA96666CAC}"/>
    <cellStyle name="Currency 4 5 3 3" xfId="4761" xr:uid="{A1F66AAE-4903-44AF-9AB0-A5CC10CE6FD2}"/>
    <cellStyle name="Currency 4 5 4" xfId="4698" xr:uid="{5E26FD1B-BB79-4F96-81C4-8271AB244263}"/>
    <cellStyle name="Currency 4 6" xfId="4527" xr:uid="{1A224C65-30AA-4BBF-8CEB-AB97D1E01988}"/>
    <cellStyle name="Currency 5" xfId="31" xr:uid="{E66094FD-A8AE-4214-82C7-1A53BBA2CB89}"/>
    <cellStyle name="Currency 5 2" xfId="32" xr:uid="{CA029119-6649-4013-881B-05BE4371B6C0}"/>
    <cellStyle name="Currency 5 2 2" xfId="228" xr:uid="{662ED1F6-7789-4CF1-ADB6-3BDC876561EF}"/>
    <cellStyle name="Currency 5 2 2 2" xfId="4636" xr:uid="{638DE2C5-AEE3-400F-9137-7247B944A69D}"/>
    <cellStyle name="Currency 5 2 3" xfId="4530" xr:uid="{04FCADED-3D24-4D3A-BC39-A14EA849FF81}"/>
    <cellStyle name="Currency 5 3" xfId="4325" xr:uid="{751874D5-D028-4D5B-8328-668215262991}"/>
    <cellStyle name="Currency 5 3 2" xfId="4440" xr:uid="{28FBD087-15B7-48A2-BC22-AC9B408571E0}"/>
    <cellStyle name="Currency 5 3 2 2" xfId="5306" xr:uid="{304CE241-D000-46B4-9664-D888BF474F7C}"/>
    <cellStyle name="Currency 5 3 2 3" xfId="4763" xr:uid="{5117A761-61D0-4C8E-BC29-72346ADD6FD5}"/>
    <cellStyle name="Currency 5 4" xfId="4762" xr:uid="{6EFD2DA6-CE9A-4DFA-A104-AA75883197D5}"/>
    <cellStyle name="Currency 6" xfId="33" xr:uid="{ABF4939B-AF6A-45A0-9957-283BF5AD2356}"/>
    <cellStyle name="Currency 6 2" xfId="229" xr:uid="{4C947E30-C02E-43E3-B2B1-6682C4198AC9}"/>
    <cellStyle name="Currency 6 2 2" xfId="4637" xr:uid="{32AC2386-F846-422A-B37C-B8C1CEB3AFB8}"/>
    <cellStyle name="Currency 6 3" xfId="4326" xr:uid="{D812EBF2-A183-4B40-BD6B-B427D9CD1751}"/>
    <cellStyle name="Currency 6 3 2" xfId="4441" xr:uid="{C8BDC6DE-FA51-4497-9E81-B623D34907E8}"/>
    <cellStyle name="Currency 6 3 3" xfId="4722" xr:uid="{01BB4778-7B55-42C2-8A8D-826F72E83017}"/>
    <cellStyle name="Currency 6 3 3 2" xfId="5317" xr:uid="{E9458D17-5799-45D1-9556-9583A93120B1}"/>
    <cellStyle name="Currency 6 3 3 3" xfId="4764" xr:uid="{84478213-E92F-4003-B33A-C081517CDE45}"/>
    <cellStyle name="Currency 6 3 4" xfId="4699" xr:uid="{245EA3FE-9983-421D-AC10-AD4738525E42}"/>
    <cellStyle name="Currency 6 4" xfId="4531" xr:uid="{100FFBD3-B8F9-4148-9C86-40C0B15A6462}"/>
    <cellStyle name="Currency 7" xfId="34" xr:uid="{E773B863-7345-41DA-A457-ABDD0EBCD53B}"/>
    <cellStyle name="Currency 7 2" xfId="35" xr:uid="{2578B8A9-171D-4101-A662-85B81EED5C42}"/>
    <cellStyle name="Currency 7 2 2" xfId="250" xr:uid="{0B5CF538-5199-49E7-A19C-A915032F748B}"/>
    <cellStyle name="Currency 7 2 2 2" xfId="4638" xr:uid="{7F111444-AFC1-40A4-9C43-25FA4A464792}"/>
    <cellStyle name="Currency 7 2 3" xfId="4533" xr:uid="{C4B12142-EF8B-460D-A2E5-CCD2613B5249}"/>
    <cellStyle name="Currency 7 3" xfId="230" xr:uid="{22B985A1-059A-4B1F-A3F9-B0C34954BAB9}"/>
    <cellStyle name="Currency 7 3 2" xfId="4639" xr:uid="{670E2F8B-BCEF-4F48-BB63-4D2F2A569F21}"/>
    <cellStyle name="Currency 7 4" xfId="4442" xr:uid="{1BA62F4F-4EFB-4182-BFCD-22E733A81A79}"/>
    <cellStyle name="Currency 7 5" xfId="4532" xr:uid="{00111340-5B92-4ADB-B4F6-19F8577E1CB1}"/>
    <cellStyle name="Currency 8" xfId="36" xr:uid="{14BFA4CC-5724-4E74-BBFD-60E2DE5EF2A7}"/>
    <cellStyle name="Currency 8 2" xfId="37" xr:uid="{C1295ABA-A728-4ECE-BF8D-E2E76F801929}"/>
    <cellStyle name="Currency 8 2 2" xfId="231" xr:uid="{21142F67-B16F-4470-983F-E6237D69C171}"/>
    <cellStyle name="Currency 8 2 2 2" xfId="4640" xr:uid="{2611322C-2CA0-45C0-8D9A-E90C773FF595}"/>
    <cellStyle name="Currency 8 2 3" xfId="4535" xr:uid="{6CDD44A9-9680-4FA4-BE8F-C5A8C8646C99}"/>
    <cellStyle name="Currency 8 3" xfId="38" xr:uid="{3E6A67E7-0C24-4C98-954A-3756E64F5C41}"/>
    <cellStyle name="Currency 8 3 2" xfId="232" xr:uid="{F586BB6F-A5C2-4993-AA6B-B3600E1DD215}"/>
    <cellStyle name="Currency 8 3 2 2" xfId="4641" xr:uid="{A513426E-48F1-41CA-BB39-B58F74819518}"/>
    <cellStyle name="Currency 8 3 3" xfId="4536" xr:uid="{EDFBA406-1210-4252-A676-39AD7E9EF272}"/>
    <cellStyle name="Currency 8 4" xfId="39" xr:uid="{346AC694-036B-43EB-826F-B4F898B6AAE9}"/>
    <cellStyle name="Currency 8 4 2" xfId="233" xr:uid="{1EC731C6-1F6E-4017-8C0A-76F358CB8E91}"/>
    <cellStyle name="Currency 8 4 2 2" xfId="4642" xr:uid="{78087360-84A9-4115-9158-BE14A84ED84F}"/>
    <cellStyle name="Currency 8 4 3" xfId="4537" xr:uid="{9DFB106F-F4B1-4323-9143-EA03941434DB}"/>
    <cellStyle name="Currency 8 5" xfId="234" xr:uid="{B069DAD9-CB2C-4CC4-9299-672F9599BAFD}"/>
    <cellStyle name="Currency 8 5 2" xfId="4643" xr:uid="{B89A0399-C42A-43D9-A6D8-4C376ED4BD39}"/>
    <cellStyle name="Currency 8 6" xfId="4443" xr:uid="{83D9BA96-C557-4639-961E-1A23F3C0D907}"/>
    <cellStyle name="Currency 8 7" xfId="4534" xr:uid="{F11714DD-C200-4D92-8B93-A44FB75307AA}"/>
    <cellStyle name="Currency 9" xfId="40" xr:uid="{C6ADF849-D26E-43AE-A241-E70420419D01}"/>
    <cellStyle name="Currency 9 2" xfId="41" xr:uid="{24ADA6E4-F99B-49AE-8FFB-23B8D5769C26}"/>
    <cellStyle name="Currency 9 2 2" xfId="235" xr:uid="{1CAC091B-E458-4683-9E81-0D5C96B6ADC3}"/>
    <cellStyle name="Currency 9 2 2 2" xfId="4644" xr:uid="{9D7959AD-B70A-4ECF-8CAF-1DE773614C93}"/>
    <cellStyle name="Currency 9 2 3" xfId="4539" xr:uid="{6180FB8A-4283-4852-8418-E1B7A152F5AC}"/>
    <cellStyle name="Currency 9 3" xfId="42" xr:uid="{4F1EFABD-A712-40D7-A68D-0393B9151E6A}"/>
    <cellStyle name="Currency 9 3 2" xfId="236" xr:uid="{E9ADDF29-7CA6-46E4-A329-340F2CD52448}"/>
    <cellStyle name="Currency 9 3 2 2" xfId="4645" xr:uid="{61092582-7389-4088-A2B5-763C56A5E94A}"/>
    <cellStyle name="Currency 9 3 3" xfId="4540" xr:uid="{EF9E0D95-17BD-4A6D-8701-30A7785D9719}"/>
    <cellStyle name="Currency 9 4" xfId="237" xr:uid="{85D2ABBC-E660-476C-BF8D-02F33AEADC1B}"/>
    <cellStyle name="Currency 9 4 2" xfId="4646" xr:uid="{2E889D27-6042-484F-9280-3B58EC2A40D8}"/>
    <cellStyle name="Currency 9 5" xfId="4327" xr:uid="{70F005D6-8355-4E3F-9344-2DD7B4CA7E06}"/>
    <cellStyle name="Currency 9 5 2" xfId="4444" xr:uid="{EE8D3082-5F38-4ADE-B52F-4838E92F5F3B}"/>
    <cellStyle name="Currency 9 5 3" xfId="4723" xr:uid="{8245FBFF-A788-42AC-B1A7-AEAEFA05E07F}"/>
    <cellStyle name="Currency 9 5 4" xfId="4700" xr:uid="{48E07987-3F3F-4757-ABE0-07FE7D8EAD81}"/>
    <cellStyle name="Currency 9 6" xfId="4538" xr:uid="{105F5EE2-5B49-4C56-916F-42E48ACA7F55}"/>
    <cellStyle name="Hyperlink 2" xfId="6" xr:uid="{6CFFD761-E1C4-4FFC-9C82-FDD569F38491}"/>
    <cellStyle name="Hyperlink 2 2" xfId="5361" xr:uid="{3F470310-963B-406A-A681-F7CBF514BC20}"/>
    <cellStyle name="Hyperlink 3" xfId="202" xr:uid="{E3AF270D-B4A0-494A-9FCD-8B3D5C714367}"/>
    <cellStyle name="Hyperlink 3 2" xfId="4415" xr:uid="{4D92FBA1-8205-460C-9BBF-65CC72E80CFB}"/>
    <cellStyle name="Hyperlink 3 3" xfId="4328" xr:uid="{7A7E43D5-BD96-40FF-AA7C-4454584B388A}"/>
    <cellStyle name="Hyperlink 4" xfId="4329" xr:uid="{995E0BF1-5A86-4126-9BAA-1FE037C5BC98}"/>
    <cellStyle name="Hyperlink 4 2" xfId="5355" xr:uid="{4670FA2D-BEF4-4723-986E-381996957592}"/>
    <cellStyle name="Normal" xfId="0" builtinId="0"/>
    <cellStyle name="Normal 10" xfId="43" xr:uid="{9E821842-6F5B-4BEB-A6BA-F848B8A2F6AE}"/>
    <cellStyle name="Normal 10 10" xfId="903" xr:uid="{9F18598E-12AF-4D47-BB35-74EA2DF9A026}"/>
    <cellStyle name="Normal 10 10 2" xfId="2508" xr:uid="{23AAA5AC-9CF1-4EC3-861B-2832707981C6}"/>
    <cellStyle name="Normal 10 10 2 2" xfId="4331" xr:uid="{F4853E8D-6FCF-4A34-A095-530234862977}"/>
    <cellStyle name="Normal 10 10 2 3" xfId="4675" xr:uid="{F7697B2A-6389-4E00-BA0C-8E9842E1F85B}"/>
    <cellStyle name="Normal 10 10 3" xfId="2509" xr:uid="{86F166FA-FF94-4FF6-A402-E787F30F8E22}"/>
    <cellStyle name="Normal 10 10 4" xfId="2510" xr:uid="{286AD144-D3BB-4F03-B48A-FF792A736375}"/>
    <cellStyle name="Normal 10 11" xfId="2511" xr:uid="{7978FEB7-6651-4A81-A745-1A3E894AB36A}"/>
    <cellStyle name="Normal 10 11 2" xfId="2512" xr:uid="{626488EE-D990-48B0-80BB-E8125A9AEDCF}"/>
    <cellStyle name="Normal 10 11 3" xfId="2513" xr:uid="{290486FE-9EAD-412E-8E7F-9556F58EB7CB}"/>
    <cellStyle name="Normal 10 11 4" xfId="2514" xr:uid="{932A3046-50EC-498C-BD21-B3EF5BA3A5A1}"/>
    <cellStyle name="Normal 10 12" xfId="2515" xr:uid="{68F67A30-2628-4A78-964C-E264EDC0C613}"/>
    <cellStyle name="Normal 10 12 2" xfId="2516" xr:uid="{DC3830B0-5E35-43B5-AE9C-7654E074BF30}"/>
    <cellStyle name="Normal 10 13" xfId="2517" xr:uid="{74497EC5-69C6-4841-BDB4-E1B5F4D279F3}"/>
    <cellStyle name="Normal 10 14" xfId="2518" xr:uid="{16BA0A76-DD52-4C2B-B4A5-A88B2A17F99B}"/>
    <cellStyle name="Normal 10 15" xfId="2519" xr:uid="{EFEA291D-B3C5-4C1D-8F48-A3137E556420}"/>
    <cellStyle name="Normal 10 2" xfId="44" xr:uid="{EED4EB29-723B-413D-9A27-7B4C7E9DD4AB}"/>
    <cellStyle name="Normal 10 2 10" xfId="2520" xr:uid="{2338088F-808A-4E58-8E4C-3EE2342B35C9}"/>
    <cellStyle name="Normal 10 2 11" xfId="2521" xr:uid="{A57B11C2-0EBE-40B3-8CCC-A00482965251}"/>
    <cellStyle name="Normal 10 2 2" xfId="45" xr:uid="{CE29D1D8-7907-4435-8400-569E475D7B3A}"/>
    <cellStyle name="Normal 10 2 2 2" xfId="46" xr:uid="{520B6049-0DEF-4F79-976F-E99B65B9A998}"/>
    <cellStyle name="Normal 10 2 2 2 2" xfId="238" xr:uid="{C95EC77A-5C42-4348-A918-10663626B01D}"/>
    <cellStyle name="Normal 10 2 2 2 2 2" xfId="454" xr:uid="{531DBD9B-499C-47F4-81D9-C579CFFF6C6C}"/>
    <cellStyle name="Normal 10 2 2 2 2 2 2" xfId="455" xr:uid="{1ED11FD7-9CFE-477F-8319-B825DA6775BE}"/>
    <cellStyle name="Normal 10 2 2 2 2 2 2 2" xfId="904" xr:uid="{FC371C99-427A-4F09-907E-B2ACA448D42C}"/>
    <cellStyle name="Normal 10 2 2 2 2 2 2 2 2" xfId="905" xr:uid="{DBB0B3EE-4662-4C97-BCAB-3F3EE5668B88}"/>
    <cellStyle name="Normal 10 2 2 2 2 2 2 3" xfId="906" xr:uid="{8165716A-AE92-4595-9EA1-545ABB9AADDE}"/>
    <cellStyle name="Normal 10 2 2 2 2 2 3" xfId="907" xr:uid="{32A68E67-CB96-4E4E-BED4-F14EDEABAC90}"/>
    <cellStyle name="Normal 10 2 2 2 2 2 3 2" xfId="908" xr:uid="{9BAC342E-9E45-47E3-BA4F-B6B50ED054DE}"/>
    <cellStyle name="Normal 10 2 2 2 2 2 4" xfId="909" xr:uid="{022B36D2-56BD-467E-B3AA-C783E328F9CC}"/>
    <cellStyle name="Normal 10 2 2 2 2 3" xfId="456" xr:uid="{6561891E-775F-4330-BBDF-1F2E75C42879}"/>
    <cellStyle name="Normal 10 2 2 2 2 3 2" xfId="910" xr:uid="{8F132BAE-82F6-4F99-83CA-B7516E1D71E6}"/>
    <cellStyle name="Normal 10 2 2 2 2 3 2 2" xfId="911" xr:uid="{D314CC3C-0B47-44FE-AE89-6E104A9BD7FD}"/>
    <cellStyle name="Normal 10 2 2 2 2 3 3" xfId="912" xr:uid="{923DD716-0685-4D88-81F4-4E688C5BD791}"/>
    <cellStyle name="Normal 10 2 2 2 2 3 4" xfId="2522" xr:uid="{DA3A2AE3-88AF-4C32-9C92-8C5E20B72100}"/>
    <cellStyle name="Normal 10 2 2 2 2 4" xfId="913" xr:uid="{40594A07-574C-4921-BC6C-0B1C73B72570}"/>
    <cellStyle name="Normal 10 2 2 2 2 4 2" xfId="914" xr:uid="{8B20F52B-8460-429C-A656-F334C4273246}"/>
    <cellStyle name="Normal 10 2 2 2 2 5" xfId="915" xr:uid="{44EF8651-5741-4F17-9CE1-86006B36B12F}"/>
    <cellStyle name="Normal 10 2 2 2 2 6" xfId="2523" xr:uid="{AA5F578E-6D9C-4D09-BCF4-B54485668E41}"/>
    <cellStyle name="Normal 10 2 2 2 3" xfId="239" xr:uid="{4B66526E-FE08-4BFA-80DB-AF39F3F0B3CE}"/>
    <cellStyle name="Normal 10 2 2 2 3 2" xfId="457" xr:uid="{97543B1A-C6E0-4D28-BB41-39FE9B289A52}"/>
    <cellStyle name="Normal 10 2 2 2 3 2 2" xfId="458" xr:uid="{42835677-BE97-4C39-89CA-F94B1B1FC22E}"/>
    <cellStyle name="Normal 10 2 2 2 3 2 2 2" xfId="916" xr:uid="{D791434A-D860-405A-8CBC-92401FF318F9}"/>
    <cellStyle name="Normal 10 2 2 2 3 2 2 2 2" xfId="917" xr:uid="{BD3AE94D-1218-48D7-B5E2-75FF1904F6A9}"/>
    <cellStyle name="Normal 10 2 2 2 3 2 2 3" xfId="918" xr:uid="{D2E27D15-099E-41DE-A8E0-34B340908057}"/>
    <cellStyle name="Normal 10 2 2 2 3 2 3" xfId="919" xr:uid="{8FB9E30F-9E33-4CF9-8812-42FEF2AB271E}"/>
    <cellStyle name="Normal 10 2 2 2 3 2 3 2" xfId="920" xr:uid="{D26C243A-A7E4-46BF-B91C-85151F04E476}"/>
    <cellStyle name="Normal 10 2 2 2 3 2 4" xfId="921" xr:uid="{000B6D2D-14E9-47F0-8539-D1D4279F3CF5}"/>
    <cellStyle name="Normal 10 2 2 2 3 3" xfId="459" xr:uid="{509CE4BE-555E-4BFF-B255-1DBBFE19B455}"/>
    <cellStyle name="Normal 10 2 2 2 3 3 2" xfId="922" xr:uid="{89ABAD1A-DBA0-4A1B-ADE8-2E58697C1C21}"/>
    <cellStyle name="Normal 10 2 2 2 3 3 2 2" xfId="923" xr:uid="{EACBDD7D-3DAE-4DD8-8EB4-2A953D420CB9}"/>
    <cellStyle name="Normal 10 2 2 2 3 3 3" xfId="924" xr:uid="{C59C1EB9-CCA2-4974-9069-9C7E76D6F6B2}"/>
    <cellStyle name="Normal 10 2 2 2 3 4" xfId="925" xr:uid="{C02EF431-B448-4BFC-A651-0E8C06535EEE}"/>
    <cellStyle name="Normal 10 2 2 2 3 4 2" xfId="926" xr:uid="{6F2C21AF-7970-4F36-A228-EF44D138B1F1}"/>
    <cellStyle name="Normal 10 2 2 2 3 5" xfId="927" xr:uid="{3CA19309-6DB3-4E6C-A5B7-D0BEF160306D}"/>
    <cellStyle name="Normal 10 2 2 2 4" xfId="460" xr:uid="{0474360B-C367-4E61-AE6F-04E7509C792A}"/>
    <cellStyle name="Normal 10 2 2 2 4 2" xfId="461" xr:uid="{1AEEFF32-AD26-423F-9588-B6290F4F66B0}"/>
    <cellStyle name="Normal 10 2 2 2 4 2 2" xfId="928" xr:uid="{BF6CE744-B0D8-424A-8284-1385DBE52410}"/>
    <cellStyle name="Normal 10 2 2 2 4 2 2 2" xfId="929" xr:uid="{48E33D44-CB73-4F2E-AA35-DDFAD78F764D}"/>
    <cellStyle name="Normal 10 2 2 2 4 2 3" xfId="930" xr:uid="{A73474DD-7D0E-4602-B3BC-31CCE6FC80CB}"/>
    <cellStyle name="Normal 10 2 2 2 4 3" xfId="931" xr:uid="{93880497-31DD-4C76-BF87-7A09CDEB1780}"/>
    <cellStyle name="Normal 10 2 2 2 4 3 2" xfId="932" xr:uid="{FDE1B45B-6397-4108-B033-DD8413CDBA62}"/>
    <cellStyle name="Normal 10 2 2 2 4 4" xfId="933" xr:uid="{91A43D90-60D0-44BC-B5A1-4161B3C63CB1}"/>
    <cellStyle name="Normal 10 2 2 2 5" xfId="462" xr:uid="{C2881A5F-CE89-4F60-ADC6-5AEE7A834D42}"/>
    <cellStyle name="Normal 10 2 2 2 5 2" xfId="934" xr:uid="{E612F6A4-1910-4FE0-9CDD-5959DE2E13FC}"/>
    <cellStyle name="Normal 10 2 2 2 5 2 2" xfId="935" xr:uid="{A23C707B-F4B3-4D89-AB38-D04A5D056C66}"/>
    <cellStyle name="Normal 10 2 2 2 5 3" xfId="936" xr:uid="{DFB5A809-77A5-491C-B6C3-943147FC20D9}"/>
    <cellStyle name="Normal 10 2 2 2 5 4" xfId="2524" xr:uid="{231B6C21-53EE-43C7-8781-91EB11AAA74C}"/>
    <cellStyle name="Normal 10 2 2 2 6" xfId="937" xr:uid="{461BC1D5-ADA9-4BCD-B6C1-D9184ED22475}"/>
    <cellStyle name="Normal 10 2 2 2 6 2" xfId="938" xr:uid="{9B8557FA-7B92-4E02-B1DA-E0EE37DF2BF2}"/>
    <cellStyle name="Normal 10 2 2 2 7" xfId="939" xr:uid="{03E22139-B2D8-421B-AA27-2AADFCF6ABFA}"/>
    <cellStyle name="Normal 10 2 2 2 8" xfId="2525" xr:uid="{BBEFB9B4-0E48-477B-BBDA-1871D13031C5}"/>
    <cellStyle name="Normal 10 2 2 3" xfId="240" xr:uid="{92F49207-BAFF-4C20-A2BD-FAD682BCA83B}"/>
    <cellStyle name="Normal 10 2 2 3 2" xfId="463" xr:uid="{DA05FF2E-C2CC-4B69-A6F8-E313ABBD444B}"/>
    <cellStyle name="Normal 10 2 2 3 2 2" xfId="464" xr:uid="{D8318832-A7A3-4B65-A003-83DBEDC15865}"/>
    <cellStyle name="Normal 10 2 2 3 2 2 2" xfId="940" xr:uid="{09E714D4-52DE-4A9F-90AE-B8D7D7CCF583}"/>
    <cellStyle name="Normal 10 2 2 3 2 2 2 2" xfId="941" xr:uid="{36DACB28-F2D6-4B97-B660-1A6DC498965E}"/>
    <cellStyle name="Normal 10 2 2 3 2 2 3" xfId="942" xr:uid="{AC172257-E25E-420E-B7EC-17721DD5B939}"/>
    <cellStyle name="Normal 10 2 2 3 2 3" xfId="943" xr:uid="{B2626888-8845-4AC8-A6F5-7ECC60D080FC}"/>
    <cellStyle name="Normal 10 2 2 3 2 3 2" xfId="944" xr:uid="{15031140-FF3F-4B5C-92EC-53503F8477C8}"/>
    <cellStyle name="Normal 10 2 2 3 2 4" xfId="945" xr:uid="{34B70785-0EF6-4DBD-A84B-09FAC2DEA0AE}"/>
    <cellStyle name="Normal 10 2 2 3 3" xfId="465" xr:uid="{7CA5CF16-8EF1-4065-A693-A6176A85FA3C}"/>
    <cellStyle name="Normal 10 2 2 3 3 2" xfId="946" xr:uid="{2473BD5B-E664-4D5B-AC0A-E7CE329F96F1}"/>
    <cellStyle name="Normal 10 2 2 3 3 2 2" xfId="947" xr:uid="{B2E48BC7-6F95-4260-81C4-05249187FAC4}"/>
    <cellStyle name="Normal 10 2 2 3 3 3" xfId="948" xr:uid="{8C57C6A9-7F08-4829-BD7B-38B014E758EB}"/>
    <cellStyle name="Normal 10 2 2 3 3 4" xfId="2526" xr:uid="{061E6138-5FD8-45A7-9632-3A39BC6FEF94}"/>
    <cellStyle name="Normal 10 2 2 3 4" xfId="949" xr:uid="{56AE4E59-6C66-40D9-8346-B7BC0F2EF09B}"/>
    <cellStyle name="Normal 10 2 2 3 4 2" xfId="950" xr:uid="{DCD57707-CDA4-405F-87FF-FD61D0509C22}"/>
    <cellStyle name="Normal 10 2 2 3 5" xfId="951" xr:uid="{9F0BAE73-0821-4E51-947F-CACA60909CD4}"/>
    <cellStyle name="Normal 10 2 2 3 6" xfId="2527" xr:uid="{BCDCDB9F-6BAC-4779-B890-0FA40E25B15A}"/>
    <cellStyle name="Normal 10 2 2 4" xfId="241" xr:uid="{518DE326-9729-4118-BF3A-6667BB059D62}"/>
    <cellStyle name="Normal 10 2 2 4 2" xfId="466" xr:uid="{26F795DB-DC21-4DE4-A0BD-4FE984EEA90D}"/>
    <cellStyle name="Normal 10 2 2 4 2 2" xfId="467" xr:uid="{FDA20667-AB9A-4724-BF8F-6593777E59FB}"/>
    <cellStyle name="Normal 10 2 2 4 2 2 2" xfId="952" xr:uid="{E1B527A7-54F6-4DBD-B7F1-496535D4B130}"/>
    <cellStyle name="Normal 10 2 2 4 2 2 2 2" xfId="953" xr:uid="{A1845626-47E6-4E27-8411-E79F07CB35C0}"/>
    <cellStyle name="Normal 10 2 2 4 2 2 3" xfId="954" xr:uid="{2CAFB025-7974-4F87-96F7-88F6297CE7C7}"/>
    <cellStyle name="Normal 10 2 2 4 2 3" xfId="955" xr:uid="{AF4C31AA-7276-49E2-83C6-2AD86619F0DB}"/>
    <cellStyle name="Normal 10 2 2 4 2 3 2" xfId="956" xr:uid="{17536F5D-E373-48E9-A386-70FD0F425792}"/>
    <cellStyle name="Normal 10 2 2 4 2 4" xfId="957" xr:uid="{168F93D5-903D-45B2-99DF-593179015FE0}"/>
    <cellStyle name="Normal 10 2 2 4 3" xfId="468" xr:uid="{9B86ED91-44C1-46A0-A015-327606E09F87}"/>
    <cellStyle name="Normal 10 2 2 4 3 2" xfId="958" xr:uid="{DF638D82-0E4A-46B9-83AB-28B53484A42B}"/>
    <cellStyle name="Normal 10 2 2 4 3 2 2" xfId="959" xr:uid="{EA1F2258-ED34-4A3C-B074-B17A510F588A}"/>
    <cellStyle name="Normal 10 2 2 4 3 3" xfId="960" xr:uid="{7A770D0B-2553-47A7-A958-A3D9151F4C8F}"/>
    <cellStyle name="Normal 10 2 2 4 4" xfId="961" xr:uid="{8502333A-CAB8-4773-8963-A3DE506E3CED}"/>
    <cellStyle name="Normal 10 2 2 4 4 2" xfId="962" xr:uid="{B1522BFE-19AF-4448-B5FD-6263A82FB193}"/>
    <cellStyle name="Normal 10 2 2 4 5" xfId="963" xr:uid="{ECA5768D-2C88-4703-A821-DE71C6188FAC}"/>
    <cellStyle name="Normal 10 2 2 5" xfId="242" xr:uid="{86D77F40-A9F9-45D2-B41A-CBCB4E5A939C}"/>
    <cellStyle name="Normal 10 2 2 5 2" xfId="469" xr:uid="{3615F6B5-86E9-45D8-9240-5147E0509192}"/>
    <cellStyle name="Normal 10 2 2 5 2 2" xfId="964" xr:uid="{7B39C67A-DF2B-4D2C-865A-6156BF15BE65}"/>
    <cellStyle name="Normal 10 2 2 5 2 2 2" xfId="965" xr:uid="{5254A85B-0A26-4943-B7B4-1293E83920EA}"/>
    <cellStyle name="Normal 10 2 2 5 2 3" xfId="966" xr:uid="{050CCC45-CA2B-488B-80C6-7BF664D3B121}"/>
    <cellStyle name="Normal 10 2 2 5 3" xfId="967" xr:uid="{2FE0D478-0099-49E8-9F23-40B4F9250041}"/>
    <cellStyle name="Normal 10 2 2 5 3 2" xfId="968" xr:uid="{4351452B-03E0-4743-BCE2-F792D9D5C17D}"/>
    <cellStyle name="Normal 10 2 2 5 4" xfId="969" xr:uid="{02C9F706-147B-46B9-8F82-D5C71AE0D1A1}"/>
    <cellStyle name="Normal 10 2 2 6" xfId="470" xr:uid="{F5A24FB6-8D37-4411-BC72-3CA6855B6D66}"/>
    <cellStyle name="Normal 10 2 2 6 2" xfId="970" xr:uid="{5556C40A-B59D-477F-94EB-F03A61117CF9}"/>
    <cellStyle name="Normal 10 2 2 6 2 2" xfId="971" xr:uid="{261C5A95-3E8A-448C-9B1B-A35E5CE8372F}"/>
    <cellStyle name="Normal 10 2 2 6 2 3" xfId="4333" xr:uid="{3F725355-E85B-4DA3-976F-79EC4EA7925F}"/>
    <cellStyle name="Normal 10 2 2 6 3" xfId="972" xr:uid="{386CD60C-8F6C-4E45-A332-880E64DAB25C}"/>
    <cellStyle name="Normal 10 2 2 6 4" xfId="2528" xr:uid="{4C2F85DF-D7E2-49C5-9C6F-F20EEE4C63E6}"/>
    <cellStyle name="Normal 10 2 2 6 4 2" xfId="4564" xr:uid="{0821E841-BD93-4408-8820-27CACCB1E85B}"/>
    <cellStyle name="Normal 10 2 2 6 4 3" xfId="4676" xr:uid="{AE14E231-BF74-439B-93B9-6F1674299681}"/>
    <cellStyle name="Normal 10 2 2 6 4 4" xfId="4602" xr:uid="{013004F9-3801-4529-85A4-084FEFEB8834}"/>
    <cellStyle name="Normal 10 2 2 7" xfId="973" xr:uid="{B7CBBCAF-706A-48AF-BB03-BC1B1F266F8F}"/>
    <cellStyle name="Normal 10 2 2 7 2" xfId="974" xr:uid="{08C52861-E37B-47CD-8950-23C6380E3C84}"/>
    <cellStyle name="Normal 10 2 2 8" xfId="975" xr:uid="{A2DE48E1-911F-40FE-9D98-6797AA55BFE2}"/>
    <cellStyle name="Normal 10 2 2 9" xfId="2529" xr:uid="{BC224EC1-C973-4D68-8E28-914807F2D357}"/>
    <cellStyle name="Normal 10 2 3" xfId="47" xr:uid="{DB1D0E1D-CD71-4851-802E-CAB0F159F474}"/>
    <cellStyle name="Normal 10 2 3 2" xfId="48" xr:uid="{F80AABC7-695E-42B1-9FF6-A92812A7A01E}"/>
    <cellStyle name="Normal 10 2 3 2 2" xfId="471" xr:uid="{E55F2AD5-2866-4041-96E4-F1961F6CBB7B}"/>
    <cellStyle name="Normal 10 2 3 2 2 2" xfId="472" xr:uid="{983002EB-E408-482C-B81A-2B1E89E56778}"/>
    <cellStyle name="Normal 10 2 3 2 2 2 2" xfId="976" xr:uid="{918E6C8B-1AE1-4C6D-9B18-C2CA6218A610}"/>
    <cellStyle name="Normal 10 2 3 2 2 2 2 2" xfId="977" xr:uid="{BC5BC826-63B6-490E-AC2D-F1B32BA23E88}"/>
    <cellStyle name="Normal 10 2 3 2 2 2 3" xfId="978" xr:uid="{8EDD1D34-94C3-419F-8422-5F53A8FF7AE9}"/>
    <cellStyle name="Normal 10 2 3 2 2 3" xfId="979" xr:uid="{A7522963-F01C-4EDE-B3AB-F7A985296326}"/>
    <cellStyle name="Normal 10 2 3 2 2 3 2" xfId="980" xr:uid="{E4EE0480-8385-49EC-8C24-D3986F069EB4}"/>
    <cellStyle name="Normal 10 2 3 2 2 4" xfId="981" xr:uid="{99870204-C6A1-4C99-826C-9966A5425C9F}"/>
    <cellStyle name="Normal 10 2 3 2 3" xfId="473" xr:uid="{62B81547-026E-4109-AB19-3BB35B0C8DF5}"/>
    <cellStyle name="Normal 10 2 3 2 3 2" xfId="982" xr:uid="{54229971-356E-4F82-89E3-1A4B18AFD204}"/>
    <cellStyle name="Normal 10 2 3 2 3 2 2" xfId="983" xr:uid="{DD47AC26-B4BB-498C-9921-E43C8866E91D}"/>
    <cellStyle name="Normal 10 2 3 2 3 3" xfId="984" xr:uid="{9717FD9A-97C8-456F-BA76-0E2FB192805A}"/>
    <cellStyle name="Normal 10 2 3 2 3 4" xfId="2530" xr:uid="{698A274A-1DAA-45F6-97BD-F5173EA2195B}"/>
    <cellStyle name="Normal 10 2 3 2 4" xfId="985" xr:uid="{481620CA-C52E-4370-843D-70BE04AF283E}"/>
    <cellStyle name="Normal 10 2 3 2 4 2" xfId="986" xr:uid="{216FDF4A-BD47-4733-B99D-1685FB22E33D}"/>
    <cellStyle name="Normal 10 2 3 2 5" xfId="987" xr:uid="{EB15508C-842F-428F-A826-B787D7B6B4AA}"/>
    <cellStyle name="Normal 10 2 3 2 6" xfId="2531" xr:uid="{54C4F8F3-40D7-4063-974F-18176CB385C6}"/>
    <cellStyle name="Normal 10 2 3 3" xfId="243" xr:uid="{125B4530-4E33-4AEF-8E2A-CBA688F42DAB}"/>
    <cellStyle name="Normal 10 2 3 3 2" xfId="474" xr:uid="{5F2833DB-AC51-4276-940B-36D6B6B02F0F}"/>
    <cellStyle name="Normal 10 2 3 3 2 2" xfId="475" xr:uid="{E5C2E096-BC8A-48F4-94FD-5C853A9604A9}"/>
    <cellStyle name="Normal 10 2 3 3 2 2 2" xfId="988" xr:uid="{532DBC2A-8D8D-4AE9-B455-45D671274661}"/>
    <cellStyle name="Normal 10 2 3 3 2 2 2 2" xfId="989" xr:uid="{7D3B0771-0952-4BD5-9850-0E5E5087A413}"/>
    <cellStyle name="Normal 10 2 3 3 2 2 3" xfId="990" xr:uid="{066F9DBD-D183-4ACB-8311-76EFD3F987E8}"/>
    <cellStyle name="Normal 10 2 3 3 2 3" xfId="991" xr:uid="{0CC1C19E-DD2E-4BFF-8A0F-12B4216597A2}"/>
    <cellStyle name="Normal 10 2 3 3 2 3 2" xfId="992" xr:uid="{59FE6386-134B-4A09-921F-674E7F3D6123}"/>
    <cellStyle name="Normal 10 2 3 3 2 4" xfId="993" xr:uid="{69734929-3E59-45B9-9776-0E24C51BC4B6}"/>
    <cellStyle name="Normal 10 2 3 3 3" xfId="476" xr:uid="{7AA93C12-6C2F-44BB-B2C8-0F7F87CFED3E}"/>
    <cellStyle name="Normal 10 2 3 3 3 2" xfId="994" xr:uid="{4A80ACD0-7E87-4A4F-8982-E5E333DA154B}"/>
    <cellStyle name="Normal 10 2 3 3 3 2 2" xfId="995" xr:uid="{497FAA6B-9F41-4637-B905-0596409D89C3}"/>
    <cellStyle name="Normal 10 2 3 3 3 3" xfId="996" xr:uid="{98BCF3DF-8180-4232-82BA-DC6F512B07BE}"/>
    <cellStyle name="Normal 10 2 3 3 4" xfId="997" xr:uid="{82060022-18A1-4182-A56E-A6B4AE056DB7}"/>
    <cellStyle name="Normal 10 2 3 3 4 2" xfId="998" xr:uid="{02D4D7B2-ED17-42E7-B3C0-5EA3143B42A2}"/>
    <cellStyle name="Normal 10 2 3 3 5" xfId="999" xr:uid="{EEC4A642-DB5B-485F-8D8F-DC9AF1CBC5BD}"/>
    <cellStyle name="Normal 10 2 3 4" xfId="244" xr:uid="{58442C0A-CA83-43C4-989B-3201BDFC0481}"/>
    <cellStyle name="Normal 10 2 3 4 2" xfId="477" xr:uid="{868D3360-4067-4008-87F4-A3428C50469F}"/>
    <cellStyle name="Normal 10 2 3 4 2 2" xfId="1000" xr:uid="{B4A29A90-6407-493B-ACCB-9B4709E0EE05}"/>
    <cellStyle name="Normal 10 2 3 4 2 2 2" xfId="1001" xr:uid="{468939DA-AAF3-4B8C-B741-131CE631327A}"/>
    <cellStyle name="Normal 10 2 3 4 2 3" xfId="1002" xr:uid="{F8D874AE-A18B-42E7-A33C-D24A73CC0DBE}"/>
    <cellStyle name="Normal 10 2 3 4 3" xfId="1003" xr:uid="{9AAEE7A5-BC6A-4F9F-81A5-180E314EE6B0}"/>
    <cellStyle name="Normal 10 2 3 4 3 2" xfId="1004" xr:uid="{08E3A687-23F4-4C29-A5DA-3AE538BF45B2}"/>
    <cellStyle name="Normal 10 2 3 4 4" xfId="1005" xr:uid="{FF1DE5D5-E214-4BFC-B13C-FE1B30388081}"/>
    <cellStyle name="Normal 10 2 3 5" xfId="478" xr:uid="{0DDE2B6E-7C1C-46C8-99F7-A37DCBCF4672}"/>
    <cellStyle name="Normal 10 2 3 5 2" xfId="1006" xr:uid="{356EED68-56F2-49D8-BF88-E915C4B37DA8}"/>
    <cellStyle name="Normal 10 2 3 5 2 2" xfId="1007" xr:uid="{3A12069E-DF01-4B56-8085-9A8ADFED4A5D}"/>
    <cellStyle name="Normal 10 2 3 5 2 3" xfId="4334" xr:uid="{50699966-AF58-42EE-80F7-3D4FC8B2725A}"/>
    <cellStyle name="Normal 10 2 3 5 3" xfId="1008" xr:uid="{BF4F4A61-B777-41CB-8265-F48EE7ECC53F}"/>
    <cellStyle name="Normal 10 2 3 5 4" xfId="2532" xr:uid="{2C1C8863-A220-471D-A4FC-75539498803C}"/>
    <cellStyle name="Normal 10 2 3 5 4 2" xfId="4565" xr:uid="{D0686B9A-5D9A-4A86-B00E-9392D2B5AD70}"/>
    <cellStyle name="Normal 10 2 3 5 4 3" xfId="4677" xr:uid="{926F5285-2F98-4195-86E2-73675A44F4D0}"/>
    <cellStyle name="Normal 10 2 3 5 4 4" xfId="4603" xr:uid="{FF35CA5A-627F-4C04-92A1-27A1AB6BFE74}"/>
    <cellStyle name="Normal 10 2 3 6" xfId="1009" xr:uid="{B2786784-0FF5-4627-B2F0-A3298DAC1547}"/>
    <cellStyle name="Normal 10 2 3 6 2" xfId="1010" xr:uid="{EA7FD2C7-6C83-4CB4-AAF8-E921983CE8C0}"/>
    <cellStyle name="Normal 10 2 3 7" xfId="1011" xr:uid="{CDCDC329-4EE6-44FC-9DDD-F071D7DBBBD0}"/>
    <cellStyle name="Normal 10 2 3 8" xfId="2533" xr:uid="{ACC5EA6D-CDB8-437C-A49A-12F535AC2315}"/>
    <cellStyle name="Normal 10 2 4" xfId="49" xr:uid="{376C8110-04C9-42A4-9272-D7FAC421A332}"/>
    <cellStyle name="Normal 10 2 4 2" xfId="429" xr:uid="{53E8BC32-64FF-4E7E-A36D-ECC6C2B260AD}"/>
    <cellStyle name="Normal 10 2 4 2 2" xfId="479" xr:uid="{662AD58B-278F-417A-AD5D-0C20B44908A5}"/>
    <cellStyle name="Normal 10 2 4 2 2 2" xfId="1012" xr:uid="{A153CFFC-008D-412F-8EBC-0EBAB85C6FF0}"/>
    <cellStyle name="Normal 10 2 4 2 2 2 2" xfId="1013" xr:uid="{47193385-D2E3-4002-A902-CBA126BE7A72}"/>
    <cellStyle name="Normal 10 2 4 2 2 3" xfId="1014" xr:uid="{881945B7-89CC-4F4F-92FF-38068A82D9D0}"/>
    <cellStyle name="Normal 10 2 4 2 2 4" xfId="2534" xr:uid="{B0E5D38D-F911-4716-9833-B6ECC4E3012F}"/>
    <cellStyle name="Normal 10 2 4 2 3" xfId="1015" xr:uid="{2D861421-346C-42B0-8F69-93E3E2A112A6}"/>
    <cellStyle name="Normal 10 2 4 2 3 2" xfId="1016" xr:uid="{51010432-469E-43DB-B4D9-AECC04F11A54}"/>
    <cellStyle name="Normal 10 2 4 2 4" xfId="1017" xr:uid="{54C00F39-0ED6-4AB3-B902-4B2360BB901C}"/>
    <cellStyle name="Normal 10 2 4 2 5" xfId="2535" xr:uid="{F117CC81-BA0B-4ADF-8FD5-5DCBD7501051}"/>
    <cellStyle name="Normal 10 2 4 3" xfId="480" xr:uid="{69BC233B-F2F9-4BB8-B4C8-5591BA6A1A0E}"/>
    <cellStyle name="Normal 10 2 4 3 2" xfId="1018" xr:uid="{B2640CC7-998E-422D-9E7D-BA7DCEDE0BD5}"/>
    <cellStyle name="Normal 10 2 4 3 2 2" xfId="1019" xr:uid="{BE52208F-1BBD-42C0-A641-0350C87CAE80}"/>
    <cellStyle name="Normal 10 2 4 3 3" xfId="1020" xr:uid="{D19D7F30-D1A1-47E2-97C3-6FB5D9BF2AD4}"/>
    <cellStyle name="Normal 10 2 4 3 4" xfId="2536" xr:uid="{837EE317-6B39-4710-AA34-25E1F7E20724}"/>
    <cellStyle name="Normal 10 2 4 4" xfId="1021" xr:uid="{88E09B74-4B92-4530-8B3F-2F70194216CA}"/>
    <cellStyle name="Normal 10 2 4 4 2" xfId="1022" xr:uid="{D0D762E3-3EF5-413E-BEA0-0337748C1B8F}"/>
    <cellStyle name="Normal 10 2 4 4 3" xfId="2537" xr:uid="{AC97BDC4-4207-4000-A5D7-B77C009006B9}"/>
    <cellStyle name="Normal 10 2 4 4 4" xfId="2538" xr:uid="{A2D38F74-9884-4AEC-84C3-5FB27998F0DF}"/>
    <cellStyle name="Normal 10 2 4 5" xfId="1023" xr:uid="{7D550ED6-47B8-46B3-8E91-B2D11DFA0015}"/>
    <cellStyle name="Normal 10 2 4 6" xfId="2539" xr:uid="{403A060D-A182-49B9-8377-A00AB95E95FE}"/>
    <cellStyle name="Normal 10 2 4 7" xfId="2540" xr:uid="{C1B2BF9E-1AA1-4A41-9D6E-BDE24B224AE1}"/>
    <cellStyle name="Normal 10 2 5" xfId="245" xr:uid="{2DD2DEED-7730-4800-9A2A-5ADEB9B49AFC}"/>
    <cellStyle name="Normal 10 2 5 2" xfId="481" xr:uid="{21657EC6-C803-49E1-9AE1-C74813DA4318}"/>
    <cellStyle name="Normal 10 2 5 2 2" xfId="482" xr:uid="{C3EF4808-8971-4511-80EA-F55EE8F0B7D7}"/>
    <cellStyle name="Normal 10 2 5 2 2 2" xfId="1024" xr:uid="{2343EED8-E86B-4B94-99FF-C6D0E21AE339}"/>
    <cellStyle name="Normal 10 2 5 2 2 2 2" xfId="1025" xr:uid="{C36E9165-3D95-4A0A-A054-C7AEDCAB922B}"/>
    <cellStyle name="Normal 10 2 5 2 2 3" xfId="1026" xr:uid="{B37983AA-7528-4D7C-80C9-0293F014F9AE}"/>
    <cellStyle name="Normal 10 2 5 2 3" xfId="1027" xr:uid="{A64B5FFB-7CC0-4ABE-BF6F-B0E1066354B1}"/>
    <cellStyle name="Normal 10 2 5 2 3 2" xfId="1028" xr:uid="{E7C1F5A3-B9CE-4132-9DEF-8C4DC3B6D3BE}"/>
    <cellStyle name="Normal 10 2 5 2 4" xfId="1029" xr:uid="{EF49DB6E-317D-4C80-A886-A0E668430E21}"/>
    <cellStyle name="Normal 10 2 5 3" xfId="483" xr:uid="{649B6DDD-5AA9-4E0E-9392-EE3F64A8FB76}"/>
    <cellStyle name="Normal 10 2 5 3 2" xfId="1030" xr:uid="{214054BD-1334-4DEC-B3F7-7111BBD7E050}"/>
    <cellStyle name="Normal 10 2 5 3 2 2" xfId="1031" xr:uid="{C0670EBE-F53C-46ED-BA6D-02A051061679}"/>
    <cellStyle name="Normal 10 2 5 3 3" xfId="1032" xr:uid="{E906DB96-22C4-4EBE-A129-8DC30FD51422}"/>
    <cellStyle name="Normal 10 2 5 3 4" xfId="2541" xr:uid="{A2FDB36C-0324-4900-BC26-B5E589C0F638}"/>
    <cellStyle name="Normal 10 2 5 4" xfId="1033" xr:uid="{E3A5F400-4F5A-4B07-AE54-6BC2F7DF9A1A}"/>
    <cellStyle name="Normal 10 2 5 4 2" xfId="1034" xr:uid="{4A340CAE-C9C4-4493-8651-2AA97674A59E}"/>
    <cellStyle name="Normal 10 2 5 5" xfId="1035" xr:uid="{D79B896D-840F-43DA-BF7C-E9B358161D28}"/>
    <cellStyle name="Normal 10 2 5 6" xfId="2542" xr:uid="{0B6D4035-AD0E-49B9-BC6B-948D83DDA512}"/>
    <cellStyle name="Normal 10 2 6" xfId="246" xr:uid="{04699C2D-6519-42A6-B1DC-160FF9CC3E66}"/>
    <cellStyle name="Normal 10 2 6 2" xfId="484" xr:uid="{AABF08BF-A262-4800-A592-D918A21B4AB9}"/>
    <cellStyle name="Normal 10 2 6 2 2" xfId="1036" xr:uid="{2E26820F-2A97-4100-B873-92CEE2219BAE}"/>
    <cellStyle name="Normal 10 2 6 2 2 2" xfId="1037" xr:uid="{CF5EB91C-BB98-4751-A747-6FF754052948}"/>
    <cellStyle name="Normal 10 2 6 2 3" xfId="1038" xr:uid="{8EDA2037-79CE-4A2A-ADA0-075C0A357E17}"/>
    <cellStyle name="Normal 10 2 6 2 4" xfId="2543" xr:uid="{E12EB4EF-E94B-446D-BD73-633275AE0F17}"/>
    <cellStyle name="Normal 10 2 6 3" xfId="1039" xr:uid="{05F70E7D-48C3-429F-9917-8BAD5F9C635D}"/>
    <cellStyle name="Normal 10 2 6 3 2" xfId="1040" xr:uid="{28967962-55DA-4BE7-89DD-F7BE623BDAE3}"/>
    <cellStyle name="Normal 10 2 6 4" xfId="1041" xr:uid="{90D2FCBE-DD68-439A-893D-07AA9739B01D}"/>
    <cellStyle name="Normal 10 2 6 5" xfId="2544" xr:uid="{D955EBEE-AFB0-4545-96F2-F6EA89700512}"/>
    <cellStyle name="Normal 10 2 7" xfId="485" xr:uid="{AA11E8FB-2B4E-4EF7-9BDC-304D8DCD8E12}"/>
    <cellStyle name="Normal 10 2 7 2" xfId="1042" xr:uid="{BBFFD5FF-0CF0-430E-9332-C114C4C919C7}"/>
    <cellStyle name="Normal 10 2 7 2 2" xfId="1043" xr:uid="{68C24D56-8444-4213-9BFE-984DB26448F6}"/>
    <cellStyle name="Normal 10 2 7 2 3" xfId="4332" xr:uid="{7B2B628F-12AD-4BAC-9737-52F2901A7233}"/>
    <cellStyle name="Normal 10 2 7 3" xfId="1044" xr:uid="{6BC7458C-1F00-478C-8C71-DA6F200665EC}"/>
    <cellStyle name="Normal 10 2 7 4" xfId="2545" xr:uid="{239DC28E-AFA6-4326-8CEE-7C5DB5BA569C}"/>
    <cellStyle name="Normal 10 2 7 4 2" xfId="4563" xr:uid="{B079EAAA-365E-499C-85A4-833B3B4B0213}"/>
    <cellStyle name="Normal 10 2 7 4 3" xfId="4678" xr:uid="{1AD66D9D-39EE-4AF5-ADA2-497C8A7EEB87}"/>
    <cellStyle name="Normal 10 2 7 4 4" xfId="4601" xr:uid="{5C37E96E-92CA-4CA5-934F-6C032A72FBCA}"/>
    <cellStyle name="Normal 10 2 8" xfId="1045" xr:uid="{7DF391B7-4EC0-41A9-866F-020A8F85ECCE}"/>
    <cellStyle name="Normal 10 2 8 2" xfId="1046" xr:uid="{A00C1866-A2BA-43E1-84FF-8DD8D4BE6267}"/>
    <cellStyle name="Normal 10 2 8 3" xfId="2546" xr:uid="{FF1DEA6A-1604-4982-868B-BD3B5F31E944}"/>
    <cellStyle name="Normal 10 2 8 4" xfId="2547" xr:uid="{9C989AED-E331-4138-9963-8AA4FC6916F5}"/>
    <cellStyle name="Normal 10 2 9" xfId="1047" xr:uid="{97AFF6DF-D36B-4914-8902-E67324E73D36}"/>
    <cellStyle name="Normal 10 3" xfId="50" xr:uid="{2A52B0CD-CC4B-4E5F-84D6-7F2F2CFF75CE}"/>
    <cellStyle name="Normal 10 3 10" xfId="2548" xr:uid="{5B33E44A-1FFA-48D9-9158-389B4D2418CC}"/>
    <cellStyle name="Normal 10 3 11" xfId="2549" xr:uid="{B5C5F845-C3AE-4096-A414-B6BC6B9BAB22}"/>
    <cellStyle name="Normal 10 3 2" xfId="51" xr:uid="{B1F74229-949E-4C31-9DA2-64BF9EB36ED2}"/>
    <cellStyle name="Normal 10 3 2 2" xfId="52" xr:uid="{87C66D52-B08A-4744-BC19-D975B84196A4}"/>
    <cellStyle name="Normal 10 3 2 2 2" xfId="247" xr:uid="{8ADA4B47-A75E-4938-B4A4-377447A627D7}"/>
    <cellStyle name="Normal 10 3 2 2 2 2" xfId="486" xr:uid="{18543F38-F3EF-41D6-8719-5F7D42CE1C42}"/>
    <cellStyle name="Normal 10 3 2 2 2 2 2" xfId="1048" xr:uid="{5C57171C-B63C-4ECE-A821-6A3E56343D1B}"/>
    <cellStyle name="Normal 10 3 2 2 2 2 2 2" xfId="1049" xr:uid="{0728F3DA-3F4D-46E6-9AEE-223D7F85349E}"/>
    <cellStyle name="Normal 10 3 2 2 2 2 3" xfId="1050" xr:uid="{4D5E6BB4-E232-4DD3-B757-490E0C11E800}"/>
    <cellStyle name="Normal 10 3 2 2 2 2 4" xfId="2550" xr:uid="{D2810549-79E5-4A36-A217-427A722C320A}"/>
    <cellStyle name="Normal 10 3 2 2 2 3" xfId="1051" xr:uid="{790E1515-3757-4A78-A871-DF6F168ED0EC}"/>
    <cellStyle name="Normal 10 3 2 2 2 3 2" xfId="1052" xr:uid="{4CCE4A2C-8495-41D6-9B74-70567D47BD3E}"/>
    <cellStyle name="Normal 10 3 2 2 2 3 3" xfId="2551" xr:uid="{2FFF7E1A-2634-4B9F-BE73-6CC7163255E1}"/>
    <cellStyle name="Normal 10 3 2 2 2 3 4" xfId="2552" xr:uid="{40643678-E0EF-4FAC-9ABE-CFC5C9AAF4C2}"/>
    <cellStyle name="Normal 10 3 2 2 2 4" xfId="1053" xr:uid="{B1A2C891-3772-49E8-9400-D078EBE6F37A}"/>
    <cellStyle name="Normal 10 3 2 2 2 5" xfId="2553" xr:uid="{0872A743-E5CA-46ED-9011-33C426FFDF04}"/>
    <cellStyle name="Normal 10 3 2 2 2 6" xfId="2554" xr:uid="{E13B2892-DF90-4A4B-AF90-822BAD577AE1}"/>
    <cellStyle name="Normal 10 3 2 2 3" xfId="487" xr:uid="{B157B804-D2D3-488F-BCFB-20B0A936E1FC}"/>
    <cellStyle name="Normal 10 3 2 2 3 2" xfId="1054" xr:uid="{7147FE47-AB7D-4AD4-A898-548744B82F88}"/>
    <cellStyle name="Normal 10 3 2 2 3 2 2" xfId="1055" xr:uid="{1D2F1731-4EA6-44F7-91BC-B8BBD74B38A8}"/>
    <cellStyle name="Normal 10 3 2 2 3 2 3" xfId="2555" xr:uid="{8E990499-F1CE-4427-BE5F-EFB6131F6EF4}"/>
    <cellStyle name="Normal 10 3 2 2 3 2 4" xfId="2556" xr:uid="{768CB12C-EC20-42A8-88B6-E928766161B8}"/>
    <cellStyle name="Normal 10 3 2 2 3 3" xfId="1056" xr:uid="{59E6A9BC-9276-4738-AE4B-BDAF21FF3F00}"/>
    <cellStyle name="Normal 10 3 2 2 3 4" xfId="2557" xr:uid="{9081B09F-76A6-443A-B8F4-11B932961AF0}"/>
    <cellStyle name="Normal 10 3 2 2 3 5" xfId="2558" xr:uid="{4EEB1703-A32E-4CCA-9599-08B8018196EA}"/>
    <cellStyle name="Normal 10 3 2 2 4" xfId="1057" xr:uid="{69B177A1-3306-4335-94C5-ECD11D19A4B6}"/>
    <cellStyle name="Normal 10 3 2 2 4 2" xfId="1058" xr:uid="{7B050B3D-F107-4E88-8AD3-381C46ECE5D1}"/>
    <cellStyle name="Normal 10 3 2 2 4 3" xfId="2559" xr:uid="{0720081E-8439-4515-933C-6E1EA15EF82C}"/>
    <cellStyle name="Normal 10 3 2 2 4 4" xfId="2560" xr:uid="{3814B8A7-9A4D-49BF-A721-2C5E5E3F569D}"/>
    <cellStyle name="Normal 10 3 2 2 5" xfId="1059" xr:uid="{99FEB278-2922-4B25-B3B1-D4E386B66200}"/>
    <cellStyle name="Normal 10 3 2 2 5 2" xfId="2561" xr:uid="{BA532029-5CFB-446B-8F2E-764787D745C8}"/>
    <cellStyle name="Normal 10 3 2 2 5 3" xfId="2562" xr:uid="{50CB2C9D-8312-41E6-A753-25F545F96575}"/>
    <cellStyle name="Normal 10 3 2 2 5 4" xfId="2563" xr:uid="{B9C94031-764C-4742-AA82-B62E530A5F25}"/>
    <cellStyle name="Normal 10 3 2 2 6" xfId="2564" xr:uid="{08D81C8B-D809-4DCD-B2A3-77AA8E552BD6}"/>
    <cellStyle name="Normal 10 3 2 2 7" xfId="2565" xr:uid="{F9B40A66-C3DC-431E-8391-CC052793F58A}"/>
    <cellStyle name="Normal 10 3 2 2 8" xfId="2566" xr:uid="{3C062347-ABAC-4C26-B5F9-F507454FD9C2}"/>
    <cellStyle name="Normal 10 3 2 3" xfId="248" xr:uid="{334462B0-47D0-4C5E-B954-31770020E55F}"/>
    <cellStyle name="Normal 10 3 2 3 2" xfId="488" xr:uid="{1E710F81-4A87-44F9-BB35-454C431D9C9B}"/>
    <cellStyle name="Normal 10 3 2 3 2 2" xfId="489" xr:uid="{9A16AC39-C1FA-43CD-9138-D91A6246C195}"/>
    <cellStyle name="Normal 10 3 2 3 2 2 2" xfId="1060" xr:uid="{F36A5D5D-0AF0-463E-BFFD-6A9E651159D9}"/>
    <cellStyle name="Normal 10 3 2 3 2 2 2 2" xfId="1061" xr:uid="{EEC5E951-3AF4-41BC-8584-62524E23B6B3}"/>
    <cellStyle name="Normal 10 3 2 3 2 2 3" xfId="1062" xr:uid="{C7D7F1FB-9571-46AB-A744-A259E36F944D}"/>
    <cellStyle name="Normal 10 3 2 3 2 3" xfId="1063" xr:uid="{24FD957B-6BCE-43A1-9210-43DB3C7E9D09}"/>
    <cellStyle name="Normal 10 3 2 3 2 3 2" xfId="1064" xr:uid="{2A8B4B8F-1522-4715-B546-DFBE54D8DE4D}"/>
    <cellStyle name="Normal 10 3 2 3 2 4" xfId="1065" xr:uid="{124EDDD5-F14D-4197-9320-C976A72531E9}"/>
    <cellStyle name="Normal 10 3 2 3 3" xfId="490" xr:uid="{A5B21A6B-5901-4522-9173-FBE7E08CEA17}"/>
    <cellStyle name="Normal 10 3 2 3 3 2" xfId="1066" xr:uid="{C0866665-0835-4504-8E34-3892EDF1446A}"/>
    <cellStyle name="Normal 10 3 2 3 3 2 2" xfId="1067" xr:uid="{750EFC0A-8823-4706-9FAE-2079CB49C4F9}"/>
    <cellStyle name="Normal 10 3 2 3 3 3" xfId="1068" xr:uid="{CECFFCE1-56F9-43E6-93E2-3FAAD32A3886}"/>
    <cellStyle name="Normal 10 3 2 3 3 4" xfId="2567" xr:uid="{12869AF1-26F6-4342-B1CE-55850D1A4E22}"/>
    <cellStyle name="Normal 10 3 2 3 4" xfId="1069" xr:uid="{C4F7310A-FDC7-4C34-965D-2ACBB0CF6B87}"/>
    <cellStyle name="Normal 10 3 2 3 4 2" xfId="1070" xr:uid="{943CDA66-AF20-44D7-B183-CD84AA8C68A8}"/>
    <cellStyle name="Normal 10 3 2 3 5" xfId="1071" xr:uid="{5E06581F-E217-4D64-B003-718E419DD4C5}"/>
    <cellStyle name="Normal 10 3 2 3 6" xfId="2568" xr:uid="{CA9CF7B2-BF5F-4FAF-AB2B-841A8147D119}"/>
    <cellStyle name="Normal 10 3 2 4" xfId="249" xr:uid="{C2B1049B-91B3-43AA-829D-31CF69F6F0C5}"/>
    <cellStyle name="Normal 10 3 2 4 2" xfId="491" xr:uid="{B9568091-2BC9-4A89-88F3-08F80ACB26B1}"/>
    <cellStyle name="Normal 10 3 2 4 2 2" xfId="1072" xr:uid="{8C425ABF-5F7D-45C4-B504-35CFB2CAB155}"/>
    <cellStyle name="Normal 10 3 2 4 2 2 2" xfId="1073" xr:uid="{046A204C-E75C-4AD7-950D-8E3A131BAA33}"/>
    <cellStyle name="Normal 10 3 2 4 2 3" xfId="1074" xr:uid="{4499A2F1-86F5-49CB-B636-A88705B56E5F}"/>
    <cellStyle name="Normal 10 3 2 4 2 4" xfId="2569" xr:uid="{0C45E30B-D8AF-4C1F-989D-2D4376D4F0CC}"/>
    <cellStyle name="Normal 10 3 2 4 3" xfId="1075" xr:uid="{AF822D30-DF65-482F-AEBD-DBF987F31A5C}"/>
    <cellStyle name="Normal 10 3 2 4 3 2" xfId="1076" xr:uid="{8F1A6600-E699-4E50-89C4-8500A3116038}"/>
    <cellStyle name="Normal 10 3 2 4 4" xfId="1077" xr:uid="{49FEF423-4783-4BE5-8196-E402BDAB0EDC}"/>
    <cellStyle name="Normal 10 3 2 4 5" xfId="2570" xr:uid="{7844CADD-08EF-4F3A-A1C6-344DB1996555}"/>
    <cellStyle name="Normal 10 3 2 5" xfId="251" xr:uid="{E1C71B74-1783-4CA5-AC31-198A4C73FE9C}"/>
    <cellStyle name="Normal 10 3 2 5 2" xfId="1078" xr:uid="{69963D2E-54FA-4C6B-87C4-4CFA8A01D3C1}"/>
    <cellStyle name="Normal 10 3 2 5 2 2" xfId="1079" xr:uid="{76E5A5CD-30F1-4F34-9618-2CEF541B1EAC}"/>
    <cellStyle name="Normal 10 3 2 5 3" xfId="1080" xr:uid="{7AEFC3BB-AEB7-4D92-8E5B-2ED5D3824D39}"/>
    <cellStyle name="Normal 10 3 2 5 4" xfId="2571" xr:uid="{93D3FF4A-569C-4959-8F19-382531038DD6}"/>
    <cellStyle name="Normal 10 3 2 6" xfId="1081" xr:uid="{0CF9F2A8-5224-4907-8811-5720D740FB1D}"/>
    <cellStyle name="Normal 10 3 2 6 2" xfId="1082" xr:uid="{E61C9254-A3C7-4544-990F-12C891C5F076}"/>
    <cellStyle name="Normal 10 3 2 6 3" xfId="2572" xr:uid="{731824E4-1AD0-4A06-8C18-2F429F88B3C4}"/>
    <cellStyle name="Normal 10 3 2 6 4" xfId="2573" xr:uid="{5FE51D6B-C6EF-4D00-9308-0AAE10B94C67}"/>
    <cellStyle name="Normal 10 3 2 7" xfId="1083" xr:uid="{2D9BA9AB-4338-4C39-A521-3DF05537C443}"/>
    <cellStyle name="Normal 10 3 2 8" xfId="2574" xr:uid="{CBAD9DCB-98A8-439A-A4D5-FF1670E1D7CB}"/>
    <cellStyle name="Normal 10 3 2 9" xfId="2575" xr:uid="{4A4DA4FB-2C82-4533-B8B6-D5DCF27818E5}"/>
    <cellStyle name="Normal 10 3 3" xfId="53" xr:uid="{E1AC8965-FB88-4D32-B092-D7BA85AFD2C5}"/>
    <cellStyle name="Normal 10 3 3 2" xfId="54" xr:uid="{A01E0D41-127A-4BA6-849B-8C9AAEFC24F9}"/>
    <cellStyle name="Normal 10 3 3 2 2" xfId="492" xr:uid="{81CF3ADD-DCAF-4D9F-BFBD-C3D4096F738D}"/>
    <cellStyle name="Normal 10 3 3 2 2 2" xfId="1084" xr:uid="{0B525063-0660-4903-9A0D-F87AAFBB93D9}"/>
    <cellStyle name="Normal 10 3 3 2 2 2 2" xfId="1085" xr:uid="{2F7D7A49-0F0B-4046-B8F4-D6E070452E29}"/>
    <cellStyle name="Normal 10 3 3 2 2 2 2 2" xfId="4445" xr:uid="{3379358B-2360-4D92-8336-0E35E8B996F7}"/>
    <cellStyle name="Normal 10 3 3 2 2 2 3" xfId="4446" xr:uid="{B245C861-CDCE-47D2-AABC-42EF36B7A3AB}"/>
    <cellStyle name="Normal 10 3 3 2 2 3" xfId="1086" xr:uid="{EB2EE438-4A60-427A-BB8E-39F2A0CF9410}"/>
    <cellStyle name="Normal 10 3 3 2 2 3 2" xfId="4447" xr:uid="{D78299A2-6E77-4870-ABEE-D0F84AC1F995}"/>
    <cellStyle name="Normal 10 3 3 2 2 4" xfId="2576" xr:uid="{71DD5AF4-729E-4E78-AC41-7BE9F0A196FC}"/>
    <cellStyle name="Normal 10 3 3 2 3" xfId="1087" xr:uid="{BD2E9DFA-65DD-4D51-A7F9-4060AD3C13B7}"/>
    <cellStyle name="Normal 10 3 3 2 3 2" xfId="1088" xr:uid="{251086B1-7C00-4E71-8478-2D8405E09EF6}"/>
    <cellStyle name="Normal 10 3 3 2 3 2 2" xfId="4448" xr:uid="{92DFC61D-AF95-4AA4-AC7B-5561D41CA237}"/>
    <cellStyle name="Normal 10 3 3 2 3 3" xfId="2577" xr:uid="{FD62ACCD-AA2F-4A5C-8857-BFF4F0256068}"/>
    <cellStyle name="Normal 10 3 3 2 3 4" xfId="2578" xr:uid="{D72BB556-D8DB-4CA5-8253-828571B2EB48}"/>
    <cellStyle name="Normal 10 3 3 2 4" xfId="1089" xr:uid="{C2E7DAF9-FD5F-40C1-8A8A-3571018F5654}"/>
    <cellStyle name="Normal 10 3 3 2 4 2" xfId="4449" xr:uid="{F7A4FD48-AD23-49B4-B1DF-B4DEE6288E5C}"/>
    <cellStyle name="Normal 10 3 3 2 5" xfId="2579" xr:uid="{848864F4-46ED-419C-A83F-7C27A1838F18}"/>
    <cellStyle name="Normal 10 3 3 2 6" xfId="2580" xr:uid="{030FFAF0-9A62-48D3-A7F1-0E0C68C9F60B}"/>
    <cellStyle name="Normal 10 3 3 3" xfId="252" xr:uid="{EA28DF82-E5D2-43A3-B072-579221E8D508}"/>
    <cellStyle name="Normal 10 3 3 3 2" xfId="1090" xr:uid="{AF352A96-2F81-4F73-A26C-AB20B30FE3F1}"/>
    <cellStyle name="Normal 10 3 3 3 2 2" xfId="1091" xr:uid="{B84433EA-4F2B-40AD-AE66-4A3D0626AF6B}"/>
    <cellStyle name="Normal 10 3 3 3 2 2 2" xfId="4450" xr:uid="{72DD5DD0-64EB-4EF5-97A9-6CCC73DE41CB}"/>
    <cellStyle name="Normal 10 3 3 3 2 3" xfId="2581" xr:uid="{DF9814D9-A546-4BEC-A82A-5307300795EF}"/>
    <cellStyle name="Normal 10 3 3 3 2 4" xfId="2582" xr:uid="{61E62EC2-5ACB-4F36-83E9-E35CA4DE5B76}"/>
    <cellStyle name="Normal 10 3 3 3 3" xfId="1092" xr:uid="{B20F1F46-C104-41EE-89C1-AC63A7E77319}"/>
    <cellStyle name="Normal 10 3 3 3 3 2" xfId="4451" xr:uid="{C80887F9-737C-4745-8E35-AD7D95C1113D}"/>
    <cellStyle name="Normal 10 3 3 3 4" xfId="2583" xr:uid="{05452A10-1547-44A6-BB54-7D02EC587E63}"/>
    <cellStyle name="Normal 10 3 3 3 5" xfId="2584" xr:uid="{C47075AE-0E1F-4B16-914F-D9982CD32660}"/>
    <cellStyle name="Normal 10 3 3 4" xfId="1093" xr:uid="{B607A733-6DF0-41C3-AE27-C0AD0F02889A}"/>
    <cellStyle name="Normal 10 3 3 4 2" xfId="1094" xr:uid="{6DC4C9E2-EE25-4A56-B827-D936F9E45920}"/>
    <cellStyle name="Normal 10 3 3 4 2 2" xfId="4452" xr:uid="{D5AC0DE7-1A34-482D-B5A4-482B9653E2DD}"/>
    <cellStyle name="Normal 10 3 3 4 3" xfId="2585" xr:uid="{8AEE7A16-F1A9-415D-A0A4-8C7AB8637249}"/>
    <cellStyle name="Normal 10 3 3 4 4" xfId="2586" xr:uid="{C183921A-B622-49C4-B07C-30337EDA0874}"/>
    <cellStyle name="Normal 10 3 3 5" xfId="1095" xr:uid="{83FE30FA-49E1-4785-A872-CDDA9C2A35FE}"/>
    <cellStyle name="Normal 10 3 3 5 2" xfId="2587" xr:uid="{B1D07579-0DB2-4767-8031-2543708E59C9}"/>
    <cellStyle name="Normal 10 3 3 5 3" xfId="2588" xr:uid="{A9C7A51B-2AC6-46C2-BF5C-20555B0DF251}"/>
    <cellStyle name="Normal 10 3 3 5 4" xfId="2589" xr:uid="{DA84C8C9-2380-4847-A7C6-42E863A842A5}"/>
    <cellStyle name="Normal 10 3 3 6" xfId="2590" xr:uid="{AB1BF6F3-BD7B-42AE-965B-F8524A57F216}"/>
    <cellStyle name="Normal 10 3 3 7" xfId="2591" xr:uid="{E3443604-877D-4B68-BBB7-181D3A7CAF80}"/>
    <cellStyle name="Normal 10 3 3 8" xfId="2592" xr:uid="{41B4A999-78C8-487B-96D0-867D3AC70AB3}"/>
    <cellStyle name="Normal 10 3 4" xfId="55" xr:uid="{2F48D72B-97FF-4ED8-90EE-3E3E521C68C9}"/>
    <cellStyle name="Normal 10 3 4 2" xfId="493" xr:uid="{1C1A3D7B-0FD6-4F32-93F3-E5785C41FD36}"/>
    <cellStyle name="Normal 10 3 4 2 2" xfId="494" xr:uid="{9E32FB8E-E028-48C1-9954-23A466B88E3F}"/>
    <cellStyle name="Normal 10 3 4 2 2 2" xfId="1096" xr:uid="{5312AAD2-6082-4682-8F4C-0B4BB9C09FF6}"/>
    <cellStyle name="Normal 10 3 4 2 2 2 2" xfId="1097" xr:uid="{1F52920C-E3F6-46C8-B7DA-0351C3262004}"/>
    <cellStyle name="Normal 10 3 4 2 2 3" xfId="1098" xr:uid="{E73EFCC7-93BD-475E-B7A5-222DB7B89CF0}"/>
    <cellStyle name="Normal 10 3 4 2 2 4" xfId="2593" xr:uid="{3420BF21-0222-4C18-BEFD-AC2F8D5E1273}"/>
    <cellStyle name="Normal 10 3 4 2 3" xfId="1099" xr:uid="{9C388BD3-E8D1-468D-BB1C-C106CC84C42A}"/>
    <cellStyle name="Normal 10 3 4 2 3 2" xfId="1100" xr:uid="{49454D6A-03FC-4B29-A143-7D0BD8D4A39E}"/>
    <cellStyle name="Normal 10 3 4 2 4" xfId="1101" xr:uid="{6A12E09E-3EBE-49A6-B60B-137DB542E8B2}"/>
    <cellStyle name="Normal 10 3 4 2 5" xfId="2594" xr:uid="{B414ADC8-BEB4-4623-BCAF-010404308CAB}"/>
    <cellStyle name="Normal 10 3 4 3" xfId="495" xr:uid="{6685E1BB-94E5-4F20-808A-D422140FB15E}"/>
    <cellStyle name="Normal 10 3 4 3 2" xfId="1102" xr:uid="{F0147EFC-0CF3-4F23-883D-4C4860FB82C7}"/>
    <cellStyle name="Normal 10 3 4 3 2 2" xfId="1103" xr:uid="{F2D5B980-E597-4170-97D4-69B057415869}"/>
    <cellStyle name="Normal 10 3 4 3 3" xfId="1104" xr:uid="{760FF888-2AF2-4131-A237-D13D56872F45}"/>
    <cellStyle name="Normal 10 3 4 3 4" xfId="2595" xr:uid="{3B947849-5E41-4B00-97E5-47B64E6FDF34}"/>
    <cellStyle name="Normal 10 3 4 4" xfId="1105" xr:uid="{CD6073E5-0119-441D-BD1D-9754E59734A7}"/>
    <cellStyle name="Normal 10 3 4 4 2" xfId="1106" xr:uid="{B77531B5-4918-4666-A1FF-A22D6C66373C}"/>
    <cellStyle name="Normal 10 3 4 4 3" xfId="2596" xr:uid="{60B08B65-31B0-4574-B982-82D4764B28CC}"/>
    <cellStyle name="Normal 10 3 4 4 4" xfId="2597" xr:uid="{BB4229EE-A465-4B86-9FCA-97DCC18BDC60}"/>
    <cellStyle name="Normal 10 3 4 5" xfId="1107" xr:uid="{4D7F0DD1-B87E-4FCE-A747-D3467E360275}"/>
    <cellStyle name="Normal 10 3 4 6" xfId="2598" xr:uid="{0DE532ED-D312-4487-98E7-9F19245BFF70}"/>
    <cellStyle name="Normal 10 3 4 7" xfId="2599" xr:uid="{ADB46BF1-69FF-4475-9D20-1CE0D0CBA551}"/>
    <cellStyle name="Normal 10 3 5" xfId="253" xr:uid="{B28355FE-543B-4609-83DC-85156687058A}"/>
    <cellStyle name="Normal 10 3 5 2" xfId="496" xr:uid="{EB9CFD62-DEE3-4971-B96A-1F6086F341C1}"/>
    <cellStyle name="Normal 10 3 5 2 2" xfId="1108" xr:uid="{E9BE0293-9DA3-48FB-BE73-608F961F9F58}"/>
    <cellStyle name="Normal 10 3 5 2 2 2" xfId="1109" xr:uid="{2231E166-D1B5-4008-8A5E-82D7A86DAB89}"/>
    <cellStyle name="Normal 10 3 5 2 3" xfId="1110" xr:uid="{5AB6FC30-9460-45C8-9E37-A4473595E1D5}"/>
    <cellStyle name="Normal 10 3 5 2 4" xfId="2600" xr:uid="{FD078DD7-026C-4355-81A0-91D3B0B7E108}"/>
    <cellStyle name="Normal 10 3 5 3" xfId="1111" xr:uid="{C05D748B-FEF7-4529-8B45-4573BF69275F}"/>
    <cellStyle name="Normal 10 3 5 3 2" xfId="1112" xr:uid="{E1C6EB6C-F928-4DB5-96FA-33398076DBB1}"/>
    <cellStyle name="Normal 10 3 5 3 3" xfId="2601" xr:uid="{EAAC94E6-8506-477E-8C56-582A630536DC}"/>
    <cellStyle name="Normal 10 3 5 3 4" xfId="2602" xr:uid="{4509B8EF-A3DE-414B-B6A5-290AF1880B7F}"/>
    <cellStyle name="Normal 10 3 5 4" xfId="1113" xr:uid="{960B0D84-835C-4DE2-9729-AA09E40AD9D1}"/>
    <cellStyle name="Normal 10 3 5 5" xfId="2603" xr:uid="{04E37CB3-0235-444E-967A-5CAB75734488}"/>
    <cellStyle name="Normal 10 3 5 6" xfId="2604" xr:uid="{0D5517D5-755E-4C7A-B0DD-696C847ABE52}"/>
    <cellStyle name="Normal 10 3 6" xfId="254" xr:uid="{DB2A3D87-4A9E-4EF2-8DCE-9C33F9311149}"/>
    <cellStyle name="Normal 10 3 6 2" xfId="1114" xr:uid="{0D203ED6-360D-4F03-8682-67B81D8E5CE8}"/>
    <cellStyle name="Normal 10 3 6 2 2" xfId="1115" xr:uid="{8299AA45-7519-4C42-89DF-018F20F3EFEB}"/>
    <cellStyle name="Normal 10 3 6 2 3" xfId="2605" xr:uid="{A1C6F569-268B-4274-ABE3-326490359DD9}"/>
    <cellStyle name="Normal 10 3 6 2 4" xfId="2606" xr:uid="{E68ED2ED-F350-4917-BFE4-758C59548EFB}"/>
    <cellStyle name="Normal 10 3 6 3" xfId="1116" xr:uid="{B02432F1-2212-4643-9739-E97C417D4F2A}"/>
    <cellStyle name="Normal 10 3 6 4" xfId="2607" xr:uid="{545957F6-1968-47BE-927C-A2146B728A98}"/>
    <cellStyle name="Normal 10 3 6 5" xfId="2608" xr:uid="{5B2A58EC-49F2-4D94-B8D9-80BFE04AF639}"/>
    <cellStyle name="Normal 10 3 7" xfId="1117" xr:uid="{DFC02D8D-2A4C-45BD-9120-9FD3C16BE763}"/>
    <cellStyle name="Normal 10 3 7 2" xfId="1118" xr:uid="{4462D4E4-6601-4899-8F24-A0A17F76EEAE}"/>
    <cellStyle name="Normal 10 3 7 3" xfId="2609" xr:uid="{AF7D7D26-AA95-4B64-934E-A6849B789CC9}"/>
    <cellStyle name="Normal 10 3 7 4" xfId="2610" xr:uid="{5AC186C9-B81C-4283-A5A8-185BE2C17A93}"/>
    <cellStyle name="Normal 10 3 8" xfId="1119" xr:uid="{9845E82C-DC22-45A2-9762-9CA1F39F3C0F}"/>
    <cellStyle name="Normal 10 3 8 2" xfId="2611" xr:uid="{81EBFDEA-C6B8-41C1-9687-CF0279BC2563}"/>
    <cellStyle name="Normal 10 3 8 3" xfId="2612" xr:uid="{E3F3C524-E379-4DD8-BBB4-18E2ACAB694A}"/>
    <cellStyle name="Normal 10 3 8 4" xfId="2613" xr:uid="{FDF7A206-39DB-4949-ACB0-B63AF7D4D4EF}"/>
    <cellStyle name="Normal 10 3 9" xfId="2614" xr:uid="{194DF73B-A622-4925-8E32-2B615429F8E2}"/>
    <cellStyle name="Normal 10 4" xfId="56" xr:uid="{EEE73E47-77AE-496B-A6B1-B5C83D38D253}"/>
    <cellStyle name="Normal 10 4 10" xfId="2615" xr:uid="{AA6D69A1-9E84-42ED-9A91-5C18E80CDBDA}"/>
    <cellStyle name="Normal 10 4 11" xfId="2616" xr:uid="{BE5701A4-41F4-43A1-A46A-C863DC26A0CF}"/>
    <cellStyle name="Normal 10 4 2" xfId="57" xr:uid="{DEE75091-F1CB-4938-9C1F-CD76652D2253}"/>
    <cellStyle name="Normal 10 4 2 2" xfId="255" xr:uid="{17B1D303-69B5-4311-A525-7489C5C9BDA7}"/>
    <cellStyle name="Normal 10 4 2 2 2" xfId="497" xr:uid="{9C765959-017E-4A8D-B960-85E4A8368C5A}"/>
    <cellStyle name="Normal 10 4 2 2 2 2" xfId="498" xr:uid="{ABE083CE-528F-4147-BF15-CB14281466D3}"/>
    <cellStyle name="Normal 10 4 2 2 2 2 2" xfId="1120" xr:uid="{EF7DC0A4-6246-4B60-8AE4-78A3716A1FEE}"/>
    <cellStyle name="Normal 10 4 2 2 2 2 3" xfId="2617" xr:uid="{652BBA03-DAC0-4E1C-8DD5-D2D3615BDF9C}"/>
    <cellStyle name="Normal 10 4 2 2 2 2 4" xfId="2618" xr:uid="{B895EACB-E8B2-4C6C-B6EC-7092D1EB6288}"/>
    <cellStyle name="Normal 10 4 2 2 2 3" xfId="1121" xr:uid="{B3337CD7-CF86-4A37-9B3E-CD36FF953B4D}"/>
    <cellStyle name="Normal 10 4 2 2 2 3 2" xfId="2619" xr:uid="{EE2BD121-930C-45D8-A58F-71870FFF014D}"/>
    <cellStyle name="Normal 10 4 2 2 2 3 3" xfId="2620" xr:uid="{63B7B182-2A51-4279-AD31-F4C029667FE0}"/>
    <cellStyle name="Normal 10 4 2 2 2 3 4" xfId="2621" xr:uid="{8B8A526C-6E92-4532-8D44-C1C4B01E5A79}"/>
    <cellStyle name="Normal 10 4 2 2 2 4" xfId="2622" xr:uid="{1F0150A6-5C13-4CA0-A5E0-456F02E06D0C}"/>
    <cellStyle name="Normal 10 4 2 2 2 5" xfId="2623" xr:uid="{B11F8301-14C2-49C3-A025-AEF983DCD28B}"/>
    <cellStyle name="Normal 10 4 2 2 2 6" xfId="2624" xr:uid="{AA9E0956-4E04-458D-92EC-FC8AD7A49F36}"/>
    <cellStyle name="Normal 10 4 2 2 3" xfId="499" xr:uid="{86F3DFB5-A993-4A91-91EA-6D936F522C15}"/>
    <cellStyle name="Normal 10 4 2 2 3 2" xfId="1122" xr:uid="{3053303B-8C1A-4804-B2AB-41D290D78352}"/>
    <cellStyle name="Normal 10 4 2 2 3 2 2" xfId="2625" xr:uid="{E0233CC7-A506-4393-B27F-24AFF3B0C9CE}"/>
    <cellStyle name="Normal 10 4 2 2 3 2 3" xfId="2626" xr:uid="{5E6D2EDB-4C53-4A9C-B99B-2338712C7E53}"/>
    <cellStyle name="Normal 10 4 2 2 3 2 4" xfId="2627" xr:uid="{4624EC7B-92DE-4BA0-8575-43315F39B8C3}"/>
    <cellStyle name="Normal 10 4 2 2 3 3" xfId="2628" xr:uid="{BB1B0809-0D2F-4228-AFED-69671F8D6CAE}"/>
    <cellStyle name="Normal 10 4 2 2 3 4" xfId="2629" xr:uid="{AADD6B74-DF05-4267-9C73-822B43A83867}"/>
    <cellStyle name="Normal 10 4 2 2 3 5" xfId="2630" xr:uid="{472A9D51-0B3E-44FA-B167-20C3D09349EF}"/>
    <cellStyle name="Normal 10 4 2 2 4" xfId="1123" xr:uid="{27C6B155-FBE4-489F-B633-16D902DBFA4B}"/>
    <cellStyle name="Normal 10 4 2 2 4 2" xfId="2631" xr:uid="{F6F2CB91-F815-45B2-AFF1-824FFA49BB62}"/>
    <cellStyle name="Normal 10 4 2 2 4 3" xfId="2632" xr:uid="{BDBE4645-CC2A-4344-B84D-E95ADA75D398}"/>
    <cellStyle name="Normal 10 4 2 2 4 4" xfId="2633" xr:uid="{6CC71CDE-5A45-4AD4-97DA-3A1B35198375}"/>
    <cellStyle name="Normal 10 4 2 2 5" xfId="2634" xr:uid="{A286D3EF-C196-4FD3-B478-DB83B616D6A6}"/>
    <cellStyle name="Normal 10 4 2 2 5 2" xfId="2635" xr:uid="{75B5F942-70A4-452C-9F58-6B762598601F}"/>
    <cellStyle name="Normal 10 4 2 2 5 3" xfId="2636" xr:uid="{D13CD598-57D7-45B6-B617-21CF5F4106B2}"/>
    <cellStyle name="Normal 10 4 2 2 5 4" xfId="2637" xr:uid="{0455DCDB-F874-4B6F-B6EF-1ED8BEA90771}"/>
    <cellStyle name="Normal 10 4 2 2 6" xfId="2638" xr:uid="{27B967D2-0F86-496E-8E4B-F548609BEB99}"/>
    <cellStyle name="Normal 10 4 2 2 7" xfId="2639" xr:uid="{86706E51-8F86-4821-BFF6-C7AC6E2C6E79}"/>
    <cellStyle name="Normal 10 4 2 2 8" xfId="2640" xr:uid="{C24E7E0B-357D-46A6-A8B2-4B119D70175F}"/>
    <cellStyle name="Normal 10 4 2 3" xfId="500" xr:uid="{0A0FEE7E-ACC5-40C6-9A0A-8831BF1B8F5C}"/>
    <cellStyle name="Normal 10 4 2 3 2" xfId="501" xr:uid="{F1BD22B8-3210-46EB-881B-B8EF9416B4E0}"/>
    <cellStyle name="Normal 10 4 2 3 2 2" xfId="502" xr:uid="{23F3921D-772B-41D7-9E19-90ECFE1E7474}"/>
    <cellStyle name="Normal 10 4 2 3 2 3" xfId="2641" xr:uid="{1D54702E-89BC-4B7D-A89E-60BF73FED7C9}"/>
    <cellStyle name="Normal 10 4 2 3 2 4" xfId="2642" xr:uid="{4F67B35A-B072-453D-A6C0-729F34C5073E}"/>
    <cellStyle name="Normal 10 4 2 3 3" xfId="503" xr:uid="{98B3804D-67A6-4D2B-A24C-AD15785572AD}"/>
    <cellStyle name="Normal 10 4 2 3 3 2" xfId="2643" xr:uid="{D76BFD67-157C-48E4-BBD9-F94BD15ECB38}"/>
    <cellStyle name="Normal 10 4 2 3 3 3" xfId="2644" xr:uid="{9E33647B-F8D1-454B-AFF5-0EA0430E4C2E}"/>
    <cellStyle name="Normal 10 4 2 3 3 4" xfId="2645" xr:uid="{EC17BAA0-C1A7-4A35-B852-F11ECD2CF386}"/>
    <cellStyle name="Normal 10 4 2 3 4" xfId="2646" xr:uid="{508FE263-57DA-49DB-80CF-F69E59F6E850}"/>
    <cellStyle name="Normal 10 4 2 3 5" xfId="2647" xr:uid="{69EBDFF1-E47E-46C3-94E0-D0A1BD3EB727}"/>
    <cellStyle name="Normal 10 4 2 3 6" xfId="2648" xr:uid="{6F6A69DD-4D33-4202-B53E-B1C078B0DDB9}"/>
    <cellStyle name="Normal 10 4 2 4" xfId="504" xr:uid="{6EA236D1-484C-4127-89BE-CE72442CEEFA}"/>
    <cellStyle name="Normal 10 4 2 4 2" xfId="505" xr:uid="{0F297843-F03B-41C4-A828-25C158868418}"/>
    <cellStyle name="Normal 10 4 2 4 2 2" xfId="2649" xr:uid="{38B02A39-9043-4B74-BFF0-D7374FBF3757}"/>
    <cellStyle name="Normal 10 4 2 4 2 3" xfId="2650" xr:uid="{4E6B1EE3-E759-43E1-B8AF-71417C2DF03C}"/>
    <cellStyle name="Normal 10 4 2 4 2 4" xfId="2651" xr:uid="{A284CF3E-3D5C-4BAE-BF87-F77FEF224878}"/>
    <cellStyle name="Normal 10 4 2 4 3" xfId="2652" xr:uid="{0D23389A-8850-4F98-958E-7C524C3447AD}"/>
    <cellStyle name="Normal 10 4 2 4 4" xfId="2653" xr:uid="{79193A8F-A1E0-4FAA-885C-590E442F0571}"/>
    <cellStyle name="Normal 10 4 2 4 5" xfId="2654" xr:uid="{6920F821-CC64-44B2-ACCE-551B4D89B3D0}"/>
    <cellStyle name="Normal 10 4 2 5" xfId="506" xr:uid="{CC7DFBCE-3DD4-40AE-B207-C05105081057}"/>
    <cellStyle name="Normal 10 4 2 5 2" xfId="2655" xr:uid="{EA53B982-01A0-476E-A836-7FCCB31E3361}"/>
    <cellStyle name="Normal 10 4 2 5 3" xfId="2656" xr:uid="{137B8B37-FF8B-48A3-9C1A-AEC0367BFDED}"/>
    <cellStyle name="Normal 10 4 2 5 4" xfId="2657" xr:uid="{7B94076D-8DB6-4ED0-B7EE-E4E92CAA115D}"/>
    <cellStyle name="Normal 10 4 2 6" xfId="2658" xr:uid="{98C4AAB2-963C-4FEE-97FA-A3018AB6819E}"/>
    <cellStyle name="Normal 10 4 2 6 2" xfId="2659" xr:uid="{4D6FCFB2-D9AC-4486-8BB7-0DC3063A1B61}"/>
    <cellStyle name="Normal 10 4 2 6 3" xfId="2660" xr:uid="{2D7C72A6-008F-4900-BBFB-2DEAB2FA1AA0}"/>
    <cellStyle name="Normal 10 4 2 6 4" xfId="2661" xr:uid="{8630D1D1-1C19-40EC-94AA-77AD715CC0DE}"/>
    <cellStyle name="Normal 10 4 2 7" xfId="2662" xr:uid="{5A164B91-DEF9-4575-881A-F04E752BB951}"/>
    <cellStyle name="Normal 10 4 2 8" xfId="2663" xr:uid="{1EB537A5-BAD5-4F73-88CE-E28F45763AAB}"/>
    <cellStyle name="Normal 10 4 2 9" xfId="2664" xr:uid="{CD0E86A5-050C-44FB-B905-530440042E72}"/>
    <cellStyle name="Normal 10 4 3" xfId="256" xr:uid="{C02C878E-9B27-4111-936D-E099B1638A34}"/>
    <cellStyle name="Normal 10 4 3 2" xfId="507" xr:uid="{BE23A949-B0F2-491C-BB46-EC60085AFBA0}"/>
    <cellStyle name="Normal 10 4 3 2 2" xfId="508" xr:uid="{55554A85-2B6E-44BD-B92D-23AA0A8F22A2}"/>
    <cellStyle name="Normal 10 4 3 2 2 2" xfId="1124" xr:uid="{659CD995-C404-4FE1-B65F-E1095DB842CE}"/>
    <cellStyle name="Normal 10 4 3 2 2 2 2" xfId="1125" xr:uid="{5641C297-C90D-4C4C-8B2E-C0C83AB7D9BB}"/>
    <cellStyle name="Normal 10 4 3 2 2 3" xfId="1126" xr:uid="{56BE8347-075D-4899-A7C8-2E24CF80D29F}"/>
    <cellStyle name="Normal 10 4 3 2 2 4" xfId="2665" xr:uid="{C4A44635-0736-4785-A912-A9C9706A1723}"/>
    <cellStyle name="Normal 10 4 3 2 3" xfId="1127" xr:uid="{629585BF-AE53-4D73-95E0-8F98A5236130}"/>
    <cellStyle name="Normal 10 4 3 2 3 2" xfId="1128" xr:uid="{D08E5C88-B385-44BE-92E1-44DCE3294772}"/>
    <cellStyle name="Normal 10 4 3 2 3 3" xfId="2666" xr:uid="{F1027951-ECE2-40FF-9387-0172D87637B9}"/>
    <cellStyle name="Normal 10 4 3 2 3 4" xfId="2667" xr:uid="{0E854CF0-1554-4819-954A-E772D8F3D573}"/>
    <cellStyle name="Normal 10 4 3 2 4" xfId="1129" xr:uid="{DCEB37FE-C2FD-4A87-9A99-FB5D2D1E1E13}"/>
    <cellStyle name="Normal 10 4 3 2 5" xfId="2668" xr:uid="{71D6AE8F-705D-480F-9E82-81350CB8F3CA}"/>
    <cellStyle name="Normal 10 4 3 2 6" xfId="2669" xr:uid="{1CFD7387-92E5-41C0-BFA8-0BC463C53D72}"/>
    <cellStyle name="Normal 10 4 3 3" xfId="509" xr:uid="{DA38EC0F-9FF2-42B7-B797-CF2B3DAF679E}"/>
    <cellStyle name="Normal 10 4 3 3 2" xfId="1130" xr:uid="{881A8065-9544-4416-BA11-D1DC3B13B345}"/>
    <cellStyle name="Normal 10 4 3 3 2 2" xfId="1131" xr:uid="{A8940F84-80BE-4314-8019-1725184161C4}"/>
    <cellStyle name="Normal 10 4 3 3 2 3" xfId="2670" xr:uid="{300A33B6-A9C3-48C4-BB7C-8F86B084FBA1}"/>
    <cellStyle name="Normal 10 4 3 3 2 4" xfId="2671" xr:uid="{412CDFFD-92EC-4C66-9820-3DAAF2896771}"/>
    <cellStyle name="Normal 10 4 3 3 3" xfId="1132" xr:uid="{10C5FDCB-1B8E-4329-9722-321C6740B9DD}"/>
    <cellStyle name="Normal 10 4 3 3 4" xfId="2672" xr:uid="{60DD7DC5-D303-4C56-A352-02FE329A3900}"/>
    <cellStyle name="Normal 10 4 3 3 5" xfId="2673" xr:uid="{F073DF4D-0277-455A-A377-6336F5348D5D}"/>
    <cellStyle name="Normal 10 4 3 4" xfId="1133" xr:uid="{DA6FF1E1-BDC0-4300-8D8E-AD706A1D8F88}"/>
    <cellStyle name="Normal 10 4 3 4 2" xfId="1134" xr:uid="{DB06E05B-9AED-4D8B-B588-3BECD388E6FF}"/>
    <cellStyle name="Normal 10 4 3 4 3" xfId="2674" xr:uid="{5BC4FDA3-3EFD-4B33-B4EE-A144C896BC0D}"/>
    <cellStyle name="Normal 10 4 3 4 4" xfId="2675" xr:uid="{ED04B9CE-B408-42DC-A233-B4B218EB1B1D}"/>
    <cellStyle name="Normal 10 4 3 5" xfId="1135" xr:uid="{252A0BA8-27F0-4E23-9646-C7977A3FF2F3}"/>
    <cellStyle name="Normal 10 4 3 5 2" xfId="2676" xr:uid="{3DE1842B-5CCA-4F3E-9350-17A920E47EED}"/>
    <cellStyle name="Normal 10 4 3 5 3" xfId="2677" xr:uid="{EE0292FE-98E8-46A5-B06B-A6993860D24F}"/>
    <cellStyle name="Normal 10 4 3 5 4" xfId="2678" xr:uid="{64825725-6CA7-4AFF-AB1B-ADC2F73A6792}"/>
    <cellStyle name="Normal 10 4 3 6" xfId="2679" xr:uid="{77DCB5BA-BED3-496B-A7A4-BD6B8B87B17D}"/>
    <cellStyle name="Normal 10 4 3 7" xfId="2680" xr:uid="{8EFABE3A-1940-434F-B80F-637FCE55258E}"/>
    <cellStyle name="Normal 10 4 3 8" xfId="2681" xr:uid="{570C41F1-1678-414F-A134-7A3FE06D2CBD}"/>
    <cellStyle name="Normal 10 4 4" xfId="257" xr:uid="{9B870F8F-A07A-4A5F-B9C1-E24526AB5D5A}"/>
    <cellStyle name="Normal 10 4 4 2" xfId="510" xr:uid="{CA538E41-67A2-4252-85A7-789B2E3F7B12}"/>
    <cellStyle name="Normal 10 4 4 2 2" xfId="511" xr:uid="{ED73A382-BAE6-4495-BCC3-BDFA37DE2078}"/>
    <cellStyle name="Normal 10 4 4 2 2 2" xfId="1136" xr:uid="{CA101561-9790-4899-8847-B3D96513D6FE}"/>
    <cellStyle name="Normal 10 4 4 2 2 3" xfId="2682" xr:uid="{8E10DB52-2060-4428-8C98-F75410C28422}"/>
    <cellStyle name="Normal 10 4 4 2 2 4" xfId="2683" xr:uid="{B6C8D135-2AFA-4A57-BA5B-5167A0BF699A}"/>
    <cellStyle name="Normal 10 4 4 2 3" xfId="1137" xr:uid="{89A1E6DF-546A-456C-8F9D-55FBEB74BCFA}"/>
    <cellStyle name="Normal 10 4 4 2 4" xfId="2684" xr:uid="{94D961C1-924D-4606-8BB3-96BB49689330}"/>
    <cellStyle name="Normal 10 4 4 2 5" xfId="2685" xr:uid="{88F9249B-74E8-447F-BA0A-72F680BBCFAA}"/>
    <cellStyle name="Normal 10 4 4 3" xfId="512" xr:uid="{70BA5CF7-4C0E-46C9-980C-62D5263FEF56}"/>
    <cellStyle name="Normal 10 4 4 3 2" xfId="1138" xr:uid="{135CD0D1-F5F8-476A-8722-EFC770CB2C48}"/>
    <cellStyle name="Normal 10 4 4 3 3" xfId="2686" xr:uid="{FABC59E3-E84A-487C-9E7D-5230BFB981EE}"/>
    <cellStyle name="Normal 10 4 4 3 4" xfId="2687" xr:uid="{45E4FCE1-E8B3-465C-8F75-4697EEB36A79}"/>
    <cellStyle name="Normal 10 4 4 4" xfId="1139" xr:uid="{839936BD-4E82-4E2F-A85D-0FF5B4792E0D}"/>
    <cellStyle name="Normal 10 4 4 4 2" xfId="2688" xr:uid="{14AE2524-1141-4A42-9366-63199452CF37}"/>
    <cellStyle name="Normal 10 4 4 4 3" xfId="2689" xr:uid="{ABBDA634-059C-40A8-BB85-AFE105023D0B}"/>
    <cellStyle name="Normal 10 4 4 4 4" xfId="2690" xr:uid="{DAAB0CE5-73CF-462E-8077-1D8AEE728F9B}"/>
    <cellStyle name="Normal 10 4 4 5" xfId="2691" xr:uid="{BB96A062-EFAD-40F2-AABD-D5BF31165D05}"/>
    <cellStyle name="Normal 10 4 4 6" xfId="2692" xr:uid="{C9E59C7F-7230-44BB-A20B-D52AD01AB09F}"/>
    <cellStyle name="Normal 10 4 4 7" xfId="2693" xr:uid="{438807F7-5126-4099-AD97-D4E01ABBFE2B}"/>
    <cellStyle name="Normal 10 4 5" xfId="258" xr:uid="{F505708E-2A4D-4AEC-8D54-05DA4060957D}"/>
    <cellStyle name="Normal 10 4 5 2" xfId="513" xr:uid="{47F708DE-42CB-451B-AD8C-E29713B9ED41}"/>
    <cellStyle name="Normal 10 4 5 2 2" xfId="1140" xr:uid="{5D68A4B1-E9C5-43F4-BC98-75E3CFE5A543}"/>
    <cellStyle name="Normal 10 4 5 2 3" xfId="2694" xr:uid="{3C800EE5-185B-4831-80BF-E90BBB3DA086}"/>
    <cellStyle name="Normal 10 4 5 2 4" xfId="2695" xr:uid="{2E8D65F8-DEF0-4962-AEDE-C551CA806CCB}"/>
    <cellStyle name="Normal 10 4 5 3" xfId="1141" xr:uid="{7798D997-7B17-4DB6-B884-9CE6B741AF67}"/>
    <cellStyle name="Normal 10 4 5 3 2" xfId="2696" xr:uid="{B321174C-42C0-4593-9F26-2EA8FEF20CC2}"/>
    <cellStyle name="Normal 10 4 5 3 3" xfId="2697" xr:uid="{C9B081D5-7A79-4B7D-BD5D-DA3A6CEAEAAA}"/>
    <cellStyle name="Normal 10 4 5 3 4" xfId="2698" xr:uid="{D8F7402D-AA24-4683-9353-D03B3994ADC8}"/>
    <cellStyle name="Normal 10 4 5 4" xfId="2699" xr:uid="{3643A6E7-9D0E-4E8F-BD66-55A56B4A1C89}"/>
    <cellStyle name="Normal 10 4 5 5" xfId="2700" xr:uid="{1B1FA3BE-B83B-435F-AB45-7DF75F27C8E7}"/>
    <cellStyle name="Normal 10 4 5 6" xfId="2701" xr:uid="{E89C3DD9-DA32-4985-8AD7-1B41AA4F0E56}"/>
    <cellStyle name="Normal 10 4 6" xfId="514" xr:uid="{EF4710F3-BE82-4E9A-A68B-B199D75ACEDE}"/>
    <cellStyle name="Normal 10 4 6 2" xfId="1142" xr:uid="{B761D674-D659-4245-BD27-D05D9FE188D8}"/>
    <cellStyle name="Normal 10 4 6 2 2" xfId="2702" xr:uid="{71F8A50E-40DA-483F-97E5-5B30CD4FA2ED}"/>
    <cellStyle name="Normal 10 4 6 2 3" xfId="2703" xr:uid="{AA77FDE6-0E80-4AEC-961D-B6F4291385CD}"/>
    <cellStyle name="Normal 10 4 6 2 4" xfId="2704" xr:uid="{DD35B6B1-A99C-4555-8A10-0942C83806FD}"/>
    <cellStyle name="Normal 10 4 6 3" xfId="2705" xr:uid="{0697E293-B464-49FF-B1F5-714F86BB4650}"/>
    <cellStyle name="Normal 10 4 6 4" xfId="2706" xr:uid="{6E4C6A9B-83F5-44D0-831F-34A9A5952325}"/>
    <cellStyle name="Normal 10 4 6 5" xfId="2707" xr:uid="{C1FCF067-F4F9-4587-AC3A-50C5B05B4928}"/>
    <cellStyle name="Normal 10 4 7" xfId="1143" xr:uid="{7A09994E-0571-4158-9C7F-6777FDAF8DAE}"/>
    <cellStyle name="Normal 10 4 7 2" xfId="2708" xr:uid="{F528B7F0-1F18-414A-B85C-1C0C1152EBA6}"/>
    <cellStyle name="Normal 10 4 7 3" xfId="2709" xr:uid="{A94D51BB-3FEE-4941-A577-3015C250B7D4}"/>
    <cellStyle name="Normal 10 4 7 4" xfId="2710" xr:uid="{F506D896-A1C7-4E4A-8505-59ABA92BD18C}"/>
    <cellStyle name="Normal 10 4 8" xfId="2711" xr:uid="{DE6E8189-B431-4D85-9E25-FFAD75D52AE1}"/>
    <cellStyle name="Normal 10 4 8 2" xfId="2712" xr:uid="{ED3A894D-A5F0-4B3D-81F7-C4E68FE15173}"/>
    <cellStyle name="Normal 10 4 8 3" xfId="2713" xr:uid="{D809970A-449B-4814-8836-9DF38D64FEF6}"/>
    <cellStyle name="Normal 10 4 8 4" xfId="2714" xr:uid="{1E4705BD-693C-485F-B706-ECC940514667}"/>
    <cellStyle name="Normal 10 4 9" xfId="2715" xr:uid="{AB85E2F0-9C32-4E74-9C9C-96082015922B}"/>
    <cellStyle name="Normal 10 5" xfId="58" xr:uid="{AE046539-312B-40CD-8AE7-59D94E47412A}"/>
    <cellStyle name="Normal 10 5 2" xfId="59" xr:uid="{0F126C2C-E386-4228-9DF5-C1DEF448F430}"/>
    <cellStyle name="Normal 10 5 2 2" xfId="259" xr:uid="{2D0E165D-11F9-46E9-9169-D4428B666068}"/>
    <cellStyle name="Normal 10 5 2 2 2" xfId="515" xr:uid="{C4872029-85C9-4F85-9D80-27F5D8D11792}"/>
    <cellStyle name="Normal 10 5 2 2 2 2" xfId="1144" xr:uid="{EEA4D2AB-ADDA-4DC8-8BAA-C37B65D962F3}"/>
    <cellStyle name="Normal 10 5 2 2 2 3" xfId="2716" xr:uid="{95805E58-2A02-4BF7-A28B-FB81AACAAE16}"/>
    <cellStyle name="Normal 10 5 2 2 2 4" xfId="2717" xr:uid="{9BB83D7A-D1D5-4A9B-9445-587BFF3A1D3E}"/>
    <cellStyle name="Normal 10 5 2 2 3" xfId="1145" xr:uid="{8FFBFFCD-9F76-4BCF-8192-9B766E048396}"/>
    <cellStyle name="Normal 10 5 2 2 3 2" xfId="2718" xr:uid="{CC9D56EF-2274-4DFA-B2A8-B4E2BD713D16}"/>
    <cellStyle name="Normal 10 5 2 2 3 3" xfId="2719" xr:uid="{FC02F433-7F90-4C5B-AB13-8FE1DBC77AE0}"/>
    <cellStyle name="Normal 10 5 2 2 3 4" xfId="2720" xr:uid="{66115CB0-146E-477B-A64F-93356EE60431}"/>
    <cellStyle name="Normal 10 5 2 2 4" xfId="2721" xr:uid="{2F04AA13-9348-4017-B98C-915344E247C7}"/>
    <cellStyle name="Normal 10 5 2 2 5" xfId="2722" xr:uid="{68841B7E-43DB-4970-A424-D0000143FE01}"/>
    <cellStyle name="Normal 10 5 2 2 6" xfId="2723" xr:uid="{0F30CF40-05AA-409F-BD55-830998EBFA74}"/>
    <cellStyle name="Normal 10 5 2 3" xfId="516" xr:uid="{88D67AED-32DA-43C3-AC30-1DE2C966B3AE}"/>
    <cellStyle name="Normal 10 5 2 3 2" xfId="1146" xr:uid="{6DACB3C7-F35F-4832-84BF-6367B24F290C}"/>
    <cellStyle name="Normal 10 5 2 3 2 2" xfId="2724" xr:uid="{72249C94-1628-4F15-B45E-59484D137FE2}"/>
    <cellStyle name="Normal 10 5 2 3 2 3" xfId="2725" xr:uid="{02F1E7BC-C0B7-4065-9A86-5737DBBE6538}"/>
    <cellStyle name="Normal 10 5 2 3 2 4" xfId="2726" xr:uid="{772CFA4D-07D8-4652-8FD1-A46EE94DD3B2}"/>
    <cellStyle name="Normal 10 5 2 3 3" xfId="2727" xr:uid="{2F854B98-D288-4BB7-A28A-0FB58A852823}"/>
    <cellStyle name="Normal 10 5 2 3 4" xfId="2728" xr:uid="{33232519-F656-4830-B742-687FF09FBDBC}"/>
    <cellStyle name="Normal 10 5 2 3 5" xfId="2729" xr:uid="{351B6AEF-406C-43A3-927F-6277000C0739}"/>
    <cellStyle name="Normal 10 5 2 4" xfId="1147" xr:uid="{49E9694C-3549-4DE3-89CA-2302DBC30B58}"/>
    <cellStyle name="Normal 10 5 2 4 2" xfId="2730" xr:uid="{1D9DA386-A196-48CB-84E5-30A06E827ADA}"/>
    <cellStyle name="Normal 10 5 2 4 3" xfId="2731" xr:uid="{826FDFD7-55CD-4EAF-877D-4A2F62A2E19D}"/>
    <cellStyle name="Normal 10 5 2 4 4" xfId="2732" xr:uid="{F54DDBF3-3EE6-40F9-B9B0-D23AA77194EC}"/>
    <cellStyle name="Normal 10 5 2 5" xfId="2733" xr:uid="{7232AF6A-5C9B-466D-B84A-465E44663061}"/>
    <cellStyle name="Normal 10 5 2 5 2" xfId="2734" xr:uid="{2D5415D9-2DA3-4153-8468-2542E1DC0574}"/>
    <cellStyle name="Normal 10 5 2 5 3" xfId="2735" xr:uid="{A66CBBFA-B8A8-4F71-A0D1-371BB874A15F}"/>
    <cellStyle name="Normal 10 5 2 5 4" xfId="2736" xr:uid="{58975E3E-F772-4CFF-8870-0FB30B50C1FB}"/>
    <cellStyle name="Normal 10 5 2 6" xfId="2737" xr:uid="{BE44F694-F921-431E-9366-4739952F0996}"/>
    <cellStyle name="Normal 10 5 2 7" xfId="2738" xr:uid="{87D7494B-6B59-4690-8DE7-9C702ECAF835}"/>
    <cellStyle name="Normal 10 5 2 8" xfId="2739" xr:uid="{4C34060B-3815-46CB-9D7C-E9FB6A00C1C8}"/>
    <cellStyle name="Normal 10 5 3" xfId="260" xr:uid="{2E7B6AF0-0D68-4302-BDF2-77F2D21CE61E}"/>
    <cellStyle name="Normal 10 5 3 2" xfId="517" xr:uid="{D5EF0790-9994-4B94-8EA1-46587A862588}"/>
    <cellStyle name="Normal 10 5 3 2 2" xfId="518" xr:uid="{3A450359-7123-4480-8E56-A12F734680A4}"/>
    <cellStyle name="Normal 10 5 3 2 3" xfId="2740" xr:uid="{11EEA2A4-0177-462D-9463-624FFD94B2ED}"/>
    <cellStyle name="Normal 10 5 3 2 4" xfId="2741" xr:uid="{993D72AB-4D63-4075-AE9D-6B0563DB77D4}"/>
    <cellStyle name="Normal 10 5 3 3" xfId="519" xr:uid="{E1272E79-BC50-49F4-8FCB-FAA2C7D19827}"/>
    <cellStyle name="Normal 10 5 3 3 2" xfId="2742" xr:uid="{7AB65D21-B909-43BF-9C09-5B64639E3D8B}"/>
    <cellStyle name="Normal 10 5 3 3 3" xfId="2743" xr:uid="{C7EFEA11-1B8C-4479-A6CE-55976DB1B975}"/>
    <cellStyle name="Normal 10 5 3 3 4" xfId="2744" xr:uid="{36D1DB68-146A-4424-8596-74032CCAF782}"/>
    <cellStyle name="Normal 10 5 3 4" xfId="2745" xr:uid="{810D0A1B-1CBC-4A89-9D6F-EBFA4F9CFBAF}"/>
    <cellStyle name="Normal 10 5 3 5" xfId="2746" xr:uid="{35B6EE86-3FD1-4386-BDBF-68227FF52950}"/>
    <cellStyle name="Normal 10 5 3 6" xfId="2747" xr:uid="{7F6A3EE7-2A23-459F-B65F-8F2885EF727A}"/>
    <cellStyle name="Normal 10 5 4" xfId="261" xr:uid="{8DA91832-598C-4808-82FD-7826D907EE45}"/>
    <cellStyle name="Normal 10 5 4 2" xfId="520" xr:uid="{6C026986-4AC7-4F29-8390-4354A76AB7CE}"/>
    <cellStyle name="Normal 10 5 4 2 2" xfId="2748" xr:uid="{A74BD40E-AD6B-472F-90C7-09E02F940AF4}"/>
    <cellStyle name="Normal 10 5 4 2 3" xfId="2749" xr:uid="{878ACE10-0AE8-41C5-A5CE-F192D7D01210}"/>
    <cellStyle name="Normal 10 5 4 2 4" xfId="2750" xr:uid="{27090CA8-5624-4B82-9065-3449C307250A}"/>
    <cellStyle name="Normal 10 5 4 3" xfId="2751" xr:uid="{74B13321-F0B4-41DE-8F2C-62B6D0564F99}"/>
    <cellStyle name="Normal 10 5 4 4" xfId="2752" xr:uid="{3105AD92-3099-4FED-AD90-F874F7C8D9D8}"/>
    <cellStyle name="Normal 10 5 4 5" xfId="2753" xr:uid="{C7530456-57D5-48CF-97EA-308B2CA07902}"/>
    <cellStyle name="Normal 10 5 5" xfId="521" xr:uid="{220880E6-0295-4457-9256-3A91E8618B1E}"/>
    <cellStyle name="Normal 10 5 5 2" xfId="2754" xr:uid="{A20BE9E9-D896-4D30-ADEE-EA8ADEB5E917}"/>
    <cellStyle name="Normal 10 5 5 3" xfId="2755" xr:uid="{0EFA1B9C-79C0-4CA1-8F44-FDF9E501D34B}"/>
    <cellStyle name="Normal 10 5 5 4" xfId="2756" xr:uid="{87899C37-BB39-4F95-9106-D7D146ADAE3D}"/>
    <cellStyle name="Normal 10 5 6" xfId="2757" xr:uid="{FA4B75C8-0BC2-4D88-A2CA-7752DC4EE44E}"/>
    <cellStyle name="Normal 10 5 6 2" xfId="2758" xr:uid="{F97A504B-67B5-43FA-B03C-F5E55D428227}"/>
    <cellStyle name="Normal 10 5 6 3" xfId="2759" xr:uid="{56B1261A-D2B7-44C9-BD3E-651A78D11A28}"/>
    <cellStyle name="Normal 10 5 6 4" xfId="2760" xr:uid="{3B5B42E8-43AA-4CB6-A984-8430D924F60D}"/>
    <cellStyle name="Normal 10 5 7" xfId="2761" xr:uid="{467482B3-6170-4B76-9803-7A6B792CC111}"/>
    <cellStyle name="Normal 10 5 8" xfId="2762" xr:uid="{5E4F4760-2B4B-4D65-A5A6-4B8B5500169F}"/>
    <cellStyle name="Normal 10 5 9" xfId="2763" xr:uid="{EBC74DD0-03E4-417E-986A-3EBB31CDB70F}"/>
    <cellStyle name="Normal 10 6" xfId="60" xr:uid="{069A935D-D3F3-4FFD-B238-22A7D61070C4}"/>
    <cellStyle name="Normal 10 6 2" xfId="262" xr:uid="{925DA2AD-B500-47BE-A9FB-EF96B006A926}"/>
    <cellStyle name="Normal 10 6 2 2" xfId="522" xr:uid="{AE3E510A-E416-4C54-8996-41F648E74104}"/>
    <cellStyle name="Normal 10 6 2 2 2" xfId="1148" xr:uid="{6D12A11E-EC4A-4E21-A680-ADFAE01D0C3F}"/>
    <cellStyle name="Normal 10 6 2 2 2 2" xfId="1149" xr:uid="{4C1ED553-077F-4422-8211-63DD0A200CC2}"/>
    <cellStyle name="Normal 10 6 2 2 3" xfId="1150" xr:uid="{C71D7237-97B7-445C-910C-053A36D4F98A}"/>
    <cellStyle name="Normal 10 6 2 2 4" xfId="2764" xr:uid="{94B77303-1D70-45D3-80EB-F448C88BF0FE}"/>
    <cellStyle name="Normal 10 6 2 3" xfId="1151" xr:uid="{FAEDA4AB-E217-40EE-8BD3-12B05544DA0C}"/>
    <cellStyle name="Normal 10 6 2 3 2" xfId="1152" xr:uid="{2142207E-D5D3-4EF9-9C2A-7895EAA2FBD7}"/>
    <cellStyle name="Normal 10 6 2 3 3" xfId="2765" xr:uid="{8DF49885-F6F6-4C8C-A0E7-7DEB93D12816}"/>
    <cellStyle name="Normal 10 6 2 3 4" xfId="2766" xr:uid="{A7034BD6-24B4-4A4F-B6FF-2E3C210C63EA}"/>
    <cellStyle name="Normal 10 6 2 4" xfId="1153" xr:uid="{7F1DB976-8E81-4E23-A585-BD8145BD92ED}"/>
    <cellStyle name="Normal 10 6 2 5" xfId="2767" xr:uid="{9C4AFB6C-45F3-49E7-B163-7F8C5B46957F}"/>
    <cellStyle name="Normal 10 6 2 6" xfId="2768" xr:uid="{D847BCB4-7252-428B-B65C-2EDCC24986B1}"/>
    <cellStyle name="Normal 10 6 3" xfId="523" xr:uid="{46A47CB0-50EE-4DC5-9699-F9DCA2B94865}"/>
    <cellStyle name="Normal 10 6 3 2" xfId="1154" xr:uid="{83436E94-DD66-466E-90A8-FCD5D2C12021}"/>
    <cellStyle name="Normal 10 6 3 2 2" xfId="1155" xr:uid="{17F7A628-AA26-48EC-AAC0-8A7BA1514492}"/>
    <cellStyle name="Normal 10 6 3 2 3" xfId="2769" xr:uid="{1F0090A6-A3DE-4EBD-A352-07D949E27DE2}"/>
    <cellStyle name="Normal 10 6 3 2 4" xfId="2770" xr:uid="{DDA7930A-9554-41D5-B9C7-88ACCDC92172}"/>
    <cellStyle name="Normal 10 6 3 3" xfId="1156" xr:uid="{AE50FBC5-01E2-4069-9562-A15C711269C3}"/>
    <cellStyle name="Normal 10 6 3 4" xfId="2771" xr:uid="{6704A948-EFE9-4803-B6E0-47EB949B868D}"/>
    <cellStyle name="Normal 10 6 3 5" xfId="2772" xr:uid="{228CF882-7B82-4D4C-810D-56E0DF541D80}"/>
    <cellStyle name="Normal 10 6 4" xfId="1157" xr:uid="{002B9F43-A005-4E2F-9FD5-A6AFB62F0C37}"/>
    <cellStyle name="Normal 10 6 4 2" xfId="1158" xr:uid="{16EF3B0B-D652-4978-B154-8758DE736A34}"/>
    <cellStyle name="Normal 10 6 4 3" xfId="2773" xr:uid="{CC1669F0-747B-4E11-B371-3F5629150574}"/>
    <cellStyle name="Normal 10 6 4 4" xfId="2774" xr:uid="{50812C68-FC45-4BB2-8802-F5F89285AAD5}"/>
    <cellStyle name="Normal 10 6 5" xfId="1159" xr:uid="{75DDDB86-4545-4125-9773-59BF500BD155}"/>
    <cellStyle name="Normal 10 6 5 2" xfId="2775" xr:uid="{54E70089-DD57-4DF4-B3CF-8915FB64926F}"/>
    <cellStyle name="Normal 10 6 5 3" xfId="2776" xr:uid="{EA8706FF-D8C2-45DC-90A1-724ACD3A9395}"/>
    <cellStyle name="Normal 10 6 5 4" xfId="2777" xr:uid="{7AA5DE0E-F083-4720-89C8-3931686143EB}"/>
    <cellStyle name="Normal 10 6 6" xfId="2778" xr:uid="{15B20D48-6275-43D0-9BFD-1337DE473D15}"/>
    <cellStyle name="Normal 10 6 7" xfId="2779" xr:uid="{81B71F53-F221-4FBD-BF60-C221D39DDCEF}"/>
    <cellStyle name="Normal 10 6 8" xfId="2780" xr:uid="{5C30E357-0498-454F-BF3B-49900C462675}"/>
    <cellStyle name="Normal 10 7" xfId="263" xr:uid="{92E1AC6D-9E1D-4D20-9E0F-BE768E41F222}"/>
    <cellStyle name="Normal 10 7 2" xfId="524" xr:uid="{B66F26F1-9808-4264-9E0D-7ABEA92D6984}"/>
    <cellStyle name="Normal 10 7 2 2" xfId="525" xr:uid="{58BC25C8-D848-4D6A-B54F-08CEAAA6133F}"/>
    <cellStyle name="Normal 10 7 2 2 2" xfId="1160" xr:uid="{262A94A9-2A88-4829-A9DD-8658F3D4EDE0}"/>
    <cellStyle name="Normal 10 7 2 2 3" xfId="2781" xr:uid="{82D3F464-974D-4B44-9B67-1022DE7F32DA}"/>
    <cellStyle name="Normal 10 7 2 2 4" xfId="2782" xr:uid="{FDFF1D39-0574-4641-BCE9-5CCD8F067BFE}"/>
    <cellStyle name="Normal 10 7 2 3" xfId="1161" xr:uid="{B26BE569-1F12-43CF-A865-9D44839AFF86}"/>
    <cellStyle name="Normal 10 7 2 4" xfId="2783" xr:uid="{86F74581-15F4-4177-A4AF-E1DE2AF6E404}"/>
    <cellStyle name="Normal 10 7 2 5" xfId="2784" xr:uid="{2967F716-DB6A-4F8C-9CD7-DD84463AA70A}"/>
    <cellStyle name="Normal 10 7 3" xfId="526" xr:uid="{0B8D2272-4896-4922-8132-7BF5527FC1F6}"/>
    <cellStyle name="Normal 10 7 3 2" xfId="1162" xr:uid="{40B13CB7-4CDA-483A-B4ED-0C5243B31EE1}"/>
    <cellStyle name="Normal 10 7 3 3" xfId="2785" xr:uid="{2448994A-AC32-41CE-BC9B-273DCFC32A52}"/>
    <cellStyle name="Normal 10 7 3 4" xfId="2786" xr:uid="{3E17021B-BAAC-4166-8A13-09CC6B243B89}"/>
    <cellStyle name="Normal 10 7 4" xfId="1163" xr:uid="{02B2EF8D-2AC5-422A-A470-A528879345F7}"/>
    <cellStyle name="Normal 10 7 4 2" xfId="2787" xr:uid="{0000D994-AE15-43EC-A8FA-B085D3F1587C}"/>
    <cellStyle name="Normal 10 7 4 3" xfId="2788" xr:uid="{2BB043BA-DFFB-4B99-BDFD-895D0AD39768}"/>
    <cellStyle name="Normal 10 7 4 4" xfId="2789" xr:uid="{D4AE91BC-B704-4EBE-ACD2-5BCF9F9AA01B}"/>
    <cellStyle name="Normal 10 7 5" xfId="2790" xr:uid="{312C18C5-BE63-43DE-BCB9-F374D27DEEDA}"/>
    <cellStyle name="Normal 10 7 6" xfId="2791" xr:uid="{38061839-8185-441F-B3B6-43A788FF21FF}"/>
    <cellStyle name="Normal 10 7 7" xfId="2792" xr:uid="{C12FC990-8224-4A3A-B725-579D8760866B}"/>
    <cellStyle name="Normal 10 8" xfId="264" xr:uid="{B84ABC05-E076-4AC8-B410-B97DF8E20C30}"/>
    <cellStyle name="Normal 10 8 2" xfId="527" xr:uid="{1C031D63-8D84-4BA4-BC04-FC8CE1D700C5}"/>
    <cellStyle name="Normal 10 8 2 2" xfId="1164" xr:uid="{23BD86C0-A361-4AD7-A9AC-518CB280670C}"/>
    <cellStyle name="Normal 10 8 2 3" xfId="2793" xr:uid="{B39E3306-6CD0-485C-9B05-23256BF19DFD}"/>
    <cellStyle name="Normal 10 8 2 4" xfId="2794" xr:uid="{90C84F9F-0489-4F63-8DC5-12622633E3D9}"/>
    <cellStyle name="Normal 10 8 3" xfId="1165" xr:uid="{3E1F9A01-8F4C-4BCE-868B-9736EB13AAD6}"/>
    <cellStyle name="Normal 10 8 3 2" xfId="2795" xr:uid="{302B74DD-0F7B-411E-842A-6F84E5391B1D}"/>
    <cellStyle name="Normal 10 8 3 3" xfId="2796" xr:uid="{4CC1BE2C-9F6A-4A77-AFE3-C2AE47936858}"/>
    <cellStyle name="Normal 10 8 3 4" xfId="2797" xr:uid="{75F518A9-5B50-4DA5-86FB-24A82723C3D9}"/>
    <cellStyle name="Normal 10 8 4" xfId="2798" xr:uid="{D71AD817-14CE-43B6-BEA6-B61C6014CD7C}"/>
    <cellStyle name="Normal 10 8 5" xfId="2799" xr:uid="{9AE96498-E017-4F14-92BF-8C14950DB13A}"/>
    <cellStyle name="Normal 10 8 6" xfId="2800" xr:uid="{56CC38D4-AE73-4FE1-BA08-4FE79CE64F48}"/>
    <cellStyle name="Normal 10 9" xfId="265" xr:uid="{9437C225-A31D-4495-9F0B-8919265D034D}"/>
    <cellStyle name="Normal 10 9 2" xfId="1166" xr:uid="{05515AD6-C070-4E3C-9115-96349A1F1302}"/>
    <cellStyle name="Normal 10 9 2 2" xfId="2801" xr:uid="{4E927E5F-EA72-4AC9-9214-79E4D638D8EA}"/>
    <cellStyle name="Normal 10 9 2 2 2" xfId="4330" xr:uid="{9205525E-6BC9-48D4-AAA6-0B465E0987BD}"/>
    <cellStyle name="Normal 10 9 2 2 3" xfId="4679" xr:uid="{A704FE2A-E50B-440A-8902-9021DDB14149}"/>
    <cellStyle name="Normal 10 9 2 3" xfId="2802" xr:uid="{C2EC1FD7-E1D9-4876-A315-997D157E7B12}"/>
    <cellStyle name="Normal 10 9 2 4" xfId="2803" xr:uid="{A5B12CA0-D1AF-4769-97E0-7368D1153E33}"/>
    <cellStyle name="Normal 10 9 3" xfId="2804" xr:uid="{287D984B-2321-4EE6-B7EC-49A97F52C6FF}"/>
    <cellStyle name="Normal 10 9 3 2" xfId="5339" xr:uid="{0BD977CD-0B6B-4652-8381-A21FB31F93E2}"/>
    <cellStyle name="Normal 10 9 4" xfId="2805" xr:uid="{E88A6506-ECD8-480C-ACE8-906788DEB11E}"/>
    <cellStyle name="Normal 10 9 4 2" xfId="4562" xr:uid="{2DED9392-B459-47B9-B1AE-A677E6CD1ECE}"/>
    <cellStyle name="Normal 10 9 4 3" xfId="4680" xr:uid="{C5A329CC-23AA-4AA5-9300-078E1B28B0DB}"/>
    <cellStyle name="Normal 10 9 4 4" xfId="4600" xr:uid="{FAE8B3D4-0F21-46EA-B674-C8FDFFEF5913}"/>
    <cellStyle name="Normal 10 9 5" xfId="2806" xr:uid="{DB9C49ED-FA45-4763-932C-AE754A946EAB}"/>
    <cellStyle name="Normal 11" xfId="61" xr:uid="{D6A90B33-E022-4E4E-9307-54DF98CE34E2}"/>
    <cellStyle name="Normal 11 2" xfId="266" xr:uid="{12868689-F3A1-4EE0-A3A4-0B5A6E939A24}"/>
    <cellStyle name="Normal 11 2 2" xfId="4647" xr:uid="{0286CE92-F2D2-477B-80D2-ACB7336F40D8}"/>
    <cellStyle name="Normal 11 3" xfId="4335" xr:uid="{3AE49682-A256-4176-A8C7-CFFB0ED5910A}"/>
    <cellStyle name="Normal 11 3 2" xfId="4541" xr:uid="{6C2870DB-6A2B-4B4C-AD2E-DE3CD72AC927}"/>
    <cellStyle name="Normal 11 3 3" xfId="4724" xr:uid="{8640DF2B-18F6-4477-93CA-88091D3754D0}"/>
    <cellStyle name="Normal 11 3 4" xfId="4701" xr:uid="{A6C88C92-5330-48CF-80AF-64F4E096E4F6}"/>
    <cellStyle name="Normal 12" xfId="62" xr:uid="{91013A10-E72C-403A-ACC3-44E97EE563F1}"/>
    <cellStyle name="Normal 12 2" xfId="267" xr:uid="{0FC564DF-0CEC-4140-8B52-BC88CF9F8806}"/>
    <cellStyle name="Normal 12 2 2" xfId="4648" xr:uid="{20056723-476D-4540-911F-083202B75B75}"/>
    <cellStyle name="Normal 12 3" xfId="4542" xr:uid="{ECE0D4AE-5358-4778-8A2E-5F76FEA8C99C}"/>
    <cellStyle name="Normal 13" xfId="63" xr:uid="{4D4968D5-4DC0-4F4C-A580-D32EEA201502}"/>
    <cellStyle name="Normal 13 2" xfId="64" xr:uid="{D1D7CFB6-C48D-40B1-B88B-27B48A8F0A57}"/>
    <cellStyle name="Normal 13 2 2" xfId="268" xr:uid="{3EEEC6CE-FB68-40CC-AB08-9AD1BB4AF3A1}"/>
    <cellStyle name="Normal 13 2 2 2" xfId="4649" xr:uid="{8F919D1E-7D71-4346-AFC0-1850EB4568B6}"/>
    <cellStyle name="Normal 13 2 3" xfId="4337" xr:uid="{8B5E1711-344B-49B6-BE5C-FEC327C6A088}"/>
    <cellStyle name="Normal 13 2 3 2" xfId="4543" xr:uid="{3342FA0A-D415-409E-8407-8808375AB7C3}"/>
    <cellStyle name="Normal 13 2 3 3" xfId="4725" xr:uid="{466C91FA-FDAA-49AC-93A0-EC6BD1CA81A5}"/>
    <cellStyle name="Normal 13 2 3 4" xfId="4702" xr:uid="{72299070-55DE-40C6-9914-3129FC5F3BC3}"/>
    <cellStyle name="Normal 13 3" xfId="269" xr:uid="{F9E4998A-2F65-405C-A836-DCD65B7D681A}"/>
    <cellStyle name="Normal 13 3 2" xfId="4421" xr:uid="{66A69923-6FB8-4588-B107-BE3E9C66678C}"/>
    <cellStyle name="Normal 13 3 3" xfId="4338" xr:uid="{086B22E9-E77C-4DA3-8E3C-BACD5AD38D8E}"/>
    <cellStyle name="Normal 13 3 4" xfId="4566" xr:uid="{AA109232-51E3-4A06-8176-A7F4B179676F}"/>
    <cellStyle name="Normal 13 3 5" xfId="4726" xr:uid="{0DA354C1-C6BF-473E-820E-7026E2F23745}"/>
    <cellStyle name="Normal 13 4" xfId="4339" xr:uid="{67F20024-FA88-442C-8547-F0E406F77DF4}"/>
    <cellStyle name="Normal 13 5" xfId="4336" xr:uid="{F7BE3F78-AF41-42FE-892C-E35A52246385}"/>
    <cellStyle name="Normal 14" xfId="65" xr:uid="{D3E8477A-56D8-4165-9A3D-BAF5FBF6A3D5}"/>
    <cellStyle name="Normal 14 18" xfId="4341" xr:uid="{9B79C447-5B98-4654-AE0A-2241B42D40A0}"/>
    <cellStyle name="Normal 14 2" xfId="270" xr:uid="{0900C6B5-D985-4139-8EBD-445C437F35CB}"/>
    <cellStyle name="Normal 14 2 2" xfId="430" xr:uid="{4A84B3FF-F056-4023-8BF9-16619BA122C9}"/>
    <cellStyle name="Normal 14 2 2 2" xfId="431" xr:uid="{2CA90BC2-9BAF-40BA-BC96-E455387482F0}"/>
    <cellStyle name="Normal 14 2 3" xfId="432" xr:uid="{78FF9B01-0007-4B0D-81B4-532C79A40703}"/>
    <cellStyle name="Normal 14 3" xfId="433" xr:uid="{C320DEEC-87D8-479E-8529-EA493BC57445}"/>
    <cellStyle name="Normal 14 3 2" xfId="4650" xr:uid="{32013BDE-7BC6-4ACC-ACE4-C5B51CE5FD49}"/>
    <cellStyle name="Normal 14 4" xfId="4340" xr:uid="{1AB8FDB1-6568-4037-AE6C-A2CD53AA8C86}"/>
    <cellStyle name="Normal 14 4 2" xfId="4544" xr:uid="{C8A76815-3D98-4818-80EB-DA2F629CB32F}"/>
    <cellStyle name="Normal 14 4 3" xfId="4727" xr:uid="{9C47D3D7-DA32-4480-B8CD-3D09ADBC735D}"/>
    <cellStyle name="Normal 14 4 4" xfId="4703" xr:uid="{73EE1153-070E-4037-8D39-E5BB706ABC84}"/>
    <cellStyle name="Normal 15" xfId="66" xr:uid="{799F1A34-152E-4EB7-961A-D5330AAD7F53}"/>
    <cellStyle name="Normal 15 2" xfId="67" xr:uid="{84D2B183-1FA9-4473-8D33-640FE3E2EC98}"/>
    <cellStyle name="Normal 15 2 2" xfId="271" xr:uid="{97CC60F5-3FE2-48A3-B922-EFBCB6EB0DB5}"/>
    <cellStyle name="Normal 15 2 2 2" xfId="4453" xr:uid="{559D9314-97E3-4FC7-BD7D-51E368395890}"/>
    <cellStyle name="Normal 15 2 3" xfId="4546" xr:uid="{259B2183-9509-46AA-BFD0-8B1BAB08AE48}"/>
    <cellStyle name="Normal 15 3" xfId="272" xr:uid="{AE4DF39F-0BAC-4320-B38E-6B2800D3BA78}"/>
    <cellStyle name="Normal 15 3 2" xfId="4422" xr:uid="{F3127702-7931-4793-828A-7AD7D89AC0B0}"/>
    <cellStyle name="Normal 15 3 3" xfId="4343" xr:uid="{D01CEC67-90C7-48C8-AA14-DFA9CC9E1EE5}"/>
    <cellStyle name="Normal 15 3 4" xfId="4567" xr:uid="{842DC61A-F3D0-4B6F-A510-E093C98BF722}"/>
    <cellStyle name="Normal 15 3 5" xfId="4729" xr:uid="{B75433D8-9C85-4111-8521-62A364B37429}"/>
    <cellStyle name="Normal 15 4" xfId="4342" xr:uid="{25875A09-612A-4D14-833B-95560F4A8B05}"/>
    <cellStyle name="Normal 15 4 2" xfId="4545" xr:uid="{5C785651-1CB2-4CD7-BC30-CB3E5E5C24BC}"/>
    <cellStyle name="Normal 15 4 3" xfId="4728" xr:uid="{C1F54846-DE1B-4F93-B475-BBD5DA7EC811}"/>
    <cellStyle name="Normal 15 4 4" xfId="4704" xr:uid="{293C8926-A118-437A-BF67-C656CB779A70}"/>
    <cellStyle name="Normal 16" xfId="68" xr:uid="{32D30608-6DF9-4ACA-8A04-67938E3E7A05}"/>
    <cellStyle name="Normal 16 2" xfId="273" xr:uid="{AC143F89-E6EB-4AE7-A082-2C919A8DAA3F}"/>
    <cellStyle name="Normal 16 2 2" xfId="4423" xr:uid="{3C5D641C-532D-4E00-99CF-289E3E1E021E}"/>
    <cellStyle name="Normal 16 2 3" xfId="4344" xr:uid="{07F0BF4D-C734-4655-AAF9-1663B9816B8E}"/>
    <cellStyle name="Normal 16 2 4" xfId="4568" xr:uid="{5ABBDA55-8FAF-42EB-A014-9149AC016373}"/>
    <cellStyle name="Normal 16 2 5" xfId="4730" xr:uid="{53E61133-A247-4192-B6BB-873F4B42634C}"/>
    <cellStyle name="Normal 16 3" xfId="274" xr:uid="{B01F685A-1EAE-45D7-BAA2-FC69FF0496FF}"/>
    <cellStyle name="Normal 17" xfId="69" xr:uid="{58F3E35C-97DD-4F23-A805-03DE12B35C79}"/>
    <cellStyle name="Normal 17 2" xfId="275" xr:uid="{036C82F5-B60B-406C-8167-07D199F34D8E}"/>
    <cellStyle name="Normal 17 2 2" xfId="4424" xr:uid="{E002A15A-B76E-4B84-825F-8F691A88551D}"/>
    <cellStyle name="Normal 17 2 3" xfId="4346" xr:uid="{C9492689-1265-495C-AB84-9E7FB3E678EB}"/>
    <cellStyle name="Normal 17 2 4" xfId="4569" xr:uid="{6CFB4B27-A1DC-4BC9-AF2B-67A62ECAFE05}"/>
    <cellStyle name="Normal 17 2 5" xfId="4731" xr:uid="{D1C3E152-8202-445E-908F-43843E30954D}"/>
    <cellStyle name="Normal 17 3" xfId="4347" xr:uid="{484AD5D7-4893-4C37-94D1-C03B85FC546E}"/>
    <cellStyle name="Normal 17 4" xfId="4345" xr:uid="{142F5054-0FA1-4AFA-BAC6-6F66B15B7115}"/>
    <cellStyle name="Normal 18" xfId="70" xr:uid="{C785218E-EB3D-454B-986E-83D1FF7653EF}"/>
    <cellStyle name="Normal 18 2" xfId="276" xr:uid="{B013681A-E7C7-4417-88D3-D6AC7BC62408}"/>
    <cellStyle name="Normal 18 2 2" xfId="4454" xr:uid="{A15DAF1C-5DB3-47B2-999A-DD4C459E47FE}"/>
    <cellStyle name="Normal 18 3" xfId="4348" xr:uid="{34BCC0F1-090E-4CBA-B8B8-055CAE03596B}"/>
    <cellStyle name="Normal 18 3 2" xfId="4547" xr:uid="{FC972B58-B263-49A8-AE63-D8EE1EAE8F33}"/>
    <cellStyle name="Normal 18 3 3" xfId="4732" xr:uid="{711A657F-B220-4B41-A040-DF3AEE72D830}"/>
    <cellStyle name="Normal 18 3 4" xfId="4705" xr:uid="{88384E2F-08F8-4247-B84D-BBA595CA7C02}"/>
    <cellStyle name="Normal 19" xfId="71" xr:uid="{9120C788-A789-42A9-BB67-3B28BF277DB9}"/>
    <cellStyle name="Normal 19 2" xfId="72" xr:uid="{DDA5A344-17F4-4C44-8CEA-FA5B80839AED}"/>
    <cellStyle name="Normal 19 2 2" xfId="277" xr:uid="{DF54EEB7-FA9E-4CE7-B028-43870CE5B643}"/>
    <cellStyle name="Normal 19 2 2 2" xfId="4651" xr:uid="{6F81D723-4486-498A-8557-2285FC0E161E}"/>
    <cellStyle name="Normal 19 2 3" xfId="4549" xr:uid="{92935771-0A43-440F-80E3-DE6498FC2D6D}"/>
    <cellStyle name="Normal 19 3" xfId="278" xr:uid="{5F1DC594-B8AD-492D-8E1F-F8ACBE4F9695}"/>
    <cellStyle name="Normal 19 3 2" xfId="4652" xr:uid="{F9AD39E3-91CA-4CC5-91C6-96F57C92E3D3}"/>
    <cellStyle name="Normal 19 4" xfId="4548" xr:uid="{F5F4AE47-A1FB-4014-8B84-F95F2725D880}"/>
    <cellStyle name="Normal 2" xfId="3" xr:uid="{0035700C-F3A5-4A6F-B63A-5CE25669DEE2}"/>
    <cellStyle name="Normal 2 2" xfId="73" xr:uid="{EEDD73C4-E9B4-488F-A439-D66BF86FCA63}"/>
    <cellStyle name="Normal 2 2 2" xfId="74" xr:uid="{41EF7554-3946-4B58-A0FF-35CA1F6664BD}"/>
    <cellStyle name="Normal 2 2 2 2" xfId="279" xr:uid="{CB76D97B-17DF-4677-9899-7357362E3BDC}"/>
    <cellStyle name="Normal 2 2 2 2 2" xfId="4655" xr:uid="{BF052BDE-279B-4952-8A61-0C7AF2F80441}"/>
    <cellStyle name="Normal 2 2 2 3" xfId="4551" xr:uid="{213C9EA5-5AEC-4236-87F1-2EF310BCA2D2}"/>
    <cellStyle name="Normal 2 2 3" xfId="280" xr:uid="{073C7922-8225-40F2-8AF3-67B82D9D4ABC}"/>
    <cellStyle name="Normal 2 2 3 2" xfId="4455" xr:uid="{1AB7969C-55C9-4044-A840-E3AA6BBF065C}"/>
    <cellStyle name="Normal 2 2 3 2 2" xfId="4585" xr:uid="{7AB3D219-84AC-49C2-A83C-A818C2B28D9A}"/>
    <cellStyle name="Normal 2 2 3 2 2 2" xfId="4656" xr:uid="{E2FA940D-96BF-4036-9FCA-2822567C41B7}"/>
    <cellStyle name="Normal 2 2 3 2 2 3" xfId="5353" xr:uid="{0C13A481-39FB-4E0D-A9B9-EDC2D82268B2}"/>
    <cellStyle name="Normal 2 2 3 2 3" xfId="4750" xr:uid="{4F7BAD47-0F6F-4FBF-AFB2-A4AE4E8AC78C}"/>
    <cellStyle name="Normal 2 2 3 2 4" xfId="5305" xr:uid="{5B2AD15E-FE06-462E-9313-C2A6EB301BC9}"/>
    <cellStyle name="Normal 2 2 3 3" xfId="4435" xr:uid="{0B03D5ED-2838-48AA-AF15-8CB1EE2001D5}"/>
    <cellStyle name="Normal 2 2 3 4" xfId="4706" xr:uid="{F0DEE52F-0BB4-4FB1-96BB-D84ADB1AB7C4}"/>
    <cellStyle name="Normal 2 2 3 5" xfId="4695" xr:uid="{EE1C5DFF-5CEE-4B55-AFE1-B7F93B208D32}"/>
    <cellStyle name="Normal 2 2 4" xfId="4349" xr:uid="{83DF97A3-D971-4E90-A415-E1BAA978C7F8}"/>
    <cellStyle name="Normal 2 2 4 2" xfId="4550" xr:uid="{602C30B8-1016-43FC-BA9C-69E95A8EA7ED}"/>
    <cellStyle name="Normal 2 2 4 3" xfId="4733" xr:uid="{127A2522-B04F-4418-8A0E-7CD79CE72C5C}"/>
    <cellStyle name="Normal 2 2 4 4" xfId="4707" xr:uid="{05DE411D-291F-490F-8214-5610108F571F}"/>
    <cellStyle name="Normal 2 2 5" xfId="4654" xr:uid="{64082A56-D606-434E-B1F5-524516FD19D7}"/>
    <cellStyle name="Normal 2 2 6" xfId="4753" xr:uid="{DE579665-EA69-48B8-9BF7-72D0B96DCA5A}"/>
    <cellStyle name="Normal 2 3" xfId="75" xr:uid="{6ED8A777-B5E7-44E5-B63B-D0FE771FF618}"/>
    <cellStyle name="Normal 2 3 2" xfId="76" xr:uid="{FDEF5BCE-7F47-4183-A7AD-41153E400E80}"/>
    <cellStyle name="Normal 2 3 2 2" xfId="281" xr:uid="{3D723332-A533-4827-89D9-9297FAC74BBD}"/>
    <cellStyle name="Normal 2 3 2 2 2" xfId="4657" xr:uid="{9044A80E-E04C-4759-8321-824A1D398561}"/>
    <cellStyle name="Normal 2 3 2 3" xfId="4351" xr:uid="{3E358B77-0913-480E-B106-52B5CA8BEC5B}"/>
    <cellStyle name="Normal 2 3 2 3 2" xfId="4553" xr:uid="{86272329-A5C8-41B8-9FD3-E61DC43CAE59}"/>
    <cellStyle name="Normal 2 3 2 3 3" xfId="4735" xr:uid="{6390AEDF-64A5-4725-AF39-8F59B1B58B66}"/>
    <cellStyle name="Normal 2 3 2 3 4" xfId="4708" xr:uid="{C8DF4F55-07DA-4ECE-A19C-6BFC711AD97A}"/>
    <cellStyle name="Normal 2 3 3" xfId="77" xr:uid="{BF4528B3-98BA-4D9F-950F-DA68BB1186E6}"/>
    <cellStyle name="Normal 2 3 4" xfId="78" xr:uid="{8E263D46-9483-4E27-9008-3BC76C023F19}"/>
    <cellStyle name="Normal 2 3 5" xfId="185" xr:uid="{6199ECCF-13BE-4BFF-ACE8-C059EBA50DA8}"/>
    <cellStyle name="Normal 2 3 5 2" xfId="4658" xr:uid="{57FCA7E1-D142-46B0-BFC3-EDC04269E32B}"/>
    <cellStyle name="Normal 2 3 6" xfId="4350" xr:uid="{A2AF287A-C33F-4D31-8058-2E48CC75DF00}"/>
    <cellStyle name="Normal 2 3 6 2" xfId="4552" xr:uid="{76EA349F-CC89-4D06-87F0-4EB02B061B9D}"/>
    <cellStyle name="Normal 2 3 6 3" xfId="4734" xr:uid="{BA1D28EB-6DC4-47D2-9840-4A3AD32AD0AB}"/>
    <cellStyle name="Normal 2 3 6 4" xfId="4709" xr:uid="{3133251D-7913-45A3-A2E8-9C22B1F93568}"/>
    <cellStyle name="Normal 2 3 7" xfId="5318" xr:uid="{BE15DD31-70F0-4FD0-BE63-C0A5072D0619}"/>
    <cellStyle name="Normal 2 4" xfId="79" xr:uid="{164FBEF0-0084-4E4E-B55F-86DE3790649A}"/>
    <cellStyle name="Normal 2 4 2" xfId="80" xr:uid="{8F802601-5769-47EA-B0B1-C570611A130F}"/>
    <cellStyle name="Normal 2 4 3" xfId="282" xr:uid="{A58F23E8-758C-4020-AC7D-3C1535533E40}"/>
    <cellStyle name="Normal 2 4 3 2" xfId="4659" xr:uid="{15A95A01-C22B-445E-91DB-2B6C85F47DB7}"/>
    <cellStyle name="Normal 2 4 3 3" xfId="4673" xr:uid="{0B639049-BD06-418C-9C1C-F3673BD9417C}"/>
    <cellStyle name="Normal 2 4 4" xfId="4554" xr:uid="{88A953A9-DBCB-49E7-BBC0-600250F17AA8}"/>
    <cellStyle name="Normal 2 4 5" xfId="4754" xr:uid="{7CB3BCA3-D306-4788-B13A-3878CC988778}"/>
    <cellStyle name="Normal 2 4 6" xfId="4752" xr:uid="{5F972917-41C1-4FB6-872F-12FD2249363B}"/>
    <cellStyle name="Normal 2 5" xfId="184" xr:uid="{B979D419-A6D9-4BB4-801C-9281FF6F196E}"/>
    <cellStyle name="Normal 2 5 2" xfId="284" xr:uid="{D168E0D2-C930-42D5-ACA0-019EC6D36E71}"/>
    <cellStyle name="Normal 2 5 2 2" xfId="2505" xr:uid="{1305C022-3506-44C7-92EE-B9852B79C687}"/>
    <cellStyle name="Normal 2 5 3" xfId="283" xr:uid="{3C6B2544-0863-4C0B-8945-104388A9E8AC}"/>
    <cellStyle name="Normal 2 5 3 2" xfId="4586" xr:uid="{3277766B-CEDF-4E1E-B3E5-22CE35E487DF}"/>
    <cellStyle name="Normal 2 5 3 3" xfId="4746" xr:uid="{2BA8A53E-39A8-46A9-9D46-E185192657AC}"/>
    <cellStyle name="Normal 2 5 3 4" xfId="5302" xr:uid="{291DC223-D8D6-4ADA-B9C5-3841885D8021}"/>
    <cellStyle name="Normal 2 5 3 4 2" xfId="5345" xr:uid="{3015E21A-053E-46D1-B8C3-F077E1ADA730}"/>
    <cellStyle name="Normal 2 5 4" xfId="4660" xr:uid="{99E2B962-B79F-47AE-BD1B-B6CB7271D71E}"/>
    <cellStyle name="Normal 2 5 5" xfId="4615" xr:uid="{E918424B-C201-460E-9000-DA4CBD90C462}"/>
    <cellStyle name="Normal 2 5 6" xfId="4614" xr:uid="{F9B8A1AB-3303-461D-9931-86BFD6DF386D}"/>
    <cellStyle name="Normal 2 5 7" xfId="4749" xr:uid="{FA1AA93A-0C07-4445-B365-B4F04BB3AED7}"/>
    <cellStyle name="Normal 2 5 8" xfId="4719" xr:uid="{CB29A351-6B49-43AC-BE16-61451F993C85}"/>
    <cellStyle name="Normal 2 6" xfId="285" xr:uid="{9BABA11D-6B82-467E-AA3F-D51A436F9EB6}"/>
    <cellStyle name="Normal 2 6 2" xfId="286" xr:uid="{2424F43F-BFAB-4387-A36C-EAE068AF521F}"/>
    <cellStyle name="Normal 2 6 3" xfId="452" xr:uid="{17FF6E1A-5939-4FFB-8478-3928E786264C}"/>
    <cellStyle name="Normal 2 6 3 2" xfId="5335" xr:uid="{4C40C18B-D0CA-4C94-862C-F714188AAEDB}"/>
    <cellStyle name="Normal 2 6 4" xfId="4661" xr:uid="{3B918374-D7D4-4250-8F5F-962A4ED0E37F}"/>
    <cellStyle name="Normal 2 6 5" xfId="4612" xr:uid="{AB4DFB15-9BD9-4A43-8FE9-2CBA159BCC72}"/>
    <cellStyle name="Normal 2 6 5 2" xfId="4710" xr:uid="{C48B97B6-07A5-41FD-9CDA-EA1746DE5A32}"/>
    <cellStyle name="Normal 2 6 6" xfId="4598" xr:uid="{19193FBC-CAF0-4076-B722-6771FAC32172}"/>
    <cellStyle name="Normal 2 6 7" xfId="5322" xr:uid="{6E12993E-95EF-4067-92AA-DEBE8D9DFC7D}"/>
    <cellStyle name="Normal 2 6 8" xfId="5331" xr:uid="{903B9D2F-9202-4D51-8E8C-8930A9017ABC}"/>
    <cellStyle name="Normal 2 7" xfId="287" xr:uid="{21B929F3-9271-4E08-8A97-5E012762A86B}"/>
    <cellStyle name="Normal 2 7 2" xfId="4456" xr:uid="{3D29715A-1C1C-427C-849B-3F468D8F1AD7}"/>
    <cellStyle name="Normal 2 7 3" xfId="4662" xr:uid="{5DE36435-92BF-436E-9C6B-43A4110D5B29}"/>
    <cellStyle name="Normal 2 7 4" xfId="5303" xr:uid="{1FFD3872-4F21-41E8-92E9-34988A190279}"/>
    <cellStyle name="Normal 2 8" xfId="4508" xr:uid="{C14F40B5-0DD2-4F02-956C-05AC6ED3C932}"/>
    <cellStyle name="Normal 2 9" xfId="4653" xr:uid="{319E2A3F-8A10-4704-94E5-0664EBBB6A27}"/>
    <cellStyle name="Normal 20" xfId="434" xr:uid="{F8FFA83E-759A-4606-96ED-A88A4AC26038}"/>
    <cellStyle name="Normal 20 2" xfId="435" xr:uid="{453825FB-F1C7-460B-9345-098D661B73D0}"/>
    <cellStyle name="Normal 20 2 2" xfId="436" xr:uid="{D378C3AC-074E-4FBD-8502-2F0F981F6B94}"/>
    <cellStyle name="Normal 20 2 2 2" xfId="4425" xr:uid="{BC871217-318F-4D8C-81C9-04A3D0E68C73}"/>
    <cellStyle name="Normal 20 2 2 3" xfId="4417" xr:uid="{FEEE5513-79AD-4311-B1D2-CB5C513F2EDB}"/>
    <cellStyle name="Normal 20 2 2 4" xfId="4582" xr:uid="{A2D34E88-F3F5-4017-8CF7-FD59212D2C67}"/>
    <cellStyle name="Normal 20 2 2 5" xfId="4744" xr:uid="{88B2FC14-D603-445A-9D8D-9A350EBE37D5}"/>
    <cellStyle name="Normal 20 2 3" xfId="4420" xr:uid="{E8261B3C-31C0-4577-8856-C4D17BBAFA5D}"/>
    <cellStyle name="Normal 20 2 4" xfId="4416" xr:uid="{753729EF-DFC1-4E6C-970E-5717584D6C43}"/>
    <cellStyle name="Normal 20 2 5" xfId="4581" xr:uid="{04A61DBF-C3FB-40AB-867D-D4FF7524DDA9}"/>
    <cellStyle name="Normal 20 2 6" xfId="4743" xr:uid="{3DA8BA20-CBD4-49F4-AF03-EA155C8C9DA1}"/>
    <cellStyle name="Normal 20 3" xfId="1167" xr:uid="{AA5BF52C-4040-4622-B892-A4ACB43F98AD}"/>
    <cellStyle name="Normal 20 3 2" xfId="4457" xr:uid="{FDAB96E8-9A88-4671-8BB7-5335724EB340}"/>
    <cellStyle name="Normal 20 4" xfId="4352" xr:uid="{7E930FB2-1261-43EA-A732-10D3E51B0C68}"/>
    <cellStyle name="Normal 20 4 2" xfId="4555" xr:uid="{E2CCF15E-735D-4C69-96AF-F4B6D37752EB}"/>
    <cellStyle name="Normal 20 4 3" xfId="4736" xr:uid="{E3D66A8C-3F14-43A5-AC23-988195EC3F3D}"/>
    <cellStyle name="Normal 20 4 4" xfId="4711" xr:uid="{90F827C2-955C-4DAD-875A-BD2F7EE182C8}"/>
    <cellStyle name="Normal 20 5" xfId="4433" xr:uid="{BD1FEC91-5DB6-4157-818A-AB45994EC413}"/>
    <cellStyle name="Normal 20 5 2" xfId="5328" xr:uid="{EBAB83FE-FF62-4FFF-9A10-53A7D173F08D}"/>
    <cellStyle name="Normal 20 6" xfId="4587" xr:uid="{0B7AD6F1-F096-4A2C-B0F5-D248591D74FA}"/>
    <cellStyle name="Normal 20 7" xfId="4696" xr:uid="{148E0D56-22A4-4E52-ABEE-5AD1E74D8519}"/>
    <cellStyle name="Normal 20 8" xfId="4717" xr:uid="{872F042A-D714-4932-9E6C-AD915BAEF703}"/>
    <cellStyle name="Normal 20 9" xfId="4716" xr:uid="{86ADACB5-5648-4C0C-9445-44E8163A8AF5}"/>
    <cellStyle name="Normal 21" xfId="437" xr:uid="{2DABE98F-64BD-4403-9174-F8E20B203259}"/>
    <cellStyle name="Normal 21 2" xfId="438" xr:uid="{52693AB3-451A-4969-8856-C563103CE4A4}"/>
    <cellStyle name="Normal 21 2 2" xfId="439" xr:uid="{D7A89441-5C80-41AB-A9EB-F166EED813F2}"/>
    <cellStyle name="Normal 21 3" xfId="4353" xr:uid="{143C0EEF-E9BD-4902-B089-BBBC63A57055}"/>
    <cellStyle name="Normal 21 3 2" xfId="4459" xr:uid="{EA51F011-4046-4184-9D2B-10392C527A0D}"/>
    <cellStyle name="Normal 21 3 2 2" xfId="5358" xr:uid="{52850E6A-4532-4EF7-8F75-92104AA66639}"/>
    <cellStyle name="Normal 21 3 3" xfId="4458" xr:uid="{B31FB494-B49E-4C1D-BFCA-28B6F61AE2B7}"/>
    <cellStyle name="Normal 21 4" xfId="4570" xr:uid="{C5BD1718-C092-41F6-8395-C97DFDCCF655}"/>
    <cellStyle name="Normal 21 4 2" xfId="5359" xr:uid="{6FBFF150-C0E6-41E5-8672-B350A3B7693E}"/>
    <cellStyle name="Normal 21 5" xfId="4737" xr:uid="{89620601-74A0-49FE-86F7-4A6CE9A692F9}"/>
    <cellStyle name="Normal 22" xfId="440" xr:uid="{512E817E-232F-49C1-ACD7-416CF27CCC99}"/>
    <cellStyle name="Normal 22 2" xfId="441" xr:uid="{C17E5E61-E245-4F08-9DE4-DCED89E8A5CA}"/>
    <cellStyle name="Normal 22 3" xfId="4310" xr:uid="{2EED97FA-C881-433F-928B-E56927070079}"/>
    <cellStyle name="Normal 22 3 2" xfId="4354" xr:uid="{4C855A2D-221B-49A7-A8CF-45006BD721A7}"/>
    <cellStyle name="Normal 22 3 2 2" xfId="4461" xr:uid="{33250C80-B8E5-4325-9B2A-0479ADF82C34}"/>
    <cellStyle name="Normal 22 3 3" xfId="4460" xr:uid="{96A8FE67-7CF8-4A37-AB71-F871BE5DFA68}"/>
    <cellStyle name="Normal 22 3 4" xfId="4691" xr:uid="{F61E675A-1914-4942-BBD9-0E06210E032F}"/>
    <cellStyle name="Normal 22 4" xfId="4313" xr:uid="{06E55328-5D14-40FD-995E-7CD27D7E08EF}"/>
    <cellStyle name="Normal 22 4 10" xfId="5356" xr:uid="{0B6310BC-749E-4DA6-8E81-3666887634B6}"/>
    <cellStyle name="Normal 22 4 2" xfId="4431" xr:uid="{3AFE9E73-915F-482B-967D-6C45E2214347}"/>
    <cellStyle name="Normal 22 4 3" xfId="4571" xr:uid="{1CEDC2EB-C609-4244-B334-17103BF7F3C5}"/>
    <cellStyle name="Normal 22 4 3 2" xfId="4590" xr:uid="{D8EACD17-4D9C-4326-B3F5-B5666D606C1E}"/>
    <cellStyle name="Normal 22 4 3 3" xfId="4748" xr:uid="{864E38D9-F2A7-415B-BC1D-BF4345BD69B8}"/>
    <cellStyle name="Normal 22 4 3 4" xfId="5338" xr:uid="{2ED5A298-EBAE-4CA2-880C-A33BF84FA399}"/>
    <cellStyle name="Normal 22 4 3 5" xfId="5334" xr:uid="{D0C02304-6744-4DE3-8071-10063CF64117}"/>
    <cellStyle name="Normal 22 4 4" xfId="4692" xr:uid="{10F842B4-0FC7-4BAD-AC0B-AFAE2265A1AC}"/>
    <cellStyle name="Normal 22 4 5" xfId="4604" xr:uid="{75D88153-7F15-4C70-ABBE-314C80A06779}"/>
    <cellStyle name="Normal 22 4 6" xfId="4595" xr:uid="{CD274AA3-EC04-4A1D-AE1D-A9B7DB261106}"/>
    <cellStyle name="Normal 22 4 7" xfId="4594" xr:uid="{494F6E4A-985F-4642-A44A-926E753974DC}"/>
    <cellStyle name="Normal 22 4 8" xfId="4593" xr:uid="{67731E6A-CDE6-49F6-81A0-4CE212534D5C}"/>
    <cellStyle name="Normal 22 4 9" xfId="4592" xr:uid="{B3CA6D26-90A1-416D-9EB0-55B15CC067C6}"/>
    <cellStyle name="Normal 22 5" xfId="4738" xr:uid="{9D286624-3907-4C47-B8D7-D1DA9CEC73DB}"/>
    <cellStyle name="Normal 23" xfId="442" xr:uid="{4947BFB1-2516-4A90-9B24-D408B0A85F46}"/>
    <cellStyle name="Normal 23 2" xfId="2500" xr:uid="{EA40D5DE-1C46-41C7-B917-BB042E01971E}"/>
    <cellStyle name="Normal 23 2 2" xfId="4356" xr:uid="{F2BCBF86-F844-4722-AA06-C95FEBC1AEB7}"/>
    <cellStyle name="Normal 23 2 2 2" xfId="4751" xr:uid="{936DBAFF-CA2E-4481-9B91-EB5BC9653BBF}"/>
    <cellStyle name="Normal 23 2 2 3" xfId="4693" xr:uid="{4CA1A6A5-B97A-401C-8283-E4B5FB28A70F}"/>
    <cellStyle name="Normal 23 2 2 4" xfId="4663" xr:uid="{55347645-4D96-454A-9F1F-C17FDBBA4406}"/>
    <cellStyle name="Normal 23 2 3" xfId="4605" xr:uid="{1C35F240-6865-4F83-A909-369A522D0399}"/>
    <cellStyle name="Normal 23 2 4" xfId="4712" xr:uid="{FF3F7541-D954-42D9-A9D1-7D346E12E743}"/>
    <cellStyle name="Normal 23 3" xfId="4426" xr:uid="{B12B6BA0-B1D0-4D39-893A-DF95D435E9AA}"/>
    <cellStyle name="Normal 23 4" xfId="4355" xr:uid="{2A15D078-3963-49FC-B05D-10C1F87B77CB}"/>
    <cellStyle name="Normal 23 5" xfId="4572" xr:uid="{E4BEB764-28EB-48C3-AA97-E2CE647C41EE}"/>
    <cellStyle name="Normal 23 6" xfId="4739" xr:uid="{6CCF6CED-7909-4215-8C1E-DF0E37639CA0}"/>
    <cellStyle name="Normal 24" xfId="443" xr:uid="{5E387899-DD1F-4B3C-AD31-82CC2D4BAF38}"/>
    <cellStyle name="Normal 24 2" xfId="444" xr:uid="{EA072526-72EC-404A-9A9C-061E9893737C}"/>
    <cellStyle name="Normal 24 2 2" xfId="4428" xr:uid="{61E97433-13ED-4339-9A47-1706BECEC9D0}"/>
    <cellStyle name="Normal 24 2 3" xfId="4358" xr:uid="{A80AD8B6-2BE9-43AE-A303-D26647B64771}"/>
    <cellStyle name="Normal 24 2 4" xfId="4574" xr:uid="{E09B9413-CB4C-4E0A-8530-1289BE2C2A1B}"/>
    <cellStyle name="Normal 24 2 5" xfId="4741" xr:uid="{A46B8F8C-517C-4F57-A2D9-4B8D3C2B31DB}"/>
    <cellStyle name="Normal 24 3" xfId="4427" xr:uid="{F0780480-703E-45CD-A1A3-06C739419B68}"/>
    <cellStyle name="Normal 24 4" xfId="4357" xr:uid="{19D5BDEA-6441-4FDA-A45E-76080014CBB3}"/>
    <cellStyle name="Normal 24 5" xfId="4573" xr:uid="{01B4BD39-C58E-4943-9469-82D99965A5E7}"/>
    <cellStyle name="Normal 24 6" xfId="4740" xr:uid="{F8E7BC74-7571-42D6-BDA3-C1C7F3887B0B}"/>
    <cellStyle name="Normal 25" xfId="451" xr:uid="{4FBB1D70-FE7E-4BC7-ABB0-BEC5CC729086}"/>
    <cellStyle name="Normal 25 2" xfId="4360" xr:uid="{C71C7896-A788-42B0-A86C-892ECC74155C}"/>
    <cellStyle name="Normal 25 2 2" xfId="5337" xr:uid="{9E7E44CD-1E9D-4FE3-BE07-30608AEDA721}"/>
    <cellStyle name="Normal 25 3" xfId="4429" xr:uid="{6D775CE8-445B-4574-A0D3-D636C6DED194}"/>
    <cellStyle name="Normal 25 4" xfId="4359" xr:uid="{3FA3217E-CBD6-47E1-A5E4-17A8CFDE6F62}"/>
    <cellStyle name="Normal 25 5" xfId="4575" xr:uid="{47B03C26-F0BB-4E0C-A199-CA6798FAD672}"/>
    <cellStyle name="Normal 26" xfId="2498" xr:uid="{196A356A-D3B0-4508-9E20-B0A3675F55B1}"/>
    <cellStyle name="Normal 26 2" xfId="2499" xr:uid="{EC16FC1C-02A3-4BB4-808D-97E8258458DF}"/>
    <cellStyle name="Normal 26 2 2" xfId="4362" xr:uid="{50D05CD5-192C-42FB-92ED-D5CB35E2C164}"/>
    <cellStyle name="Normal 26 3" xfId="4361" xr:uid="{ECE0A05C-99B7-410E-A172-995BC984E147}"/>
    <cellStyle name="Normal 26 3 2" xfId="4436" xr:uid="{46CD5D30-AA08-43F7-A6BE-DD13E9D26900}"/>
    <cellStyle name="Normal 27" xfId="2507" xr:uid="{997691D6-59DE-4CA3-8D76-0AC7066FDDB0}"/>
    <cellStyle name="Normal 27 2" xfId="4364" xr:uid="{99A698A1-93A7-4459-BA0F-528F02F8B182}"/>
    <cellStyle name="Normal 27 3" xfId="4363" xr:uid="{03BA2195-A572-4BC6-ABCB-5DC597D0796A}"/>
    <cellStyle name="Normal 27 4" xfId="4599" xr:uid="{B9C17E6A-6959-4A1E-8C32-08B5E907767F}"/>
    <cellStyle name="Normal 27 5" xfId="5320" xr:uid="{C056CB9D-9FB9-48D4-82F2-0C0BBB6D3CAD}"/>
    <cellStyle name="Normal 27 6" xfId="4589" xr:uid="{1FF149F8-F47B-40A4-A642-4ED725F7CD29}"/>
    <cellStyle name="Normal 27 7" xfId="5332" xr:uid="{0BFD3299-72E1-4031-8E45-2B806E655F65}"/>
    <cellStyle name="Normal 28" xfId="4365" xr:uid="{EBBFE55E-E46E-4D90-A6D6-C1F9FA812E6A}"/>
    <cellStyle name="Normal 28 2" xfId="4366" xr:uid="{2D65ED02-9A0A-4301-A8E2-CF81E23462FA}"/>
    <cellStyle name="Normal 28 3" xfId="4367" xr:uid="{30AE54D6-28BC-4209-85F4-7E614ED3E9A6}"/>
    <cellStyle name="Normal 29" xfId="4368" xr:uid="{CD8C5CC4-BEC2-4F41-A53D-0671AA197F58}"/>
    <cellStyle name="Normal 29 2" xfId="4369" xr:uid="{4580430E-207C-4D57-980D-8330C53BD055}"/>
    <cellStyle name="Normal 3" xfId="2" xr:uid="{665067A7-73F8-4B7E-BFD2-7BB3B9468366}"/>
    <cellStyle name="Normal 3 2" xfId="81" xr:uid="{9F3A450F-C676-4870-ABA4-840B5386BCFB}"/>
    <cellStyle name="Normal 3 2 2" xfId="82" xr:uid="{F6B7D96B-773D-4382-9E10-DB56FAD40C6D}"/>
    <cellStyle name="Normal 3 2 2 2" xfId="288" xr:uid="{DAC1F07E-53FB-48DA-87FF-B3EDA05AF3A6}"/>
    <cellStyle name="Normal 3 2 2 2 2" xfId="4665" xr:uid="{7B9E058E-5119-49F9-8912-1ACEFF360D67}"/>
    <cellStyle name="Normal 3 2 2 3" xfId="4556" xr:uid="{865EA04C-51AE-4FF4-A472-A6C7759059D3}"/>
    <cellStyle name="Normal 3 2 3" xfId="83" xr:uid="{BAEC34D3-CB22-446A-9C1F-189818F81B66}"/>
    <cellStyle name="Normal 3 2 4" xfId="289" xr:uid="{9D27D26D-3E31-464C-831A-C9E9FA3487DD}"/>
    <cellStyle name="Normal 3 2 4 2" xfId="4666" xr:uid="{090C2072-EC70-4434-BF10-E463C5BBD1D1}"/>
    <cellStyle name="Normal 3 2 5" xfId="2506" xr:uid="{030432E6-9BC5-4852-92BB-ADB27A3AABDB}"/>
    <cellStyle name="Normal 3 2 5 2" xfId="4509" xr:uid="{C49D1788-FBA9-44D9-9751-F723F1CE566A}"/>
    <cellStyle name="Normal 3 2 5 3" xfId="5304" xr:uid="{4D1BD274-7472-455E-841B-7CB3DA7FD930}"/>
    <cellStyle name="Normal 3 3" xfId="84" xr:uid="{230424BC-195C-440D-A424-D8A519E5FE9A}"/>
    <cellStyle name="Normal 3 3 2" xfId="290" xr:uid="{AE2FCC55-3322-417F-9C8B-792873679F15}"/>
    <cellStyle name="Normal 3 3 2 2" xfId="4667" xr:uid="{E8A314D9-7D79-424B-81C3-4261F20BC054}"/>
    <cellStyle name="Normal 3 3 3" xfId="4557" xr:uid="{227E1A0E-6021-404D-8A35-009E7638D818}"/>
    <cellStyle name="Normal 3 4" xfId="85" xr:uid="{5D44E5CE-4820-4DF7-A67F-6AE721B01A27}"/>
    <cellStyle name="Normal 3 4 2" xfId="2502" xr:uid="{8B4C1DA6-D108-4A5A-9776-96865A86AB06}"/>
    <cellStyle name="Normal 3 4 2 2" xfId="4668" xr:uid="{7B046DD6-9120-49E3-A5ED-7F3E1D927BB3}"/>
    <cellStyle name="Normal 3 4 3" xfId="5341" xr:uid="{8F23A639-C81D-43B6-B180-444C85155482}"/>
    <cellStyle name="Normal 3 5" xfId="2501" xr:uid="{5B60DA41-84CA-4F37-881D-20316D1A4FEE}"/>
    <cellStyle name="Normal 3 5 2" xfId="4669" xr:uid="{53454026-87F7-4A51-99E2-3A89D58CB007}"/>
    <cellStyle name="Normal 3 5 3" xfId="4745" xr:uid="{C7D1C2ED-7702-48B8-8C0C-ED1C21247275}"/>
    <cellStyle name="Normal 3 5 4" xfId="4713" xr:uid="{76582FEA-C6AE-47ED-81FA-D9C0074F608D}"/>
    <cellStyle name="Normal 3 6" xfId="4664" xr:uid="{00888913-7F47-4DB3-8CB1-843016D78CD9}"/>
    <cellStyle name="Normal 3 6 2" xfId="5336" xr:uid="{05FAB75A-0CE4-435A-8CA3-CEF0563C66AA}"/>
    <cellStyle name="Normal 3 6 2 2" xfId="5333" xr:uid="{E71B4807-0C46-471F-BACB-8D638874DEF1}"/>
    <cellStyle name="Normal 30" xfId="4370" xr:uid="{9FE601D0-94DA-4A32-8E0F-E13728C88427}"/>
    <cellStyle name="Normal 30 2" xfId="4371" xr:uid="{239C1779-D826-4141-B20F-ACA98B20774D}"/>
    <cellStyle name="Normal 31" xfId="4372" xr:uid="{95E32F17-3456-435B-842E-6077C9EBBC05}"/>
    <cellStyle name="Normal 31 2" xfId="4373" xr:uid="{5BB46952-10A2-446B-B48A-25264FC43F63}"/>
    <cellStyle name="Normal 32" xfId="4374" xr:uid="{4AF524D1-450E-47F6-BD58-DD54A79184BF}"/>
    <cellStyle name="Normal 33" xfId="4375" xr:uid="{20BB4C0D-35D3-46DF-91C0-7E04452E00AE}"/>
    <cellStyle name="Normal 33 2" xfId="4376" xr:uid="{65A4B89A-EF3F-4566-8013-F3CDB4551295}"/>
    <cellStyle name="Normal 34" xfId="4377" xr:uid="{9B94FC91-9523-4477-ACFF-D8F161D49DA6}"/>
    <cellStyle name="Normal 34 2" xfId="4378" xr:uid="{27DDEE8C-B583-4AB0-8D6F-D43EDBDA106C}"/>
    <cellStyle name="Normal 35" xfId="4379" xr:uid="{5277A8E1-157A-4DE2-A2DE-DEF86F6BBDC6}"/>
    <cellStyle name="Normal 35 2" xfId="4380" xr:uid="{11B68896-CFB4-4F6D-AC67-06CF2AC1F271}"/>
    <cellStyle name="Normal 36" xfId="4381" xr:uid="{108F644E-27B4-4A33-8240-2AA233CC71A5}"/>
    <cellStyle name="Normal 36 2" xfId="4382" xr:uid="{BE0B6499-CAD8-49DC-9C03-A9B4E481C946}"/>
    <cellStyle name="Normal 37" xfId="4383" xr:uid="{AD56CC8B-2E36-4DF6-896D-64B34BAB5F4D}"/>
    <cellStyle name="Normal 37 2" xfId="4384" xr:uid="{0FFA852E-0E0E-4EEE-AB81-7B054C1CB6A6}"/>
    <cellStyle name="Normal 38" xfId="4385" xr:uid="{2482E8AB-AAA7-4B93-B7E6-C7CEA7940AF8}"/>
    <cellStyle name="Normal 38 2" xfId="4386" xr:uid="{2783270B-A1E5-4B3F-A925-CD5EC9B7F940}"/>
    <cellStyle name="Normal 39" xfId="4387" xr:uid="{D75A9438-74F8-4B83-BE69-8D80247C70C0}"/>
    <cellStyle name="Normal 39 2" xfId="4388" xr:uid="{4F377DA5-DC9B-4719-8601-082247ACFDE1}"/>
    <cellStyle name="Normal 39 2 2" xfId="4389" xr:uid="{0651A64F-D720-460D-81D0-A9056F9B3295}"/>
    <cellStyle name="Normal 39 3" xfId="4390" xr:uid="{FFEBAF91-6554-49A6-8B0F-BA842BA2F8C6}"/>
    <cellStyle name="Normal 4" xfId="86" xr:uid="{496EA9A0-59D8-469A-A2CC-6C8F1430F2CF}"/>
    <cellStyle name="Normal 4 2" xfId="87" xr:uid="{3B8D890A-C14B-43CC-9C2A-D1133F7F0647}"/>
    <cellStyle name="Normal 4 2 2" xfId="88" xr:uid="{CB3E4C82-10E3-488A-8690-7B38E35DA41D}"/>
    <cellStyle name="Normal 4 2 2 2" xfId="445" xr:uid="{6FD16A28-FA34-4A93-BBA6-AE414D2B2774}"/>
    <cellStyle name="Normal 4 2 2 3" xfId="2807" xr:uid="{50A4A49E-3BF8-4AC3-8E63-C246218298A8}"/>
    <cellStyle name="Normal 4 2 2 4" xfId="2808" xr:uid="{518E6B6A-20E8-4419-A191-A9A6697237A3}"/>
    <cellStyle name="Normal 4 2 2 4 2" xfId="2809" xr:uid="{FBE26959-DC29-4E9E-AAC5-83944CB6B2D9}"/>
    <cellStyle name="Normal 4 2 2 4 3" xfId="2810" xr:uid="{4FE1FC7F-CA96-4F7D-9445-B44FD3077025}"/>
    <cellStyle name="Normal 4 2 2 4 3 2" xfId="2811" xr:uid="{055E8E67-2A24-4C0D-942C-10DB1AD0AF05}"/>
    <cellStyle name="Normal 4 2 2 4 3 3" xfId="4312" xr:uid="{0E124C22-CD19-4767-B172-DFA24022D65D}"/>
    <cellStyle name="Normal 4 2 3" xfId="2493" xr:uid="{0A41F282-6FD5-4AF2-87FE-6098DB21A215}"/>
    <cellStyle name="Normal 4 2 3 2" xfId="2504" xr:uid="{117269C3-20CB-4EF3-A0DA-1CA93CFDF3FD}"/>
    <cellStyle name="Normal 4 2 3 2 2" xfId="4462" xr:uid="{6F9F1228-CE2C-4A20-86A4-A230F8EA0B15}"/>
    <cellStyle name="Normal 4 2 3 2 3" xfId="5347" xr:uid="{51CD2E4B-8521-4D77-B7A1-E7A61E15F553}"/>
    <cellStyle name="Normal 4 2 3 3" xfId="4463" xr:uid="{1B823509-E803-4827-B05A-6C753B017BE1}"/>
    <cellStyle name="Normal 4 2 3 3 2" xfId="4464" xr:uid="{8EC3C357-6753-4EB1-BA2B-1802C5C4C06F}"/>
    <cellStyle name="Normal 4 2 3 4" xfId="4465" xr:uid="{AA5BE238-FBB5-496E-8D41-677DBA1C8479}"/>
    <cellStyle name="Normal 4 2 3 5" xfId="4466" xr:uid="{E4FF321D-3EBB-46DE-9DC3-ADE9894F0743}"/>
    <cellStyle name="Normal 4 2 4" xfId="2494" xr:uid="{CE15D50B-7EE4-4509-8688-A287AD23AB9B}"/>
    <cellStyle name="Normal 4 2 4 2" xfId="4392" xr:uid="{2E5C42D8-044A-4644-9E70-A88A17B04656}"/>
    <cellStyle name="Normal 4 2 4 2 2" xfId="4467" xr:uid="{07CC26C0-8A74-498D-A020-48126F999C84}"/>
    <cellStyle name="Normal 4 2 4 2 3" xfId="4694" xr:uid="{C1DBCB60-2F88-44A9-ACA2-67D4BADA9648}"/>
    <cellStyle name="Normal 4 2 4 2 4" xfId="4613" xr:uid="{107C78E3-56B0-44EF-B4FD-C0403AB1E09B}"/>
    <cellStyle name="Normal 4 2 4 3" xfId="4576" xr:uid="{45F20E1D-7A56-47F3-8489-197D67591CCC}"/>
    <cellStyle name="Normal 4 2 4 4" xfId="4714" xr:uid="{FD77F1BD-E546-4083-B024-C1C85014E1B8}"/>
    <cellStyle name="Normal 4 2 5" xfId="1168" xr:uid="{5E5C6AB0-E067-434B-B19B-9305CAC23E8B}"/>
    <cellStyle name="Normal 4 2 6" xfId="4558" xr:uid="{EC408B71-F775-4695-986A-E0A64068F4AB}"/>
    <cellStyle name="Normal 4 2 7" xfId="5350" xr:uid="{5D5C0EC7-3C5E-4CA9-B99B-15B01C2EDC2A}"/>
    <cellStyle name="Normal 4 3" xfId="528" xr:uid="{BAD0EFCE-2A62-4C8C-94CE-29765866F680}"/>
    <cellStyle name="Normal 4 3 2" xfId="1170" xr:uid="{23DC7400-0243-4844-A1D1-6B94B13FABF7}"/>
    <cellStyle name="Normal 4 3 2 2" xfId="1171" xr:uid="{51AB5B3F-294D-424F-8A28-BA6FB5AE09E8}"/>
    <cellStyle name="Normal 4 3 2 3" xfId="1172" xr:uid="{BCD3683F-FD93-406D-8427-6484264C7FB1}"/>
    <cellStyle name="Normal 4 3 3" xfId="1169" xr:uid="{3CDE3DF8-9B68-4036-9B63-78A73EA692E6}"/>
    <cellStyle name="Normal 4 3 3 2" xfId="4434" xr:uid="{2DF21F61-5C19-4B44-8A08-2AAFCA5FF10D}"/>
    <cellStyle name="Normal 4 3 4" xfId="2812" xr:uid="{2FD8ECC6-CA33-437A-9875-429970E09A5D}"/>
    <cellStyle name="Normal 4 3 5" xfId="2813" xr:uid="{54F57CFE-3FC5-4F67-AD82-A8659B5541CD}"/>
    <cellStyle name="Normal 4 3 5 2" xfId="2814" xr:uid="{2AD5ED72-25DE-4E1F-A0F8-BB93D2B0017B}"/>
    <cellStyle name="Normal 4 3 5 3" xfId="2815" xr:uid="{6278A627-2617-4F12-B05C-56E6940F9969}"/>
    <cellStyle name="Normal 4 3 5 3 2" xfId="2816" xr:uid="{902F37D3-DCD5-4FAD-9DF8-D4CA49365DC2}"/>
    <cellStyle name="Normal 4 3 5 3 3" xfId="4311" xr:uid="{FDE3C7F2-F475-40A0-AF04-BB0500BBAFAB}"/>
    <cellStyle name="Normal 4 3 6" xfId="4314" xr:uid="{3350215E-61AD-4F5C-B0CB-7C25E3FD79F1}"/>
    <cellStyle name="Normal 4 3 7" xfId="5348" xr:uid="{A001A5E7-35A9-447A-B5FF-DD13F45B0FBD}"/>
    <cellStyle name="Normal 4 4" xfId="453" xr:uid="{B3837891-D400-45E3-8195-E5A011E7BC4D}"/>
    <cellStyle name="Normal 4 4 2" xfId="2495" xr:uid="{581B1C51-4E99-42C4-9C55-DD3FEECCC7CE}"/>
    <cellStyle name="Normal 4 4 2 2" xfId="5354" xr:uid="{716368FD-68B3-4ACB-B5BD-DF77A98F1E61}"/>
    <cellStyle name="Normal 4 4 3" xfId="2503" xr:uid="{3073CD3C-C903-4F41-A0BF-74D055A3BF4E}"/>
    <cellStyle name="Normal 4 4 3 2" xfId="4317" xr:uid="{66F05E68-A008-4140-9728-94445A6A9D3B}"/>
    <cellStyle name="Normal 4 4 3 3" xfId="4316" xr:uid="{D4799B8C-D7F4-4168-BEAC-3DBEE38BCC96}"/>
    <cellStyle name="Normal 4 4 4" xfId="4747" xr:uid="{614C6AF1-0E08-45AB-9A59-A15617843831}"/>
    <cellStyle name="Normal 4 4 5" xfId="5346" xr:uid="{79EA4627-9B85-46DB-996C-620A729A44C0}"/>
    <cellStyle name="Normal 4 5" xfId="2496" xr:uid="{3F7789EE-1C3A-4A96-9CA2-577735DD4EDE}"/>
    <cellStyle name="Normal 4 5 2" xfId="4391" xr:uid="{BE8066D3-BBAE-4753-9E0A-B7EC2D791A43}"/>
    <cellStyle name="Normal 4 6" xfId="2497" xr:uid="{FF1531FE-9AD9-4FE7-9A95-EC24613E14F2}"/>
    <cellStyle name="Normal 4 7" xfId="900" xr:uid="{6579E5A2-684A-4F6E-BACC-68B1A4680A3A}"/>
    <cellStyle name="Normal 4 8" xfId="5349" xr:uid="{51B0CDA6-7A09-4D72-92BC-B5D80B4A4341}"/>
    <cellStyle name="Normal 40" xfId="4393" xr:uid="{3C92104E-37A3-49AE-B0BB-2B406D2C4638}"/>
    <cellStyle name="Normal 40 2" xfId="4394" xr:uid="{EB667324-5766-4B31-A280-8C54F9A4631E}"/>
    <cellStyle name="Normal 40 2 2" xfId="4395" xr:uid="{8D1C9D4B-B1A3-46AE-820F-CF472FBEF8E7}"/>
    <cellStyle name="Normal 40 3" xfId="4396" xr:uid="{0B71A655-6627-4D49-95B1-FC7B2FF9CEE1}"/>
    <cellStyle name="Normal 41" xfId="4397" xr:uid="{A1D24D34-B690-4730-A6DD-F43D23650A0F}"/>
    <cellStyle name="Normal 41 2" xfId="4398" xr:uid="{66D875A3-AFF3-49EE-92BF-5898E37784B4}"/>
    <cellStyle name="Normal 42" xfId="4399" xr:uid="{7C84C528-534F-4E9F-8229-9E16545EE765}"/>
    <cellStyle name="Normal 42 2" xfId="4400" xr:uid="{A5129E0C-60E3-43EB-A007-220350965DE6}"/>
    <cellStyle name="Normal 43" xfId="4401" xr:uid="{86640552-A889-4A13-BF41-F854F8723017}"/>
    <cellStyle name="Normal 43 2" xfId="4402" xr:uid="{4D0C80B4-539B-4D7C-AF54-4335736BEEEE}"/>
    <cellStyle name="Normal 44" xfId="4412" xr:uid="{B786ECB5-9188-4883-B88D-68A5CD719F32}"/>
    <cellStyle name="Normal 44 2" xfId="4413" xr:uid="{DDFDE197-638E-4081-BEF0-90EB86CDC124}"/>
    <cellStyle name="Normal 45" xfId="4674" xr:uid="{A34F74E7-3B39-4169-AE87-6946609CFC36}"/>
    <cellStyle name="Normal 45 2" xfId="5324" xr:uid="{22CBE551-9F70-40CD-BDB9-5A42F404AB1E}"/>
    <cellStyle name="Normal 45 3" xfId="5323" xr:uid="{5A3F28D8-157F-49F4-A41F-76BD2ABB3ADA}"/>
    <cellStyle name="Normal 5" xfId="89" xr:uid="{8F2C611C-A02C-4474-ADED-FEEC7202C40B}"/>
    <cellStyle name="Normal 5 10" xfId="291" xr:uid="{72A021FD-DB66-4150-A651-5B737008D595}"/>
    <cellStyle name="Normal 5 10 2" xfId="529" xr:uid="{D38E8BF2-10B5-4A99-951A-59BF909D9880}"/>
    <cellStyle name="Normal 5 10 2 2" xfId="1173" xr:uid="{C69380A5-CBB7-4407-BBF8-241FA0EA1B99}"/>
    <cellStyle name="Normal 5 10 2 3" xfId="2817" xr:uid="{BE9B5771-3151-428D-B99D-128CB39133AB}"/>
    <cellStyle name="Normal 5 10 2 4" xfId="2818" xr:uid="{E55553A0-CB81-42F9-9281-A6D1C7C102F3}"/>
    <cellStyle name="Normal 5 10 3" xfId="1174" xr:uid="{DCC9B7A3-205D-46EC-B4E0-FD5D73B48B4A}"/>
    <cellStyle name="Normal 5 10 3 2" xfId="2819" xr:uid="{9BC5BE9E-9DA4-41E2-A41E-6D5AF1E5C338}"/>
    <cellStyle name="Normal 5 10 3 3" xfId="2820" xr:uid="{D3B95497-E547-4AFA-B898-07BA85C56078}"/>
    <cellStyle name="Normal 5 10 3 4" xfId="2821" xr:uid="{21B2EA99-A146-424B-86E7-1AED6A858855}"/>
    <cellStyle name="Normal 5 10 4" xfId="2822" xr:uid="{3F2B1449-1571-4C0B-AC10-1112209AE75D}"/>
    <cellStyle name="Normal 5 10 5" xfId="2823" xr:uid="{C9539CF9-7345-421E-AD20-688708E1E359}"/>
    <cellStyle name="Normal 5 10 6" xfId="2824" xr:uid="{3C73D46F-F438-4799-B60A-6299148A756D}"/>
    <cellStyle name="Normal 5 11" xfId="292" xr:uid="{64956A52-3FEC-4321-BFE3-F24C3AF04F13}"/>
    <cellStyle name="Normal 5 11 2" xfId="1175" xr:uid="{91C21308-A25D-4202-9654-45725349FA06}"/>
    <cellStyle name="Normal 5 11 2 2" xfId="2825" xr:uid="{7BB529EF-B74A-4270-8049-1BF7EE9F69CA}"/>
    <cellStyle name="Normal 5 11 2 2 2" xfId="4403" xr:uid="{BBE9EA97-26F0-4E32-B031-AB758FF1D0B1}"/>
    <cellStyle name="Normal 5 11 2 2 3" xfId="4681" xr:uid="{8BF81B67-DFA7-42E0-A2D8-E3EB2E624935}"/>
    <cellStyle name="Normal 5 11 2 3" xfId="2826" xr:uid="{161A1B62-29A8-4E52-A088-9F76355A5510}"/>
    <cellStyle name="Normal 5 11 2 4" xfId="2827" xr:uid="{A6EDDAD0-89DA-4570-9449-59A332D2E549}"/>
    <cellStyle name="Normal 5 11 3" xfId="2828" xr:uid="{41A5D53E-0B62-4708-91BC-1AECB87B0650}"/>
    <cellStyle name="Normal 5 11 3 2" xfId="5340" xr:uid="{EC550EC0-4953-4560-A563-FC8F8EC0102A}"/>
    <cellStyle name="Normal 5 11 4" xfId="2829" xr:uid="{C85173E5-34C1-4BF5-9F53-48154CFCB7EC}"/>
    <cellStyle name="Normal 5 11 4 2" xfId="4577" xr:uid="{254948BE-DCB9-4744-8B22-A85CD8CE218B}"/>
    <cellStyle name="Normal 5 11 4 3" xfId="4682" xr:uid="{B40736A5-3F63-44AC-8549-B373F50782DF}"/>
    <cellStyle name="Normal 5 11 4 4" xfId="4606" xr:uid="{8495F598-E35A-4B10-8418-35EF2F2E3A60}"/>
    <cellStyle name="Normal 5 11 5" xfId="2830" xr:uid="{25DD8108-8246-4227-B2DC-22EE9B9FC0FC}"/>
    <cellStyle name="Normal 5 12" xfId="1176" xr:uid="{6064D9D4-53D8-45E6-A097-E9F205BF1A5F}"/>
    <cellStyle name="Normal 5 12 2" xfId="2831" xr:uid="{4BA33262-6032-4D98-BD61-A582778C6676}"/>
    <cellStyle name="Normal 5 12 3" xfId="2832" xr:uid="{976DB256-61F2-44A1-B4F2-8F998BE9ECAF}"/>
    <cellStyle name="Normal 5 12 4" xfId="2833" xr:uid="{0CB8E744-9CD4-4289-8080-67E37835749C}"/>
    <cellStyle name="Normal 5 13" xfId="901" xr:uid="{F63D07C1-6C8D-4579-976D-84AA56E9967C}"/>
    <cellStyle name="Normal 5 13 2" xfId="2834" xr:uid="{26516AE9-0F80-47B9-978D-9FBCF6E9F120}"/>
    <cellStyle name="Normal 5 13 3" xfId="2835" xr:uid="{588556ED-F00E-4E4B-9860-A0A7EDFB4483}"/>
    <cellStyle name="Normal 5 13 4" xfId="2836" xr:uid="{9B4D4161-00C0-45A4-B4B2-81F20E0BF64F}"/>
    <cellStyle name="Normal 5 14" xfId="2837" xr:uid="{8699DEA2-EDA8-4B68-9663-75C4AF27604A}"/>
    <cellStyle name="Normal 5 14 2" xfId="2838" xr:uid="{00E353D5-009D-470F-B8CA-64F40BD65EEB}"/>
    <cellStyle name="Normal 5 15" xfId="2839" xr:uid="{3C3CD930-B14B-4250-9DFE-71935A3F0010}"/>
    <cellStyle name="Normal 5 16" xfId="2840" xr:uid="{4E9F00AA-C0B2-467C-85D8-21AEFE8083BA}"/>
    <cellStyle name="Normal 5 17" xfId="2841" xr:uid="{ED6B6BB1-6859-4BC1-8E33-F0102E4F523A}"/>
    <cellStyle name="Normal 5 18" xfId="5360" xr:uid="{9C99685D-9C7A-427B-BF3C-3019B0FDD733}"/>
    <cellStyle name="Normal 5 2" xfId="90" xr:uid="{3E0927E9-E22B-432D-B869-2C282132460D}"/>
    <cellStyle name="Normal 5 2 2" xfId="187" xr:uid="{F7F88C91-A558-41D7-9F5C-E82CE576DF0A}"/>
    <cellStyle name="Normal 5 2 2 2" xfId="188" xr:uid="{231FFA9D-29B3-4607-B16C-47743EADEC6C}"/>
    <cellStyle name="Normal 5 2 2 2 2" xfId="189" xr:uid="{0953C48D-7D2F-49D4-B466-5BA20267A953}"/>
    <cellStyle name="Normal 5 2 2 2 2 2" xfId="190" xr:uid="{1734D17A-2D87-42FB-869F-8C5EB1276635}"/>
    <cellStyle name="Normal 5 2 2 2 3" xfId="191" xr:uid="{C1570A4B-A3AF-4C7F-BA2D-AEA6110D087F}"/>
    <cellStyle name="Normal 5 2 2 2 4" xfId="4670" xr:uid="{FFCDEF64-BFE9-4698-AD35-4DED3AF99750}"/>
    <cellStyle name="Normal 5 2 2 2 5" xfId="5300" xr:uid="{766D1587-A523-4B50-970B-CD9181D20A32}"/>
    <cellStyle name="Normal 5 2 2 3" xfId="192" xr:uid="{5C3AEFDC-8CD9-4B2D-80F4-A811C078FCCD}"/>
    <cellStyle name="Normal 5 2 2 3 2" xfId="193" xr:uid="{0E59674B-0CA0-48C8-9ABC-5F5B4F730199}"/>
    <cellStyle name="Normal 5 2 2 4" xfId="194" xr:uid="{2E12E96E-5825-4AC8-9EE6-7F40538D2703}"/>
    <cellStyle name="Normal 5 2 2 5" xfId="293" xr:uid="{AA9CA4AF-7717-40CF-9BB1-1A717ADDB3F2}"/>
    <cellStyle name="Normal 5 2 2 6" xfId="4596" xr:uid="{B25798A5-A021-43E8-8680-E440519A4C96}"/>
    <cellStyle name="Normal 5 2 2 7" xfId="5329" xr:uid="{10BCFC54-3D46-46B6-91D7-40910844ED1B}"/>
    <cellStyle name="Normal 5 2 3" xfId="195" xr:uid="{6B85B572-28D2-4A0E-B74E-4BA63C22A0A1}"/>
    <cellStyle name="Normal 5 2 3 2" xfId="196" xr:uid="{A69A39E0-86BE-4E1B-A2DC-292FB60D557C}"/>
    <cellStyle name="Normal 5 2 3 2 2" xfId="197" xr:uid="{CA1D192C-0A33-4F62-B7DC-C83F0D4585A8}"/>
    <cellStyle name="Normal 5 2 3 2 3" xfId="4559" xr:uid="{9D65A6BC-5408-4055-8B45-A19394B85E9A}"/>
    <cellStyle name="Normal 5 2 3 2 4" xfId="5301" xr:uid="{438575F6-4EDC-4AE7-A107-8C31FBAEAFE7}"/>
    <cellStyle name="Normal 5 2 3 3" xfId="198" xr:uid="{479DDC8F-3871-433E-92B6-00B2B0E379FD}"/>
    <cellStyle name="Normal 5 2 3 3 2" xfId="4742" xr:uid="{03CE2EF4-51D2-4F0A-AEFF-070AEB692F5C}"/>
    <cellStyle name="Normal 5 2 3 4" xfId="4404" xr:uid="{45C1AD65-EBCF-4602-AA10-DDC769C1AA35}"/>
    <cellStyle name="Normal 5 2 3 4 2" xfId="4715" xr:uid="{19B3C303-CF35-4F68-AF46-E8F71AE27B19}"/>
    <cellStyle name="Normal 5 2 3 5" xfId="4597" xr:uid="{FB8FD668-2F9C-42D8-8E3C-3214B2D37C0A}"/>
    <cellStyle name="Normal 5 2 3 6" xfId="5321" xr:uid="{FA337AD9-73A4-43DF-BA0E-A163BA93EEF4}"/>
    <cellStyle name="Normal 5 2 3 7" xfId="5330" xr:uid="{00187201-97BA-4F1E-906E-56AB9E26A95E}"/>
    <cellStyle name="Normal 5 2 4" xfId="199" xr:uid="{8F1F852D-16CD-408C-AC20-98B1839F4D94}"/>
    <cellStyle name="Normal 5 2 4 2" xfId="200" xr:uid="{1B797963-130C-480C-AA4D-C405FE98030B}"/>
    <cellStyle name="Normal 5 2 5" xfId="201" xr:uid="{3D6443FC-D91B-444D-9189-C8C88E5651DF}"/>
    <cellStyle name="Normal 5 2 6" xfId="186" xr:uid="{FC3A9022-8C7F-495F-B43B-94FA5A64AED1}"/>
    <cellStyle name="Normal 5 3" xfId="91" xr:uid="{84BE20FC-A4CB-4032-A654-2CC65F77CE5A}"/>
    <cellStyle name="Normal 5 3 2" xfId="4406" xr:uid="{3D47B5CB-CE6B-4111-92C8-35A6499BB65C}"/>
    <cellStyle name="Normal 5 3 3" xfId="4405" xr:uid="{A29125AE-7E96-47D6-B988-5C63B4894ED8}"/>
    <cellStyle name="Normal 5 4" xfId="92" xr:uid="{8AE81D9A-C904-49DB-864D-37DA99ADD21A}"/>
    <cellStyle name="Normal 5 4 10" xfId="2842" xr:uid="{DB31449D-B278-408F-B09B-824273CE4E46}"/>
    <cellStyle name="Normal 5 4 11" xfId="2843" xr:uid="{2B6B4C6B-950B-4168-80F2-0E3FB809A01B}"/>
    <cellStyle name="Normal 5 4 2" xfId="93" xr:uid="{C75A390E-5EEB-47C0-81B7-CE5798485D7F}"/>
    <cellStyle name="Normal 5 4 2 2" xfId="94" xr:uid="{BD2238D6-6E3E-4714-BDDB-FD248A43FF28}"/>
    <cellStyle name="Normal 5 4 2 2 2" xfId="294" xr:uid="{3296FE97-D568-4A67-B179-0FF7759FD5BE}"/>
    <cellStyle name="Normal 5 4 2 2 2 2" xfId="530" xr:uid="{BA372376-002D-4226-9DAB-0FAA5932E4F0}"/>
    <cellStyle name="Normal 5 4 2 2 2 2 2" xfId="531" xr:uid="{73E1B356-AFF7-455C-8844-B4A3C83BB81D}"/>
    <cellStyle name="Normal 5 4 2 2 2 2 2 2" xfId="1177" xr:uid="{D6CFDA53-C317-496B-91B4-93E0E9CDDD3C}"/>
    <cellStyle name="Normal 5 4 2 2 2 2 2 2 2" xfId="1178" xr:uid="{11571C7B-8B46-462A-A0D4-1BF3272BE27E}"/>
    <cellStyle name="Normal 5 4 2 2 2 2 2 3" xfId="1179" xr:uid="{8AC51501-84E6-4D75-BF33-BB2C7A51E480}"/>
    <cellStyle name="Normal 5 4 2 2 2 2 3" xfId="1180" xr:uid="{A9032D7F-EFEC-44D5-82DD-A21C6FD027E3}"/>
    <cellStyle name="Normal 5 4 2 2 2 2 3 2" xfId="1181" xr:uid="{E91B6BB7-B772-4545-88C0-C1B9DAE65756}"/>
    <cellStyle name="Normal 5 4 2 2 2 2 4" xfId="1182" xr:uid="{9B4D9AE5-0339-4904-8AAB-97E67FC338A5}"/>
    <cellStyle name="Normal 5 4 2 2 2 3" xfId="532" xr:uid="{8950BD50-7DF5-4A86-A230-709F2EBFF4AA}"/>
    <cellStyle name="Normal 5 4 2 2 2 3 2" xfId="1183" xr:uid="{7B6CEFBC-C398-4AA0-873D-42C89454CE9D}"/>
    <cellStyle name="Normal 5 4 2 2 2 3 2 2" xfId="1184" xr:uid="{2FA68CBF-CA67-41CB-8646-36A66D60C32C}"/>
    <cellStyle name="Normal 5 4 2 2 2 3 3" xfId="1185" xr:uid="{566067D0-F792-4D35-BCBB-24B4B7D05C08}"/>
    <cellStyle name="Normal 5 4 2 2 2 3 4" xfId="2844" xr:uid="{AFEB6144-9DD1-4ED7-BB26-49FFF791EB8E}"/>
    <cellStyle name="Normal 5 4 2 2 2 4" xfId="1186" xr:uid="{B6AACEBC-D72E-4684-A9D4-57613F42EE03}"/>
    <cellStyle name="Normal 5 4 2 2 2 4 2" xfId="1187" xr:uid="{C8CC1FF3-6F85-4EE3-8FC0-DC109B4FA620}"/>
    <cellStyle name="Normal 5 4 2 2 2 5" xfId="1188" xr:uid="{2E3A3FAD-B69C-4492-BCA8-14587B85AE02}"/>
    <cellStyle name="Normal 5 4 2 2 2 6" xfId="2845" xr:uid="{071CE4B4-F366-4A8A-AF48-FEF6596A11E4}"/>
    <cellStyle name="Normal 5 4 2 2 3" xfId="295" xr:uid="{76ACD1EC-A574-4F2E-9F41-5E9D51CBD1EE}"/>
    <cellStyle name="Normal 5 4 2 2 3 2" xfId="533" xr:uid="{8DAFDF63-B432-4369-8684-D9793BEC7DDD}"/>
    <cellStyle name="Normal 5 4 2 2 3 2 2" xfId="534" xr:uid="{8539ECAA-7C58-441A-964B-7653906B5EA6}"/>
    <cellStyle name="Normal 5 4 2 2 3 2 2 2" xfId="1189" xr:uid="{B98ED8F0-3ECA-4554-B043-06A1D49BE44B}"/>
    <cellStyle name="Normal 5 4 2 2 3 2 2 2 2" xfId="1190" xr:uid="{951499D5-7A42-41FE-BB85-4B7B62DACBA7}"/>
    <cellStyle name="Normal 5 4 2 2 3 2 2 3" xfId="1191" xr:uid="{715B99D7-0FB4-4590-9C2B-B11FA9CF4608}"/>
    <cellStyle name="Normal 5 4 2 2 3 2 3" xfId="1192" xr:uid="{DD0895C7-CF96-47D1-ACCB-8FBEE7E5D621}"/>
    <cellStyle name="Normal 5 4 2 2 3 2 3 2" xfId="1193" xr:uid="{A7B88AA0-1AF9-4BF0-944F-91A52A9AD587}"/>
    <cellStyle name="Normal 5 4 2 2 3 2 4" xfId="1194" xr:uid="{C28AE0E3-8DFF-4B55-98AF-089173808B6A}"/>
    <cellStyle name="Normal 5 4 2 2 3 3" xfId="535" xr:uid="{F5081716-97E1-4883-9850-C9C477C15E7E}"/>
    <cellStyle name="Normal 5 4 2 2 3 3 2" xfId="1195" xr:uid="{E688B97E-8488-492D-83AA-0FCF235F2096}"/>
    <cellStyle name="Normal 5 4 2 2 3 3 2 2" xfId="1196" xr:uid="{90FBC14B-88CF-4CD2-B65C-BF256D8FD376}"/>
    <cellStyle name="Normal 5 4 2 2 3 3 3" xfId="1197" xr:uid="{CF9067C7-DE73-4447-A90A-8AC05D85E195}"/>
    <cellStyle name="Normal 5 4 2 2 3 4" xfId="1198" xr:uid="{4D70F553-7BEA-4D83-89FB-FC3E0AD18340}"/>
    <cellStyle name="Normal 5 4 2 2 3 4 2" xfId="1199" xr:uid="{1EC3F269-41E7-4264-AFC8-25F441C17F4E}"/>
    <cellStyle name="Normal 5 4 2 2 3 5" xfId="1200" xr:uid="{F0DE45E3-9B94-430D-B3CE-CA1605D9E3F2}"/>
    <cellStyle name="Normal 5 4 2 2 4" xfId="536" xr:uid="{39296661-0435-46D9-B8A1-5D140A89207A}"/>
    <cellStyle name="Normal 5 4 2 2 4 2" xfId="537" xr:uid="{FA548B6B-64FD-49D2-8491-2A2E9BAC79EB}"/>
    <cellStyle name="Normal 5 4 2 2 4 2 2" xfId="1201" xr:uid="{160B457E-C997-4DE5-93AC-982D82ED581F}"/>
    <cellStyle name="Normal 5 4 2 2 4 2 2 2" xfId="1202" xr:uid="{5109F490-4211-4968-BF8B-EAFFD031342E}"/>
    <cellStyle name="Normal 5 4 2 2 4 2 3" xfId="1203" xr:uid="{3368A665-227D-44A5-8D49-046DACCDF44F}"/>
    <cellStyle name="Normal 5 4 2 2 4 3" xfId="1204" xr:uid="{7827A715-135F-4732-BBB3-4E121D4E24F7}"/>
    <cellStyle name="Normal 5 4 2 2 4 3 2" xfId="1205" xr:uid="{7DCC76F9-9E7E-4125-8E76-8DF8D6B0B030}"/>
    <cellStyle name="Normal 5 4 2 2 4 4" xfId="1206" xr:uid="{88728923-B065-4D4C-A31B-C825DC9F1892}"/>
    <cellStyle name="Normal 5 4 2 2 5" xfId="538" xr:uid="{7632F3D1-96FB-4286-9F2A-C261510FF1D4}"/>
    <cellStyle name="Normal 5 4 2 2 5 2" xfId="1207" xr:uid="{C559B5EC-C164-4D0C-9CCE-4D03EA3FD395}"/>
    <cellStyle name="Normal 5 4 2 2 5 2 2" xfId="1208" xr:uid="{1AC6B5FD-D9A3-4373-929C-C34E653EBCD6}"/>
    <cellStyle name="Normal 5 4 2 2 5 3" xfId="1209" xr:uid="{34612A33-49CA-4976-A72B-7B4AEF237D2C}"/>
    <cellStyle name="Normal 5 4 2 2 5 4" xfId="2846" xr:uid="{0D0B953E-B9FC-41E4-85A2-247862B2E4DC}"/>
    <cellStyle name="Normal 5 4 2 2 6" xfId="1210" xr:uid="{0F343E57-9D12-4C7A-B640-751BE2303178}"/>
    <cellStyle name="Normal 5 4 2 2 6 2" xfId="1211" xr:uid="{B72DDFBC-0786-42F1-BFA2-551FE5964710}"/>
    <cellStyle name="Normal 5 4 2 2 7" xfId="1212" xr:uid="{5566D3C9-4C23-4FA9-8D15-F5F563EC133E}"/>
    <cellStyle name="Normal 5 4 2 2 8" xfId="2847" xr:uid="{AB26225C-F11B-47E4-A996-3F003D2EFD62}"/>
    <cellStyle name="Normal 5 4 2 3" xfId="296" xr:uid="{647522F1-43B5-4DCC-8122-FD8C9A49E93C}"/>
    <cellStyle name="Normal 5 4 2 3 2" xfId="539" xr:uid="{1EEE7C65-3E6A-4257-91C4-0885A739DBA5}"/>
    <cellStyle name="Normal 5 4 2 3 2 2" xfId="540" xr:uid="{1C264319-3945-40FF-A8CA-E5A65DC201B5}"/>
    <cellStyle name="Normal 5 4 2 3 2 2 2" xfId="1213" xr:uid="{F8F8586A-D870-43B5-B72B-774BE1BECBAA}"/>
    <cellStyle name="Normal 5 4 2 3 2 2 2 2" xfId="1214" xr:uid="{2C7F3CF9-1501-4231-B04E-4A345AA6E66C}"/>
    <cellStyle name="Normal 5 4 2 3 2 2 3" xfId="1215" xr:uid="{AE2E855B-BD21-4B49-8646-FBCF4F9B7999}"/>
    <cellStyle name="Normal 5 4 2 3 2 3" xfId="1216" xr:uid="{35980BBB-F6F3-4275-9377-98CC99F2B33E}"/>
    <cellStyle name="Normal 5 4 2 3 2 3 2" xfId="1217" xr:uid="{614437EC-D2EE-4FCE-80F2-6ECE19F3DA2F}"/>
    <cellStyle name="Normal 5 4 2 3 2 4" xfId="1218" xr:uid="{34467B1F-967A-43F5-8255-12E34130D345}"/>
    <cellStyle name="Normal 5 4 2 3 3" xfId="541" xr:uid="{F15DBE1D-D5C5-4C7A-B37D-3DBBB64CDCEF}"/>
    <cellStyle name="Normal 5 4 2 3 3 2" xfId="1219" xr:uid="{460A7C27-4260-4312-B5F4-D5F70F5873A8}"/>
    <cellStyle name="Normal 5 4 2 3 3 2 2" xfId="1220" xr:uid="{FE0BAA6D-0603-48BF-BFA2-6C71FF4537E5}"/>
    <cellStyle name="Normal 5 4 2 3 3 3" xfId="1221" xr:uid="{11299C23-5DBE-4A65-873E-4D524A4FB89C}"/>
    <cellStyle name="Normal 5 4 2 3 3 4" xfId="2848" xr:uid="{BD3C9D18-5364-4368-AC85-DD2433DA5BCC}"/>
    <cellStyle name="Normal 5 4 2 3 4" xfId="1222" xr:uid="{B7797723-1993-4C06-AAE5-5DE88627F21E}"/>
    <cellStyle name="Normal 5 4 2 3 4 2" xfId="1223" xr:uid="{1F9CF257-3344-4720-838B-F059F1D2C1AB}"/>
    <cellStyle name="Normal 5 4 2 3 5" xfId="1224" xr:uid="{20D20C58-5F2A-4322-91B6-013E891FC46E}"/>
    <cellStyle name="Normal 5 4 2 3 6" xfId="2849" xr:uid="{0A0A17D3-48D9-4D42-A557-2C2B3E759D2D}"/>
    <cellStyle name="Normal 5 4 2 4" xfId="297" xr:uid="{1837C2F2-FF9F-4164-B061-FAD059130E86}"/>
    <cellStyle name="Normal 5 4 2 4 2" xfId="542" xr:uid="{94143141-FC7D-4C03-BDEE-31C36167DAEB}"/>
    <cellStyle name="Normal 5 4 2 4 2 2" xfId="543" xr:uid="{703487B5-0CF9-4232-A6EE-F24C7B83DC52}"/>
    <cellStyle name="Normal 5 4 2 4 2 2 2" xfId="1225" xr:uid="{447DC077-F4C2-48D6-AA8E-9B248569ACB4}"/>
    <cellStyle name="Normal 5 4 2 4 2 2 2 2" xfId="1226" xr:uid="{28DD32AB-F2ED-4CBA-8F7C-E2DFF0FD31EE}"/>
    <cellStyle name="Normal 5 4 2 4 2 2 3" xfId="1227" xr:uid="{D3426C73-BC6E-44C0-B4D4-96E44EF7C615}"/>
    <cellStyle name="Normal 5 4 2 4 2 3" xfId="1228" xr:uid="{E19D688D-E25F-438A-A2EF-2DD7254EA798}"/>
    <cellStyle name="Normal 5 4 2 4 2 3 2" xfId="1229" xr:uid="{6B0F5C52-888C-4F7A-997F-3F6E370592F7}"/>
    <cellStyle name="Normal 5 4 2 4 2 4" xfId="1230" xr:uid="{FBBB25E2-217E-4101-BEC1-F720A9176B10}"/>
    <cellStyle name="Normal 5 4 2 4 3" xfId="544" xr:uid="{648EF7CE-FBC0-4696-B005-59AFA22018F2}"/>
    <cellStyle name="Normal 5 4 2 4 3 2" xfId="1231" xr:uid="{83804C17-9C68-4E15-85D6-70FB811C11ED}"/>
    <cellStyle name="Normal 5 4 2 4 3 2 2" xfId="1232" xr:uid="{62A8835E-EE14-4CAB-A197-0699DA35F57B}"/>
    <cellStyle name="Normal 5 4 2 4 3 3" xfId="1233" xr:uid="{43FE4EBA-2D3A-4D38-B2E1-CFF5CE4A2EC0}"/>
    <cellStyle name="Normal 5 4 2 4 4" xfId="1234" xr:uid="{A3B7FB0A-5274-4DB5-A683-DC23E41F39A7}"/>
    <cellStyle name="Normal 5 4 2 4 4 2" xfId="1235" xr:uid="{9AFA8ED3-8EF5-46F1-A3B3-EE912AAA9052}"/>
    <cellStyle name="Normal 5 4 2 4 5" xfId="1236" xr:uid="{0D410C57-8867-4499-AA7D-65B9BB75A29C}"/>
    <cellStyle name="Normal 5 4 2 5" xfId="298" xr:uid="{6CBF9524-EF5E-4FBB-AEFF-439BFAA183B9}"/>
    <cellStyle name="Normal 5 4 2 5 2" xfId="545" xr:uid="{8CC83FBF-35AF-4FA0-9126-CA7DBCD05764}"/>
    <cellStyle name="Normal 5 4 2 5 2 2" xfId="1237" xr:uid="{C02F46AC-B809-4D16-8486-EE8152AC87CC}"/>
    <cellStyle name="Normal 5 4 2 5 2 2 2" xfId="1238" xr:uid="{3C0E1158-F62C-4B16-AD56-89595C0701D0}"/>
    <cellStyle name="Normal 5 4 2 5 2 3" xfId="1239" xr:uid="{0CBCFB3D-B284-4D0F-9837-1D6874DF5569}"/>
    <cellStyle name="Normal 5 4 2 5 3" xfId="1240" xr:uid="{3A7B837B-6945-4456-A93D-EDD58178FF83}"/>
    <cellStyle name="Normal 5 4 2 5 3 2" xfId="1241" xr:uid="{E27029CD-83D2-46CC-83C0-8C2AFFD6B1D5}"/>
    <cellStyle name="Normal 5 4 2 5 4" xfId="1242" xr:uid="{ED20E9E8-594A-4E30-A6FF-95379E8F2BE6}"/>
    <cellStyle name="Normal 5 4 2 6" xfId="546" xr:uid="{9C4E3B9E-1800-4CDA-88C2-5A3DEDC4C100}"/>
    <cellStyle name="Normal 5 4 2 6 2" xfId="1243" xr:uid="{30A8BF0A-5248-4441-A995-E1D26253A39F}"/>
    <cellStyle name="Normal 5 4 2 6 2 2" xfId="1244" xr:uid="{E4E064A5-EDF1-4611-90CF-8B87C6A54267}"/>
    <cellStyle name="Normal 5 4 2 6 2 3" xfId="4419" xr:uid="{5742ED16-BF89-483E-B2DC-445053F50BD4}"/>
    <cellStyle name="Normal 5 4 2 6 3" xfId="1245" xr:uid="{CCAD9481-FB1D-49B2-BAC6-4127F59AFE46}"/>
    <cellStyle name="Normal 5 4 2 6 4" xfId="2850" xr:uid="{72419FDA-F9A1-4152-906B-73FB28B6F1EB}"/>
    <cellStyle name="Normal 5 4 2 6 4 2" xfId="4584" xr:uid="{06219145-1AEA-46D7-BCA2-BBA5A29F75B5}"/>
    <cellStyle name="Normal 5 4 2 6 4 3" xfId="4683" xr:uid="{A05541E6-2872-4DC2-87D3-D11187C40A07}"/>
    <cellStyle name="Normal 5 4 2 6 4 4" xfId="4611" xr:uid="{F0374B2E-CCA9-4A73-AF9A-21E8E2415096}"/>
    <cellStyle name="Normal 5 4 2 7" xfId="1246" xr:uid="{2D13463F-4B6D-4CD8-BB10-5CB329D2092A}"/>
    <cellStyle name="Normal 5 4 2 7 2" xfId="1247" xr:uid="{70B75D8C-269C-4445-8FBB-4F48C2851523}"/>
    <cellStyle name="Normal 5 4 2 8" xfId="1248" xr:uid="{7E7A0CBE-7614-4A35-A6FB-189B0B814D7E}"/>
    <cellStyle name="Normal 5 4 2 9" xfId="2851" xr:uid="{2E6CF732-648D-4C9F-ACE7-1ED9B3D5E4F1}"/>
    <cellStyle name="Normal 5 4 3" xfId="95" xr:uid="{0F5FA7A6-3BA8-429A-AB83-2E977D772649}"/>
    <cellStyle name="Normal 5 4 3 2" xfId="96" xr:uid="{86697A1E-4F16-4696-861C-FC07A0F926CE}"/>
    <cellStyle name="Normal 5 4 3 2 2" xfId="547" xr:uid="{988198D2-41C1-44E9-B0AA-D23ECA5FAD2A}"/>
    <cellStyle name="Normal 5 4 3 2 2 2" xfId="548" xr:uid="{977E8F84-407A-4352-9965-F5174F2A61F4}"/>
    <cellStyle name="Normal 5 4 3 2 2 2 2" xfId="1249" xr:uid="{3FC8FE75-7E54-4F40-BA3E-AB11F1105541}"/>
    <cellStyle name="Normal 5 4 3 2 2 2 2 2" xfId="1250" xr:uid="{AD980384-EC32-4BC5-8188-6962B822886E}"/>
    <cellStyle name="Normal 5 4 3 2 2 2 3" xfId="1251" xr:uid="{9A3316F4-C8F0-4D8C-892B-789B46E8574D}"/>
    <cellStyle name="Normal 5 4 3 2 2 3" xfId="1252" xr:uid="{02AB3483-49E4-4296-A3B1-8E97D2B0EF80}"/>
    <cellStyle name="Normal 5 4 3 2 2 3 2" xfId="1253" xr:uid="{36EC07B8-CED1-43D6-A084-1EC70D490301}"/>
    <cellStyle name="Normal 5 4 3 2 2 4" xfId="1254" xr:uid="{8BE84D49-EAC5-4B9F-9797-0B5EF4F7FA51}"/>
    <cellStyle name="Normal 5 4 3 2 3" xfId="549" xr:uid="{E9E810E7-C2F1-407B-8548-808D652DE475}"/>
    <cellStyle name="Normal 5 4 3 2 3 2" xfId="1255" xr:uid="{83A706ED-49C2-4A97-82FD-1F8C2C2EB3BF}"/>
    <cellStyle name="Normal 5 4 3 2 3 2 2" xfId="1256" xr:uid="{22BF6CC9-BD94-4F6A-8EE3-7DC54F9A665B}"/>
    <cellStyle name="Normal 5 4 3 2 3 3" xfId="1257" xr:uid="{EC42F72A-0F4E-4173-B925-58513986C23A}"/>
    <cellStyle name="Normal 5 4 3 2 3 4" xfId="2852" xr:uid="{85A28416-AEC6-4FC7-917D-26E0E08FB8C8}"/>
    <cellStyle name="Normal 5 4 3 2 4" xfId="1258" xr:uid="{8026258B-1C37-4780-91B1-F8A63F6690C8}"/>
    <cellStyle name="Normal 5 4 3 2 4 2" xfId="1259" xr:uid="{432104CD-076A-4E2A-AE52-3285A1ED409A}"/>
    <cellStyle name="Normal 5 4 3 2 5" xfId="1260" xr:uid="{919DD41E-C69B-49A5-AF8E-93AF5E9E0642}"/>
    <cellStyle name="Normal 5 4 3 2 6" xfId="2853" xr:uid="{F68B5CA3-FC11-4705-B05D-F13FE419667A}"/>
    <cellStyle name="Normal 5 4 3 3" xfId="299" xr:uid="{4731F9D0-B9F5-4873-9C1E-D7D87B486112}"/>
    <cellStyle name="Normal 5 4 3 3 2" xfId="550" xr:uid="{3B02A64A-26D5-4EC3-8DDC-7A808452CA9B}"/>
    <cellStyle name="Normal 5 4 3 3 2 2" xfId="551" xr:uid="{9DB38CDE-D08A-42BD-B6D2-0627D395C84A}"/>
    <cellStyle name="Normal 5 4 3 3 2 2 2" xfId="1261" xr:uid="{8B06E002-D990-4A85-8196-907DA3C576C6}"/>
    <cellStyle name="Normal 5 4 3 3 2 2 2 2" xfId="1262" xr:uid="{AEF5A872-C977-4838-8B27-99A7F77DA551}"/>
    <cellStyle name="Normal 5 4 3 3 2 2 3" xfId="1263" xr:uid="{4DE0162D-AFE7-4591-A0B2-6EDC6C96875E}"/>
    <cellStyle name="Normal 5 4 3 3 2 3" xfId="1264" xr:uid="{A29AB430-3558-4E38-9305-1917121A9178}"/>
    <cellStyle name="Normal 5 4 3 3 2 3 2" xfId="1265" xr:uid="{0F813A91-F71A-4F45-8BDF-3E418D876DE3}"/>
    <cellStyle name="Normal 5 4 3 3 2 4" xfId="1266" xr:uid="{175D2CFE-829E-44A4-AC07-2300E9DB23A6}"/>
    <cellStyle name="Normal 5 4 3 3 3" xfId="552" xr:uid="{20B91E0A-FF99-472A-86BD-78265F87D001}"/>
    <cellStyle name="Normal 5 4 3 3 3 2" xfId="1267" xr:uid="{09574066-5A5C-4CF1-AE9F-D0AF9FFC3D10}"/>
    <cellStyle name="Normal 5 4 3 3 3 2 2" xfId="1268" xr:uid="{B7D18CD0-B8CE-4AE8-A8AE-2F38E1C7F5F2}"/>
    <cellStyle name="Normal 5 4 3 3 3 3" xfId="1269" xr:uid="{68DBBBBC-13AC-4804-896E-B11D1A9B11C8}"/>
    <cellStyle name="Normal 5 4 3 3 4" xfId="1270" xr:uid="{A5978FE1-7A03-4C90-B672-41F9346E28DB}"/>
    <cellStyle name="Normal 5 4 3 3 4 2" xfId="1271" xr:uid="{A9502DBD-51AD-4DBC-94BA-BEB31CC82B28}"/>
    <cellStyle name="Normal 5 4 3 3 5" xfId="1272" xr:uid="{B645282A-001D-419F-A55D-75F18A4C6425}"/>
    <cellStyle name="Normal 5 4 3 4" xfId="300" xr:uid="{07A99DBE-5B6D-4E6C-B688-5360F16BF331}"/>
    <cellStyle name="Normal 5 4 3 4 2" xfId="553" xr:uid="{015CD2B2-2B15-4CF3-9B11-293A5A253604}"/>
    <cellStyle name="Normal 5 4 3 4 2 2" xfId="1273" xr:uid="{7236266E-54BB-45A8-B523-D89762F2E8C6}"/>
    <cellStyle name="Normal 5 4 3 4 2 2 2" xfId="1274" xr:uid="{69E66306-D05C-4E9B-8FD6-D6BC4D07F0FC}"/>
    <cellStyle name="Normal 5 4 3 4 2 3" xfId="1275" xr:uid="{C0C4763B-3D85-4AF6-AD7C-94CBAAF3A24D}"/>
    <cellStyle name="Normal 5 4 3 4 3" xfId="1276" xr:uid="{32B995D4-17C1-4BE1-9E40-46F8B4424C12}"/>
    <cellStyle name="Normal 5 4 3 4 3 2" xfId="1277" xr:uid="{7CB88E8E-3359-4EBF-A3FE-F2C0682283A2}"/>
    <cellStyle name="Normal 5 4 3 4 4" xfId="1278" xr:uid="{C36EA3EA-13FC-45A3-B222-561478E0B5C3}"/>
    <cellStyle name="Normal 5 4 3 5" xfId="554" xr:uid="{C427DFFA-60F6-4133-81A7-46CAB8521D24}"/>
    <cellStyle name="Normal 5 4 3 5 2" xfId="1279" xr:uid="{B8ADF4A7-B439-4F66-9158-4DAFE7AC1E38}"/>
    <cellStyle name="Normal 5 4 3 5 2 2" xfId="1280" xr:uid="{0B1A2B4D-9EF4-4525-BA39-43D11971E9C3}"/>
    <cellStyle name="Normal 5 4 3 5 3" xfId="1281" xr:uid="{39EB593B-68C3-4762-860F-AF415EBAA063}"/>
    <cellStyle name="Normal 5 4 3 5 4" xfId="2854" xr:uid="{81735317-89A1-4A54-B55C-C0F2DE4828B8}"/>
    <cellStyle name="Normal 5 4 3 6" xfId="1282" xr:uid="{A53EC80C-A5E1-4531-B122-B489D981427B}"/>
    <cellStyle name="Normal 5 4 3 6 2" xfId="1283" xr:uid="{01D9CE84-A510-4226-8012-985784030991}"/>
    <cellStyle name="Normal 5 4 3 7" xfId="1284" xr:uid="{68977A0D-F6A3-44C3-A6E1-6ED126D5595C}"/>
    <cellStyle name="Normal 5 4 3 8" xfId="2855" xr:uid="{D6911099-FC35-422C-9A62-6092505F72EC}"/>
    <cellStyle name="Normal 5 4 4" xfId="97" xr:uid="{6DA0B8CF-9913-48CE-9E7F-4239EA5A1B6A}"/>
    <cellStyle name="Normal 5 4 4 2" xfId="446" xr:uid="{150050CD-2F87-4FC5-B84D-93460D3A4BCF}"/>
    <cellStyle name="Normal 5 4 4 2 2" xfId="555" xr:uid="{ACA7AABF-DF8E-426F-9615-86F5C4289EC7}"/>
    <cellStyle name="Normal 5 4 4 2 2 2" xfId="1285" xr:uid="{376C34B9-DB27-4AB2-A91A-81EFCE9D2DDC}"/>
    <cellStyle name="Normal 5 4 4 2 2 2 2" xfId="1286" xr:uid="{7D75FEE9-2BD0-4D26-B10D-D96405BCD58F}"/>
    <cellStyle name="Normal 5 4 4 2 2 3" xfId="1287" xr:uid="{0B246307-9553-4F2E-9414-63A27A69F614}"/>
    <cellStyle name="Normal 5 4 4 2 2 4" xfId="2856" xr:uid="{F66D5AD6-CEEB-4D55-8B0E-C9E914705E55}"/>
    <cellStyle name="Normal 5 4 4 2 3" xfId="1288" xr:uid="{94F8DD28-72F8-456A-8DCE-8EDAA11B0D53}"/>
    <cellStyle name="Normal 5 4 4 2 3 2" xfId="1289" xr:uid="{4ED50B21-F7EC-4E50-A8CE-5F71C3BA0AE3}"/>
    <cellStyle name="Normal 5 4 4 2 4" xfId="1290" xr:uid="{1840136B-23DE-479B-844C-B9A26AE678CA}"/>
    <cellStyle name="Normal 5 4 4 2 5" xfId="2857" xr:uid="{2321D333-FA07-4F9B-92EE-45AC98839BCB}"/>
    <cellStyle name="Normal 5 4 4 3" xfId="556" xr:uid="{44389DD5-A93D-42E8-B054-8236720B3AFC}"/>
    <cellStyle name="Normal 5 4 4 3 2" xfId="1291" xr:uid="{9A5BBB41-288A-4D20-92AE-23BFB3CD9355}"/>
    <cellStyle name="Normal 5 4 4 3 2 2" xfId="1292" xr:uid="{148EBE1B-BBA2-4557-BA21-D12AF3D3B794}"/>
    <cellStyle name="Normal 5 4 4 3 3" xfId="1293" xr:uid="{D41862F4-7F4A-49F3-8C5A-0A63BB3C119F}"/>
    <cellStyle name="Normal 5 4 4 3 4" xfId="2858" xr:uid="{C5FFBA45-8764-44AE-8B10-B89537E4C699}"/>
    <cellStyle name="Normal 5 4 4 4" xfId="1294" xr:uid="{C72DAABD-4816-4017-AD67-781A11522A53}"/>
    <cellStyle name="Normal 5 4 4 4 2" xfId="1295" xr:uid="{5AE1AA9F-6FA4-40FF-BF64-7377B5E7F12C}"/>
    <cellStyle name="Normal 5 4 4 4 3" xfId="2859" xr:uid="{98D497AE-A8BD-48CC-B055-EA62842FC643}"/>
    <cellStyle name="Normal 5 4 4 4 4" xfId="2860" xr:uid="{2EB627D3-A1F4-42A8-9C44-49C11BEF391B}"/>
    <cellStyle name="Normal 5 4 4 5" xfId="1296" xr:uid="{AA08FAA5-4146-41F9-B06D-95F954F5A35A}"/>
    <cellStyle name="Normal 5 4 4 6" xfId="2861" xr:uid="{75A63D77-6DF6-4DBF-B918-61984DB187E6}"/>
    <cellStyle name="Normal 5 4 4 7" xfId="2862" xr:uid="{D2EC41FD-A926-48C8-A0D8-0310D9E448B6}"/>
    <cellStyle name="Normal 5 4 5" xfId="301" xr:uid="{DB5C12BA-7A6F-4163-9BED-4D5F99B6D721}"/>
    <cellStyle name="Normal 5 4 5 2" xfId="557" xr:uid="{8AE4C7BC-CECB-4524-9DCC-A3D25D1F250C}"/>
    <cellStyle name="Normal 5 4 5 2 2" xfId="558" xr:uid="{309C859C-976A-4ED0-82C6-9116EC157051}"/>
    <cellStyle name="Normal 5 4 5 2 2 2" xfId="1297" xr:uid="{48582212-8290-4B2D-BFD6-45B8048ADAED}"/>
    <cellStyle name="Normal 5 4 5 2 2 2 2" xfId="1298" xr:uid="{4C9A5F35-B661-4479-A6DF-6F9EA485E3EF}"/>
    <cellStyle name="Normal 5 4 5 2 2 3" xfId="1299" xr:uid="{1A217BF8-8031-485F-9498-B8309DF68B7E}"/>
    <cellStyle name="Normal 5 4 5 2 3" xfId="1300" xr:uid="{616C7FF1-20B1-4034-9C95-AC02980B3AB8}"/>
    <cellStyle name="Normal 5 4 5 2 3 2" xfId="1301" xr:uid="{80BCC5B0-72C5-4660-8FBD-60CC83F46BC5}"/>
    <cellStyle name="Normal 5 4 5 2 4" xfId="1302" xr:uid="{D4E3BA5C-9B81-4F8C-A53C-B1193884BD03}"/>
    <cellStyle name="Normal 5 4 5 3" xfId="559" xr:uid="{B37D0C11-47DB-42C4-963F-902F9078982B}"/>
    <cellStyle name="Normal 5 4 5 3 2" xfId="1303" xr:uid="{76E47BCB-D22E-43E1-A05E-DFB767176949}"/>
    <cellStyle name="Normal 5 4 5 3 2 2" xfId="1304" xr:uid="{B338BE4C-7BEA-4287-843E-EECB8FE007A4}"/>
    <cellStyle name="Normal 5 4 5 3 3" xfId="1305" xr:uid="{B24C0104-94D5-446D-B618-98607E6D9EBB}"/>
    <cellStyle name="Normal 5 4 5 3 4" xfId="2863" xr:uid="{BFBCBF30-5982-4932-A876-F70A618F13D3}"/>
    <cellStyle name="Normal 5 4 5 4" xfId="1306" xr:uid="{1395B852-FCF5-425B-BA6A-796C8DD15575}"/>
    <cellStyle name="Normal 5 4 5 4 2" xfId="1307" xr:uid="{D192E8FA-7E75-4345-B076-0FBF8BBCF405}"/>
    <cellStyle name="Normal 5 4 5 5" xfId="1308" xr:uid="{6674A049-B040-4582-AD1A-C12FCA257E06}"/>
    <cellStyle name="Normal 5 4 5 6" xfId="2864" xr:uid="{C80491AD-35F3-4DD1-95A4-CF942F510154}"/>
    <cellStyle name="Normal 5 4 6" xfId="302" xr:uid="{CE2E092E-346A-447A-9F3A-CA0F0B84C7AD}"/>
    <cellStyle name="Normal 5 4 6 2" xfId="560" xr:uid="{2710D7D0-815A-4A63-8A1F-6FA1BE397F6C}"/>
    <cellStyle name="Normal 5 4 6 2 2" xfId="1309" xr:uid="{A43B2249-7A37-4B7C-A970-1D004EA2D2B1}"/>
    <cellStyle name="Normal 5 4 6 2 2 2" xfId="1310" xr:uid="{B443F0DE-20F7-4B6F-991A-C16AA0476BD3}"/>
    <cellStyle name="Normal 5 4 6 2 3" xfId="1311" xr:uid="{8A932CE9-FFB0-4893-9B84-556C6CF5548B}"/>
    <cellStyle name="Normal 5 4 6 2 4" xfId="2865" xr:uid="{36D4C17B-BDAC-4330-86F0-07238BD25D0E}"/>
    <cellStyle name="Normal 5 4 6 3" xfId="1312" xr:uid="{547EC0E4-3F8C-4EC2-9D26-A821CACBD36C}"/>
    <cellStyle name="Normal 5 4 6 3 2" xfId="1313" xr:uid="{45488531-1D41-4175-9507-025CD4CA4AEA}"/>
    <cellStyle name="Normal 5 4 6 4" xfId="1314" xr:uid="{CB593587-5E41-4C7F-A3C9-D706F17E2996}"/>
    <cellStyle name="Normal 5 4 6 5" xfId="2866" xr:uid="{EB1A0FFD-5AA9-4D75-9331-A883B83D5F4F}"/>
    <cellStyle name="Normal 5 4 7" xfId="561" xr:uid="{CFE7DCD8-8D49-457E-A989-F49D4789E11A}"/>
    <cellStyle name="Normal 5 4 7 2" xfId="1315" xr:uid="{1C67B39E-A6EC-4892-AFC9-704BF15581B4}"/>
    <cellStyle name="Normal 5 4 7 2 2" xfId="1316" xr:uid="{8E3B746D-FDC9-4222-A140-7013745214B2}"/>
    <cellStyle name="Normal 5 4 7 2 3" xfId="4418" xr:uid="{F4DE96C5-BA56-467E-8F0A-7DB2661DA81B}"/>
    <cellStyle name="Normal 5 4 7 3" xfId="1317" xr:uid="{861AB9E6-717B-4C8D-BBC5-F44046DE8993}"/>
    <cellStyle name="Normal 5 4 7 4" xfId="2867" xr:uid="{8E2AB22C-7E23-4AE2-AFEC-28E18B5D34DF}"/>
    <cellStyle name="Normal 5 4 7 4 2" xfId="4583" xr:uid="{5A490332-12A1-415D-8A02-5B709DB23CDA}"/>
    <cellStyle name="Normal 5 4 7 4 3" xfId="4684" xr:uid="{542DB567-D85D-4B4D-B432-09C998D44567}"/>
    <cellStyle name="Normal 5 4 7 4 4" xfId="4610" xr:uid="{4F772FC7-D695-4584-90E6-85EFD1A131C1}"/>
    <cellStyle name="Normal 5 4 8" xfId="1318" xr:uid="{55542542-B733-4830-8D2A-57DD9D30BE9A}"/>
    <cellStyle name="Normal 5 4 8 2" xfId="1319" xr:uid="{687C78D3-CEB6-43FD-929C-D0D72ACD2116}"/>
    <cellStyle name="Normal 5 4 8 3" xfId="2868" xr:uid="{BF3F1868-BE3F-45A7-BDD0-0F681228A9B7}"/>
    <cellStyle name="Normal 5 4 8 4" xfId="2869" xr:uid="{89198973-A4DB-4F05-953E-444111AFFF7D}"/>
    <cellStyle name="Normal 5 4 9" xfId="1320" xr:uid="{47953B61-2D6D-433F-9FC3-BA4DEFDB09D8}"/>
    <cellStyle name="Normal 5 5" xfId="98" xr:uid="{972942EA-5D31-4200-B504-4F6BF76E9F56}"/>
    <cellStyle name="Normal 5 5 10" xfId="2870" xr:uid="{0F81E59B-BBEA-4D65-8E5D-4BD73B5637A7}"/>
    <cellStyle name="Normal 5 5 11" xfId="2871" xr:uid="{7B838F3E-1070-4AD4-AC49-124F148F7412}"/>
    <cellStyle name="Normal 5 5 2" xfId="99" xr:uid="{64FEC213-EF2E-4CAF-92C9-745D43D7DA78}"/>
    <cellStyle name="Normal 5 5 2 2" xfId="100" xr:uid="{9BF2A978-77D2-41EA-8B0E-F6C6E842B24C}"/>
    <cellStyle name="Normal 5 5 2 2 2" xfId="303" xr:uid="{79990F58-1B99-4B65-B16C-D712A521DA6A}"/>
    <cellStyle name="Normal 5 5 2 2 2 2" xfId="562" xr:uid="{EE1B8A4D-55B3-46A6-8D12-855B8D3E306C}"/>
    <cellStyle name="Normal 5 5 2 2 2 2 2" xfId="1321" xr:uid="{357BF3D8-E525-4C94-B6A5-2909759F4FE2}"/>
    <cellStyle name="Normal 5 5 2 2 2 2 2 2" xfId="1322" xr:uid="{BB7EF5A2-F188-4E50-B2EA-D2D8049D2739}"/>
    <cellStyle name="Normal 5 5 2 2 2 2 3" xfId="1323" xr:uid="{C6BD2F12-7C15-4F79-BBEC-3D40F37996E3}"/>
    <cellStyle name="Normal 5 5 2 2 2 2 4" xfId="2872" xr:uid="{6C5F3BAA-B1A8-47B5-AF3B-20015DE7061D}"/>
    <cellStyle name="Normal 5 5 2 2 2 3" xfId="1324" xr:uid="{E73AFCF0-186C-46B0-9B20-E6937FDDF20C}"/>
    <cellStyle name="Normal 5 5 2 2 2 3 2" xfId="1325" xr:uid="{F036FFF9-321B-40CC-8894-A16FB25B9FDD}"/>
    <cellStyle name="Normal 5 5 2 2 2 3 3" xfId="2873" xr:uid="{9E3E9504-4B0A-403B-A9EB-104C6DC3DAFC}"/>
    <cellStyle name="Normal 5 5 2 2 2 3 4" xfId="2874" xr:uid="{3D7394FB-43B5-467E-B9EB-2E28C645F17E}"/>
    <cellStyle name="Normal 5 5 2 2 2 4" xfId="1326" xr:uid="{59FEB741-62B9-4DFD-AA04-7A789250C534}"/>
    <cellStyle name="Normal 5 5 2 2 2 5" xfId="2875" xr:uid="{2C13D1D7-7B3B-483E-9629-AF855605F9C8}"/>
    <cellStyle name="Normal 5 5 2 2 2 6" xfId="2876" xr:uid="{5C929179-DCE4-4CB8-8942-E241457C7313}"/>
    <cellStyle name="Normal 5 5 2 2 3" xfId="563" xr:uid="{A3E9A1E3-D66F-47E6-BD45-04BB9BDFF3F6}"/>
    <cellStyle name="Normal 5 5 2 2 3 2" xfId="1327" xr:uid="{6CAA6492-8C83-4357-B26B-E2A996681F70}"/>
    <cellStyle name="Normal 5 5 2 2 3 2 2" xfId="1328" xr:uid="{725BD068-80BD-46D5-AB4D-809EEB6D0102}"/>
    <cellStyle name="Normal 5 5 2 2 3 2 3" xfId="2877" xr:uid="{60606FFE-798F-4F6E-8392-69B08E15988F}"/>
    <cellStyle name="Normal 5 5 2 2 3 2 4" xfId="2878" xr:uid="{947AF4B8-5510-44AC-B734-F8F5EB99EA66}"/>
    <cellStyle name="Normal 5 5 2 2 3 3" xfId="1329" xr:uid="{1C1DA9E6-05CF-495A-8994-7A23076946FC}"/>
    <cellStyle name="Normal 5 5 2 2 3 4" xfId="2879" xr:uid="{B9FD0D16-3073-400F-A625-FB8036033F8C}"/>
    <cellStyle name="Normal 5 5 2 2 3 5" xfId="2880" xr:uid="{C5A6EDA7-056E-4235-B435-EF4F32F648D2}"/>
    <cellStyle name="Normal 5 5 2 2 4" xfId="1330" xr:uid="{297A07C4-B1A5-402C-8CC0-BD72ED1C55D7}"/>
    <cellStyle name="Normal 5 5 2 2 4 2" xfId="1331" xr:uid="{C022854C-FB7A-433B-9019-82132A7A7F97}"/>
    <cellStyle name="Normal 5 5 2 2 4 3" xfId="2881" xr:uid="{11B1DD94-D9AE-47B3-A3B1-D1566579107B}"/>
    <cellStyle name="Normal 5 5 2 2 4 4" xfId="2882" xr:uid="{1CD829D8-1BC9-4C92-A679-9BF27B6012A7}"/>
    <cellStyle name="Normal 5 5 2 2 5" xfId="1332" xr:uid="{AC8E3AC1-2453-4F4D-B7B2-E39A1DC52C0B}"/>
    <cellStyle name="Normal 5 5 2 2 5 2" xfId="2883" xr:uid="{CFEC40B0-7098-4DD1-A14C-07073F82603A}"/>
    <cellStyle name="Normal 5 5 2 2 5 3" xfId="2884" xr:uid="{E0A046F8-20DD-4ED8-9A01-A1D6C23508C4}"/>
    <cellStyle name="Normal 5 5 2 2 5 4" xfId="2885" xr:uid="{B495AFE9-75B1-45E7-9F1C-D1082CF0DD3E}"/>
    <cellStyle name="Normal 5 5 2 2 6" xfId="2886" xr:uid="{75CB93DE-F99D-41D6-8070-3265EC756897}"/>
    <cellStyle name="Normal 5 5 2 2 7" xfId="2887" xr:uid="{375AE5D3-7B5E-4E3C-8CB4-ADE33F716F99}"/>
    <cellStyle name="Normal 5 5 2 2 8" xfId="2888" xr:uid="{5AB521A9-A8E9-4AED-9918-A23107B2D7FD}"/>
    <cellStyle name="Normal 5 5 2 3" xfId="304" xr:uid="{8AEEB7AE-67AF-4D82-9B33-3B38BEAEBE03}"/>
    <cellStyle name="Normal 5 5 2 3 2" xfId="564" xr:uid="{BAD19F34-0376-4CEC-A922-8A5797E47766}"/>
    <cellStyle name="Normal 5 5 2 3 2 2" xfId="565" xr:uid="{DE2056BE-E704-4A87-B1C7-EB7D6070FF43}"/>
    <cellStyle name="Normal 5 5 2 3 2 2 2" xfId="1333" xr:uid="{AB799AA4-D525-42AA-9196-C27EB2F8024D}"/>
    <cellStyle name="Normal 5 5 2 3 2 2 2 2" xfId="1334" xr:uid="{E9181E34-E374-491B-8E5C-6C491E136786}"/>
    <cellStyle name="Normal 5 5 2 3 2 2 3" xfId="1335" xr:uid="{742FE21B-5C43-430F-B676-56B4862F8A43}"/>
    <cellStyle name="Normal 5 5 2 3 2 3" xfId="1336" xr:uid="{5E68EFA8-2821-486F-B12C-01E996B82565}"/>
    <cellStyle name="Normal 5 5 2 3 2 3 2" xfId="1337" xr:uid="{22DD3CE7-1D6E-4BC8-8DE7-31328A896B1E}"/>
    <cellStyle name="Normal 5 5 2 3 2 4" xfId="1338" xr:uid="{AD8E7C69-F039-4A62-8794-25206EF91440}"/>
    <cellStyle name="Normal 5 5 2 3 3" xfId="566" xr:uid="{813EB94F-D24E-4773-AF8D-0B6970BA57E6}"/>
    <cellStyle name="Normal 5 5 2 3 3 2" xfId="1339" xr:uid="{4A0A9F03-C840-4930-9FDA-748FC9E3839C}"/>
    <cellStyle name="Normal 5 5 2 3 3 2 2" xfId="1340" xr:uid="{34EB68FA-BE9C-46DC-85C2-8319AEAA501C}"/>
    <cellStyle name="Normal 5 5 2 3 3 3" xfId="1341" xr:uid="{AEC61529-66AC-412B-9FC0-F3E8FD3D1769}"/>
    <cellStyle name="Normal 5 5 2 3 3 4" xfId="2889" xr:uid="{16D4DB9C-4DE4-44D2-BDC8-D641C18D566C}"/>
    <cellStyle name="Normal 5 5 2 3 4" xfId="1342" xr:uid="{87A0134C-8165-471D-9822-2251E499F10D}"/>
    <cellStyle name="Normal 5 5 2 3 4 2" xfId="1343" xr:uid="{BEF2EC48-DFEB-4683-A04B-B5728E7EEBE2}"/>
    <cellStyle name="Normal 5 5 2 3 5" xfId="1344" xr:uid="{DBFDA44A-BA58-4807-ADFB-DB7B9DA39FA0}"/>
    <cellStyle name="Normal 5 5 2 3 6" xfId="2890" xr:uid="{4241F5C4-133F-4330-AE65-FB2AA827D0AA}"/>
    <cellStyle name="Normal 5 5 2 4" xfId="305" xr:uid="{96D00702-8A39-4D73-8661-5E2CA02F8745}"/>
    <cellStyle name="Normal 5 5 2 4 2" xfId="567" xr:uid="{5031FA52-A4F1-498C-A900-064EE5DC397F}"/>
    <cellStyle name="Normal 5 5 2 4 2 2" xfId="1345" xr:uid="{114A5E1C-1CBE-4DDC-8853-549F5F0512B9}"/>
    <cellStyle name="Normal 5 5 2 4 2 2 2" xfId="1346" xr:uid="{57375079-4115-4532-943C-8548613D6E6A}"/>
    <cellStyle name="Normal 5 5 2 4 2 3" xfId="1347" xr:uid="{4ED45589-252D-4AE0-A949-12562BE457BE}"/>
    <cellStyle name="Normal 5 5 2 4 2 4" xfId="2891" xr:uid="{6DF08317-311C-413A-8C0D-BF4A8B0076DE}"/>
    <cellStyle name="Normal 5 5 2 4 3" xfId="1348" xr:uid="{A5478F57-6F27-4B49-AF14-5F1CE6550918}"/>
    <cellStyle name="Normal 5 5 2 4 3 2" xfId="1349" xr:uid="{AA0D7304-CED3-4778-919A-D3E104CDF378}"/>
    <cellStyle name="Normal 5 5 2 4 4" xfId="1350" xr:uid="{47DA632F-12CC-4000-B02E-1406DC19DAFF}"/>
    <cellStyle name="Normal 5 5 2 4 5" xfId="2892" xr:uid="{AFED9BA4-1ACE-459C-AA05-9D760BDA4493}"/>
    <cellStyle name="Normal 5 5 2 5" xfId="306" xr:uid="{71FC4D32-0178-489D-B824-EF57C82B826B}"/>
    <cellStyle name="Normal 5 5 2 5 2" xfId="1351" xr:uid="{2C803593-C4EE-495B-AC24-31F424B2F6D2}"/>
    <cellStyle name="Normal 5 5 2 5 2 2" xfId="1352" xr:uid="{2A2EF65A-EE35-4B46-BDE7-3BDC3AED7B7B}"/>
    <cellStyle name="Normal 5 5 2 5 3" xfId="1353" xr:uid="{50866D7C-D20B-4512-AC4D-6C3A1F2E6205}"/>
    <cellStyle name="Normal 5 5 2 5 4" xfId="2893" xr:uid="{9D959EEA-30B4-4410-8084-217D5BEC11F6}"/>
    <cellStyle name="Normal 5 5 2 6" xfId="1354" xr:uid="{5A6C73AB-B348-4BC8-B6AF-8D51B4DE411B}"/>
    <cellStyle name="Normal 5 5 2 6 2" xfId="1355" xr:uid="{13F6E890-4A21-44A3-87DD-200054D698B9}"/>
    <cellStyle name="Normal 5 5 2 6 3" xfId="2894" xr:uid="{5C18BDF3-F5A8-4E4A-BBDD-E749A94A7F88}"/>
    <cellStyle name="Normal 5 5 2 6 4" xfId="2895" xr:uid="{71002D60-8C9D-4F70-9B31-79F75F886D87}"/>
    <cellStyle name="Normal 5 5 2 7" xfId="1356" xr:uid="{1AD39C16-78E4-45BF-A5DC-0847F5332F0D}"/>
    <cellStyle name="Normal 5 5 2 8" xfId="2896" xr:uid="{2B3CB384-FFBE-406A-BD4C-01D8F5AA6ADF}"/>
    <cellStyle name="Normal 5 5 2 9" xfId="2897" xr:uid="{A686154A-F22B-47FB-8282-B7C3A76688B9}"/>
    <cellStyle name="Normal 5 5 3" xfId="101" xr:uid="{3DCCE7E7-CCA0-44B9-ACBF-27EA74FC5B93}"/>
    <cellStyle name="Normal 5 5 3 2" xfId="102" xr:uid="{C6573F57-BA1E-4FC2-B110-E408E09D5475}"/>
    <cellStyle name="Normal 5 5 3 2 2" xfId="568" xr:uid="{F2310AB3-FC32-499E-8584-62FD9A884913}"/>
    <cellStyle name="Normal 5 5 3 2 2 2" xfId="1357" xr:uid="{69F06AA2-3C74-4AF7-B5C2-24477A02555F}"/>
    <cellStyle name="Normal 5 5 3 2 2 2 2" xfId="1358" xr:uid="{EFA85347-F2CB-46B8-9D3B-FC4230BFBB08}"/>
    <cellStyle name="Normal 5 5 3 2 2 2 2 2" xfId="4468" xr:uid="{610856F5-37AC-474C-A39C-1FF177ADB2F3}"/>
    <cellStyle name="Normal 5 5 3 2 2 2 3" xfId="4469" xr:uid="{99E6160F-0869-4B7C-B259-3A2261F356F2}"/>
    <cellStyle name="Normal 5 5 3 2 2 3" xfId="1359" xr:uid="{1630720E-6841-445F-B17D-52324AD7E33C}"/>
    <cellStyle name="Normal 5 5 3 2 2 3 2" xfId="4470" xr:uid="{B5D7A74E-BC72-464D-9E96-51FEDB164DFC}"/>
    <cellStyle name="Normal 5 5 3 2 2 4" xfId="2898" xr:uid="{EC0D9A25-83E9-468F-AE65-2F3B6408E5F3}"/>
    <cellStyle name="Normal 5 5 3 2 3" xfId="1360" xr:uid="{298567D3-FE04-4FB9-AE6A-5B20DB8C7496}"/>
    <cellStyle name="Normal 5 5 3 2 3 2" xfId="1361" xr:uid="{4183A169-F3A7-42ED-AE53-5E4260686D3A}"/>
    <cellStyle name="Normal 5 5 3 2 3 2 2" xfId="4471" xr:uid="{6F34F758-611A-427B-B73C-BAAADBCAAE08}"/>
    <cellStyle name="Normal 5 5 3 2 3 3" xfId="2899" xr:uid="{8618F39B-9EDE-43AA-8727-011D271B110A}"/>
    <cellStyle name="Normal 5 5 3 2 3 4" xfId="2900" xr:uid="{EB035D4C-3CD1-4EFE-9A40-3CDEDF8798F4}"/>
    <cellStyle name="Normal 5 5 3 2 4" xfId="1362" xr:uid="{9B21F4DF-A8FD-4C05-980A-BBAE348453B0}"/>
    <cellStyle name="Normal 5 5 3 2 4 2" xfId="4472" xr:uid="{C0416429-1EF1-4CAF-8BDA-79CF38F04C9A}"/>
    <cellStyle name="Normal 5 5 3 2 5" xfId="2901" xr:uid="{CD32C680-1617-4E1A-AF8A-1674670EA6FC}"/>
    <cellStyle name="Normal 5 5 3 2 6" xfId="2902" xr:uid="{A7D9E707-741A-45BC-AEA8-29D5E3CF7475}"/>
    <cellStyle name="Normal 5 5 3 3" xfId="307" xr:uid="{113047AC-07FB-46ED-A6C6-6F3839668773}"/>
    <cellStyle name="Normal 5 5 3 3 2" xfId="1363" xr:uid="{880352B6-CE30-4CA7-B3CF-AE2B2CB56A73}"/>
    <cellStyle name="Normal 5 5 3 3 2 2" xfId="1364" xr:uid="{43E1410C-5B11-4737-9A91-37635789F0B1}"/>
    <cellStyle name="Normal 5 5 3 3 2 2 2" xfId="4473" xr:uid="{4B706C67-6B90-4994-9986-D28020B3D973}"/>
    <cellStyle name="Normal 5 5 3 3 2 3" xfId="2903" xr:uid="{CF4D8D22-5CC2-4D1C-ADF3-9F39D117B6C7}"/>
    <cellStyle name="Normal 5 5 3 3 2 4" xfId="2904" xr:uid="{B6AFEFA7-306D-4C10-B7C5-929CDFAD00F7}"/>
    <cellStyle name="Normal 5 5 3 3 3" xfId="1365" xr:uid="{BA24C1BA-EBA9-47F1-8CD4-E5A4C516C4FA}"/>
    <cellStyle name="Normal 5 5 3 3 3 2" xfId="4474" xr:uid="{0C34F3E6-8129-4449-826D-4ACBA702262F}"/>
    <cellStyle name="Normal 5 5 3 3 4" xfId="2905" xr:uid="{3838165C-42F0-4127-9DA5-94C3B32C444B}"/>
    <cellStyle name="Normal 5 5 3 3 5" xfId="2906" xr:uid="{1BE49E2E-28A1-4E42-9D04-DD816796177B}"/>
    <cellStyle name="Normal 5 5 3 4" xfId="1366" xr:uid="{7567B740-3FA6-4AAE-B131-F054710A47E5}"/>
    <cellStyle name="Normal 5 5 3 4 2" xfId="1367" xr:uid="{565D3070-936F-40A2-9B9C-2897E11DD1F0}"/>
    <cellStyle name="Normal 5 5 3 4 2 2" xfId="4475" xr:uid="{5DF6951C-58FB-48CA-89B1-74128A1DC5F4}"/>
    <cellStyle name="Normal 5 5 3 4 3" xfId="2907" xr:uid="{30604DD6-F26C-45D4-91D0-7AC44B4E22AA}"/>
    <cellStyle name="Normal 5 5 3 4 4" xfId="2908" xr:uid="{36DF6A8A-6953-462D-ACC0-33E1AF869989}"/>
    <cellStyle name="Normal 5 5 3 5" xfId="1368" xr:uid="{E21C7F1C-6D16-4AF5-8ACE-5BA4D92C48A3}"/>
    <cellStyle name="Normal 5 5 3 5 2" xfId="2909" xr:uid="{1A0AB7ED-07BD-4854-BDBB-4A72B3E0AB9F}"/>
    <cellStyle name="Normal 5 5 3 5 3" xfId="2910" xr:uid="{2CD26823-5132-47B8-8465-AB40073BBBC0}"/>
    <cellStyle name="Normal 5 5 3 5 4" xfId="2911" xr:uid="{6BD45237-3CD4-42F4-941C-E410AB04E0CA}"/>
    <cellStyle name="Normal 5 5 3 6" xfId="2912" xr:uid="{44EAA255-82C4-4C8C-8116-21C121DFB522}"/>
    <cellStyle name="Normal 5 5 3 7" xfId="2913" xr:uid="{D8A96DAD-3EA6-4A31-B34D-75423476F0F8}"/>
    <cellStyle name="Normal 5 5 3 8" xfId="2914" xr:uid="{3731924E-EA27-4524-9E3C-6FC2D459B4D7}"/>
    <cellStyle name="Normal 5 5 4" xfId="103" xr:uid="{DEA11318-A4C9-40EC-97A4-2707F2FACAD8}"/>
    <cellStyle name="Normal 5 5 4 2" xfId="569" xr:uid="{F486CB7B-F49E-49EA-AFDF-A6FC34927239}"/>
    <cellStyle name="Normal 5 5 4 2 2" xfId="570" xr:uid="{4777329D-CE86-43E1-A197-0EB2D2D62145}"/>
    <cellStyle name="Normal 5 5 4 2 2 2" xfId="1369" xr:uid="{320F0D81-4E97-4FA5-9396-4CC25FF674A0}"/>
    <cellStyle name="Normal 5 5 4 2 2 2 2" xfId="1370" xr:uid="{E43CDD6D-0451-4394-B221-FA68B1631762}"/>
    <cellStyle name="Normal 5 5 4 2 2 3" xfId="1371" xr:uid="{D1AAEA08-DAC1-4E47-9660-F728AE2822C1}"/>
    <cellStyle name="Normal 5 5 4 2 2 4" xfId="2915" xr:uid="{DA0161A4-0F4F-42A2-97AA-C577C71CFC78}"/>
    <cellStyle name="Normal 5 5 4 2 3" xfId="1372" xr:uid="{D9053460-66AB-4BC8-95CE-032F8AF98482}"/>
    <cellStyle name="Normal 5 5 4 2 3 2" xfId="1373" xr:uid="{DE72DE80-5862-4DB3-AD2F-FE32E8A9BDBF}"/>
    <cellStyle name="Normal 5 5 4 2 4" xfId="1374" xr:uid="{10B1D721-3612-443A-8A9C-493D1844D80F}"/>
    <cellStyle name="Normal 5 5 4 2 5" xfId="2916" xr:uid="{627F3723-40F5-4498-9321-9F4EDD95CC99}"/>
    <cellStyle name="Normal 5 5 4 3" xfId="571" xr:uid="{DD9B9BA8-62BB-4829-8FD2-08C18D4DEF03}"/>
    <cellStyle name="Normal 5 5 4 3 2" xfId="1375" xr:uid="{56AFA5CB-3DCA-49C4-B56C-91EB8ADFD0C7}"/>
    <cellStyle name="Normal 5 5 4 3 2 2" xfId="1376" xr:uid="{8314B66D-94E1-4BBF-8C8A-D19431564B99}"/>
    <cellStyle name="Normal 5 5 4 3 3" xfId="1377" xr:uid="{EA42F7AF-BE8D-445A-8760-D235E3133D0C}"/>
    <cellStyle name="Normal 5 5 4 3 4" xfId="2917" xr:uid="{ED87ED48-5504-4461-9503-830F3DBEBB54}"/>
    <cellStyle name="Normal 5 5 4 4" xfId="1378" xr:uid="{1969023F-3218-4864-8998-2D448D429958}"/>
    <cellStyle name="Normal 5 5 4 4 2" xfId="1379" xr:uid="{56ADE098-9742-4B79-8950-7D32AA5578E9}"/>
    <cellStyle name="Normal 5 5 4 4 3" xfId="2918" xr:uid="{0ADEA32F-6804-4912-A5EF-6892899E37DE}"/>
    <cellStyle name="Normal 5 5 4 4 4" xfId="2919" xr:uid="{9212FA82-5469-475A-9DA0-AC940940FE4E}"/>
    <cellStyle name="Normal 5 5 4 5" xfId="1380" xr:uid="{E5326C43-EA2D-44B4-A280-347524DD8EF0}"/>
    <cellStyle name="Normal 5 5 4 6" xfId="2920" xr:uid="{4ACA9BC3-6003-454F-97B2-5BF92D567523}"/>
    <cellStyle name="Normal 5 5 4 7" xfId="2921" xr:uid="{54D51E8F-E930-41C1-A386-04D8E62E303F}"/>
    <cellStyle name="Normal 5 5 5" xfId="308" xr:uid="{B5A71D6B-6CEF-4726-950D-DB738428E624}"/>
    <cellStyle name="Normal 5 5 5 2" xfId="572" xr:uid="{5A112A5D-CD4F-45C6-9EE9-9D14A712AE28}"/>
    <cellStyle name="Normal 5 5 5 2 2" xfId="1381" xr:uid="{C691AC0E-05CC-458C-98FF-32C052FC4F1F}"/>
    <cellStyle name="Normal 5 5 5 2 2 2" xfId="1382" xr:uid="{BDFF6070-3281-4DFB-B73B-59F7D1B5A25F}"/>
    <cellStyle name="Normal 5 5 5 2 3" xfId="1383" xr:uid="{4CEC8D06-0B4C-44EB-ABDC-82B01D38B093}"/>
    <cellStyle name="Normal 5 5 5 2 4" xfId="2922" xr:uid="{C5215074-01F6-41AC-A0BE-AAC3FF94B709}"/>
    <cellStyle name="Normal 5 5 5 3" xfId="1384" xr:uid="{7E172C7E-75B5-44FB-8823-C20916DB09FF}"/>
    <cellStyle name="Normal 5 5 5 3 2" xfId="1385" xr:uid="{DF9ADEBD-C6A1-4F52-B080-0C92CA35C17A}"/>
    <cellStyle name="Normal 5 5 5 3 3" xfId="2923" xr:uid="{F9EED8BA-DC80-40EE-96FB-B3F9B12861AB}"/>
    <cellStyle name="Normal 5 5 5 3 4" xfId="2924" xr:uid="{8D9CABA5-E665-4E06-86DF-609CFE4DA66E}"/>
    <cellStyle name="Normal 5 5 5 4" xfId="1386" xr:uid="{DEB77910-F84E-4871-9435-B16E798F6CF6}"/>
    <cellStyle name="Normal 5 5 5 5" xfId="2925" xr:uid="{46630A41-D5AA-441C-9DC6-F22B05B26FCD}"/>
    <cellStyle name="Normal 5 5 5 6" xfId="2926" xr:uid="{46B9DBF0-9DC1-4268-992F-2FA0EB67CC22}"/>
    <cellStyle name="Normal 5 5 6" xfId="309" xr:uid="{48160216-ED8B-4A46-BB1E-65F0E87A2790}"/>
    <cellStyle name="Normal 5 5 6 2" xfId="1387" xr:uid="{6A6622E2-40B5-4640-99B9-6A906213E6AA}"/>
    <cellStyle name="Normal 5 5 6 2 2" xfId="1388" xr:uid="{7D98732A-9826-489E-990B-61B805B8B730}"/>
    <cellStyle name="Normal 5 5 6 2 3" xfId="2927" xr:uid="{D991B7A1-C311-44FA-AD23-BD4C7557D70A}"/>
    <cellStyle name="Normal 5 5 6 2 4" xfId="2928" xr:uid="{17EECA77-A4CD-42A7-BB25-EE48FE020EB7}"/>
    <cellStyle name="Normal 5 5 6 3" xfId="1389" xr:uid="{9683FCD3-4416-4300-822E-027CE268A537}"/>
    <cellStyle name="Normal 5 5 6 4" xfId="2929" xr:uid="{A93A10A6-3D34-4959-AC39-EFEE4325CCCB}"/>
    <cellStyle name="Normal 5 5 6 5" xfId="2930" xr:uid="{AF568641-703A-47A9-97DC-3AACA0D3F26B}"/>
    <cellStyle name="Normal 5 5 7" xfId="1390" xr:uid="{774CDBE8-A9E1-48CF-AAF7-C0DEFF5FBC00}"/>
    <cellStyle name="Normal 5 5 7 2" xfId="1391" xr:uid="{3CD4EA78-3FE7-4EA5-92F2-AA689122ECF9}"/>
    <cellStyle name="Normal 5 5 7 3" xfId="2931" xr:uid="{97C0B87B-C436-4A78-A487-90E803404BB2}"/>
    <cellStyle name="Normal 5 5 7 4" xfId="2932" xr:uid="{75B974F3-6A87-4799-A14E-261442DC5A54}"/>
    <cellStyle name="Normal 5 5 8" xfId="1392" xr:uid="{E3EDAB5F-A389-4E04-83B1-0DC647F805E9}"/>
    <cellStyle name="Normal 5 5 8 2" xfId="2933" xr:uid="{3691091D-77A6-4AAF-8B5E-9ED9F9D162A2}"/>
    <cellStyle name="Normal 5 5 8 3" xfId="2934" xr:uid="{9091EF33-FF29-44D3-85B4-E2C5388CDCF3}"/>
    <cellStyle name="Normal 5 5 8 4" xfId="2935" xr:uid="{9F81935F-69B3-435D-82B6-3657A82EE9B2}"/>
    <cellStyle name="Normal 5 5 9" xfId="2936" xr:uid="{017E2CE6-2E24-48E7-A606-9F7853398645}"/>
    <cellStyle name="Normal 5 6" xfId="104" xr:uid="{D54CA869-1B16-4BB7-9E0E-51D0C2DD0E9A}"/>
    <cellStyle name="Normal 5 6 10" xfId="2937" xr:uid="{5A862ED6-C99E-4111-BE48-D69B09EF1CF5}"/>
    <cellStyle name="Normal 5 6 11" xfId="2938" xr:uid="{1EA62516-F093-427F-BB97-1249318A2021}"/>
    <cellStyle name="Normal 5 6 2" xfId="105" xr:uid="{61B733D0-910D-4659-B5E4-9D3967153FED}"/>
    <cellStyle name="Normal 5 6 2 2" xfId="310" xr:uid="{E0AC634E-F2E1-43F3-91A6-FB49F75A449D}"/>
    <cellStyle name="Normal 5 6 2 2 2" xfId="573" xr:uid="{8C7FBA99-718E-4B8A-AA32-425FEEE16754}"/>
    <cellStyle name="Normal 5 6 2 2 2 2" xfId="574" xr:uid="{3C1B99A5-758B-4129-B023-4A48B21F3C18}"/>
    <cellStyle name="Normal 5 6 2 2 2 2 2" xfId="1393" xr:uid="{B1F10AFC-B9FB-4772-878B-A86A76E79B5A}"/>
    <cellStyle name="Normal 5 6 2 2 2 2 3" xfId="2939" xr:uid="{031F6147-5F73-4FB7-B37A-02A88AC3CD76}"/>
    <cellStyle name="Normal 5 6 2 2 2 2 4" xfId="2940" xr:uid="{BD201428-FB78-4C26-A9CD-C4B957D070A7}"/>
    <cellStyle name="Normal 5 6 2 2 2 3" xfId="1394" xr:uid="{C656DC8C-E633-433F-826D-A77A4D17699E}"/>
    <cellStyle name="Normal 5 6 2 2 2 3 2" xfId="2941" xr:uid="{6051EE43-4A24-430C-833C-2894F068BA16}"/>
    <cellStyle name="Normal 5 6 2 2 2 3 3" xfId="2942" xr:uid="{D343C97E-D69C-49DD-B2CF-F6456901C134}"/>
    <cellStyle name="Normal 5 6 2 2 2 3 4" xfId="2943" xr:uid="{41AE0CF3-CF90-47AC-9162-128DBA0FCC8A}"/>
    <cellStyle name="Normal 5 6 2 2 2 4" xfId="2944" xr:uid="{4C9DD416-ECE1-40AD-923C-DAAFA62F75CC}"/>
    <cellStyle name="Normal 5 6 2 2 2 5" xfId="2945" xr:uid="{75E7718F-2EC7-4159-BC43-DED518C35375}"/>
    <cellStyle name="Normal 5 6 2 2 2 6" xfId="2946" xr:uid="{24765F58-4AEF-4D8C-9DF4-67D2AD6B98A7}"/>
    <cellStyle name="Normal 5 6 2 2 3" xfId="575" xr:uid="{933EE724-8D1B-474D-93BA-17473FB55691}"/>
    <cellStyle name="Normal 5 6 2 2 3 2" xfId="1395" xr:uid="{2FD18752-8889-4D40-A950-79721F8BB425}"/>
    <cellStyle name="Normal 5 6 2 2 3 2 2" xfId="2947" xr:uid="{966FF9D3-A057-4D64-B51A-CE7583C64E69}"/>
    <cellStyle name="Normal 5 6 2 2 3 2 3" xfId="2948" xr:uid="{B8571FF9-2BEC-470D-94B5-21F6534BBA19}"/>
    <cellStyle name="Normal 5 6 2 2 3 2 4" xfId="2949" xr:uid="{2252FA9F-145B-430A-803B-48585090F828}"/>
    <cellStyle name="Normal 5 6 2 2 3 3" xfId="2950" xr:uid="{30AB7730-5E3F-48AB-A34F-A8CC281549A4}"/>
    <cellStyle name="Normal 5 6 2 2 3 4" xfId="2951" xr:uid="{7CAA6F2B-7A2C-4D9C-884D-EAF45D60DB9C}"/>
    <cellStyle name="Normal 5 6 2 2 3 5" xfId="2952" xr:uid="{519C0F8C-8739-42F3-9062-29CA4134BDB8}"/>
    <cellStyle name="Normal 5 6 2 2 4" xfId="1396" xr:uid="{F3F36BA1-205C-4E97-8F9A-E93566295E6F}"/>
    <cellStyle name="Normal 5 6 2 2 4 2" xfId="2953" xr:uid="{F30FE1B4-168D-4858-B6BB-FE0FD05B0910}"/>
    <cellStyle name="Normal 5 6 2 2 4 3" xfId="2954" xr:uid="{C32A5F3B-8CE1-4DC0-87BA-2978EE328EE2}"/>
    <cellStyle name="Normal 5 6 2 2 4 4" xfId="2955" xr:uid="{0597174B-DA0F-4E1B-B3A1-E4AB134948B9}"/>
    <cellStyle name="Normal 5 6 2 2 5" xfId="2956" xr:uid="{C3504A3E-AB79-4358-98F6-2EBAB3142A8F}"/>
    <cellStyle name="Normal 5 6 2 2 5 2" xfId="2957" xr:uid="{201D3A82-65E4-44EB-BDF4-2AAD916699BC}"/>
    <cellStyle name="Normal 5 6 2 2 5 3" xfId="2958" xr:uid="{4AE9114D-A3FF-48C7-BBF6-8E101C87C283}"/>
    <cellStyle name="Normal 5 6 2 2 5 4" xfId="2959" xr:uid="{2DB303C1-5A71-4788-8E77-5353674FDC27}"/>
    <cellStyle name="Normal 5 6 2 2 6" xfId="2960" xr:uid="{3F912EBF-5B0A-4E4F-BD6F-4C747903FDE3}"/>
    <cellStyle name="Normal 5 6 2 2 7" xfId="2961" xr:uid="{0542CA70-B36B-4F5B-8782-E6C36AB531AA}"/>
    <cellStyle name="Normal 5 6 2 2 8" xfId="2962" xr:uid="{1F2F6114-2EF3-4243-951B-BFC8AD9B0C01}"/>
    <cellStyle name="Normal 5 6 2 3" xfId="576" xr:uid="{DB863380-ECE1-4DF1-B404-C4E7AF715854}"/>
    <cellStyle name="Normal 5 6 2 3 2" xfId="577" xr:uid="{A16A4A9D-BDFA-45CC-80F3-A19F0CF5C94B}"/>
    <cellStyle name="Normal 5 6 2 3 2 2" xfId="578" xr:uid="{B4C8296E-BA52-4DCE-908A-8BEBFA1275AC}"/>
    <cellStyle name="Normal 5 6 2 3 2 3" xfId="2963" xr:uid="{0D1F0735-7CCC-4578-A220-4042039F482A}"/>
    <cellStyle name="Normal 5 6 2 3 2 4" xfId="2964" xr:uid="{D520E149-879F-4AC3-BED9-9CB990D777E2}"/>
    <cellStyle name="Normal 5 6 2 3 3" xfId="579" xr:uid="{340E6DAC-0A2E-4439-A717-A6F09B4A1B69}"/>
    <cellStyle name="Normal 5 6 2 3 3 2" xfId="2965" xr:uid="{E89DDDC7-1606-447B-A9C5-478BA7DF8EB7}"/>
    <cellStyle name="Normal 5 6 2 3 3 3" xfId="2966" xr:uid="{AB940992-B65B-42C0-91EC-5CC926725DE8}"/>
    <cellStyle name="Normal 5 6 2 3 3 4" xfId="2967" xr:uid="{71F2C7EA-5288-44BB-9DF0-EFD9402F306C}"/>
    <cellStyle name="Normal 5 6 2 3 4" xfId="2968" xr:uid="{7909964A-F5D9-467D-894D-82A945CB8B22}"/>
    <cellStyle name="Normal 5 6 2 3 5" xfId="2969" xr:uid="{96E0B3D8-6F4E-49E4-9C13-436359458D07}"/>
    <cellStyle name="Normal 5 6 2 3 6" xfId="2970" xr:uid="{EB4C5098-56DE-4709-AACB-05CAA2032406}"/>
    <cellStyle name="Normal 5 6 2 4" xfId="580" xr:uid="{E73A6070-2C43-49F8-B368-49B9116D5DB4}"/>
    <cellStyle name="Normal 5 6 2 4 2" xfId="581" xr:uid="{6F41F1F2-C911-439C-BBBB-95D0EABA1B65}"/>
    <cellStyle name="Normal 5 6 2 4 2 2" xfId="2971" xr:uid="{83152E25-C7CA-4E32-B59A-A0C007A99240}"/>
    <cellStyle name="Normal 5 6 2 4 2 3" xfId="2972" xr:uid="{D6BC5F26-4726-4CFA-878F-3F308B0B393A}"/>
    <cellStyle name="Normal 5 6 2 4 2 4" xfId="2973" xr:uid="{B1A8874B-ABFA-4841-8E39-762EC7DA982C}"/>
    <cellStyle name="Normal 5 6 2 4 3" xfId="2974" xr:uid="{E0F5CF8B-2B96-42E1-A2DB-A38F34C43BDA}"/>
    <cellStyle name="Normal 5 6 2 4 4" xfId="2975" xr:uid="{175B3892-89E6-4C5A-88AC-D0696BE956E1}"/>
    <cellStyle name="Normal 5 6 2 4 5" xfId="2976" xr:uid="{0D5D868D-AD51-438A-B087-77D77601B2CF}"/>
    <cellStyle name="Normal 5 6 2 5" xfId="582" xr:uid="{A93B35D5-BA6B-4CEB-B8C0-00100C2694B7}"/>
    <cellStyle name="Normal 5 6 2 5 2" xfId="2977" xr:uid="{C92B2D8D-9913-4BEC-8795-8CCAF5D935DD}"/>
    <cellStyle name="Normal 5 6 2 5 3" xfId="2978" xr:uid="{A8888953-25E2-4176-A8F0-FD7E1D14DEA8}"/>
    <cellStyle name="Normal 5 6 2 5 4" xfId="2979" xr:uid="{F6BF020E-50A2-4CD9-B085-567939D4DE8C}"/>
    <cellStyle name="Normal 5 6 2 6" xfId="2980" xr:uid="{12C3CF4F-DF5E-4AE3-93E2-74F573C78BF3}"/>
    <cellStyle name="Normal 5 6 2 6 2" xfId="2981" xr:uid="{22ACCC27-38A1-4D07-9751-6C0C98128BE6}"/>
    <cellStyle name="Normal 5 6 2 6 3" xfId="2982" xr:uid="{A8DB2020-EE05-4B03-95E4-BCB975DCF024}"/>
    <cellStyle name="Normal 5 6 2 6 4" xfId="2983" xr:uid="{E67C6F89-A689-4111-9A12-295B41F0EAFF}"/>
    <cellStyle name="Normal 5 6 2 7" xfId="2984" xr:uid="{8709D9C2-2DCA-4B21-9A96-8831192AB34A}"/>
    <cellStyle name="Normal 5 6 2 8" xfId="2985" xr:uid="{897D9E9D-8878-4419-A2EE-974AEE6AA148}"/>
    <cellStyle name="Normal 5 6 2 9" xfId="2986" xr:uid="{3A5F72E9-4531-422F-9347-33F0ED9D0ABE}"/>
    <cellStyle name="Normal 5 6 3" xfId="311" xr:uid="{3FE43413-F0A5-43B5-9530-83CD79F20029}"/>
    <cellStyle name="Normal 5 6 3 2" xfId="583" xr:uid="{C104D345-50C8-4FC0-BAF2-D61CC44B7D20}"/>
    <cellStyle name="Normal 5 6 3 2 2" xfId="584" xr:uid="{0782C6BC-CDE0-4B38-9367-3DA439950D32}"/>
    <cellStyle name="Normal 5 6 3 2 2 2" xfId="1397" xr:uid="{D79F20D3-2469-4B12-97C1-D6D867BC0F0E}"/>
    <cellStyle name="Normal 5 6 3 2 2 2 2" xfId="1398" xr:uid="{5763513B-CCB6-4454-BBDF-9F4782FD8649}"/>
    <cellStyle name="Normal 5 6 3 2 2 3" xfId="1399" xr:uid="{408A04F7-F134-4271-8DCD-745A80C28186}"/>
    <cellStyle name="Normal 5 6 3 2 2 4" xfId="2987" xr:uid="{4CB46753-1B69-45A6-9180-651E49A63CD4}"/>
    <cellStyle name="Normal 5 6 3 2 3" xfId="1400" xr:uid="{7749FAA2-D1EE-454B-A061-23A81EB863BD}"/>
    <cellStyle name="Normal 5 6 3 2 3 2" xfId="1401" xr:uid="{1A6EEB9D-E01A-4683-824B-93E59D78A778}"/>
    <cellStyle name="Normal 5 6 3 2 3 3" xfId="2988" xr:uid="{353666B1-46B0-4A02-961F-0C296CE1F65E}"/>
    <cellStyle name="Normal 5 6 3 2 3 4" xfId="2989" xr:uid="{0A4F071A-FC07-456F-AC61-4A149180C5E5}"/>
    <cellStyle name="Normal 5 6 3 2 4" xfId="1402" xr:uid="{98148A74-CF6E-461B-AF3D-6E6BF6140F83}"/>
    <cellStyle name="Normal 5 6 3 2 5" xfId="2990" xr:uid="{B380E08D-6851-4B2B-BF26-691806A40D7D}"/>
    <cellStyle name="Normal 5 6 3 2 6" xfId="2991" xr:uid="{606D8041-3844-49AA-8A94-3BC38AA41713}"/>
    <cellStyle name="Normal 5 6 3 3" xfId="585" xr:uid="{C7EF5772-9EFB-4928-9818-C4F1B1178507}"/>
    <cellStyle name="Normal 5 6 3 3 2" xfId="1403" xr:uid="{6EDE1B82-C102-4AAF-8EC2-75510656611E}"/>
    <cellStyle name="Normal 5 6 3 3 2 2" xfId="1404" xr:uid="{8CF8E2CA-4F7D-4DD8-9D31-A72478E20229}"/>
    <cellStyle name="Normal 5 6 3 3 2 3" xfId="2992" xr:uid="{03520F91-A123-4AB2-9C74-D30DDE32E0AB}"/>
    <cellStyle name="Normal 5 6 3 3 2 4" xfId="2993" xr:uid="{4D05CCC6-BEB1-48A4-9255-CBE7621386EE}"/>
    <cellStyle name="Normal 5 6 3 3 3" xfId="1405" xr:uid="{BD3CBEFC-A8E6-4B63-A195-AF68BCF83DCE}"/>
    <cellStyle name="Normal 5 6 3 3 4" xfId="2994" xr:uid="{EE0179DB-E5AD-4AF4-BE6B-9269CB9E57BF}"/>
    <cellStyle name="Normal 5 6 3 3 5" xfId="2995" xr:uid="{1F29B904-66FC-4452-9ADB-FE16434075BF}"/>
    <cellStyle name="Normal 5 6 3 4" xfId="1406" xr:uid="{2340EEBD-3C0C-4D52-BC29-515257B410E1}"/>
    <cellStyle name="Normal 5 6 3 4 2" xfId="1407" xr:uid="{A92B2F05-B8B2-4F78-B9A0-13A81A378187}"/>
    <cellStyle name="Normal 5 6 3 4 3" xfId="2996" xr:uid="{F3EE0C16-A717-452A-B878-743661AD94EF}"/>
    <cellStyle name="Normal 5 6 3 4 4" xfId="2997" xr:uid="{F6AA646C-D64A-46BB-AD53-473E221890B1}"/>
    <cellStyle name="Normal 5 6 3 5" xfId="1408" xr:uid="{CFBDCA95-FCED-4CDF-81F3-55C4CFF252A7}"/>
    <cellStyle name="Normal 5 6 3 5 2" xfId="2998" xr:uid="{0C95A68C-435F-4E2B-983B-669DB842870C}"/>
    <cellStyle name="Normal 5 6 3 5 3" xfId="2999" xr:uid="{373F4678-C18E-4ECE-B093-F1B41F6FECD9}"/>
    <cellStyle name="Normal 5 6 3 5 4" xfId="3000" xr:uid="{EF109795-049F-41DD-A11E-B15ADF05ED29}"/>
    <cellStyle name="Normal 5 6 3 6" xfId="3001" xr:uid="{2A9BB239-483E-4831-AAD8-F81B6BBBA2FE}"/>
    <cellStyle name="Normal 5 6 3 7" xfId="3002" xr:uid="{58FB0045-6ABA-43D7-BF60-E61508BA5944}"/>
    <cellStyle name="Normal 5 6 3 8" xfId="3003" xr:uid="{455E32CA-A349-4A5F-8472-D888181A2BAF}"/>
    <cellStyle name="Normal 5 6 4" xfId="312" xr:uid="{FFC2CBE3-089A-431C-B168-945F20E011EF}"/>
    <cellStyle name="Normal 5 6 4 2" xfId="586" xr:uid="{4ED5CC91-13CD-4BA7-85D5-6751821AE949}"/>
    <cellStyle name="Normal 5 6 4 2 2" xfId="587" xr:uid="{6BCC3B42-C2D9-422F-87DF-15F91E03E9F3}"/>
    <cellStyle name="Normal 5 6 4 2 2 2" xfId="1409" xr:uid="{9568EF36-4056-4A39-AEE0-375C31725D74}"/>
    <cellStyle name="Normal 5 6 4 2 2 3" xfId="3004" xr:uid="{28600CA4-87E8-4BE1-A051-E345D3BCC949}"/>
    <cellStyle name="Normal 5 6 4 2 2 4" xfId="3005" xr:uid="{044FA0CE-5A3D-49F5-8C5E-190677CFE8AE}"/>
    <cellStyle name="Normal 5 6 4 2 3" xfId="1410" xr:uid="{E271D5AB-60B2-4337-94F8-1488E8A58663}"/>
    <cellStyle name="Normal 5 6 4 2 4" xfId="3006" xr:uid="{9C348F20-FFCC-41FF-8CFD-31ECD2CF66E8}"/>
    <cellStyle name="Normal 5 6 4 2 5" xfId="3007" xr:uid="{FAB592E2-7186-4607-924F-C1A24FE6AA83}"/>
    <cellStyle name="Normal 5 6 4 3" xfId="588" xr:uid="{E17FC29F-04D0-4165-8983-76B5748FB177}"/>
    <cellStyle name="Normal 5 6 4 3 2" xfId="1411" xr:uid="{C3197646-E325-4FE7-9A56-74C41F3B7BED}"/>
    <cellStyle name="Normal 5 6 4 3 3" xfId="3008" xr:uid="{11454255-BEB0-4B4D-8EC3-8723CFC541E3}"/>
    <cellStyle name="Normal 5 6 4 3 4" xfId="3009" xr:uid="{3A4AEE43-D35F-418C-B28D-447886F55EBB}"/>
    <cellStyle name="Normal 5 6 4 4" xfId="1412" xr:uid="{ABC48B0B-3488-493F-9DE4-7E9C5F1BB577}"/>
    <cellStyle name="Normal 5 6 4 4 2" xfId="3010" xr:uid="{DFFCAAEC-0D96-4E73-85A9-60056828ED80}"/>
    <cellStyle name="Normal 5 6 4 4 3" xfId="3011" xr:uid="{49FDC465-BA53-4009-83F4-F5BDFFB7A0B5}"/>
    <cellStyle name="Normal 5 6 4 4 4" xfId="3012" xr:uid="{3229900C-B0D8-475A-BA36-91AA9BCA0B7A}"/>
    <cellStyle name="Normal 5 6 4 5" xfId="3013" xr:uid="{0908DEBF-81FF-40C0-A0A7-45B5DE54F598}"/>
    <cellStyle name="Normal 5 6 4 6" xfId="3014" xr:uid="{F0B27026-FCB4-4AD5-816E-7C783E0E443A}"/>
    <cellStyle name="Normal 5 6 4 7" xfId="3015" xr:uid="{630907AC-D2B1-4378-B30C-7A0F88AC03BA}"/>
    <cellStyle name="Normal 5 6 5" xfId="313" xr:uid="{F88E7873-5E14-4794-ADE7-26F40DB4CAB6}"/>
    <cellStyle name="Normal 5 6 5 2" xfId="589" xr:uid="{5F46B814-0FFD-4BF0-B3BD-1B6130B41E7A}"/>
    <cellStyle name="Normal 5 6 5 2 2" xfId="1413" xr:uid="{B2DA6A11-EBAE-4A68-AD80-5AB5AAEC0626}"/>
    <cellStyle name="Normal 5 6 5 2 3" xfId="3016" xr:uid="{8548ECC8-95F5-4730-8A03-B38A1FB0500C}"/>
    <cellStyle name="Normal 5 6 5 2 4" xfId="3017" xr:uid="{C82C6E31-0194-4893-8601-B3DC3AA87FF8}"/>
    <cellStyle name="Normal 5 6 5 3" xfId="1414" xr:uid="{CA97DAED-EF11-4CF5-B81C-17F6CA9E66D8}"/>
    <cellStyle name="Normal 5 6 5 3 2" xfId="3018" xr:uid="{A5542E85-4467-40BB-B3E1-447C0ECA36FF}"/>
    <cellStyle name="Normal 5 6 5 3 3" xfId="3019" xr:uid="{F7BEC97E-F958-4670-9F29-3ED5A6B8B198}"/>
    <cellStyle name="Normal 5 6 5 3 4" xfId="3020" xr:uid="{2D16112A-30F6-499B-AD8D-BC3F572634EE}"/>
    <cellStyle name="Normal 5 6 5 4" xfId="3021" xr:uid="{492A4608-2E0D-494D-9225-408C19D6DBA8}"/>
    <cellStyle name="Normal 5 6 5 5" xfId="3022" xr:uid="{C1DAE802-6D8E-437D-B614-DEB48272F6DD}"/>
    <cellStyle name="Normal 5 6 5 6" xfId="3023" xr:uid="{1B034FAA-7CE6-49DA-82F7-A93B24521258}"/>
    <cellStyle name="Normal 5 6 6" xfId="590" xr:uid="{AD7939E9-87D1-4952-A4A2-CD297DE15C23}"/>
    <cellStyle name="Normal 5 6 6 2" xfId="1415" xr:uid="{AAD1FAEC-4DE1-4B96-A794-BD2CF19EBC98}"/>
    <cellStyle name="Normal 5 6 6 2 2" xfId="3024" xr:uid="{92133754-E58D-4345-ABED-A5DAA5183523}"/>
    <cellStyle name="Normal 5 6 6 2 3" xfId="3025" xr:uid="{146C5A5B-0A3A-4C2C-B3E3-B7208C30F8FE}"/>
    <cellStyle name="Normal 5 6 6 2 4" xfId="3026" xr:uid="{1B49F0F6-FCF1-4FB5-B224-DDDFB7EC64C7}"/>
    <cellStyle name="Normal 5 6 6 3" xfId="3027" xr:uid="{1599ED3B-D962-4B2D-860B-A67FA2FEFAAC}"/>
    <cellStyle name="Normal 5 6 6 4" xfId="3028" xr:uid="{AF87ACB0-D988-4815-B361-1C1A31FF2277}"/>
    <cellStyle name="Normal 5 6 6 5" xfId="3029" xr:uid="{E7AF4C65-E76B-4576-8B47-7D3CC8B3FD51}"/>
    <cellStyle name="Normal 5 6 7" xfId="1416" xr:uid="{63CC1BFF-7957-40F5-8AA4-040A36B6FC7C}"/>
    <cellStyle name="Normal 5 6 7 2" xfId="3030" xr:uid="{947F89FF-BB87-4ED8-9C32-3A846FEDA78C}"/>
    <cellStyle name="Normal 5 6 7 3" xfId="3031" xr:uid="{138DC1F0-865B-48A8-8D04-ED5D985BCE11}"/>
    <cellStyle name="Normal 5 6 7 4" xfId="3032" xr:uid="{E0C8B060-240A-46A9-ADB2-F6491DD2ADBE}"/>
    <cellStyle name="Normal 5 6 8" xfId="3033" xr:uid="{62BF0278-9BBF-4188-8E8F-0FECFB6F4665}"/>
    <cellStyle name="Normal 5 6 8 2" xfId="3034" xr:uid="{6AC5EF82-0AE5-49FD-885E-ABD3D9BA74F5}"/>
    <cellStyle name="Normal 5 6 8 3" xfId="3035" xr:uid="{9BD4EF83-6A3B-480E-A514-06531F2753C6}"/>
    <cellStyle name="Normal 5 6 8 4" xfId="3036" xr:uid="{7B36193F-4754-4D40-940C-0F1DF5CF182F}"/>
    <cellStyle name="Normal 5 6 9" xfId="3037" xr:uid="{0C1AB900-3457-4D68-9424-8424EDC78DD2}"/>
    <cellStyle name="Normal 5 7" xfId="106" xr:uid="{1E567738-3021-4CBA-A1E2-5E522B6905F4}"/>
    <cellStyle name="Normal 5 7 2" xfId="107" xr:uid="{64F29626-0C44-4A84-BC8F-90B77DA99481}"/>
    <cellStyle name="Normal 5 7 2 2" xfId="314" xr:uid="{29B03FD7-2CC9-4058-B6E1-FFDB82169B79}"/>
    <cellStyle name="Normal 5 7 2 2 2" xfId="591" xr:uid="{5D05829E-1BA3-4538-9AB1-268DE07B38E6}"/>
    <cellStyle name="Normal 5 7 2 2 2 2" xfId="1417" xr:uid="{A9D6D9C7-A1D7-484B-8EC1-362A1E1F08E5}"/>
    <cellStyle name="Normal 5 7 2 2 2 3" xfId="3038" xr:uid="{56FB42BC-DB03-4DAF-9186-F1496A227B0F}"/>
    <cellStyle name="Normal 5 7 2 2 2 4" xfId="3039" xr:uid="{E5E68083-759E-43AE-BD38-848D0DAF2136}"/>
    <cellStyle name="Normal 5 7 2 2 3" xfId="1418" xr:uid="{A65116CA-2E07-4579-BF89-5D5DBBB9707E}"/>
    <cellStyle name="Normal 5 7 2 2 3 2" xfId="3040" xr:uid="{66D5F380-88EE-47FE-9AA0-97A93239A7EC}"/>
    <cellStyle name="Normal 5 7 2 2 3 3" xfId="3041" xr:uid="{2F7EDD2D-2C43-474D-B55E-F68312C028A3}"/>
    <cellStyle name="Normal 5 7 2 2 3 4" xfId="3042" xr:uid="{9F2865C5-9E07-4208-84E4-2A270B962ECF}"/>
    <cellStyle name="Normal 5 7 2 2 4" xfId="3043" xr:uid="{BA7A7E3B-4948-4829-958E-3810F3349E9D}"/>
    <cellStyle name="Normal 5 7 2 2 5" xfId="3044" xr:uid="{11CE41AB-7BAE-431D-9AF9-52FB6E7FC95F}"/>
    <cellStyle name="Normal 5 7 2 2 6" xfId="3045" xr:uid="{9CEDA037-DAD8-4C61-AE2F-7A797AB3C351}"/>
    <cellStyle name="Normal 5 7 2 3" xfId="592" xr:uid="{280D5871-4BC3-45F3-BC50-C3D620FF4516}"/>
    <cellStyle name="Normal 5 7 2 3 2" xfId="1419" xr:uid="{6C752F72-3C87-43C9-95D7-2223E7C8B94D}"/>
    <cellStyle name="Normal 5 7 2 3 2 2" xfId="3046" xr:uid="{D7B2AEFD-180E-456D-9861-609150F73B6A}"/>
    <cellStyle name="Normal 5 7 2 3 2 3" xfId="3047" xr:uid="{B1A7AACB-C468-415E-B513-CBCB54CD75DE}"/>
    <cellStyle name="Normal 5 7 2 3 2 4" xfId="3048" xr:uid="{EB7CE033-2396-43CE-ABAE-40D48D3EDE05}"/>
    <cellStyle name="Normal 5 7 2 3 3" xfId="3049" xr:uid="{CAC26062-EED7-4C92-9859-C5FAC957189D}"/>
    <cellStyle name="Normal 5 7 2 3 4" xfId="3050" xr:uid="{FB249901-BBC9-4E47-9B88-8CD3A40FA51F}"/>
    <cellStyle name="Normal 5 7 2 3 5" xfId="3051" xr:uid="{B6C7BDCC-57E4-4D35-8BD7-69850B2494B2}"/>
    <cellStyle name="Normal 5 7 2 4" xfId="1420" xr:uid="{5E544D79-E7C1-4DA2-8700-0BB7F09FC5A7}"/>
    <cellStyle name="Normal 5 7 2 4 2" xfId="3052" xr:uid="{49FE4C7D-09B8-4DD0-BD7F-DE84DAE59E93}"/>
    <cellStyle name="Normal 5 7 2 4 3" xfId="3053" xr:uid="{C78F7BD8-557D-4D47-9008-A894CBA3354E}"/>
    <cellStyle name="Normal 5 7 2 4 4" xfId="3054" xr:uid="{B34AFDD8-09ED-4BC1-AC52-FA1F0F751164}"/>
    <cellStyle name="Normal 5 7 2 5" xfId="3055" xr:uid="{91E50625-8F2D-4212-A41A-78F962E03EC3}"/>
    <cellStyle name="Normal 5 7 2 5 2" xfId="3056" xr:uid="{53A6279F-7C52-400E-AA9F-18D06B2EE850}"/>
    <cellStyle name="Normal 5 7 2 5 3" xfId="3057" xr:uid="{151F9267-27C5-43B2-B3A3-20066B692091}"/>
    <cellStyle name="Normal 5 7 2 5 4" xfId="3058" xr:uid="{BF7DDE35-D031-4285-A0CF-17E50EE50AAB}"/>
    <cellStyle name="Normal 5 7 2 6" xfId="3059" xr:uid="{3459C147-A620-4CF2-8F94-820A46BF7DA1}"/>
    <cellStyle name="Normal 5 7 2 7" xfId="3060" xr:uid="{773914D4-3673-4C17-A197-2F0D220AB669}"/>
    <cellStyle name="Normal 5 7 2 8" xfId="3061" xr:uid="{2272DD19-7F60-47B2-A0B0-F7B309317A08}"/>
    <cellStyle name="Normal 5 7 3" xfId="315" xr:uid="{5EE10A5E-CDA5-4A27-8147-104CB02FA334}"/>
    <cellStyle name="Normal 5 7 3 2" xfId="593" xr:uid="{CA519C77-1EF1-4591-8455-7771EBEDCFBF}"/>
    <cellStyle name="Normal 5 7 3 2 2" xfId="594" xr:uid="{8C8491E9-E864-4345-A3F9-C8E869FE7ADD}"/>
    <cellStyle name="Normal 5 7 3 2 3" xfId="3062" xr:uid="{BBCA4BAE-88E3-4012-AA19-DB2827C69E7E}"/>
    <cellStyle name="Normal 5 7 3 2 4" xfId="3063" xr:uid="{7EB236D8-A948-4A3B-82BE-667624A20D49}"/>
    <cellStyle name="Normal 5 7 3 3" xfId="595" xr:uid="{A077A19E-12CA-41D8-B6B2-2EED807A2963}"/>
    <cellStyle name="Normal 5 7 3 3 2" xfId="3064" xr:uid="{C23530BB-66CE-4563-836F-D8BDADF991C1}"/>
    <cellStyle name="Normal 5 7 3 3 3" xfId="3065" xr:uid="{232848A4-5DE8-435C-895C-7C8CC9901467}"/>
    <cellStyle name="Normal 5 7 3 3 4" xfId="3066" xr:uid="{755FE378-0FE2-479B-AA67-BD20C193941B}"/>
    <cellStyle name="Normal 5 7 3 4" xfId="3067" xr:uid="{8A7A42EA-BD2F-48B7-ACE2-F975A23B70A2}"/>
    <cellStyle name="Normal 5 7 3 5" xfId="3068" xr:uid="{B02A4935-37E5-4964-B8D3-1DC8E4A3C4C9}"/>
    <cellStyle name="Normal 5 7 3 6" xfId="3069" xr:uid="{C6F21E94-5403-4713-930E-73BBEDB5356B}"/>
    <cellStyle name="Normal 5 7 4" xfId="316" xr:uid="{513C93CD-CDA4-4D69-B9CC-F3D4B4D9A28A}"/>
    <cellStyle name="Normal 5 7 4 2" xfId="596" xr:uid="{C08EB311-ED5B-47A7-932D-A6AB5BC2EA46}"/>
    <cellStyle name="Normal 5 7 4 2 2" xfId="3070" xr:uid="{F00B2A40-A435-494A-8B4C-87C55D5049A3}"/>
    <cellStyle name="Normal 5 7 4 2 3" xfId="3071" xr:uid="{A1CB1BC6-028D-4ECC-A770-27A8C52FC8F2}"/>
    <cellStyle name="Normal 5 7 4 2 4" xfId="3072" xr:uid="{C90110B2-010B-4478-A058-88CEECCBA7C3}"/>
    <cellStyle name="Normal 5 7 4 3" xfId="3073" xr:uid="{6D565CBD-5910-4CD4-A7DA-DB71FF9EAA83}"/>
    <cellStyle name="Normal 5 7 4 4" xfId="3074" xr:uid="{33AAD9E2-59A7-4E4C-98BB-045443048A1A}"/>
    <cellStyle name="Normal 5 7 4 5" xfId="3075" xr:uid="{1B19200C-CE1C-484A-AE3E-64F204F7366E}"/>
    <cellStyle name="Normal 5 7 5" xfId="597" xr:uid="{F7DA2E7B-54C8-4589-8FD1-F67657E3A013}"/>
    <cellStyle name="Normal 5 7 5 2" xfId="3076" xr:uid="{70623460-FF83-43F8-999A-FA614113D7AD}"/>
    <cellStyle name="Normal 5 7 5 3" xfId="3077" xr:uid="{CBD2FCC6-C153-4E6A-843C-D62CA658D85A}"/>
    <cellStyle name="Normal 5 7 5 4" xfId="3078" xr:uid="{15179015-34D0-4C75-B942-4D411E994848}"/>
    <cellStyle name="Normal 5 7 6" xfId="3079" xr:uid="{FB319C32-12DB-44B5-BA84-4547B7570FF0}"/>
    <cellStyle name="Normal 5 7 6 2" xfId="3080" xr:uid="{C1D67C38-E03B-4778-8478-CE9ABC36AF23}"/>
    <cellStyle name="Normal 5 7 6 3" xfId="3081" xr:uid="{B99F7F3B-FDD1-43C6-9CEA-38BBD139F7A1}"/>
    <cellStyle name="Normal 5 7 6 4" xfId="3082" xr:uid="{F2D89247-D453-40BC-A3CC-5F975E6F6046}"/>
    <cellStyle name="Normal 5 7 7" xfId="3083" xr:uid="{977386F7-3C62-4CCE-B4C5-9E2E8B0C87DC}"/>
    <cellStyle name="Normal 5 7 8" xfId="3084" xr:uid="{288943E5-81E8-4F17-B580-44404D7BC4E6}"/>
    <cellStyle name="Normal 5 7 9" xfId="3085" xr:uid="{18041BE3-696A-4CDF-ABD2-274DA8CDE3B8}"/>
    <cellStyle name="Normal 5 8" xfId="108" xr:uid="{937265C9-6211-4F22-8047-E3FA1630FA89}"/>
    <cellStyle name="Normal 5 8 2" xfId="317" xr:uid="{F7001F27-297B-4BC7-BB6E-7D5B89A8042E}"/>
    <cellStyle name="Normal 5 8 2 2" xfId="598" xr:uid="{54CE567F-76FB-4C1D-9E80-A9228E8E4D87}"/>
    <cellStyle name="Normal 5 8 2 2 2" xfId="1421" xr:uid="{9A866996-8E34-4FEF-8DD9-0DDA11954C63}"/>
    <cellStyle name="Normal 5 8 2 2 2 2" xfId="1422" xr:uid="{AE86B0D6-41C0-4753-B29D-62E7CD64C339}"/>
    <cellStyle name="Normal 5 8 2 2 3" xfId="1423" xr:uid="{A9C53D9E-7026-4C04-8707-2785E1A8BBFD}"/>
    <cellStyle name="Normal 5 8 2 2 4" xfId="3086" xr:uid="{BC0C15DA-74EF-498F-82F5-78A67243B5A3}"/>
    <cellStyle name="Normal 5 8 2 3" xfId="1424" xr:uid="{DFF26FA3-F64D-4F2B-B99B-E9690876378A}"/>
    <cellStyle name="Normal 5 8 2 3 2" xfId="1425" xr:uid="{C06066EC-24F1-49D5-BB42-F5DF56C9178B}"/>
    <cellStyle name="Normal 5 8 2 3 3" xfId="3087" xr:uid="{C289FAC2-D094-4B7A-929D-00CDA086D56E}"/>
    <cellStyle name="Normal 5 8 2 3 4" xfId="3088" xr:uid="{1757D51A-AA1C-44E5-BCC7-AAFB7228AA03}"/>
    <cellStyle name="Normal 5 8 2 4" xfId="1426" xr:uid="{885D6789-F668-431D-88FB-5187092B52B3}"/>
    <cellStyle name="Normal 5 8 2 5" xfId="3089" xr:uid="{9C208368-09FA-4796-93E7-2BA44D51C431}"/>
    <cellStyle name="Normal 5 8 2 6" xfId="3090" xr:uid="{4FA1D220-45F1-411B-83C8-DC83D3835C4A}"/>
    <cellStyle name="Normal 5 8 3" xfId="599" xr:uid="{5254DA8B-5608-4510-A856-0121F55B1FCD}"/>
    <cellStyle name="Normal 5 8 3 2" xfId="1427" xr:uid="{8BEF9D56-7CD6-431D-901E-AD0BCCD5DE6E}"/>
    <cellStyle name="Normal 5 8 3 2 2" xfId="1428" xr:uid="{B0E2084C-E8F1-43D2-AEE0-1708DDD7CBA2}"/>
    <cellStyle name="Normal 5 8 3 2 3" xfId="3091" xr:uid="{A6E86968-1D85-488C-ADB7-F8BA6B2EA0F7}"/>
    <cellStyle name="Normal 5 8 3 2 4" xfId="3092" xr:uid="{0E86246B-589D-4134-8572-D37E72CDE678}"/>
    <cellStyle name="Normal 5 8 3 3" xfId="1429" xr:uid="{ACC7CD18-8CE1-4550-B068-50DA4694E253}"/>
    <cellStyle name="Normal 5 8 3 4" xfId="3093" xr:uid="{857F74C5-C94B-4C38-AD58-A963FE039D26}"/>
    <cellStyle name="Normal 5 8 3 5" xfId="3094" xr:uid="{B23B28BF-5657-4AE0-B728-E24B6272B471}"/>
    <cellStyle name="Normal 5 8 4" xfId="1430" xr:uid="{8FEE4241-9DD1-4D6E-9AB3-A13DF5CEE925}"/>
    <cellStyle name="Normal 5 8 4 2" xfId="1431" xr:uid="{DF151825-73E7-4E0C-9D5D-F19D28E9EAD2}"/>
    <cellStyle name="Normal 5 8 4 3" xfId="3095" xr:uid="{5A64AB79-64D5-4D1B-9A72-0B842E6D83AE}"/>
    <cellStyle name="Normal 5 8 4 4" xfId="3096" xr:uid="{7FC55B37-FF2B-415F-8FDE-A56D8274A0FD}"/>
    <cellStyle name="Normal 5 8 5" xfId="1432" xr:uid="{B1F75AC3-AFE8-4AE8-B225-896DFFE6FC80}"/>
    <cellStyle name="Normal 5 8 5 2" xfId="3097" xr:uid="{2BA0C4E8-00FB-4D6D-B19E-35BB39ADC3DE}"/>
    <cellStyle name="Normal 5 8 5 3" xfId="3098" xr:uid="{93B74929-7C0D-4A25-897E-B020960FAFFE}"/>
    <cellStyle name="Normal 5 8 5 4" xfId="3099" xr:uid="{B771A348-D988-4D75-81E8-5EA7AFC01CDA}"/>
    <cellStyle name="Normal 5 8 6" xfId="3100" xr:uid="{60306DEF-5C51-4703-BEC1-75F5EECFF6AC}"/>
    <cellStyle name="Normal 5 8 7" xfId="3101" xr:uid="{6DB7FFAE-EECC-47D9-AD33-5530A804EE2A}"/>
    <cellStyle name="Normal 5 8 8" xfId="3102" xr:uid="{578AAA50-0300-4A4F-9F13-C164E5A9A1E9}"/>
    <cellStyle name="Normal 5 9" xfId="318" xr:uid="{6A0DBC35-13BA-4A1F-BDDF-DAA132F24B06}"/>
    <cellStyle name="Normal 5 9 2" xfId="600" xr:uid="{F39C88B9-899F-4663-A313-059AD45C30C2}"/>
    <cellStyle name="Normal 5 9 2 2" xfId="601" xr:uid="{5959703B-E515-43A7-B4A4-CAE39CF30B11}"/>
    <cellStyle name="Normal 5 9 2 2 2" xfId="1433" xr:uid="{01297BFB-3FD2-4156-8ED9-EC7222E5264C}"/>
    <cellStyle name="Normal 5 9 2 2 3" xfId="3103" xr:uid="{FE1ED412-FDA9-4A18-A658-51048758678A}"/>
    <cellStyle name="Normal 5 9 2 2 4" xfId="3104" xr:uid="{9250FB17-2957-4B20-ACE7-F737907F5A9F}"/>
    <cellStyle name="Normal 5 9 2 3" xfId="1434" xr:uid="{4F21702B-72BB-42BD-9197-D0B2F88DB55D}"/>
    <cellStyle name="Normal 5 9 2 4" xfId="3105" xr:uid="{16E2AC75-DFC5-4815-A195-5509F3F9F56B}"/>
    <cellStyle name="Normal 5 9 2 5" xfId="3106" xr:uid="{4940A4F4-7097-41A8-AE01-DE4D31440587}"/>
    <cellStyle name="Normal 5 9 3" xfId="602" xr:uid="{DD1CEE55-CA60-4AD6-A4EA-F571557A3F0A}"/>
    <cellStyle name="Normal 5 9 3 2" xfId="1435" xr:uid="{D2024D85-A7FB-412B-BDC2-BAFEA68EA7F8}"/>
    <cellStyle name="Normal 5 9 3 3" xfId="3107" xr:uid="{4A418C6C-509F-4DCA-AEBF-3546651DACE0}"/>
    <cellStyle name="Normal 5 9 3 4" xfId="3108" xr:uid="{3AA23E82-6279-4F66-81B7-0AA1163DDEAE}"/>
    <cellStyle name="Normal 5 9 4" xfId="1436" xr:uid="{AB5ABC36-0BF2-44D7-A000-DC46DD4435F3}"/>
    <cellStyle name="Normal 5 9 4 2" xfId="3109" xr:uid="{41487034-91E0-4115-B928-979927A18265}"/>
    <cellStyle name="Normal 5 9 4 3" xfId="3110" xr:uid="{20BBD7AD-592B-4D5E-8799-2123BD90ABDC}"/>
    <cellStyle name="Normal 5 9 4 4" xfId="3111" xr:uid="{DC546464-FDBA-423F-923C-06DF6F399DFD}"/>
    <cellStyle name="Normal 5 9 5" xfId="3112" xr:uid="{84A4A016-8A96-4790-84E2-2DD28A6FBFA7}"/>
    <cellStyle name="Normal 5 9 6" xfId="3113" xr:uid="{0E41B8D5-1700-4042-B521-3DD8914CA4D2}"/>
    <cellStyle name="Normal 5 9 7" xfId="3114" xr:uid="{9C6D8F85-D818-49F0-8DE6-566991050F78}"/>
    <cellStyle name="Normal 6" xfId="109" xr:uid="{2EF7F328-FFD8-4249-B581-81E014DEB423}"/>
    <cellStyle name="Normal 6 10" xfId="319" xr:uid="{B4BE4700-E63C-4463-9869-642A7B64AD0A}"/>
    <cellStyle name="Normal 6 10 2" xfId="1437" xr:uid="{6243DE31-C261-48EE-8707-F0242E1E5A26}"/>
    <cellStyle name="Normal 6 10 2 2" xfId="3115" xr:uid="{F14A16B8-C856-4464-BF4D-6DCF55642626}"/>
    <cellStyle name="Normal 6 10 2 2 2" xfId="4588" xr:uid="{5F4DEB6F-5160-4E2D-B4ED-C3BD194E61A2}"/>
    <cellStyle name="Normal 6 10 2 3" xfId="3116" xr:uid="{95EEA2B3-7EDE-4162-A63B-9F12F72DCDFD}"/>
    <cellStyle name="Normal 6 10 2 4" xfId="3117" xr:uid="{5EDE8104-32AD-4A0B-8DB0-2EF42FB07322}"/>
    <cellStyle name="Normal 6 10 2 5" xfId="5344" xr:uid="{AD97965F-7399-478C-998B-0B0D495A85BA}"/>
    <cellStyle name="Normal 6 10 3" xfId="3118" xr:uid="{6DA869EB-3F0E-4367-A52B-4A21C44A1FC7}"/>
    <cellStyle name="Normal 6 10 4" xfId="3119" xr:uid="{71C44D13-789E-4B7C-9093-28E2AA662892}"/>
    <cellStyle name="Normal 6 10 5" xfId="3120" xr:uid="{86ADED8B-3A63-4B36-92D7-FF5A5374BE63}"/>
    <cellStyle name="Normal 6 11" xfId="1438" xr:uid="{6BFECB7A-0EB0-48E6-B2EC-30745F0A6E8E}"/>
    <cellStyle name="Normal 6 11 2" xfId="3121" xr:uid="{67ACD0DF-2DA2-4DDB-A181-592BF4058A82}"/>
    <cellStyle name="Normal 6 11 3" xfId="3122" xr:uid="{0459AD9C-8A1D-4315-A818-0FABF506BE13}"/>
    <cellStyle name="Normal 6 11 4" xfId="3123" xr:uid="{064525F9-AA74-42D5-84C1-1E753B9D791E}"/>
    <cellStyle name="Normal 6 12" xfId="902" xr:uid="{EA6EE331-E05A-49D5-85EF-433B9C974C83}"/>
    <cellStyle name="Normal 6 12 2" xfId="3124" xr:uid="{4386A320-B353-4B69-8DA4-62AF1E02EA62}"/>
    <cellStyle name="Normal 6 12 3" xfId="3125" xr:uid="{90390E2E-3B1D-41DA-87DF-73423E6F35D7}"/>
    <cellStyle name="Normal 6 12 4" xfId="3126" xr:uid="{DD5F8991-2BB7-4F59-B9A8-17AC5E252ED6}"/>
    <cellStyle name="Normal 6 13" xfId="899" xr:uid="{0DE7E6C4-C628-4384-8E12-5835CCA47CF7}"/>
    <cellStyle name="Normal 6 13 2" xfId="3128" xr:uid="{07392437-A35E-43AA-8F68-BB235CBD6716}"/>
    <cellStyle name="Normal 6 13 3" xfId="4315" xr:uid="{AC2EEDE1-0C77-476F-A7E7-5DB84A06DB76}"/>
    <cellStyle name="Normal 6 13 4" xfId="3127" xr:uid="{EBEB26E8-0D21-4CE0-BC2C-1312DE49DC47}"/>
    <cellStyle name="Normal 6 13 5" xfId="5319" xr:uid="{3F475414-09E0-48E5-8270-112251D8ACCD}"/>
    <cellStyle name="Normal 6 14" xfId="3129" xr:uid="{E5E59752-E01F-4988-B0FC-D239D6E1D2F2}"/>
    <cellStyle name="Normal 6 15" xfId="3130" xr:uid="{4D905294-F256-4ABE-9B40-9877D38F351D}"/>
    <cellStyle name="Normal 6 16" xfId="3131" xr:uid="{5ABB1C52-3F21-4AEA-96A6-AAEFBA22ED97}"/>
    <cellStyle name="Normal 6 2" xfId="110" xr:uid="{A859B588-05CF-4F1B-9CAA-7D9CBCED243B}"/>
    <cellStyle name="Normal 6 2 2" xfId="320" xr:uid="{E7E3A53F-E675-4D53-AFC0-7BB3D11E87B4}"/>
    <cellStyle name="Normal 6 2 2 2" xfId="4671" xr:uid="{A92DC13A-46B2-4C96-BA3B-D188A949459A}"/>
    <cellStyle name="Normal 6 2 3" xfId="4560" xr:uid="{B0DBAB05-873D-4AB5-83D6-2EF39DC708FA}"/>
    <cellStyle name="Normal 6 3" xfId="111" xr:uid="{104CA7C8-ECA0-4E65-B959-9FFA3F9E13D7}"/>
    <cellStyle name="Normal 6 3 10" xfId="3132" xr:uid="{5018C209-26A7-48E1-8F35-BB0A1229805F}"/>
    <cellStyle name="Normal 6 3 11" xfId="3133" xr:uid="{5624A978-BB22-448F-BCD8-3C1AA878CFA3}"/>
    <cellStyle name="Normal 6 3 2" xfId="112" xr:uid="{64A1FF27-CFEB-4CD9-BC33-5181AC190374}"/>
    <cellStyle name="Normal 6 3 2 2" xfId="113" xr:uid="{F57E9BC7-FCEC-4080-9262-1CCEED237348}"/>
    <cellStyle name="Normal 6 3 2 2 2" xfId="321" xr:uid="{8C95F47C-702C-4C08-996D-635CC9AF2532}"/>
    <cellStyle name="Normal 6 3 2 2 2 2" xfId="603" xr:uid="{E8E654D6-7352-464A-9207-9C69AFF3F5FF}"/>
    <cellStyle name="Normal 6 3 2 2 2 2 2" xfId="604" xr:uid="{3552A8F8-1B44-4490-84D1-90DC8A148C36}"/>
    <cellStyle name="Normal 6 3 2 2 2 2 2 2" xfId="1439" xr:uid="{9E1E91A9-C404-4A32-A4BA-774DDDB8B0DC}"/>
    <cellStyle name="Normal 6 3 2 2 2 2 2 2 2" xfId="1440" xr:uid="{128D018B-71FB-4034-ACFE-75D90602DFB0}"/>
    <cellStyle name="Normal 6 3 2 2 2 2 2 3" xfId="1441" xr:uid="{B0109601-61E3-45DF-B94B-1D51F41C7F00}"/>
    <cellStyle name="Normal 6 3 2 2 2 2 3" xfId="1442" xr:uid="{198519E9-89F1-4075-9C8F-B1215EBF2735}"/>
    <cellStyle name="Normal 6 3 2 2 2 2 3 2" xfId="1443" xr:uid="{7BE9AB28-B452-441A-B7F6-CBE5CEF14BB8}"/>
    <cellStyle name="Normal 6 3 2 2 2 2 4" xfId="1444" xr:uid="{875D0FF5-104C-43EE-B70B-8A9173034310}"/>
    <cellStyle name="Normal 6 3 2 2 2 3" xfId="605" xr:uid="{BE150A60-84C9-481D-B1F7-E66B14477AEC}"/>
    <cellStyle name="Normal 6 3 2 2 2 3 2" xfId="1445" xr:uid="{90395684-9BBB-40B2-83AE-DAE8B9CC4F59}"/>
    <cellStyle name="Normal 6 3 2 2 2 3 2 2" xfId="1446" xr:uid="{5A0B1D4F-89A1-4769-9F6E-153C94FD2F6A}"/>
    <cellStyle name="Normal 6 3 2 2 2 3 3" xfId="1447" xr:uid="{EF87C378-D403-4BCD-8364-1A012751995B}"/>
    <cellStyle name="Normal 6 3 2 2 2 3 4" xfId="3134" xr:uid="{847D5D87-B0BA-493F-A913-FA913818096E}"/>
    <cellStyle name="Normal 6 3 2 2 2 4" xfId="1448" xr:uid="{4B791482-B4C4-41FE-B801-61AEA4571642}"/>
    <cellStyle name="Normal 6 3 2 2 2 4 2" xfId="1449" xr:uid="{798031D6-70AB-4413-BF1A-ED8AE2990DA6}"/>
    <cellStyle name="Normal 6 3 2 2 2 5" xfId="1450" xr:uid="{3D9A996F-E7E8-47D4-8A78-25F5D946316F}"/>
    <cellStyle name="Normal 6 3 2 2 2 6" xfId="3135" xr:uid="{A8D27285-853C-4721-9A2B-F1BDCD9CB06A}"/>
    <cellStyle name="Normal 6 3 2 2 3" xfId="322" xr:uid="{054DAE16-F085-4A78-9773-45A82634C09D}"/>
    <cellStyle name="Normal 6 3 2 2 3 2" xfId="606" xr:uid="{13278ACE-E99B-47E3-8804-E7039F8D7481}"/>
    <cellStyle name="Normal 6 3 2 2 3 2 2" xfId="607" xr:uid="{AE743FD0-CC99-49AA-A2A1-B6B46E258D96}"/>
    <cellStyle name="Normal 6 3 2 2 3 2 2 2" xfId="1451" xr:uid="{197CC203-5FC6-4BE7-AAA6-C794543910FA}"/>
    <cellStyle name="Normal 6 3 2 2 3 2 2 2 2" xfId="1452" xr:uid="{47ED5828-9160-42A3-8A4E-2E5C3C9A2762}"/>
    <cellStyle name="Normal 6 3 2 2 3 2 2 3" xfId="1453" xr:uid="{717B7397-A44C-44E1-BB49-7FE603C02E0A}"/>
    <cellStyle name="Normal 6 3 2 2 3 2 3" xfId="1454" xr:uid="{31007021-BF98-4F46-8CD4-84B1DBC9E6CE}"/>
    <cellStyle name="Normal 6 3 2 2 3 2 3 2" xfId="1455" xr:uid="{1E3EF6D4-7434-4866-9AAE-5BCF58174BA6}"/>
    <cellStyle name="Normal 6 3 2 2 3 2 4" xfId="1456" xr:uid="{0957C6D2-CE82-405B-BB43-E0060D01FAF7}"/>
    <cellStyle name="Normal 6 3 2 2 3 3" xfId="608" xr:uid="{CFB99032-5191-42BE-A5EE-873E98E4FF65}"/>
    <cellStyle name="Normal 6 3 2 2 3 3 2" xfId="1457" xr:uid="{D3E395A8-488B-4B2D-A6C4-22BA8C617B1C}"/>
    <cellStyle name="Normal 6 3 2 2 3 3 2 2" xfId="1458" xr:uid="{F9D0C56C-E8E0-4550-9F01-0A577BEBDA03}"/>
    <cellStyle name="Normal 6 3 2 2 3 3 3" xfId="1459" xr:uid="{710DDAA5-1D28-47D2-9B2E-E525ADA8305B}"/>
    <cellStyle name="Normal 6 3 2 2 3 4" xfId="1460" xr:uid="{5684FD3B-6198-4C69-9468-DA123018A238}"/>
    <cellStyle name="Normal 6 3 2 2 3 4 2" xfId="1461" xr:uid="{79F0C1E7-40A7-4094-ADB3-5D395D9E638B}"/>
    <cellStyle name="Normal 6 3 2 2 3 5" xfId="1462" xr:uid="{C415B464-0499-4D39-8443-A6A1461894CA}"/>
    <cellStyle name="Normal 6 3 2 2 4" xfId="609" xr:uid="{DEC76F59-6FA7-47C9-AB5B-FC58E74A40E6}"/>
    <cellStyle name="Normal 6 3 2 2 4 2" xfId="610" xr:uid="{F23BB9AF-CDC1-4F7F-952C-E9CE401164C1}"/>
    <cellStyle name="Normal 6 3 2 2 4 2 2" xfId="1463" xr:uid="{0F6F9DD9-426D-4B33-843F-4564CF6EEDFE}"/>
    <cellStyle name="Normal 6 3 2 2 4 2 2 2" xfId="1464" xr:uid="{68301A02-3157-4E3B-9C04-E98CAA68CF6A}"/>
    <cellStyle name="Normal 6 3 2 2 4 2 3" xfId="1465" xr:uid="{D9D295E2-5287-48B5-A986-EE2150389F46}"/>
    <cellStyle name="Normal 6 3 2 2 4 3" xfId="1466" xr:uid="{2235365F-B130-4E08-B903-7FD8222A1F19}"/>
    <cellStyle name="Normal 6 3 2 2 4 3 2" xfId="1467" xr:uid="{9006BE3A-6A11-4F26-B4FB-DA1625A94A86}"/>
    <cellStyle name="Normal 6 3 2 2 4 4" xfId="1468" xr:uid="{B2CB551E-429D-4005-877E-9CA4AE771316}"/>
    <cellStyle name="Normal 6 3 2 2 5" xfId="611" xr:uid="{7D456D4F-74CB-42DB-801C-A12FEFDA318B}"/>
    <cellStyle name="Normal 6 3 2 2 5 2" xfId="1469" xr:uid="{8DB6890F-C698-4F5D-BA21-17482F5B0306}"/>
    <cellStyle name="Normal 6 3 2 2 5 2 2" xfId="1470" xr:uid="{8AEFC997-2669-43A5-B26D-0EEF6C5D0558}"/>
    <cellStyle name="Normal 6 3 2 2 5 3" xfId="1471" xr:uid="{ACF04DA4-F645-4508-A257-4BE17BD7581A}"/>
    <cellStyle name="Normal 6 3 2 2 5 4" xfId="3136" xr:uid="{AD76C454-435F-4BA2-9E26-5C47E283A8A9}"/>
    <cellStyle name="Normal 6 3 2 2 6" xfId="1472" xr:uid="{3C331E6A-7088-4405-B4C4-18E3B9E80B52}"/>
    <cellStyle name="Normal 6 3 2 2 6 2" xfId="1473" xr:uid="{5FFBB7C0-6BA0-4090-95A5-61B2F49C7054}"/>
    <cellStyle name="Normal 6 3 2 2 7" xfId="1474" xr:uid="{EA529D69-6B04-4CA7-A25E-B757E701DC91}"/>
    <cellStyle name="Normal 6 3 2 2 8" xfId="3137" xr:uid="{093D027D-9727-47F0-8F71-3F1343552E5D}"/>
    <cellStyle name="Normal 6 3 2 3" xfId="323" xr:uid="{D156351F-2304-443C-B27B-E25068CA9A7A}"/>
    <cellStyle name="Normal 6 3 2 3 2" xfId="612" xr:uid="{EC0F55DA-52C8-416F-98AE-DB49A3ED4C79}"/>
    <cellStyle name="Normal 6 3 2 3 2 2" xfId="613" xr:uid="{CF1C2775-7253-408C-824F-35993F8DC6A3}"/>
    <cellStyle name="Normal 6 3 2 3 2 2 2" xfId="1475" xr:uid="{09970259-74D5-484C-8100-3D03A15343BE}"/>
    <cellStyle name="Normal 6 3 2 3 2 2 2 2" xfId="1476" xr:uid="{1BF8E2A1-B23E-43C6-9B9C-81A061A12522}"/>
    <cellStyle name="Normal 6 3 2 3 2 2 3" xfId="1477" xr:uid="{FB1C7299-442F-489B-A9E9-0FD057D0A07A}"/>
    <cellStyle name="Normal 6 3 2 3 2 3" xfId="1478" xr:uid="{63B4F92D-76AF-4785-99B6-200571EE0473}"/>
    <cellStyle name="Normal 6 3 2 3 2 3 2" xfId="1479" xr:uid="{04A8E91A-1413-452B-A5C4-9AB504DD0663}"/>
    <cellStyle name="Normal 6 3 2 3 2 4" xfId="1480" xr:uid="{8490B220-0952-4158-98DD-0BC542945788}"/>
    <cellStyle name="Normal 6 3 2 3 3" xfId="614" xr:uid="{22A2F1B5-E542-4111-8A6D-8C5BDB7C853C}"/>
    <cellStyle name="Normal 6 3 2 3 3 2" xfId="1481" xr:uid="{8E1A7ED0-99E0-4B0F-9223-1E18260A763C}"/>
    <cellStyle name="Normal 6 3 2 3 3 2 2" xfId="1482" xr:uid="{B46C3A49-0037-436E-86EE-AE690BFE4CD1}"/>
    <cellStyle name="Normal 6 3 2 3 3 3" xfId="1483" xr:uid="{2A619C01-EAC3-417C-B8D0-A34E5E2C070C}"/>
    <cellStyle name="Normal 6 3 2 3 3 4" xfId="3138" xr:uid="{9810F659-9EE7-4ED9-97A1-FF4897B03E83}"/>
    <cellStyle name="Normal 6 3 2 3 4" xfId="1484" xr:uid="{C3576BEA-7DFB-4BB3-AB96-C6151FEA46DF}"/>
    <cellStyle name="Normal 6 3 2 3 4 2" xfId="1485" xr:uid="{0965B892-E657-4D0A-A6B4-60B71B6B07BF}"/>
    <cellStyle name="Normal 6 3 2 3 5" xfId="1486" xr:uid="{B4DC4B67-5A12-4E0A-9A75-B7BFDABB0867}"/>
    <cellStyle name="Normal 6 3 2 3 6" xfId="3139" xr:uid="{756E9993-AFAA-4F30-9256-4D550E451A5D}"/>
    <cellStyle name="Normal 6 3 2 4" xfId="324" xr:uid="{D729BB54-DE65-48F9-A0A7-D4A663FEFC08}"/>
    <cellStyle name="Normal 6 3 2 4 2" xfId="615" xr:uid="{59C98D57-BED8-413A-A491-78DAB62AAB4F}"/>
    <cellStyle name="Normal 6 3 2 4 2 2" xfId="616" xr:uid="{E212C8AC-81F4-4FAF-9F75-EE869E4D4F2B}"/>
    <cellStyle name="Normal 6 3 2 4 2 2 2" xfId="1487" xr:uid="{305335D8-6A3C-4FF5-A69B-4BBE25E250C2}"/>
    <cellStyle name="Normal 6 3 2 4 2 2 2 2" xfId="1488" xr:uid="{01DE63CC-4EC0-4FED-8C60-D4BB8E68D7D0}"/>
    <cellStyle name="Normal 6 3 2 4 2 2 3" xfId="1489" xr:uid="{D878D86A-1667-4607-A19C-1423131C9FF6}"/>
    <cellStyle name="Normal 6 3 2 4 2 3" xfId="1490" xr:uid="{584E7D89-1211-495C-827B-B1CED58D90B0}"/>
    <cellStyle name="Normal 6 3 2 4 2 3 2" xfId="1491" xr:uid="{C48495F7-6F7A-4051-BC49-7D0BB56E2F89}"/>
    <cellStyle name="Normal 6 3 2 4 2 4" xfId="1492" xr:uid="{DA1929B2-82A9-42FB-AFCE-B3918E33A323}"/>
    <cellStyle name="Normal 6 3 2 4 3" xfId="617" xr:uid="{532E72EE-B350-4D7B-9644-D5D6202D359E}"/>
    <cellStyle name="Normal 6 3 2 4 3 2" xfId="1493" xr:uid="{8C5EB387-B06E-4F45-9430-7A836FC69C1E}"/>
    <cellStyle name="Normal 6 3 2 4 3 2 2" xfId="1494" xr:uid="{948D03B2-3238-4681-A195-8F1DDB4D3B52}"/>
    <cellStyle name="Normal 6 3 2 4 3 3" xfId="1495" xr:uid="{708949A1-A37D-4658-936B-C14DC64E7C05}"/>
    <cellStyle name="Normal 6 3 2 4 4" xfId="1496" xr:uid="{AC802DDF-B418-4E09-81B6-C630EE56A80D}"/>
    <cellStyle name="Normal 6 3 2 4 4 2" xfId="1497" xr:uid="{255E957E-0509-439E-A24B-4D9D262D2F3D}"/>
    <cellStyle name="Normal 6 3 2 4 5" xfId="1498" xr:uid="{F0866F3A-1295-446C-B8E6-D2CC56EB8064}"/>
    <cellStyle name="Normal 6 3 2 5" xfId="325" xr:uid="{13343FA0-D61E-4B5D-8CF9-8193FBDC6DA8}"/>
    <cellStyle name="Normal 6 3 2 5 2" xfId="618" xr:uid="{4B8F0A68-DC60-4D48-95E8-0BB2495844F1}"/>
    <cellStyle name="Normal 6 3 2 5 2 2" xfId="1499" xr:uid="{ECADC918-6625-48A5-8248-52CA19D92732}"/>
    <cellStyle name="Normal 6 3 2 5 2 2 2" xfId="1500" xr:uid="{BFE3F088-8121-471A-8BD3-ED1B89AA114F}"/>
    <cellStyle name="Normal 6 3 2 5 2 3" xfId="1501" xr:uid="{C5B85A2E-8F89-4D60-94CC-E154DA341711}"/>
    <cellStyle name="Normal 6 3 2 5 3" xfId="1502" xr:uid="{8A4F75D9-A90B-498A-BF4E-DC9CD0BDAF4D}"/>
    <cellStyle name="Normal 6 3 2 5 3 2" xfId="1503" xr:uid="{3954A389-876B-4E5D-BC83-3DE620F47467}"/>
    <cellStyle name="Normal 6 3 2 5 4" xfId="1504" xr:uid="{88F7F038-94B7-4E71-833E-196D3C5AC469}"/>
    <cellStyle name="Normal 6 3 2 6" xfId="619" xr:uid="{41D7DCEC-1C60-4999-ACDC-00A976908DB9}"/>
    <cellStyle name="Normal 6 3 2 6 2" xfId="1505" xr:uid="{E8AEED30-3271-46EA-9515-BA4BC7AA73EF}"/>
    <cellStyle name="Normal 6 3 2 6 2 2" xfId="1506" xr:uid="{969FCC73-DDA5-46C9-9C8E-10ADE241EDE5}"/>
    <cellStyle name="Normal 6 3 2 6 3" xfId="1507" xr:uid="{41616E5E-8607-4266-A53C-C2FFF7E740A5}"/>
    <cellStyle name="Normal 6 3 2 6 4" xfId="3140" xr:uid="{BC8C21DC-BE61-4580-A3F3-203A553FA3F5}"/>
    <cellStyle name="Normal 6 3 2 7" xfId="1508" xr:uid="{04BD231A-8FD6-4190-AE55-F74CF6EB4E25}"/>
    <cellStyle name="Normal 6 3 2 7 2" xfId="1509" xr:uid="{5795875B-DE5C-47A9-930A-E4CC1C65EC33}"/>
    <cellStyle name="Normal 6 3 2 8" xfId="1510" xr:uid="{52D36837-9E50-48C7-8F9F-5ED7E3397AE0}"/>
    <cellStyle name="Normal 6 3 2 9" xfId="3141" xr:uid="{DC354074-2A91-4C86-9B51-CAF0F3C56519}"/>
    <cellStyle name="Normal 6 3 3" xfId="114" xr:uid="{23274C1C-8D78-4866-9AC9-E884E74A305E}"/>
    <cellStyle name="Normal 6 3 3 2" xfId="115" xr:uid="{3B34AD65-68DC-4152-9D9B-B3F0E369EE00}"/>
    <cellStyle name="Normal 6 3 3 2 2" xfId="620" xr:uid="{C6EE607F-950A-46DC-B573-AB73197BCFFF}"/>
    <cellStyle name="Normal 6 3 3 2 2 2" xfId="621" xr:uid="{32FE4F69-C5F8-4D3E-B50F-4B0496CB5F01}"/>
    <cellStyle name="Normal 6 3 3 2 2 2 2" xfId="1511" xr:uid="{8FD5974B-274A-4B9F-9320-0FECCE756812}"/>
    <cellStyle name="Normal 6 3 3 2 2 2 2 2" xfId="1512" xr:uid="{1DC5112C-9AD1-4901-8E8F-8117D2B9372A}"/>
    <cellStyle name="Normal 6 3 3 2 2 2 3" xfId="1513" xr:uid="{A5E16A28-F788-4A66-916D-C692ADF52454}"/>
    <cellStyle name="Normal 6 3 3 2 2 3" xfId="1514" xr:uid="{5F11F8F8-4CEB-4532-9150-F6DD09F5A1AA}"/>
    <cellStyle name="Normal 6 3 3 2 2 3 2" xfId="1515" xr:uid="{188F61AE-090F-4D6F-B74E-0AD1B4E85B64}"/>
    <cellStyle name="Normal 6 3 3 2 2 4" xfId="1516" xr:uid="{F77CFF92-2517-4FEE-AA2D-5CFCE037177A}"/>
    <cellStyle name="Normal 6 3 3 2 3" xfId="622" xr:uid="{CFC7BCD9-0F24-4799-8223-237BD8E7A2A4}"/>
    <cellStyle name="Normal 6 3 3 2 3 2" xfId="1517" xr:uid="{F3C846A6-1C90-4C1D-B3C0-9863A4B1E0B2}"/>
    <cellStyle name="Normal 6 3 3 2 3 2 2" xfId="1518" xr:uid="{9AFD3315-76BB-493E-89AB-48722276DE87}"/>
    <cellStyle name="Normal 6 3 3 2 3 3" xfId="1519" xr:uid="{DD87CF15-A03E-4A76-8C0C-5046FF60F803}"/>
    <cellStyle name="Normal 6 3 3 2 3 4" xfId="3142" xr:uid="{0F07B9D4-CD09-4292-914F-617F3F1F2BAA}"/>
    <cellStyle name="Normal 6 3 3 2 4" xfId="1520" xr:uid="{B5D1FBE1-058D-4EFB-9396-7E7C662C372B}"/>
    <cellStyle name="Normal 6 3 3 2 4 2" xfId="1521" xr:uid="{CDAC1F5E-AE6C-42C4-810B-F1F4E6228D1B}"/>
    <cellStyle name="Normal 6 3 3 2 5" xfId="1522" xr:uid="{902C117A-A09B-4F7C-BD8C-3C379E0F331C}"/>
    <cellStyle name="Normal 6 3 3 2 6" xfId="3143" xr:uid="{7CD0992E-AB8B-4964-9319-361079B239BA}"/>
    <cellStyle name="Normal 6 3 3 3" xfId="326" xr:uid="{6ED2FFBC-CA58-4C6A-AA41-80C8CEE8DEA4}"/>
    <cellStyle name="Normal 6 3 3 3 2" xfId="623" xr:uid="{4A870921-BD7C-4AEC-B079-54083C092E4C}"/>
    <cellStyle name="Normal 6 3 3 3 2 2" xfId="624" xr:uid="{FFDBC8D6-5F87-4BAF-85C2-A7F33ACA4539}"/>
    <cellStyle name="Normal 6 3 3 3 2 2 2" xfId="1523" xr:uid="{98A7C42D-456A-4B6F-8054-F660E6BE9753}"/>
    <cellStyle name="Normal 6 3 3 3 2 2 2 2" xfId="1524" xr:uid="{01557C10-516A-4F2B-8FC2-8D46DBB98D69}"/>
    <cellStyle name="Normal 6 3 3 3 2 2 3" xfId="1525" xr:uid="{D2572B69-E595-4058-8A0A-1F41316974AD}"/>
    <cellStyle name="Normal 6 3 3 3 2 3" xfId="1526" xr:uid="{B62B4E5C-7AD9-419F-AC10-A29708B95470}"/>
    <cellStyle name="Normal 6 3 3 3 2 3 2" xfId="1527" xr:uid="{F095952A-1984-40CF-9177-304D3035118E}"/>
    <cellStyle name="Normal 6 3 3 3 2 4" xfId="1528" xr:uid="{79AA1B26-1FCF-4BF8-9F17-C9E1832E0F61}"/>
    <cellStyle name="Normal 6 3 3 3 3" xfId="625" xr:uid="{2A2E9A50-2928-48CA-85DA-40CB5C89AC95}"/>
    <cellStyle name="Normal 6 3 3 3 3 2" xfId="1529" xr:uid="{74073DDF-10F4-45FC-9A25-982FF87DA676}"/>
    <cellStyle name="Normal 6 3 3 3 3 2 2" xfId="1530" xr:uid="{A2855905-5748-4C5F-8BB4-CA025DD2EC8C}"/>
    <cellStyle name="Normal 6 3 3 3 3 3" xfId="1531" xr:uid="{7B6CE911-1318-4EC5-BBC2-A59F044E7203}"/>
    <cellStyle name="Normal 6 3 3 3 4" xfId="1532" xr:uid="{28A31433-838C-46E5-9127-EED76B0395EA}"/>
    <cellStyle name="Normal 6 3 3 3 4 2" xfId="1533" xr:uid="{F9F78013-0C26-43F8-8334-C9823CE068D2}"/>
    <cellStyle name="Normal 6 3 3 3 5" xfId="1534" xr:uid="{22D9293C-00BC-4B88-9B0E-4F3B861F1B18}"/>
    <cellStyle name="Normal 6 3 3 4" xfId="327" xr:uid="{985AADFC-7C22-4A9F-9A04-26C2DFAD0A16}"/>
    <cellStyle name="Normal 6 3 3 4 2" xfId="626" xr:uid="{40FD50F4-FAC9-4572-859A-513D8DB950DB}"/>
    <cellStyle name="Normal 6 3 3 4 2 2" xfId="1535" xr:uid="{581F916B-0EAA-4DD3-A14E-FD6A8FF6467A}"/>
    <cellStyle name="Normal 6 3 3 4 2 2 2" xfId="1536" xr:uid="{243025E3-62AA-4F61-B194-DADE5D0127F0}"/>
    <cellStyle name="Normal 6 3 3 4 2 3" xfId="1537" xr:uid="{2F792BD8-0D77-4C6D-B667-B99C43BB105D}"/>
    <cellStyle name="Normal 6 3 3 4 3" xfId="1538" xr:uid="{0F377C0D-422D-408E-972F-91AB60156C05}"/>
    <cellStyle name="Normal 6 3 3 4 3 2" xfId="1539" xr:uid="{2E66912F-C754-44A7-9350-D5CC93AA18A4}"/>
    <cellStyle name="Normal 6 3 3 4 4" xfId="1540" xr:uid="{B97530ED-9106-4B0D-9D6E-25DA1998AF26}"/>
    <cellStyle name="Normal 6 3 3 5" xfId="627" xr:uid="{B21ABBA1-D76A-4156-A149-09D130D84F0E}"/>
    <cellStyle name="Normal 6 3 3 5 2" xfId="1541" xr:uid="{9D1BF4C4-3F1E-435C-A49F-6E9BB1D57DDE}"/>
    <cellStyle name="Normal 6 3 3 5 2 2" xfId="1542" xr:uid="{F7E57329-7CE2-4B52-83AA-FE94D6B38633}"/>
    <cellStyle name="Normal 6 3 3 5 3" xfId="1543" xr:uid="{49574D97-5092-47B4-AC8E-9D08FB1D1053}"/>
    <cellStyle name="Normal 6 3 3 5 4" xfId="3144" xr:uid="{7E49C81F-FB19-431D-AAD1-7AB65BDAA3AA}"/>
    <cellStyle name="Normal 6 3 3 6" xfId="1544" xr:uid="{0FA90177-CDEC-42BC-8A7A-7A55C49549EF}"/>
    <cellStyle name="Normal 6 3 3 6 2" xfId="1545" xr:uid="{C22477C0-DB63-497E-B6E3-D43694A67343}"/>
    <cellStyle name="Normal 6 3 3 7" xfId="1546" xr:uid="{843D3F56-A196-4076-81C7-DD9EACCC58EB}"/>
    <cellStyle name="Normal 6 3 3 8" xfId="3145" xr:uid="{1893C516-A867-4336-8864-D88188B3D3CB}"/>
    <cellStyle name="Normal 6 3 4" xfId="116" xr:uid="{F9B3CE5F-9F35-41D2-918E-316E7A8AEEFC}"/>
    <cellStyle name="Normal 6 3 4 2" xfId="447" xr:uid="{01F0CA46-8B46-4624-84C3-E11DAA893077}"/>
    <cellStyle name="Normal 6 3 4 2 2" xfId="628" xr:uid="{DAF1AB43-D2F3-4DAD-A809-9613AE4C66BF}"/>
    <cellStyle name="Normal 6 3 4 2 2 2" xfId="1547" xr:uid="{CCDB2DEC-1DAA-4AEC-9AF9-460AECEAFCAE}"/>
    <cellStyle name="Normal 6 3 4 2 2 2 2" xfId="1548" xr:uid="{583A70E1-B632-4310-ABBE-E8697C52AE53}"/>
    <cellStyle name="Normal 6 3 4 2 2 3" xfId="1549" xr:uid="{06DAE7E9-0483-4ACC-AA81-5A2A762DAE01}"/>
    <cellStyle name="Normal 6 3 4 2 2 4" xfId="3146" xr:uid="{F8F6AB91-8359-4AA5-BFB9-EAFE905ACAB0}"/>
    <cellStyle name="Normal 6 3 4 2 3" xfId="1550" xr:uid="{ACE792C5-FF53-4C17-8536-3346A0BB7F57}"/>
    <cellStyle name="Normal 6 3 4 2 3 2" xfId="1551" xr:uid="{053904B1-BEC7-4C4A-BB50-214DA7E3D756}"/>
    <cellStyle name="Normal 6 3 4 2 4" xfId="1552" xr:uid="{DFC9EC58-F003-49D4-AAFF-0B7308E82678}"/>
    <cellStyle name="Normal 6 3 4 2 5" xfId="3147" xr:uid="{B5A66FBD-2144-4D96-9909-9AB7EC90763D}"/>
    <cellStyle name="Normal 6 3 4 3" xfId="629" xr:uid="{FD929177-24E9-4535-8638-A80F33AC146D}"/>
    <cellStyle name="Normal 6 3 4 3 2" xfId="1553" xr:uid="{FD21DA35-F8C1-4231-98F5-9E3E64CFD784}"/>
    <cellStyle name="Normal 6 3 4 3 2 2" xfId="1554" xr:uid="{BEB2811A-2CC2-479C-A62C-D6FDE0A18BE3}"/>
    <cellStyle name="Normal 6 3 4 3 3" xfId="1555" xr:uid="{D2AC84EF-157E-4D15-A1AB-ED94B911875B}"/>
    <cellStyle name="Normal 6 3 4 3 4" xfId="3148" xr:uid="{D9B071DA-DDA1-4E43-A1D4-0ED51E9CD18B}"/>
    <cellStyle name="Normal 6 3 4 4" xfId="1556" xr:uid="{558BC346-AABB-46F7-94C4-C85323246086}"/>
    <cellStyle name="Normal 6 3 4 4 2" xfId="1557" xr:uid="{D7EA410B-C427-469F-9638-34FD29D917E3}"/>
    <cellStyle name="Normal 6 3 4 4 3" xfId="3149" xr:uid="{B9B62485-E587-498F-94B6-BC50016F6D6D}"/>
    <cellStyle name="Normal 6 3 4 4 4" xfId="3150" xr:uid="{62B8667A-4869-4E22-94C1-4F1FA8C591C0}"/>
    <cellStyle name="Normal 6 3 4 5" xfId="1558" xr:uid="{45C286BF-FC6B-4C94-9A35-1699095D2A15}"/>
    <cellStyle name="Normal 6 3 4 6" xfId="3151" xr:uid="{4FD5F419-FD0B-4B05-8C13-6FEAFB44ABD6}"/>
    <cellStyle name="Normal 6 3 4 7" xfId="3152" xr:uid="{6ACC2DA3-17D5-40CB-AF83-9F19D83154F4}"/>
    <cellStyle name="Normal 6 3 5" xfId="328" xr:uid="{E7159D2D-AE42-4189-B699-40A7E5D81C0C}"/>
    <cellStyle name="Normal 6 3 5 2" xfId="630" xr:uid="{45D7E54B-7FF4-4F51-A18F-80CD66995A97}"/>
    <cellStyle name="Normal 6 3 5 2 2" xfId="631" xr:uid="{B377CC19-4BD6-45EF-A040-2192CEF8DFBF}"/>
    <cellStyle name="Normal 6 3 5 2 2 2" xfId="1559" xr:uid="{32AB9B5C-D4AD-4D7A-B186-8CBD3948F718}"/>
    <cellStyle name="Normal 6 3 5 2 2 2 2" xfId="1560" xr:uid="{E6B9ACFD-85A1-4056-97E7-AFA60A83099A}"/>
    <cellStyle name="Normal 6 3 5 2 2 3" xfId="1561" xr:uid="{91F9C92D-B513-4A5B-9760-CEF9C69D4A1C}"/>
    <cellStyle name="Normal 6 3 5 2 3" xfId="1562" xr:uid="{32E7763E-93CE-4DBC-9F13-DFCAE6EEA46A}"/>
    <cellStyle name="Normal 6 3 5 2 3 2" xfId="1563" xr:uid="{0C4A5866-E26C-4522-B1A9-F9A91ED28659}"/>
    <cellStyle name="Normal 6 3 5 2 4" xfId="1564" xr:uid="{9A8BA3D6-CD85-462B-A331-B41D7F8086DD}"/>
    <cellStyle name="Normal 6 3 5 3" xfId="632" xr:uid="{9749EA99-30EF-4D08-BD4F-AB0715867F09}"/>
    <cellStyle name="Normal 6 3 5 3 2" xfId="1565" xr:uid="{68B3AFA5-5737-4755-AD0A-F5D8022544D2}"/>
    <cellStyle name="Normal 6 3 5 3 2 2" xfId="1566" xr:uid="{55A8433C-3178-4CC0-83FC-B6523E3ABEED}"/>
    <cellStyle name="Normal 6 3 5 3 3" xfId="1567" xr:uid="{52D1C67C-30CA-4419-ACA0-C20570046656}"/>
    <cellStyle name="Normal 6 3 5 3 4" xfId="3153" xr:uid="{90A121CF-4D37-41EB-8AB7-7BD13471888F}"/>
    <cellStyle name="Normal 6 3 5 4" xfId="1568" xr:uid="{7FCBF1F5-2E4F-4495-91E5-74A1DDAB8B26}"/>
    <cellStyle name="Normal 6 3 5 4 2" xfId="1569" xr:uid="{DC286BA6-6747-4FB7-811C-D52B90002CE3}"/>
    <cellStyle name="Normal 6 3 5 5" xfId="1570" xr:uid="{61E6AE2C-32E3-48CC-8778-F1F439845DBA}"/>
    <cellStyle name="Normal 6 3 5 6" xfId="3154" xr:uid="{C41F8D9A-C052-4CAD-B63A-6409060AAF40}"/>
    <cellStyle name="Normal 6 3 6" xfId="329" xr:uid="{3EA3DA90-8B94-458C-AF14-1B1238B0B7F1}"/>
    <cellStyle name="Normal 6 3 6 2" xfId="633" xr:uid="{2EDE7889-939C-4A16-85A8-5029138DAA09}"/>
    <cellStyle name="Normal 6 3 6 2 2" xfId="1571" xr:uid="{E57028BA-A863-4017-B6A8-8372D88B1F49}"/>
    <cellStyle name="Normal 6 3 6 2 2 2" xfId="1572" xr:uid="{898BC525-EE89-49D1-8BDB-80427E054367}"/>
    <cellStyle name="Normal 6 3 6 2 3" xfId="1573" xr:uid="{21CAFAD6-5FCF-4E06-99F3-017B8F772A91}"/>
    <cellStyle name="Normal 6 3 6 2 4" xfId="3155" xr:uid="{5D95C688-3452-439C-915D-1A0E8D3DB0D8}"/>
    <cellStyle name="Normal 6 3 6 3" xfId="1574" xr:uid="{81A63738-C893-44D4-8694-E62026ADC9B9}"/>
    <cellStyle name="Normal 6 3 6 3 2" xfId="1575" xr:uid="{519939F0-EC91-4129-9AD6-87A95CA3EEB9}"/>
    <cellStyle name="Normal 6 3 6 4" xfId="1576" xr:uid="{DB2A230D-A7C3-46B4-8093-360A28EE677E}"/>
    <cellStyle name="Normal 6 3 6 5" xfId="3156" xr:uid="{A8BCDDB5-9C2B-49CD-A62F-CDDABFBF7B54}"/>
    <cellStyle name="Normal 6 3 7" xfId="634" xr:uid="{391827B7-ADC4-4A76-A244-EBFC5036FF15}"/>
    <cellStyle name="Normal 6 3 7 2" xfId="1577" xr:uid="{58D05313-74E1-4CED-9C21-8B5DBFD76BD8}"/>
    <cellStyle name="Normal 6 3 7 2 2" xfId="1578" xr:uid="{B3F79C06-3785-46F5-ABEF-160EE8EDD9E8}"/>
    <cellStyle name="Normal 6 3 7 3" xfId="1579" xr:uid="{7DCB5C73-FBF5-423E-BFB5-E2B210DBF196}"/>
    <cellStyle name="Normal 6 3 7 4" xfId="3157" xr:uid="{187EC2EC-70C7-4DBF-BC79-F5AC6E4F3CB1}"/>
    <cellStyle name="Normal 6 3 8" xfId="1580" xr:uid="{4A3E7841-111B-475C-9B56-3613452E90BB}"/>
    <cellStyle name="Normal 6 3 8 2" xfId="1581" xr:uid="{244CA455-CBA7-40AD-9FAA-7A9842942830}"/>
    <cellStyle name="Normal 6 3 8 3" xfId="3158" xr:uid="{D5B6262E-2BFA-4909-A3C9-BE1E6DD9FECE}"/>
    <cellStyle name="Normal 6 3 8 4" xfId="3159" xr:uid="{C4540B2D-4DFB-4C17-8096-BA515217E7DE}"/>
    <cellStyle name="Normal 6 3 9" xfId="1582" xr:uid="{33E0B119-DAA0-4A6B-8037-92AE2810F586}"/>
    <cellStyle name="Normal 6 3 9 2" xfId="4718" xr:uid="{14F6D9C5-308B-439E-B5D1-AAA40F0F3165}"/>
    <cellStyle name="Normal 6 4" xfId="117" xr:uid="{9CD7786E-A269-4668-A6E6-01F569DF0DE0}"/>
    <cellStyle name="Normal 6 4 10" xfId="3160" xr:uid="{3E4DDD5F-AD20-47D5-B0D7-94F8B1F1FB8A}"/>
    <cellStyle name="Normal 6 4 11" xfId="3161" xr:uid="{820AC54D-E25C-4569-9A40-618C19021209}"/>
    <cellStyle name="Normal 6 4 2" xfId="118" xr:uid="{22627094-9916-43F7-BE73-76D808D8B397}"/>
    <cellStyle name="Normal 6 4 2 2" xfId="119" xr:uid="{7ABAABA5-67A2-4D59-9471-9CBE5B642B47}"/>
    <cellStyle name="Normal 6 4 2 2 2" xfId="330" xr:uid="{C69CB52F-2404-49B3-8DC2-32F8C26A1155}"/>
    <cellStyle name="Normal 6 4 2 2 2 2" xfId="635" xr:uid="{D409802A-55AE-437A-927E-0DBDB6F0796D}"/>
    <cellStyle name="Normal 6 4 2 2 2 2 2" xfId="1583" xr:uid="{6BDE3B5A-8ABD-4B42-B8A2-71A4633F8BC7}"/>
    <cellStyle name="Normal 6 4 2 2 2 2 2 2" xfId="1584" xr:uid="{369CDE86-27F0-4941-B864-343DC0133A88}"/>
    <cellStyle name="Normal 6 4 2 2 2 2 3" xfId="1585" xr:uid="{B746F8BE-1D00-47EF-AF6F-1A926D2C1D66}"/>
    <cellStyle name="Normal 6 4 2 2 2 2 4" xfId="3162" xr:uid="{FDD09058-B4EC-4F53-A1A9-BDDCA0554AA1}"/>
    <cellStyle name="Normal 6 4 2 2 2 3" xfId="1586" xr:uid="{255CFD0F-F7EA-44EB-AAF7-0A59DA500EE1}"/>
    <cellStyle name="Normal 6 4 2 2 2 3 2" xfId="1587" xr:uid="{617BA68D-21C5-4DE2-8B6B-F047F1F3E32F}"/>
    <cellStyle name="Normal 6 4 2 2 2 3 3" xfId="3163" xr:uid="{BBC07E0F-335C-44E1-9A03-0A713165CA2C}"/>
    <cellStyle name="Normal 6 4 2 2 2 3 4" xfId="3164" xr:uid="{B60BD57C-EB7D-4B29-AB76-7005BBAE5248}"/>
    <cellStyle name="Normal 6 4 2 2 2 4" xfId="1588" xr:uid="{CCC751A3-27C5-460E-8D9B-A325A48B7961}"/>
    <cellStyle name="Normal 6 4 2 2 2 5" xfId="3165" xr:uid="{E27C6E8B-18B4-46AF-AD1D-4598577C284F}"/>
    <cellStyle name="Normal 6 4 2 2 2 6" xfId="3166" xr:uid="{8605B171-CE94-40F9-864D-47B1A0717F45}"/>
    <cellStyle name="Normal 6 4 2 2 3" xfId="636" xr:uid="{F95098E2-07D0-4839-B283-B1E63E87F192}"/>
    <cellStyle name="Normal 6 4 2 2 3 2" xfId="1589" xr:uid="{A371174E-0298-483B-800D-97311691AE46}"/>
    <cellStyle name="Normal 6 4 2 2 3 2 2" xfId="1590" xr:uid="{70AF2B8E-A570-4FBE-895C-DD1E5E020960}"/>
    <cellStyle name="Normal 6 4 2 2 3 2 3" xfId="3167" xr:uid="{0B905995-4B39-43F4-8E16-B065734AA4EB}"/>
    <cellStyle name="Normal 6 4 2 2 3 2 4" xfId="3168" xr:uid="{3004D8FC-0B01-4C76-8A74-95FD70134361}"/>
    <cellStyle name="Normal 6 4 2 2 3 3" xfId="1591" xr:uid="{486F22D6-AAE2-4400-B09E-ED8BDD967F03}"/>
    <cellStyle name="Normal 6 4 2 2 3 4" xfId="3169" xr:uid="{2CD8271E-2117-46CF-9075-CD5E242CFA94}"/>
    <cellStyle name="Normal 6 4 2 2 3 5" xfId="3170" xr:uid="{77AD0A4D-5CCF-4CC9-8473-04C6D5632249}"/>
    <cellStyle name="Normal 6 4 2 2 4" xfId="1592" xr:uid="{0BA5764B-2D0A-4AE6-BF3A-2D3D545F3B08}"/>
    <cellStyle name="Normal 6 4 2 2 4 2" xfId="1593" xr:uid="{A2A6B119-F626-434F-BA8C-AA0DA7AAC7C9}"/>
    <cellStyle name="Normal 6 4 2 2 4 3" xfId="3171" xr:uid="{5E641CFF-EF20-43E2-BEAF-0222A4339381}"/>
    <cellStyle name="Normal 6 4 2 2 4 4" xfId="3172" xr:uid="{A335BEA9-3D1A-40E8-AD01-4D9DA27D08D9}"/>
    <cellStyle name="Normal 6 4 2 2 5" xfId="1594" xr:uid="{E5ACD176-9AFE-4F7A-9D42-616024DCDB35}"/>
    <cellStyle name="Normal 6 4 2 2 5 2" xfId="3173" xr:uid="{D79AC3CB-5366-49E8-911B-8FB634BA9503}"/>
    <cellStyle name="Normal 6 4 2 2 5 3" xfId="3174" xr:uid="{1FBD75F8-9E0F-4486-A4CE-020CAACB77CA}"/>
    <cellStyle name="Normal 6 4 2 2 5 4" xfId="3175" xr:uid="{2B874C51-1D23-468A-850B-E843082E6452}"/>
    <cellStyle name="Normal 6 4 2 2 6" xfId="3176" xr:uid="{55C4BFAF-67C9-48E9-9D85-82C1B6629C4C}"/>
    <cellStyle name="Normal 6 4 2 2 7" xfId="3177" xr:uid="{9B2A0F60-85F4-435B-9499-3CEE88C696AC}"/>
    <cellStyle name="Normal 6 4 2 2 8" xfId="3178" xr:uid="{50500E72-4E54-4B9C-BFDC-E13907BCD712}"/>
    <cellStyle name="Normal 6 4 2 3" xfId="331" xr:uid="{39FA1510-EAB8-44BE-8099-D81D21C2D72E}"/>
    <cellStyle name="Normal 6 4 2 3 2" xfId="637" xr:uid="{7CC17317-BA9E-4650-8879-ED7D46516A2B}"/>
    <cellStyle name="Normal 6 4 2 3 2 2" xfId="638" xr:uid="{DA7F29FB-B437-47A3-98AE-5CF9C4337262}"/>
    <cellStyle name="Normal 6 4 2 3 2 2 2" xfId="1595" xr:uid="{1AE644EF-BC41-4404-9DFF-C9E8CF4C2E30}"/>
    <cellStyle name="Normal 6 4 2 3 2 2 2 2" xfId="1596" xr:uid="{1E6B6DCF-E10F-4599-9362-A10B25D00A0F}"/>
    <cellStyle name="Normal 6 4 2 3 2 2 3" xfId="1597" xr:uid="{E678105C-29FE-455C-8DD3-DF2CEA2669EA}"/>
    <cellStyle name="Normal 6 4 2 3 2 3" xfId="1598" xr:uid="{8B722054-0BA6-456F-A368-50E400A96AE7}"/>
    <cellStyle name="Normal 6 4 2 3 2 3 2" xfId="1599" xr:uid="{10D68B74-63B2-4D16-84F1-7859A8729823}"/>
    <cellStyle name="Normal 6 4 2 3 2 4" xfId="1600" xr:uid="{537A4C17-EBE2-4A7B-98ED-39ACDA0E4270}"/>
    <cellStyle name="Normal 6 4 2 3 3" xfId="639" xr:uid="{9EF45B50-5D0D-4D1B-A2B6-86E52FBD10BD}"/>
    <cellStyle name="Normal 6 4 2 3 3 2" xfId="1601" xr:uid="{E78D530D-EA09-474B-9111-73FC94F3F9E2}"/>
    <cellStyle name="Normal 6 4 2 3 3 2 2" xfId="1602" xr:uid="{7AAD0313-125F-45C5-8431-E91EB09D46D1}"/>
    <cellStyle name="Normal 6 4 2 3 3 3" xfId="1603" xr:uid="{41B2D708-B3FA-4948-A98D-2DF283ECE191}"/>
    <cellStyle name="Normal 6 4 2 3 3 4" xfId="3179" xr:uid="{6B41C09D-1FB9-4A3E-AE7C-AD216D32EB84}"/>
    <cellStyle name="Normal 6 4 2 3 4" xfId="1604" xr:uid="{687F99D6-0FBA-47A2-A0E2-B2AC448A5DE9}"/>
    <cellStyle name="Normal 6 4 2 3 4 2" xfId="1605" xr:uid="{D2966036-76A9-4923-BC47-FCE3522FBF35}"/>
    <cellStyle name="Normal 6 4 2 3 5" xfId="1606" xr:uid="{965B6F07-9B87-4B70-AC6F-0821D0F152D9}"/>
    <cellStyle name="Normal 6 4 2 3 6" xfId="3180" xr:uid="{57456968-8980-4179-B31C-EBA5745504A1}"/>
    <cellStyle name="Normal 6 4 2 4" xfId="332" xr:uid="{F4591EAB-5D24-4106-825C-BE4D06E32B43}"/>
    <cellStyle name="Normal 6 4 2 4 2" xfId="640" xr:uid="{BAC7EFCA-638F-4899-8B53-B60E0B4BBB8C}"/>
    <cellStyle name="Normal 6 4 2 4 2 2" xfId="1607" xr:uid="{B005E79E-6893-4C66-841A-697A4C5111D8}"/>
    <cellStyle name="Normal 6 4 2 4 2 2 2" xfId="1608" xr:uid="{F75D041B-863D-480D-B3B0-45C443386E2B}"/>
    <cellStyle name="Normal 6 4 2 4 2 3" xfId="1609" xr:uid="{CE6AA59A-4837-47F2-83F5-08E974D84144}"/>
    <cellStyle name="Normal 6 4 2 4 2 4" xfId="3181" xr:uid="{56F2893B-1ECE-45FD-AF31-788442CFCFBE}"/>
    <cellStyle name="Normal 6 4 2 4 3" xfId="1610" xr:uid="{6A8C8882-B16C-4EBE-A871-803DE48F79A8}"/>
    <cellStyle name="Normal 6 4 2 4 3 2" xfId="1611" xr:uid="{740D39FB-9264-4B58-9776-5CC87B1770E6}"/>
    <cellStyle name="Normal 6 4 2 4 4" xfId="1612" xr:uid="{03B0B982-DF39-4CBE-BCFB-ADCA2BE7EEFD}"/>
    <cellStyle name="Normal 6 4 2 4 5" xfId="3182" xr:uid="{D4C9195B-F699-4FFD-AF72-B8EF9200C4B1}"/>
    <cellStyle name="Normal 6 4 2 5" xfId="333" xr:uid="{24088FA4-C2DD-4CDA-B292-1F58EBFBCBF7}"/>
    <cellStyle name="Normal 6 4 2 5 2" xfId="1613" xr:uid="{C0EED8FD-EA57-49D7-8C51-FACC0AB5B439}"/>
    <cellStyle name="Normal 6 4 2 5 2 2" xfId="1614" xr:uid="{5D3B124D-6D89-4E66-85A3-48ACC99205B0}"/>
    <cellStyle name="Normal 6 4 2 5 3" xfId="1615" xr:uid="{A93A222F-3D26-41F8-8473-9ABA1231A4B0}"/>
    <cellStyle name="Normal 6 4 2 5 4" xfId="3183" xr:uid="{E803D88E-9968-45E0-B9EF-65D476D95BFA}"/>
    <cellStyle name="Normal 6 4 2 6" xfId="1616" xr:uid="{94F119DE-43FD-4725-B302-F74DABF25FAE}"/>
    <cellStyle name="Normal 6 4 2 6 2" xfId="1617" xr:uid="{C1F0CBA1-CB3F-4CBB-BEF5-E82872A6D157}"/>
    <cellStyle name="Normal 6 4 2 6 3" xfId="3184" xr:uid="{1CB3E5D4-91C9-4F2F-AF6B-5CAD35C988E6}"/>
    <cellStyle name="Normal 6 4 2 6 4" xfId="3185" xr:uid="{18D33DE6-19DA-46A5-9C71-6C7F5F0BD908}"/>
    <cellStyle name="Normal 6 4 2 7" xfId="1618" xr:uid="{8AE765F0-7DD1-46CB-B977-E1CD9296DD9E}"/>
    <cellStyle name="Normal 6 4 2 8" xfId="3186" xr:uid="{D2E6A742-673C-41B2-9D4B-1083C1ACC14E}"/>
    <cellStyle name="Normal 6 4 2 9" xfId="3187" xr:uid="{6BA604A7-71ED-49A4-B268-9F8E1F06F9D4}"/>
    <cellStyle name="Normal 6 4 3" xfId="120" xr:uid="{E2C4A329-ECAE-45ED-9BEE-AF0FE0DE3992}"/>
    <cellStyle name="Normal 6 4 3 2" xfId="121" xr:uid="{9CE7AC2B-4F1D-4B62-93DE-DEC3FFDD5FCA}"/>
    <cellStyle name="Normal 6 4 3 2 2" xfId="641" xr:uid="{B66B896B-62A0-4E9B-AC96-EEA080B8E9BB}"/>
    <cellStyle name="Normal 6 4 3 2 2 2" xfId="1619" xr:uid="{1EDEEE9D-3029-4841-86EE-D6F3A0E579BC}"/>
    <cellStyle name="Normal 6 4 3 2 2 2 2" xfId="1620" xr:uid="{2D219605-E998-405C-8FF9-7B15B74B9087}"/>
    <cellStyle name="Normal 6 4 3 2 2 2 2 2" xfId="4476" xr:uid="{27E2A059-FC0E-49C2-A190-E072CA288C13}"/>
    <cellStyle name="Normal 6 4 3 2 2 2 3" xfId="4477" xr:uid="{6BCA0261-30F0-4853-8B11-3F47F77CD55B}"/>
    <cellStyle name="Normal 6 4 3 2 2 3" xfId="1621" xr:uid="{E0174ABA-6EFD-481B-A0B3-8868D87A3DA6}"/>
    <cellStyle name="Normal 6 4 3 2 2 3 2" xfId="4478" xr:uid="{F7873148-A222-417A-8EB8-AD52AA24BB1B}"/>
    <cellStyle name="Normal 6 4 3 2 2 4" xfId="3188" xr:uid="{1EF89033-1FCF-444E-8E4B-341A26CCC264}"/>
    <cellStyle name="Normal 6 4 3 2 3" xfId="1622" xr:uid="{9A2E13F1-C857-4D60-8973-1713DAD78E66}"/>
    <cellStyle name="Normal 6 4 3 2 3 2" xfId="1623" xr:uid="{FDE9367C-067C-4FB1-AF8F-3B31F2E5EC15}"/>
    <cellStyle name="Normal 6 4 3 2 3 2 2" xfId="4479" xr:uid="{DDC6FE5B-E673-4E93-A59A-CE57ADCB1E48}"/>
    <cellStyle name="Normal 6 4 3 2 3 3" xfId="3189" xr:uid="{FABDBEF8-BE18-419F-9685-EB9958026096}"/>
    <cellStyle name="Normal 6 4 3 2 3 4" xfId="3190" xr:uid="{3D32EC1B-AFA1-41C1-9111-34436ACFC19D}"/>
    <cellStyle name="Normal 6 4 3 2 4" xfId="1624" xr:uid="{EA4035B5-25CA-4CC0-BB9A-1416D57D413A}"/>
    <cellStyle name="Normal 6 4 3 2 4 2" xfId="4480" xr:uid="{C5DB9E7D-519C-4C16-BDF8-7E80E8904E1B}"/>
    <cellStyle name="Normal 6 4 3 2 5" xfId="3191" xr:uid="{039D57A3-9597-4729-A74A-4B58EA79CF31}"/>
    <cellStyle name="Normal 6 4 3 2 6" xfId="3192" xr:uid="{A08FA792-B6EB-4FE7-8587-50A611BA47DA}"/>
    <cellStyle name="Normal 6 4 3 3" xfId="334" xr:uid="{A2E12FBC-A45C-49D7-9A0F-60E2E8F6EFBB}"/>
    <cellStyle name="Normal 6 4 3 3 2" xfId="1625" xr:uid="{C51F4E8F-1E4F-4DC1-A41F-79BA0FA347F6}"/>
    <cellStyle name="Normal 6 4 3 3 2 2" xfId="1626" xr:uid="{20D9368C-2F85-4D17-B28C-ED4560DDAAFF}"/>
    <cellStyle name="Normal 6 4 3 3 2 2 2" xfId="4481" xr:uid="{DDD3E641-0F47-49DC-8300-CF44220DC55A}"/>
    <cellStyle name="Normal 6 4 3 3 2 3" xfId="3193" xr:uid="{00DF1F85-837A-43F8-86F8-C4F078EB0B90}"/>
    <cellStyle name="Normal 6 4 3 3 2 4" xfId="3194" xr:uid="{8B27C6DE-B2C1-4445-A353-A431B624538A}"/>
    <cellStyle name="Normal 6 4 3 3 3" xfId="1627" xr:uid="{4F7FE87A-7245-4FF3-A6DE-24001CDB6F22}"/>
    <cellStyle name="Normal 6 4 3 3 3 2" xfId="4482" xr:uid="{37799F24-081C-4AD7-B079-B76AE6CEA797}"/>
    <cellStyle name="Normal 6 4 3 3 4" xfId="3195" xr:uid="{32BABE7E-B0BF-4EB4-BF9F-F33BFE04F898}"/>
    <cellStyle name="Normal 6 4 3 3 5" xfId="3196" xr:uid="{24B60E5B-52F9-4739-9BFE-E4DAE61A3D3D}"/>
    <cellStyle name="Normal 6 4 3 4" xfId="1628" xr:uid="{CF83957B-1497-4203-83ED-F67152D1000F}"/>
    <cellStyle name="Normal 6 4 3 4 2" xfId="1629" xr:uid="{4F7A9139-1854-4717-A569-0B68D95B3FF9}"/>
    <cellStyle name="Normal 6 4 3 4 2 2" xfId="4483" xr:uid="{6EC014F2-5D7B-4762-B98F-3578C42A71D4}"/>
    <cellStyle name="Normal 6 4 3 4 3" xfId="3197" xr:uid="{A8FCC982-9CBF-445B-9046-9FEF7BAFEB82}"/>
    <cellStyle name="Normal 6 4 3 4 4" xfId="3198" xr:uid="{595DF188-6B3A-43AC-ACF8-623F2BFA8639}"/>
    <cellStyle name="Normal 6 4 3 5" xfId="1630" xr:uid="{902CB5D2-9238-422B-9725-AEC533C4ADBA}"/>
    <cellStyle name="Normal 6 4 3 5 2" xfId="3199" xr:uid="{ACF3D2CB-4A2C-4210-B172-A133D2CE4179}"/>
    <cellStyle name="Normal 6 4 3 5 3" xfId="3200" xr:uid="{B17CEB7D-6595-4833-BEBB-7E9D52E26A1C}"/>
    <cellStyle name="Normal 6 4 3 5 4" xfId="3201" xr:uid="{429F056E-1C05-42C6-8306-95A273CA19D3}"/>
    <cellStyle name="Normal 6 4 3 6" xfId="3202" xr:uid="{A7611B37-FF0A-44A9-85E5-1C0E45F1315F}"/>
    <cellStyle name="Normal 6 4 3 7" xfId="3203" xr:uid="{C997C98B-45A4-4889-9EE5-96A1C3F59986}"/>
    <cellStyle name="Normal 6 4 3 8" xfId="3204" xr:uid="{6A00FB43-4529-44A8-ACA5-138C1CE8733E}"/>
    <cellStyle name="Normal 6 4 4" xfId="122" xr:uid="{FD1545B5-68A8-42AA-9F69-640F60AA1C66}"/>
    <cellStyle name="Normal 6 4 4 2" xfId="642" xr:uid="{4CA1CCAE-B4B9-455A-A004-A06C5EFB178D}"/>
    <cellStyle name="Normal 6 4 4 2 2" xfId="643" xr:uid="{69D71E9B-FF93-4C5E-9CB3-539DEBE15A15}"/>
    <cellStyle name="Normal 6 4 4 2 2 2" xfId="1631" xr:uid="{C6565B68-E55E-4679-BD67-23F98FC156CF}"/>
    <cellStyle name="Normal 6 4 4 2 2 2 2" xfId="1632" xr:uid="{39DDA35B-2C83-4FD1-B0AB-AA1F2C2AB11D}"/>
    <cellStyle name="Normal 6 4 4 2 2 3" xfId="1633" xr:uid="{F2540496-C9E3-4899-A8BB-23DD1783D5E0}"/>
    <cellStyle name="Normal 6 4 4 2 2 4" xfId="3205" xr:uid="{A10A5A08-7F99-4257-8311-AD24BAE3E0F8}"/>
    <cellStyle name="Normal 6 4 4 2 3" xfId="1634" xr:uid="{E5FBCE43-32A7-4AF4-9EAF-F7F383A671B1}"/>
    <cellStyle name="Normal 6 4 4 2 3 2" xfId="1635" xr:uid="{9C7FC994-4333-43FA-BD4D-2E394E796D67}"/>
    <cellStyle name="Normal 6 4 4 2 4" xfId="1636" xr:uid="{0259809B-0FF3-4362-B4A8-CE90CE83A799}"/>
    <cellStyle name="Normal 6 4 4 2 5" xfId="3206" xr:uid="{9D0F869D-DA15-4C02-854F-6D338BD77A44}"/>
    <cellStyle name="Normal 6 4 4 3" xfId="644" xr:uid="{E4BE885D-9B33-40C4-ADFE-F5A8DD5BBDFA}"/>
    <cellStyle name="Normal 6 4 4 3 2" xfId="1637" xr:uid="{DDB117CC-D5A7-45C1-A461-7C958A507ED0}"/>
    <cellStyle name="Normal 6 4 4 3 2 2" xfId="1638" xr:uid="{7050469F-68C3-482F-A14A-B81176711C21}"/>
    <cellStyle name="Normal 6 4 4 3 3" xfId="1639" xr:uid="{07A8574C-28F3-4C70-A02E-0C478F68120B}"/>
    <cellStyle name="Normal 6 4 4 3 4" xfId="3207" xr:uid="{59BDDEE9-B520-4FA9-9A62-4B7836E3B833}"/>
    <cellStyle name="Normal 6 4 4 4" xfId="1640" xr:uid="{92D10CDE-1E5D-4BA9-B744-4A6FAC5AC173}"/>
    <cellStyle name="Normal 6 4 4 4 2" xfId="1641" xr:uid="{4EE51789-D8E8-43B3-8259-40D6D8878A15}"/>
    <cellStyle name="Normal 6 4 4 4 3" xfId="3208" xr:uid="{E84B545E-ABA2-48FF-B0CF-C1BC24BA25D5}"/>
    <cellStyle name="Normal 6 4 4 4 4" xfId="3209" xr:uid="{601A0AD6-2A85-48F2-BFCB-C29E448327A3}"/>
    <cellStyle name="Normal 6 4 4 5" xfId="1642" xr:uid="{EE036570-7B95-41FD-9403-93EAE2C0C495}"/>
    <cellStyle name="Normal 6 4 4 6" xfId="3210" xr:uid="{6D7BE1E5-0A1A-4E47-8F7E-73C9AD87F65E}"/>
    <cellStyle name="Normal 6 4 4 7" xfId="3211" xr:uid="{D3220D49-E324-4F42-944A-28BB751D5C40}"/>
    <cellStyle name="Normal 6 4 5" xfId="335" xr:uid="{6C4FD847-A923-4016-B52A-8F1E50DBDCAA}"/>
    <cellStyle name="Normal 6 4 5 2" xfId="645" xr:uid="{682E595D-7B9F-4FE9-AC07-D93E8126406D}"/>
    <cellStyle name="Normal 6 4 5 2 2" xfId="1643" xr:uid="{F6F3FE62-667B-492D-80D7-F865037B8FF3}"/>
    <cellStyle name="Normal 6 4 5 2 2 2" xfId="1644" xr:uid="{BA82FDE9-9835-4E07-938E-3B6F4FDA150B}"/>
    <cellStyle name="Normal 6 4 5 2 3" xfId="1645" xr:uid="{A9F8BBCE-299B-4D08-A663-1BA7B3E58EF0}"/>
    <cellStyle name="Normal 6 4 5 2 4" xfId="3212" xr:uid="{AE31C041-3D01-49AD-8F33-696BA7C49FA6}"/>
    <cellStyle name="Normal 6 4 5 3" xfId="1646" xr:uid="{9A8541D0-6352-430B-AC7A-6D8201E74D19}"/>
    <cellStyle name="Normal 6 4 5 3 2" xfId="1647" xr:uid="{7BDDE467-C2A4-40F2-96D1-2529ACB111E0}"/>
    <cellStyle name="Normal 6 4 5 3 3" xfId="3213" xr:uid="{3AC10261-A7E5-4EDF-982B-170B3A9C2F45}"/>
    <cellStyle name="Normal 6 4 5 3 4" xfId="3214" xr:uid="{40D373CB-EE21-4594-99AD-A608E7C74E9D}"/>
    <cellStyle name="Normal 6 4 5 4" xfId="1648" xr:uid="{7C929CDF-4535-427D-A601-9360EB9AFDF2}"/>
    <cellStyle name="Normal 6 4 5 5" xfId="3215" xr:uid="{23D358D8-2A44-45CE-B0F3-0F8837B5FB3D}"/>
    <cellStyle name="Normal 6 4 5 6" xfId="3216" xr:uid="{981E5BEB-95D9-4652-AD29-282C98676180}"/>
    <cellStyle name="Normal 6 4 6" xfId="336" xr:uid="{87B336CA-3B59-47A2-A7AA-B7612AFA1E9A}"/>
    <cellStyle name="Normal 6 4 6 2" xfId="1649" xr:uid="{5C29D786-5DDC-4C0F-81D1-A91E4471AE91}"/>
    <cellStyle name="Normal 6 4 6 2 2" xfId="1650" xr:uid="{B13B8182-9972-46A7-80AB-ABA2135554AF}"/>
    <cellStyle name="Normal 6 4 6 2 3" xfId="3217" xr:uid="{12CA005F-A5B0-40F8-A597-FFE058B56D41}"/>
    <cellStyle name="Normal 6 4 6 2 4" xfId="3218" xr:uid="{40CC5697-C33B-465D-8E05-78916AF55AB2}"/>
    <cellStyle name="Normal 6 4 6 3" xfId="1651" xr:uid="{0150DE09-AB74-4096-96C7-32BECFE9566C}"/>
    <cellStyle name="Normal 6 4 6 4" xfId="3219" xr:uid="{881E35DD-6D5E-4D81-985C-D919A9973311}"/>
    <cellStyle name="Normal 6 4 6 5" xfId="3220" xr:uid="{9CB6FF48-859F-40AE-A0BA-EE85748FDC0A}"/>
    <cellStyle name="Normal 6 4 7" xfId="1652" xr:uid="{02A8E440-8463-4B2B-8DC2-F9DF650F81F2}"/>
    <cellStyle name="Normal 6 4 7 2" xfId="1653" xr:uid="{4099613C-1D0C-43DC-BA12-964F671568C6}"/>
    <cellStyle name="Normal 6 4 7 3" xfId="3221" xr:uid="{93220016-8D89-4527-955A-557CF3F4A50B}"/>
    <cellStyle name="Normal 6 4 7 3 2" xfId="4407" xr:uid="{1EDF1C68-54C0-45A4-85BD-3311AD631711}"/>
    <cellStyle name="Normal 6 4 7 3 3" xfId="4685" xr:uid="{ACEBE212-885A-4D20-BDEB-6713D454E59C}"/>
    <cellStyle name="Normal 6 4 7 4" xfId="3222" xr:uid="{D8592516-D997-4223-908B-F153422CF114}"/>
    <cellStyle name="Normal 6 4 8" xfId="1654" xr:uid="{57D64BCB-F41D-4A53-925A-D95FD46749DC}"/>
    <cellStyle name="Normal 6 4 8 2" xfId="3223" xr:uid="{4757897F-3F7D-45B4-997F-122FED34C1AA}"/>
    <cellStyle name="Normal 6 4 8 3" xfId="3224" xr:uid="{14C2A50C-F0AE-4D8B-B98A-C72403F79129}"/>
    <cellStyle name="Normal 6 4 8 4" xfId="3225" xr:uid="{92D3401A-E8FC-429E-8526-12216FC5EDF4}"/>
    <cellStyle name="Normal 6 4 9" xfId="3226" xr:uid="{224B3E63-6B75-4E5A-918B-952D3532EDC3}"/>
    <cellStyle name="Normal 6 5" xfId="123" xr:uid="{FFFBFBE4-904E-4074-AF52-902A0665478B}"/>
    <cellStyle name="Normal 6 5 10" xfId="3227" xr:uid="{B62513B3-0D02-4854-A068-F8C52B24262D}"/>
    <cellStyle name="Normal 6 5 11" xfId="3228" xr:uid="{A437441F-55B8-44D9-8D57-22F758B87C01}"/>
    <cellStyle name="Normal 6 5 2" xfId="124" xr:uid="{C4760554-DD1A-4B00-A8AB-5D5F273287A7}"/>
    <cellStyle name="Normal 6 5 2 2" xfId="337" xr:uid="{4D0B2D2E-E386-44D6-8CB1-CE4AB6FF5758}"/>
    <cellStyle name="Normal 6 5 2 2 2" xfId="646" xr:uid="{3592B083-6937-4A79-85D5-964317EF6EA2}"/>
    <cellStyle name="Normal 6 5 2 2 2 2" xfId="647" xr:uid="{D202381A-4441-4D72-A658-5DE2516AD76F}"/>
    <cellStyle name="Normal 6 5 2 2 2 2 2" xfId="1655" xr:uid="{94313778-912D-4E01-BBF3-3CC5899029FD}"/>
    <cellStyle name="Normal 6 5 2 2 2 2 3" xfId="3229" xr:uid="{A56D31BE-8BB6-4F99-BF1B-43445994BB22}"/>
    <cellStyle name="Normal 6 5 2 2 2 2 4" xfId="3230" xr:uid="{23F106EB-1427-4495-B02F-8C226444F366}"/>
    <cellStyle name="Normal 6 5 2 2 2 3" xfId="1656" xr:uid="{D39FB947-DD8D-4C92-A408-08CA2D48BBF1}"/>
    <cellStyle name="Normal 6 5 2 2 2 3 2" xfId="3231" xr:uid="{76A26A67-EEE0-47DF-B47C-117910A8293C}"/>
    <cellStyle name="Normal 6 5 2 2 2 3 3" xfId="3232" xr:uid="{60551348-B989-4D1F-9F76-3332B0907689}"/>
    <cellStyle name="Normal 6 5 2 2 2 3 4" xfId="3233" xr:uid="{EC114EBB-3789-4BB8-8387-78E448BF8E23}"/>
    <cellStyle name="Normal 6 5 2 2 2 4" xfId="3234" xr:uid="{7E65A4F2-15D3-43BD-AC86-7B235490EA75}"/>
    <cellStyle name="Normal 6 5 2 2 2 5" xfId="3235" xr:uid="{1501E4AE-8A47-4E84-B54B-97DB2CA0A521}"/>
    <cellStyle name="Normal 6 5 2 2 2 6" xfId="3236" xr:uid="{0C41FB38-8D31-45C0-9D98-0F2B604E3E81}"/>
    <cellStyle name="Normal 6 5 2 2 3" xfId="648" xr:uid="{D3BD5141-4634-4431-BA54-E77245BD8764}"/>
    <cellStyle name="Normal 6 5 2 2 3 2" xfId="1657" xr:uid="{B0633143-3A7C-48C4-829D-BC49FB4C3D4E}"/>
    <cellStyle name="Normal 6 5 2 2 3 2 2" xfId="3237" xr:uid="{A574BB03-5429-4497-A317-23DE38A7C272}"/>
    <cellStyle name="Normal 6 5 2 2 3 2 3" xfId="3238" xr:uid="{A1B1AB16-C18E-48C3-A5DC-1449787EAD3A}"/>
    <cellStyle name="Normal 6 5 2 2 3 2 4" xfId="3239" xr:uid="{201C9C33-73C7-4FBE-B6DF-BA502864AF42}"/>
    <cellStyle name="Normal 6 5 2 2 3 3" xfId="3240" xr:uid="{543D990E-BC0F-4147-88A4-584C95902765}"/>
    <cellStyle name="Normal 6 5 2 2 3 4" xfId="3241" xr:uid="{AFF0DB24-F066-4685-9240-CED8BB3210A8}"/>
    <cellStyle name="Normal 6 5 2 2 3 5" xfId="3242" xr:uid="{D42BD2D3-9C97-4B48-816C-0D00D04E6521}"/>
    <cellStyle name="Normal 6 5 2 2 4" xfId="1658" xr:uid="{66764CC5-7FDA-4CC7-95A6-2796520351F4}"/>
    <cellStyle name="Normal 6 5 2 2 4 2" xfId="3243" xr:uid="{5D5DC84F-75E4-4E58-A6C5-BF18607305F0}"/>
    <cellStyle name="Normal 6 5 2 2 4 3" xfId="3244" xr:uid="{E578C5DD-80E7-490E-A7A6-DEDBEFEEFEC7}"/>
    <cellStyle name="Normal 6 5 2 2 4 4" xfId="3245" xr:uid="{314E727D-67CC-41B7-BDD1-990871A8243D}"/>
    <cellStyle name="Normal 6 5 2 2 5" xfId="3246" xr:uid="{59B9CD0A-82CE-4C38-A3A7-06CD0115CC87}"/>
    <cellStyle name="Normal 6 5 2 2 5 2" xfId="3247" xr:uid="{31CC68BA-BA77-4C6D-8FDC-07AB815BD7D9}"/>
    <cellStyle name="Normal 6 5 2 2 5 3" xfId="3248" xr:uid="{20790808-95CE-4184-9EE4-2BC1B8E59F54}"/>
    <cellStyle name="Normal 6 5 2 2 5 4" xfId="3249" xr:uid="{1816D8DC-430C-4EB4-81ED-E0E95D1DC16C}"/>
    <cellStyle name="Normal 6 5 2 2 6" xfId="3250" xr:uid="{F02A5A8A-E862-4B6F-9A74-F34836A95C1B}"/>
    <cellStyle name="Normal 6 5 2 2 7" xfId="3251" xr:uid="{9339EE9D-0C72-458C-8CB6-B9B2774729B8}"/>
    <cellStyle name="Normal 6 5 2 2 8" xfId="3252" xr:uid="{B8A922D7-FF60-41B2-9D52-0A88AAFFE2D3}"/>
    <cellStyle name="Normal 6 5 2 3" xfId="649" xr:uid="{BAF484FF-817E-4E99-9913-DF48334000AB}"/>
    <cellStyle name="Normal 6 5 2 3 2" xfId="650" xr:uid="{0257AED2-A438-4519-82C9-DA3AEFABAE9C}"/>
    <cellStyle name="Normal 6 5 2 3 2 2" xfId="651" xr:uid="{53164595-5B69-452A-88A4-6389E065D5CB}"/>
    <cellStyle name="Normal 6 5 2 3 2 3" xfId="3253" xr:uid="{AA30C046-9FF5-4FBD-A2AE-4E3442724D70}"/>
    <cellStyle name="Normal 6 5 2 3 2 4" xfId="3254" xr:uid="{B69087D5-2F10-42A4-A195-59EBE7E56912}"/>
    <cellStyle name="Normal 6 5 2 3 3" xfId="652" xr:uid="{52295D04-595D-41EF-8757-94E98F49363E}"/>
    <cellStyle name="Normal 6 5 2 3 3 2" xfId="3255" xr:uid="{FF9CBC18-B7EE-43FC-8043-AF75D2C7459A}"/>
    <cellStyle name="Normal 6 5 2 3 3 3" xfId="3256" xr:uid="{9853AF48-5C62-4B73-AF38-547BA3EE3795}"/>
    <cellStyle name="Normal 6 5 2 3 3 4" xfId="3257" xr:uid="{932B2ABE-4652-4206-BBA5-6AA30ECE5745}"/>
    <cellStyle name="Normal 6 5 2 3 4" xfId="3258" xr:uid="{892A2727-01C8-4CC6-9B2B-78D9FCAF3589}"/>
    <cellStyle name="Normal 6 5 2 3 5" xfId="3259" xr:uid="{899590E8-C603-4940-B152-FCF16E028A89}"/>
    <cellStyle name="Normal 6 5 2 3 6" xfId="3260" xr:uid="{10E60A5D-7C8E-4B10-8D94-4A1319891A0A}"/>
    <cellStyle name="Normal 6 5 2 4" xfId="653" xr:uid="{E1F1FA4E-4B04-4ED8-89C1-5E1548E0AAC2}"/>
    <cellStyle name="Normal 6 5 2 4 2" xfId="654" xr:uid="{CA5ABEA8-1D87-4052-A6C6-4B612EF72657}"/>
    <cellStyle name="Normal 6 5 2 4 2 2" xfId="3261" xr:uid="{A0A58C30-CE03-47C5-9C3E-6C04B0AE659D}"/>
    <cellStyle name="Normal 6 5 2 4 2 3" xfId="3262" xr:uid="{3C62B767-3C45-4878-A992-756E9A11C714}"/>
    <cellStyle name="Normal 6 5 2 4 2 4" xfId="3263" xr:uid="{656C2BF7-9200-4891-ACE2-EB1FD5D00FD4}"/>
    <cellStyle name="Normal 6 5 2 4 3" xfId="3264" xr:uid="{9572FB79-EE68-458A-AF46-5126A02668FD}"/>
    <cellStyle name="Normal 6 5 2 4 4" xfId="3265" xr:uid="{92EA44D3-1BFA-4395-8AEC-073A012F7B87}"/>
    <cellStyle name="Normal 6 5 2 4 5" xfId="3266" xr:uid="{6C83A6C4-0D47-4906-8034-0380E122D0D3}"/>
    <cellStyle name="Normal 6 5 2 5" xfId="655" xr:uid="{D9E71925-3B92-4369-ABDA-1838DAB8E4F8}"/>
    <cellStyle name="Normal 6 5 2 5 2" xfId="3267" xr:uid="{2EDD7342-A6CD-40F4-AFA1-7F796CE4C8C0}"/>
    <cellStyle name="Normal 6 5 2 5 3" xfId="3268" xr:uid="{D97B90F8-52B5-4B20-86DD-1E7F44176DF1}"/>
    <cellStyle name="Normal 6 5 2 5 4" xfId="3269" xr:uid="{3BB65005-7BF7-434C-A783-9EF0F9E63977}"/>
    <cellStyle name="Normal 6 5 2 6" xfId="3270" xr:uid="{CC3DDB34-9554-4FBD-8E55-C42E9CE5BED5}"/>
    <cellStyle name="Normal 6 5 2 6 2" xfId="3271" xr:uid="{7E785EB0-067E-46BD-851B-8A05D65D6A40}"/>
    <cellStyle name="Normal 6 5 2 6 3" xfId="3272" xr:uid="{7E4BF9B0-8597-4F1F-966D-EAD23CAE9A4F}"/>
    <cellStyle name="Normal 6 5 2 6 4" xfId="3273" xr:uid="{1A803AC1-DB50-4762-BD5C-CA9A15B2E536}"/>
    <cellStyle name="Normal 6 5 2 7" xfId="3274" xr:uid="{A3494E19-72BA-4C6A-B291-AEA120EB9B2C}"/>
    <cellStyle name="Normal 6 5 2 8" xfId="3275" xr:uid="{D278E761-D4ED-493E-AB73-D5BB2194ED95}"/>
    <cellStyle name="Normal 6 5 2 9" xfId="3276" xr:uid="{56128C65-F631-44AB-A3F5-532D288F80C2}"/>
    <cellStyle name="Normal 6 5 3" xfId="338" xr:uid="{A77C5D0E-0E27-4B0B-B155-A1B3BF9823C2}"/>
    <cellStyle name="Normal 6 5 3 2" xfId="656" xr:uid="{65FD3004-AD83-444E-AE95-F328633DE456}"/>
    <cellStyle name="Normal 6 5 3 2 2" xfId="657" xr:uid="{961CD75F-D8B4-4563-A624-D0E507131637}"/>
    <cellStyle name="Normal 6 5 3 2 2 2" xfId="1659" xr:uid="{74BA6C88-9353-4912-AC96-C51AF133448C}"/>
    <cellStyle name="Normal 6 5 3 2 2 2 2" xfId="1660" xr:uid="{FEE5C829-9501-43B7-BF13-46CCACD2A07A}"/>
    <cellStyle name="Normal 6 5 3 2 2 3" xfId="1661" xr:uid="{73739D05-37B2-4336-8B7D-2D0083BB3257}"/>
    <cellStyle name="Normal 6 5 3 2 2 4" xfId="3277" xr:uid="{560D9147-9712-46E5-ADDC-E69BA77F7BB2}"/>
    <cellStyle name="Normal 6 5 3 2 3" xfId="1662" xr:uid="{749BFA30-14C6-491F-93A7-68D4303985E0}"/>
    <cellStyle name="Normal 6 5 3 2 3 2" xfId="1663" xr:uid="{B720233C-C941-440A-B9B7-6936358629D6}"/>
    <cellStyle name="Normal 6 5 3 2 3 3" xfId="3278" xr:uid="{6E036F3F-32CD-476D-8793-606DF638DDBC}"/>
    <cellStyle name="Normal 6 5 3 2 3 4" xfId="3279" xr:uid="{6B93D094-F583-497F-B508-27D856A1ED81}"/>
    <cellStyle name="Normal 6 5 3 2 4" xfId="1664" xr:uid="{C5425B4F-84ED-4462-AEB9-3AF175BEFB5A}"/>
    <cellStyle name="Normal 6 5 3 2 5" xfId="3280" xr:uid="{77A831A6-0EE0-4203-AAAE-3F1DE233625F}"/>
    <cellStyle name="Normal 6 5 3 2 6" xfId="3281" xr:uid="{F0CBB977-C75B-4F17-B19E-5517BB6F6AC9}"/>
    <cellStyle name="Normal 6 5 3 3" xfId="658" xr:uid="{3F43AE1E-22B3-4208-89CB-72B2181B351C}"/>
    <cellStyle name="Normal 6 5 3 3 2" xfId="1665" xr:uid="{41BB22F8-1A32-4441-A81A-A31088655E80}"/>
    <cellStyle name="Normal 6 5 3 3 2 2" xfId="1666" xr:uid="{57C75AA1-A645-4BE5-BB26-4B375DB85AD6}"/>
    <cellStyle name="Normal 6 5 3 3 2 3" xfId="3282" xr:uid="{C8447AB1-A8E6-4CE6-80FF-9F6E2A2D0CAB}"/>
    <cellStyle name="Normal 6 5 3 3 2 4" xfId="3283" xr:uid="{CCAA5E1F-956C-4CEE-AF60-AC8CBB5CD182}"/>
    <cellStyle name="Normal 6 5 3 3 3" xfId="1667" xr:uid="{64A06F86-6B40-4FCC-943D-645A75DB84EE}"/>
    <cellStyle name="Normal 6 5 3 3 4" xfId="3284" xr:uid="{7A93CFAC-AA3F-49DC-BF0A-B2E8C6F85B52}"/>
    <cellStyle name="Normal 6 5 3 3 5" xfId="3285" xr:uid="{5E4C9298-9440-4D68-B7D1-EA186F616826}"/>
    <cellStyle name="Normal 6 5 3 4" xfId="1668" xr:uid="{77FD233F-28F7-4EC3-AB02-8F098E4E4B67}"/>
    <cellStyle name="Normal 6 5 3 4 2" xfId="1669" xr:uid="{0A2EC8BB-ECFC-4835-804C-629985D83D05}"/>
    <cellStyle name="Normal 6 5 3 4 3" xfId="3286" xr:uid="{5DBA3D98-0DE9-4E6B-9E66-8EAB844F3C53}"/>
    <cellStyle name="Normal 6 5 3 4 4" xfId="3287" xr:uid="{F1314687-AF95-4894-B914-87CF789C0781}"/>
    <cellStyle name="Normal 6 5 3 5" xfId="1670" xr:uid="{3D5497AB-3473-470A-A426-DC9F28069BFF}"/>
    <cellStyle name="Normal 6 5 3 5 2" xfId="3288" xr:uid="{E4CD5558-2496-448D-B207-16D9EBE233D0}"/>
    <cellStyle name="Normal 6 5 3 5 3" xfId="3289" xr:uid="{C3C6EDAF-385D-4507-AA34-7BBE5ABC3D25}"/>
    <cellStyle name="Normal 6 5 3 5 4" xfId="3290" xr:uid="{3AD30CB8-739D-4846-9020-9996FFFA746D}"/>
    <cellStyle name="Normal 6 5 3 6" xfId="3291" xr:uid="{9E52B523-474B-40F5-987E-8908149AE406}"/>
    <cellStyle name="Normal 6 5 3 7" xfId="3292" xr:uid="{2AABF27A-51FA-453F-8D96-90D5E6AF5CCC}"/>
    <cellStyle name="Normal 6 5 3 8" xfId="3293" xr:uid="{9CDC3C37-DF50-4171-8362-D2A458F33E19}"/>
    <cellStyle name="Normal 6 5 4" xfId="339" xr:uid="{051562D5-5049-40FA-98C9-12AB7F9EA2EB}"/>
    <cellStyle name="Normal 6 5 4 2" xfId="659" xr:uid="{8EEF6200-CB9C-416C-B0A9-FA5A6F9C09C8}"/>
    <cellStyle name="Normal 6 5 4 2 2" xfId="660" xr:uid="{700ABFE3-2786-4207-8AC3-D7D838F823E8}"/>
    <cellStyle name="Normal 6 5 4 2 2 2" xfId="1671" xr:uid="{9D0C9228-6CAC-4CB4-8140-64432E1A8BA2}"/>
    <cellStyle name="Normal 6 5 4 2 2 3" xfId="3294" xr:uid="{2EBAF39B-F1A0-41AD-A3A7-192DD8C57490}"/>
    <cellStyle name="Normal 6 5 4 2 2 4" xfId="3295" xr:uid="{C575423E-4D6A-4F39-8070-53AFE64E6222}"/>
    <cellStyle name="Normal 6 5 4 2 3" xfId="1672" xr:uid="{F30830B7-63F2-4B0C-B96A-B6EF90C8F7A4}"/>
    <cellStyle name="Normal 6 5 4 2 4" xfId="3296" xr:uid="{ED2C2E7D-7A14-4B83-A91B-39DC60792DD2}"/>
    <cellStyle name="Normal 6 5 4 2 5" xfId="3297" xr:uid="{3FDC43A1-809C-426A-A93C-D8B67896C825}"/>
    <cellStyle name="Normal 6 5 4 3" xfId="661" xr:uid="{62316F63-2F70-4C49-B7D2-D89EFD914A72}"/>
    <cellStyle name="Normal 6 5 4 3 2" xfId="1673" xr:uid="{4B2BAD6C-F3D6-43B0-BB58-58B9A82399D0}"/>
    <cellStyle name="Normal 6 5 4 3 3" xfId="3298" xr:uid="{D5A0CE01-8F96-4F51-80DC-28FDEE07C937}"/>
    <cellStyle name="Normal 6 5 4 3 4" xfId="3299" xr:uid="{10C43660-0F12-425C-B0B6-071EA4E3DEBB}"/>
    <cellStyle name="Normal 6 5 4 4" xfId="1674" xr:uid="{E5E4A4AE-355E-44BA-8696-2BE9F4E2A0A7}"/>
    <cellStyle name="Normal 6 5 4 4 2" xfId="3300" xr:uid="{56B42DA2-4188-4DBF-B600-4183E77576CD}"/>
    <cellStyle name="Normal 6 5 4 4 3" xfId="3301" xr:uid="{A961A6F5-08C2-491F-8775-3B9427023459}"/>
    <cellStyle name="Normal 6 5 4 4 4" xfId="3302" xr:uid="{E7875230-2A9E-43FF-97E2-7AEC879EF4AA}"/>
    <cellStyle name="Normal 6 5 4 5" xfId="3303" xr:uid="{EEA304B1-3DBE-42CD-95F0-6FC45BCA7034}"/>
    <cellStyle name="Normal 6 5 4 6" xfId="3304" xr:uid="{5D16B46F-2218-443D-8505-7DF21E9419C9}"/>
    <cellStyle name="Normal 6 5 4 7" xfId="3305" xr:uid="{EF82F3C6-5ED7-4A99-B5BA-3600D9BC6EBC}"/>
    <cellStyle name="Normal 6 5 5" xfId="340" xr:uid="{073592CA-DC36-4C5F-88DE-017AF848A9E3}"/>
    <cellStyle name="Normal 6 5 5 2" xfId="662" xr:uid="{E391B068-E200-4111-AF4E-BAAB2CAF8C9C}"/>
    <cellStyle name="Normal 6 5 5 2 2" xfId="1675" xr:uid="{81E1D5EB-3CC8-4CEC-AB5D-07F5C4DBD977}"/>
    <cellStyle name="Normal 6 5 5 2 3" xfId="3306" xr:uid="{3A98297E-2765-4F74-B9EF-9AF198EF65F7}"/>
    <cellStyle name="Normal 6 5 5 2 4" xfId="3307" xr:uid="{E7438427-76F4-4FD0-9580-D291543AB5D5}"/>
    <cellStyle name="Normal 6 5 5 3" xfId="1676" xr:uid="{0B6342F6-4D4F-4EE0-BAE5-B57E39E33A8B}"/>
    <cellStyle name="Normal 6 5 5 3 2" xfId="3308" xr:uid="{1D88E94E-5FDE-4818-85EF-BA144FBD4B12}"/>
    <cellStyle name="Normal 6 5 5 3 3" xfId="3309" xr:uid="{ACF79419-A149-4C01-917F-DCC0FCB3E8AC}"/>
    <cellStyle name="Normal 6 5 5 3 4" xfId="3310" xr:uid="{6A2BCBB6-18E2-4C21-930F-6D801E1188B4}"/>
    <cellStyle name="Normal 6 5 5 4" xfId="3311" xr:uid="{4A50A3D8-3F6F-43A9-8162-D28F3A0E04B7}"/>
    <cellStyle name="Normal 6 5 5 5" xfId="3312" xr:uid="{FE854684-D1B3-497F-8271-77E8545E3256}"/>
    <cellStyle name="Normal 6 5 5 6" xfId="3313" xr:uid="{4BF89311-AF79-4510-A9F6-BFFB2A7B15C8}"/>
    <cellStyle name="Normal 6 5 6" xfId="663" xr:uid="{17A9378B-CA00-422F-BCC3-EB66C0BF765F}"/>
    <cellStyle name="Normal 6 5 6 2" xfId="1677" xr:uid="{8442AF04-D50E-4C5C-AB22-7A311DC9B91E}"/>
    <cellStyle name="Normal 6 5 6 2 2" xfId="3314" xr:uid="{3C91040C-523C-4443-8380-0EFCDD3FA921}"/>
    <cellStyle name="Normal 6 5 6 2 3" xfId="3315" xr:uid="{3ADC4E94-5A36-4C9A-ABB5-2E0B4D33DB56}"/>
    <cellStyle name="Normal 6 5 6 2 4" xfId="3316" xr:uid="{BB1FA591-E5F0-41B2-A8D8-A9B8BB5C5529}"/>
    <cellStyle name="Normal 6 5 6 3" xfId="3317" xr:uid="{6E9D32CF-EA8F-434B-9568-787D29A0329D}"/>
    <cellStyle name="Normal 6 5 6 4" xfId="3318" xr:uid="{74019C0E-3D07-4F62-A6CA-290D894BCC04}"/>
    <cellStyle name="Normal 6 5 6 5" xfId="3319" xr:uid="{6E0242BD-D557-47DD-A09D-05B97EAF54D1}"/>
    <cellStyle name="Normal 6 5 7" xfId="1678" xr:uid="{5E9231D0-3648-4D37-B5E6-86AD8697EA34}"/>
    <cellStyle name="Normal 6 5 7 2" xfId="3320" xr:uid="{DE16B2CB-5C63-4309-A82E-DDC63E9C67B1}"/>
    <cellStyle name="Normal 6 5 7 3" xfId="3321" xr:uid="{7FB3FC9A-D027-4EAC-96D9-AE3B9114A6E3}"/>
    <cellStyle name="Normal 6 5 7 4" xfId="3322" xr:uid="{F3A12771-8E20-463F-8924-8EF6D8ACB109}"/>
    <cellStyle name="Normal 6 5 8" xfId="3323" xr:uid="{934ACA25-5DA4-4F79-8766-5889015F4BC4}"/>
    <cellStyle name="Normal 6 5 8 2" xfId="3324" xr:uid="{74C897A0-A25D-4BD8-8682-F68D7B597064}"/>
    <cellStyle name="Normal 6 5 8 3" xfId="3325" xr:uid="{8F82F554-0A28-4419-8FEB-9905A51F7C00}"/>
    <cellStyle name="Normal 6 5 8 4" xfId="3326" xr:uid="{27053629-8424-4CDC-B3AA-74AED6D935FF}"/>
    <cellStyle name="Normal 6 5 9" xfId="3327" xr:uid="{D79B0124-ACDF-4D56-9F6F-7BE3B0AF7480}"/>
    <cellStyle name="Normal 6 6" xfId="125" xr:uid="{6B33A08E-B427-4463-A9DC-790DDB2CE37E}"/>
    <cellStyle name="Normal 6 6 2" xfId="126" xr:uid="{985BCA5F-BE3B-46DB-B224-A7E29613DBBF}"/>
    <cellStyle name="Normal 6 6 2 2" xfId="341" xr:uid="{CE7EF2CE-1E53-439A-86D5-B14D17C97208}"/>
    <cellStyle name="Normal 6 6 2 2 2" xfId="664" xr:uid="{D0F8A119-994C-4287-8DB3-174CE9A4B26C}"/>
    <cellStyle name="Normal 6 6 2 2 2 2" xfId="1679" xr:uid="{2B3AD32D-1EC3-404E-9A5B-499B6BF19635}"/>
    <cellStyle name="Normal 6 6 2 2 2 3" xfId="3328" xr:uid="{ACD61D98-7989-4B27-AAC5-C9DA30F5C700}"/>
    <cellStyle name="Normal 6 6 2 2 2 4" xfId="3329" xr:uid="{5119C4C4-3123-4536-AC0E-8892AE86C315}"/>
    <cellStyle name="Normal 6 6 2 2 3" xfId="1680" xr:uid="{C7A5C201-40FA-4250-B419-1844B02570F0}"/>
    <cellStyle name="Normal 6 6 2 2 3 2" xfId="3330" xr:uid="{BFCC994D-99D1-49AE-986B-F84A8239D470}"/>
    <cellStyle name="Normal 6 6 2 2 3 3" xfId="3331" xr:uid="{70A9B613-DE39-4C38-B9AB-D6A8F1D4369B}"/>
    <cellStyle name="Normal 6 6 2 2 3 4" xfId="3332" xr:uid="{B05FA259-1187-49BC-A300-747DA5B38168}"/>
    <cellStyle name="Normal 6 6 2 2 4" xfId="3333" xr:uid="{63E6E6FC-8BE2-43B3-9AC4-80911B76A283}"/>
    <cellStyle name="Normal 6 6 2 2 5" xfId="3334" xr:uid="{B7507B97-3372-4423-B920-51015760A322}"/>
    <cellStyle name="Normal 6 6 2 2 6" xfId="3335" xr:uid="{0F4F8223-9C1D-4643-A5CC-6380DFFD0F1F}"/>
    <cellStyle name="Normal 6 6 2 3" xfId="665" xr:uid="{7D425E6C-B162-4B5C-A631-7472A94839EA}"/>
    <cellStyle name="Normal 6 6 2 3 2" xfId="1681" xr:uid="{0271BAF2-DEF2-41FC-AC3E-9892680FD413}"/>
    <cellStyle name="Normal 6 6 2 3 2 2" xfId="3336" xr:uid="{70E82423-DEF8-4457-8595-72048817355F}"/>
    <cellStyle name="Normal 6 6 2 3 2 3" xfId="3337" xr:uid="{2F813D57-9FB2-4EF4-946A-46656A2B134E}"/>
    <cellStyle name="Normal 6 6 2 3 2 4" xfId="3338" xr:uid="{3ADBFF76-316A-440F-849F-9F3562C571CE}"/>
    <cellStyle name="Normal 6 6 2 3 3" xfId="3339" xr:uid="{A50062D8-5D78-40E9-966A-37A46611C3CD}"/>
    <cellStyle name="Normal 6 6 2 3 4" xfId="3340" xr:uid="{85476BF4-5672-484D-9C50-8D52DF77BBB5}"/>
    <cellStyle name="Normal 6 6 2 3 5" xfId="3341" xr:uid="{0B1113C3-3707-4E73-8373-07410A967D21}"/>
    <cellStyle name="Normal 6 6 2 4" xfId="1682" xr:uid="{0CA6F371-45C8-4AC7-B877-D0AB28C6CBC0}"/>
    <cellStyle name="Normal 6 6 2 4 2" xfId="3342" xr:uid="{8A023DB5-E907-4DB4-8FDC-F089B6345E5E}"/>
    <cellStyle name="Normal 6 6 2 4 3" xfId="3343" xr:uid="{69838FDA-D44F-4ACE-A69B-5B329D73FBDD}"/>
    <cellStyle name="Normal 6 6 2 4 4" xfId="3344" xr:uid="{00DC869E-41A4-43A9-8AA9-95DA7EFA6C19}"/>
    <cellStyle name="Normal 6 6 2 5" xfId="3345" xr:uid="{274BE6E9-8D5C-4B17-BFD0-22C4017055FB}"/>
    <cellStyle name="Normal 6 6 2 5 2" xfId="3346" xr:uid="{9687A2CF-5352-4F33-8461-138530F427FC}"/>
    <cellStyle name="Normal 6 6 2 5 3" xfId="3347" xr:uid="{85782F52-93B0-4380-8E74-3E48B78A072C}"/>
    <cellStyle name="Normal 6 6 2 5 4" xfId="3348" xr:uid="{3DB19B6A-38F1-4580-BE6C-13B49EEA402A}"/>
    <cellStyle name="Normal 6 6 2 6" xfId="3349" xr:uid="{D7A39147-099C-47B3-91CC-2998480F28DC}"/>
    <cellStyle name="Normal 6 6 2 7" xfId="3350" xr:uid="{A3E6DDC7-6AA7-460B-A339-6A4BA9263BA5}"/>
    <cellStyle name="Normal 6 6 2 8" xfId="3351" xr:uid="{9ADBB4BF-4187-4FD8-ACC2-06D4137718BC}"/>
    <cellStyle name="Normal 6 6 3" xfId="342" xr:uid="{8D6D4CBA-0273-45F2-A243-A534BB65275B}"/>
    <cellStyle name="Normal 6 6 3 2" xfId="666" xr:uid="{729BB973-8E90-4CF8-B580-4DD256EBAE24}"/>
    <cellStyle name="Normal 6 6 3 2 2" xfId="667" xr:uid="{4EB8D0AE-9A38-4C32-B91A-2FAACDAB9B8A}"/>
    <cellStyle name="Normal 6 6 3 2 3" xfId="3352" xr:uid="{91374F25-B07A-4F67-BD06-05551D288A75}"/>
    <cellStyle name="Normal 6 6 3 2 4" xfId="3353" xr:uid="{01289CEB-D9C0-4ACA-9CA6-F7FB20F357A4}"/>
    <cellStyle name="Normal 6 6 3 3" xfId="668" xr:uid="{8809DDE7-4A8D-4B43-A9B7-94395080BDA5}"/>
    <cellStyle name="Normal 6 6 3 3 2" xfId="3354" xr:uid="{5ACB5300-5F4D-4A48-9E32-B9A84F10D6E4}"/>
    <cellStyle name="Normal 6 6 3 3 3" xfId="3355" xr:uid="{A2311E6F-3C46-4CB8-901C-B2BF29B95FED}"/>
    <cellStyle name="Normal 6 6 3 3 4" xfId="3356" xr:uid="{A5CBDC3B-2CA1-40E9-A82C-B80CDF15E6BF}"/>
    <cellStyle name="Normal 6 6 3 4" xfId="3357" xr:uid="{F02CD2EB-DBE0-4459-826B-8726A429DE12}"/>
    <cellStyle name="Normal 6 6 3 5" xfId="3358" xr:uid="{A597886C-662A-4349-A392-E0FCF7A349F1}"/>
    <cellStyle name="Normal 6 6 3 6" xfId="3359" xr:uid="{A75F3DCA-BEDA-4805-B024-5168F4127C5B}"/>
    <cellStyle name="Normal 6 6 4" xfId="343" xr:uid="{BDC436AF-8C3A-4B05-8E16-6F9EF229EB9C}"/>
    <cellStyle name="Normal 6 6 4 2" xfId="669" xr:uid="{942F9B12-ADED-4AFD-A542-E19BD2E364A9}"/>
    <cellStyle name="Normal 6 6 4 2 2" xfId="3360" xr:uid="{3BFDDEB3-8B4E-41DA-8D56-DF7E05371561}"/>
    <cellStyle name="Normal 6 6 4 2 3" xfId="3361" xr:uid="{C32847E1-5307-4306-86CF-67DDAA3D68AE}"/>
    <cellStyle name="Normal 6 6 4 2 4" xfId="3362" xr:uid="{5E6F2E8D-DE9C-42F7-94F5-E0E50A81C0FB}"/>
    <cellStyle name="Normal 6 6 4 3" xfId="3363" xr:uid="{D3F2D261-CD44-478E-B929-E639D479730F}"/>
    <cellStyle name="Normal 6 6 4 4" xfId="3364" xr:uid="{C9FA1E7C-D55A-458A-AB21-88037206CDF6}"/>
    <cellStyle name="Normal 6 6 4 5" xfId="3365" xr:uid="{84858EB8-8AF9-4E24-B2CC-541CD0A23039}"/>
    <cellStyle name="Normal 6 6 5" xfId="670" xr:uid="{1442E240-33B9-4859-B472-3BE3B33AE58C}"/>
    <cellStyle name="Normal 6 6 5 2" xfId="3366" xr:uid="{498931B1-4717-43AD-B5E5-1F0802F0A8F5}"/>
    <cellStyle name="Normal 6 6 5 3" xfId="3367" xr:uid="{A14C6A4B-6D4E-4092-B312-832C9DFA23B3}"/>
    <cellStyle name="Normal 6 6 5 4" xfId="3368" xr:uid="{708417FE-200D-4395-B663-79027CAB7B94}"/>
    <cellStyle name="Normal 6 6 6" xfId="3369" xr:uid="{D5DC376E-D0B5-46A3-A50C-25FF16D0861C}"/>
    <cellStyle name="Normal 6 6 6 2" xfId="3370" xr:uid="{2927372D-F5C0-4194-ABF6-992163068D91}"/>
    <cellStyle name="Normal 6 6 6 3" xfId="3371" xr:uid="{C8AF99D0-DE88-4D93-947C-D48A0594A543}"/>
    <cellStyle name="Normal 6 6 6 4" xfId="3372" xr:uid="{5A208D82-C97D-4A08-9F07-84CB296C55B9}"/>
    <cellStyle name="Normal 6 6 7" xfId="3373" xr:uid="{9A37B6CB-6B18-4367-852A-4233C95791AF}"/>
    <cellStyle name="Normal 6 6 8" xfId="3374" xr:uid="{E9C994B5-F1F9-402E-AA44-1970DD4DF0CF}"/>
    <cellStyle name="Normal 6 6 9" xfId="3375" xr:uid="{3E03F72A-5BB4-491A-9DDA-38DE08548302}"/>
    <cellStyle name="Normal 6 7" xfId="127" xr:uid="{79FA661A-54BE-4D2F-A768-DC375BB7CDE2}"/>
    <cellStyle name="Normal 6 7 2" xfId="344" xr:uid="{817B7E13-F7AF-4F15-94E6-78D24B5D74E3}"/>
    <cellStyle name="Normal 6 7 2 2" xfId="671" xr:uid="{F1F8DA65-151C-47AF-8BEE-3E92E6AB91F2}"/>
    <cellStyle name="Normal 6 7 2 2 2" xfId="1683" xr:uid="{1AAF7347-3D39-4CB5-A70B-233FA1F561F1}"/>
    <cellStyle name="Normal 6 7 2 2 2 2" xfId="1684" xr:uid="{71155565-D96C-4608-9796-0ECF7749ADAD}"/>
    <cellStyle name="Normal 6 7 2 2 3" xfId="1685" xr:uid="{2D88713D-01CD-4216-80C2-37B4F790A905}"/>
    <cellStyle name="Normal 6 7 2 2 4" xfId="3376" xr:uid="{4AC4817F-E091-41E4-8715-4105DC1EEEAD}"/>
    <cellStyle name="Normal 6 7 2 3" xfId="1686" xr:uid="{EF52E880-B387-4351-A983-B0C643D68993}"/>
    <cellStyle name="Normal 6 7 2 3 2" xfId="1687" xr:uid="{7B52AB37-CCA7-473C-B7B7-74F69B571D7B}"/>
    <cellStyle name="Normal 6 7 2 3 3" xfId="3377" xr:uid="{85014E5F-F9A9-45A4-8299-BCF7E9BE11AC}"/>
    <cellStyle name="Normal 6 7 2 3 4" xfId="3378" xr:uid="{D5CE145F-A1B6-4840-B0D6-C94C2B0303F1}"/>
    <cellStyle name="Normal 6 7 2 4" xfId="1688" xr:uid="{1AB96022-F62B-42A8-9CF2-99EC45061910}"/>
    <cellStyle name="Normal 6 7 2 5" xfId="3379" xr:uid="{F86A254D-1BFB-4EC8-8AB9-E825298ED0C8}"/>
    <cellStyle name="Normal 6 7 2 6" xfId="3380" xr:uid="{D798B69A-75A0-43BB-8BDB-FFB90E16F144}"/>
    <cellStyle name="Normal 6 7 3" xfId="672" xr:uid="{C2E0FC81-FB9C-49A8-8C25-12EC41EC6999}"/>
    <cellStyle name="Normal 6 7 3 2" xfId="1689" xr:uid="{8E5BBA3E-97E4-4305-B04F-1D9E5C04C30C}"/>
    <cellStyle name="Normal 6 7 3 2 2" xfId="1690" xr:uid="{B3096A60-0746-40E4-BB00-7124AF57CA3A}"/>
    <cellStyle name="Normal 6 7 3 2 3" xfId="3381" xr:uid="{3E5C37F6-3C94-4DB3-9986-3CC58DAFD97F}"/>
    <cellStyle name="Normal 6 7 3 2 4" xfId="3382" xr:uid="{3880ADDA-FCCB-40FF-937A-B8C1C7CEB531}"/>
    <cellStyle name="Normal 6 7 3 3" xfId="1691" xr:uid="{13390FBF-F27F-4C65-8303-643ABF1B8582}"/>
    <cellStyle name="Normal 6 7 3 4" xfId="3383" xr:uid="{6D71572B-739E-4312-BCF2-21F4F4FABB54}"/>
    <cellStyle name="Normal 6 7 3 5" xfId="3384" xr:uid="{1E94347A-D6DE-46DE-A7D3-5F3378A8156A}"/>
    <cellStyle name="Normal 6 7 4" xfId="1692" xr:uid="{73E097E6-3816-4E23-9E81-47D29E336A04}"/>
    <cellStyle name="Normal 6 7 4 2" xfId="1693" xr:uid="{D9689181-A13C-429A-B12B-69F267103BAE}"/>
    <cellStyle name="Normal 6 7 4 3" xfId="3385" xr:uid="{4D2165BD-B663-4654-A135-F51BEA465929}"/>
    <cellStyle name="Normal 6 7 4 4" xfId="3386" xr:uid="{96E2B09F-A7BC-4869-9F42-B424C29FB190}"/>
    <cellStyle name="Normal 6 7 5" xfId="1694" xr:uid="{B18ADA2B-4366-41F7-830C-40E6879179F3}"/>
    <cellStyle name="Normal 6 7 5 2" xfId="3387" xr:uid="{2E93C244-4E4E-448B-BB5A-5427C30BAFB7}"/>
    <cellStyle name="Normal 6 7 5 3" xfId="3388" xr:uid="{6E344843-83F3-48EA-B121-9CE3C14B175D}"/>
    <cellStyle name="Normal 6 7 5 4" xfId="3389" xr:uid="{B87F987A-5643-417E-9C30-003C1D76226F}"/>
    <cellStyle name="Normal 6 7 6" xfId="3390" xr:uid="{160889D5-A9A0-41F3-A584-78B287BA5D83}"/>
    <cellStyle name="Normal 6 7 7" xfId="3391" xr:uid="{716078EF-C67A-4D2A-9253-09CE59056B34}"/>
    <cellStyle name="Normal 6 7 8" xfId="3392" xr:uid="{0F869F64-DE09-40BC-A6BF-41A473F07108}"/>
    <cellStyle name="Normal 6 8" xfId="345" xr:uid="{F4F0F3EF-FB9D-4065-8BE9-DA1C7AB1FC2F}"/>
    <cellStyle name="Normal 6 8 2" xfId="673" xr:uid="{E5EB0767-0BDD-4455-935A-648C77CE7540}"/>
    <cellStyle name="Normal 6 8 2 2" xfId="674" xr:uid="{D47B40E9-B282-4696-B4BF-8ADC751839B7}"/>
    <cellStyle name="Normal 6 8 2 2 2" xfId="1695" xr:uid="{93F7AD49-CAD1-44FD-BCC6-8C9980EDCFBB}"/>
    <cellStyle name="Normal 6 8 2 2 3" xfId="3393" xr:uid="{6EAD2641-992E-48CA-B342-D538B33BD811}"/>
    <cellStyle name="Normal 6 8 2 2 4" xfId="3394" xr:uid="{AF74A637-666E-4D07-A5DE-8DD8C55AEA87}"/>
    <cellStyle name="Normal 6 8 2 3" xfId="1696" xr:uid="{30DBD393-73A6-4F9B-9394-6D52700A3567}"/>
    <cellStyle name="Normal 6 8 2 4" xfId="3395" xr:uid="{D13F1147-8873-4721-9A1F-49CD68FFEDC1}"/>
    <cellStyle name="Normal 6 8 2 5" xfId="3396" xr:uid="{CF5D5F78-533F-4217-ADF1-AADF44305C56}"/>
    <cellStyle name="Normal 6 8 3" xfId="675" xr:uid="{4CE6F935-8DF0-414F-A7E6-96DD9F75B1B8}"/>
    <cellStyle name="Normal 6 8 3 2" xfId="1697" xr:uid="{22F47AB1-8F0E-445F-87EA-37D22913AD20}"/>
    <cellStyle name="Normal 6 8 3 3" xfId="3397" xr:uid="{3D349435-905F-4516-ADC7-76CCA31BACE6}"/>
    <cellStyle name="Normal 6 8 3 4" xfId="3398" xr:uid="{9B466F23-C9A2-4C40-9958-7460A487BCA7}"/>
    <cellStyle name="Normal 6 8 4" xfId="1698" xr:uid="{F418B299-FC82-4CE5-8ACD-F2E78140CC43}"/>
    <cellStyle name="Normal 6 8 4 2" xfId="3399" xr:uid="{A52D1398-D05B-4CF8-BA8C-CA4BB0F3AB5F}"/>
    <cellStyle name="Normal 6 8 4 3" xfId="3400" xr:uid="{9BE02A1F-7276-40CF-AB31-0411EC6F1D1E}"/>
    <cellStyle name="Normal 6 8 4 4" xfId="3401" xr:uid="{E40C36FA-87D6-43CE-9BE2-6A41987A124D}"/>
    <cellStyle name="Normal 6 8 5" xfId="3402" xr:uid="{F1E91FA6-F7A4-4F25-98AE-617F2AE2D12A}"/>
    <cellStyle name="Normal 6 8 6" xfId="3403" xr:uid="{C047DD01-8E99-4D40-BE90-CEBB1A0A5E71}"/>
    <cellStyle name="Normal 6 8 7" xfId="3404" xr:uid="{554F9E31-A26F-4301-8FB7-BFC0FFE18504}"/>
    <cellStyle name="Normal 6 9" xfId="346" xr:uid="{1E12DB54-4F0F-4E1D-83A2-978026F50C48}"/>
    <cellStyle name="Normal 6 9 2" xfId="676" xr:uid="{52E80380-B262-455C-9695-A672C9472BD8}"/>
    <cellStyle name="Normal 6 9 2 2" xfId="1699" xr:uid="{EEC3FD21-D573-403A-B218-FB64B8BC7B4B}"/>
    <cellStyle name="Normal 6 9 2 3" xfId="3405" xr:uid="{B6C1D742-5516-42E2-AEDE-F6E722F20EA5}"/>
    <cellStyle name="Normal 6 9 2 4" xfId="3406" xr:uid="{4A66955F-5464-4AF9-81DA-26C7588E7045}"/>
    <cellStyle name="Normal 6 9 3" xfId="1700" xr:uid="{52217675-09D3-4136-A6A6-45059DCEB76C}"/>
    <cellStyle name="Normal 6 9 3 2" xfId="3407" xr:uid="{08C22116-89DB-4C33-9C7A-A20598212E6B}"/>
    <cellStyle name="Normal 6 9 3 3" xfId="3408" xr:uid="{31ED5DCD-27D4-408E-AEAE-8A096BEF7346}"/>
    <cellStyle name="Normal 6 9 3 4" xfId="3409" xr:uid="{6C58619C-6E88-4B62-96D2-59A538744864}"/>
    <cellStyle name="Normal 6 9 4" xfId="3410" xr:uid="{17CF9048-F5D3-4A3B-9BE8-48DA82098437}"/>
    <cellStyle name="Normal 6 9 5" xfId="3411" xr:uid="{D54940F0-F14B-4036-A76B-3F715A873657}"/>
    <cellStyle name="Normal 6 9 6" xfId="3412" xr:uid="{BCDCC3C3-C1A7-468E-9208-492DC05C1B8F}"/>
    <cellStyle name="Normal 7" xfId="128" xr:uid="{6E4807AE-F8BB-4464-A7FF-FF90A6A02052}"/>
    <cellStyle name="Normal 7 10" xfId="1701" xr:uid="{0501327D-DCFA-48B1-8FF4-3B3CE7F12DD7}"/>
    <cellStyle name="Normal 7 10 2" xfId="3413" xr:uid="{9A0B5339-3E5F-4FB7-9241-FF29218564D4}"/>
    <cellStyle name="Normal 7 10 3" xfId="3414" xr:uid="{1E307549-90B0-4971-B0C0-F17610DD08D8}"/>
    <cellStyle name="Normal 7 10 4" xfId="3415" xr:uid="{84488537-DA75-4D05-8EF0-D40F70E42094}"/>
    <cellStyle name="Normal 7 11" xfId="3416" xr:uid="{C750897C-AF5B-446C-9F13-A981A4321A6A}"/>
    <cellStyle name="Normal 7 11 2" xfId="3417" xr:uid="{517B5DE2-E0B4-4010-86C7-937549480A13}"/>
    <cellStyle name="Normal 7 11 3" xfId="3418" xr:uid="{6C1F8C3B-3F51-45DE-B709-6282AF9AFB64}"/>
    <cellStyle name="Normal 7 11 4" xfId="3419" xr:uid="{5858622C-50D5-442F-A09D-58180371876F}"/>
    <cellStyle name="Normal 7 12" xfId="3420" xr:uid="{38D9EE4F-DA6E-46EB-B796-9029ADD00DC7}"/>
    <cellStyle name="Normal 7 12 2" xfId="3421" xr:uid="{F8CB2395-875B-458C-B112-F06253E0AD4E}"/>
    <cellStyle name="Normal 7 13" xfId="3422" xr:uid="{06A7D8A4-5368-4824-A227-616B86CC0FED}"/>
    <cellStyle name="Normal 7 14" xfId="3423" xr:uid="{6E110573-0435-4B5E-98D7-5644704C2002}"/>
    <cellStyle name="Normal 7 15" xfId="3424" xr:uid="{EEBEFA4C-24B8-4687-87C4-E1272C533B3A}"/>
    <cellStyle name="Normal 7 2" xfId="129" xr:uid="{7A19FF8D-F4F0-43CE-868E-F54020A79A6F}"/>
    <cellStyle name="Normal 7 2 10" xfId="3425" xr:uid="{49C92C43-2A0B-41E1-A1A2-8CB697A411D5}"/>
    <cellStyle name="Normal 7 2 11" xfId="3426" xr:uid="{F479508E-9CA1-4FDC-AD31-D1C03649BC35}"/>
    <cellStyle name="Normal 7 2 2" xfId="130" xr:uid="{FE61D944-53A3-4DBD-AA12-8BE85B2F2852}"/>
    <cellStyle name="Normal 7 2 2 2" xfId="131" xr:uid="{4FD997C0-7484-4055-8CDB-D548E004EC6A}"/>
    <cellStyle name="Normal 7 2 2 2 2" xfId="347" xr:uid="{79995A9A-F21A-4AF3-8758-31DDFB51568C}"/>
    <cellStyle name="Normal 7 2 2 2 2 2" xfId="677" xr:uid="{A7794076-6574-4D9F-AEDF-E1F7E8DD05F3}"/>
    <cellStyle name="Normal 7 2 2 2 2 2 2" xfId="678" xr:uid="{DFCA7661-7BC0-40B5-A8E9-992BB27A0A98}"/>
    <cellStyle name="Normal 7 2 2 2 2 2 2 2" xfId="1702" xr:uid="{D90B2CAF-6F76-4869-9ECA-637CDAEE52DC}"/>
    <cellStyle name="Normal 7 2 2 2 2 2 2 2 2" xfId="1703" xr:uid="{D83AAFFE-C837-4C95-AC04-C759D12A7E96}"/>
    <cellStyle name="Normal 7 2 2 2 2 2 2 3" xfId="1704" xr:uid="{EFA1D9CE-D92F-462B-9E24-F9DFB9A62C7D}"/>
    <cellStyle name="Normal 7 2 2 2 2 2 3" xfId="1705" xr:uid="{88A796B1-AB96-49B4-B057-02AF00074152}"/>
    <cellStyle name="Normal 7 2 2 2 2 2 3 2" xfId="1706" xr:uid="{803E5CF8-80CC-4917-8BC2-996BB6A40EC7}"/>
    <cellStyle name="Normal 7 2 2 2 2 2 4" xfId="1707" xr:uid="{37AAE9E3-5E57-4A7D-B626-3FCFDD646C30}"/>
    <cellStyle name="Normal 7 2 2 2 2 3" xfId="679" xr:uid="{14B4E4E3-1A58-427E-A0B9-E3AE1F8A99E5}"/>
    <cellStyle name="Normal 7 2 2 2 2 3 2" xfId="1708" xr:uid="{FED776CB-64F2-4B6B-99F9-E8CF0977F0FD}"/>
    <cellStyle name="Normal 7 2 2 2 2 3 2 2" xfId="1709" xr:uid="{11EA726A-074E-4111-BED9-BE6016F7BD58}"/>
    <cellStyle name="Normal 7 2 2 2 2 3 3" xfId="1710" xr:uid="{32F97820-5AF0-4DDE-A9C9-162F0E24D28D}"/>
    <cellStyle name="Normal 7 2 2 2 2 3 4" xfId="3427" xr:uid="{A939A4EE-FC8F-46D6-AA3E-EE7CD8B2030F}"/>
    <cellStyle name="Normal 7 2 2 2 2 4" xfId="1711" xr:uid="{E6ED26D4-41EF-4F37-B96B-16D3BA8AF411}"/>
    <cellStyle name="Normal 7 2 2 2 2 4 2" xfId="1712" xr:uid="{F191CA2D-0169-4DE1-81CD-CD9D55024A13}"/>
    <cellStyle name="Normal 7 2 2 2 2 5" xfId="1713" xr:uid="{79CC0E7E-6EC8-48CB-988A-715BDE2FF3E0}"/>
    <cellStyle name="Normal 7 2 2 2 2 6" xfId="3428" xr:uid="{8A179B62-69D5-4151-AFDF-4E320514FA50}"/>
    <cellStyle name="Normal 7 2 2 2 3" xfId="348" xr:uid="{A1886430-BD5F-4421-9052-8BD50C621BC3}"/>
    <cellStyle name="Normal 7 2 2 2 3 2" xfId="680" xr:uid="{EA7F25E4-A600-4B09-ADFA-A88D11EE66D3}"/>
    <cellStyle name="Normal 7 2 2 2 3 2 2" xfId="681" xr:uid="{D86A95BC-8D30-48FA-B604-2364028622A1}"/>
    <cellStyle name="Normal 7 2 2 2 3 2 2 2" xfId="1714" xr:uid="{7FB95299-1708-4CFD-BA7C-B475EB29E102}"/>
    <cellStyle name="Normal 7 2 2 2 3 2 2 2 2" xfId="1715" xr:uid="{A1523A2A-7307-47D6-A46B-7380D8CDED79}"/>
    <cellStyle name="Normal 7 2 2 2 3 2 2 3" xfId="1716" xr:uid="{CA405D94-B327-437F-A5B1-A18AFA5FBEAF}"/>
    <cellStyle name="Normal 7 2 2 2 3 2 3" xfId="1717" xr:uid="{306C16DD-A723-4354-9286-FD2C36C14C8B}"/>
    <cellStyle name="Normal 7 2 2 2 3 2 3 2" xfId="1718" xr:uid="{DAB29382-7511-4E06-B25D-91F26C64FD2B}"/>
    <cellStyle name="Normal 7 2 2 2 3 2 4" xfId="1719" xr:uid="{7BC017FD-D5E0-4F79-A71B-E48E10D2C23F}"/>
    <cellStyle name="Normal 7 2 2 2 3 3" xfId="682" xr:uid="{6419E7A3-7948-457F-ACDD-D79F7782039D}"/>
    <cellStyle name="Normal 7 2 2 2 3 3 2" xfId="1720" xr:uid="{F7B50609-1E32-43FF-92F3-DC5227090861}"/>
    <cellStyle name="Normal 7 2 2 2 3 3 2 2" xfId="1721" xr:uid="{17A76186-9F3E-4232-8E68-656701AA57C2}"/>
    <cellStyle name="Normal 7 2 2 2 3 3 3" xfId="1722" xr:uid="{1B5FD0A8-3C1C-4F12-923D-F338426531AF}"/>
    <cellStyle name="Normal 7 2 2 2 3 4" xfId="1723" xr:uid="{3405DCE9-DDB2-44DD-A5AD-F61AE34CD243}"/>
    <cellStyle name="Normal 7 2 2 2 3 4 2" xfId="1724" xr:uid="{7124FAC8-BE62-443E-84F7-A3A877FE305E}"/>
    <cellStyle name="Normal 7 2 2 2 3 5" xfId="1725" xr:uid="{CD2A07D9-6A45-4129-856D-3C3825D8599F}"/>
    <cellStyle name="Normal 7 2 2 2 4" xfId="683" xr:uid="{63A7679D-94C6-4A18-BDC3-F38112411099}"/>
    <cellStyle name="Normal 7 2 2 2 4 2" xfId="684" xr:uid="{EB11A250-F295-4C51-B6AA-24CF38F9C9A1}"/>
    <cellStyle name="Normal 7 2 2 2 4 2 2" xfId="1726" xr:uid="{9B719995-C252-4C9F-8F47-88E3204093B1}"/>
    <cellStyle name="Normal 7 2 2 2 4 2 2 2" xfId="1727" xr:uid="{E9690E06-38E2-4371-BEE3-C5CF97424B54}"/>
    <cellStyle name="Normal 7 2 2 2 4 2 3" xfId="1728" xr:uid="{4684058A-A48D-419F-AA1A-3B79ED4D3820}"/>
    <cellStyle name="Normal 7 2 2 2 4 3" xfId="1729" xr:uid="{88668002-8911-4B18-BA62-72A80B45E92E}"/>
    <cellStyle name="Normal 7 2 2 2 4 3 2" xfId="1730" xr:uid="{775FC083-F85D-4A94-BFF1-15BCB38361A8}"/>
    <cellStyle name="Normal 7 2 2 2 4 4" xfId="1731" xr:uid="{84314188-622C-42E8-BEA6-F4B0CFD19050}"/>
    <cellStyle name="Normal 7 2 2 2 5" xfId="685" xr:uid="{2D491E67-627B-422F-8B6A-3F104C8D371A}"/>
    <cellStyle name="Normal 7 2 2 2 5 2" xfId="1732" xr:uid="{A24EB531-3142-40AE-AD1F-373F0F041947}"/>
    <cellStyle name="Normal 7 2 2 2 5 2 2" xfId="1733" xr:uid="{6A19B769-D764-4A3B-A13B-418466E755CA}"/>
    <cellStyle name="Normal 7 2 2 2 5 3" xfId="1734" xr:uid="{B3BF6AEA-A436-45F4-9C86-16D8F9E6144D}"/>
    <cellStyle name="Normal 7 2 2 2 5 4" xfId="3429" xr:uid="{1D8825C4-4EA4-489D-863F-255E8CFC2871}"/>
    <cellStyle name="Normal 7 2 2 2 6" xfId="1735" xr:uid="{EBD8CE92-A345-4346-9CF1-13D08E2C528C}"/>
    <cellStyle name="Normal 7 2 2 2 6 2" xfId="1736" xr:uid="{58D92D6B-5C04-483A-9575-FCDCB960EB30}"/>
    <cellStyle name="Normal 7 2 2 2 7" xfId="1737" xr:uid="{88E93AC9-01D5-4F23-A84D-1DE29FDAE375}"/>
    <cellStyle name="Normal 7 2 2 2 8" xfId="3430" xr:uid="{660ABAD9-7F8B-438D-8D79-CA5D6C6399A3}"/>
    <cellStyle name="Normal 7 2 2 3" xfId="349" xr:uid="{FF399A36-A4D0-4988-8442-1C4FEF433E01}"/>
    <cellStyle name="Normal 7 2 2 3 2" xfId="686" xr:uid="{C379A0A6-BDB7-4862-9A14-9771FD273CDE}"/>
    <cellStyle name="Normal 7 2 2 3 2 2" xfId="687" xr:uid="{80B04E32-E5A8-450D-A13B-F9868639F183}"/>
    <cellStyle name="Normal 7 2 2 3 2 2 2" xfId="1738" xr:uid="{695AEA2B-20EB-4977-A42C-CA7130C723AE}"/>
    <cellStyle name="Normal 7 2 2 3 2 2 2 2" xfId="1739" xr:uid="{1147CDE6-BE6B-4EAB-A95C-C92D27D64512}"/>
    <cellStyle name="Normal 7 2 2 3 2 2 3" xfId="1740" xr:uid="{1252B89A-4ADB-4BE1-92D5-7B8764900509}"/>
    <cellStyle name="Normal 7 2 2 3 2 3" xfId="1741" xr:uid="{D725E36A-DF2E-4910-8D09-3504931E49D8}"/>
    <cellStyle name="Normal 7 2 2 3 2 3 2" xfId="1742" xr:uid="{B9310406-5A32-41B9-A4A1-3F47F1FB1546}"/>
    <cellStyle name="Normal 7 2 2 3 2 4" xfId="1743" xr:uid="{74028A1E-EFF1-459D-927B-5BA9B1EF579A}"/>
    <cellStyle name="Normal 7 2 2 3 3" xfId="688" xr:uid="{1436E1E9-2FF0-48E8-BC18-19DCB957D8D6}"/>
    <cellStyle name="Normal 7 2 2 3 3 2" xfId="1744" xr:uid="{645FDF58-A079-4297-9CE4-866D5D830FBD}"/>
    <cellStyle name="Normal 7 2 2 3 3 2 2" xfId="1745" xr:uid="{D7964D2C-D3D2-4386-8577-1F301800F9FF}"/>
    <cellStyle name="Normal 7 2 2 3 3 3" xfId="1746" xr:uid="{685D96FC-A036-4D0C-A52C-2B358707EF4A}"/>
    <cellStyle name="Normal 7 2 2 3 3 4" xfId="3431" xr:uid="{3F434C79-EAFC-40AE-B35A-91A902CD3005}"/>
    <cellStyle name="Normal 7 2 2 3 4" xfId="1747" xr:uid="{C7D39045-6295-4080-845A-0EE31168225F}"/>
    <cellStyle name="Normal 7 2 2 3 4 2" xfId="1748" xr:uid="{11106682-CA3D-4912-A1D4-0584DCD0B505}"/>
    <cellStyle name="Normal 7 2 2 3 5" xfId="1749" xr:uid="{55688A3C-575C-471F-9B5D-910E635D6F30}"/>
    <cellStyle name="Normal 7 2 2 3 6" xfId="3432" xr:uid="{562E4676-6927-4328-B437-11EF197D4096}"/>
    <cellStyle name="Normal 7 2 2 4" xfId="350" xr:uid="{4368E8E1-10BE-4897-8175-933F8B99011A}"/>
    <cellStyle name="Normal 7 2 2 4 2" xfId="689" xr:uid="{FCB90554-9B4C-4110-B29C-E32AF6141CD3}"/>
    <cellStyle name="Normal 7 2 2 4 2 2" xfId="690" xr:uid="{FC0CFEDA-5CF5-42D7-A399-8898865131CD}"/>
    <cellStyle name="Normal 7 2 2 4 2 2 2" xfId="1750" xr:uid="{60670ED5-F4A7-4823-87BE-07ED20FFE10E}"/>
    <cellStyle name="Normal 7 2 2 4 2 2 2 2" xfId="1751" xr:uid="{18ED7B62-DC27-448D-8153-C1E25ADB6646}"/>
    <cellStyle name="Normal 7 2 2 4 2 2 3" xfId="1752" xr:uid="{6A607AA3-79D3-4FF9-A75B-0FF1D6866B17}"/>
    <cellStyle name="Normal 7 2 2 4 2 3" xfId="1753" xr:uid="{A25937C2-2E26-48A3-9891-D84CCFD255B0}"/>
    <cellStyle name="Normal 7 2 2 4 2 3 2" xfId="1754" xr:uid="{5B256F07-9E82-455A-A572-44F8C28B053F}"/>
    <cellStyle name="Normal 7 2 2 4 2 4" xfId="1755" xr:uid="{2A70FBAA-806B-424B-88E6-3CB01C898069}"/>
    <cellStyle name="Normal 7 2 2 4 3" xfId="691" xr:uid="{5658B5DA-9071-4735-A658-2415BF797933}"/>
    <cellStyle name="Normal 7 2 2 4 3 2" xfId="1756" xr:uid="{718151BB-9767-48BD-ACD9-1577DD1BDD9E}"/>
    <cellStyle name="Normal 7 2 2 4 3 2 2" xfId="1757" xr:uid="{38559964-BB2E-4597-B0C6-3195EA4FD10F}"/>
    <cellStyle name="Normal 7 2 2 4 3 3" xfId="1758" xr:uid="{A8C6E5C7-7B1F-4D8F-B001-49835A7DE3E7}"/>
    <cellStyle name="Normal 7 2 2 4 4" xfId="1759" xr:uid="{FFBDB986-F482-4034-B30A-64BB7F77A7CB}"/>
    <cellStyle name="Normal 7 2 2 4 4 2" xfId="1760" xr:uid="{3EED9FF8-8DA5-4CEE-BC54-0D27D4030080}"/>
    <cellStyle name="Normal 7 2 2 4 5" xfId="1761" xr:uid="{A5DD77E5-B3AA-41E7-BA33-EDCC6BE90E3C}"/>
    <cellStyle name="Normal 7 2 2 5" xfId="351" xr:uid="{D6BEA56D-76D2-4C24-9994-DBB5BFA15169}"/>
    <cellStyle name="Normal 7 2 2 5 2" xfId="692" xr:uid="{AACFE26F-1C3C-4E64-8A07-32FC3918D070}"/>
    <cellStyle name="Normal 7 2 2 5 2 2" xfId="1762" xr:uid="{29E6EBCE-D0AE-4928-A425-31A5955A0D46}"/>
    <cellStyle name="Normal 7 2 2 5 2 2 2" xfId="1763" xr:uid="{DD3EFA34-588F-4CB9-8696-A849F2CA75BD}"/>
    <cellStyle name="Normal 7 2 2 5 2 3" xfId="1764" xr:uid="{1753CF71-6098-428C-94EA-BAEC19E4C62B}"/>
    <cellStyle name="Normal 7 2 2 5 3" xfId="1765" xr:uid="{5030144B-9DE9-4DBF-8CF0-3FB727617454}"/>
    <cellStyle name="Normal 7 2 2 5 3 2" xfId="1766" xr:uid="{245A581B-2E5B-4DB0-A2F7-F3CB6A72AA97}"/>
    <cellStyle name="Normal 7 2 2 5 4" xfId="1767" xr:uid="{BC24E297-ED70-4F4D-82FF-F6490E81403E}"/>
    <cellStyle name="Normal 7 2 2 6" xfId="693" xr:uid="{B752093A-1321-4FDA-91B9-DB4AC1510DD9}"/>
    <cellStyle name="Normal 7 2 2 6 2" xfId="1768" xr:uid="{47F6B5EE-5709-48E8-A676-CF30EBFAD8D7}"/>
    <cellStyle name="Normal 7 2 2 6 2 2" xfId="1769" xr:uid="{6E3C2F84-D293-4E23-B29B-9284B0E9D2B6}"/>
    <cellStyle name="Normal 7 2 2 6 3" xfId="1770" xr:uid="{E0D4C5E1-E100-4D56-A3D6-9C17B93D8CFD}"/>
    <cellStyle name="Normal 7 2 2 6 4" xfId="3433" xr:uid="{FF227C0F-FA90-436D-B673-994C49BB68C4}"/>
    <cellStyle name="Normal 7 2 2 7" xfId="1771" xr:uid="{0637AF42-C829-413A-A21C-D78B3DDC6D53}"/>
    <cellStyle name="Normal 7 2 2 7 2" xfId="1772" xr:uid="{3CF6947E-F9F6-41A5-8A7B-3D407C795DEF}"/>
    <cellStyle name="Normal 7 2 2 8" xfId="1773" xr:uid="{A1217825-018E-46A1-BEFF-FA3FFBB11DEF}"/>
    <cellStyle name="Normal 7 2 2 9" xfId="3434" xr:uid="{71890A7A-BB8A-45FA-BBA5-B8504C9A049A}"/>
    <cellStyle name="Normal 7 2 3" xfId="132" xr:uid="{A035979D-528C-449D-A30E-241172067DF6}"/>
    <cellStyle name="Normal 7 2 3 2" xfId="133" xr:uid="{BA2D57F0-8FF4-403E-B18A-A7D6412ABE5F}"/>
    <cellStyle name="Normal 7 2 3 2 2" xfId="694" xr:uid="{016D3082-FD66-4175-ACA1-8BCFB0844C07}"/>
    <cellStyle name="Normal 7 2 3 2 2 2" xfId="695" xr:uid="{DE84381A-9A38-4E62-A41D-22D5D2AC3E47}"/>
    <cellStyle name="Normal 7 2 3 2 2 2 2" xfId="1774" xr:uid="{4428302F-F33C-4397-A9E0-AFE79AA0E752}"/>
    <cellStyle name="Normal 7 2 3 2 2 2 2 2" xfId="1775" xr:uid="{19DCE52A-2642-465F-BE33-77D19140A820}"/>
    <cellStyle name="Normal 7 2 3 2 2 2 3" xfId="1776" xr:uid="{E23C0DC3-605C-415F-81F2-819F0731F66C}"/>
    <cellStyle name="Normal 7 2 3 2 2 3" xfId="1777" xr:uid="{0AA8A456-7405-47B6-9A4B-C3FCABE4B1E2}"/>
    <cellStyle name="Normal 7 2 3 2 2 3 2" xfId="1778" xr:uid="{7DF34779-8037-425A-B1E6-8F106F55F627}"/>
    <cellStyle name="Normal 7 2 3 2 2 4" xfId="1779" xr:uid="{509DC992-8F6A-49A2-BE82-1C52E43265C3}"/>
    <cellStyle name="Normal 7 2 3 2 3" xfId="696" xr:uid="{25388877-DAE1-4FD4-B554-B64FB3A4EFC1}"/>
    <cellStyle name="Normal 7 2 3 2 3 2" xfId="1780" xr:uid="{0B10E7F6-CDE3-4B7C-B654-47D3C7B42D21}"/>
    <cellStyle name="Normal 7 2 3 2 3 2 2" xfId="1781" xr:uid="{3125E3B4-492F-46E3-B071-783463E869C2}"/>
    <cellStyle name="Normal 7 2 3 2 3 3" xfId="1782" xr:uid="{3C496E1B-C95D-4452-AC2C-BA9AC88D3C0C}"/>
    <cellStyle name="Normal 7 2 3 2 3 4" xfId="3435" xr:uid="{07ADCC19-CD31-4CFA-A33F-1B7EF7BEB524}"/>
    <cellStyle name="Normal 7 2 3 2 4" xfId="1783" xr:uid="{14FC7418-8A1E-48B3-AB53-9247E13BBE72}"/>
    <cellStyle name="Normal 7 2 3 2 4 2" xfId="1784" xr:uid="{102C652C-E62D-48C2-B767-8B7251718BA5}"/>
    <cellStyle name="Normal 7 2 3 2 5" xfId="1785" xr:uid="{0D6E72BB-FDDA-479B-9CF2-416F962BA8CB}"/>
    <cellStyle name="Normal 7 2 3 2 6" xfId="3436" xr:uid="{246510B6-554D-4B9F-8B9A-EA2AAB5490D3}"/>
    <cellStyle name="Normal 7 2 3 3" xfId="352" xr:uid="{68F1F07C-8E76-48AF-9A6D-70B9643995AD}"/>
    <cellStyle name="Normal 7 2 3 3 2" xfId="697" xr:uid="{BCA5C40E-9F59-472D-819D-58A5BA8FD569}"/>
    <cellStyle name="Normal 7 2 3 3 2 2" xfId="698" xr:uid="{90B3C1C6-A96E-48E3-9111-AA7D9DFC5EC4}"/>
    <cellStyle name="Normal 7 2 3 3 2 2 2" xfId="1786" xr:uid="{EDCABBD7-1EA4-41C7-AE18-E075B915EAA3}"/>
    <cellStyle name="Normal 7 2 3 3 2 2 2 2" xfId="1787" xr:uid="{46EC37CF-F5CC-4715-95D2-71D8951C938C}"/>
    <cellStyle name="Normal 7 2 3 3 2 2 3" xfId="1788" xr:uid="{65B12767-67A0-45FB-9C67-AE14040E1C56}"/>
    <cellStyle name="Normal 7 2 3 3 2 3" xfId="1789" xr:uid="{FD033444-825B-47DB-B86F-BA3EFE95C28A}"/>
    <cellStyle name="Normal 7 2 3 3 2 3 2" xfId="1790" xr:uid="{E42CB695-C135-45E7-9EED-8BE00F96189E}"/>
    <cellStyle name="Normal 7 2 3 3 2 4" xfId="1791" xr:uid="{0F2FEC21-70B6-4B44-A5E6-19322477F044}"/>
    <cellStyle name="Normal 7 2 3 3 3" xfId="699" xr:uid="{CE9364A9-F493-4AE3-9CF5-EF45563B13B4}"/>
    <cellStyle name="Normal 7 2 3 3 3 2" xfId="1792" xr:uid="{5300976B-8DBC-4FF0-93AA-09EC77BACD28}"/>
    <cellStyle name="Normal 7 2 3 3 3 2 2" xfId="1793" xr:uid="{41ECC81A-6AD2-4953-8B13-F6CF58E9820B}"/>
    <cellStyle name="Normal 7 2 3 3 3 3" xfId="1794" xr:uid="{7BACE437-4AA6-4C11-9D50-10E5D8633EA6}"/>
    <cellStyle name="Normal 7 2 3 3 4" xfId="1795" xr:uid="{EDB6EA10-27A1-4628-8F28-60180E545C1F}"/>
    <cellStyle name="Normal 7 2 3 3 4 2" xfId="1796" xr:uid="{AB049CDC-B61A-4FBF-92CE-6E1F100F17F2}"/>
    <cellStyle name="Normal 7 2 3 3 5" xfId="1797" xr:uid="{229E82E2-C198-4363-9248-938948434961}"/>
    <cellStyle name="Normal 7 2 3 4" xfId="353" xr:uid="{1660C253-90A6-437C-A1A0-226AE7F23C80}"/>
    <cellStyle name="Normal 7 2 3 4 2" xfId="700" xr:uid="{CCEC0048-901C-4313-B8D5-DAC29DDFCB47}"/>
    <cellStyle name="Normal 7 2 3 4 2 2" xfId="1798" xr:uid="{A676EEC6-C4E7-48A8-899D-353F1AAC6867}"/>
    <cellStyle name="Normal 7 2 3 4 2 2 2" xfId="1799" xr:uid="{0B259D97-463B-4EB0-9989-7F7B6B0A8CB4}"/>
    <cellStyle name="Normal 7 2 3 4 2 3" xfId="1800" xr:uid="{F66DDFA7-6171-4005-8A08-77DE0A09B60A}"/>
    <cellStyle name="Normal 7 2 3 4 3" xfId="1801" xr:uid="{55D9036B-FD88-4ABB-84B1-8C60F713424F}"/>
    <cellStyle name="Normal 7 2 3 4 3 2" xfId="1802" xr:uid="{CFB9F0AF-3CDE-4671-8B7D-D2BC8D419800}"/>
    <cellStyle name="Normal 7 2 3 4 4" xfId="1803" xr:uid="{23F1F09F-7D46-48EE-BBC3-D8AEF6D21607}"/>
    <cellStyle name="Normal 7 2 3 5" xfId="701" xr:uid="{9931CA6E-5E27-4420-BAC8-ECAE5192E893}"/>
    <cellStyle name="Normal 7 2 3 5 2" xfId="1804" xr:uid="{BE434027-0286-454A-886F-8C5152E21A3F}"/>
    <cellStyle name="Normal 7 2 3 5 2 2" xfId="1805" xr:uid="{7DC7480A-CB01-4948-BDA2-7C30B7305649}"/>
    <cellStyle name="Normal 7 2 3 5 3" xfId="1806" xr:uid="{5AFCFCF8-293F-4857-ACCE-E0432141FD96}"/>
    <cellStyle name="Normal 7 2 3 5 4" xfId="3437" xr:uid="{0B57A2E4-F864-462B-B931-4E57C35C42D2}"/>
    <cellStyle name="Normal 7 2 3 6" xfId="1807" xr:uid="{B220ED92-A7F8-499B-AB28-AE1285C0751F}"/>
    <cellStyle name="Normal 7 2 3 6 2" xfId="1808" xr:uid="{468D9B59-7551-45FC-BDD0-ECBD385F174E}"/>
    <cellStyle name="Normal 7 2 3 7" xfId="1809" xr:uid="{8C2964B6-1CD9-4025-B9FD-F5702C2DC189}"/>
    <cellStyle name="Normal 7 2 3 8" xfId="3438" xr:uid="{7246F48C-73BE-4CD5-9C9F-92F1B827789A}"/>
    <cellStyle name="Normal 7 2 4" xfId="134" xr:uid="{7BEAED3D-0BF2-4798-AE7C-0D7965F69025}"/>
    <cellStyle name="Normal 7 2 4 2" xfId="448" xr:uid="{F1FF54D1-5D09-4E83-B92E-D7C9866034BC}"/>
    <cellStyle name="Normal 7 2 4 2 2" xfId="702" xr:uid="{787525C4-9303-41D6-96ED-86E95FEDF4AB}"/>
    <cellStyle name="Normal 7 2 4 2 2 2" xfId="1810" xr:uid="{2AC3A54B-E2F1-4083-9072-E876C446608D}"/>
    <cellStyle name="Normal 7 2 4 2 2 2 2" xfId="1811" xr:uid="{0F81537F-A719-4123-BF8E-E28CFDE6D5F5}"/>
    <cellStyle name="Normal 7 2 4 2 2 3" xfId="1812" xr:uid="{6E01DC66-F9C2-4F5D-8D79-792FF15B2AA5}"/>
    <cellStyle name="Normal 7 2 4 2 2 4" xfId="3439" xr:uid="{8C4D0C38-CC7F-4231-94BD-B6C136C39690}"/>
    <cellStyle name="Normal 7 2 4 2 3" xfId="1813" xr:uid="{7E63205C-1FFA-46FF-93C3-C56D349A3E74}"/>
    <cellStyle name="Normal 7 2 4 2 3 2" xfId="1814" xr:uid="{B14C11C8-E7F5-4982-A9E0-C697350BD3F6}"/>
    <cellStyle name="Normal 7 2 4 2 4" xfId="1815" xr:uid="{3F4FC2EB-0D57-4B89-8834-960AECA4AA98}"/>
    <cellStyle name="Normal 7 2 4 2 5" xfId="3440" xr:uid="{1B473E83-D647-420D-B0CC-2120A95CC319}"/>
    <cellStyle name="Normal 7 2 4 3" xfId="703" xr:uid="{D09CF1A5-7330-4EF8-9F87-BFCDA4A06296}"/>
    <cellStyle name="Normal 7 2 4 3 2" xfId="1816" xr:uid="{27A2AA30-9C6A-40F1-859B-90153EEAFFD9}"/>
    <cellStyle name="Normal 7 2 4 3 2 2" xfId="1817" xr:uid="{B37FB3CC-58E2-4B0F-904F-D60CDD9E7C3D}"/>
    <cellStyle name="Normal 7 2 4 3 3" xfId="1818" xr:uid="{E6AF8E9A-8636-4A9D-8C1A-DC942238BB6C}"/>
    <cellStyle name="Normal 7 2 4 3 4" xfId="3441" xr:uid="{F95A9492-D343-4885-8F41-6B7C1FB840DB}"/>
    <cellStyle name="Normal 7 2 4 4" xfId="1819" xr:uid="{DBFDCEB5-D7EC-4CD1-BD28-B6A8170FE506}"/>
    <cellStyle name="Normal 7 2 4 4 2" xfId="1820" xr:uid="{608E240A-D272-4B37-B165-E11FA1D7102E}"/>
    <cellStyle name="Normal 7 2 4 4 3" xfId="3442" xr:uid="{08ECDD2F-867C-43B3-A218-929A826DEE49}"/>
    <cellStyle name="Normal 7 2 4 4 4" xfId="3443" xr:uid="{5AF402AD-F9DE-4FAC-A7F7-D6D930218D7F}"/>
    <cellStyle name="Normal 7 2 4 5" xfId="1821" xr:uid="{D4697100-4A9A-4158-A008-9714E3E8CB14}"/>
    <cellStyle name="Normal 7 2 4 6" xfId="3444" xr:uid="{5F28BCB0-0B81-4665-90B9-22019E5D2E50}"/>
    <cellStyle name="Normal 7 2 4 7" xfId="3445" xr:uid="{9C5CBEAC-875E-4408-9F04-1FA29646E15B}"/>
    <cellStyle name="Normal 7 2 5" xfId="354" xr:uid="{00EF283A-EB0E-4DB4-B563-9812D019CB76}"/>
    <cellStyle name="Normal 7 2 5 2" xfId="704" xr:uid="{9C1668E6-68F1-4C53-A542-CBBD41DC94F9}"/>
    <cellStyle name="Normal 7 2 5 2 2" xfId="705" xr:uid="{B7F2DE00-FFEB-4DC6-8143-20DBB80B6429}"/>
    <cellStyle name="Normal 7 2 5 2 2 2" xfId="1822" xr:uid="{EFB9EFF3-5493-4D4A-AAAF-587ED163C342}"/>
    <cellStyle name="Normal 7 2 5 2 2 2 2" xfId="1823" xr:uid="{E49BAC95-8260-43FC-BA65-7A880369EBF2}"/>
    <cellStyle name="Normal 7 2 5 2 2 3" xfId="1824" xr:uid="{EAA37C21-CCA2-455A-9C53-B69E8F36E1CF}"/>
    <cellStyle name="Normal 7 2 5 2 3" xfId="1825" xr:uid="{56142FAA-E0CB-43A9-8BCA-4AF1444D3458}"/>
    <cellStyle name="Normal 7 2 5 2 3 2" xfId="1826" xr:uid="{3886D4E6-C2B1-4A84-937B-047E042838D7}"/>
    <cellStyle name="Normal 7 2 5 2 4" xfId="1827" xr:uid="{D76EAE51-48DE-4446-A646-6E59F5412075}"/>
    <cellStyle name="Normal 7 2 5 3" xfId="706" xr:uid="{04B659A8-9A04-44D6-8073-77457B83C43E}"/>
    <cellStyle name="Normal 7 2 5 3 2" xfId="1828" xr:uid="{C75A9BC7-4060-428A-B241-911243904EB8}"/>
    <cellStyle name="Normal 7 2 5 3 2 2" xfId="1829" xr:uid="{EDE39E41-5DA8-41E7-84DF-ED44A909DDE7}"/>
    <cellStyle name="Normal 7 2 5 3 3" xfId="1830" xr:uid="{E16C69AC-4BF9-4900-9BF3-441671734452}"/>
    <cellStyle name="Normal 7 2 5 3 4" xfId="3446" xr:uid="{F10F685A-5E4F-4617-9F4C-4FF2F94A6142}"/>
    <cellStyle name="Normal 7 2 5 4" xfId="1831" xr:uid="{E801E1C6-8668-4080-B592-72ACC16FA4A1}"/>
    <cellStyle name="Normal 7 2 5 4 2" xfId="1832" xr:uid="{769D8C6F-FC62-4ADB-A3C2-FF402D493001}"/>
    <cellStyle name="Normal 7 2 5 5" xfId="1833" xr:uid="{35AA5DB1-2D4C-4834-9847-3E1A8317FD8D}"/>
    <cellStyle name="Normal 7 2 5 6" xfId="3447" xr:uid="{5D64BF1E-B9BF-436B-B0F4-1B601F17F60B}"/>
    <cellStyle name="Normal 7 2 6" xfId="355" xr:uid="{DDB3E651-4BED-4846-8F31-0F55D1FF7620}"/>
    <cellStyle name="Normal 7 2 6 2" xfId="707" xr:uid="{F9F4E7AF-2F93-4DC2-9E48-D371C7631CA6}"/>
    <cellStyle name="Normal 7 2 6 2 2" xfId="1834" xr:uid="{7CEFA317-72C3-4111-9F20-F4DBF88CE592}"/>
    <cellStyle name="Normal 7 2 6 2 2 2" xfId="1835" xr:uid="{BC6F63EA-7FD5-43C3-A063-333D9BDB1AB9}"/>
    <cellStyle name="Normal 7 2 6 2 3" xfId="1836" xr:uid="{4ACEF7C3-C39E-4C5C-820E-F9FD3A827A33}"/>
    <cellStyle name="Normal 7 2 6 2 4" xfId="3448" xr:uid="{01D339AB-DAF6-48B9-A98F-2DDBA3C1E8B9}"/>
    <cellStyle name="Normal 7 2 6 3" xfId="1837" xr:uid="{39B2EF9B-8CA3-4E63-B689-08543140690C}"/>
    <cellStyle name="Normal 7 2 6 3 2" xfId="1838" xr:uid="{550CEFDE-D060-46B6-B819-8C5CBA4738C7}"/>
    <cellStyle name="Normal 7 2 6 4" xfId="1839" xr:uid="{4EF674C6-F647-4F94-8B91-7E8EDFD18CD7}"/>
    <cellStyle name="Normal 7 2 6 5" xfId="3449" xr:uid="{746CA56B-43BF-4CAA-B264-5BA7A7AB3F2A}"/>
    <cellStyle name="Normal 7 2 7" xfId="708" xr:uid="{C3027D4A-2E33-4204-8870-C9ACD6C2EBED}"/>
    <cellStyle name="Normal 7 2 7 2" xfId="1840" xr:uid="{650A7E08-249D-4D63-9083-C801DC7B1FDD}"/>
    <cellStyle name="Normal 7 2 7 2 2" xfId="1841" xr:uid="{3539E118-186F-4E58-BDEF-7EA21C39A7F0}"/>
    <cellStyle name="Normal 7 2 7 2 3" xfId="4409" xr:uid="{A67B6315-1B38-4351-9BBC-C6C6B1D01B2D}"/>
    <cellStyle name="Normal 7 2 7 3" xfId="1842" xr:uid="{11BB8580-5BDE-402F-9EFF-C32508D242B8}"/>
    <cellStyle name="Normal 7 2 7 4" xfId="3450" xr:uid="{7320C3FE-ED34-4B55-BB6C-9E14BA7A4605}"/>
    <cellStyle name="Normal 7 2 7 4 2" xfId="4579" xr:uid="{FA5365CA-B7CB-4EEE-ADB4-611D64E477E0}"/>
    <cellStyle name="Normal 7 2 7 4 3" xfId="4686" xr:uid="{129BA036-B030-4396-81A1-6C338DF0447F}"/>
    <cellStyle name="Normal 7 2 7 4 4" xfId="4608" xr:uid="{5DC814E4-FAC8-4FAB-AD61-D1A215AE132F}"/>
    <cellStyle name="Normal 7 2 8" xfId="1843" xr:uid="{2F51DCF7-4CE3-4CD8-8407-D99707DD41B0}"/>
    <cellStyle name="Normal 7 2 8 2" xfId="1844" xr:uid="{73A48D87-C70B-4CC8-94AB-235A2A0192A9}"/>
    <cellStyle name="Normal 7 2 8 3" xfId="3451" xr:uid="{ABA957B6-EFBE-4257-A4E0-B02A8DFD00BB}"/>
    <cellStyle name="Normal 7 2 8 4" xfId="3452" xr:uid="{A57F3EDB-40AE-4734-8264-F23C21CD808C}"/>
    <cellStyle name="Normal 7 2 9" xfId="1845" xr:uid="{8D152948-D3F7-4E32-9568-033B13E4A166}"/>
    <cellStyle name="Normal 7 3" xfId="135" xr:uid="{87680468-898C-450D-8526-5F7C6C0EADB7}"/>
    <cellStyle name="Normal 7 3 10" xfId="3453" xr:uid="{025F5748-2BA6-4675-A67A-1819FE28C8DD}"/>
    <cellStyle name="Normal 7 3 11" xfId="3454" xr:uid="{3E0400B5-A568-4132-82FD-5209ABF61292}"/>
    <cellStyle name="Normal 7 3 2" xfId="136" xr:uid="{6FBC61DB-1E44-48F8-BF3E-00CFC21E231F}"/>
    <cellStyle name="Normal 7 3 2 2" xfId="137" xr:uid="{F24FC0FF-A547-4BA3-953A-EF986DDEB03C}"/>
    <cellStyle name="Normal 7 3 2 2 2" xfId="356" xr:uid="{6525AC2D-BB04-4991-B7A6-5EEE2D2ED252}"/>
    <cellStyle name="Normal 7 3 2 2 2 2" xfId="709" xr:uid="{CAC452D0-5F64-48EC-85BF-A370BDF2E71E}"/>
    <cellStyle name="Normal 7 3 2 2 2 2 2" xfId="1846" xr:uid="{9B963997-80EE-4924-B2DC-7BB5F0E33CF1}"/>
    <cellStyle name="Normal 7 3 2 2 2 2 2 2" xfId="1847" xr:uid="{C561A99D-2D09-4564-91E3-08C7DFEE3388}"/>
    <cellStyle name="Normal 7 3 2 2 2 2 3" xfId="1848" xr:uid="{8D0638DB-C22C-40B5-98FA-8EF5521C8631}"/>
    <cellStyle name="Normal 7 3 2 2 2 2 4" xfId="3455" xr:uid="{F8795D79-AD2B-425C-ABB9-7F1A46CE38A7}"/>
    <cellStyle name="Normal 7 3 2 2 2 3" xfId="1849" xr:uid="{874DB175-447E-4AE6-A55D-05A82EC2BBB2}"/>
    <cellStyle name="Normal 7 3 2 2 2 3 2" xfId="1850" xr:uid="{A32FD028-6A2D-4738-9E75-F3F3AC4B9974}"/>
    <cellStyle name="Normal 7 3 2 2 2 3 3" xfId="3456" xr:uid="{24543234-5F87-4B75-A77F-F6B3AF7E4EA7}"/>
    <cellStyle name="Normal 7 3 2 2 2 3 4" xfId="3457" xr:uid="{46B8D034-0B82-44C3-9530-FF1B10D337F7}"/>
    <cellStyle name="Normal 7 3 2 2 2 4" xfId="1851" xr:uid="{AF4F0DD6-006B-4641-8A14-0490D0FF384E}"/>
    <cellStyle name="Normal 7 3 2 2 2 5" xfId="3458" xr:uid="{4BAED8A0-EE8A-4CCA-8B37-BBC90C7A24F3}"/>
    <cellStyle name="Normal 7 3 2 2 2 6" xfId="3459" xr:uid="{662A881A-8E84-42B4-9F19-AE352700182D}"/>
    <cellStyle name="Normal 7 3 2 2 3" xfId="710" xr:uid="{705E5503-1B23-4795-8022-A0E42B9D1E00}"/>
    <cellStyle name="Normal 7 3 2 2 3 2" xfId="1852" xr:uid="{4D41AEF4-37AA-4EA2-AEAE-5FC1B4A3A831}"/>
    <cellStyle name="Normal 7 3 2 2 3 2 2" xfId="1853" xr:uid="{CC73F557-9426-4754-9D38-8FEE370FC477}"/>
    <cellStyle name="Normal 7 3 2 2 3 2 3" xfId="3460" xr:uid="{B2CCBC01-ECBD-4F18-8428-868CBB392AA4}"/>
    <cellStyle name="Normal 7 3 2 2 3 2 4" xfId="3461" xr:uid="{4ED12713-D553-43A7-B914-3154529F0AF4}"/>
    <cellStyle name="Normal 7 3 2 2 3 3" xfId="1854" xr:uid="{A5FF90F6-9FF5-486B-8713-0915E311DC7A}"/>
    <cellStyle name="Normal 7 3 2 2 3 4" xfId="3462" xr:uid="{8CEA9AF7-AE13-4EE1-9372-108E52F9DBCF}"/>
    <cellStyle name="Normal 7 3 2 2 3 5" xfId="3463" xr:uid="{9AFF9C1C-718E-4C15-9D7E-E2F3DBD6B479}"/>
    <cellStyle name="Normal 7 3 2 2 4" xfId="1855" xr:uid="{32FB9D3C-AEF0-41CA-88DB-BEE26568C5C9}"/>
    <cellStyle name="Normal 7 3 2 2 4 2" xfId="1856" xr:uid="{85A21116-74E5-4316-B233-E5415F689C88}"/>
    <cellStyle name="Normal 7 3 2 2 4 3" xfId="3464" xr:uid="{CB69DD6D-D70B-4984-A5FE-2FE7D9EC2EC0}"/>
    <cellStyle name="Normal 7 3 2 2 4 4" xfId="3465" xr:uid="{E41B2BBF-9844-43E5-991E-BF96210CFCCD}"/>
    <cellStyle name="Normal 7 3 2 2 5" xfId="1857" xr:uid="{33B366A7-108D-4C06-AE30-3F4836D750E2}"/>
    <cellStyle name="Normal 7 3 2 2 5 2" xfId="3466" xr:uid="{9C76B06D-C97E-4FD2-A604-45E73922805E}"/>
    <cellStyle name="Normal 7 3 2 2 5 3" xfId="3467" xr:uid="{ED9D3A09-70E0-480B-9910-21D596167A88}"/>
    <cellStyle name="Normal 7 3 2 2 5 4" xfId="3468" xr:uid="{DC99614E-E146-475B-ACA5-38DF9C38A9CD}"/>
    <cellStyle name="Normal 7 3 2 2 6" xfId="3469" xr:uid="{F3ECAAA7-1FBB-488E-A348-D54633F23D43}"/>
    <cellStyle name="Normal 7 3 2 2 7" xfId="3470" xr:uid="{1B80AA4C-57F4-4C5B-9DD6-437009CDD9ED}"/>
    <cellStyle name="Normal 7 3 2 2 8" xfId="3471" xr:uid="{9AF00A7A-CF74-4CE9-8AFA-838A2E390D99}"/>
    <cellStyle name="Normal 7 3 2 3" xfId="357" xr:uid="{B084BDE7-70DC-48E8-9DA6-54381A718960}"/>
    <cellStyle name="Normal 7 3 2 3 2" xfId="711" xr:uid="{A643C6C0-A657-4216-A7EC-C36EA16AF53D}"/>
    <cellStyle name="Normal 7 3 2 3 2 2" xfId="712" xr:uid="{EC661CE4-0ED8-4100-8926-C960241C85C9}"/>
    <cellStyle name="Normal 7 3 2 3 2 2 2" xfId="1858" xr:uid="{8AEE51BC-52B5-454C-B59A-5FE9D66C188E}"/>
    <cellStyle name="Normal 7 3 2 3 2 2 2 2" xfId="1859" xr:uid="{8C6BB70F-F7C6-41D8-A7F8-DF49C1691F55}"/>
    <cellStyle name="Normal 7 3 2 3 2 2 3" xfId="1860" xr:uid="{959E1994-0998-47FA-8C10-6ABA2C028CE0}"/>
    <cellStyle name="Normal 7 3 2 3 2 3" xfId="1861" xr:uid="{E87F4E3A-4F37-4A24-BDEA-6B9D59CB30AA}"/>
    <cellStyle name="Normal 7 3 2 3 2 3 2" xfId="1862" xr:uid="{664181DF-6EC7-4224-B0B9-A2D73F080BAA}"/>
    <cellStyle name="Normal 7 3 2 3 2 4" xfId="1863" xr:uid="{2A700D69-FCCB-401A-88B2-28DEFCF3D4B5}"/>
    <cellStyle name="Normal 7 3 2 3 3" xfId="713" xr:uid="{812C0441-B1BA-41AB-AAC7-E33FA0C6C5FF}"/>
    <cellStyle name="Normal 7 3 2 3 3 2" xfId="1864" xr:uid="{669E637E-D59D-4866-BFBB-3271C8866799}"/>
    <cellStyle name="Normal 7 3 2 3 3 2 2" xfId="1865" xr:uid="{4B5E0BCD-B900-4E03-82CF-C9C2183BE894}"/>
    <cellStyle name="Normal 7 3 2 3 3 3" xfId="1866" xr:uid="{F5AFFAA6-A32F-49C4-8D4C-482CA06E9623}"/>
    <cellStyle name="Normal 7 3 2 3 3 4" xfId="3472" xr:uid="{851324FD-67CE-4533-B59E-C36B3D4CFFE6}"/>
    <cellStyle name="Normal 7 3 2 3 4" xfId="1867" xr:uid="{6A02AB98-A06D-41B4-A46A-6FA4D0624135}"/>
    <cellStyle name="Normal 7 3 2 3 4 2" xfId="1868" xr:uid="{47AA3D8A-4E4F-47BE-9BCA-9D137339F31E}"/>
    <cellStyle name="Normal 7 3 2 3 5" xfId="1869" xr:uid="{21AFCE7F-5357-4606-BD62-B8A1996E3DB0}"/>
    <cellStyle name="Normal 7 3 2 3 6" xfId="3473" xr:uid="{4782332A-EF49-477B-9FE6-D2DC049AC683}"/>
    <cellStyle name="Normal 7 3 2 4" xfId="358" xr:uid="{99A9DE94-8903-4362-BDA0-C384E0EEFDB2}"/>
    <cellStyle name="Normal 7 3 2 4 2" xfId="714" xr:uid="{67BB8B48-737C-4DBC-8EDF-7028A84BDEC9}"/>
    <cellStyle name="Normal 7 3 2 4 2 2" xfId="1870" xr:uid="{4CD1CF4B-5A3D-4585-9C6C-5D2CC539339D}"/>
    <cellStyle name="Normal 7 3 2 4 2 2 2" xfId="1871" xr:uid="{AA8496EF-EC85-4C81-A7E6-BA8F34159A97}"/>
    <cellStyle name="Normal 7 3 2 4 2 3" xfId="1872" xr:uid="{EC3F0771-89A3-45B9-9B6B-0869FAAF7CAF}"/>
    <cellStyle name="Normal 7 3 2 4 2 4" xfId="3474" xr:uid="{4B091C9A-E461-446E-8E56-3893BF0C8330}"/>
    <cellStyle name="Normal 7 3 2 4 3" xfId="1873" xr:uid="{96B8B2AF-6F0C-4195-AC67-50AA1C1E009D}"/>
    <cellStyle name="Normal 7 3 2 4 3 2" xfId="1874" xr:uid="{5234C12B-03A8-4C94-A4EE-C72F77711928}"/>
    <cellStyle name="Normal 7 3 2 4 4" xfId="1875" xr:uid="{7A13F14A-1B1A-418C-846D-AA98694FF7B5}"/>
    <cellStyle name="Normal 7 3 2 4 5" xfId="3475" xr:uid="{AB6051CB-1C51-4B4D-8D8B-2885E031580C}"/>
    <cellStyle name="Normal 7 3 2 5" xfId="359" xr:uid="{5F0C4D38-17F9-4CD6-8FC8-C865EC37002A}"/>
    <cellStyle name="Normal 7 3 2 5 2" xfId="1876" xr:uid="{68BC7631-8EC2-419C-ABC8-1865A0DBF31D}"/>
    <cellStyle name="Normal 7 3 2 5 2 2" xfId="1877" xr:uid="{47B2F273-125F-4BC5-9561-AE8DDFA663F1}"/>
    <cellStyle name="Normal 7 3 2 5 3" xfId="1878" xr:uid="{2526BF6E-0326-41DC-95F8-FC6D83EF6515}"/>
    <cellStyle name="Normal 7 3 2 5 4" xfId="3476" xr:uid="{85D360F8-5ED6-475A-9D68-56D9EC862D99}"/>
    <cellStyle name="Normal 7 3 2 6" xfId="1879" xr:uid="{954B2855-43C3-47E1-A912-FCF9C6D54D81}"/>
    <cellStyle name="Normal 7 3 2 6 2" xfId="1880" xr:uid="{A006C211-01A8-4B95-9A19-0B9CCCFF160C}"/>
    <cellStyle name="Normal 7 3 2 6 3" xfId="3477" xr:uid="{9EFCDBD4-390C-418D-801F-BF8723DD4929}"/>
    <cellStyle name="Normal 7 3 2 6 4" xfId="3478" xr:uid="{5EBF9231-F98A-495F-ACE8-FA5BB58E2AEE}"/>
    <cellStyle name="Normal 7 3 2 7" xfId="1881" xr:uid="{EB88D7A1-CED8-4EC1-AA3D-14421C361A34}"/>
    <cellStyle name="Normal 7 3 2 8" xfId="3479" xr:uid="{5EFA0C07-0884-4D96-BBE6-BF178BA64891}"/>
    <cellStyle name="Normal 7 3 2 9" xfId="3480" xr:uid="{FE62509B-42B6-4008-B0B4-1B0F72FFF66E}"/>
    <cellStyle name="Normal 7 3 3" xfId="138" xr:uid="{84EC5E0E-C16D-4CC8-8D2F-3C67859C9648}"/>
    <cellStyle name="Normal 7 3 3 2" xfId="139" xr:uid="{8E85781A-094F-45FD-A6F5-8D9D7295B1F5}"/>
    <cellStyle name="Normal 7 3 3 2 2" xfId="715" xr:uid="{0A1C38BA-5DC2-4C99-8E72-BFEB8047DFA2}"/>
    <cellStyle name="Normal 7 3 3 2 2 2" xfId="1882" xr:uid="{D213FB9B-AA08-4140-A76B-C84AB827DDA4}"/>
    <cellStyle name="Normal 7 3 3 2 2 2 2" xfId="1883" xr:uid="{D20E2953-0374-456E-98B9-95BA350A145A}"/>
    <cellStyle name="Normal 7 3 3 2 2 2 2 2" xfId="4484" xr:uid="{18D5DAA9-F55F-4D92-9B4A-284BA5F117FE}"/>
    <cellStyle name="Normal 7 3 3 2 2 2 3" xfId="4485" xr:uid="{2BB4BD64-4EFF-4F5F-998E-03F4BD8F10AB}"/>
    <cellStyle name="Normal 7 3 3 2 2 3" xfId="1884" xr:uid="{DDD6200D-3355-406D-8518-20A6F495B739}"/>
    <cellStyle name="Normal 7 3 3 2 2 3 2" xfId="4486" xr:uid="{AEA6F0F6-7C46-438C-9E4D-E772F1668581}"/>
    <cellStyle name="Normal 7 3 3 2 2 4" xfId="3481" xr:uid="{6ECAD55C-1DAA-47BC-87B0-E47775C9522A}"/>
    <cellStyle name="Normal 7 3 3 2 3" xfId="1885" xr:uid="{1EFC8FC8-9EB9-4FEF-B7E3-A5B834A4592E}"/>
    <cellStyle name="Normal 7 3 3 2 3 2" xfId="1886" xr:uid="{B8845B64-B874-4D76-99E1-D86240CAB8F4}"/>
    <cellStyle name="Normal 7 3 3 2 3 2 2" xfId="4487" xr:uid="{F69D56B9-FA1A-404C-9EA2-383E8B255BF2}"/>
    <cellStyle name="Normal 7 3 3 2 3 3" xfId="3482" xr:uid="{0DBC7E33-275F-4B6D-9B4A-76DA57DE8D22}"/>
    <cellStyle name="Normal 7 3 3 2 3 4" xfId="3483" xr:uid="{A05B8873-0F83-4BD7-B94F-DE07A58AB509}"/>
    <cellStyle name="Normal 7 3 3 2 4" xfId="1887" xr:uid="{7105E895-CFB8-4B03-A33D-04ED554B46F6}"/>
    <cellStyle name="Normal 7 3 3 2 4 2" xfId="4488" xr:uid="{4252625E-7DA6-4B6F-9BB0-75747342A99F}"/>
    <cellStyle name="Normal 7 3 3 2 5" xfId="3484" xr:uid="{CEEF0219-BB6D-4D94-8FBC-6EEEA604ED65}"/>
    <cellStyle name="Normal 7 3 3 2 6" xfId="3485" xr:uid="{28EAC0E4-899B-4F68-9B95-4E962D9B7C5B}"/>
    <cellStyle name="Normal 7 3 3 3" xfId="360" xr:uid="{4AC8F791-10BC-40E4-A22E-E22582532EA4}"/>
    <cellStyle name="Normal 7 3 3 3 2" xfId="1888" xr:uid="{423BD6EB-8942-46BB-992F-2E9B55BBF309}"/>
    <cellStyle name="Normal 7 3 3 3 2 2" xfId="1889" xr:uid="{EEC90B47-2D51-4027-AC42-22F9419C373F}"/>
    <cellStyle name="Normal 7 3 3 3 2 2 2" xfId="4489" xr:uid="{924EFD7C-19AC-4956-8764-9308D7F3738F}"/>
    <cellStyle name="Normal 7 3 3 3 2 3" xfId="3486" xr:uid="{F729E40B-F556-49FA-9AB5-C5E8D3759059}"/>
    <cellStyle name="Normal 7 3 3 3 2 4" xfId="3487" xr:uid="{FC7E0F84-9778-4B25-8E1D-6D959E377212}"/>
    <cellStyle name="Normal 7 3 3 3 3" xfId="1890" xr:uid="{30265A0C-CE3E-4A7A-8F7D-770323049BAA}"/>
    <cellStyle name="Normal 7 3 3 3 3 2" xfId="4490" xr:uid="{14B4A136-D205-4F97-AD4A-EF722B3979C7}"/>
    <cellStyle name="Normal 7 3 3 3 4" xfId="3488" xr:uid="{8FAC7939-D0B2-4ADF-9A24-99015B038305}"/>
    <cellStyle name="Normal 7 3 3 3 5" xfId="3489" xr:uid="{A7F19F49-061C-4DEC-9225-F6125E1FFCAB}"/>
    <cellStyle name="Normal 7 3 3 4" xfId="1891" xr:uid="{DEC0FAAC-F4AD-4B2B-B63E-E33A0B9662EF}"/>
    <cellStyle name="Normal 7 3 3 4 2" xfId="1892" xr:uid="{2D47E025-85B7-4ADE-A6C9-40ABB519F700}"/>
    <cellStyle name="Normal 7 3 3 4 2 2" xfId="4491" xr:uid="{D8EA4287-6530-4CA0-B5FF-C36AA3293275}"/>
    <cellStyle name="Normal 7 3 3 4 3" xfId="3490" xr:uid="{7A4620E2-E1ED-4DB4-A0A7-B2A53BE8512A}"/>
    <cellStyle name="Normal 7 3 3 4 4" xfId="3491" xr:uid="{B1B47915-1212-4D14-AF8F-7F445FB12245}"/>
    <cellStyle name="Normal 7 3 3 5" xfId="1893" xr:uid="{95631D0D-C948-4DBB-A80D-4538BBBD2556}"/>
    <cellStyle name="Normal 7 3 3 5 2" xfId="3492" xr:uid="{B6D0F672-C40C-4C7E-9857-74CA17D2819C}"/>
    <cellStyle name="Normal 7 3 3 5 3" xfId="3493" xr:uid="{93344773-245A-4C98-AE6C-611024161ACA}"/>
    <cellStyle name="Normal 7 3 3 5 4" xfId="3494" xr:uid="{D7414C11-AABB-4446-9957-C372BBA1E834}"/>
    <cellStyle name="Normal 7 3 3 6" xfId="3495" xr:uid="{AB839E82-A153-4B7E-B566-DDEEBC42E257}"/>
    <cellStyle name="Normal 7 3 3 7" xfId="3496" xr:uid="{F178947F-93C7-43F9-8B6F-B0C9D8A3FBCB}"/>
    <cellStyle name="Normal 7 3 3 8" xfId="3497" xr:uid="{BBDBC700-935B-436C-933B-3AEB3A8D9EAC}"/>
    <cellStyle name="Normal 7 3 4" xfId="140" xr:uid="{FBEFE005-A41D-4DE1-87F7-229F579A92E1}"/>
    <cellStyle name="Normal 7 3 4 2" xfId="716" xr:uid="{7D0C9AC8-FF64-44F9-8BC3-1F095EBC96A6}"/>
    <cellStyle name="Normal 7 3 4 2 2" xfId="717" xr:uid="{25BE7565-8BE5-434B-8214-6CBE2AB6AAF5}"/>
    <cellStyle name="Normal 7 3 4 2 2 2" xfId="1894" xr:uid="{BCF49E03-8554-47C8-A895-F3942F9E5DD6}"/>
    <cellStyle name="Normal 7 3 4 2 2 2 2" xfId="1895" xr:uid="{74D0CFEA-7BC0-49E2-B823-63110B5A179D}"/>
    <cellStyle name="Normal 7 3 4 2 2 3" xfId="1896" xr:uid="{47AEFD6B-B23B-4663-BAFC-0B555BC08BB4}"/>
    <cellStyle name="Normal 7 3 4 2 2 4" xfId="3498" xr:uid="{E429C36F-3973-42B0-883A-D726194704AB}"/>
    <cellStyle name="Normal 7 3 4 2 3" xfId="1897" xr:uid="{9898314F-A9CE-4B59-96FF-A2ECC49B9D8F}"/>
    <cellStyle name="Normal 7 3 4 2 3 2" xfId="1898" xr:uid="{A869BB51-FA93-4299-ADA9-FA080F3706DF}"/>
    <cellStyle name="Normal 7 3 4 2 4" xfId="1899" xr:uid="{3D9FAF99-7DB5-4694-8543-914E7F005CCC}"/>
    <cellStyle name="Normal 7 3 4 2 5" xfId="3499" xr:uid="{540309FB-18D3-4F1D-A0A5-3E60EA6FD6D4}"/>
    <cellStyle name="Normal 7 3 4 3" xfId="718" xr:uid="{7E0D40B3-98A9-446F-AC23-E8C7ACF7F62B}"/>
    <cellStyle name="Normal 7 3 4 3 2" xfId="1900" xr:uid="{A5712EE2-BE93-4241-AFC4-AB7A75915FAF}"/>
    <cellStyle name="Normal 7 3 4 3 2 2" xfId="1901" xr:uid="{830C29BC-7069-434C-97D2-DA6940C750D3}"/>
    <cellStyle name="Normal 7 3 4 3 3" xfId="1902" xr:uid="{EF64AD1C-EEFC-40FC-B10E-6BE06B5CB172}"/>
    <cellStyle name="Normal 7 3 4 3 4" xfId="3500" xr:uid="{C6CF55D0-90B6-4D9E-87DF-192BB642618E}"/>
    <cellStyle name="Normal 7 3 4 4" xfId="1903" xr:uid="{2E91D6B7-79F0-42A0-8A34-EBF5F6E0F35C}"/>
    <cellStyle name="Normal 7 3 4 4 2" xfId="1904" xr:uid="{6C56F92C-45CE-4621-AF17-7F1C1CFDE920}"/>
    <cellStyle name="Normal 7 3 4 4 3" xfId="3501" xr:uid="{8469362F-6F46-4393-8F95-C63E626EEA99}"/>
    <cellStyle name="Normal 7 3 4 4 4" xfId="3502" xr:uid="{45C5B682-27A5-416F-8029-3B7B458D3157}"/>
    <cellStyle name="Normal 7 3 4 5" xfId="1905" xr:uid="{6EE43F71-4325-4FFF-8211-3A20A9982E6D}"/>
    <cellStyle name="Normal 7 3 4 6" xfId="3503" xr:uid="{A8F02F63-E903-47E7-A41A-8E0FC3559056}"/>
    <cellStyle name="Normal 7 3 4 7" xfId="3504" xr:uid="{3E625DB4-46CA-4C85-85C8-04E15BE10DEF}"/>
    <cellStyle name="Normal 7 3 5" xfId="361" xr:uid="{B3B9F744-A3CE-45F6-8F9C-F7A8F8D35A0B}"/>
    <cellStyle name="Normal 7 3 5 2" xfId="719" xr:uid="{D13918BC-E4BE-4C64-B9E9-3CD6FE9D5A9A}"/>
    <cellStyle name="Normal 7 3 5 2 2" xfId="1906" xr:uid="{7A49F7AF-E30A-42E6-B3C7-94C3898F680A}"/>
    <cellStyle name="Normal 7 3 5 2 2 2" xfId="1907" xr:uid="{1DE697F5-6E2F-4FD0-9425-43CAF15BBC39}"/>
    <cellStyle name="Normal 7 3 5 2 3" xfId="1908" xr:uid="{A27217AB-664A-4925-9406-646AC46F98E7}"/>
    <cellStyle name="Normal 7 3 5 2 4" xfId="3505" xr:uid="{0918C555-B4F7-49C8-858B-F4F6CFFD2825}"/>
    <cellStyle name="Normal 7 3 5 3" xfId="1909" xr:uid="{A041B543-9038-4CC4-A6EC-8637EDA9B6EE}"/>
    <cellStyle name="Normal 7 3 5 3 2" xfId="1910" xr:uid="{31A99A60-9DED-4668-A031-0309137AF1DF}"/>
    <cellStyle name="Normal 7 3 5 3 3" xfId="3506" xr:uid="{9A82A420-A622-4D82-A603-0D0B85569285}"/>
    <cellStyle name="Normal 7 3 5 3 4" xfId="3507" xr:uid="{6F69E01D-2B02-4D52-BBEB-1D38544B5A77}"/>
    <cellStyle name="Normal 7 3 5 4" xfId="1911" xr:uid="{50F7A1F0-AD8B-4BAE-99A6-EACBFFC8DA4C}"/>
    <cellStyle name="Normal 7 3 5 5" xfId="3508" xr:uid="{FFA298DF-AE00-4F37-93CF-F8DC714184E0}"/>
    <cellStyle name="Normal 7 3 5 6" xfId="3509" xr:uid="{B1940EE8-51AE-4548-A041-3F5B0496A887}"/>
    <cellStyle name="Normal 7 3 6" xfId="362" xr:uid="{E50A057C-048C-4C3F-A45E-0D10609350AE}"/>
    <cellStyle name="Normal 7 3 6 2" xfId="1912" xr:uid="{0B4CB2FA-321A-48E2-9CB8-13857A76C25E}"/>
    <cellStyle name="Normal 7 3 6 2 2" xfId="1913" xr:uid="{9F16D29B-575A-4B25-BDCA-F7537200577E}"/>
    <cellStyle name="Normal 7 3 6 2 3" xfId="3510" xr:uid="{D9C6ACD8-3DCD-47D3-AFDA-B804E912565E}"/>
    <cellStyle name="Normal 7 3 6 2 4" xfId="3511" xr:uid="{24C30395-8644-4FFB-AA20-B6E9BDEB0979}"/>
    <cellStyle name="Normal 7 3 6 3" xfId="1914" xr:uid="{1DD2C683-C1E1-479B-862D-6B6E0AF3C1D0}"/>
    <cellStyle name="Normal 7 3 6 4" xfId="3512" xr:uid="{0AEAB399-14D0-4756-B358-76A4E19DD635}"/>
    <cellStyle name="Normal 7 3 6 5" xfId="3513" xr:uid="{6DC88976-8994-479C-A33C-C8D6566CA8C9}"/>
    <cellStyle name="Normal 7 3 7" xfId="1915" xr:uid="{C254270A-B7CE-49DF-ACFC-DB82646DA3C5}"/>
    <cellStyle name="Normal 7 3 7 2" xfId="1916" xr:uid="{7A32D68A-2616-402D-BC0A-C0166FC66321}"/>
    <cellStyle name="Normal 7 3 7 3" xfId="3514" xr:uid="{4BB45AA2-802D-4F45-A47B-D60116C394B2}"/>
    <cellStyle name="Normal 7 3 7 4" xfId="3515" xr:uid="{6CB9B9BC-35DC-4153-B5A1-514F38BA5461}"/>
    <cellStyle name="Normal 7 3 8" xfId="1917" xr:uid="{E1056757-E7B7-4CD3-906B-BCD4DED75F23}"/>
    <cellStyle name="Normal 7 3 8 2" xfId="3516" xr:uid="{80A33A94-798F-4F6A-B24C-8E1D345CD906}"/>
    <cellStyle name="Normal 7 3 8 3" xfId="3517" xr:uid="{22CF62A1-A092-41CE-97E2-A0A97C134B13}"/>
    <cellStyle name="Normal 7 3 8 4" xfId="3518" xr:uid="{EB547F36-47D8-4944-927F-2E683B6DC691}"/>
    <cellStyle name="Normal 7 3 9" xfId="3519" xr:uid="{1B75449D-2BE9-4B52-BDF8-103BDB4C7731}"/>
    <cellStyle name="Normal 7 4" xfId="141" xr:uid="{639C7B4D-00D3-4625-AEB2-10328060DF73}"/>
    <cellStyle name="Normal 7 4 10" xfId="3520" xr:uid="{D8BB1668-E60C-4AE3-B42C-0D9F7EF305C3}"/>
    <cellStyle name="Normal 7 4 11" xfId="3521" xr:uid="{A3490422-C8FF-416A-8126-43389C6FCFA6}"/>
    <cellStyle name="Normal 7 4 2" xfId="142" xr:uid="{1EC5686A-040B-4CFE-A5FD-93E0C0DEDD55}"/>
    <cellStyle name="Normal 7 4 2 2" xfId="363" xr:uid="{F339AA03-A876-4E49-AA41-BF841D41D191}"/>
    <cellStyle name="Normal 7 4 2 2 2" xfId="720" xr:uid="{F55E6276-20C0-46F0-B282-1A7716DCE774}"/>
    <cellStyle name="Normal 7 4 2 2 2 2" xfId="721" xr:uid="{D683C35A-66F1-43EE-9E50-5F6069A5CE98}"/>
    <cellStyle name="Normal 7 4 2 2 2 2 2" xfId="1918" xr:uid="{AE2BD936-458E-4673-828C-AAF4E0A8EE2D}"/>
    <cellStyle name="Normal 7 4 2 2 2 2 3" xfId="3522" xr:uid="{C31DF447-D2EB-48C2-82AE-B67121617A67}"/>
    <cellStyle name="Normal 7 4 2 2 2 2 4" xfId="3523" xr:uid="{7700C0B8-690C-4031-A7C2-BF9183C67B7D}"/>
    <cellStyle name="Normal 7 4 2 2 2 3" xfId="1919" xr:uid="{5ABF2956-87F9-488F-9D09-8820B72EDEEB}"/>
    <cellStyle name="Normal 7 4 2 2 2 3 2" xfId="3524" xr:uid="{70717388-D4EE-464F-A07B-2C4EE9452C92}"/>
    <cellStyle name="Normal 7 4 2 2 2 3 3" xfId="3525" xr:uid="{8BDD4384-74A0-45B2-AF37-33A80C422437}"/>
    <cellStyle name="Normal 7 4 2 2 2 3 4" xfId="3526" xr:uid="{0636D7EF-B750-4EA7-9C69-AE10F7610ECD}"/>
    <cellStyle name="Normal 7 4 2 2 2 4" xfId="3527" xr:uid="{FDD4A1A7-59F6-4C35-A7A7-C14D44B30616}"/>
    <cellStyle name="Normal 7 4 2 2 2 5" xfId="3528" xr:uid="{C279C9E9-9D26-4C19-9830-50D9DFD72615}"/>
    <cellStyle name="Normal 7 4 2 2 2 6" xfId="3529" xr:uid="{C1A78243-C9A8-4271-8176-BDCB8482D54C}"/>
    <cellStyle name="Normal 7 4 2 2 3" xfId="722" xr:uid="{3B398860-82B9-4F4A-BF70-EADF11B79F98}"/>
    <cellStyle name="Normal 7 4 2 2 3 2" xfId="1920" xr:uid="{EEB9A6CC-F999-4B04-8969-F195E5DA1774}"/>
    <cellStyle name="Normal 7 4 2 2 3 2 2" xfId="3530" xr:uid="{940C69B9-B446-469B-B9AF-A97A9252C9FE}"/>
    <cellStyle name="Normal 7 4 2 2 3 2 3" xfId="3531" xr:uid="{0C61A30D-6C27-4BFF-8105-B44E0F6060C0}"/>
    <cellStyle name="Normal 7 4 2 2 3 2 4" xfId="3532" xr:uid="{F00A3968-FA78-4388-8CC3-FC26FABE84FC}"/>
    <cellStyle name="Normal 7 4 2 2 3 3" xfId="3533" xr:uid="{C3FB3169-EAFC-47D4-B2F4-D5FC8C7A6F62}"/>
    <cellStyle name="Normal 7 4 2 2 3 4" xfId="3534" xr:uid="{C29E32B3-E787-492A-91A2-A9C4334396FC}"/>
    <cellStyle name="Normal 7 4 2 2 3 5" xfId="3535" xr:uid="{1B4341D4-8FC9-4265-8D55-C97DBB69BE42}"/>
    <cellStyle name="Normal 7 4 2 2 4" xfId="1921" xr:uid="{E3EE50F7-314C-4C68-971C-501CF8990EC6}"/>
    <cellStyle name="Normal 7 4 2 2 4 2" xfId="3536" xr:uid="{A62A014F-64A6-4A59-AA39-97A0955016B6}"/>
    <cellStyle name="Normal 7 4 2 2 4 3" xfId="3537" xr:uid="{3FFFAE13-D2A2-40DD-9174-3962F313C047}"/>
    <cellStyle name="Normal 7 4 2 2 4 4" xfId="3538" xr:uid="{33302FC7-50D6-4A62-B13F-3A513D17C59C}"/>
    <cellStyle name="Normal 7 4 2 2 5" xfId="3539" xr:uid="{1418D6EF-4CFD-402B-B8EF-40620F8BA7C7}"/>
    <cellStyle name="Normal 7 4 2 2 5 2" xfId="3540" xr:uid="{30EF934C-6F3B-48D6-94D1-D3CE34A76245}"/>
    <cellStyle name="Normal 7 4 2 2 5 3" xfId="3541" xr:uid="{6FDF54A1-F07E-4BAB-BD4C-363F9D687B56}"/>
    <cellStyle name="Normal 7 4 2 2 5 4" xfId="3542" xr:uid="{FD004400-38B4-4B96-B89A-2427D4DACBFA}"/>
    <cellStyle name="Normal 7 4 2 2 6" xfId="3543" xr:uid="{7A3F8CC0-3F7A-4544-9704-A25C062DD111}"/>
    <cellStyle name="Normal 7 4 2 2 7" xfId="3544" xr:uid="{1701B6C4-3D1E-451E-B851-3B5CC7313913}"/>
    <cellStyle name="Normal 7 4 2 2 8" xfId="3545" xr:uid="{364CEB53-939B-43BA-99E3-B8F8A03B3621}"/>
    <cellStyle name="Normal 7 4 2 3" xfId="723" xr:uid="{8A465C20-529A-4549-9226-3AE5342CABD9}"/>
    <cellStyle name="Normal 7 4 2 3 2" xfId="724" xr:uid="{999E9157-62A0-42F1-98EB-3C0211A35685}"/>
    <cellStyle name="Normal 7 4 2 3 2 2" xfId="725" xr:uid="{103C8363-9C51-4B88-A0D9-D07D5B4E9366}"/>
    <cellStyle name="Normal 7 4 2 3 2 3" xfId="3546" xr:uid="{1AF4FB2C-7F59-4295-B395-10E94B2A4099}"/>
    <cellStyle name="Normal 7 4 2 3 2 4" xfId="3547" xr:uid="{D4E0A09F-AF52-4C97-8F82-995BD02709F4}"/>
    <cellStyle name="Normal 7 4 2 3 3" xfId="726" xr:uid="{8AFC792E-34CD-43AE-BE25-FBC9472D172E}"/>
    <cellStyle name="Normal 7 4 2 3 3 2" xfId="3548" xr:uid="{2A04F8D4-12F7-4AF7-9900-E467AEC0263B}"/>
    <cellStyle name="Normal 7 4 2 3 3 3" xfId="3549" xr:uid="{A0F50B2C-BD4B-4CD8-B834-664295779190}"/>
    <cellStyle name="Normal 7 4 2 3 3 4" xfId="3550" xr:uid="{B4D138B4-1B55-4332-9F25-B18F0EB16689}"/>
    <cellStyle name="Normal 7 4 2 3 4" xfId="3551" xr:uid="{03CFD225-4C15-4BAA-8828-0AF47FD19BD2}"/>
    <cellStyle name="Normal 7 4 2 3 5" xfId="3552" xr:uid="{17A01EF0-4ABA-4B7F-B574-908F825D35B1}"/>
    <cellStyle name="Normal 7 4 2 3 6" xfId="3553" xr:uid="{AA0DA150-70F5-4CA3-81A4-54342B2A9585}"/>
    <cellStyle name="Normal 7 4 2 4" xfId="727" xr:uid="{B206A701-9AE2-4472-8636-2534CB5C7D49}"/>
    <cellStyle name="Normal 7 4 2 4 2" xfId="728" xr:uid="{3E263C5A-BF85-4B27-B602-A7AE8FE40EDC}"/>
    <cellStyle name="Normal 7 4 2 4 2 2" xfId="3554" xr:uid="{B809CEDA-E685-447C-B013-E29FB52FB5B5}"/>
    <cellStyle name="Normal 7 4 2 4 2 3" xfId="3555" xr:uid="{6BD4BAD0-3BA0-49EC-9473-4F037216F2FA}"/>
    <cellStyle name="Normal 7 4 2 4 2 4" xfId="3556" xr:uid="{3DBCAD5B-F5E5-449B-ACA3-26FA880B1209}"/>
    <cellStyle name="Normal 7 4 2 4 3" xfId="3557" xr:uid="{BF5048DE-DAC1-4F5F-9296-C69DF73A21DA}"/>
    <cellStyle name="Normal 7 4 2 4 4" xfId="3558" xr:uid="{8D3B234F-2EEA-4D74-87CB-E4A6D6140E7B}"/>
    <cellStyle name="Normal 7 4 2 4 5" xfId="3559" xr:uid="{6212A877-D799-4616-8948-022BEC2EEFBB}"/>
    <cellStyle name="Normal 7 4 2 5" xfId="729" xr:uid="{23728DF1-F465-44EC-9341-D586C504BF65}"/>
    <cellStyle name="Normal 7 4 2 5 2" xfId="3560" xr:uid="{635C7F97-4F86-4E00-BAFB-223B80EECC93}"/>
    <cellStyle name="Normal 7 4 2 5 3" xfId="3561" xr:uid="{EBC99F33-F093-4DAB-8D42-934DB246F034}"/>
    <cellStyle name="Normal 7 4 2 5 4" xfId="3562" xr:uid="{DAFD842A-4501-4324-A8C9-B9B4D1ED32F8}"/>
    <cellStyle name="Normal 7 4 2 6" xfId="3563" xr:uid="{B37FA80A-CBE3-4E8D-A531-CB87E41F1165}"/>
    <cellStyle name="Normal 7 4 2 6 2" xfId="3564" xr:uid="{0304CA1B-E0FA-4576-9B76-CFA58859D47C}"/>
    <cellStyle name="Normal 7 4 2 6 3" xfId="3565" xr:uid="{1AA5D1EE-9175-4AF1-B6ED-6A70C11A85A6}"/>
    <cellStyle name="Normal 7 4 2 6 4" xfId="3566" xr:uid="{1310729D-8481-422E-8B02-024469647769}"/>
    <cellStyle name="Normal 7 4 2 7" xfId="3567" xr:uid="{A5AD4E67-16DD-403C-B931-E2B5B32F5E75}"/>
    <cellStyle name="Normal 7 4 2 8" xfId="3568" xr:uid="{C04D478B-6CA6-45AB-9437-169D2368C27B}"/>
    <cellStyle name="Normal 7 4 2 9" xfId="3569" xr:uid="{B1CB06B4-BA99-4435-9FC3-BA32E94DE2CB}"/>
    <cellStyle name="Normal 7 4 3" xfId="364" xr:uid="{E43CF607-325C-452B-94D4-493F13CCEBE4}"/>
    <cellStyle name="Normal 7 4 3 2" xfId="730" xr:uid="{9BA241CA-47CE-4DBC-A09E-F312D1240D11}"/>
    <cellStyle name="Normal 7 4 3 2 2" xfId="731" xr:uid="{03A7121C-F3C2-4B0F-8157-B5AA5C1CBECD}"/>
    <cellStyle name="Normal 7 4 3 2 2 2" xfId="1922" xr:uid="{DB22F11B-2F3A-45AC-9FD0-1FF9147C91C5}"/>
    <cellStyle name="Normal 7 4 3 2 2 2 2" xfId="1923" xr:uid="{882E0A5A-2F1A-49EE-B4AD-D52E9C0C00FF}"/>
    <cellStyle name="Normal 7 4 3 2 2 3" xfId="1924" xr:uid="{2E24C3B7-F855-405C-BFAA-FF4D2FC67B52}"/>
    <cellStyle name="Normal 7 4 3 2 2 4" xfId="3570" xr:uid="{0148A5AF-2A7B-4173-9177-8E71FE1FA07F}"/>
    <cellStyle name="Normal 7 4 3 2 3" xfId="1925" xr:uid="{6E721AA2-4678-4ED9-9F28-EEE185D92D51}"/>
    <cellStyle name="Normal 7 4 3 2 3 2" xfId="1926" xr:uid="{35DAD635-F19C-449D-B7B7-6661D8033843}"/>
    <cellStyle name="Normal 7 4 3 2 3 3" xfId="3571" xr:uid="{C5D3F129-CCF4-408B-9EE9-F3BD35188D57}"/>
    <cellStyle name="Normal 7 4 3 2 3 4" xfId="3572" xr:uid="{D07E2E0F-2AE9-45A4-A250-FEEF2DFFD65A}"/>
    <cellStyle name="Normal 7 4 3 2 4" xfId="1927" xr:uid="{9700B5A7-DE70-470A-8C75-CAE3B7DA0FBD}"/>
    <cellStyle name="Normal 7 4 3 2 5" xfId="3573" xr:uid="{E41F27B0-562A-4149-9115-1F34CD1C046B}"/>
    <cellStyle name="Normal 7 4 3 2 6" xfId="3574" xr:uid="{28925DD4-B3D0-4557-B2D9-3BB621D8439A}"/>
    <cellStyle name="Normal 7 4 3 3" xfId="732" xr:uid="{AA04F868-B96C-4549-BF57-08E821D2A796}"/>
    <cellStyle name="Normal 7 4 3 3 2" xfId="1928" xr:uid="{985D9B47-943E-4ED0-8C0F-F1404EE5B6DC}"/>
    <cellStyle name="Normal 7 4 3 3 2 2" xfId="1929" xr:uid="{AF661CF7-DA5F-4177-8D83-FD235A8B7B71}"/>
    <cellStyle name="Normal 7 4 3 3 2 3" xfId="3575" xr:uid="{907FB03B-87C8-49C0-B9AA-79987483156B}"/>
    <cellStyle name="Normal 7 4 3 3 2 4" xfId="3576" xr:uid="{7BD2F2EA-3AAC-46B1-9842-0C962BF8A179}"/>
    <cellStyle name="Normal 7 4 3 3 3" xfId="1930" xr:uid="{D6F443E5-3630-431E-9609-8C9573A7306F}"/>
    <cellStyle name="Normal 7 4 3 3 4" xfId="3577" xr:uid="{FA3F9EC2-FAD5-48C9-AA1F-E3849C65FB58}"/>
    <cellStyle name="Normal 7 4 3 3 5" xfId="3578" xr:uid="{D207487B-052F-4ED0-87AB-3F27DCEB5643}"/>
    <cellStyle name="Normal 7 4 3 4" xfId="1931" xr:uid="{95D454D9-21D7-4C1B-AA2B-2CCBFB066C87}"/>
    <cellStyle name="Normal 7 4 3 4 2" xfId="1932" xr:uid="{5396D25C-C0F3-4FDF-8CDA-8DD4C7365F48}"/>
    <cellStyle name="Normal 7 4 3 4 3" xfId="3579" xr:uid="{8D0EFC3C-B78F-47DA-9C8C-32A77CEF3DF1}"/>
    <cellStyle name="Normal 7 4 3 4 4" xfId="3580" xr:uid="{4D208A22-1BBA-4093-B6D1-C620A557763F}"/>
    <cellStyle name="Normal 7 4 3 5" xfId="1933" xr:uid="{677FF7A0-BEC6-47A5-8708-22D3525D6380}"/>
    <cellStyle name="Normal 7 4 3 5 2" xfId="3581" xr:uid="{133FDECE-B2FA-42F1-906F-D1DCD0E23F0C}"/>
    <cellStyle name="Normal 7 4 3 5 3" xfId="3582" xr:uid="{4E50CED5-EA31-4A6B-8F99-877EB39E41E2}"/>
    <cellStyle name="Normal 7 4 3 5 4" xfId="3583" xr:uid="{6697D0DA-D3F9-4191-8373-DA8C718D557D}"/>
    <cellStyle name="Normal 7 4 3 6" xfId="3584" xr:uid="{C65D945F-ACA3-4830-9C8C-FBEA7B9DDEFB}"/>
    <cellStyle name="Normal 7 4 3 7" xfId="3585" xr:uid="{D735987B-B658-4879-ADFE-347B67590DAA}"/>
    <cellStyle name="Normal 7 4 3 8" xfId="3586" xr:uid="{777941D0-6A87-4AE4-9D2C-4CF1F24FD639}"/>
    <cellStyle name="Normal 7 4 4" xfId="365" xr:uid="{20F32337-642A-4D38-9452-BF5065FE4601}"/>
    <cellStyle name="Normal 7 4 4 2" xfId="733" xr:uid="{87B42069-FD23-4FE9-93A6-79762AA1131F}"/>
    <cellStyle name="Normal 7 4 4 2 2" xfId="734" xr:uid="{7348E5D0-B0E1-43D6-892D-E2671A44A81E}"/>
    <cellStyle name="Normal 7 4 4 2 2 2" xfId="1934" xr:uid="{231ED22B-7C6A-4AE7-AFA8-1E088A542597}"/>
    <cellStyle name="Normal 7 4 4 2 2 3" xfId="3587" xr:uid="{C369004A-D935-4BB9-BCED-4E06B3FB8FB9}"/>
    <cellStyle name="Normal 7 4 4 2 2 4" xfId="3588" xr:uid="{DF3078DE-959F-4904-B4B3-0EE16B43B757}"/>
    <cellStyle name="Normal 7 4 4 2 3" xfId="1935" xr:uid="{107CB3E1-38BC-45E6-965D-90F3B57BECA6}"/>
    <cellStyle name="Normal 7 4 4 2 4" xfId="3589" xr:uid="{42E7749C-142F-4CCD-84CB-5E9611434B80}"/>
    <cellStyle name="Normal 7 4 4 2 5" xfId="3590" xr:uid="{16067FC8-611F-45BF-9CA0-53CEF22C7EF4}"/>
    <cellStyle name="Normal 7 4 4 3" xfId="735" xr:uid="{91C9383F-EC90-4D97-94E3-9619EEDC1D8E}"/>
    <cellStyle name="Normal 7 4 4 3 2" xfId="1936" xr:uid="{E89FFAC2-C77D-47BB-BBAF-86CEF6CA3FFB}"/>
    <cellStyle name="Normal 7 4 4 3 3" xfId="3591" xr:uid="{C5E493CD-F381-45AE-8FC9-74DD234305DF}"/>
    <cellStyle name="Normal 7 4 4 3 4" xfId="3592" xr:uid="{4CD3C979-C08F-419C-861B-BCA873456724}"/>
    <cellStyle name="Normal 7 4 4 4" xfId="1937" xr:uid="{6460C5BA-55F2-4EB8-A6E7-023DD3D0C022}"/>
    <cellStyle name="Normal 7 4 4 4 2" xfId="3593" xr:uid="{11593E4E-E63A-4416-984C-667D427557A9}"/>
    <cellStyle name="Normal 7 4 4 4 3" xfId="3594" xr:uid="{DFC0F680-38E2-41CF-83A6-A27D079ED504}"/>
    <cellStyle name="Normal 7 4 4 4 4" xfId="3595" xr:uid="{0E50E096-F89C-4A56-A5BF-C16C8D558EDD}"/>
    <cellStyle name="Normal 7 4 4 5" xfId="3596" xr:uid="{B59BEEA8-CBBD-49D9-89F6-46BFEEBF0918}"/>
    <cellStyle name="Normal 7 4 4 6" xfId="3597" xr:uid="{C95DE3AB-4036-42C3-BE43-FD22B2DC2568}"/>
    <cellStyle name="Normal 7 4 4 7" xfId="3598" xr:uid="{1DC9BC7E-0015-402F-9A29-76F6A0DF198E}"/>
    <cellStyle name="Normal 7 4 5" xfId="366" xr:uid="{507CBC5B-ACB0-4B57-8008-1DD97E2C6B6E}"/>
    <cellStyle name="Normal 7 4 5 2" xfId="736" xr:uid="{F20A6FEC-D59E-49FE-B3D4-6600DD074DA5}"/>
    <cellStyle name="Normal 7 4 5 2 2" xfId="1938" xr:uid="{AF6A786A-890F-44B4-957F-068C7258D349}"/>
    <cellStyle name="Normal 7 4 5 2 3" xfId="3599" xr:uid="{47DFF9BF-B893-4B0C-A0A3-70A237581721}"/>
    <cellStyle name="Normal 7 4 5 2 4" xfId="3600" xr:uid="{791A340B-E1DA-4B18-8644-186185014A0B}"/>
    <cellStyle name="Normal 7 4 5 3" xfId="1939" xr:uid="{C4CF9FF9-0C91-4F12-B3B4-4AC0A1D85C06}"/>
    <cellStyle name="Normal 7 4 5 3 2" xfId="3601" xr:uid="{758909C2-0D26-4F07-BA7C-131A15AA7034}"/>
    <cellStyle name="Normal 7 4 5 3 3" xfId="3602" xr:uid="{7E92662D-11EB-4E0A-AF83-A1FE1CDC06E1}"/>
    <cellStyle name="Normal 7 4 5 3 4" xfId="3603" xr:uid="{44DF9020-8B7C-4D6B-AB1F-067E2693FC98}"/>
    <cellStyle name="Normal 7 4 5 4" xfId="3604" xr:uid="{77E1D43E-D1DE-46D9-ACA6-9810CDF0E6FB}"/>
    <cellStyle name="Normal 7 4 5 5" xfId="3605" xr:uid="{EAEC84B0-443E-4E93-9DC2-EEE5385163D6}"/>
    <cellStyle name="Normal 7 4 5 6" xfId="3606" xr:uid="{B670BC5B-6E6A-4E78-9729-EB5534A92C43}"/>
    <cellStyle name="Normal 7 4 6" xfId="737" xr:uid="{2113A7DD-5A43-437C-BC07-8D978EE2830E}"/>
    <cellStyle name="Normal 7 4 6 2" xfId="1940" xr:uid="{77129773-390B-4F07-B051-19CC4067E569}"/>
    <cellStyle name="Normal 7 4 6 2 2" xfId="3607" xr:uid="{CB9B8C92-D7D6-4441-97E1-8E3075F2242F}"/>
    <cellStyle name="Normal 7 4 6 2 3" xfId="3608" xr:uid="{2BDE5544-CD74-4B51-9394-331CDA40C23A}"/>
    <cellStyle name="Normal 7 4 6 2 4" xfId="3609" xr:uid="{4C533629-EB61-49C2-85A0-B187EC3CC72F}"/>
    <cellStyle name="Normal 7 4 6 3" xfId="3610" xr:uid="{840DCCB2-E9DA-4D72-8C51-4176652D904F}"/>
    <cellStyle name="Normal 7 4 6 4" xfId="3611" xr:uid="{52B2B816-AD88-4A54-BD65-2285702018C9}"/>
    <cellStyle name="Normal 7 4 6 5" xfId="3612" xr:uid="{922D8C79-BA04-4E2A-90A8-9D927C886402}"/>
    <cellStyle name="Normal 7 4 7" xfId="1941" xr:uid="{8E76EEC7-CD53-4DD1-860D-83A6F35AEB15}"/>
    <cellStyle name="Normal 7 4 7 2" xfId="3613" xr:uid="{B65F1FBF-EFCB-47AA-B5F0-AF66F0553878}"/>
    <cellStyle name="Normal 7 4 7 3" xfId="3614" xr:uid="{E47226C1-3779-464F-B6C8-EEB59B035EBC}"/>
    <cellStyle name="Normal 7 4 7 4" xfId="3615" xr:uid="{8E878A4E-B664-4DD4-86C4-F2F4E3ECA9CC}"/>
    <cellStyle name="Normal 7 4 8" xfId="3616" xr:uid="{43093ABF-3E14-4670-8C12-CFD6916D5913}"/>
    <cellStyle name="Normal 7 4 8 2" xfId="3617" xr:uid="{5C0A19B1-2744-4AA3-B306-02F797F4594F}"/>
    <cellStyle name="Normal 7 4 8 3" xfId="3618" xr:uid="{D11AD6B3-89A0-400C-A22B-A92DB306C325}"/>
    <cellStyle name="Normal 7 4 8 4" xfId="3619" xr:uid="{2F8ECE5B-A926-48D8-83C4-9A6A6B526560}"/>
    <cellStyle name="Normal 7 4 9" xfId="3620" xr:uid="{B06431B7-83EA-4451-A4BF-C676E7C14136}"/>
    <cellStyle name="Normal 7 5" xfId="143" xr:uid="{98B1EFFD-C15B-4847-91A9-BDAF7E5CD51F}"/>
    <cellStyle name="Normal 7 5 2" xfId="144" xr:uid="{1310E2BC-CEA1-4612-AF14-370349570410}"/>
    <cellStyle name="Normal 7 5 2 2" xfId="367" xr:uid="{31646CC6-BAD6-4796-85EA-9D782F9867E7}"/>
    <cellStyle name="Normal 7 5 2 2 2" xfId="738" xr:uid="{115B2495-54DA-47A2-8DD9-F8C28DAD06CD}"/>
    <cellStyle name="Normal 7 5 2 2 2 2" xfId="1942" xr:uid="{3757DEAE-FC16-41F1-AA76-7493919B61A2}"/>
    <cellStyle name="Normal 7 5 2 2 2 3" xfId="3621" xr:uid="{7891CDA3-6A54-42B4-B136-9DD6FD9E13BE}"/>
    <cellStyle name="Normal 7 5 2 2 2 4" xfId="3622" xr:uid="{A2394E06-2939-455F-A20D-036603D7FDC7}"/>
    <cellStyle name="Normal 7 5 2 2 3" xfId="1943" xr:uid="{89904236-F408-412C-93E8-8FA9B9573F6F}"/>
    <cellStyle name="Normal 7 5 2 2 3 2" xfId="3623" xr:uid="{DC7AE93B-B4F2-4374-978D-57DC95C862FE}"/>
    <cellStyle name="Normal 7 5 2 2 3 3" xfId="3624" xr:uid="{B5B40F2E-E22A-4B8D-8A62-D92EA0A9051D}"/>
    <cellStyle name="Normal 7 5 2 2 3 4" xfId="3625" xr:uid="{995D8070-9E74-48A7-81A2-DB856D7EAE1F}"/>
    <cellStyle name="Normal 7 5 2 2 4" xfId="3626" xr:uid="{4F3D4097-C843-410D-90D2-0BBA55392F43}"/>
    <cellStyle name="Normal 7 5 2 2 5" xfId="3627" xr:uid="{36AA6883-C17A-4295-A672-202557557AAC}"/>
    <cellStyle name="Normal 7 5 2 2 6" xfId="3628" xr:uid="{16802507-DD74-4040-B640-0CEF61D70243}"/>
    <cellStyle name="Normal 7 5 2 3" xfId="739" xr:uid="{3D50F971-D9B2-4C81-AF7F-1CADC72C4B39}"/>
    <cellStyle name="Normal 7 5 2 3 2" xfId="1944" xr:uid="{A2B74A14-41FB-4358-9F1C-DA9AB89B16C0}"/>
    <cellStyle name="Normal 7 5 2 3 2 2" xfId="3629" xr:uid="{380B3996-5332-4B69-9477-45CEAD708354}"/>
    <cellStyle name="Normal 7 5 2 3 2 3" xfId="3630" xr:uid="{F61119B5-701C-4308-B53A-38290516F9DA}"/>
    <cellStyle name="Normal 7 5 2 3 2 4" xfId="3631" xr:uid="{69DDB975-354E-4F3F-B972-31580D362FCE}"/>
    <cellStyle name="Normal 7 5 2 3 3" xfId="3632" xr:uid="{8E01DC95-C24E-428A-A974-97F5B437AA2B}"/>
    <cellStyle name="Normal 7 5 2 3 4" xfId="3633" xr:uid="{2CFEA7BA-8573-4DE6-A20E-EAAE0ACFDDB3}"/>
    <cellStyle name="Normal 7 5 2 3 5" xfId="3634" xr:uid="{F8B47BBC-0B82-468E-AD73-4333CCCA7EB3}"/>
    <cellStyle name="Normal 7 5 2 4" xfId="1945" xr:uid="{C44D92B6-B8C5-426C-BAA0-CC5066F4EC37}"/>
    <cellStyle name="Normal 7 5 2 4 2" xfId="3635" xr:uid="{964470D2-6086-478F-8C79-D4D4A4C3EF83}"/>
    <cellStyle name="Normal 7 5 2 4 3" xfId="3636" xr:uid="{C6C56AFD-2886-42DB-B6E6-C31265B856D7}"/>
    <cellStyle name="Normal 7 5 2 4 4" xfId="3637" xr:uid="{5402C314-AEFE-4BF6-B7D4-157361F20FA6}"/>
    <cellStyle name="Normal 7 5 2 5" xfId="3638" xr:uid="{ED591D6A-D15E-4340-89E4-BA143CD59708}"/>
    <cellStyle name="Normal 7 5 2 5 2" xfId="3639" xr:uid="{976EE289-7A9C-41AA-9EA7-BFCB9DFD410C}"/>
    <cellStyle name="Normal 7 5 2 5 3" xfId="3640" xr:uid="{EE9A147F-5F76-4D84-937B-BF9F77F6F440}"/>
    <cellStyle name="Normal 7 5 2 5 4" xfId="3641" xr:uid="{CE827AA9-6BC4-45FD-97B9-4BA7C032E474}"/>
    <cellStyle name="Normal 7 5 2 6" xfId="3642" xr:uid="{55A8EB81-AEC0-463F-A06A-2B0CDB106690}"/>
    <cellStyle name="Normal 7 5 2 7" xfId="3643" xr:uid="{11B18FC8-B5A6-43DB-97DB-CE4E28BC4D5C}"/>
    <cellStyle name="Normal 7 5 2 8" xfId="3644" xr:uid="{2161AC30-6761-42D5-9EA2-037EAC879B3D}"/>
    <cellStyle name="Normal 7 5 3" xfId="368" xr:uid="{9DDABE0F-4265-4457-9906-B85270025110}"/>
    <cellStyle name="Normal 7 5 3 2" xfId="740" xr:uid="{5A8AEC86-8B73-4189-BEA0-0B67FC7383F3}"/>
    <cellStyle name="Normal 7 5 3 2 2" xfId="741" xr:uid="{615CDDA2-F1FD-41A6-92A4-C27AE0C4CBD6}"/>
    <cellStyle name="Normal 7 5 3 2 3" xfId="3645" xr:uid="{9F9E3CBC-5B07-43C5-8A71-5EC737BB493B}"/>
    <cellStyle name="Normal 7 5 3 2 4" xfId="3646" xr:uid="{43A609B0-87F3-4DDD-AE6C-3128EDFF1A31}"/>
    <cellStyle name="Normal 7 5 3 3" xfId="742" xr:uid="{6A4636A3-2722-4F2A-94C0-A1161808C756}"/>
    <cellStyle name="Normal 7 5 3 3 2" xfId="3647" xr:uid="{C044529B-1D9B-4202-AEF9-E258837345DB}"/>
    <cellStyle name="Normal 7 5 3 3 3" xfId="3648" xr:uid="{45C0F09A-48BC-44CA-B673-9415D0040443}"/>
    <cellStyle name="Normal 7 5 3 3 4" xfId="3649" xr:uid="{9B0E1592-0253-4241-B22A-B2857CD410F1}"/>
    <cellStyle name="Normal 7 5 3 4" xfId="3650" xr:uid="{AD8E38ED-0BE7-4E0F-9BE5-1E34E4D051C2}"/>
    <cellStyle name="Normal 7 5 3 5" xfId="3651" xr:uid="{DA813721-052F-48D8-AC26-7F621FD5412A}"/>
    <cellStyle name="Normal 7 5 3 6" xfId="3652" xr:uid="{ADDD9E38-F563-4162-AA98-F49F384A62CF}"/>
    <cellStyle name="Normal 7 5 4" xfId="369" xr:uid="{EBEDDAF8-6239-4F2D-9477-D60725D6E449}"/>
    <cellStyle name="Normal 7 5 4 2" xfId="743" xr:uid="{8E0A1FD2-80AF-4C5E-9036-60904815EE25}"/>
    <cellStyle name="Normal 7 5 4 2 2" xfId="3653" xr:uid="{EE402904-8EFB-4AB6-A426-866986542053}"/>
    <cellStyle name="Normal 7 5 4 2 3" xfId="3654" xr:uid="{B178BF1B-24F0-4E4B-96E4-5675C7C34266}"/>
    <cellStyle name="Normal 7 5 4 2 4" xfId="3655" xr:uid="{53F73D93-01E3-4F88-8BA5-3A1864B9A9A9}"/>
    <cellStyle name="Normal 7 5 4 3" xfId="3656" xr:uid="{8C4E4CBA-3407-4D8E-B69E-3827BE90ADA8}"/>
    <cellStyle name="Normal 7 5 4 4" xfId="3657" xr:uid="{B20D18D2-EC2B-42BD-B257-D3BA0B63C539}"/>
    <cellStyle name="Normal 7 5 4 5" xfId="3658" xr:uid="{EC7A6AF8-0F6F-4D70-97F0-794E9F2F1D28}"/>
    <cellStyle name="Normal 7 5 5" xfId="744" xr:uid="{8D0AD564-37CE-489F-90BB-D46977694CE3}"/>
    <cellStyle name="Normal 7 5 5 2" xfId="3659" xr:uid="{8B2A8963-9189-47B6-B8C9-A9102FF1CF9C}"/>
    <cellStyle name="Normal 7 5 5 3" xfId="3660" xr:uid="{FEFAE765-CC5B-4C24-BF0E-E878E76DE6A9}"/>
    <cellStyle name="Normal 7 5 5 4" xfId="3661" xr:uid="{8571998E-31BB-4D20-B08A-8F9C86CE5D62}"/>
    <cellStyle name="Normal 7 5 6" xfId="3662" xr:uid="{B2961B0D-3763-43B2-A0C6-A8723956B0D8}"/>
    <cellStyle name="Normal 7 5 6 2" xfId="3663" xr:uid="{55D573E9-E28B-44A8-8606-DBD5D52258A7}"/>
    <cellStyle name="Normal 7 5 6 3" xfId="3664" xr:uid="{2C960AF3-BEFA-4B8B-BD33-C2D22AB813B7}"/>
    <cellStyle name="Normal 7 5 6 4" xfId="3665" xr:uid="{F2FC27FA-C2F4-47E3-A93F-6D63E0F749E4}"/>
    <cellStyle name="Normal 7 5 7" xfId="3666" xr:uid="{5879D053-9B1D-4B3B-81DC-0271DB6FE5B9}"/>
    <cellStyle name="Normal 7 5 8" xfId="3667" xr:uid="{12F80C1A-CD0D-4119-A08F-0651C0D86E24}"/>
    <cellStyle name="Normal 7 5 9" xfId="3668" xr:uid="{E327203A-A205-4B09-8A88-5948CDDE8FF1}"/>
    <cellStyle name="Normal 7 6" xfId="145" xr:uid="{8786771E-C8C9-4CC9-9562-B9744D458B83}"/>
    <cellStyle name="Normal 7 6 2" xfId="370" xr:uid="{A3F2A402-7E6E-4215-92AA-BCF6FFCA93A0}"/>
    <cellStyle name="Normal 7 6 2 2" xfId="745" xr:uid="{1F635AFB-0FA7-47C6-8760-486A71E76D97}"/>
    <cellStyle name="Normal 7 6 2 2 2" xfId="1946" xr:uid="{6B57B8B1-6CE3-4BC5-8236-B3F445B1E886}"/>
    <cellStyle name="Normal 7 6 2 2 2 2" xfId="1947" xr:uid="{7CFB1AEE-AE54-4060-9625-D6967153F6E9}"/>
    <cellStyle name="Normal 7 6 2 2 3" xfId="1948" xr:uid="{CC4740CF-9B59-4324-B9E7-C8286DF68FCC}"/>
    <cellStyle name="Normal 7 6 2 2 4" xfId="3669" xr:uid="{D6F29183-8F0D-40BD-A153-465192FC6FAB}"/>
    <cellStyle name="Normal 7 6 2 3" xfId="1949" xr:uid="{309530C4-8FAD-4622-A21F-F52BA719D2DF}"/>
    <cellStyle name="Normal 7 6 2 3 2" xfId="1950" xr:uid="{5E663CDF-3399-40C0-A467-7F9506C098B3}"/>
    <cellStyle name="Normal 7 6 2 3 3" xfId="3670" xr:uid="{35AD033F-5EEC-4ADA-9427-70893B418501}"/>
    <cellStyle name="Normal 7 6 2 3 4" xfId="3671" xr:uid="{6B57A46B-156A-4147-84D5-7F5A16BAF589}"/>
    <cellStyle name="Normal 7 6 2 4" xfId="1951" xr:uid="{EF972D8F-0D79-4945-989D-43F6C6CC97F7}"/>
    <cellStyle name="Normal 7 6 2 5" xfId="3672" xr:uid="{ABB59E3E-C943-4421-8F13-0C6C7FC63DDE}"/>
    <cellStyle name="Normal 7 6 2 6" xfId="3673" xr:uid="{F028491B-34D2-41F1-B737-DDC99D4B2FBB}"/>
    <cellStyle name="Normal 7 6 3" xfId="746" xr:uid="{74C4964B-DBCD-45AE-9991-8C54D7D9BB36}"/>
    <cellStyle name="Normal 7 6 3 2" xfId="1952" xr:uid="{83A390E1-A9F3-4DE9-86DC-339EBAF9F569}"/>
    <cellStyle name="Normal 7 6 3 2 2" xfId="1953" xr:uid="{752458BA-3814-4DFB-A560-77EACF2563C9}"/>
    <cellStyle name="Normal 7 6 3 2 3" xfId="3674" xr:uid="{B94C5964-299A-454E-B7FA-34173EFEA66B}"/>
    <cellStyle name="Normal 7 6 3 2 4" xfId="3675" xr:uid="{E28E7112-3580-4565-9325-C13E74CF2327}"/>
    <cellStyle name="Normal 7 6 3 3" xfId="1954" xr:uid="{0B68BE91-F1F9-4DFE-9C4C-B31C3CF292CF}"/>
    <cellStyle name="Normal 7 6 3 4" xfId="3676" xr:uid="{FF79F2C1-7349-4C0A-9FF3-E345FCD5C0A7}"/>
    <cellStyle name="Normal 7 6 3 5" xfId="3677" xr:uid="{F9C7E2F0-F7A9-4814-9FCF-BCE9BB2C38D0}"/>
    <cellStyle name="Normal 7 6 4" xfId="1955" xr:uid="{87EF3D9F-444C-4C70-AFEE-F99B450DC6F8}"/>
    <cellStyle name="Normal 7 6 4 2" xfId="1956" xr:uid="{DDEB776B-D780-4115-87FB-F2DDB736B947}"/>
    <cellStyle name="Normal 7 6 4 3" xfId="3678" xr:uid="{7A7396E1-6FA2-4D96-964C-34B4303AA4CA}"/>
    <cellStyle name="Normal 7 6 4 4" xfId="3679" xr:uid="{B4BFE149-F2C5-4065-BF7D-8F7B360D214F}"/>
    <cellStyle name="Normal 7 6 5" xfId="1957" xr:uid="{FF80855C-DAD2-47E1-9A3E-21A916A1693B}"/>
    <cellStyle name="Normal 7 6 5 2" xfId="3680" xr:uid="{3102E9A7-BDE4-490F-82FF-7223271A406E}"/>
    <cellStyle name="Normal 7 6 5 3" xfId="3681" xr:uid="{E5214AA6-F0DE-4659-A0CA-7078FCA60B62}"/>
    <cellStyle name="Normal 7 6 5 4" xfId="3682" xr:uid="{F42AF718-92E6-4700-A833-E5DAEC887290}"/>
    <cellStyle name="Normal 7 6 6" xfId="3683" xr:uid="{A58678CD-E08F-4A9C-B34C-C377E24BBB6D}"/>
    <cellStyle name="Normal 7 6 7" xfId="3684" xr:uid="{B4C936A6-C274-40B9-9BF5-EF3B5796E765}"/>
    <cellStyle name="Normal 7 6 8" xfId="3685" xr:uid="{3B0AFC32-9AA3-418B-92DD-F242D6F0DB44}"/>
    <cellStyle name="Normal 7 7" xfId="371" xr:uid="{49E7AF46-5D34-4BB3-958D-9115FD18CF69}"/>
    <cellStyle name="Normal 7 7 2" xfId="747" xr:uid="{2F0009E8-4676-4E74-A0FD-7F86C4E06B5C}"/>
    <cellStyle name="Normal 7 7 2 2" xfId="748" xr:uid="{E5797D26-CC5D-4E61-A3DF-662962F7BC09}"/>
    <cellStyle name="Normal 7 7 2 2 2" xfId="1958" xr:uid="{10A6BF0D-C250-4694-9B30-34794588DCD0}"/>
    <cellStyle name="Normal 7 7 2 2 3" xfId="3686" xr:uid="{C4DD7AB0-FA40-47F2-877C-235D9BB73114}"/>
    <cellStyle name="Normal 7 7 2 2 4" xfId="3687" xr:uid="{F0A6C7B4-FD4C-4918-8194-9C1A282D2277}"/>
    <cellStyle name="Normal 7 7 2 3" xfId="1959" xr:uid="{FC168383-F321-44C0-A81A-43C9582E5F34}"/>
    <cellStyle name="Normal 7 7 2 4" xfId="3688" xr:uid="{C970F937-22A6-49B9-B094-10E06FF8D206}"/>
    <cellStyle name="Normal 7 7 2 5" xfId="3689" xr:uid="{AC3F1504-42B6-48BD-838A-696E86BCBC73}"/>
    <cellStyle name="Normal 7 7 3" xfId="749" xr:uid="{30E12290-836E-4AA4-98AF-8A9C9ED58EF0}"/>
    <cellStyle name="Normal 7 7 3 2" xfId="1960" xr:uid="{68D19250-5AC8-4538-ABAE-CA0CBF284DAA}"/>
    <cellStyle name="Normal 7 7 3 3" xfId="3690" xr:uid="{81492977-B980-46C1-8AD1-B8E85BAC8B2C}"/>
    <cellStyle name="Normal 7 7 3 4" xfId="3691" xr:uid="{B4B7D79B-0A97-4C87-8928-B7A8BA365BDB}"/>
    <cellStyle name="Normal 7 7 4" xfId="1961" xr:uid="{CC436616-1078-4EB8-BCC0-1A10339814D7}"/>
    <cellStyle name="Normal 7 7 4 2" xfId="3692" xr:uid="{AFDE039F-B107-4EEE-B9A9-5F9B12544544}"/>
    <cellStyle name="Normal 7 7 4 3" xfId="3693" xr:uid="{32AA059D-0FA2-4D3E-9F19-CC26E26107CA}"/>
    <cellStyle name="Normal 7 7 4 4" xfId="3694" xr:uid="{C8C8EDB0-E957-4525-A92C-B2FCC057B78C}"/>
    <cellStyle name="Normal 7 7 5" xfId="3695" xr:uid="{4A772A8C-2B7E-4519-8F7E-4D86B96E73FE}"/>
    <cellStyle name="Normal 7 7 6" xfId="3696" xr:uid="{3B5F9684-FAD3-49F6-BCE8-E03F1C1EBDD7}"/>
    <cellStyle name="Normal 7 7 7" xfId="3697" xr:uid="{0F87286C-4886-45AB-8412-B182C84D2CC6}"/>
    <cellStyle name="Normal 7 8" xfId="372" xr:uid="{3E2D0CD2-DD49-47AC-BEA0-36A8DD334487}"/>
    <cellStyle name="Normal 7 8 2" xfId="750" xr:uid="{F8D90CA4-CCD9-4CE9-9E0E-A43E92551857}"/>
    <cellStyle name="Normal 7 8 2 2" xfId="1962" xr:uid="{E9BE7875-2316-4DD5-9A82-7BFC1B880D33}"/>
    <cellStyle name="Normal 7 8 2 3" xfId="3698" xr:uid="{9A9DD567-EA78-4AAA-AFC3-51E0F91C997F}"/>
    <cellStyle name="Normal 7 8 2 4" xfId="3699" xr:uid="{C8093F92-09A1-4437-B8DF-8E3749289D7D}"/>
    <cellStyle name="Normal 7 8 3" xfId="1963" xr:uid="{7D3D1D78-1512-4DA3-8FC5-2D1D4FE6737B}"/>
    <cellStyle name="Normal 7 8 3 2" xfId="3700" xr:uid="{A9FCD6C4-A103-4FE2-B974-8892F839C1B4}"/>
    <cellStyle name="Normal 7 8 3 3" xfId="3701" xr:uid="{81E64B0C-F11D-4670-8A8C-A29E4FDA968B}"/>
    <cellStyle name="Normal 7 8 3 4" xfId="3702" xr:uid="{A8611B0F-4932-4310-A0AC-5F08BE2CC36D}"/>
    <cellStyle name="Normal 7 8 4" xfId="3703" xr:uid="{FF1461C0-59D2-4FA2-9D9C-1D45AA5B7055}"/>
    <cellStyle name="Normal 7 8 5" xfId="3704" xr:uid="{E2B730E8-8087-42C6-BA72-C245E78FA83F}"/>
    <cellStyle name="Normal 7 8 6" xfId="3705" xr:uid="{1AA16529-1711-408E-93F4-8B5348750E56}"/>
    <cellStyle name="Normal 7 9" xfId="373" xr:uid="{2D93140F-BFF3-437A-8B5A-17CC9EAA0C83}"/>
    <cellStyle name="Normal 7 9 2" xfId="1964" xr:uid="{BD7CFB7B-8339-46D1-90DB-435B738DFD84}"/>
    <cellStyle name="Normal 7 9 2 2" xfId="3706" xr:uid="{5D726E41-E1CC-42BC-A721-2B17240E2A27}"/>
    <cellStyle name="Normal 7 9 2 2 2" xfId="4408" xr:uid="{B31923BA-1ACC-4F05-A8EF-E1B3754F3E0B}"/>
    <cellStyle name="Normal 7 9 2 2 3" xfId="4687" xr:uid="{CA5A41E6-598B-4F16-95ED-152D90EBEC49}"/>
    <cellStyle name="Normal 7 9 2 3" xfId="3707" xr:uid="{4FCC7F47-75C3-444A-8449-BE10DBB24FD4}"/>
    <cellStyle name="Normal 7 9 2 4" xfId="3708" xr:uid="{B16867CD-A38F-428F-98CD-A22AAD24C6C1}"/>
    <cellStyle name="Normal 7 9 3" xfId="3709" xr:uid="{E4E44C0E-0969-4550-88EC-A50C9BA96555}"/>
    <cellStyle name="Normal 7 9 3 2" xfId="5342" xr:uid="{0B1286F9-ED9A-46F7-939D-7D1FFA012681}"/>
    <cellStyle name="Normal 7 9 4" xfId="3710" xr:uid="{A4DC1416-0C9B-4535-9D74-947EF6A13CA8}"/>
    <cellStyle name="Normal 7 9 4 2" xfId="4578" xr:uid="{33F7E89C-835E-414B-BB6E-BEECA290A173}"/>
    <cellStyle name="Normal 7 9 4 3" xfId="4688" xr:uid="{F9D83BF4-4540-4217-9D47-868930B2058A}"/>
    <cellStyle name="Normal 7 9 4 4" xfId="4607" xr:uid="{60578875-352F-41FC-A18E-98AF0B0A7839}"/>
    <cellStyle name="Normal 7 9 5" xfId="3711" xr:uid="{02322A75-00AE-4512-A6D3-D9081019619F}"/>
    <cellStyle name="Normal 8" xfId="146" xr:uid="{5FA1BAFC-B072-4449-8828-8C50DFEAB796}"/>
    <cellStyle name="Normal 8 10" xfId="1965" xr:uid="{6E0B44E2-E918-4F39-84E6-6494BC73374B}"/>
    <cellStyle name="Normal 8 10 2" xfId="3712" xr:uid="{95F11C36-EF48-4DDD-AD6C-9216DA403E26}"/>
    <cellStyle name="Normal 8 10 3" xfId="3713" xr:uid="{2B7C4AC7-3585-42CB-922C-B8AEAD408A78}"/>
    <cellStyle name="Normal 8 10 4" xfId="3714" xr:uid="{2E769A5C-1285-4B4C-B0CB-3F02F68CC1D5}"/>
    <cellStyle name="Normal 8 11" xfId="3715" xr:uid="{4C26F589-3051-4947-A395-7ABDD6E99425}"/>
    <cellStyle name="Normal 8 11 2" xfId="3716" xr:uid="{82212543-71A7-4FBD-94E8-8CC0E5B17BD4}"/>
    <cellStyle name="Normal 8 11 3" xfId="3717" xr:uid="{4A424A96-9C0C-49A9-AAE6-816C301929E7}"/>
    <cellStyle name="Normal 8 11 4" xfId="3718" xr:uid="{1ED338BB-D069-414E-85F0-6BB386D3B137}"/>
    <cellStyle name="Normal 8 12" xfId="3719" xr:uid="{4FB99B8D-7BB8-4B1B-99AF-6F98D05FC273}"/>
    <cellStyle name="Normal 8 12 2" xfId="3720" xr:uid="{318B5E70-025D-4B01-89EC-E8E57B8F66BE}"/>
    <cellStyle name="Normal 8 13" xfId="3721" xr:uid="{A7A55921-9379-46BE-A168-431658796488}"/>
    <cellStyle name="Normal 8 14" xfId="3722" xr:uid="{37BE90E5-3B1C-495B-8AF7-E58BA1056418}"/>
    <cellStyle name="Normal 8 15" xfId="3723" xr:uid="{FC6370CF-1E87-45F0-AC57-8C65668754CD}"/>
    <cellStyle name="Normal 8 2" xfId="147" xr:uid="{A91CDAED-027D-43D1-970F-05CA039E5670}"/>
    <cellStyle name="Normal 8 2 10" xfId="3724" xr:uid="{B07FEA9A-4A28-442F-B90A-723174162624}"/>
    <cellStyle name="Normal 8 2 11" xfId="3725" xr:uid="{C249F392-252C-413F-AD4C-28C9FEC577D6}"/>
    <cellStyle name="Normal 8 2 2" xfId="148" xr:uid="{5D8EE741-9BC1-485C-8DB2-5C4E1387022D}"/>
    <cellStyle name="Normal 8 2 2 2" xfId="149" xr:uid="{04BB6FAE-C162-4F15-B6CA-FB31E0F5BDC7}"/>
    <cellStyle name="Normal 8 2 2 2 2" xfId="374" xr:uid="{96CC7CD5-2E57-4CB5-86A4-C490DFE8B624}"/>
    <cellStyle name="Normal 8 2 2 2 2 2" xfId="751" xr:uid="{E60EE13B-B0E2-4615-BE84-A1D648AF5054}"/>
    <cellStyle name="Normal 8 2 2 2 2 2 2" xfId="752" xr:uid="{EE699A87-3A76-4C1A-81E8-87B545E6F1BD}"/>
    <cellStyle name="Normal 8 2 2 2 2 2 2 2" xfId="1966" xr:uid="{8851464B-6A7E-425F-B022-805C076163E6}"/>
    <cellStyle name="Normal 8 2 2 2 2 2 2 2 2" xfId="1967" xr:uid="{1384D37C-BDC6-4788-BB05-B066ACDFAA86}"/>
    <cellStyle name="Normal 8 2 2 2 2 2 2 3" xfId="1968" xr:uid="{2C0FABD1-9B80-4894-A47E-F6105D61FFEB}"/>
    <cellStyle name="Normal 8 2 2 2 2 2 3" xfId="1969" xr:uid="{9F191AFE-5604-41DE-9BAD-56762121431B}"/>
    <cellStyle name="Normal 8 2 2 2 2 2 3 2" xfId="1970" xr:uid="{4B876B37-8B77-4D40-8251-4279F1F42102}"/>
    <cellStyle name="Normal 8 2 2 2 2 2 4" xfId="1971" xr:uid="{14639561-0250-4F2F-8B2B-2CCA32DDDB18}"/>
    <cellStyle name="Normal 8 2 2 2 2 3" xfId="753" xr:uid="{9FCEE68E-2E7B-480E-A0D0-F5F72AE47592}"/>
    <cellStyle name="Normal 8 2 2 2 2 3 2" xfId="1972" xr:uid="{9F525D68-1715-41FB-8DB8-62E787F9D663}"/>
    <cellStyle name="Normal 8 2 2 2 2 3 2 2" xfId="1973" xr:uid="{2DD4A695-A57B-4704-9D95-32C454F06C89}"/>
    <cellStyle name="Normal 8 2 2 2 2 3 3" xfId="1974" xr:uid="{21873114-6A69-4C7A-A8BA-3153776155D0}"/>
    <cellStyle name="Normal 8 2 2 2 2 3 4" xfId="3726" xr:uid="{19D35F13-4C18-4173-80B6-2EEFA96246E3}"/>
    <cellStyle name="Normal 8 2 2 2 2 4" xfId="1975" xr:uid="{A0FF8F7A-3269-45DA-9306-4E5AAA47004A}"/>
    <cellStyle name="Normal 8 2 2 2 2 4 2" xfId="1976" xr:uid="{DDC76FB7-7F25-4AB5-BC6F-2B4605008BA3}"/>
    <cellStyle name="Normal 8 2 2 2 2 5" xfId="1977" xr:uid="{86E41B27-2FD0-4E59-B77F-72BA0BF411D2}"/>
    <cellStyle name="Normal 8 2 2 2 2 6" xfId="3727" xr:uid="{E809EAC4-0BA8-4D8D-9FE8-BB6F23AE76BD}"/>
    <cellStyle name="Normal 8 2 2 2 3" xfId="375" xr:uid="{2C5E2140-8398-41A7-A846-B52E9610A405}"/>
    <cellStyle name="Normal 8 2 2 2 3 2" xfId="754" xr:uid="{7F0661CD-3DAF-4CC0-A637-4771BACF0B20}"/>
    <cellStyle name="Normal 8 2 2 2 3 2 2" xfId="755" xr:uid="{BC415298-D6D7-4F71-8C18-D89899A3F11C}"/>
    <cellStyle name="Normal 8 2 2 2 3 2 2 2" xfId="1978" xr:uid="{86A3070E-1DE1-4032-A68D-06007DBA4AD3}"/>
    <cellStyle name="Normal 8 2 2 2 3 2 2 2 2" xfId="1979" xr:uid="{10E600B8-C055-48A4-ACE1-8A50311FCA2D}"/>
    <cellStyle name="Normal 8 2 2 2 3 2 2 3" xfId="1980" xr:uid="{3A5056BA-223F-4F6E-A3A6-D964D6AAF905}"/>
    <cellStyle name="Normal 8 2 2 2 3 2 3" xfId="1981" xr:uid="{5F410B52-31AD-4196-AACF-C942B452FC71}"/>
    <cellStyle name="Normal 8 2 2 2 3 2 3 2" xfId="1982" xr:uid="{E3085E47-44C1-4688-9B20-4807143D52F1}"/>
    <cellStyle name="Normal 8 2 2 2 3 2 4" xfId="1983" xr:uid="{90AE1119-3B3E-4C6B-9434-E43EBD49FD57}"/>
    <cellStyle name="Normal 8 2 2 2 3 3" xfId="756" xr:uid="{84F5CADD-4743-40D5-8318-782CD2AA27A1}"/>
    <cellStyle name="Normal 8 2 2 2 3 3 2" xfId="1984" xr:uid="{FB81792D-C5F2-484B-90A7-1AA23CA50C4A}"/>
    <cellStyle name="Normal 8 2 2 2 3 3 2 2" xfId="1985" xr:uid="{040AC9A3-721D-4A5E-B01C-3D10BD72DC4F}"/>
    <cellStyle name="Normal 8 2 2 2 3 3 3" xfId="1986" xr:uid="{B4CF6535-88EF-4391-8CBA-C1EEC0D0B2AE}"/>
    <cellStyle name="Normal 8 2 2 2 3 4" xfId="1987" xr:uid="{FB56DEA9-2FA3-4D33-92AB-C02FA338C321}"/>
    <cellStyle name="Normal 8 2 2 2 3 4 2" xfId="1988" xr:uid="{70AE967E-B53B-41C2-A988-EFBE27F141F4}"/>
    <cellStyle name="Normal 8 2 2 2 3 5" xfId="1989" xr:uid="{4C3768C2-5B0B-44D1-A4A3-3A495BF89890}"/>
    <cellStyle name="Normal 8 2 2 2 4" xfId="757" xr:uid="{1AA67A99-3C27-49B8-9A3B-59EB6BEDCD24}"/>
    <cellStyle name="Normal 8 2 2 2 4 2" xfId="758" xr:uid="{CE154151-0900-4D11-A0CD-5AC0AFAD32B2}"/>
    <cellStyle name="Normal 8 2 2 2 4 2 2" xfId="1990" xr:uid="{5D90AC27-5A63-4B24-A53D-51082A6DD5AD}"/>
    <cellStyle name="Normal 8 2 2 2 4 2 2 2" xfId="1991" xr:uid="{BFD08205-62BB-4CC7-9A41-6AE365342588}"/>
    <cellStyle name="Normal 8 2 2 2 4 2 3" xfId="1992" xr:uid="{A6CB180B-3845-4811-B045-D23CC457844E}"/>
    <cellStyle name="Normal 8 2 2 2 4 3" xfId="1993" xr:uid="{4D60DD87-AEDE-419B-9719-355C697FFDDD}"/>
    <cellStyle name="Normal 8 2 2 2 4 3 2" xfId="1994" xr:uid="{742A860F-1803-47BD-9C2D-52ECCD4EA8DF}"/>
    <cellStyle name="Normal 8 2 2 2 4 4" xfId="1995" xr:uid="{29170D22-720E-4FFD-9BFC-F71031A210BE}"/>
    <cellStyle name="Normal 8 2 2 2 5" xfId="759" xr:uid="{148DA442-88A3-412E-A3C3-6CD7A59AF862}"/>
    <cellStyle name="Normal 8 2 2 2 5 2" xfId="1996" xr:uid="{EB1216AE-558B-4460-9278-6A4418412CD7}"/>
    <cellStyle name="Normal 8 2 2 2 5 2 2" xfId="1997" xr:uid="{A682AAC2-6C12-4DE1-8D06-905E020E53BB}"/>
    <cellStyle name="Normal 8 2 2 2 5 3" xfId="1998" xr:uid="{FF6ED9CC-B0C3-459D-98DF-108796D2F95C}"/>
    <cellStyle name="Normal 8 2 2 2 5 4" xfId="3728" xr:uid="{2157B2C5-EE25-4157-98A8-22B91029C210}"/>
    <cellStyle name="Normal 8 2 2 2 6" xfId="1999" xr:uid="{26B55C18-EEFB-4475-ADDC-A45741BB6FB0}"/>
    <cellStyle name="Normal 8 2 2 2 6 2" xfId="2000" xr:uid="{CC8C0708-54DC-47D5-BF25-712A25B3406F}"/>
    <cellStyle name="Normal 8 2 2 2 7" xfId="2001" xr:uid="{506D454F-0C6C-4555-B2AD-C36719EF7389}"/>
    <cellStyle name="Normal 8 2 2 2 8" xfId="3729" xr:uid="{6A0E6A8A-BD25-4539-A7F5-F4295F976BE6}"/>
    <cellStyle name="Normal 8 2 2 3" xfId="376" xr:uid="{DC32F441-9996-4920-BF95-88B51D743671}"/>
    <cellStyle name="Normal 8 2 2 3 2" xfId="760" xr:uid="{6EACF2F6-B76E-48A5-8774-AD67A6B95C34}"/>
    <cellStyle name="Normal 8 2 2 3 2 2" xfId="761" xr:uid="{FD7F83C2-589D-4B9B-A053-981CAE309BBE}"/>
    <cellStyle name="Normal 8 2 2 3 2 2 2" xfId="2002" xr:uid="{FD0CC92A-275B-425C-90E6-773F4D8F09A9}"/>
    <cellStyle name="Normal 8 2 2 3 2 2 2 2" xfId="2003" xr:uid="{FE0AB7CD-38A8-4F85-AE10-4B0C10D2665E}"/>
    <cellStyle name="Normal 8 2 2 3 2 2 3" xfId="2004" xr:uid="{A2E0AF4D-F8CC-4D13-A6EA-4B50B38E71FF}"/>
    <cellStyle name="Normal 8 2 2 3 2 3" xfId="2005" xr:uid="{EE38C085-E84C-413D-BD91-2AD878D2A471}"/>
    <cellStyle name="Normal 8 2 2 3 2 3 2" xfId="2006" xr:uid="{95013CE2-F23D-4748-9E05-0F6D857857AF}"/>
    <cellStyle name="Normal 8 2 2 3 2 4" xfId="2007" xr:uid="{9FA9B1A2-EE03-445E-B5FB-6F65CD667C11}"/>
    <cellStyle name="Normal 8 2 2 3 3" xfId="762" xr:uid="{43FEF668-9A77-4F89-9C24-826664E5CF72}"/>
    <cellStyle name="Normal 8 2 2 3 3 2" xfId="2008" xr:uid="{7C3458D1-3BD0-4AFC-B97F-43DB78CAB005}"/>
    <cellStyle name="Normal 8 2 2 3 3 2 2" xfId="2009" xr:uid="{64216929-53C1-4E2F-83CD-C253FBFD9C4B}"/>
    <cellStyle name="Normal 8 2 2 3 3 3" xfId="2010" xr:uid="{60AB2752-2FCE-4D84-A549-831D591A8ADC}"/>
    <cellStyle name="Normal 8 2 2 3 3 4" xfId="3730" xr:uid="{F252927C-9C75-45EC-8AF4-B594AAB338AE}"/>
    <cellStyle name="Normal 8 2 2 3 4" xfId="2011" xr:uid="{3271354E-C0F9-4ABD-B56A-3FE1CBE26D5D}"/>
    <cellStyle name="Normal 8 2 2 3 4 2" xfId="2012" xr:uid="{530BF9D4-CB55-4301-9C05-39CDD7EF84F5}"/>
    <cellStyle name="Normal 8 2 2 3 5" xfId="2013" xr:uid="{3F2722A0-BB14-499F-8610-5EFE7CF67960}"/>
    <cellStyle name="Normal 8 2 2 3 6" xfId="3731" xr:uid="{B9915412-2544-4A24-A0B4-02C40FE754E5}"/>
    <cellStyle name="Normal 8 2 2 4" xfId="377" xr:uid="{0B72F235-3071-42C6-8A42-E94BFCA2EFC8}"/>
    <cellStyle name="Normal 8 2 2 4 2" xfId="763" xr:uid="{E95A7EC8-251F-402E-9D42-0B1B6E3B94BC}"/>
    <cellStyle name="Normal 8 2 2 4 2 2" xfId="764" xr:uid="{5EB8BF56-672F-4C85-999C-3E10E7EDA3D4}"/>
    <cellStyle name="Normal 8 2 2 4 2 2 2" xfId="2014" xr:uid="{C4957D93-4D1C-4FAD-B2A4-7ADB5DEA9DC8}"/>
    <cellStyle name="Normal 8 2 2 4 2 2 2 2" xfId="2015" xr:uid="{5A2835C2-1C69-405B-AF6E-A5A71406F353}"/>
    <cellStyle name="Normal 8 2 2 4 2 2 3" xfId="2016" xr:uid="{998FBB61-D5FA-49D0-90ED-A58B1A3FA126}"/>
    <cellStyle name="Normal 8 2 2 4 2 3" xfId="2017" xr:uid="{8EC93150-2720-4D20-B531-FBB58EA97ACE}"/>
    <cellStyle name="Normal 8 2 2 4 2 3 2" xfId="2018" xr:uid="{EAF2BDCD-8808-4188-9BD9-D7BCD0510227}"/>
    <cellStyle name="Normal 8 2 2 4 2 4" xfId="2019" xr:uid="{8D5D6C28-55DB-4BB9-9CA5-208D7F00E7DB}"/>
    <cellStyle name="Normal 8 2 2 4 3" xfId="765" xr:uid="{22817A7A-8A7C-4056-86D0-EC9C5DD28910}"/>
    <cellStyle name="Normal 8 2 2 4 3 2" xfId="2020" xr:uid="{DB196136-44EA-42E3-9916-5D14D00F9687}"/>
    <cellStyle name="Normal 8 2 2 4 3 2 2" xfId="2021" xr:uid="{6B3C3203-B9BF-486C-86EB-7453D6D8F84E}"/>
    <cellStyle name="Normal 8 2 2 4 3 3" xfId="2022" xr:uid="{94EBDD28-4747-4D93-83B5-FA63ED84D565}"/>
    <cellStyle name="Normal 8 2 2 4 4" xfId="2023" xr:uid="{FF3887E7-F7D6-46BD-8BAE-7A59F963C26B}"/>
    <cellStyle name="Normal 8 2 2 4 4 2" xfId="2024" xr:uid="{707D4601-DA42-4D0E-8BA0-A7CB241034C6}"/>
    <cellStyle name="Normal 8 2 2 4 5" xfId="2025" xr:uid="{80E8B76E-DF58-4269-A945-9278E94FD6DD}"/>
    <cellStyle name="Normal 8 2 2 5" xfId="378" xr:uid="{CB8CB043-6530-4620-8E62-5151907989A9}"/>
    <cellStyle name="Normal 8 2 2 5 2" xfId="766" xr:uid="{56BA8DC5-FD4C-4137-BA21-7F928DB062DF}"/>
    <cellStyle name="Normal 8 2 2 5 2 2" xfId="2026" xr:uid="{FE17C23F-03B3-4785-A5C6-6A3925410D15}"/>
    <cellStyle name="Normal 8 2 2 5 2 2 2" xfId="2027" xr:uid="{B510FE3D-967E-454A-BF83-48E5336CF954}"/>
    <cellStyle name="Normal 8 2 2 5 2 3" xfId="2028" xr:uid="{E9F211FD-6000-4737-851C-890327A0668E}"/>
    <cellStyle name="Normal 8 2 2 5 3" xfId="2029" xr:uid="{40A3AE68-1F61-4748-9804-AAF775312348}"/>
    <cellStyle name="Normal 8 2 2 5 3 2" xfId="2030" xr:uid="{8C4A3ECF-E5EE-49BF-92E9-BC465FBCC8FF}"/>
    <cellStyle name="Normal 8 2 2 5 4" xfId="2031" xr:uid="{7B84E434-8F8B-408B-BEA1-2F9781FB1D34}"/>
    <cellStyle name="Normal 8 2 2 6" xfId="767" xr:uid="{662380CD-E366-4BE7-9C3E-AC36B19B8D19}"/>
    <cellStyle name="Normal 8 2 2 6 2" xfId="2032" xr:uid="{3B49FBDE-7375-4BAE-9578-57AB53CE625F}"/>
    <cellStyle name="Normal 8 2 2 6 2 2" xfId="2033" xr:uid="{4284C380-C262-46D7-80B8-B76796CCA885}"/>
    <cellStyle name="Normal 8 2 2 6 3" xfId="2034" xr:uid="{5B7C88A6-1A65-4948-A968-8B78C60A1CC6}"/>
    <cellStyle name="Normal 8 2 2 6 4" xfId="3732" xr:uid="{ABE810D2-444E-40D8-AA8F-8F5784708FBD}"/>
    <cellStyle name="Normal 8 2 2 7" xfId="2035" xr:uid="{29D1C0FE-1A07-4956-AB2D-FD38E854D57C}"/>
    <cellStyle name="Normal 8 2 2 7 2" xfId="2036" xr:uid="{12EFC5C0-ADF1-4786-9095-5C40AD5930EC}"/>
    <cellStyle name="Normal 8 2 2 8" xfId="2037" xr:uid="{D391E09F-B330-4538-9904-66187BCE4EF6}"/>
    <cellStyle name="Normal 8 2 2 9" xfId="3733" xr:uid="{62D66225-E39A-458C-9AEA-1B47D2482085}"/>
    <cellStyle name="Normal 8 2 3" xfId="150" xr:uid="{F24DC31A-F5BE-41A3-BB96-2376AA876599}"/>
    <cellStyle name="Normal 8 2 3 2" xfId="151" xr:uid="{52DCC4CF-C7D3-4238-87A1-A429AA9BB064}"/>
    <cellStyle name="Normal 8 2 3 2 2" xfId="768" xr:uid="{1B8F8258-F356-46FC-A299-792AA8D876B4}"/>
    <cellStyle name="Normal 8 2 3 2 2 2" xfId="769" xr:uid="{3618D269-387F-467C-8099-AE988DF1A965}"/>
    <cellStyle name="Normal 8 2 3 2 2 2 2" xfId="2038" xr:uid="{17027E1B-FEBE-41D7-9925-3C2244696363}"/>
    <cellStyle name="Normal 8 2 3 2 2 2 2 2" xfId="2039" xr:uid="{4EB8B791-58F6-4110-BDC9-B1DA1B105F4D}"/>
    <cellStyle name="Normal 8 2 3 2 2 2 3" xfId="2040" xr:uid="{248D7D55-0AF6-4B5B-9387-BA45E1ADAB47}"/>
    <cellStyle name="Normal 8 2 3 2 2 3" xfId="2041" xr:uid="{035BBD5B-7142-4898-AEB2-4B946FF2B9B2}"/>
    <cellStyle name="Normal 8 2 3 2 2 3 2" xfId="2042" xr:uid="{6A56061C-2CA5-4879-9B54-98544566A9F5}"/>
    <cellStyle name="Normal 8 2 3 2 2 4" xfId="2043" xr:uid="{74FCF8EF-3B14-47CC-8925-9D3BB8C70CB5}"/>
    <cellStyle name="Normal 8 2 3 2 3" xfId="770" xr:uid="{3C451A79-4E17-44F8-A0ED-28C0742C6968}"/>
    <cellStyle name="Normal 8 2 3 2 3 2" xfId="2044" xr:uid="{FA63294E-C664-4345-AE89-D0CC62D324B3}"/>
    <cellStyle name="Normal 8 2 3 2 3 2 2" xfId="2045" xr:uid="{7220930C-6A02-4926-BAF2-960581B4C39B}"/>
    <cellStyle name="Normal 8 2 3 2 3 3" xfId="2046" xr:uid="{08632F78-7B31-4356-8681-49F6732A35A7}"/>
    <cellStyle name="Normal 8 2 3 2 3 4" xfId="3734" xr:uid="{B4B76D62-9085-4CA5-85CA-ABD0839A1EEE}"/>
    <cellStyle name="Normal 8 2 3 2 4" xfId="2047" xr:uid="{62CE7A15-059C-4C1A-9CC4-504CF91E65F0}"/>
    <cellStyle name="Normal 8 2 3 2 4 2" xfId="2048" xr:uid="{C94E06F4-FFD5-4820-92C0-6BE7DBD867FB}"/>
    <cellStyle name="Normal 8 2 3 2 5" xfId="2049" xr:uid="{33C9DF98-6E14-4944-97A3-E39DDE73757C}"/>
    <cellStyle name="Normal 8 2 3 2 6" xfId="3735" xr:uid="{BF44C7D1-DF91-46F6-8097-AED5F4078E8F}"/>
    <cellStyle name="Normal 8 2 3 3" xfId="379" xr:uid="{44648CED-E7D3-412B-B5C7-5935FD4C43C0}"/>
    <cellStyle name="Normal 8 2 3 3 2" xfId="771" xr:uid="{8612A56B-4863-4D4A-A31F-C7A46DFCBB82}"/>
    <cellStyle name="Normal 8 2 3 3 2 2" xfId="772" xr:uid="{DC4555D5-406F-4FC0-B834-AC6B1AEEC7B8}"/>
    <cellStyle name="Normal 8 2 3 3 2 2 2" xfId="2050" xr:uid="{DA2B36A8-326B-453D-B99D-CD14623BE3A0}"/>
    <cellStyle name="Normal 8 2 3 3 2 2 2 2" xfId="2051" xr:uid="{A2A44BB6-A813-4F31-8DB0-8FA40CD5630D}"/>
    <cellStyle name="Normal 8 2 3 3 2 2 3" xfId="2052" xr:uid="{88659953-ADBA-478D-9B36-D6079ADCCD10}"/>
    <cellStyle name="Normal 8 2 3 3 2 3" xfId="2053" xr:uid="{69142A31-4CE2-4563-ADF3-70D60E5F4892}"/>
    <cellStyle name="Normal 8 2 3 3 2 3 2" xfId="2054" xr:uid="{C152548D-30B7-497E-B40E-F0D9479F4EFE}"/>
    <cellStyle name="Normal 8 2 3 3 2 4" xfId="2055" xr:uid="{A6BAC7CE-B997-4814-8696-D4BAA4FD503D}"/>
    <cellStyle name="Normal 8 2 3 3 3" xfId="773" xr:uid="{2F395045-F28A-4CB0-A3F1-199770B814AF}"/>
    <cellStyle name="Normal 8 2 3 3 3 2" xfId="2056" xr:uid="{017A006B-E367-47AA-B9BE-CF005DA5F914}"/>
    <cellStyle name="Normal 8 2 3 3 3 2 2" xfId="2057" xr:uid="{B49F0C05-E1C2-48CD-B7F9-333273378B77}"/>
    <cellStyle name="Normal 8 2 3 3 3 3" xfId="2058" xr:uid="{0E289CC5-8131-4912-A885-EA6BC85C58CA}"/>
    <cellStyle name="Normal 8 2 3 3 4" xfId="2059" xr:uid="{3889007B-EAE9-41F4-9C32-DEE07A89804B}"/>
    <cellStyle name="Normal 8 2 3 3 4 2" xfId="2060" xr:uid="{F629DE1A-A1C1-43AA-9BC1-455547ED189C}"/>
    <cellStyle name="Normal 8 2 3 3 5" xfId="2061" xr:uid="{75BCF329-6AAF-435E-A023-5854277B347D}"/>
    <cellStyle name="Normal 8 2 3 4" xfId="380" xr:uid="{D4E2CBE4-DF1B-4999-867E-6178DA513202}"/>
    <cellStyle name="Normal 8 2 3 4 2" xfId="774" xr:uid="{7F4C9379-22B8-4A85-91FE-CDC648921245}"/>
    <cellStyle name="Normal 8 2 3 4 2 2" xfId="2062" xr:uid="{44D2B149-D980-4238-92A1-0EB65F814520}"/>
    <cellStyle name="Normal 8 2 3 4 2 2 2" xfId="2063" xr:uid="{0F3EE7D7-D5EA-4EF2-AB6F-FBF89B1BD367}"/>
    <cellStyle name="Normal 8 2 3 4 2 3" xfId="2064" xr:uid="{3F74D662-AB56-4906-AD2A-07930FB8A06A}"/>
    <cellStyle name="Normal 8 2 3 4 3" xfId="2065" xr:uid="{46BEEF80-70CC-48C1-AB7D-56E9318190D2}"/>
    <cellStyle name="Normal 8 2 3 4 3 2" xfId="2066" xr:uid="{791E3D3C-6047-41BB-9E7A-BC3BFCA1FB7E}"/>
    <cellStyle name="Normal 8 2 3 4 4" xfId="2067" xr:uid="{CDECFC62-7A21-4DB9-90F7-F7A22B3EBAC5}"/>
    <cellStyle name="Normal 8 2 3 5" xfId="775" xr:uid="{4CEA1464-D235-4E1E-BF51-7AE590C7AF7E}"/>
    <cellStyle name="Normal 8 2 3 5 2" xfId="2068" xr:uid="{96CF891F-3F3C-4274-88DF-9FB5B286F51D}"/>
    <cellStyle name="Normal 8 2 3 5 2 2" xfId="2069" xr:uid="{9EADDDBF-C8A5-4F1C-925A-87A1B23A5C82}"/>
    <cellStyle name="Normal 8 2 3 5 3" xfId="2070" xr:uid="{158B0FCA-6A52-4981-878F-9E0B3331222B}"/>
    <cellStyle name="Normal 8 2 3 5 4" xfId="3736" xr:uid="{976B4167-5984-4447-AC28-B647B2410580}"/>
    <cellStyle name="Normal 8 2 3 6" xfId="2071" xr:uid="{9FFB1B40-4BFF-4AC5-BF4A-79A878783975}"/>
    <cellStyle name="Normal 8 2 3 6 2" xfId="2072" xr:uid="{7883E34B-49B4-412D-941C-A4885F8615F1}"/>
    <cellStyle name="Normal 8 2 3 7" xfId="2073" xr:uid="{94EBA7A2-9841-4181-B18D-A40BD29FCBE2}"/>
    <cellStyle name="Normal 8 2 3 8" xfId="3737" xr:uid="{C97D574A-5954-420F-94C2-CFA5F4EED0B9}"/>
    <cellStyle name="Normal 8 2 4" xfId="152" xr:uid="{CDD2B056-AD75-4E2A-B3B0-321C8EDB908D}"/>
    <cellStyle name="Normal 8 2 4 2" xfId="449" xr:uid="{66ABD10B-A065-42CD-825E-C6403F68CFF5}"/>
    <cellStyle name="Normal 8 2 4 2 2" xfId="776" xr:uid="{C653C191-69D3-4D83-B18D-3A58B20A0058}"/>
    <cellStyle name="Normal 8 2 4 2 2 2" xfId="2074" xr:uid="{0C4BF0D1-B805-441B-BFF4-34FAE999776D}"/>
    <cellStyle name="Normal 8 2 4 2 2 2 2" xfId="2075" xr:uid="{9226D24D-9BBA-4367-9903-C8C29916DD60}"/>
    <cellStyle name="Normal 8 2 4 2 2 3" xfId="2076" xr:uid="{EA03FD9C-83B3-4B9B-8856-052884BAC2C6}"/>
    <cellStyle name="Normal 8 2 4 2 2 4" xfId="3738" xr:uid="{933943AA-4841-405B-87E8-6FE559C64C75}"/>
    <cellStyle name="Normal 8 2 4 2 3" xfId="2077" xr:uid="{E072A5F4-A637-4C8F-BC51-769C2C04FFBA}"/>
    <cellStyle name="Normal 8 2 4 2 3 2" xfId="2078" xr:uid="{A20BD29D-BA2C-4513-8708-C85B2BF2D769}"/>
    <cellStyle name="Normal 8 2 4 2 4" xfId="2079" xr:uid="{F44C0B47-1798-48C6-B6AD-60890A766733}"/>
    <cellStyle name="Normal 8 2 4 2 5" xfId="3739" xr:uid="{D9DC6CEC-4B80-41A6-BD4B-64BCD48AB106}"/>
    <cellStyle name="Normal 8 2 4 3" xfId="777" xr:uid="{70D66855-B318-402A-8D1E-6D00E894CFB1}"/>
    <cellStyle name="Normal 8 2 4 3 2" xfId="2080" xr:uid="{91715115-7C34-4E63-AD1D-BAE1FE0E1736}"/>
    <cellStyle name="Normal 8 2 4 3 2 2" xfId="2081" xr:uid="{F9FAE0F8-605D-490F-A985-A196F38C0A48}"/>
    <cellStyle name="Normal 8 2 4 3 3" xfId="2082" xr:uid="{C35CCA7C-0063-47DA-8356-FB6447D27E2E}"/>
    <cellStyle name="Normal 8 2 4 3 4" xfId="3740" xr:uid="{4EE2D799-B6E1-44E1-BF58-558A356FB464}"/>
    <cellStyle name="Normal 8 2 4 4" xfId="2083" xr:uid="{C5D341F4-53AA-42EB-8F8A-001C5A6AA9EB}"/>
    <cellStyle name="Normal 8 2 4 4 2" xfId="2084" xr:uid="{0FC70451-A608-4BB8-85B2-F0BA7EE12680}"/>
    <cellStyle name="Normal 8 2 4 4 3" xfId="3741" xr:uid="{EA9E1286-5B4C-493B-83C9-39EA37824054}"/>
    <cellStyle name="Normal 8 2 4 4 4" xfId="3742" xr:uid="{CC0E0BC4-A0F9-466A-83F4-55FC89B0B4D3}"/>
    <cellStyle name="Normal 8 2 4 5" xfId="2085" xr:uid="{3A9B61D7-0D5B-4127-A92C-572BD026EF4C}"/>
    <cellStyle name="Normal 8 2 4 6" xfId="3743" xr:uid="{DC3EEC23-AD25-4F41-A79C-ADF6F57B3EC6}"/>
    <cellStyle name="Normal 8 2 4 7" xfId="3744" xr:uid="{130EE4DC-D4C2-4C9F-BD73-AF58F784338C}"/>
    <cellStyle name="Normal 8 2 5" xfId="381" xr:uid="{72B2E0DD-0713-4C58-8686-00465B34CE95}"/>
    <cellStyle name="Normal 8 2 5 2" xfId="778" xr:uid="{ECC691C7-572A-44C1-B783-066772DCE798}"/>
    <cellStyle name="Normal 8 2 5 2 2" xfId="779" xr:uid="{67DBB053-DC41-4903-B37D-C8F780ABBA9C}"/>
    <cellStyle name="Normal 8 2 5 2 2 2" xfId="2086" xr:uid="{260A443A-3346-42E3-A9C3-3DEC8427F76E}"/>
    <cellStyle name="Normal 8 2 5 2 2 2 2" xfId="2087" xr:uid="{B1E8E36C-6B4D-4FBF-9420-3278FC0D2C8A}"/>
    <cellStyle name="Normal 8 2 5 2 2 3" xfId="2088" xr:uid="{930F0B1B-B621-4D35-A823-0BF4EECA922B}"/>
    <cellStyle name="Normal 8 2 5 2 3" xfId="2089" xr:uid="{48D4BB02-7C76-4088-8F25-8CC46A2CFA0B}"/>
    <cellStyle name="Normal 8 2 5 2 3 2" xfId="2090" xr:uid="{15670499-7D95-4A9C-A02E-947854889D96}"/>
    <cellStyle name="Normal 8 2 5 2 4" xfId="2091" xr:uid="{B0E3767F-2015-4DD2-B2E9-954FBB4C79D4}"/>
    <cellStyle name="Normal 8 2 5 3" xfId="780" xr:uid="{66C4D987-D0BA-4EEF-8310-856A491286BB}"/>
    <cellStyle name="Normal 8 2 5 3 2" xfId="2092" xr:uid="{2474F9EC-8C0F-46E9-9A7F-D103D57B9C20}"/>
    <cellStyle name="Normal 8 2 5 3 2 2" xfId="2093" xr:uid="{CE1A65DA-ECF6-4692-A5A8-C385C98B92D1}"/>
    <cellStyle name="Normal 8 2 5 3 3" xfId="2094" xr:uid="{D49F7F58-A406-4E91-9928-707475F9ED8B}"/>
    <cellStyle name="Normal 8 2 5 3 4" xfId="3745" xr:uid="{89C8E47A-8C4A-46AA-836F-F490D30955ED}"/>
    <cellStyle name="Normal 8 2 5 4" xfId="2095" xr:uid="{7AFAD67B-EB32-4B26-9BBD-6A2C37B655FB}"/>
    <cellStyle name="Normal 8 2 5 4 2" xfId="2096" xr:uid="{30174083-92AD-46A4-A39E-BE51C6D6B838}"/>
    <cellStyle name="Normal 8 2 5 5" xfId="2097" xr:uid="{911A4514-569F-4337-AEF5-5A1EF77074FC}"/>
    <cellStyle name="Normal 8 2 5 6" xfId="3746" xr:uid="{A5F86CBC-931B-43EC-814F-1776025DD285}"/>
    <cellStyle name="Normal 8 2 6" xfId="382" xr:uid="{0A3788B6-45F5-4ED8-A8E0-33BB7F4DD8D2}"/>
    <cellStyle name="Normal 8 2 6 2" xfId="781" xr:uid="{D116E12B-BAD9-40C9-AA89-615BD6CC1637}"/>
    <cellStyle name="Normal 8 2 6 2 2" xfId="2098" xr:uid="{FCE21EE8-613F-4B9F-8ACA-6D4452519868}"/>
    <cellStyle name="Normal 8 2 6 2 2 2" xfId="2099" xr:uid="{F6DD32DD-CC47-4A52-8DAF-65A2A59A0CC3}"/>
    <cellStyle name="Normal 8 2 6 2 3" xfId="2100" xr:uid="{73BD2C5C-0B0C-42DE-ADA8-EF1B1F206773}"/>
    <cellStyle name="Normal 8 2 6 2 4" xfId="3747" xr:uid="{88D2F009-F5D1-40CA-9ECD-D60EC8429893}"/>
    <cellStyle name="Normal 8 2 6 3" xfId="2101" xr:uid="{A504E5A3-CAB6-4CC1-8B33-7C089FC7CDA3}"/>
    <cellStyle name="Normal 8 2 6 3 2" xfId="2102" xr:uid="{EA639975-B8F8-4945-B82A-F75AF74B2BA8}"/>
    <cellStyle name="Normal 8 2 6 4" xfId="2103" xr:uid="{10BF71EF-D7CF-4955-9B59-109B4F47D2B5}"/>
    <cellStyle name="Normal 8 2 6 5" xfId="3748" xr:uid="{A65AB95F-91BB-4E2F-B3B0-ABF01DC13508}"/>
    <cellStyle name="Normal 8 2 7" xfId="782" xr:uid="{86047656-E088-4DAC-B9BC-F199725916CD}"/>
    <cellStyle name="Normal 8 2 7 2" xfId="2104" xr:uid="{4156CCD8-EAC7-4C3E-9575-0B2E82723826}"/>
    <cellStyle name="Normal 8 2 7 2 2" xfId="2105" xr:uid="{61842A34-C87A-43C2-80B1-19F4DEA72C0D}"/>
    <cellStyle name="Normal 8 2 7 3" xfId="2106" xr:uid="{329A1F9A-65A8-4DA9-9327-8FFA956961C2}"/>
    <cellStyle name="Normal 8 2 7 4" xfId="3749" xr:uid="{FDF28C91-6033-4695-9CE6-E3B65C892BCE}"/>
    <cellStyle name="Normal 8 2 8" xfId="2107" xr:uid="{60A43694-3ED9-4E68-B0D6-CFEC36724787}"/>
    <cellStyle name="Normal 8 2 8 2" xfId="2108" xr:uid="{9FC9010E-BFA1-4205-8437-7ADFA1DF95E9}"/>
    <cellStyle name="Normal 8 2 8 3" xfId="3750" xr:uid="{6D791A42-F1C1-42E5-81A8-938798D29EB6}"/>
    <cellStyle name="Normal 8 2 8 4" xfId="3751" xr:uid="{07809F50-5D97-4A9E-BB62-C98629DDDB20}"/>
    <cellStyle name="Normal 8 2 9" xfId="2109" xr:uid="{87229E89-B3DB-43B4-9E69-B097286161DE}"/>
    <cellStyle name="Normal 8 3" xfId="153" xr:uid="{BBCC99ED-139C-489A-B8F6-9547C7AAF7B3}"/>
    <cellStyle name="Normal 8 3 10" xfId="3752" xr:uid="{26FCBDA9-A2DB-469B-BA6E-E4833C3AD1DE}"/>
    <cellStyle name="Normal 8 3 11" xfId="3753" xr:uid="{10966FA2-CA3D-44DB-B5CD-8CB39DC2796E}"/>
    <cellStyle name="Normal 8 3 2" xfId="154" xr:uid="{B4D5195D-6F1E-4208-A423-A009F947EDAC}"/>
    <cellStyle name="Normal 8 3 2 2" xfId="155" xr:uid="{132B6A15-347A-4DC7-830C-752BCFBB5917}"/>
    <cellStyle name="Normal 8 3 2 2 2" xfId="383" xr:uid="{2740F3AB-8D3D-403F-BF3D-8DDAA6B43FA7}"/>
    <cellStyle name="Normal 8 3 2 2 2 2" xfId="783" xr:uid="{6056557A-8005-46A6-9724-4DD526E8D773}"/>
    <cellStyle name="Normal 8 3 2 2 2 2 2" xfId="2110" xr:uid="{2FB60884-4CFA-441B-B4E2-2093D76184CE}"/>
    <cellStyle name="Normal 8 3 2 2 2 2 2 2" xfId="2111" xr:uid="{32CF7C54-BB3C-4E3C-8A83-E7F38534FB8C}"/>
    <cellStyle name="Normal 8 3 2 2 2 2 3" xfId="2112" xr:uid="{FCE6A2D7-7146-45CA-AC61-C0EC472D1F9C}"/>
    <cellStyle name="Normal 8 3 2 2 2 2 4" xfId="3754" xr:uid="{A7903829-001B-4BE6-B398-AF2D3F01D70B}"/>
    <cellStyle name="Normal 8 3 2 2 2 3" xfId="2113" xr:uid="{B54BF1C3-EAC7-4FDF-923E-D575C36381A8}"/>
    <cellStyle name="Normal 8 3 2 2 2 3 2" xfId="2114" xr:uid="{EE1A0981-F5A6-47F1-929E-216797C1002B}"/>
    <cellStyle name="Normal 8 3 2 2 2 3 3" xfId="3755" xr:uid="{E726FD2A-8E41-4151-864A-BB1351CB534E}"/>
    <cellStyle name="Normal 8 3 2 2 2 3 4" xfId="3756" xr:uid="{7433AC3A-6D12-4017-AA15-EEAD2B056FCD}"/>
    <cellStyle name="Normal 8 3 2 2 2 4" xfId="2115" xr:uid="{F5E4B3B3-ACA6-47DF-BE00-30FFFA9128D5}"/>
    <cellStyle name="Normal 8 3 2 2 2 5" xfId="3757" xr:uid="{FF2C5B78-C6B6-4AD4-A33E-31850BA69E64}"/>
    <cellStyle name="Normal 8 3 2 2 2 6" xfId="3758" xr:uid="{195DE1F8-1D49-4FDA-A510-56A01E0729FA}"/>
    <cellStyle name="Normal 8 3 2 2 3" xfId="784" xr:uid="{32077977-51AD-478F-B8CE-F8EEB2F6E742}"/>
    <cellStyle name="Normal 8 3 2 2 3 2" xfId="2116" xr:uid="{C5BAF437-C419-4EAD-8D27-911B5A1E1BBD}"/>
    <cellStyle name="Normal 8 3 2 2 3 2 2" xfId="2117" xr:uid="{51FB6418-5557-45AC-8050-282DFC197BF3}"/>
    <cellStyle name="Normal 8 3 2 2 3 2 3" xfId="3759" xr:uid="{0F03858C-168B-4870-A5E3-7D06A543E52B}"/>
    <cellStyle name="Normal 8 3 2 2 3 2 4" xfId="3760" xr:uid="{46DD0275-A436-4AEE-A382-A943D78095B8}"/>
    <cellStyle name="Normal 8 3 2 2 3 3" xfId="2118" xr:uid="{79486470-F052-469D-98AF-55D2ECE2735E}"/>
    <cellStyle name="Normal 8 3 2 2 3 4" xfId="3761" xr:uid="{FF8FB2AB-E921-46AC-87B5-531F80178AA9}"/>
    <cellStyle name="Normal 8 3 2 2 3 5" xfId="3762" xr:uid="{35F277F7-C2D5-4E1E-BDB2-3FEA54E895AC}"/>
    <cellStyle name="Normal 8 3 2 2 4" xfId="2119" xr:uid="{30CCBA84-AC6E-4748-9796-4F2C301D67D6}"/>
    <cellStyle name="Normal 8 3 2 2 4 2" xfId="2120" xr:uid="{F408782D-1AE7-4A25-B501-187EB322907E}"/>
    <cellStyle name="Normal 8 3 2 2 4 3" xfId="3763" xr:uid="{9AF21A8E-176D-4B2B-BCCD-B1D4B7C3038A}"/>
    <cellStyle name="Normal 8 3 2 2 4 4" xfId="3764" xr:uid="{B807BC9F-05BF-44B8-8077-68DFF170A509}"/>
    <cellStyle name="Normal 8 3 2 2 5" xfId="2121" xr:uid="{D3051F33-E00D-477F-8EEE-226578593C34}"/>
    <cellStyle name="Normal 8 3 2 2 5 2" xfId="3765" xr:uid="{030378CA-6599-411B-9CAF-1D72DC20A154}"/>
    <cellStyle name="Normal 8 3 2 2 5 3" xfId="3766" xr:uid="{D747753E-084D-4D70-B717-58FB3D81DB9A}"/>
    <cellStyle name="Normal 8 3 2 2 5 4" xfId="3767" xr:uid="{E58A28F6-BA3D-4F41-BF9C-0D26036BC523}"/>
    <cellStyle name="Normal 8 3 2 2 6" xfId="3768" xr:uid="{A8EA0B07-BE0B-4AD8-AAFA-9DA26572C29B}"/>
    <cellStyle name="Normal 8 3 2 2 7" xfId="3769" xr:uid="{B1F1EA26-30EF-4130-A280-154902871089}"/>
    <cellStyle name="Normal 8 3 2 2 8" xfId="3770" xr:uid="{6A4793C7-41F2-42F8-871D-2150C550B24D}"/>
    <cellStyle name="Normal 8 3 2 3" xfId="384" xr:uid="{A8FF25F9-7779-4357-94D4-254821973683}"/>
    <cellStyle name="Normal 8 3 2 3 2" xfId="785" xr:uid="{61055A0B-6BB5-477F-85DB-BAD5CF61B5DC}"/>
    <cellStyle name="Normal 8 3 2 3 2 2" xfId="786" xr:uid="{D0D053AA-09CC-4215-A29E-A0581E1F34BC}"/>
    <cellStyle name="Normal 8 3 2 3 2 2 2" xfId="2122" xr:uid="{028FA4E7-15CD-4570-A71F-A26B980542E0}"/>
    <cellStyle name="Normal 8 3 2 3 2 2 2 2" xfId="2123" xr:uid="{521D0018-4F9B-4733-8ACC-5995DF431BCC}"/>
    <cellStyle name="Normal 8 3 2 3 2 2 3" xfId="2124" xr:uid="{08307AFA-B328-4164-AAF7-5692F23EFE16}"/>
    <cellStyle name="Normal 8 3 2 3 2 3" xfId="2125" xr:uid="{40446B3D-778A-4DB5-98F4-FB29F2BA7B16}"/>
    <cellStyle name="Normal 8 3 2 3 2 3 2" xfId="2126" xr:uid="{98327658-43ED-40D3-8CDA-D83C01BA216D}"/>
    <cellStyle name="Normal 8 3 2 3 2 4" xfId="2127" xr:uid="{3E812483-A964-4D99-AA4D-773E81F1291D}"/>
    <cellStyle name="Normal 8 3 2 3 3" xfId="787" xr:uid="{2A7F4FC5-DF0B-46CC-A5BE-F1133D41CC6A}"/>
    <cellStyle name="Normal 8 3 2 3 3 2" xfId="2128" xr:uid="{0C8CC508-9483-4989-A855-B5E88601D530}"/>
    <cellStyle name="Normal 8 3 2 3 3 2 2" xfId="2129" xr:uid="{CB85171B-D721-47E7-8DE8-C8D8BAA9D603}"/>
    <cellStyle name="Normal 8 3 2 3 3 3" xfId="2130" xr:uid="{8E0F7AD9-A526-4267-A52F-D23F08A50172}"/>
    <cellStyle name="Normal 8 3 2 3 3 4" xfId="3771" xr:uid="{88DEC0F1-62F6-47E5-B03B-A154CAB124AE}"/>
    <cellStyle name="Normal 8 3 2 3 4" xfId="2131" xr:uid="{EB057456-EB59-4389-A28A-21531B2C24D0}"/>
    <cellStyle name="Normal 8 3 2 3 4 2" xfId="2132" xr:uid="{2F0E5D7A-38B7-48D8-B1DE-E367EEC49755}"/>
    <cellStyle name="Normal 8 3 2 3 5" xfId="2133" xr:uid="{2A1CC024-4F0B-4C84-BF8F-24D1D5832EB7}"/>
    <cellStyle name="Normal 8 3 2 3 6" xfId="3772" xr:uid="{08B91F07-24BC-42F2-A0C8-FA7F98FBFF62}"/>
    <cellStyle name="Normal 8 3 2 4" xfId="385" xr:uid="{57E04397-0D08-40E8-B316-E02077F1616B}"/>
    <cellStyle name="Normal 8 3 2 4 2" xfId="788" xr:uid="{6DFA0591-B92F-4FEF-8C0D-6901B8CA35A3}"/>
    <cellStyle name="Normal 8 3 2 4 2 2" xfId="2134" xr:uid="{93473EF6-4F69-4F42-A14D-FF1C6DDDB457}"/>
    <cellStyle name="Normal 8 3 2 4 2 2 2" xfId="2135" xr:uid="{00A3B024-63FB-42AD-AF4B-0202045DB8A4}"/>
    <cellStyle name="Normal 8 3 2 4 2 3" xfId="2136" xr:uid="{EA4D282E-DE16-4EF4-9114-F74D14119AEE}"/>
    <cellStyle name="Normal 8 3 2 4 2 4" xfId="3773" xr:uid="{52095D5A-3697-406F-962A-293AD67B6A09}"/>
    <cellStyle name="Normal 8 3 2 4 3" xfId="2137" xr:uid="{E2B5FC54-A118-4095-AA94-A177A5FD215B}"/>
    <cellStyle name="Normal 8 3 2 4 3 2" xfId="2138" xr:uid="{D4FB7D92-2D20-4B13-8247-E81B06C4B67F}"/>
    <cellStyle name="Normal 8 3 2 4 4" xfId="2139" xr:uid="{919ACBDA-8C60-4CCB-B75E-7713D56944DC}"/>
    <cellStyle name="Normal 8 3 2 4 5" xfId="3774" xr:uid="{5CDE7EB7-A32E-457D-995E-A9A8388E5CB3}"/>
    <cellStyle name="Normal 8 3 2 5" xfId="386" xr:uid="{AF274E3F-CE27-4655-AD97-3C231A326EF2}"/>
    <cellStyle name="Normal 8 3 2 5 2" xfId="2140" xr:uid="{A475A3E4-5BBC-434E-9AAE-BE1E86DF2E04}"/>
    <cellStyle name="Normal 8 3 2 5 2 2" xfId="2141" xr:uid="{D4DF1BDD-0FA9-49A8-A8A6-A1F5B7BABFFB}"/>
    <cellStyle name="Normal 8 3 2 5 3" xfId="2142" xr:uid="{0F8899DA-9EFD-4F2C-A588-3E8525E7C59C}"/>
    <cellStyle name="Normal 8 3 2 5 4" xfId="3775" xr:uid="{9E946F8D-2CBD-49AE-93A6-4177B5F47AF2}"/>
    <cellStyle name="Normal 8 3 2 6" xfId="2143" xr:uid="{FB3B4AAC-F697-4E13-91F8-C52ED634AF3F}"/>
    <cellStyle name="Normal 8 3 2 6 2" xfId="2144" xr:uid="{DFE55F61-9159-4CB7-86A3-59FDFBB19911}"/>
    <cellStyle name="Normal 8 3 2 6 3" xfId="3776" xr:uid="{99FC1024-E050-4AAB-B8F6-AE98CC4567BB}"/>
    <cellStyle name="Normal 8 3 2 6 4" xfId="3777" xr:uid="{36AB0527-B4A5-4DE8-9AF0-87EB5402C980}"/>
    <cellStyle name="Normal 8 3 2 7" xfId="2145" xr:uid="{E2EE9971-39BE-46E9-AAD8-901500D81AD2}"/>
    <cellStyle name="Normal 8 3 2 8" xfId="3778" xr:uid="{252D976F-9000-4EC1-B787-98E7B53FCAAA}"/>
    <cellStyle name="Normal 8 3 2 9" xfId="3779" xr:uid="{551B2485-0344-4FE5-B921-F4C7B9A3714C}"/>
    <cellStyle name="Normal 8 3 3" xfId="156" xr:uid="{2E172F92-F6E4-4737-B14B-3FEA285E5E06}"/>
    <cellStyle name="Normal 8 3 3 2" xfId="157" xr:uid="{4DB12135-CC49-467E-836E-C88BED498D34}"/>
    <cellStyle name="Normal 8 3 3 2 2" xfId="789" xr:uid="{65308716-347D-4DDB-ACCC-990020A91553}"/>
    <cellStyle name="Normal 8 3 3 2 2 2" xfId="2146" xr:uid="{B9327271-9A8F-4CE2-86A6-BE56072CDF3F}"/>
    <cellStyle name="Normal 8 3 3 2 2 2 2" xfId="2147" xr:uid="{1AB6EE6C-95D1-4028-AC4B-0A9D40470DDE}"/>
    <cellStyle name="Normal 8 3 3 2 2 2 2 2" xfId="4492" xr:uid="{F836B413-F553-46FD-B700-34AFE198A9FD}"/>
    <cellStyle name="Normal 8 3 3 2 2 2 3" xfId="4493" xr:uid="{78989B80-6773-4214-845F-63EC56CECE7D}"/>
    <cellStyle name="Normal 8 3 3 2 2 3" xfId="2148" xr:uid="{B5877210-8E97-4737-9A57-9C520E0E0BE8}"/>
    <cellStyle name="Normal 8 3 3 2 2 3 2" xfId="4494" xr:uid="{E9A4CFBD-B66B-44D4-941D-EA34902C82E5}"/>
    <cellStyle name="Normal 8 3 3 2 2 4" xfId="3780" xr:uid="{0335DEEB-E537-4F0E-9C31-E41226AC3355}"/>
    <cellStyle name="Normal 8 3 3 2 3" xfId="2149" xr:uid="{0572F360-BEBE-49EF-B954-0BF098CEE26D}"/>
    <cellStyle name="Normal 8 3 3 2 3 2" xfId="2150" xr:uid="{A0FA7CA2-3869-4EE5-9C76-1E9B6D8D29C6}"/>
    <cellStyle name="Normal 8 3 3 2 3 2 2" xfId="4495" xr:uid="{6F2D4E51-5A68-4DC7-9B43-C678EDC62DE3}"/>
    <cellStyle name="Normal 8 3 3 2 3 3" xfId="3781" xr:uid="{73974BAB-6C3D-4148-83F2-D1DF0A01292C}"/>
    <cellStyle name="Normal 8 3 3 2 3 4" xfId="3782" xr:uid="{ED530C18-4D2B-4F35-9FE0-3A287E026A7F}"/>
    <cellStyle name="Normal 8 3 3 2 4" xfId="2151" xr:uid="{A54F587B-AA62-4D7F-AF3F-4303FD878E1F}"/>
    <cellStyle name="Normal 8 3 3 2 4 2" xfId="4496" xr:uid="{635A89E2-1D7A-419F-BCCD-E69BB7A18A6E}"/>
    <cellStyle name="Normal 8 3 3 2 5" xfId="3783" xr:uid="{7FC720D9-07C3-47B7-96A9-27C95FD0977E}"/>
    <cellStyle name="Normal 8 3 3 2 6" xfId="3784" xr:uid="{A5D339EC-3314-4B53-9190-93D88B87FF78}"/>
    <cellStyle name="Normal 8 3 3 3" xfId="387" xr:uid="{77CF9902-D971-4107-A719-F91D65F66A5D}"/>
    <cellStyle name="Normal 8 3 3 3 2" xfId="2152" xr:uid="{87709EA9-DFBF-4259-8310-E38CAF8C4235}"/>
    <cellStyle name="Normal 8 3 3 3 2 2" xfId="2153" xr:uid="{350E75B8-0B12-4436-8FE0-99F4B3FB2C72}"/>
    <cellStyle name="Normal 8 3 3 3 2 2 2" xfId="4497" xr:uid="{C3F14E94-8236-4424-9CD5-75C1E659C0EA}"/>
    <cellStyle name="Normal 8 3 3 3 2 3" xfId="3785" xr:uid="{3EE2C787-61F9-4669-8B50-0AECF161AC34}"/>
    <cellStyle name="Normal 8 3 3 3 2 4" xfId="3786" xr:uid="{D1D353FB-AAEA-4733-B22D-30C454FC9955}"/>
    <cellStyle name="Normal 8 3 3 3 3" xfId="2154" xr:uid="{E8A34892-D407-452E-AA8A-B26AA39DED91}"/>
    <cellStyle name="Normal 8 3 3 3 3 2" xfId="4498" xr:uid="{D4465BCF-B5FA-492B-89D9-82226CB88456}"/>
    <cellStyle name="Normal 8 3 3 3 4" xfId="3787" xr:uid="{C7329FED-27D4-4E75-BCFF-CAF618F8F045}"/>
    <cellStyle name="Normal 8 3 3 3 5" xfId="3788" xr:uid="{049D7DE8-52EC-4568-A751-CC84E83F0454}"/>
    <cellStyle name="Normal 8 3 3 4" xfId="2155" xr:uid="{552493BA-6D21-489C-BCA4-F2B32F8CEC59}"/>
    <cellStyle name="Normal 8 3 3 4 2" xfId="2156" xr:uid="{5CA00CEB-C8EE-49CE-94F9-659C1E6AA7F2}"/>
    <cellStyle name="Normal 8 3 3 4 2 2" xfId="4499" xr:uid="{D0997FC3-9042-4BE1-8428-F5E37E3D6880}"/>
    <cellStyle name="Normal 8 3 3 4 3" xfId="3789" xr:uid="{31AE218F-9655-46B5-8959-44D2703D15F8}"/>
    <cellStyle name="Normal 8 3 3 4 4" xfId="3790" xr:uid="{3D87D60D-1A9C-4E22-A9D9-62789249287D}"/>
    <cellStyle name="Normal 8 3 3 5" xfId="2157" xr:uid="{505F6466-8763-4267-8629-59C10F519DA2}"/>
    <cellStyle name="Normal 8 3 3 5 2" xfId="3791" xr:uid="{BB5F90F3-B642-4F50-BD87-D39CBA5C3FCC}"/>
    <cellStyle name="Normal 8 3 3 5 3" xfId="3792" xr:uid="{713F48FF-3660-4D5B-9651-AF08AEFAE61F}"/>
    <cellStyle name="Normal 8 3 3 5 4" xfId="3793" xr:uid="{970A3809-3101-40C4-9651-48FD0AB13E43}"/>
    <cellStyle name="Normal 8 3 3 6" xfId="3794" xr:uid="{22CA50E2-7E54-49EB-A02A-58E78B47C4B5}"/>
    <cellStyle name="Normal 8 3 3 7" xfId="3795" xr:uid="{8EEE51BC-55A0-4FA1-BD43-13BF599BF9E6}"/>
    <cellStyle name="Normal 8 3 3 8" xfId="3796" xr:uid="{B825C0E8-79A3-4BBF-A67C-E573257DEA60}"/>
    <cellStyle name="Normal 8 3 4" xfId="158" xr:uid="{B1871224-D3B1-4F5F-BDBC-57B4ADADACA2}"/>
    <cellStyle name="Normal 8 3 4 2" xfId="790" xr:uid="{2A1819C4-C1C3-437B-88E0-9C7B6D110543}"/>
    <cellStyle name="Normal 8 3 4 2 2" xfId="791" xr:uid="{1A2083B6-A233-4871-BB9A-A34AC7AE234F}"/>
    <cellStyle name="Normal 8 3 4 2 2 2" xfId="2158" xr:uid="{DAF094D4-D488-48A3-9634-647F24BEBCB1}"/>
    <cellStyle name="Normal 8 3 4 2 2 2 2" xfId="2159" xr:uid="{81F1013E-18AC-4899-ADE9-4E5DF41FC85C}"/>
    <cellStyle name="Normal 8 3 4 2 2 3" xfId="2160" xr:uid="{5C26C935-2724-44EE-B029-06FC37CAD16F}"/>
    <cellStyle name="Normal 8 3 4 2 2 4" xfId="3797" xr:uid="{0A775500-EE11-415B-9F67-305F9E1F6E3C}"/>
    <cellStyle name="Normal 8 3 4 2 3" xfId="2161" xr:uid="{A5B5F6A9-D543-407B-8694-BF7D4F3F71B8}"/>
    <cellStyle name="Normal 8 3 4 2 3 2" xfId="2162" xr:uid="{122AA18A-9747-47D4-A78C-9FFD5A361AD6}"/>
    <cellStyle name="Normal 8 3 4 2 4" xfId="2163" xr:uid="{1DBFC48C-BEC1-41F2-9EEF-1EAA130C6A30}"/>
    <cellStyle name="Normal 8 3 4 2 5" xfId="3798" xr:uid="{CD49CA0E-E1F6-4352-BF55-C6C7F2067238}"/>
    <cellStyle name="Normal 8 3 4 3" xfId="792" xr:uid="{81B494D3-DA6C-4380-A67F-52B684DE17DA}"/>
    <cellStyle name="Normal 8 3 4 3 2" xfId="2164" xr:uid="{87B8A6CF-D549-4784-99CC-7D6204BF4BB3}"/>
    <cellStyle name="Normal 8 3 4 3 2 2" xfId="2165" xr:uid="{9143FC82-A760-477B-B7FC-747C25FF1714}"/>
    <cellStyle name="Normal 8 3 4 3 3" xfId="2166" xr:uid="{20D0C81E-CD37-4C04-885D-7BCFF170D611}"/>
    <cellStyle name="Normal 8 3 4 3 4" xfId="3799" xr:uid="{CDEBB475-1C34-4DB3-89E7-09FE8D57464A}"/>
    <cellStyle name="Normal 8 3 4 4" xfId="2167" xr:uid="{F493ABF6-DEB1-4A85-A3F9-C5248E47D6B5}"/>
    <cellStyle name="Normal 8 3 4 4 2" xfId="2168" xr:uid="{671ACFC3-492E-4606-A526-4CF35EEB4C89}"/>
    <cellStyle name="Normal 8 3 4 4 3" xfId="3800" xr:uid="{CF9BDB72-4C29-43C2-BB21-94C0554100C3}"/>
    <cellStyle name="Normal 8 3 4 4 4" xfId="3801" xr:uid="{26929034-89F2-467E-A56E-C462B2D5B2CD}"/>
    <cellStyle name="Normal 8 3 4 5" xfId="2169" xr:uid="{CD31530F-59E5-4439-A42B-D77703BACA1C}"/>
    <cellStyle name="Normal 8 3 4 6" xfId="3802" xr:uid="{D87900F9-E530-4E3F-B511-47000A62D5AD}"/>
    <cellStyle name="Normal 8 3 4 7" xfId="3803" xr:uid="{4A08F18A-939A-495A-8912-2046C9F3036F}"/>
    <cellStyle name="Normal 8 3 5" xfId="388" xr:uid="{A420E774-49BD-4CBE-AB85-FC12AAACBC33}"/>
    <cellStyle name="Normal 8 3 5 2" xfId="793" xr:uid="{3E918EA7-1772-4397-970A-F2D121031C02}"/>
    <cellStyle name="Normal 8 3 5 2 2" xfId="2170" xr:uid="{16DB2E36-1BF9-4C50-82C7-F565A269ADCF}"/>
    <cellStyle name="Normal 8 3 5 2 2 2" xfId="2171" xr:uid="{A19AACF7-D5B1-43F1-BAEE-B7C2E600A3E1}"/>
    <cellStyle name="Normal 8 3 5 2 3" xfId="2172" xr:uid="{8A4C2FD7-4B09-4149-BB8A-53F03558EB4D}"/>
    <cellStyle name="Normal 8 3 5 2 4" xfId="3804" xr:uid="{C285DD35-16FF-4900-BDF9-FC7D78006779}"/>
    <cellStyle name="Normal 8 3 5 3" xfId="2173" xr:uid="{B1B3458A-E8E1-41DB-8D2C-5D5E3D704373}"/>
    <cellStyle name="Normal 8 3 5 3 2" xfId="2174" xr:uid="{570D6929-60D7-4F37-925A-6B193459D7ED}"/>
    <cellStyle name="Normal 8 3 5 3 3" xfId="3805" xr:uid="{681CD0F8-6031-4736-BA86-92FA3D5D867F}"/>
    <cellStyle name="Normal 8 3 5 3 4" xfId="3806" xr:uid="{F186C978-91A1-4BED-8882-6BFF2B00380C}"/>
    <cellStyle name="Normal 8 3 5 4" xfId="2175" xr:uid="{421AFFFA-143C-4587-AB40-9DAF4B1FB5C1}"/>
    <cellStyle name="Normal 8 3 5 5" xfId="3807" xr:uid="{6ADDDEF9-E449-41C3-B9A9-B035A0057D30}"/>
    <cellStyle name="Normal 8 3 5 6" xfId="3808" xr:uid="{9B1C4931-F1B5-47BE-B64D-3D4FCF4C0897}"/>
    <cellStyle name="Normal 8 3 6" xfId="389" xr:uid="{B276CCAE-63A1-4253-9744-BE76CE66C0E6}"/>
    <cellStyle name="Normal 8 3 6 2" xfId="2176" xr:uid="{049ECA34-FAFC-456F-B469-8668EC4565FD}"/>
    <cellStyle name="Normal 8 3 6 2 2" xfId="2177" xr:uid="{3AE93E0B-4CCF-472A-98AC-BBDA1CA04979}"/>
    <cellStyle name="Normal 8 3 6 2 3" xfId="3809" xr:uid="{21E7F457-B3CE-4B10-96C9-79F78593B1B2}"/>
    <cellStyle name="Normal 8 3 6 2 4" xfId="3810" xr:uid="{3BAC16C6-F462-4781-87F3-9B1271E60D57}"/>
    <cellStyle name="Normal 8 3 6 3" xfId="2178" xr:uid="{E8A94E12-DB1D-4641-9FA3-6DECA8A2A4BB}"/>
    <cellStyle name="Normal 8 3 6 4" xfId="3811" xr:uid="{6793EE4D-365C-4C16-9781-043357FB0A62}"/>
    <cellStyle name="Normal 8 3 6 5" xfId="3812" xr:uid="{D990E62E-4875-4B5D-AB93-D09532937A05}"/>
    <cellStyle name="Normal 8 3 7" xfId="2179" xr:uid="{3B4E67A4-465C-42B1-8298-E5A0F1A3A6B6}"/>
    <cellStyle name="Normal 8 3 7 2" xfId="2180" xr:uid="{7149737E-E748-4C07-875A-6D9EFDE368F7}"/>
    <cellStyle name="Normal 8 3 7 3" xfId="3813" xr:uid="{658A5E4F-DF2C-4F77-A362-B7ACF7539504}"/>
    <cellStyle name="Normal 8 3 7 4" xfId="3814" xr:uid="{CD36F879-2B78-4ED3-A2E5-D33ECC11526D}"/>
    <cellStyle name="Normal 8 3 8" xfId="2181" xr:uid="{7455C2E5-39F6-4145-AF01-AC748E040FA8}"/>
    <cellStyle name="Normal 8 3 8 2" xfId="3815" xr:uid="{DC883DD3-7E14-49DA-9527-366F1D7EA98E}"/>
    <cellStyle name="Normal 8 3 8 3" xfId="3816" xr:uid="{0108EB5F-F6DD-4362-9468-C7299A677298}"/>
    <cellStyle name="Normal 8 3 8 4" xfId="3817" xr:uid="{C7A3A164-D5D9-4222-8570-A24554704C19}"/>
    <cellStyle name="Normal 8 3 9" xfId="3818" xr:uid="{837B8999-7369-4A4F-9907-B5AAA5984F57}"/>
    <cellStyle name="Normal 8 4" xfId="159" xr:uid="{470FADCF-AF5F-4F84-8CD1-D4892ABBB0F0}"/>
    <cellStyle name="Normal 8 4 10" xfId="3819" xr:uid="{57278FE9-ECC1-4036-BAE9-9C792C1C5694}"/>
    <cellStyle name="Normal 8 4 11" xfId="3820" xr:uid="{17D62437-9E73-45B2-A2A1-33E976FAD327}"/>
    <cellStyle name="Normal 8 4 2" xfId="160" xr:uid="{1C11074F-C5F3-4CFE-8336-659EC57EE8CC}"/>
    <cellStyle name="Normal 8 4 2 2" xfId="390" xr:uid="{BE9331B9-DB88-479D-9E0E-54B5BA5D4FB0}"/>
    <cellStyle name="Normal 8 4 2 2 2" xfId="794" xr:uid="{C19F5914-EAD4-4F49-AB44-7F45136206F1}"/>
    <cellStyle name="Normal 8 4 2 2 2 2" xfId="795" xr:uid="{C3884BA8-0458-4A4F-9CAB-89C31B49E593}"/>
    <cellStyle name="Normal 8 4 2 2 2 2 2" xfId="2182" xr:uid="{C112CE02-9890-4204-BF38-D648DFBA417F}"/>
    <cellStyle name="Normal 8 4 2 2 2 2 3" xfId="3821" xr:uid="{55B016CA-1922-4DC3-9E91-9668F717596D}"/>
    <cellStyle name="Normal 8 4 2 2 2 2 4" xfId="3822" xr:uid="{E5ECCB06-1FD8-4086-AAF1-1A7266810CB7}"/>
    <cellStyle name="Normal 8 4 2 2 2 3" xfId="2183" xr:uid="{279CEF12-7E26-4C74-B139-09E3C6EB1171}"/>
    <cellStyle name="Normal 8 4 2 2 2 3 2" xfId="3823" xr:uid="{1FFE1175-7F81-4E17-9DD5-3C056B211A3E}"/>
    <cellStyle name="Normal 8 4 2 2 2 3 3" xfId="3824" xr:uid="{FC25BB49-D15B-4909-8160-73BAB7C506E5}"/>
    <cellStyle name="Normal 8 4 2 2 2 3 4" xfId="3825" xr:uid="{7E3D74CD-CD8F-4446-809E-09BDAC658967}"/>
    <cellStyle name="Normal 8 4 2 2 2 4" xfId="3826" xr:uid="{F2652E87-C6FF-4FEE-8E4A-EC17C669E1B0}"/>
    <cellStyle name="Normal 8 4 2 2 2 5" xfId="3827" xr:uid="{B0EABB60-0FBF-4FA7-AACA-66AA0B9B41BE}"/>
    <cellStyle name="Normal 8 4 2 2 2 6" xfId="3828" xr:uid="{42F76BC9-0470-46CF-8272-13AC4DA5C44D}"/>
    <cellStyle name="Normal 8 4 2 2 3" xfId="796" xr:uid="{047BFCB6-9B2F-4F2F-B133-89426D786FAA}"/>
    <cellStyle name="Normal 8 4 2 2 3 2" xfId="2184" xr:uid="{02894732-ACEF-4F70-9B7E-2CA23A3C1A2B}"/>
    <cellStyle name="Normal 8 4 2 2 3 2 2" xfId="3829" xr:uid="{B3E03DDA-3500-45BD-AAEE-8CA80DF64284}"/>
    <cellStyle name="Normal 8 4 2 2 3 2 3" xfId="3830" xr:uid="{3E790489-14FB-4AC4-8CFC-08D6D1A9DAF2}"/>
    <cellStyle name="Normal 8 4 2 2 3 2 4" xfId="3831" xr:uid="{98CF9C41-0C05-4522-B416-1C2AFBF066EE}"/>
    <cellStyle name="Normal 8 4 2 2 3 3" xfId="3832" xr:uid="{49683EF9-FC92-4AAB-9463-87AA0ACFAE8E}"/>
    <cellStyle name="Normal 8 4 2 2 3 4" xfId="3833" xr:uid="{A7328D0D-8A1B-4B37-A683-7A452753D77D}"/>
    <cellStyle name="Normal 8 4 2 2 3 5" xfId="3834" xr:uid="{0632D166-D788-49DB-A600-48BA45FE45B7}"/>
    <cellStyle name="Normal 8 4 2 2 4" xfId="2185" xr:uid="{59194570-46E2-444B-A248-90EBD032CE73}"/>
    <cellStyle name="Normal 8 4 2 2 4 2" xfId="3835" xr:uid="{1E075DDE-28AA-410B-B1F8-03B6C51FB907}"/>
    <cellStyle name="Normal 8 4 2 2 4 3" xfId="3836" xr:uid="{83BA35E4-28C6-4732-8F4E-F6CFD4D7B98F}"/>
    <cellStyle name="Normal 8 4 2 2 4 4" xfId="3837" xr:uid="{E91A4920-0E97-4520-BBBA-214F18F62C0B}"/>
    <cellStyle name="Normal 8 4 2 2 5" xfId="3838" xr:uid="{F9092FCD-0E9E-468C-A1E3-18FE8666B940}"/>
    <cellStyle name="Normal 8 4 2 2 5 2" xfId="3839" xr:uid="{C06EE32C-E402-4C84-A523-A432A791A5B7}"/>
    <cellStyle name="Normal 8 4 2 2 5 3" xfId="3840" xr:uid="{FBC45CC2-0086-4150-A6CB-7DA11632DE4C}"/>
    <cellStyle name="Normal 8 4 2 2 5 4" xfId="3841" xr:uid="{E9523038-3975-4AE4-A7A5-812C95F91D65}"/>
    <cellStyle name="Normal 8 4 2 2 6" xfId="3842" xr:uid="{6F7DBA18-97FF-43C5-A935-CD9F2F468FF2}"/>
    <cellStyle name="Normal 8 4 2 2 7" xfId="3843" xr:uid="{4DED1812-6494-49D2-B085-830BC0F2C81E}"/>
    <cellStyle name="Normal 8 4 2 2 8" xfId="3844" xr:uid="{E6F5992C-D606-4137-84E5-8214318D4A75}"/>
    <cellStyle name="Normal 8 4 2 3" xfId="797" xr:uid="{7E4C0400-080C-470C-82AF-996F6D3F135A}"/>
    <cellStyle name="Normal 8 4 2 3 2" xfId="798" xr:uid="{3EFBC737-4CC5-488D-A92C-9699F1765F20}"/>
    <cellStyle name="Normal 8 4 2 3 2 2" xfId="799" xr:uid="{9FB5E474-47EE-4EFC-AB18-BE8A00AAA87E}"/>
    <cellStyle name="Normal 8 4 2 3 2 3" xfId="3845" xr:uid="{F6ACD93C-8E79-49D7-AECA-C2D94E5E5C2D}"/>
    <cellStyle name="Normal 8 4 2 3 2 4" xfId="3846" xr:uid="{D4AF7903-A5EF-4E5B-81A6-3D51FA43C356}"/>
    <cellStyle name="Normal 8 4 2 3 3" xfId="800" xr:uid="{011A4952-50D9-42B2-A703-8CF1CA78C527}"/>
    <cellStyle name="Normal 8 4 2 3 3 2" xfId="3847" xr:uid="{AB0094D0-6EEC-4B71-A119-40EA115CC95D}"/>
    <cellStyle name="Normal 8 4 2 3 3 3" xfId="3848" xr:uid="{3B576230-D597-4ADE-ACD7-5B0685F2B87F}"/>
    <cellStyle name="Normal 8 4 2 3 3 4" xfId="3849" xr:uid="{AAC717DC-B8E1-4703-ADC5-4AE155A38423}"/>
    <cellStyle name="Normal 8 4 2 3 4" xfId="3850" xr:uid="{DDCECA90-F032-42AF-BFEF-FB5A10049CEB}"/>
    <cellStyle name="Normal 8 4 2 3 5" xfId="3851" xr:uid="{4E58D297-B278-4256-9D90-44C5DAE207D9}"/>
    <cellStyle name="Normal 8 4 2 3 6" xfId="3852" xr:uid="{A4F4ED0F-2E13-4CF4-84EE-DD15713F7918}"/>
    <cellStyle name="Normal 8 4 2 4" xfId="801" xr:uid="{C1693828-6671-4D27-B4A5-ADF61C6E9020}"/>
    <cellStyle name="Normal 8 4 2 4 2" xfId="802" xr:uid="{131107A6-76E7-4767-ABAA-DAAEB9FE5350}"/>
    <cellStyle name="Normal 8 4 2 4 2 2" xfId="3853" xr:uid="{3A8D40AC-2DB4-4C71-99D4-F852F9731D0B}"/>
    <cellStyle name="Normal 8 4 2 4 2 3" xfId="3854" xr:uid="{92865558-D052-4729-9C65-4B05E732CC6A}"/>
    <cellStyle name="Normal 8 4 2 4 2 4" xfId="3855" xr:uid="{ECCCC5D1-2972-404B-A74E-A05C11BEF21E}"/>
    <cellStyle name="Normal 8 4 2 4 3" xfId="3856" xr:uid="{3C8734D6-D579-411B-A731-FA9979661F80}"/>
    <cellStyle name="Normal 8 4 2 4 4" xfId="3857" xr:uid="{FFD4C9E0-3FA8-4E14-93F6-8B6F17AE88C6}"/>
    <cellStyle name="Normal 8 4 2 4 5" xfId="3858" xr:uid="{5925912E-7A27-4D25-93DA-9A2ED0FC90D2}"/>
    <cellStyle name="Normal 8 4 2 5" xfId="803" xr:uid="{D192B606-EB13-4F01-9217-85D16E1634E2}"/>
    <cellStyle name="Normal 8 4 2 5 2" xfId="3859" xr:uid="{492B4DDF-0D1B-4C78-91CA-8C1C9FB415AC}"/>
    <cellStyle name="Normal 8 4 2 5 3" xfId="3860" xr:uid="{AC123E1B-9305-423F-A2D7-CC9ABACE83E2}"/>
    <cellStyle name="Normal 8 4 2 5 4" xfId="3861" xr:uid="{3E6D7B32-535F-4A11-857A-56B25853DF35}"/>
    <cellStyle name="Normal 8 4 2 6" xfId="3862" xr:uid="{168E9CF2-0439-4F4D-BE9E-948EE4013B6A}"/>
    <cellStyle name="Normal 8 4 2 6 2" xfId="3863" xr:uid="{A46B0B34-520E-4AE4-B430-AD9B023FC700}"/>
    <cellStyle name="Normal 8 4 2 6 3" xfId="3864" xr:uid="{207409D2-CB1C-40AC-8485-A12C8F491368}"/>
    <cellStyle name="Normal 8 4 2 6 4" xfId="3865" xr:uid="{C1AFE2E1-C93C-441D-BC99-A217AADB864C}"/>
    <cellStyle name="Normal 8 4 2 7" xfId="3866" xr:uid="{248E2E50-E2DD-4801-9017-3B8A6716D9A8}"/>
    <cellStyle name="Normal 8 4 2 8" xfId="3867" xr:uid="{46FA1E94-A738-4244-9F39-A86CFFED1BCD}"/>
    <cellStyle name="Normal 8 4 2 9" xfId="3868" xr:uid="{030CD81E-AF0A-46A5-99EE-D5D60D1BFC7B}"/>
    <cellStyle name="Normal 8 4 3" xfId="391" xr:uid="{5D54461F-6094-47AB-AC39-57446ACE342E}"/>
    <cellStyle name="Normal 8 4 3 2" xfId="804" xr:uid="{4EA62FFF-0441-47A6-BE26-E61DA0EC6894}"/>
    <cellStyle name="Normal 8 4 3 2 2" xfId="805" xr:uid="{5C0295EE-20E6-40F0-A7F1-EC9F105065E0}"/>
    <cellStyle name="Normal 8 4 3 2 2 2" xfId="2186" xr:uid="{74C48CDB-BB79-491D-BDE1-979E55C96467}"/>
    <cellStyle name="Normal 8 4 3 2 2 2 2" xfId="2187" xr:uid="{938B0EE2-E394-4896-83A4-1B63B70F93D3}"/>
    <cellStyle name="Normal 8 4 3 2 2 3" xfId="2188" xr:uid="{5660517A-7607-490C-A456-D399562AC215}"/>
    <cellStyle name="Normal 8 4 3 2 2 4" xfId="3869" xr:uid="{FA441D44-D9EC-423C-8266-EC5BA149DBF1}"/>
    <cellStyle name="Normal 8 4 3 2 3" xfId="2189" xr:uid="{B09A4A52-8913-4F6A-9316-A4C6E44884A4}"/>
    <cellStyle name="Normal 8 4 3 2 3 2" xfId="2190" xr:uid="{71B6469A-A96B-4787-A226-0B29856E921A}"/>
    <cellStyle name="Normal 8 4 3 2 3 3" xfId="3870" xr:uid="{4693AA46-B12A-478C-B524-5D15500CA19D}"/>
    <cellStyle name="Normal 8 4 3 2 3 4" xfId="3871" xr:uid="{EFCBD585-8147-4F2B-A513-4E4356BA4BA0}"/>
    <cellStyle name="Normal 8 4 3 2 4" xfId="2191" xr:uid="{AFA2D6EC-D6C5-46F7-B8B2-CFA0813467D5}"/>
    <cellStyle name="Normal 8 4 3 2 5" xfId="3872" xr:uid="{37E5D35A-94B4-4D71-93C2-2BB7B6A0D235}"/>
    <cellStyle name="Normal 8 4 3 2 6" xfId="3873" xr:uid="{BB1EC4B8-7656-480B-B450-09BE0B95D491}"/>
    <cellStyle name="Normal 8 4 3 3" xfId="806" xr:uid="{8BBF1EF5-7BDB-4751-A5FB-DC45C91DD5BB}"/>
    <cellStyle name="Normal 8 4 3 3 2" xfId="2192" xr:uid="{8032752B-3ED1-47E5-A2BC-9EC2314BFDDF}"/>
    <cellStyle name="Normal 8 4 3 3 2 2" xfId="2193" xr:uid="{75AC4BD1-089B-4732-B75C-F7E7CB91BB74}"/>
    <cellStyle name="Normal 8 4 3 3 2 3" xfId="3874" xr:uid="{808F1716-AD76-4835-A357-EAF3287D1AFB}"/>
    <cellStyle name="Normal 8 4 3 3 2 4" xfId="3875" xr:uid="{657E53DB-4FB6-4120-A2EC-4B8F3F4F95AD}"/>
    <cellStyle name="Normal 8 4 3 3 3" xfId="2194" xr:uid="{29430FF5-2E0B-44DB-9750-8FAA05231A11}"/>
    <cellStyle name="Normal 8 4 3 3 4" xfId="3876" xr:uid="{3E5D63DD-2845-4A57-874F-DD5718EDA309}"/>
    <cellStyle name="Normal 8 4 3 3 5" xfId="3877" xr:uid="{144A2CDB-4B2E-40C0-84FC-562C152AE930}"/>
    <cellStyle name="Normal 8 4 3 4" xfId="2195" xr:uid="{562472CF-EC28-4AC5-B41F-A2B5E79EB3D0}"/>
    <cellStyle name="Normal 8 4 3 4 2" xfId="2196" xr:uid="{99DCE387-EA2E-4D38-8677-6582992C8F1D}"/>
    <cellStyle name="Normal 8 4 3 4 3" xfId="3878" xr:uid="{A6E387F2-22E8-4AE7-8D23-46C58EAF62D7}"/>
    <cellStyle name="Normal 8 4 3 4 4" xfId="3879" xr:uid="{E455E1DD-7955-4C89-B337-664B16271D90}"/>
    <cellStyle name="Normal 8 4 3 5" xfId="2197" xr:uid="{7FC6EDC4-59FC-4183-ACDF-0361FA4AEACA}"/>
    <cellStyle name="Normal 8 4 3 5 2" xfId="3880" xr:uid="{B3E97668-3093-4465-A117-8339B64A1937}"/>
    <cellStyle name="Normal 8 4 3 5 3" xfId="3881" xr:uid="{9F6AB54C-BDBE-4193-A8F7-806C028E2966}"/>
    <cellStyle name="Normal 8 4 3 5 4" xfId="3882" xr:uid="{949DF7E6-2E30-492B-9299-D656AB944EBE}"/>
    <cellStyle name="Normal 8 4 3 6" xfId="3883" xr:uid="{F79B501B-9644-438F-86DB-7F3B6693A4F6}"/>
    <cellStyle name="Normal 8 4 3 7" xfId="3884" xr:uid="{F25C0007-41C5-465E-A09E-118CAA8C02B8}"/>
    <cellStyle name="Normal 8 4 3 8" xfId="3885" xr:uid="{1F181CAD-A61E-45F4-8E1D-29A34A867FD7}"/>
    <cellStyle name="Normal 8 4 4" xfId="392" xr:uid="{4168A3B7-CF78-4193-B970-35287E413E28}"/>
    <cellStyle name="Normal 8 4 4 2" xfId="807" xr:uid="{F9ED8426-A2B6-42BE-917C-66ACACCF9F35}"/>
    <cellStyle name="Normal 8 4 4 2 2" xfId="808" xr:uid="{6FB30023-CAAB-462F-9046-60195F0B4853}"/>
    <cellStyle name="Normal 8 4 4 2 2 2" xfId="2198" xr:uid="{CE9BDCDA-4A48-49D5-8CEA-760258BBB043}"/>
    <cellStyle name="Normal 8 4 4 2 2 3" xfId="3886" xr:uid="{10C8D74F-4DD7-4854-A93E-2208E76A57D0}"/>
    <cellStyle name="Normal 8 4 4 2 2 4" xfId="3887" xr:uid="{707BDA8F-750A-4D42-94F5-90408CFAC41A}"/>
    <cellStyle name="Normal 8 4 4 2 3" xfId="2199" xr:uid="{1BC6E1E3-5C90-4A0B-934C-D2EFE6D541D1}"/>
    <cellStyle name="Normal 8 4 4 2 4" xfId="3888" xr:uid="{D78D15BD-BE51-4C2E-81AB-37576E1ABC0D}"/>
    <cellStyle name="Normal 8 4 4 2 5" xfId="3889" xr:uid="{CD9FAB22-3A40-404B-9B49-6997333738A6}"/>
    <cellStyle name="Normal 8 4 4 3" xfId="809" xr:uid="{13DC5DC1-AF24-469B-AD33-9A2F809F1973}"/>
    <cellStyle name="Normal 8 4 4 3 2" xfId="2200" xr:uid="{87959840-B9CF-4F58-802F-1BA993A80FCF}"/>
    <cellStyle name="Normal 8 4 4 3 3" xfId="3890" xr:uid="{252B6133-6C1C-4B4E-B027-A1E75E9EB9C4}"/>
    <cellStyle name="Normal 8 4 4 3 4" xfId="3891" xr:uid="{758A862D-7035-46BA-BD51-8C4DAD629FC6}"/>
    <cellStyle name="Normal 8 4 4 4" xfId="2201" xr:uid="{928CCA1D-B294-441A-9D9A-3F2AAB989D1C}"/>
    <cellStyle name="Normal 8 4 4 4 2" xfId="3892" xr:uid="{55B0C853-CD8F-4C53-AFF6-E81CF755DCAA}"/>
    <cellStyle name="Normal 8 4 4 4 3" xfId="3893" xr:uid="{C533A588-3D56-43BB-BEFE-8C4FE23B1500}"/>
    <cellStyle name="Normal 8 4 4 4 4" xfId="3894" xr:uid="{31B3A056-2EBA-43C5-9DC6-70BD1849525E}"/>
    <cellStyle name="Normal 8 4 4 5" xfId="3895" xr:uid="{AAD7BD2C-4E62-45FD-8AEC-FE9221144895}"/>
    <cellStyle name="Normal 8 4 4 6" xfId="3896" xr:uid="{7BF11343-A2F2-49DB-9D40-5FAF67DC75E6}"/>
    <cellStyle name="Normal 8 4 4 7" xfId="3897" xr:uid="{002073DD-62D5-48FD-8867-538DC2F60D6C}"/>
    <cellStyle name="Normal 8 4 5" xfId="393" xr:uid="{175716FA-9118-4A42-9E5F-24BCC997A2F7}"/>
    <cellStyle name="Normal 8 4 5 2" xfId="810" xr:uid="{2EBECF80-8E09-4A89-9FB5-BAED911BF8BE}"/>
    <cellStyle name="Normal 8 4 5 2 2" xfId="2202" xr:uid="{76700493-D5B2-42C7-87ED-120AEC313B00}"/>
    <cellStyle name="Normal 8 4 5 2 3" xfId="3898" xr:uid="{68AB25F1-E0C3-43EB-9462-769DA9AC9282}"/>
    <cellStyle name="Normal 8 4 5 2 4" xfId="3899" xr:uid="{31D5AEC7-9BAF-4440-A49C-7BE639D46977}"/>
    <cellStyle name="Normal 8 4 5 3" xfId="2203" xr:uid="{37554243-2ACD-4872-A926-227FB2FAF808}"/>
    <cellStyle name="Normal 8 4 5 3 2" xfId="3900" xr:uid="{2B1F1375-E69F-403D-B655-FFF410FB497A}"/>
    <cellStyle name="Normal 8 4 5 3 3" xfId="3901" xr:uid="{38165D47-DA3A-4386-A887-C07B7D125126}"/>
    <cellStyle name="Normal 8 4 5 3 4" xfId="3902" xr:uid="{8480D5E3-373D-410F-A934-517A15345364}"/>
    <cellStyle name="Normal 8 4 5 4" xfId="3903" xr:uid="{78FF7DF1-BFFD-4C06-BA3E-81368AB91D04}"/>
    <cellStyle name="Normal 8 4 5 5" xfId="3904" xr:uid="{C7EA404E-E1CD-4633-8383-8A20DD412E09}"/>
    <cellStyle name="Normal 8 4 5 6" xfId="3905" xr:uid="{21829240-124D-4A3C-A13A-46D7971BB333}"/>
    <cellStyle name="Normal 8 4 6" xfId="811" xr:uid="{945348F1-DB1B-4840-A8BB-86067DE1CDDD}"/>
    <cellStyle name="Normal 8 4 6 2" xfId="2204" xr:uid="{7DDA8CF7-8520-46F8-B616-EC7C5E0B1334}"/>
    <cellStyle name="Normal 8 4 6 2 2" xfId="3906" xr:uid="{85864231-D315-489B-A0B7-84AA544CA3EC}"/>
    <cellStyle name="Normal 8 4 6 2 3" xfId="3907" xr:uid="{29A9C654-5FF3-4E49-90E1-7CCC82ED6051}"/>
    <cellStyle name="Normal 8 4 6 2 4" xfId="3908" xr:uid="{4F09D358-8586-4317-9465-0988AFF6A5AD}"/>
    <cellStyle name="Normal 8 4 6 3" xfId="3909" xr:uid="{08777934-0BD2-4A38-AC89-075FD9FD4C21}"/>
    <cellStyle name="Normal 8 4 6 4" xfId="3910" xr:uid="{73E72E56-5258-4442-8FA7-062BA7F1DAF3}"/>
    <cellStyle name="Normal 8 4 6 5" xfId="3911" xr:uid="{8CDF64CA-F442-486F-A00A-928391CD2876}"/>
    <cellStyle name="Normal 8 4 7" xfId="2205" xr:uid="{95E05004-0EE1-4D05-9B79-EE7FD63FDBE8}"/>
    <cellStyle name="Normal 8 4 7 2" xfId="3912" xr:uid="{ED78E230-6302-461C-831B-FD48C9CB5786}"/>
    <cellStyle name="Normal 8 4 7 3" xfId="3913" xr:uid="{19CE5038-D8EB-44D9-9337-018F9625986B}"/>
    <cellStyle name="Normal 8 4 7 4" xfId="3914" xr:uid="{09318BB9-CD04-481E-B26B-CE1CE154980E}"/>
    <cellStyle name="Normal 8 4 8" xfId="3915" xr:uid="{642CE601-FC2C-4E0B-83DF-9A0F1F7292A4}"/>
    <cellStyle name="Normal 8 4 8 2" xfId="3916" xr:uid="{CE49C003-9E35-4BC6-89B3-9FF23120DC46}"/>
    <cellStyle name="Normal 8 4 8 3" xfId="3917" xr:uid="{B1642DE2-BB65-4849-B33D-F15255713BE7}"/>
    <cellStyle name="Normal 8 4 8 4" xfId="3918" xr:uid="{6EC29ED8-7933-423A-A1AC-2870DC40F626}"/>
    <cellStyle name="Normal 8 4 9" xfId="3919" xr:uid="{273918A5-AE13-43D8-AB38-343CA8E4CFC2}"/>
    <cellStyle name="Normal 8 5" xfId="161" xr:uid="{4D6BAE6C-18E1-4FE2-8E9D-B931982C2059}"/>
    <cellStyle name="Normal 8 5 2" xfId="162" xr:uid="{2E35C53C-3AB7-4B8F-8880-2E13DFF5A388}"/>
    <cellStyle name="Normal 8 5 2 2" xfId="394" xr:uid="{AAD4D6C9-F0D5-41B0-8EBC-B213A60219D0}"/>
    <cellStyle name="Normal 8 5 2 2 2" xfId="812" xr:uid="{9D4541A9-8783-4531-9639-F8DE20F8AA7E}"/>
    <cellStyle name="Normal 8 5 2 2 2 2" xfId="2206" xr:uid="{60996F56-ABF3-4769-9104-03B2EE9C92A7}"/>
    <cellStyle name="Normal 8 5 2 2 2 3" xfId="3920" xr:uid="{F3C3D3BF-CC1C-499D-9683-7DE37C40FF17}"/>
    <cellStyle name="Normal 8 5 2 2 2 4" xfId="3921" xr:uid="{427988E0-ECAF-401E-8584-FAC032FFE3C3}"/>
    <cellStyle name="Normal 8 5 2 2 3" xfId="2207" xr:uid="{F68B4529-7919-4B55-8864-1F83B30543D3}"/>
    <cellStyle name="Normal 8 5 2 2 3 2" xfId="3922" xr:uid="{C23DB96E-C2D9-432A-88EE-A68A43BA9207}"/>
    <cellStyle name="Normal 8 5 2 2 3 3" xfId="3923" xr:uid="{920C4E85-86D2-4FED-94D1-D9F4827DF302}"/>
    <cellStyle name="Normal 8 5 2 2 3 4" xfId="3924" xr:uid="{42F5C6AC-880A-4853-A3F9-663B83E46475}"/>
    <cellStyle name="Normal 8 5 2 2 4" xfId="3925" xr:uid="{216B9A1D-CC92-4D1A-B71E-146D40D06B3D}"/>
    <cellStyle name="Normal 8 5 2 2 5" xfId="3926" xr:uid="{B716CB57-4D06-43CA-9240-AEB9A79672FD}"/>
    <cellStyle name="Normal 8 5 2 2 6" xfId="3927" xr:uid="{9E2217D5-4F66-4370-B593-07D822F0F031}"/>
    <cellStyle name="Normal 8 5 2 3" xfId="813" xr:uid="{0F08EB83-EAA0-4DFA-B1C1-37413EB65AE9}"/>
    <cellStyle name="Normal 8 5 2 3 2" xfId="2208" xr:uid="{FDEBA303-3ED6-4453-BEDB-8050E29B9388}"/>
    <cellStyle name="Normal 8 5 2 3 2 2" xfId="3928" xr:uid="{F964F36D-472D-4A1D-93DD-B7EBA4FA22F4}"/>
    <cellStyle name="Normal 8 5 2 3 2 3" xfId="3929" xr:uid="{967BFE80-7222-42FF-A54A-7CCF50C4577A}"/>
    <cellStyle name="Normal 8 5 2 3 2 4" xfId="3930" xr:uid="{CA866DF8-14D2-4467-BDE2-810CA1EF2DE2}"/>
    <cellStyle name="Normal 8 5 2 3 3" xfId="3931" xr:uid="{3E4A7F61-43B8-4C83-954D-A5CFFDDABCAB}"/>
    <cellStyle name="Normal 8 5 2 3 4" xfId="3932" xr:uid="{E6E72412-F6BD-4E7B-8652-F08B8791396C}"/>
    <cellStyle name="Normal 8 5 2 3 5" xfId="3933" xr:uid="{D6447AE5-8A87-44D1-A02F-1B506ACDB61E}"/>
    <cellStyle name="Normal 8 5 2 4" xfId="2209" xr:uid="{B2A87F8B-C500-4662-9B8D-8F33896AC26B}"/>
    <cellStyle name="Normal 8 5 2 4 2" xfId="3934" xr:uid="{A89D1F68-757F-4A4A-95F4-A10394397DE6}"/>
    <cellStyle name="Normal 8 5 2 4 3" xfId="3935" xr:uid="{F72E63A4-2648-4388-B569-35D40B2A43A7}"/>
    <cellStyle name="Normal 8 5 2 4 4" xfId="3936" xr:uid="{641FEB5E-E018-4B4B-826C-C675AF3D484A}"/>
    <cellStyle name="Normal 8 5 2 5" xfId="3937" xr:uid="{2BEDF3CC-0533-4D58-84E5-2CECC052B34E}"/>
    <cellStyle name="Normal 8 5 2 5 2" xfId="3938" xr:uid="{63123587-AA94-4154-BF13-A9A061798A25}"/>
    <cellStyle name="Normal 8 5 2 5 3" xfId="3939" xr:uid="{08EF524E-E2B4-48B2-B027-62AA29602971}"/>
    <cellStyle name="Normal 8 5 2 5 4" xfId="3940" xr:uid="{F7A430BC-4CB1-4505-B644-597D1BB6F379}"/>
    <cellStyle name="Normal 8 5 2 6" xfId="3941" xr:uid="{D810942A-A1E8-46DC-BAA6-6D2A4E88674A}"/>
    <cellStyle name="Normal 8 5 2 7" xfId="3942" xr:uid="{CD339CD0-1216-4AE1-B4ED-809E6FA831B4}"/>
    <cellStyle name="Normal 8 5 2 8" xfId="3943" xr:uid="{684BB72C-8186-42CF-AB88-F7467F213405}"/>
    <cellStyle name="Normal 8 5 3" xfId="395" xr:uid="{C93DF630-83B4-4A90-952F-99C47BCF02FC}"/>
    <cellStyle name="Normal 8 5 3 2" xfId="814" xr:uid="{B28FE794-AF5A-49CE-829E-843EFC143C2F}"/>
    <cellStyle name="Normal 8 5 3 2 2" xfId="815" xr:uid="{91E3F1D7-2872-4CB3-8616-38184E815FCC}"/>
    <cellStyle name="Normal 8 5 3 2 3" xfId="3944" xr:uid="{41DA2E74-F4ED-4AE9-B1D3-780B0B312F69}"/>
    <cellStyle name="Normal 8 5 3 2 4" xfId="3945" xr:uid="{D497B7F9-EEEF-417C-BF68-BFC58547D978}"/>
    <cellStyle name="Normal 8 5 3 3" xfId="816" xr:uid="{996E0255-8B14-416E-8474-7334611535B5}"/>
    <cellStyle name="Normal 8 5 3 3 2" xfId="3946" xr:uid="{BFD552EE-C638-4A99-9935-9986C7D48800}"/>
    <cellStyle name="Normal 8 5 3 3 3" xfId="3947" xr:uid="{6967D76E-D1E2-485B-8C05-C00F244F6950}"/>
    <cellStyle name="Normal 8 5 3 3 4" xfId="3948" xr:uid="{FEBFB333-12CC-47EC-8875-1CFD97204A15}"/>
    <cellStyle name="Normal 8 5 3 4" xfId="3949" xr:uid="{DC968E10-2EFE-494C-9668-C5E9F8958B6B}"/>
    <cellStyle name="Normal 8 5 3 5" xfId="3950" xr:uid="{9AE29B7D-5EDC-4D04-9910-E8D3837132BF}"/>
    <cellStyle name="Normal 8 5 3 6" xfId="3951" xr:uid="{BDCE1425-6FDB-472E-BEF4-FE23C3CA668C}"/>
    <cellStyle name="Normal 8 5 4" xfId="396" xr:uid="{1C2EC634-0F04-4F6E-9590-6429E75338C5}"/>
    <cellStyle name="Normal 8 5 4 2" xfId="817" xr:uid="{3D1C288A-9740-468C-A8A7-9A570BE0446E}"/>
    <cellStyle name="Normal 8 5 4 2 2" xfId="3952" xr:uid="{D317C500-7F42-4A65-8344-8FF6849FB307}"/>
    <cellStyle name="Normal 8 5 4 2 3" xfId="3953" xr:uid="{C818BBEF-0684-47D1-A5D3-54FF754F07E3}"/>
    <cellStyle name="Normal 8 5 4 2 4" xfId="3954" xr:uid="{32C924CF-20F7-475B-BD75-9F3FD61961F3}"/>
    <cellStyle name="Normal 8 5 4 3" xfId="3955" xr:uid="{B9B59359-D8CB-4B89-A3D2-11A588D3C1AD}"/>
    <cellStyle name="Normal 8 5 4 4" xfId="3956" xr:uid="{A3E5413F-993B-415B-8927-55F86F0CC362}"/>
    <cellStyle name="Normal 8 5 4 5" xfId="3957" xr:uid="{59F80E40-1436-4BEF-A694-00E87D257FFA}"/>
    <cellStyle name="Normal 8 5 5" xfId="818" xr:uid="{F60C38B3-A405-47BA-8FEA-CF7F0DBDD63D}"/>
    <cellStyle name="Normal 8 5 5 2" xfId="3958" xr:uid="{C964906C-1868-4718-B399-092838EE91EB}"/>
    <cellStyle name="Normal 8 5 5 3" xfId="3959" xr:uid="{0C8727DC-5EF0-4061-B49B-B5972B463F3C}"/>
    <cellStyle name="Normal 8 5 5 4" xfId="3960" xr:uid="{1DFD9DD3-139F-4736-8A34-484F8416606E}"/>
    <cellStyle name="Normal 8 5 6" xfId="3961" xr:uid="{EC1A56D0-937E-4B36-B353-E61FF8B7CBDE}"/>
    <cellStyle name="Normal 8 5 6 2" xfId="3962" xr:uid="{C575138A-9B09-4879-AC5E-70C042B4DF9B}"/>
    <cellStyle name="Normal 8 5 6 3" xfId="3963" xr:uid="{54FC6B15-E3EC-477C-B1CA-06DF5593CA58}"/>
    <cellStyle name="Normal 8 5 6 4" xfId="3964" xr:uid="{B843C85C-F9DD-4AD2-84AB-AE995870A12B}"/>
    <cellStyle name="Normal 8 5 7" xfId="3965" xr:uid="{4FFD76F3-22FA-405D-AF4E-0851067B782C}"/>
    <cellStyle name="Normal 8 5 8" xfId="3966" xr:uid="{4E7CC19A-86FF-4E1C-A465-7E55F8C08558}"/>
    <cellStyle name="Normal 8 5 9" xfId="3967" xr:uid="{F391F7BC-2234-40C5-A916-FC4BFB1770B6}"/>
    <cellStyle name="Normal 8 6" xfId="163" xr:uid="{175AF0E8-D605-4E48-973B-0E123E75E9D2}"/>
    <cellStyle name="Normal 8 6 2" xfId="397" xr:uid="{0EDAE63A-3FA0-41EC-AF87-E7B17C0E5309}"/>
    <cellStyle name="Normal 8 6 2 2" xfId="819" xr:uid="{34B59917-EE77-4819-91DD-162AA573C838}"/>
    <cellStyle name="Normal 8 6 2 2 2" xfId="2210" xr:uid="{CED1B610-2CBD-41F0-9F98-D26AC779D593}"/>
    <cellStyle name="Normal 8 6 2 2 2 2" xfId="2211" xr:uid="{AC5B4EEF-2FA4-45D6-844B-2A5058A2252B}"/>
    <cellStyle name="Normal 8 6 2 2 3" xfId="2212" xr:uid="{3117E5EB-4799-4703-BBB1-F98D8CA7D6E1}"/>
    <cellStyle name="Normal 8 6 2 2 4" xfId="3968" xr:uid="{E27BF80F-40A4-4969-AEA0-384E14AE3D9E}"/>
    <cellStyle name="Normal 8 6 2 3" xfId="2213" xr:uid="{6C5B836B-FF92-4019-A9B6-E31BC9CD23B4}"/>
    <cellStyle name="Normal 8 6 2 3 2" xfId="2214" xr:uid="{2410B221-468A-4CBC-AF2E-4F1610595080}"/>
    <cellStyle name="Normal 8 6 2 3 3" xfId="3969" xr:uid="{CB2B2EE3-97A5-4D2D-AFB9-8654D186043E}"/>
    <cellStyle name="Normal 8 6 2 3 4" xfId="3970" xr:uid="{D6FA8077-7552-4409-8226-6C7DBC66BE99}"/>
    <cellStyle name="Normal 8 6 2 4" xfId="2215" xr:uid="{B70E90C6-F72E-48DF-9BA4-71B84FC3E448}"/>
    <cellStyle name="Normal 8 6 2 5" xfId="3971" xr:uid="{243841C4-A6C1-48F6-BD4B-C7054E3C6B59}"/>
    <cellStyle name="Normal 8 6 2 6" xfId="3972" xr:uid="{C88DB7EB-EDE6-473E-B125-F2BD67689C3D}"/>
    <cellStyle name="Normal 8 6 3" xfId="820" xr:uid="{733CF963-3B3D-4666-98D7-475831238A48}"/>
    <cellStyle name="Normal 8 6 3 2" xfId="2216" xr:uid="{16B59E90-E722-4C6C-B102-E377C1F211C0}"/>
    <cellStyle name="Normal 8 6 3 2 2" xfId="2217" xr:uid="{20615AD0-6FFE-4EE5-B406-CEC7CCB71BEC}"/>
    <cellStyle name="Normal 8 6 3 2 3" xfId="3973" xr:uid="{03D2D0A0-50CD-48F1-8FC0-6FA5220215BE}"/>
    <cellStyle name="Normal 8 6 3 2 4" xfId="3974" xr:uid="{485A6322-36CD-4DCC-BEDB-A77FE6BE2DEB}"/>
    <cellStyle name="Normal 8 6 3 3" xfId="2218" xr:uid="{13CA2AB6-1F15-419D-B483-73A89C645C24}"/>
    <cellStyle name="Normal 8 6 3 4" xfId="3975" xr:uid="{63246F30-FEA3-4AA6-9AAF-A4D483DFFCB5}"/>
    <cellStyle name="Normal 8 6 3 5" xfId="3976" xr:uid="{09288F31-B793-4337-9042-996DC478A86A}"/>
    <cellStyle name="Normal 8 6 4" xfId="2219" xr:uid="{4B2DD3A2-AA96-4375-9B7B-ABF199BFDA98}"/>
    <cellStyle name="Normal 8 6 4 2" xfId="2220" xr:uid="{D117B319-D046-4FCC-A8EA-858D8D3095D1}"/>
    <cellStyle name="Normal 8 6 4 3" xfId="3977" xr:uid="{9FC81977-CD0A-4C47-82E7-EA5E6A7533C9}"/>
    <cellStyle name="Normal 8 6 4 4" xfId="3978" xr:uid="{9B0361F1-C621-4C0A-81E8-9028791190C9}"/>
    <cellStyle name="Normal 8 6 5" xfId="2221" xr:uid="{50B7C04F-4550-4594-9448-50B57BBCBA41}"/>
    <cellStyle name="Normal 8 6 5 2" xfId="3979" xr:uid="{B7015E89-6C05-4F4E-868A-52706EC7C6E5}"/>
    <cellStyle name="Normal 8 6 5 3" xfId="3980" xr:uid="{DF05D002-F5EC-4D9D-8D3E-4990C4B70F6A}"/>
    <cellStyle name="Normal 8 6 5 4" xfId="3981" xr:uid="{1CF78454-BDBF-4794-A5EA-869CCDDB9C5C}"/>
    <cellStyle name="Normal 8 6 6" xfId="3982" xr:uid="{8434973C-66AF-4143-A441-6C06A8CB0AF4}"/>
    <cellStyle name="Normal 8 6 7" xfId="3983" xr:uid="{F203B09B-16BE-4517-BDB8-97EA47FF673E}"/>
    <cellStyle name="Normal 8 6 8" xfId="3984" xr:uid="{BB87B716-9244-4CC8-B0BC-FFFB1B2CD6CB}"/>
    <cellStyle name="Normal 8 7" xfId="398" xr:uid="{5324005E-24F7-4BD1-9717-65886985EFD7}"/>
    <cellStyle name="Normal 8 7 2" xfId="821" xr:uid="{14CE944D-56D3-47CC-8539-5548E7CE96FE}"/>
    <cellStyle name="Normal 8 7 2 2" xfId="822" xr:uid="{55F0B42E-7855-4BA2-8597-A25112393C64}"/>
    <cellStyle name="Normal 8 7 2 2 2" xfId="2222" xr:uid="{881322B3-1DEC-416B-9083-CA99675DDAD5}"/>
    <cellStyle name="Normal 8 7 2 2 3" xfId="3985" xr:uid="{E4F8C693-8C5F-49C5-BD17-5B087DD0BD2E}"/>
    <cellStyle name="Normal 8 7 2 2 4" xfId="3986" xr:uid="{54076E33-39DD-488F-9571-9747F24FF47D}"/>
    <cellStyle name="Normal 8 7 2 3" xfId="2223" xr:uid="{C47891E2-D748-476D-B26B-1A7144EFAC4B}"/>
    <cellStyle name="Normal 8 7 2 4" xfId="3987" xr:uid="{5FA0EA50-721B-4A2A-A75A-2BFBEA415DE0}"/>
    <cellStyle name="Normal 8 7 2 5" xfId="3988" xr:uid="{9B2BCD3A-D630-46E8-B39A-DC4DDC282B1A}"/>
    <cellStyle name="Normal 8 7 3" xfId="823" xr:uid="{BABCDA19-B0E7-46B9-9582-4164360077ED}"/>
    <cellStyle name="Normal 8 7 3 2" xfId="2224" xr:uid="{A2E7280E-5A0D-486C-AFDD-942FB5D11061}"/>
    <cellStyle name="Normal 8 7 3 3" xfId="3989" xr:uid="{E60047D4-D657-42A5-81DD-29BAB4096426}"/>
    <cellStyle name="Normal 8 7 3 4" xfId="3990" xr:uid="{3D943A22-1238-4837-AFB4-0A3FD822A6FB}"/>
    <cellStyle name="Normal 8 7 4" xfId="2225" xr:uid="{076E1AEB-2B6A-46C8-9A4F-1FD826AE2E37}"/>
    <cellStyle name="Normal 8 7 4 2" xfId="3991" xr:uid="{D5ABE4D6-83FA-4733-8446-C72DAB9C9950}"/>
    <cellStyle name="Normal 8 7 4 3" xfId="3992" xr:uid="{85AA9BC9-BDEC-4AEF-B2C9-4BEAC5914524}"/>
    <cellStyle name="Normal 8 7 4 4" xfId="3993" xr:uid="{277E5ECA-8FCB-47C2-B7BF-2F96DCD77C24}"/>
    <cellStyle name="Normal 8 7 5" xfId="3994" xr:uid="{ACE19086-8FFD-4EA0-B09B-B7CC62B87352}"/>
    <cellStyle name="Normal 8 7 6" xfId="3995" xr:uid="{91E20657-D8C6-4D67-956F-16BA85D70583}"/>
    <cellStyle name="Normal 8 7 7" xfId="3996" xr:uid="{49809F48-340E-4FCB-A653-BCB55A570D80}"/>
    <cellStyle name="Normal 8 8" xfId="399" xr:uid="{8927304E-5CAB-4AD4-8EA5-5F94F551CB11}"/>
    <cellStyle name="Normal 8 8 2" xfId="824" xr:uid="{791B38C0-FBBD-4E31-8DDA-55D160A2440A}"/>
    <cellStyle name="Normal 8 8 2 2" xfId="2226" xr:uid="{C72D165A-7510-477D-BC2E-BC5577FB4BB0}"/>
    <cellStyle name="Normal 8 8 2 3" xfId="3997" xr:uid="{4048B2A6-7508-49A3-8185-C789EACDAD41}"/>
    <cellStyle name="Normal 8 8 2 4" xfId="3998" xr:uid="{98EA5B07-82DE-448E-809B-C4A3D28240B6}"/>
    <cellStyle name="Normal 8 8 3" xfId="2227" xr:uid="{D20E2142-AC01-4FF9-8273-D508E5F41342}"/>
    <cellStyle name="Normal 8 8 3 2" xfId="3999" xr:uid="{5014BDB8-B13A-4B17-8BC5-4A1CCDB1F8A1}"/>
    <cellStyle name="Normal 8 8 3 3" xfId="4000" xr:uid="{4A55B386-B9CB-43E7-A36A-DA9CAA0A269A}"/>
    <cellStyle name="Normal 8 8 3 4" xfId="4001" xr:uid="{4F0E938E-69E7-4068-9172-49728BA1C4CA}"/>
    <cellStyle name="Normal 8 8 4" xfId="4002" xr:uid="{3F4DA134-979E-4A0F-BE60-774C599A5306}"/>
    <cellStyle name="Normal 8 8 5" xfId="4003" xr:uid="{5FF855FE-CD15-4E89-B9EC-AD193987256B}"/>
    <cellStyle name="Normal 8 8 6" xfId="4004" xr:uid="{E103AB51-1A54-4341-8A91-0E486FECDFEB}"/>
    <cellStyle name="Normal 8 9" xfId="400" xr:uid="{8679A3E1-6858-4E09-B244-0B70BABA91C7}"/>
    <cellStyle name="Normal 8 9 2" xfId="2228" xr:uid="{6DF1629A-1DAD-4D54-82F5-4818DED428EB}"/>
    <cellStyle name="Normal 8 9 2 2" xfId="4005" xr:uid="{7171E090-98C9-458B-A957-949D9D17E4F3}"/>
    <cellStyle name="Normal 8 9 2 2 2" xfId="4410" xr:uid="{861308CC-EECA-4237-B342-4D2529E01583}"/>
    <cellStyle name="Normal 8 9 2 2 3" xfId="4689" xr:uid="{AD071B57-2607-4998-B799-FA46FCFFC83C}"/>
    <cellStyle name="Normal 8 9 2 3" xfId="4006" xr:uid="{4AA78841-1467-4AF9-BA08-A76AFBC8C97A}"/>
    <cellStyle name="Normal 8 9 2 4" xfId="4007" xr:uid="{76F74262-8D61-4DAB-B85E-8A638E798373}"/>
    <cellStyle name="Normal 8 9 3" xfId="4008" xr:uid="{D223FA39-FA36-4F4B-AC3B-E83A12C99FA0}"/>
    <cellStyle name="Normal 8 9 3 2" xfId="5343" xr:uid="{29CF7360-1C56-45CF-937E-0E972C3BA835}"/>
    <cellStyle name="Normal 8 9 4" xfId="4009" xr:uid="{38E5C406-A878-4B46-8208-419C37F760AA}"/>
    <cellStyle name="Normal 8 9 4 2" xfId="4580" xr:uid="{0575476B-F254-4FED-B465-44071CF42ED6}"/>
    <cellStyle name="Normal 8 9 4 3" xfId="4690" xr:uid="{01B9C69A-BB13-4D21-81DB-DC947B5E6000}"/>
    <cellStyle name="Normal 8 9 4 4" xfId="4609" xr:uid="{3D97A9C1-E72C-4D0B-BE16-7CC35C5B1AA1}"/>
    <cellStyle name="Normal 8 9 5" xfId="4010" xr:uid="{0925EA80-689F-4C4E-A787-7532EC4F1777}"/>
    <cellStyle name="Normal 9" xfId="164" xr:uid="{12F08087-8E40-40F4-B25F-A9CA3BEC4630}"/>
    <cellStyle name="Normal 9 10" xfId="401" xr:uid="{3F352DE0-1797-468A-964B-09214CDE3206}"/>
    <cellStyle name="Normal 9 10 2" xfId="2229" xr:uid="{13E67CA3-52E9-43B6-BE4E-A23477A66D3D}"/>
    <cellStyle name="Normal 9 10 2 2" xfId="4011" xr:uid="{56D0F863-55F6-49A7-8CF1-EF1DEC56790C}"/>
    <cellStyle name="Normal 9 10 2 3" xfId="4012" xr:uid="{3C4E8EE9-98F2-4952-A407-ACF043F7AB34}"/>
    <cellStyle name="Normal 9 10 2 4" xfId="4013" xr:uid="{1508417C-EA64-4607-A1B9-02F11A0660D9}"/>
    <cellStyle name="Normal 9 10 3" xfId="4014" xr:uid="{E0DBA125-F1D7-478E-8C7C-8D91B6FB51DE}"/>
    <cellStyle name="Normal 9 10 4" xfId="4015" xr:uid="{AEEFC91D-77B3-40A6-9F69-7A577DC5A7D4}"/>
    <cellStyle name="Normal 9 10 5" xfId="4016" xr:uid="{00CFE6DA-015A-44F9-BD49-12248D2AB486}"/>
    <cellStyle name="Normal 9 11" xfId="2230" xr:uid="{1A6B9174-0E87-4320-B0E5-5403AE7EA9AD}"/>
    <cellStyle name="Normal 9 11 2" xfId="4017" xr:uid="{96143D81-E748-4D5B-9CFD-7D170744267D}"/>
    <cellStyle name="Normal 9 11 3" xfId="4018" xr:uid="{53EBA7B0-B610-46D6-AFA2-2253B8694EEF}"/>
    <cellStyle name="Normal 9 11 4" xfId="4019" xr:uid="{4DA0CA02-BF66-4467-9A06-C05A0B02DBDE}"/>
    <cellStyle name="Normal 9 12" xfId="4020" xr:uid="{C40800EF-8AE9-4244-9359-7FC086AC46F3}"/>
    <cellStyle name="Normal 9 12 2" xfId="4021" xr:uid="{80F406C5-8F98-4E0D-A863-227ED0C6C99A}"/>
    <cellStyle name="Normal 9 12 3" xfId="4022" xr:uid="{978EF8AC-D1D9-45A8-BA9F-B8B7B3AD00F0}"/>
    <cellStyle name="Normal 9 12 4" xfId="4023" xr:uid="{CE91DD5D-2A10-45D1-98FB-E5FA6015B6AD}"/>
    <cellStyle name="Normal 9 13" xfId="4024" xr:uid="{0260E154-7849-4007-A60A-AB1E7FF45920}"/>
    <cellStyle name="Normal 9 13 2" xfId="4025" xr:uid="{A1F4228C-00E6-489A-A446-9788DDF80461}"/>
    <cellStyle name="Normal 9 14" xfId="4026" xr:uid="{16169D27-D776-434E-93E8-EBA182786EB7}"/>
    <cellStyle name="Normal 9 15" xfId="4027" xr:uid="{26702C61-94E1-4A87-A1A1-F5C0D826ECE9}"/>
    <cellStyle name="Normal 9 16" xfId="4028" xr:uid="{3FF1A14B-D371-47FB-9BC5-3960F33BF7FC}"/>
    <cellStyle name="Normal 9 2" xfId="165" xr:uid="{A250CCF0-222A-4E79-847E-DAC76636621A}"/>
    <cellStyle name="Normal 9 2 2" xfId="402" xr:uid="{D9732297-F40C-4223-BE28-D3C6BD8AF365}"/>
    <cellStyle name="Normal 9 2 2 2" xfId="4672" xr:uid="{FB3B33BC-FCEB-48A4-9BDC-830C2A02513D}"/>
    <cellStyle name="Normal 9 2 3" xfId="4561" xr:uid="{91A6D4BD-1C41-4A87-9948-3576A51818FC}"/>
    <cellStyle name="Normal 9 3" xfId="166" xr:uid="{B81B476C-C644-45A0-BD70-6D3CDA33AA9C}"/>
    <cellStyle name="Normal 9 3 10" xfId="4029" xr:uid="{B0C1C514-E485-479F-B895-3B52AA6B6A9D}"/>
    <cellStyle name="Normal 9 3 11" xfId="4030" xr:uid="{199CEE8F-D666-4345-B384-D5785EA7A801}"/>
    <cellStyle name="Normal 9 3 2" xfId="167" xr:uid="{ED152FDD-DDFC-4261-B458-150C74CBDCE3}"/>
    <cellStyle name="Normal 9 3 2 2" xfId="168" xr:uid="{46977B02-0FDC-4A22-B4DF-D87A5983A1B6}"/>
    <cellStyle name="Normal 9 3 2 2 2" xfId="403" xr:uid="{39EC476C-2ED6-4F31-ADB7-C2EB0616B307}"/>
    <cellStyle name="Normal 9 3 2 2 2 2" xfId="825" xr:uid="{A56F25CB-5516-49BB-A176-FFEC4BC86435}"/>
    <cellStyle name="Normal 9 3 2 2 2 2 2" xfId="826" xr:uid="{5A20480C-4C4F-4C92-8319-EE1B0306EBD8}"/>
    <cellStyle name="Normal 9 3 2 2 2 2 2 2" xfId="2231" xr:uid="{5A82D249-C1CB-434F-A252-C5AC8A11B1F5}"/>
    <cellStyle name="Normal 9 3 2 2 2 2 2 2 2" xfId="2232" xr:uid="{85170F42-7F4F-46EC-BB96-A78A98E2DD09}"/>
    <cellStyle name="Normal 9 3 2 2 2 2 2 3" xfId="2233" xr:uid="{1B3C04F3-5DAE-443E-AA58-61D28F7AD3BA}"/>
    <cellStyle name="Normal 9 3 2 2 2 2 3" xfId="2234" xr:uid="{4645D275-23FF-46BE-8822-6C12456FB892}"/>
    <cellStyle name="Normal 9 3 2 2 2 2 3 2" xfId="2235" xr:uid="{06A1921E-3F2F-451E-A099-05ACAE73B4E4}"/>
    <cellStyle name="Normal 9 3 2 2 2 2 4" xfId="2236" xr:uid="{0F00077D-3D16-44E8-B260-D5F32D289ED8}"/>
    <cellStyle name="Normal 9 3 2 2 2 3" xfId="827" xr:uid="{C06E5366-2B4F-4C51-8ADF-92D73D24AFBF}"/>
    <cellStyle name="Normal 9 3 2 2 2 3 2" xfId="2237" xr:uid="{6D2D91C5-DE33-4097-AE7B-F072ACAD1F1F}"/>
    <cellStyle name="Normal 9 3 2 2 2 3 2 2" xfId="2238" xr:uid="{D9AB8CF9-BF29-44F1-9477-8560D1D7F52F}"/>
    <cellStyle name="Normal 9 3 2 2 2 3 3" xfId="2239" xr:uid="{36DFB876-A782-40EC-8271-D0321246D10D}"/>
    <cellStyle name="Normal 9 3 2 2 2 3 4" xfId="4031" xr:uid="{DB4315A2-E8C4-47E4-AD9C-82ACC96EB458}"/>
    <cellStyle name="Normal 9 3 2 2 2 4" xfId="2240" xr:uid="{B9EC7E9A-A841-45AC-B8CD-F6A5A7E21451}"/>
    <cellStyle name="Normal 9 3 2 2 2 4 2" xfId="2241" xr:uid="{F957A54F-E0FB-4C23-8244-B9C217591A70}"/>
    <cellStyle name="Normal 9 3 2 2 2 5" xfId="2242" xr:uid="{291287FA-15DC-47D1-B3D0-BBBDA159904F}"/>
    <cellStyle name="Normal 9 3 2 2 2 6" xfId="4032" xr:uid="{799E8100-B0B5-4688-9969-862F45D41F25}"/>
    <cellStyle name="Normal 9 3 2 2 3" xfId="404" xr:uid="{AF101044-FD4A-4951-809E-68563CF4C528}"/>
    <cellStyle name="Normal 9 3 2 2 3 2" xfId="828" xr:uid="{E0DDC080-567C-4FE6-B29E-19ECDA6C27F2}"/>
    <cellStyle name="Normal 9 3 2 2 3 2 2" xfId="829" xr:uid="{1E1E0E4C-CB60-44D8-8CFB-0A958B5CFFF2}"/>
    <cellStyle name="Normal 9 3 2 2 3 2 2 2" xfId="2243" xr:uid="{5CBE2260-6BBB-4529-8E60-8702ACD4019E}"/>
    <cellStyle name="Normal 9 3 2 2 3 2 2 2 2" xfId="2244" xr:uid="{1FC7AB77-231D-4172-8235-F81E224FC1A8}"/>
    <cellStyle name="Normal 9 3 2 2 3 2 2 3" xfId="2245" xr:uid="{94A7EA96-50C0-4419-B6E6-C1F9FD784B35}"/>
    <cellStyle name="Normal 9 3 2 2 3 2 3" xfId="2246" xr:uid="{FA299425-5F3F-40F2-BFC2-0FF2210954A1}"/>
    <cellStyle name="Normal 9 3 2 2 3 2 3 2" xfId="2247" xr:uid="{F54E27E2-5636-4376-9CF8-406A7AB0D3CB}"/>
    <cellStyle name="Normal 9 3 2 2 3 2 4" xfId="2248" xr:uid="{E1F23B0C-F69E-46A7-95EB-4D428A2C80B2}"/>
    <cellStyle name="Normal 9 3 2 2 3 3" xfId="830" xr:uid="{13E041D7-2F9E-481C-8A43-EBE4DC92F6BD}"/>
    <cellStyle name="Normal 9 3 2 2 3 3 2" xfId="2249" xr:uid="{6D59A535-D9A0-46FF-92AE-7A833B127AC8}"/>
    <cellStyle name="Normal 9 3 2 2 3 3 2 2" xfId="2250" xr:uid="{C367E652-DD06-408F-94C1-C2D9376E4961}"/>
    <cellStyle name="Normal 9 3 2 2 3 3 3" xfId="2251" xr:uid="{72627C1F-492D-4B05-9A45-9A0FCD0CFDFC}"/>
    <cellStyle name="Normal 9 3 2 2 3 4" xfId="2252" xr:uid="{05081A84-3B0E-45FD-8FD9-4E53096B687C}"/>
    <cellStyle name="Normal 9 3 2 2 3 4 2" xfId="2253" xr:uid="{DAD7AE3E-4106-474A-A481-1804D933A84C}"/>
    <cellStyle name="Normal 9 3 2 2 3 5" xfId="2254" xr:uid="{2D8FE310-5625-434D-A505-80335966E8F3}"/>
    <cellStyle name="Normal 9 3 2 2 4" xfId="831" xr:uid="{B2F4E76B-4089-4401-A544-3F4A3F0C2BFC}"/>
    <cellStyle name="Normal 9 3 2 2 4 2" xfId="832" xr:uid="{19AC3B49-DA42-4235-AE21-BDEC17934ABE}"/>
    <cellStyle name="Normal 9 3 2 2 4 2 2" xfId="2255" xr:uid="{5393BBEA-2713-4B02-ABE4-8C67C5E9D136}"/>
    <cellStyle name="Normal 9 3 2 2 4 2 2 2" xfId="2256" xr:uid="{4ACAEFC9-C190-4C76-AFB9-BD8B32F26D51}"/>
    <cellStyle name="Normal 9 3 2 2 4 2 3" xfId="2257" xr:uid="{DE9AF0AC-5868-4F2F-99EC-18847F86D9FB}"/>
    <cellStyle name="Normal 9 3 2 2 4 3" xfId="2258" xr:uid="{F925ABC0-708A-454A-8977-2B1041600038}"/>
    <cellStyle name="Normal 9 3 2 2 4 3 2" xfId="2259" xr:uid="{C766F61C-2366-4CBB-B2A1-CD0C01EE54EC}"/>
    <cellStyle name="Normal 9 3 2 2 4 4" xfId="2260" xr:uid="{E5403B1F-0B7B-4A50-BC8A-B9A830A314D9}"/>
    <cellStyle name="Normal 9 3 2 2 5" xfId="833" xr:uid="{939A4442-FC97-42E4-93C3-DA1B0D97E67A}"/>
    <cellStyle name="Normal 9 3 2 2 5 2" xfId="2261" xr:uid="{31103B66-42AE-4C96-A357-0080F76ECEDE}"/>
    <cellStyle name="Normal 9 3 2 2 5 2 2" xfId="2262" xr:uid="{894D22C7-C2EA-467C-A3EC-D294670384EE}"/>
    <cellStyle name="Normal 9 3 2 2 5 3" xfId="2263" xr:uid="{BB31AB02-899E-4507-B456-E1A5E4B8A83E}"/>
    <cellStyle name="Normal 9 3 2 2 5 4" xfId="4033" xr:uid="{B887D5EA-782A-4B78-864F-255F7E531979}"/>
    <cellStyle name="Normal 9 3 2 2 6" xfId="2264" xr:uid="{1A44F283-FB56-483C-B769-79DBBD2E70BF}"/>
    <cellStyle name="Normal 9 3 2 2 6 2" xfId="2265" xr:uid="{26D1A692-3AB2-48E9-8A90-D80CE63A7F78}"/>
    <cellStyle name="Normal 9 3 2 2 7" xfId="2266" xr:uid="{56597174-BD25-4F75-BD19-05AE506E5268}"/>
    <cellStyle name="Normal 9 3 2 2 8" xfId="4034" xr:uid="{FDC58139-C422-4FF4-AA38-7EE9AEABB52B}"/>
    <cellStyle name="Normal 9 3 2 3" xfId="405" xr:uid="{ABD7A4DE-16A5-4B09-B6D9-3BB662481005}"/>
    <cellStyle name="Normal 9 3 2 3 2" xfId="834" xr:uid="{0776D02A-327A-4DC5-B7B9-D949A280AC74}"/>
    <cellStyle name="Normal 9 3 2 3 2 2" xfId="835" xr:uid="{347C250E-E158-42C7-A1E9-E5B555FBD2B5}"/>
    <cellStyle name="Normal 9 3 2 3 2 2 2" xfId="2267" xr:uid="{236000E5-3449-491F-A5A7-846CA4436011}"/>
    <cellStyle name="Normal 9 3 2 3 2 2 2 2" xfId="2268" xr:uid="{A18A44C5-398F-4BAE-B204-536D4CE25CC5}"/>
    <cellStyle name="Normal 9 3 2 3 2 2 3" xfId="2269" xr:uid="{F13A0BB1-AE22-487E-9F06-44E45E5F03ED}"/>
    <cellStyle name="Normal 9 3 2 3 2 3" xfId="2270" xr:uid="{5A500F72-28C7-4DCA-9826-35220745C37F}"/>
    <cellStyle name="Normal 9 3 2 3 2 3 2" xfId="2271" xr:uid="{29CDD0AA-46FB-46A5-BAE6-28BCE81768F6}"/>
    <cellStyle name="Normal 9 3 2 3 2 4" xfId="2272" xr:uid="{8E2DB724-9EB5-4E7C-8CA9-FC9D431E94E6}"/>
    <cellStyle name="Normal 9 3 2 3 3" xfId="836" xr:uid="{F1784B7E-CFE3-44E9-B33B-C058B1598632}"/>
    <cellStyle name="Normal 9 3 2 3 3 2" xfId="2273" xr:uid="{DB492D82-B63B-40CE-A4AC-48062DA5DC1C}"/>
    <cellStyle name="Normal 9 3 2 3 3 2 2" xfId="2274" xr:uid="{B410E02C-AE17-4EC6-A478-2EB79576763E}"/>
    <cellStyle name="Normal 9 3 2 3 3 3" xfId="2275" xr:uid="{FF4AFC66-4D9E-4C82-BD55-3BE296903A18}"/>
    <cellStyle name="Normal 9 3 2 3 3 4" xfId="4035" xr:uid="{23525541-3D9F-48A3-BA57-845509582F36}"/>
    <cellStyle name="Normal 9 3 2 3 4" xfId="2276" xr:uid="{A4837754-B5E6-4C64-9385-3FF54F00553C}"/>
    <cellStyle name="Normal 9 3 2 3 4 2" xfId="2277" xr:uid="{BC609681-E32D-4E23-98C1-8B5D9B7CB4AA}"/>
    <cellStyle name="Normal 9 3 2 3 5" xfId="2278" xr:uid="{242B29BC-7828-4B9F-AE66-B1E4A2F964D6}"/>
    <cellStyle name="Normal 9 3 2 3 6" xfId="4036" xr:uid="{97338441-440B-4AF7-8129-6F8FAD7FFFA2}"/>
    <cellStyle name="Normal 9 3 2 4" xfId="406" xr:uid="{DE6EBF5C-3104-4677-9E3E-3B7EF8F68FB5}"/>
    <cellStyle name="Normal 9 3 2 4 2" xfId="837" xr:uid="{39D48D45-2286-484D-9788-EE4F7CEA7701}"/>
    <cellStyle name="Normal 9 3 2 4 2 2" xfId="838" xr:uid="{9C4DC83E-E979-4774-9B1C-873D79E1A4E2}"/>
    <cellStyle name="Normal 9 3 2 4 2 2 2" xfId="2279" xr:uid="{17842FA8-0965-46D5-B01A-A25284F85322}"/>
    <cellStyle name="Normal 9 3 2 4 2 2 2 2" xfId="2280" xr:uid="{651A2493-1217-4545-B4EF-08B042062562}"/>
    <cellStyle name="Normal 9 3 2 4 2 2 3" xfId="2281" xr:uid="{DE8BB752-31E0-4A46-A3BB-C3EB521637ED}"/>
    <cellStyle name="Normal 9 3 2 4 2 3" xfId="2282" xr:uid="{134EC1A0-05EB-4DB8-946D-D2AA547E82E7}"/>
    <cellStyle name="Normal 9 3 2 4 2 3 2" xfId="2283" xr:uid="{146A09CA-1CEF-4C0D-A45C-D955B882563B}"/>
    <cellStyle name="Normal 9 3 2 4 2 4" xfId="2284" xr:uid="{FF78C14D-0548-47A6-A539-518B5664B9BA}"/>
    <cellStyle name="Normal 9 3 2 4 3" xfId="839" xr:uid="{A04093DB-60F8-4EFB-B3FD-9755585220E9}"/>
    <cellStyle name="Normal 9 3 2 4 3 2" xfId="2285" xr:uid="{1213298E-D674-4AFC-831D-96547C3C65F7}"/>
    <cellStyle name="Normal 9 3 2 4 3 2 2" xfId="2286" xr:uid="{03A59955-745C-4C8F-BF51-28C6D0767DE4}"/>
    <cellStyle name="Normal 9 3 2 4 3 3" xfId="2287" xr:uid="{6C41D07A-C63E-47DC-AA78-C36DE275A86A}"/>
    <cellStyle name="Normal 9 3 2 4 4" xfId="2288" xr:uid="{9C4842ED-08C8-412D-8418-51E9E38D674C}"/>
    <cellStyle name="Normal 9 3 2 4 4 2" xfId="2289" xr:uid="{339A6609-1710-4379-AD6A-22D430C2D4A0}"/>
    <cellStyle name="Normal 9 3 2 4 5" xfId="2290" xr:uid="{382D02BE-0B7A-4CC8-B329-D25B8BF96FDE}"/>
    <cellStyle name="Normal 9 3 2 5" xfId="407" xr:uid="{A0F6E538-7686-452D-A6CA-5C4DD0AC1D10}"/>
    <cellStyle name="Normal 9 3 2 5 2" xfId="840" xr:uid="{573A1700-1D1D-40DB-A02E-7B878E993331}"/>
    <cellStyle name="Normal 9 3 2 5 2 2" xfId="2291" xr:uid="{369E699F-52B0-4F90-A4A5-16CF13E08CBC}"/>
    <cellStyle name="Normal 9 3 2 5 2 2 2" xfId="2292" xr:uid="{49465B96-4C32-4D93-A5C0-E2F8C129E891}"/>
    <cellStyle name="Normal 9 3 2 5 2 3" xfId="2293" xr:uid="{82F2DA82-0192-43B3-BEF1-2CFCAFA50E9C}"/>
    <cellStyle name="Normal 9 3 2 5 3" xfId="2294" xr:uid="{C0C37D2F-E266-4CF3-8A53-565ACD7AF72A}"/>
    <cellStyle name="Normal 9 3 2 5 3 2" xfId="2295" xr:uid="{0A455043-7C5B-4458-9CF8-18C1332BF420}"/>
    <cellStyle name="Normal 9 3 2 5 4" xfId="2296" xr:uid="{923B57C2-2C57-4AC1-A643-807F77C693EC}"/>
    <cellStyle name="Normal 9 3 2 6" xfId="841" xr:uid="{5D3019FA-2CF3-4A5B-B1F1-09CEFDBC8F99}"/>
    <cellStyle name="Normal 9 3 2 6 2" xfId="2297" xr:uid="{B40EE1C6-42E0-473E-B6C9-16CDB2759709}"/>
    <cellStyle name="Normal 9 3 2 6 2 2" xfId="2298" xr:uid="{0A724FCD-989E-4038-873D-089DDFC9B27F}"/>
    <cellStyle name="Normal 9 3 2 6 3" xfId="2299" xr:uid="{3A02A03A-658E-4787-B6CA-8D30D942458E}"/>
    <cellStyle name="Normal 9 3 2 6 4" xfId="4037" xr:uid="{B3081300-25D0-4E7A-A67E-4CAFF21E00B2}"/>
    <cellStyle name="Normal 9 3 2 7" xfId="2300" xr:uid="{C351252A-BC3E-4A66-B711-01109F6F79ED}"/>
    <cellStyle name="Normal 9 3 2 7 2" xfId="2301" xr:uid="{80135503-53B6-47CC-821B-190D85CC0B72}"/>
    <cellStyle name="Normal 9 3 2 8" xfId="2302" xr:uid="{181EA537-9DDC-4056-9AF9-70E9EA67AA89}"/>
    <cellStyle name="Normal 9 3 2 9" xfId="4038" xr:uid="{BFC6BA20-CD5E-479C-9B8E-C584BC788B6F}"/>
    <cellStyle name="Normal 9 3 3" xfId="169" xr:uid="{7E34B421-C589-4FD9-8A62-A54CBEC17356}"/>
    <cellStyle name="Normal 9 3 3 2" xfId="170" xr:uid="{67240B87-C95F-460F-BE62-ED14A95C2BE7}"/>
    <cellStyle name="Normal 9 3 3 2 2" xfId="842" xr:uid="{35437DE2-859C-49AB-A931-4D3749B6F9CC}"/>
    <cellStyle name="Normal 9 3 3 2 2 2" xfId="843" xr:uid="{437572F8-B45A-4D5F-8BB5-00ABF26A7351}"/>
    <cellStyle name="Normal 9 3 3 2 2 2 2" xfId="2303" xr:uid="{D97920C5-3068-4B68-ACBC-C772B6973CB7}"/>
    <cellStyle name="Normal 9 3 3 2 2 2 2 2" xfId="2304" xr:uid="{D8A214CA-B18C-41E5-BB45-3422439B6C57}"/>
    <cellStyle name="Normal 9 3 3 2 2 2 3" xfId="2305" xr:uid="{F05F2090-1A95-4175-BCE2-29AACF0408C8}"/>
    <cellStyle name="Normal 9 3 3 2 2 3" xfId="2306" xr:uid="{F173FFE5-A564-4C23-AA4E-F995DAFAEBC2}"/>
    <cellStyle name="Normal 9 3 3 2 2 3 2" xfId="2307" xr:uid="{C692772B-007B-46CE-A6D0-83F43B2ED705}"/>
    <cellStyle name="Normal 9 3 3 2 2 4" xfId="2308" xr:uid="{386B2238-FB4C-4435-A9EE-D2A4FDEB095B}"/>
    <cellStyle name="Normal 9 3 3 2 3" xfId="844" xr:uid="{5C7DBF78-B5CC-43A4-B07A-B301626B378E}"/>
    <cellStyle name="Normal 9 3 3 2 3 2" xfId="2309" xr:uid="{A3CD3948-B5D4-4230-9546-8B5757535241}"/>
    <cellStyle name="Normal 9 3 3 2 3 2 2" xfId="2310" xr:uid="{5127E30B-4E95-4D16-A677-35B4C88D76EF}"/>
    <cellStyle name="Normal 9 3 3 2 3 3" xfId="2311" xr:uid="{4CDA8FE6-DA8B-43C5-AD97-E32F0722A830}"/>
    <cellStyle name="Normal 9 3 3 2 3 4" xfId="4039" xr:uid="{7F6AE971-932D-4089-9A07-CC2334B157AF}"/>
    <cellStyle name="Normal 9 3 3 2 4" xfId="2312" xr:uid="{9F9144E8-E961-4D8A-81E3-BD113D68A27A}"/>
    <cellStyle name="Normal 9 3 3 2 4 2" xfId="2313" xr:uid="{0F8B552B-897F-4706-AA18-55597C4423B8}"/>
    <cellStyle name="Normal 9 3 3 2 5" xfId="2314" xr:uid="{FE672C1E-BDAB-4CC3-BA78-A7E53DA0BF89}"/>
    <cellStyle name="Normal 9 3 3 2 6" xfId="4040" xr:uid="{F925F347-E249-4BDB-8798-B10A94A2A9F7}"/>
    <cellStyle name="Normal 9 3 3 3" xfId="408" xr:uid="{FB13DF98-4E71-4E6D-A3A8-71EED6D1D157}"/>
    <cellStyle name="Normal 9 3 3 3 2" xfId="845" xr:uid="{48A03F45-3D08-4FB5-A203-7B541D98ECFF}"/>
    <cellStyle name="Normal 9 3 3 3 2 2" xfId="846" xr:uid="{5D333C7B-0D72-47C9-A7BE-D49E83D80275}"/>
    <cellStyle name="Normal 9 3 3 3 2 2 2" xfId="2315" xr:uid="{88248421-33CB-4D2C-ACC4-40444D260EB1}"/>
    <cellStyle name="Normal 9 3 3 3 2 2 2 2" xfId="2316" xr:uid="{D280EA9E-E810-49D2-9A47-74A71C751499}"/>
    <cellStyle name="Normal 9 3 3 3 2 2 2 2 2" xfId="4765" xr:uid="{37FB311F-68D3-4887-8164-6312D4650FA1}"/>
    <cellStyle name="Normal 9 3 3 3 2 2 3" xfId="2317" xr:uid="{A05AF885-7283-43FB-A009-989924040BD6}"/>
    <cellStyle name="Normal 9 3 3 3 2 2 3 2" xfId="4766" xr:uid="{DBA1C8EE-2153-4964-9F2A-F8DDE8AA2611}"/>
    <cellStyle name="Normal 9 3 3 3 2 3" xfId="2318" xr:uid="{C7235D35-B1C4-413C-80AC-6DB037BF44F8}"/>
    <cellStyle name="Normal 9 3 3 3 2 3 2" xfId="2319" xr:uid="{D45D4949-306A-4556-97D4-B78CC3A13BC8}"/>
    <cellStyle name="Normal 9 3 3 3 2 3 2 2" xfId="4768" xr:uid="{E613D399-C85D-4673-86F7-6DBF502931EF}"/>
    <cellStyle name="Normal 9 3 3 3 2 3 3" xfId="4767" xr:uid="{30F6658B-E4FC-4BEE-A834-8B850138D923}"/>
    <cellStyle name="Normal 9 3 3 3 2 4" xfId="2320" xr:uid="{23A580B6-7D76-442A-8586-85CD2B5A3F5E}"/>
    <cellStyle name="Normal 9 3 3 3 2 4 2" xfId="4769" xr:uid="{78077F51-FFEB-4678-9BEE-650C8CDAE389}"/>
    <cellStyle name="Normal 9 3 3 3 3" xfId="847" xr:uid="{DBEC9A93-7B05-4E32-91CE-2F397EF024C1}"/>
    <cellStyle name="Normal 9 3 3 3 3 2" xfId="2321" xr:uid="{893342F8-2520-4540-9D22-857A977AF68F}"/>
    <cellStyle name="Normal 9 3 3 3 3 2 2" xfId="2322" xr:uid="{D6EA93C7-AE0B-4978-943B-9C9D83A92F8C}"/>
    <cellStyle name="Normal 9 3 3 3 3 2 2 2" xfId="4772" xr:uid="{9DAF34A1-2CD3-40A2-9CE7-1DEE5F5E8000}"/>
    <cellStyle name="Normal 9 3 3 3 3 2 3" xfId="4771" xr:uid="{AD3D2F05-77BD-4553-95B1-2879DB156B16}"/>
    <cellStyle name="Normal 9 3 3 3 3 3" xfId="2323" xr:uid="{AABBE64E-4EB4-4727-A43E-5719E09D81CB}"/>
    <cellStyle name="Normal 9 3 3 3 3 3 2" xfId="4773" xr:uid="{F74A68FD-1D0C-437E-A80F-C349AE5BE851}"/>
    <cellStyle name="Normal 9 3 3 3 3 4" xfId="4770" xr:uid="{241EF964-4F12-4636-AB8E-A8970CDA6D59}"/>
    <cellStyle name="Normal 9 3 3 3 4" xfId="2324" xr:uid="{FAD9344C-2084-49D9-8A52-3B8B0275C5F4}"/>
    <cellStyle name="Normal 9 3 3 3 4 2" xfId="2325" xr:uid="{81DB4AA7-A071-4A44-8140-90F771ABE3A4}"/>
    <cellStyle name="Normal 9 3 3 3 4 2 2" xfId="4775" xr:uid="{49F6A477-0FBD-4D9B-ACA7-92CAFA86AA24}"/>
    <cellStyle name="Normal 9 3 3 3 4 3" xfId="4774" xr:uid="{D116E9F3-B90B-4671-91F2-12A3025A4182}"/>
    <cellStyle name="Normal 9 3 3 3 5" xfId="2326" xr:uid="{B2F7822B-4053-495B-9EF8-A0115AFF0EB3}"/>
    <cellStyle name="Normal 9 3 3 3 5 2" xfId="4776" xr:uid="{F9ACEEAB-81D7-48EC-BA93-C9C4CA5D6A63}"/>
    <cellStyle name="Normal 9 3 3 4" xfId="409" xr:uid="{72033CDC-5683-4140-9EBE-6093B1B2BEDA}"/>
    <cellStyle name="Normal 9 3 3 4 2" xfId="848" xr:uid="{D5BC4B8F-B2A9-4299-9271-8C306A791C5C}"/>
    <cellStyle name="Normal 9 3 3 4 2 2" xfId="2327" xr:uid="{4865E02D-5F9F-4587-A0A6-4EAB2EF1CA57}"/>
    <cellStyle name="Normal 9 3 3 4 2 2 2" xfId="2328" xr:uid="{C66B72D5-544A-4C6F-8C52-D851B4818959}"/>
    <cellStyle name="Normal 9 3 3 4 2 2 2 2" xfId="4780" xr:uid="{3E0338B8-A521-4585-9A30-012E63B83FD3}"/>
    <cellStyle name="Normal 9 3 3 4 2 2 3" xfId="4779" xr:uid="{125C658B-0EDD-4070-9A5B-FD1B7AE3FB99}"/>
    <cellStyle name="Normal 9 3 3 4 2 3" xfId="2329" xr:uid="{7C1F2591-13DE-4266-9493-8CCEC5D5F76E}"/>
    <cellStyle name="Normal 9 3 3 4 2 3 2" xfId="4781" xr:uid="{343FBDCB-94CF-4DCF-ADAA-A63A3A532539}"/>
    <cellStyle name="Normal 9 3 3 4 2 4" xfId="4778" xr:uid="{BF8952F5-6448-4738-933C-9E0AA1A86119}"/>
    <cellStyle name="Normal 9 3 3 4 3" xfId="2330" xr:uid="{E2E613E5-784D-4A5D-99F5-00F67D23BEC4}"/>
    <cellStyle name="Normal 9 3 3 4 3 2" xfId="2331" xr:uid="{0BFD749E-9413-4EC6-8F37-DB62D3802FFE}"/>
    <cellStyle name="Normal 9 3 3 4 3 2 2" xfId="4783" xr:uid="{2C78404F-B8C7-431D-A5E4-9B4869FB9D79}"/>
    <cellStyle name="Normal 9 3 3 4 3 3" xfId="4782" xr:uid="{3355BBB0-8647-4D31-A08C-A265279046BD}"/>
    <cellStyle name="Normal 9 3 3 4 4" xfId="2332" xr:uid="{5151B018-3CFE-4F48-95A6-23F08ACC5678}"/>
    <cellStyle name="Normal 9 3 3 4 4 2" xfId="4784" xr:uid="{78C182CB-CBE1-4631-BB3C-E0962C17F1BB}"/>
    <cellStyle name="Normal 9 3 3 4 5" xfId="4777" xr:uid="{CD9822A3-2EF7-4FEA-AC0F-0751444DD671}"/>
    <cellStyle name="Normal 9 3 3 5" xfId="849" xr:uid="{6DCA42AB-6EE1-4EB0-B04F-38FDD285D61B}"/>
    <cellStyle name="Normal 9 3 3 5 2" xfId="2333" xr:uid="{B7CC2145-7475-4C1A-9296-A143E25A375D}"/>
    <cellStyle name="Normal 9 3 3 5 2 2" xfId="2334" xr:uid="{DF787FA6-D350-4E39-AEED-D1591B39C029}"/>
    <cellStyle name="Normal 9 3 3 5 2 2 2" xfId="4787" xr:uid="{CEA54668-769F-407C-8305-1CC782FA50CB}"/>
    <cellStyle name="Normal 9 3 3 5 2 3" xfId="4786" xr:uid="{9E6623A1-51F7-4259-9277-9CF337AF5525}"/>
    <cellStyle name="Normal 9 3 3 5 3" xfId="2335" xr:uid="{F3CA55C8-7D7E-4AAC-A70B-0A11E1F499AB}"/>
    <cellStyle name="Normal 9 3 3 5 3 2" xfId="4788" xr:uid="{59F0851F-D25D-4CE8-8F4F-948D1AD6881F}"/>
    <cellStyle name="Normal 9 3 3 5 4" xfId="4041" xr:uid="{8EAB6D66-D3DB-45C5-86B1-4A8F54840F1A}"/>
    <cellStyle name="Normal 9 3 3 5 4 2" xfId="4789" xr:uid="{D5E776CB-A020-49BC-B988-67351AB746D9}"/>
    <cellStyle name="Normal 9 3 3 5 5" xfId="4785" xr:uid="{3E781383-0018-4972-9A4D-6731B57842B1}"/>
    <cellStyle name="Normal 9 3 3 6" xfId="2336" xr:uid="{F12B8209-52D8-4006-9E01-44BF8CB72C1C}"/>
    <cellStyle name="Normal 9 3 3 6 2" xfId="2337" xr:uid="{76D680CF-30BB-4711-9792-63D337641043}"/>
    <cellStyle name="Normal 9 3 3 6 2 2" xfId="4791" xr:uid="{A4CDC978-BD4B-4ED8-BD27-3B046D941C34}"/>
    <cellStyle name="Normal 9 3 3 6 3" xfId="4790" xr:uid="{4C1C77F6-55E2-41AF-A5BD-C78C40022894}"/>
    <cellStyle name="Normal 9 3 3 7" xfId="2338" xr:uid="{E4329B9A-CF8A-4092-A4CC-896F71E84BD4}"/>
    <cellStyle name="Normal 9 3 3 7 2" xfId="4792" xr:uid="{8318C64C-7037-441B-90C0-ED6769085C59}"/>
    <cellStyle name="Normal 9 3 3 8" xfId="4042" xr:uid="{744786AC-83C1-486B-80F3-953342E77125}"/>
    <cellStyle name="Normal 9 3 3 8 2" xfId="4793" xr:uid="{635DF51F-A3DF-49B8-B571-AABD32F48A9A}"/>
    <cellStyle name="Normal 9 3 4" xfId="171" xr:uid="{4243F312-3393-48C3-9348-DA0CC574CC2B}"/>
    <cellStyle name="Normal 9 3 4 2" xfId="450" xr:uid="{6AEE3090-6BCB-43F4-BA73-DB36F26B4B9C}"/>
    <cellStyle name="Normal 9 3 4 2 2" xfId="850" xr:uid="{5CED4D77-7323-44C2-AE37-AB2E63A3BF23}"/>
    <cellStyle name="Normal 9 3 4 2 2 2" xfId="2339" xr:uid="{F7698A9B-F00D-4529-9C5C-BB19D6C54DB4}"/>
    <cellStyle name="Normal 9 3 4 2 2 2 2" xfId="2340" xr:uid="{0EFDED6C-F75E-430D-9276-17D3D84DB885}"/>
    <cellStyle name="Normal 9 3 4 2 2 2 2 2" xfId="4798" xr:uid="{1C80A595-0E28-4A10-889E-E11882C2C1A6}"/>
    <cellStyle name="Normal 9 3 4 2 2 2 3" xfId="4797" xr:uid="{68E0C670-80D7-4C22-AE6F-5B64EB7D677E}"/>
    <cellStyle name="Normal 9 3 4 2 2 3" xfId="2341" xr:uid="{60F87E79-72A4-49DD-9D41-970FE9087082}"/>
    <cellStyle name="Normal 9 3 4 2 2 3 2" xfId="4799" xr:uid="{4375A4CA-0462-4A62-99DB-52845DB612D7}"/>
    <cellStyle name="Normal 9 3 4 2 2 4" xfId="4043" xr:uid="{06CD2286-2337-44F1-A477-AD8A9A7DE092}"/>
    <cellStyle name="Normal 9 3 4 2 2 4 2" xfId="4800" xr:uid="{AB9A6108-9C31-4DC6-B838-B9A05F8E7E0E}"/>
    <cellStyle name="Normal 9 3 4 2 2 5" xfId="4796" xr:uid="{8C28AA4A-9CE2-4259-AB84-23C22519155F}"/>
    <cellStyle name="Normal 9 3 4 2 3" xfId="2342" xr:uid="{F64C6088-A520-418B-9DC8-FEC4E8664E8B}"/>
    <cellStyle name="Normal 9 3 4 2 3 2" xfId="2343" xr:uid="{B871B5B9-7D52-47B3-A999-DB590E20EC11}"/>
    <cellStyle name="Normal 9 3 4 2 3 2 2" xfId="4802" xr:uid="{9DF22374-A2E3-4462-8C76-08452BD7D16F}"/>
    <cellStyle name="Normal 9 3 4 2 3 3" xfId="4801" xr:uid="{DF112BCF-2992-4802-93AA-5EC0FB152157}"/>
    <cellStyle name="Normal 9 3 4 2 4" xfId="2344" xr:uid="{76084586-D185-4213-AB0B-F7E655676E7D}"/>
    <cellStyle name="Normal 9 3 4 2 4 2" xfId="4803" xr:uid="{CA44E8E1-0D86-4AD9-9B32-1EBCD7FC6CFE}"/>
    <cellStyle name="Normal 9 3 4 2 5" xfId="4044" xr:uid="{D1D1F896-509E-48EE-8FB4-738E6E4AAD93}"/>
    <cellStyle name="Normal 9 3 4 2 5 2" xfId="4804" xr:uid="{13C9C8FB-7AEC-4343-BE96-ABEBE403FE19}"/>
    <cellStyle name="Normal 9 3 4 2 6" xfId="4795" xr:uid="{EB0D1926-343D-405C-A375-245F7F2B01D2}"/>
    <cellStyle name="Normal 9 3 4 3" xfId="851" xr:uid="{860E6207-1659-4883-859B-FB000080CCD3}"/>
    <cellStyle name="Normal 9 3 4 3 2" xfId="2345" xr:uid="{B689EDC8-6C13-421B-AA8F-B356E3C5CF3C}"/>
    <cellStyle name="Normal 9 3 4 3 2 2" xfId="2346" xr:uid="{D7B7B3B9-824C-465B-9DC9-9982E4133716}"/>
    <cellStyle name="Normal 9 3 4 3 2 2 2" xfId="4807" xr:uid="{7205DBC2-6951-4DC3-A4E4-00652114C155}"/>
    <cellStyle name="Normal 9 3 4 3 2 3" xfId="4806" xr:uid="{1AE2A9D6-36D1-41BE-8C3E-5ECAF3B05CDE}"/>
    <cellStyle name="Normal 9 3 4 3 3" xfId="2347" xr:uid="{92F0A4E9-BE68-4438-8C66-1204D629C2E1}"/>
    <cellStyle name="Normal 9 3 4 3 3 2" xfId="4808" xr:uid="{C484B87A-35D6-4C08-8F89-C346A5AFFD2E}"/>
    <cellStyle name="Normal 9 3 4 3 4" xfId="4045" xr:uid="{AFF1143A-9486-41C2-A929-945A7C2EC002}"/>
    <cellStyle name="Normal 9 3 4 3 4 2" xfId="4809" xr:uid="{535D007F-7F58-4373-8CA1-AA27EE17BC25}"/>
    <cellStyle name="Normal 9 3 4 3 5" xfId="4805" xr:uid="{94F05104-4146-4821-AE28-C9458A21A161}"/>
    <cellStyle name="Normal 9 3 4 4" xfId="2348" xr:uid="{A735A202-991B-484C-A210-FE183D270F3B}"/>
    <cellStyle name="Normal 9 3 4 4 2" xfId="2349" xr:uid="{F3AA393C-E2BA-43F8-B3A8-43A89E6D503C}"/>
    <cellStyle name="Normal 9 3 4 4 2 2" xfId="4811" xr:uid="{CE405211-80E5-4D77-AFD4-69B9151A512B}"/>
    <cellStyle name="Normal 9 3 4 4 3" xfId="4046" xr:uid="{FA0C7D52-F5EB-48DC-BFE1-33FAAF2A0860}"/>
    <cellStyle name="Normal 9 3 4 4 3 2" xfId="4812" xr:uid="{2E12CFE6-0D19-451B-9F44-7D580994370F}"/>
    <cellStyle name="Normal 9 3 4 4 4" xfId="4047" xr:uid="{FD2A5A69-3DA0-4D4A-BCF6-FE4543534F04}"/>
    <cellStyle name="Normal 9 3 4 4 4 2" xfId="4813" xr:uid="{4F7B2753-D962-4BAD-9666-2659FB5DB5D4}"/>
    <cellStyle name="Normal 9 3 4 4 5" xfId="4810" xr:uid="{C3BF0148-701E-4E3C-B83D-00C798C75381}"/>
    <cellStyle name="Normal 9 3 4 5" xfId="2350" xr:uid="{7A3F744F-5745-436A-8DDC-6CA4D4DFE4FF}"/>
    <cellStyle name="Normal 9 3 4 5 2" xfId="4814" xr:uid="{9E064716-D44F-47E9-83A8-B70463397863}"/>
    <cellStyle name="Normal 9 3 4 6" xfId="4048" xr:uid="{3E8BE458-1FD2-4E10-9DA5-87DC7F13AFEC}"/>
    <cellStyle name="Normal 9 3 4 6 2" xfId="4815" xr:uid="{2F6E7043-88CB-4EB9-BE8E-AC92A222E5EA}"/>
    <cellStyle name="Normal 9 3 4 7" xfId="4049" xr:uid="{98C706A4-A9EF-4E86-BD0E-850969022083}"/>
    <cellStyle name="Normal 9 3 4 7 2" xfId="4816" xr:uid="{4D528B3D-59BC-4204-B161-4A5285F8CE4C}"/>
    <cellStyle name="Normal 9 3 4 8" xfId="4794" xr:uid="{7722314B-126F-4FB8-A173-D53932E40E8D}"/>
    <cellStyle name="Normal 9 3 5" xfId="410" xr:uid="{597D6D8F-EC85-4F9D-9D75-94741B1FD342}"/>
    <cellStyle name="Normal 9 3 5 2" xfId="852" xr:uid="{EC12E74F-9EC4-4DD1-92BE-ABC81022A993}"/>
    <cellStyle name="Normal 9 3 5 2 2" xfId="853" xr:uid="{59A08A16-C77F-4F67-87A6-82A97ABFEF9B}"/>
    <cellStyle name="Normal 9 3 5 2 2 2" xfId="2351" xr:uid="{90D4E683-F91B-4D9D-A71A-9DC1DF8A36BA}"/>
    <cellStyle name="Normal 9 3 5 2 2 2 2" xfId="2352" xr:uid="{F6AF1501-37BD-40A3-85E4-8AF8DB520956}"/>
    <cellStyle name="Normal 9 3 5 2 2 2 2 2" xfId="4821" xr:uid="{3BE4382C-D2D1-4A4E-96C3-E4086BCFEBB7}"/>
    <cellStyle name="Normal 9 3 5 2 2 2 3" xfId="4820" xr:uid="{0FF08AE7-E999-4183-AC0A-0AD94C8F0422}"/>
    <cellStyle name="Normal 9 3 5 2 2 3" xfId="2353" xr:uid="{4CFA4C67-8907-4367-818A-8A4DA7FD3AA6}"/>
    <cellStyle name="Normal 9 3 5 2 2 3 2" xfId="4822" xr:uid="{27EBDC25-58D5-40BE-AE80-143F58E3C205}"/>
    <cellStyle name="Normal 9 3 5 2 2 4" xfId="4819" xr:uid="{A98CACA9-2717-4DCA-A15E-1D9C7B270182}"/>
    <cellStyle name="Normal 9 3 5 2 3" xfId="2354" xr:uid="{6891C26B-B31D-4CAD-9F7E-01A75E8C74E6}"/>
    <cellStyle name="Normal 9 3 5 2 3 2" xfId="2355" xr:uid="{F48E62C1-7810-486D-8E5F-902C79665FD3}"/>
    <cellStyle name="Normal 9 3 5 2 3 2 2" xfId="4824" xr:uid="{00EB0C8D-F853-49AB-8675-541C03E801BC}"/>
    <cellStyle name="Normal 9 3 5 2 3 3" xfId="4823" xr:uid="{CCE0181F-4AB3-4D21-8F9E-749E9265E6F3}"/>
    <cellStyle name="Normal 9 3 5 2 4" xfId="2356" xr:uid="{CEAAA46B-5EFB-44B5-AB6B-D228A3DB15EF}"/>
    <cellStyle name="Normal 9 3 5 2 4 2" xfId="4825" xr:uid="{23CA0808-4F79-4499-AFC5-7276EE78A91C}"/>
    <cellStyle name="Normal 9 3 5 2 5" xfId="4818" xr:uid="{F7F3BCD2-4080-46A9-BC2D-CB5D1DC41235}"/>
    <cellStyle name="Normal 9 3 5 3" xfId="854" xr:uid="{AE96ED9E-680B-443E-84EA-DB209C8151C4}"/>
    <cellStyle name="Normal 9 3 5 3 2" xfId="2357" xr:uid="{3963FB36-1DC2-4101-9374-1CAADC1B3274}"/>
    <cellStyle name="Normal 9 3 5 3 2 2" xfId="2358" xr:uid="{8C633693-91C8-4DD5-A175-99EDA476BE5D}"/>
    <cellStyle name="Normal 9 3 5 3 2 2 2" xfId="4828" xr:uid="{D2D2074E-A3C0-4483-B4CE-D60FB6135D98}"/>
    <cellStyle name="Normal 9 3 5 3 2 3" xfId="4827" xr:uid="{828D820D-9AC5-4A14-96E3-8FFA5973C94B}"/>
    <cellStyle name="Normal 9 3 5 3 3" xfId="2359" xr:uid="{D090EB64-FB59-4498-9F9B-47A3DC126BBD}"/>
    <cellStyle name="Normal 9 3 5 3 3 2" xfId="4829" xr:uid="{8952E21F-0AE0-4013-8372-538A77502CF4}"/>
    <cellStyle name="Normal 9 3 5 3 4" xfId="4050" xr:uid="{A4310B50-A938-403E-92E9-26973D84D775}"/>
    <cellStyle name="Normal 9 3 5 3 4 2" xfId="4830" xr:uid="{265BB5C8-0258-47CD-A1D0-9B22D4291C23}"/>
    <cellStyle name="Normal 9 3 5 3 5" xfId="4826" xr:uid="{CE6A474E-AA9A-4AEE-8CC6-330FEA25D91B}"/>
    <cellStyle name="Normal 9 3 5 4" xfId="2360" xr:uid="{D0200AFF-8339-4049-95A4-BC2CD8656F0D}"/>
    <cellStyle name="Normal 9 3 5 4 2" xfId="2361" xr:uid="{B1A25C3E-10F6-40E3-BE3F-814604BD9910}"/>
    <cellStyle name="Normal 9 3 5 4 2 2" xfId="4832" xr:uid="{F5100C9E-44A6-4418-A588-B1792DF6877F}"/>
    <cellStyle name="Normal 9 3 5 4 3" xfId="4831" xr:uid="{FC4744C0-3F07-4A91-A234-D259D0F04522}"/>
    <cellStyle name="Normal 9 3 5 5" xfId="2362" xr:uid="{149E7D1B-3086-4C07-A626-60055CDC6492}"/>
    <cellStyle name="Normal 9 3 5 5 2" xfId="4833" xr:uid="{05834ACF-BA04-465F-AE51-ECB8361012AD}"/>
    <cellStyle name="Normal 9 3 5 6" xfId="4051" xr:uid="{CD31179F-8E79-44B8-B756-54F32355FE6C}"/>
    <cellStyle name="Normal 9 3 5 6 2" xfId="4834" xr:uid="{12261B02-1036-4B16-AD66-F70C6C9E5DB7}"/>
    <cellStyle name="Normal 9 3 5 7" xfId="4817" xr:uid="{32AEDE5A-6D8D-43FB-8227-56CC0934DCA4}"/>
    <cellStyle name="Normal 9 3 6" xfId="411" xr:uid="{EFA8455F-B6A3-4D3B-A16D-1CA93B4CA25F}"/>
    <cellStyle name="Normal 9 3 6 2" xfId="855" xr:uid="{EEFA2E59-FCAF-46E3-9B97-CBCCBAE585BF}"/>
    <cellStyle name="Normal 9 3 6 2 2" xfId="2363" xr:uid="{8128B5E7-A8F2-477D-9470-E5085A7DCCA7}"/>
    <cellStyle name="Normal 9 3 6 2 2 2" xfId="2364" xr:uid="{2EB4D508-B226-421D-B7C5-E0C2F3F5AE15}"/>
    <cellStyle name="Normal 9 3 6 2 2 2 2" xfId="4838" xr:uid="{EF692697-7F74-48A2-AA50-2744350A1419}"/>
    <cellStyle name="Normal 9 3 6 2 2 3" xfId="4837" xr:uid="{CC79D3C0-626A-4161-B783-337B30BD0F19}"/>
    <cellStyle name="Normal 9 3 6 2 3" xfId="2365" xr:uid="{90947C9B-2EE8-4E6A-AB0C-DDB619A5AA20}"/>
    <cellStyle name="Normal 9 3 6 2 3 2" xfId="4839" xr:uid="{33B4B08D-5CDC-432E-968D-F5C7D853AD7E}"/>
    <cellStyle name="Normal 9 3 6 2 4" xfId="4052" xr:uid="{9A72C0C3-4688-4D47-9038-29ADF11FA747}"/>
    <cellStyle name="Normal 9 3 6 2 4 2" xfId="4840" xr:uid="{15F1F66C-908D-4981-94EE-51910A147DBF}"/>
    <cellStyle name="Normal 9 3 6 2 5" xfId="4836" xr:uid="{1EC651A0-D550-4DB6-9341-9350F5D5A6EF}"/>
    <cellStyle name="Normal 9 3 6 3" xfId="2366" xr:uid="{94D97720-53DE-4D7A-91B7-14BE06EE3BE5}"/>
    <cellStyle name="Normal 9 3 6 3 2" xfId="2367" xr:uid="{1706DCB5-92ED-49A9-9476-5632A30E18EB}"/>
    <cellStyle name="Normal 9 3 6 3 2 2" xfId="4842" xr:uid="{E383ACA1-512D-43B2-9E41-1128770D449B}"/>
    <cellStyle name="Normal 9 3 6 3 3" xfId="4841" xr:uid="{91FA82A5-F4DD-4DDF-8E56-4BEC443DF95F}"/>
    <cellStyle name="Normal 9 3 6 4" xfId="2368" xr:uid="{D3D6C00E-0B81-4FF7-9B90-136EA8386723}"/>
    <cellStyle name="Normal 9 3 6 4 2" xfId="4843" xr:uid="{C3AD705C-4301-4B96-9A29-3BB94B7226D4}"/>
    <cellStyle name="Normal 9 3 6 5" xfId="4053" xr:uid="{DC5A758D-0D0D-4991-B64A-3577F66CD1F8}"/>
    <cellStyle name="Normal 9 3 6 5 2" xfId="4844" xr:uid="{F0C9F847-B1A1-493C-A60F-212F12AA0933}"/>
    <cellStyle name="Normal 9 3 6 6" xfId="4835" xr:uid="{0F53A0F4-1F39-41C7-AED6-F8AD4656077C}"/>
    <cellStyle name="Normal 9 3 7" xfId="856" xr:uid="{08420E42-6523-4617-B198-180C0CB0F5C5}"/>
    <cellStyle name="Normal 9 3 7 2" xfId="2369" xr:uid="{3774D2BD-C0D3-4405-B6B4-3545819ECDCC}"/>
    <cellStyle name="Normal 9 3 7 2 2" xfId="2370" xr:uid="{0FD77451-7880-420A-9EA6-F096950D78A8}"/>
    <cellStyle name="Normal 9 3 7 2 2 2" xfId="4847" xr:uid="{D21F0DA4-B0CE-434D-975C-42115A2A9DB0}"/>
    <cellStyle name="Normal 9 3 7 2 3" xfId="4846" xr:uid="{7F10E9B1-DF80-416B-AD1D-33D2D615BDCE}"/>
    <cellStyle name="Normal 9 3 7 3" xfId="2371" xr:uid="{033935B5-CB9B-4466-8561-D8AC5064D102}"/>
    <cellStyle name="Normal 9 3 7 3 2" xfId="4848" xr:uid="{086B4BE4-179E-4CE2-9EE6-1AB718A1ECAE}"/>
    <cellStyle name="Normal 9 3 7 4" xfId="4054" xr:uid="{69B7DD54-650B-4727-A011-E625FA129FF6}"/>
    <cellStyle name="Normal 9 3 7 4 2" xfId="4849" xr:uid="{E6D6FE4C-FA72-4491-BB06-B08A73505511}"/>
    <cellStyle name="Normal 9 3 7 5" xfId="4845" xr:uid="{74E1AE9E-8812-492F-B43B-270045D3DEF3}"/>
    <cellStyle name="Normal 9 3 8" xfId="2372" xr:uid="{CD629DBB-536F-4738-AE9B-F5CDD6606CF9}"/>
    <cellStyle name="Normal 9 3 8 2" xfId="2373" xr:uid="{DBE58169-A628-43A0-A27E-9ACDC966922A}"/>
    <cellStyle name="Normal 9 3 8 2 2" xfId="4851" xr:uid="{E0B59538-EAE8-4FD2-AB94-969E958E355B}"/>
    <cellStyle name="Normal 9 3 8 3" xfId="4055" xr:uid="{7A6A9DD5-114A-43DF-BF32-5016C6CADA63}"/>
    <cellStyle name="Normal 9 3 8 3 2" xfId="4852" xr:uid="{EA136626-79A9-4109-BD34-D84DF3144A17}"/>
    <cellStyle name="Normal 9 3 8 4" xfId="4056" xr:uid="{EF1EC840-1359-4606-8579-81690C19FBA4}"/>
    <cellStyle name="Normal 9 3 8 4 2" xfId="4853" xr:uid="{15B81ED4-6A55-4B2D-8145-A069E3AF4262}"/>
    <cellStyle name="Normal 9 3 8 5" xfId="4850" xr:uid="{F29B384F-B30F-4F8F-9633-6AC51DB4D3D8}"/>
    <cellStyle name="Normal 9 3 9" xfId="2374" xr:uid="{FC6C0AB3-848B-4508-AD63-00E8F13B12D0}"/>
    <cellStyle name="Normal 9 3 9 2" xfId="4854" xr:uid="{5CF9A8B2-5F11-4A4C-AF28-8FCBDFD52713}"/>
    <cellStyle name="Normal 9 4" xfId="172" xr:uid="{7E8B17BE-34B7-48B3-B864-19008D2255D1}"/>
    <cellStyle name="Normal 9 4 10" xfId="4057" xr:uid="{16939AAC-F679-4E25-8964-2594C5965735}"/>
    <cellStyle name="Normal 9 4 10 2" xfId="4856" xr:uid="{C16771B5-C748-4463-A734-A3226CAC1864}"/>
    <cellStyle name="Normal 9 4 11" xfId="4058" xr:uid="{124A7BBB-34AF-4918-8228-77DCCE383421}"/>
    <cellStyle name="Normal 9 4 11 2" xfId="4857" xr:uid="{109039CA-1A02-4D7A-947F-CF12FF07B42B}"/>
    <cellStyle name="Normal 9 4 12" xfId="4855" xr:uid="{793DD67E-8316-44F5-8BBA-5C03E10A22B7}"/>
    <cellStyle name="Normal 9 4 2" xfId="173" xr:uid="{FCC0FB63-9DBD-41AE-80F7-5716568D3302}"/>
    <cellStyle name="Normal 9 4 2 10" xfId="4858" xr:uid="{D335BE50-F818-458B-8767-AC06EFB07DA2}"/>
    <cellStyle name="Normal 9 4 2 2" xfId="174" xr:uid="{AF87069F-CD78-4D4F-87A0-3D07C725D3BF}"/>
    <cellStyle name="Normal 9 4 2 2 2" xfId="412" xr:uid="{9169F238-BFCA-4B5B-9BA9-357968FC4E87}"/>
    <cellStyle name="Normal 9 4 2 2 2 2" xfId="857" xr:uid="{0A7CB9BA-B070-4193-B30D-B8C480ED2197}"/>
    <cellStyle name="Normal 9 4 2 2 2 2 2" xfId="2375" xr:uid="{FC36B27F-CAA7-4A35-A993-A6EAE60088B5}"/>
    <cellStyle name="Normal 9 4 2 2 2 2 2 2" xfId="2376" xr:uid="{06ECE5BE-1C99-4FB2-8347-112C53096044}"/>
    <cellStyle name="Normal 9 4 2 2 2 2 2 2 2" xfId="4863" xr:uid="{025AEBF3-43E5-48DB-9D95-547378081ADC}"/>
    <cellStyle name="Normal 9 4 2 2 2 2 2 3" xfId="4862" xr:uid="{8ABF0FE1-7364-4B94-BF58-3141DF44F68E}"/>
    <cellStyle name="Normal 9 4 2 2 2 2 3" xfId="2377" xr:uid="{57DECD79-CB64-4B12-9116-2C0F28D1CB40}"/>
    <cellStyle name="Normal 9 4 2 2 2 2 3 2" xfId="4864" xr:uid="{7A619E12-22B0-4730-B8EA-9011C20BE03D}"/>
    <cellStyle name="Normal 9 4 2 2 2 2 4" xfId="4059" xr:uid="{C88D0451-3A85-461F-9A40-084D342F8B43}"/>
    <cellStyle name="Normal 9 4 2 2 2 2 4 2" xfId="4865" xr:uid="{0FD8BF31-9535-47DE-B043-151AF43F2006}"/>
    <cellStyle name="Normal 9 4 2 2 2 2 5" xfId="4861" xr:uid="{BA49195E-B2E5-47BB-9960-A5FC89C2E1B3}"/>
    <cellStyle name="Normal 9 4 2 2 2 3" xfId="2378" xr:uid="{CE60E001-DA06-4E55-8962-29E2DC8BF922}"/>
    <cellStyle name="Normal 9 4 2 2 2 3 2" xfId="2379" xr:uid="{AF882F45-87DF-4BC8-AAB7-0D4399E9099E}"/>
    <cellStyle name="Normal 9 4 2 2 2 3 2 2" xfId="4867" xr:uid="{3742D62D-BD8F-4A2A-935A-FA297400E6C1}"/>
    <cellStyle name="Normal 9 4 2 2 2 3 3" xfId="4060" xr:uid="{22784BAE-214A-4698-A060-9FA7BDF465CD}"/>
    <cellStyle name="Normal 9 4 2 2 2 3 3 2" xfId="4868" xr:uid="{55C2965C-C740-4D66-A9F5-E44F1593BF7E}"/>
    <cellStyle name="Normal 9 4 2 2 2 3 4" xfId="4061" xr:uid="{989C01D3-AB47-4267-93B8-A8F9864D97EF}"/>
    <cellStyle name="Normal 9 4 2 2 2 3 4 2" xfId="4869" xr:uid="{E9AC0E21-0CB2-40EA-A2E7-80C83C9E45BF}"/>
    <cellStyle name="Normal 9 4 2 2 2 3 5" xfId="4866" xr:uid="{5A6E9CEB-242C-4632-B324-ABD85182E430}"/>
    <cellStyle name="Normal 9 4 2 2 2 4" xfId="2380" xr:uid="{C515D0E4-C939-42EA-ACEC-466241B80AE8}"/>
    <cellStyle name="Normal 9 4 2 2 2 4 2" xfId="4870" xr:uid="{93BBA513-6B26-4B46-B4CA-568BA533D3F9}"/>
    <cellStyle name="Normal 9 4 2 2 2 5" xfId="4062" xr:uid="{F094A296-D52C-491B-9EC8-8F25BF10CD77}"/>
    <cellStyle name="Normal 9 4 2 2 2 5 2" xfId="4871" xr:uid="{060ECE3C-29EB-4052-BC16-7CEDB96E8D20}"/>
    <cellStyle name="Normal 9 4 2 2 2 6" xfId="4063" xr:uid="{728607F4-16F1-4420-B3C4-0D0EAC7D55CD}"/>
    <cellStyle name="Normal 9 4 2 2 2 6 2" xfId="4872" xr:uid="{CAE0EBC5-3008-4D92-B7B3-B378BF2CD931}"/>
    <cellStyle name="Normal 9 4 2 2 2 7" xfId="4860" xr:uid="{A99E972D-9019-466F-8A0E-8BC0C1FE365B}"/>
    <cellStyle name="Normal 9 4 2 2 3" xfId="858" xr:uid="{2587D6D4-BC6D-4DC5-80CE-867F6009FF07}"/>
    <cellStyle name="Normal 9 4 2 2 3 2" xfId="2381" xr:uid="{5B9D9D1F-FA5B-4DF1-9765-67A1D7B0B270}"/>
    <cellStyle name="Normal 9 4 2 2 3 2 2" xfId="2382" xr:uid="{5C231CFC-A5AE-455E-9ED5-1A8FD1AE8761}"/>
    <cellStyle name="Normal 9 4 2 2 3 2 2 2" xfId="4875" xr:uid="{59F9D2E5-C412-4EC2-A37B-59E68F281B1B}"/>
    <cellStyle name="Normal 9 4 2 2 3 2 3" xfId="4064" xr:uid="{B956CB64-2894-4833-9638-1D556BD9B453}"/>
    <cellStyle name="Normal 9 4 2 2 3 2 3 2" xfId="4876" xr:uid="{913B3D08-6A74-4D18-8E14-55310FE30CFD}"/>
    <cellStyle name="Normal 9 4 2 2 3 2 4" xfId="4065" xr:uid="{34F7FD3E-E752-459A-9D4A-2C7159ADE3DF}"/>
    <cellStyle name="Normal 9 4 2 2 3 2 4 2" xfId="4877" xr:uid="{9E9320B6-399B-4C4D-B4CD-7792F175A7D4}"/>
    <cellStyle name="Normal 9 4 2 2 3 2 5" xfId="4874" xr:uid="{4FE20989-492A-4064-9066-55D61392A6D9}"/>
    <cellStyle name="Normal 9 4 2 2 3 3" xfId="2383" xr:uid="{92C43510-DAFC-4295-ABB4-A5330E683616}"/>
    <cellStyle name="Normal 9 4 2 2 3 3 2" xfId="4878" xr:uid="{ECA14ED5-ACD0-43D1-9DC0-F59457C47E19}"/>
    <cellStyle name="Normal 9 4 2 2 3 4" xfId="4066" xr:uid="{44FC5001-8E98-4523-8D05-8D75501F7F93}"/>
    <cellStyle name="Normal 9 4 2 2 3 4 2" xfId="4879" xr:uid="{6481C382-F350-4A81-9423-222648CAC70F}"/>
    <cellStyle name="Normal 9 4 2 2 3 5" xfId="4067" xr:uid="{424CCD9D-97B5-4E6C-B8B6-808A3720F541}"/>
    <cellStyle name="Normal 9 4 2 2 3 5 2" xfId="4880" xr:uid="{EF02FF11-531D-44B6-B152-6A8F43748577}"/>
    <cellStyle name="Normal 9 4 2 2 3 6" xfId="4873" xr:uid="{0AF53540-2044-4B4F-B974-F4B7F549B3E0}"/>
    <cellStyle name="Normal 9 4 2 2 4" xfId="2384" xr:uid="{A73B708C-FDC3-4371-80CB-9B926F5A7CCF}"/>
    <cellStyle name="Normal 9 4 2 2 4 2" xfId="2385" xr:uid="{A4A1A828-0A90-4171-BE93-D6FA8D134185}"/>
    <cellStyle name="Normal 9 4 2 2 4 2 2" xfId="4882" xr:uid="{FDF9CDFD-58DA-4886-AE0B-51F1E31B3FBB}"/>
    <cellStyle name="Normal 9 4 2 2 4 3" xfId="4068" xr:uid="{9C15BAF8-00B2-4E9A-A599-169ADBEE6559}"/>
    <cellStyle name="Normal 9 4 2 2 4 3 2" xfId="4883" xr:uid="{7CD8EFF2-E355-45D1-B579-1D0FD4431E8B}"/>
    <cellStyle name="Normal 9 4 2 2 4 4" xfId="4069" xr:uid="{DD482A92-B304-4348-9A56-7175B1DC21F9}"/>
    <cellStyle name="Normal 9 4 2 2 4 4 2" xfId="4884" xr:uid="{754B2827-0E67-44B0-A155-1290A6B9BD46}"/>
    <cellStyle name="Normal 9 4 2 2 4 5" xfId="4881" xr:uid="{7509B7B9-C3C2-405D-B6D2-83B6D9BA622D}"/>
    <cellStyle name="Normal 9 4 2 2 5" xfId="2386" xr:uid="{A7370785-36F9-463C-89F0-2CE8909718C7}"/>
    <cellStyle name="Normal 9 4 2 2 5 2" xfId="4070" xr:uid="{240A5E62-1C1C-4631-81BE-161F484AAE9F}"/>
    <cellStyle name="Normal 9 4 2 2 5 2 2" xfId="4886" xr:uid="{594732E0-4A40-4C97-92DF-34BD3F6D60F3}"/>
    <cellStyle name="Normal 9 4 2 2 5 3" xfId="4071" xr:uid="{2E8B2415-2906-4DBF-BCB1-030818E078DD}"/>
    <cellStyle name="Normal 9 4 2 2 5 3 2" xfId="4887" xr:uid="{8FF9F64E-3D99-4AEB-9340-36B47923F42F}"/>
    <cellStyle name="Normal 9 4 2 2 5 4" xfId="4072" xr:uid="{8874796B-0A61-4F86-981A-75F02DC87D0C}"/>
    <cellStyle name="Normal 9 4 2 2 5 4 2" xfId="4888" xr:uid="{46845D38-8A15-4023-9E63-02CC7E2F9F40}"/>
    <cellStyle name="Normal 9 4 2 2 5 5" xfId="4885" xr:uid="{9D971363-AF91-401F-8B1C-066AECF58514}"/>
    <cellStyle name="Normal 9 4 2 2 6" xfId="4073" xr:uid="{50EB58ED-DCF9-46EE-8C30-FF7EDE906F15}"/>
    <cellStyle name="Normal 9 4 2 2 6 2" xfId="4889" xr:uid="{DC327D3E-F193-459F-835B-3D912CC2546E}"/>
    <cellStyle name="Normal 9 4 2 2 7" xfId="4074" xr:uid="{EDF6FC88-E018-4148-91B6-6E0D1352CB81}"/>
    <cellStyle name="Normal 9 4 2 2 7 2" xfId="4890" xr:uid="{1CC5F0E4-665F-43FD-B4C9-614C7A445D48}"/>
    <cellStyle name="Normal 9 4 2 2 8" xfId="4075" xr:uid="{03E764F4-E6F6-4D09-9851-6BBF977AF196}"/>
    <cellStyle name="Normal 9 4 2 2 8 2" xfId="4891" xr:uid="{24012E69-9515-483D-AE9D-9F0E870159FB}"/>
    <cellStyle name="Normal 9 4 2 2 9" xfId="4859" xr:uid="{80EE32A9-9462-43CC-97C5-C968B71FDE1D}"/>
    <cellStyle name="Normal 9 4 2 3" xfId="413" xr:uid="{17E3493D-4FB2-4C3B-9D13-FFF4F359DBB8}"/>
    <cellStyle name="Normal 9 4 2 3 2" xfId="859" xr:uid="{31046460-22AB-4CCD-8D1C-29BF0D6B1DFB}"/>
    <cellStyle name="Normal 9 4 2 3 2 2" xfId="860" xr:uid="{F5F695C1-6D96-49DB-ADD1-3579B6493AF8}"/>
    <cellStyle name="Normal 9 4 2 3 2 2 2" xfId="2387" xr:uid="{EBD41FA0-D795-475B-8EBB-BBC2EE25E01F}"/>
    <cellStyle name="Normal 9 4 2 3 2 2 2 2" xfId="2388" xr:uid="{3CD4BA05-1303-49C5-8704-68C1403EB87E}"/>
    <cellStyle name="Normal 9 4 2 3 2 2 2 2 2" xfId="4896" xr:uid="{9803E98D-D8B0-4A76-87A4-9BDA087C1C72}"/>
    <cellStyle name="Normal 9 4 2 3 2 2 2 3" xfId="4895" xr:uid="{BE42A933-D763-4271-ACE6-4D9A204C29CE}"/>
    <cellStyle name="Normal 9 4 2 3 2 2 3" xfId="2389" xr:uid="{47921F78-3E20-4A9B-B01E-7027DFE2FEC5}"/>
    <cellStyle name="Normal 9 4 2 3 2 2 3 2" xfId="4897" xr:uid="{DA2C5830-1B07-4A38-BF9B-9108ACA2F982}"/>
    <cellStyle name="Normal 9 4 2 3 2 2 4" xfId="4894" xr:uid="{E86868BC-1293-40D3-9E94-3724F504F3A4}"/>
    <cellStyle name="Normal 9 4 2 3 2 3" xfId="2390" xr:uid="{D5C63624-0D44-4ED3-8822-286A90ECECC3}"/>
    <cellStyle name="Normal 9 4 2 3 2 3 2" xfId="2391" xr:uid="{CA0CFB7D-4968-4892-B0E1-3C9B73EB2BCA}"/>
    <cellStyle name="Normal 9 4 2 3 2 3 2 2" xfId="4899" xr:uid="{41238487-0FAD-4DEF-904F-A4BE76FD7998}"/>
    <cellStyle name="Normal 9 4 2 3 2 3 3" xfId="4898" xr:uid="{38CFCD67-4015-47F5-A78B-0B39757291B7}"/>
    <cellStyle name="Normal 9 4 2 3 2 4" xfId="2392" xr:uid="{46D79294-30CC-4441-93B9-CB4545073104}"/>
    <cellStyle name="Normal 9 4 2 3 2 4 2" xfId="4900" xr:uid="{E9686410-4B2B-4119-9F1D-8D517EBE660C}"/>
    <cellStyle name="Normal 9 4 2 3 2 5" xfId="4893" xr:uid="{0851752C-CBFE-4B5F-AADE-098C44EA3981}"/>
    <cellStyle name="Normal 9 4 2 3 3" xfId="861" xr:uid="{3191D9EF-F35A-49FA-93E5-50CE3774F9F0}"/>
    <cellStyle name="Normal 9 4 2 3 3 2" xfId="2393" xr:uid="{90927298-0E24-4AE2-9B5F-11E926631D24}"/>
    <cellStyle name="Normal 9 4 2 3 3 2 2" xfId="2394" xr:uid="{23485D6A-5BB0-417F-8739-402E4ED32BC7}"/>
    <cellStyle name="Normal 9 4 2 3 3 2 2 2" xfId="4903" xr:uid="{E65A54F9-2E91-44A3-BB9E-E3409404DD4E}"/>
    <cellStyle name="Normal 9 4 2 3 3 2 3" xfId="4902" xr:uid="{8FE0511A-4DB8-4C4F-A0EF-5F57BDB35B4D}"/>
    <cellStyle name="Normal 9 4 2 3 3 3" xfId="2395" xr:uid="{D54DD832-9597-4E2D-AD15-9C0CD11793FE}"/>
    <cellStyle name="Normal 9 4 2 3 3 3 2" xfId="4904" xr:uid="{2010CA08-225E-43B0-AF94-7E980A4030D5}"/>
    <cellStyle name="Normal 9 4 2 3 3 4" xfId="4076" xr:uid="{19A8837D-6821-4545-A579-6A304C709CA0}"/>
    <cellStyle name="Normal 9 4 2 3 3 4 2" xfId="4905" xr:uid="{B52828EE-A667-40DF-A73D-3CD69B29F17E}"/>
    <cellStyle name="Normal 9 4 2 3 3 5" xfId="4901" xr:uid="{9DD1CDDA-0267-49CC-913A-A846BF4B2916}"/>
    <cellStyle name="Normal 9 4 2 3 4" xfId="2396" xr:uid="{F2171B8D-E511-4FC1-B7BE-25A7A49A89CF}"/>
    <cellStyle name="Normal 9 4 2 3 4 2" xfId="2397" xr:uid="{0EA4DF27-29EC-4153-96D5-8EB2C4F70A99}"/>
    <cellStyle name="Normal 9 4 2 3 4 2 2" xfId="4907" xr:uid="{BFBF32F3-DFCE-46C4-82CB-68074F907053}"/>
    <cellStyle name="Normal 9 4 2 3 4 3" xfId="4906" xr:uid="{3BF282DD-0789-4F88-A9EF-670C1C52F029}"/>
    <cellStyle name="Normal 9 4 2 3 5" xfId="2398" xr:uid="{CF18BD07-AFF9-47D7-B537-15AC0F7A6113}"/>
    <cellStyle name="Normal 9 4 2 3 5 2" xfId="4908" xr:uid="{21E2745F-2E75-4A6C-949C-D5A30B7C9578}"/>
    <cellStyle name="Normal 9 4 2 3 6" xfId="4077" xr:uid="{31895343-1F41-4828-8773-431802FD6D40}"/>
    <cellStyle name="Normal 9 4 2 3 6 2" xfId="4909" xr:uid="{F5F45BC9-921A-48A8-97B6-4C659619E082}"/>
    <cellStyle name="Normal 9 4 2 3 7" xfId="4892" xr:uid="{60083D43-444B-4FDC-9DE3-268A6DD0B913}"/>
    <cellStyle name="Normal 9 4 2 4" xfId="414" xr:uid="{534A8E87-6494-41E7-A38F-27BC1F17D7FC}"/>
    <cellStyle name="Normal 9 4 2 4 2" xfId="862" xr:uid="{365EA28B-F40C-48A9-BFAA-16DC3DDF051F}"/>
    <cellStyle name="Normal 9 4 2 4 2 2" xfId="2399" xr:uid="{389118DA-3794-4692-828A-D792BE1D04B4}"/>
    <cellStyle name="Normal 9 4 2 4 2 2 2" xfId="2400" xr:uid="{0F51BD12-85BF-4331-B842-1DB08AB68D7C}"/>
    <cellStyle name="Normal 9 4 2 4 2 2 2 2" xfId="4913" xr:uid="{AFEE76D1-84C2-47DD-A3AF-786317C0D64B}"/>
    <cellStyle name="Normal 9 4 2 4 2 2 3" xfId="4912" xr:uid="{C1094328-1DB1-428F-AA36-778EDE26BDE6}"/>
    <cellStyle name="Normal 9 4 2 4 2 3" xfId="2401" xr:uid="{9C14FBCC-3448-466F-A294-DED9A1966AF3}"/>
    <cellStyle name="Normal 9 4 2 4 2 3 2" xfId="4914" xr:uid="{A0C451A2-31C5-45AF-9050-981E2022AD6C}"/>
    <cellStyle name="Normal 9 4 2 4 2 4" xfId="4078" xr:uid="{14B9BD75-B056-43F2-8555-F1D8C8483F5A}"/>
    <cellStyle name="Normal 9 4 2 4 2 4 2" xfId="4915" xr:uid="{2E1AE9A9-2AD4-420D-B348-501F28523685}"/>
    <cellStyle name="Normal 9 4 2 4 2 5" xfId="4911" xr:uid="{7476ED73-0337-4BBE-9A22-283326C21D13}"/>
    <cellStyle name="Normal 9 4 2 4 3" xfId="2402" xr:uid="{C0163AC8-303F-41D5-9FE1-AE581491FDF9}"/>
    <cellStyle name="Normal 9 4 2 4 3 2" xfId="2403" xr:uid="{C1F732A3-124A-4ED6-AB62-5272ACABF429}"/>
    <cellStyle name="Normal 9 4 2 4 3 2 2" xfId="4917" xr:uid="{F572AD8B-D1BC-456B-94EF-150DC630D7BF}"/>
    <cellStyle name="Normal 9 4 2 4 3 3" xfId="4916" xr:uid="{71D84436-4A51-4896-86FA-7379D31AA8A8}"/>
    <cellStyle name="Normal 9 4 2 4 4" xfId="2404" xr:uid="{A3EACF89-5DC7-470A-B36C-898674D3AD4E}"/>
    <cellStyle name="Normal 9 4 2 4 4 2" xfId="4918" xr:uid="{C4D8F348-7BE9-4931-9001-F01A295066D8}"/>
    <cellStyle name="Normal 9 4 2 4 5" xfId="4079" xr:uid="{43E55BF2-2062-4696-812D-BD22C0514519}"/>
    <cellStyle name="Normal 9 4 2 4 5 2" xfId="4919" xr:uid="{AE8B26F3-D65C-4226-B4A1-1BD53D4B9BF4}"/>
    <cellStyle name="Normal 9 4 2 4 6" xfId="4910" xr:uid="{347CB78A-3DB2-485F-A774-2354619F62C5}"/>
    <cellStyle name="Normal 9 4 2 5" xfId="415" xr:uid="{4546AFF0-C649-44C7-821F-D046040A80DE}"/>
    <cellStyle name="Normal 9 4 2 5 2" xfId="2405" xr:uid="{B73B633B-C90B-4BCD-BB18-6050C9FE8C15}"/>
    <cellStyle name="Normal 9 4 2 5 2 2" xfId="2406" xr:uid="{DCBC77EE-354A-4617-88B2-70B9EAFAD4D6}"/>
    <cellStyle name="Normal 9 4 2 5 2 2 2" xfId="4922" xr:uid="{6FF0051E-2334-40F1-9B88-F7B38D7D8F19}"/>
    <cellStyle name="Normal 9 4 2 5 2 3" xfId="4921" xr:uid="{EF63CC6A-B0E2-450D-A260-201177E82417}"/>
    <cellStyle name="Normal 9 4 2 5 3" xfId="2407" xr:uid="{D410F0C4-F493-4981-9743-CB793C0F952E}"/>
    <cellStyle name="Normal 9 4 2 5 3 2" xfId="4923" xr:uid="{5977AB53-E82E-4CCF-88BB-DEAAEC491FA3}"/>
    <cellStyle name="Normal 9 4 2 5 4" xfId="4080" xr:uid="{83B93111-DCB2-435F-91A6-E4CF3D5E85C4}"/>
    <cellStyle name="Normal 9 4 2 5 4 2" xfId="4924" xr:uid="{FCDFCBCD-822C-433D-A50D-B434F519E26E}"/>
    <cellStyle name="Normal 9 4 2 5 5" xfId="4920" xr:uid="{E7CA4DCC-46EE-4A74-97E3-FB76225DD1E6}"/>
    <cellStyle name="Normal 9 4 2 6" xfId="2408" xr:uid="{70B1403C-8158-4DD9-A039-BFE8FA2C3386}"/>
    <cellStyle name="Normal 9 4 2 6 2" xfId="2409" xr:uid="{F9DB9A80-0696-4C6F-B96D-24F7D28A7FC8}"/>
    <cellStyle name="Normal 9 4 2 6 2 2" xfId="4926" xr:uid="{CF6E5229-E3CA-407B-BC5C-CE24E2EBE08D}"/>
    <cellStyle name="Normal 9 4 2 6 3" xfId="4081" xr:uid="{2FC17F2F-2E3C-4792-A3F4-DEABE141DD0E}"/>
    <cellStyle name="Normal 9 4 2 6 3 2" xfId="4927" xr:uid="{76E14B58-11A2-4815-BD73-E0BF35693202}"/>
    <cellStyle name="Normal 9 4 2 6 4" xfId="4082" xr:uid="{ED1E9DB7-4FC5-4169-9BC5-3AF7B94683B4}"/>
    <cellStyle name="Normal 9 4 2 6 4 2" xfId="4928" xr:uid="{3A2DEF2A-9FDE-4D47-B934-C70205318CCD}"/>
    <cellStyle name="Normal 9 4 2 6 5" xfId="4925" xr:uid="{F4498A6B-950E-47A2-9C10-B932CFE913F1}"/>
    <cellStyle name="Normal 9 4 2 7" xfId="2410" xr:uid="{445574F8-9D59-47D4-AED4-D87AF973883F}"/>
    <cellStyle name="Normal 9 4 2 7 2" xfId="4929" xr:uid="{9B8851C8-ADA6-4361-B407-F947B7B0C967}"/>
    <cellStyle name="Normal 9 4 2 8" xfId="4083" xr:uid="{8DA71D9C-7A98-4D56-A507-87812D3B8BD2}"/>
    <cellStyle name="Normal 9 4 2 8 2" xfId="4930" xr:uid="{3770CAC4-F713-4494-A8A3-B89CA66EFAA9}"/>
    <cellStyle name="Normal 9 4 2 9" xfId="4084" xr:uid="{E667B91A-D09B-490B-BDBB-C152A9CF30B1}"/>
    <cellStyle name="Normal 9 4 2 9 2" xfId="4931" xr:uid="{AC8EE219-DDA2-4083-85FF-9E5A04B7E1F6}"/>
    <cellStyle name="Normal 9 4 3" xfId="175" xr:uid="{DD0836EC-FED4-45E6-9F77-BD0515A768D4}"/>
    <cellStyle name="Normal 9 4 3 2" xfId="176" xr:uid="{E59BA3E0-AE12-4357-B861-57EFF4408D9B}"/>
    <cellStyle name="Normal 9 4 3 2 2" xfId="863" xr:uid="{5C1D6991-0192-4247-A26D-272B8E46AE73}"/>
    <cellStyle name="Normal 9 4 3 2 2 2" xfId="2411" xr:uid="{0A3BE9C8-8D5F-4D2B-86D2-BF2986260D8B}"/>
    <cellStyle name="Normal 9 4 3 2 2 2 2" xfId="2412" xr:uid="{6D5D529F-F3A1-44E4-9E26-0E98DE6A2718}"/>
    <cellStyle name="Normal 9 4 3 2 2 2 2 2" xfId="4500" xr:uid="{16C4A279-0358-4690-99F3-28EE2239D646}"/>
    <cellStyle name="Normal 9 4 3 2 2 2 2 2 2" xfId="5307" xr:uid="{98180460-C320-4742-9B0F-F69DD8C0D814}"/>
    <cellStyle name="Normal 9 4 3 2 2 2 2 2 3" xfId="4936" xr:uid="{FFD09100-9EC4-466B-90F4-3C07FB44BC41}"/>
    <cellStyle name="Normal 9 4 3 2 2 2 3" xfId="4501" xr:uid="{D64F9FCB-70A4-4A6E-9D7E-BE6FCBCB9803}"/>
    <cellStyle name="Normal 9 4 3 2 2 2 3 2" xfId="5308" xr:uid="{1F850ED0-6EBC-4583-9F91-F5A911149B26}"/>
    <cellStyle name="Normal 9 4 3 2 2 2 3 3" xfId="4935" xr:uid="{42711FEF-70BD-4CEA-BB71-F8D9B0166116}"/>
    <cellStyle name="Normal 9 4 3 2 2 3" xfId="2413" xr:uid="{060D6378-2F40-4FBE-8274-03AEDE27CEEF}"/>
    <cellStyle name="Normal 9 4 3 2 2 3 2" xfId="4502" xr:uid="{E35EF870-C8EC-47F5-B114-E24A76E0A261}"/>
    <cellStyle name="Normal 9 4 3 2 2 3 2 2" xfId="5309" xr:uid="{3284F7D5-C80A-4295-987F-DB495C259C47}"/>
    <cellStyle name="Normal 9 4 3 2 2 3 2 3" xfId="4937" xr:uid="{57CBD752-F6C3-4022-B584-708025727EE2}"/>
    <cellStyle name="Normal 9 4 3 2 2 4" xfId="4085" xr:uid="{641D544E-4259-4CE3-80C3-8D85A48690FC}"/>
    <cellStyle name="Normal 9 4 3 2 2 4 2" xfId="4938" xr:uid="{0E115425-7523-44D2-BA20-DB6A94963EA9}"/>
    <cellStyle name="Normal 9 4 3 2 2 5" xfId="4934" xr:uid="{9B984615-B2B7-4BDB-87B5-F433564A2AF5}"/>
    <cellStyle name="Normal 9 4 3 2 3" xfId="2414" xr:uid="{C74FD6DF-DAAE-418C-A92A-D1A0201CDB79}"/>
    <cellStyle name="Normal 9 4 3 2 3 2" xfId="2415" xr:uid="{A85BA06C-0E2D-4962-906E-508C32B48BFD}"/>
    <cellStyle name="Normal 9 4 3 2 3 2 2" xfId="4503" xr:uid="{5A36A16C-8648-4148-B900-7DCFE9A150CA}"/>
    <cellStyle name="Normal 9 4 3 2 3 2 2 2" xfId="5310" xr:uid="{EAB3506D-50E0-4EDD-A25D-540EE3F16D1E}"/>
    <cellStyle name="Normal 9 4 3 2 3 2 2 3" xfId="4940" xr:uid="{FD62E035-5C30-4264-9758-B7A5374DBFAC}"/>
    <cellStyle name="Normal 9 4 3 2 3 3" xfId="4086" xr:uid="{AA48AEC3-1ECF-4CAE-BC23-F2697BEBD569}"/>
    <cellStyle name="Normal 9 4 3 2 3 3 2" xfId="4941" xr:uid="{16216F26-2137-4DB4-852E-542FF52B81BD}"/>
    <cellStyle name="Normal 9 4 3 2 3 4" xfId="4087" xr:uid="{1B794FDE-6D6A-42D0-A17D-6DD8A8AB5DFC}"/>
    <cellStyle name="Normal 9 4 3 2 3 4 2" xfId="4942" xr:uid="{6559E55B-61FF-4B96-8E5D-9CD336F80BAE}"/>
    <cellStyle name="Normal 9 4 3 2 3 5" xfId="4939" xr:uid="{C5B4E0B1-4B06-493B-B970-C861DDFD9C83}"/>
    <cellStyle name="Normal 9 4 3 2 4" xfId="2416" xr:uid="{4485D017-5EF8-49E4-BCC3-845E2B02AA75}"/>
    <cellStyle name="Normal 9 4 3 2 4 2" xfId="4504" xr:uid="{FD59C1E2-8B6C-4895-B98D-9B36A3325B6C}"/>
    <cellStyle name="Normal 9 4 3 2 4 2 2" xfId="5311" xr:uid="{5BBE3F0E-5A30-41CB-B07B-38E849BB64E9}"/>
    <cellStyle name="Normal 9 4 3 2 4 2 3" xfId="4943" xr:uid="{0D351BA2-485A-44B3-B5A2-6E3C5DBC47EE}"/>
    <cellStyle name="Normal 9 4 3 2 5" xfId="4088" xr:uid="{5B363EFA-71CC-4CF2-9EDD-EF528E3A2DBA}"/>
    <cellStyle name="Normal 9 4 3 2 5 2" xfId="4944" xr:uid="{CC7E0537-4C38-4C1E-B13E-879B451805C4}"/>
    <cellStyle name="Normal 9 4 3 2 6" xfId="4089" xr:uid="{AB38AA64-36CA-4BC5-B4A3-58E25247A436}"/>
    <cellStyle name="Normal 9 4 3 2 6 2" xfId="4945" xr:uid="{202D8158-8898-4F58-BF79-017ADB77E880}"/>
    <cellStyle name="Normal 9 4 3 2 7" xfId="4933" xr:uid="{01B2D90E-1B8C-4AF7-AF09-C60BC6E661DD}"/>
    <cellStyle name="Normal 9 4 3 3" xfId="416" xr:uid="{E7E40329-A0D9-4496-A114-309EBF7D63D6}"/>
    <cellStyle name="Normal 9 4 3 3 2" xfId="2417" xr:uid="{04487D3B-DC1E-4015-B689-3EFD28148F8C}"/>
    <cellStyle name="Normal 9 4 3 3 2 2" xfId="2418" xr:uid="{BB3ACD2A-D59E-4147-A98D-A7EF5B41B6B3}"/>
    <cellStyle name="Normal 9 4 3 3 2 2 2" xfId="4505" xr:uid="{DE4377C6-AAF0-4D78-B33E-D63BE405963E}"/>
    <cellStyle name="Normal 9 4 3 3 2 2 2 2" xfId="5312" xr:uid="{A6590545-5AEC-425D-9AF0-A0045907E5C4}"/>
    <cellStyle name="Normal 9 4 3 3 2 2 2 3" xfId="4948" xr:uid="{04A5FEE1-956F-4E44-8C6B-E578943A20A1}"/>
    <cellStyle name="Normal 9 4 3 3 2 3" xfId="4090" xr:uid="{8239F93D-946E-4B39-BC65-2071F3D33246}"/>
    <cellStyle name="Normal 9 4 3 3 2 3 2" xfId="4949" xr:uid="{840A6928-3A44-4717-96E1-D62921CA063F}"/>
    <cellStyle name="Normal 9 4 3 3 2 4" xfId="4091" xr:uid="{32DE4784-A2C2-4CE1-BD26-ED205E44304F}"/>
    <cellStyle name="Normal 9 4 3 3 2 4 2" xfId="4950" xr:uid="{57111CD0-F12C-4C3F-89D3-C80F54D3CBA8}"/>
    <cellStyle name="Normal 9 4 3 3 2 5" xfId="4947" xr:uid="{E80137B4-F123-43A9-B3F5-4D9C60952BBC}"/>
    <cellStyle name="Normal 9 4 3 3 3" xfId="2419" xr:uid="{FF814D8E-7A6D-4292-B51B-FECDF75BFA87}"/>
    <cellStyle name="Normal 9 4 3 3 3 2" xfId="4506" xr:uid="{91F37B28-5BFF-46B2-998E-6BD3FD2CE693}"/>
    <cellStyle name="Normal 9 4 3 3 3 2 2" xfId="5313" xr:uid="{9818B3D4-1D81-4BC3-A9D6-6B126374011B}"/>
    <cellStyle name="Normal 9 4 3 3 3 2 3" xfId="4951" xr:uid="{614C1C96-A961-4E94-AF0A-ABF087E19C5C}"/>
    <cellStyle name="Normal 9 4 3 3 4" xfId="4092" xr:uid="{A657709A-725E-4EC2-AE94-45E3BA85A647}"/>
    <cellStyle name="Normal 9 4 3 3 4 2" xfId="4952" xr:uid="{1BB9A271-35BA-456B-A5E7-89C588F56FDA}"/>
    <cellStyle name="Normal 9 4 3 3 5" xfId="4093" xr:uid="{9BDAD47F-3FE6-40E2-A52A-9E1724896D37}"/>
    <cellStyle name="Normal 9 4 3 3 5 2" xfId="4953" xr:uid="{EFF498E2-CF5E-4505-813E-B91295A4CA16}"/>
    <cellStyle name="Normal 9 4 3 3 6" xfId="4946" xr:uid="{8A6E0F69-4C18-4198-944E-1F7388D5EAE8}"/>
    <cellStyle name="Normal 9 4 3 4" xfId="2420" xr:uid="{4565377C-9DC4-4163-B7F8-626A72DAE368}"/>
    <cellStyle name="Normal 9 4 3 4 2" xfId="2421" xr:uid="{5B9933E2-2458-47D8-A977-9F7D33DC8828}"/>
    <cellStyle name="Normal 9 4 3 4 2 2" xfId="4507" xr:uid="{747BD719-5676-413B-BEF3-C7FEB1712BF7}"/>
    <cellStyle name="Normal 9 4 3 4 2 2 2" xfId="5314" xr:uid="{2D6097C3-822B-4375-AAC4-ECA7A301F045}"/>
    <cellStyle name="Normal 9 4 3 4 2 2 3" xfId="4955" xr:uid="{1FA3545C-F339-4AD6-AC58-781261029130}"/>
    <cellStyle name="Normal 9 4 3 4 3" xfId="4094" xr:uid="{E8F471B1-BF6C-4217-8C25-42705005C3E4}"/>
    <cellStyle name="Normal 9 4 3 4 3 2" xfId="4956" xr:uid="{55B50EFD-F4AA-4DF5-83F9-E454E6E631D9}"/>
    <cellStyle name="Normal 9 4 3 4 4" xfId="4095" xr:uid="{33A189D8-826E-428B-BC84-E2FF2E8EC194}"/>
    <cellStyle name="Normal 9 4 3 4 4 2" xfId="4957" xr:uid="{31ED1237-BEB1-446E-B5EB-AECC6552C3A8}"/>
    <cellStyle name="Normal 9 4 3 4 5" xfId="4954" xr:uid="{C579E0E5-BFF0-45EA-A36C-610BF81F8388}"/>
    <cellStyle name="Normal 9 4 3 5" xfId="2422" xr:uid="{4826D6DF-B492-4DEC-9071-818E5CDF620D}"/>
    <cellStyle name="Normal 9 4 3 5 2" xfId="4096" xr:uid="{49E49C52-EB5B-4840-9D96-23E0EF0FCD18}"/>
    <cellStyle name="Normal 9 4 3 5 2 2" xfId="4959" xr:uid="{1FECD5B6-5A35-464A-BC26-100DE4846100}"/>
    <cellStyle name="Normal 9 4 3 5 3" xfId="4097" xr:uid="{51232284-94A7-404E-BB17-60823248E74D}"/>
    <cellStyle name="Normal 9 4 3 5 3 2" xfId="4960" xr:uid="{39BF7A50-0EDC-4E68-901C-D06D103BF26F}"/>
    <cellStyle name="Normal 9 4 3 5 4" xfId="4098" xr:uid="{DC6F57DE-4A77-4624-B491-176673F2A75A}"/>
    <cellStyle name="Normal 9 4 3 5 4 2" xfId="4961" xr:uid="{E26A6220-276C-41BF-8DAC-10D607344665}"/>
    <cellStyle name="Normal 9 4 3 5 5" xfId="4958" xr:uid="{7E22A823-02DE-4C12-B876-EDBAFAFE7C0D}"/>
    <cellStyle name="Normal 9 4 3 6" xfId="4099" xr:uid="{B43212F9-4857-4038-8EA7-574270FFED64}"/>
    <cellStyle name="Normal 9 4 3 6 2" xfId="4962" xr:uid="{9F8F1EA4-CAF0-4A7F-AD52-AD7ED33F1516}"/>
    <cellStyle name="Normal 9 4 3 7" xfId="4100" xr:uid="{CE5658B3-AB7C-49EE-B5F0-3A5014B2BAE3}"/>
    <cellStyle name="Normal 9 4 3 7 2" xfId="4963" xr:uid="{75E7D0DE-E479-470D-A669-CCDC786E225F}"/>
    <cellStyle name="Normal 9 4 3 8" xfId="4101" xr:uid="{B38B7E25-D473-404C-A00C-2FBF5C6377CD}"/>
    <cellStyle name="Normal 9 4 3 8 2" xfId="4964" xr:uid="{73BE949E-9EFF-4DBC-A61A-D5AAE4695910}"/>
    <cellStyle name="Normal 9 4 3 9" xfId="4932" xr:uid="{6D8C6D0E-C374-4E9D-81F9-038F88B3C20C}"/>
    <cellStyle name="Normal 9 4 4" xfId="177" xr:uid="{FC558F66-B6FC-4A59-8CBA-AD32A7D38D53}"/>
    <cellStyle name="Normal 9 4 4 2" xfId="864" xr:uid="{EF198A10-0973-485B-96B2-A905F263D94C}"/>
    <cellStyle name="Normal 9 4 4 2 2" xfId="865" xr:uid="{E61CB099-96FC-4A0C-BFA7-32A057280F37}"/>
    <cellStyle name="Normal 9 4 4 2 2 2" xfId="2423" xr:uid="{669F011F-5778-4208-9FB2-50BB178AE0C8}"/>
    <cellStyle name="Normal 9 4 4 2 2 2 2" xfId="2424" xr:uid="{CE912151-D566-4700-AE25-7A7671F19EB8}"/>
    <cellStyle name="Normal 9 4 4 2 2 2 2 2" xfId="4969" xr:uid="{17F2D2A6-2CE1-4555-97BB-DD287599995E}"/>
    <cellStyle name="Normal 9 4 4 2 2 2 3" xfId="4968" xr:uid="{4715E7C5-9AA8-460E-ADB1-0E5167388752}"/>
    <cellStyle name="Normal 9 4 4 2 2 3" xfId="2425" xr:uid="{CCEB7797-4870-4194-9B62-BB8CE824C1FC}"/>
    <cellStyle name="Normal 9 4 4 2 2 3 2" xfId="4970" xr:uid="{2ED487C8-79B3-451E-B117-EFA8B17242FB}"/>
    <cellStyle name="Normal 9 4 4 2 2 4" xfId="4102" xr:uid="{BC2693A1-9FBC-4B57-9DB1-F522087399DB}"/>
    <cellStyle name="Normal 9 4 4 2 2 4 2" xfId="4971" xr:uid="{C0499F31-950B-4AB9-9489-676EC34A1093}"/>
    <cellStyle name="Normal 9 4 4 2 2 5" xfId="4967" xr:uid="{0DEACF7A-9500-4F1E-B33D-F8429CC62139}"/>
    <cellStyle name="Normal 9 4 4 2 3" xfId="2426" xr:uid="{99824410-B9B6-44FE-9F65-2BFBF0A83DD6}"/>
    <cellStyle name="Normal 9 4 4 2 3 2" xfId="2427" xr:uid="{4CCE72F1-F982-4CB2-B8D7-3B4E286647A0}"/>
    <cellStyle name="Normal 9 4 4 2 3 2 2" xfId="4973" xr:uid="{2778EA75-08A0-4264-8BB4-35D09C5F3B64}"/>
    <cellStyle name="Normal 9 4 4 2 3 3" xfId="4972" xr:uid="{0A39B7F6-8DE6-4C78-B36F-E6AC439B74F5}"/>
    <cellStyle name="Normal 9 4 4 2 4" xfId="2428" xr:uid="{4B7BA6F2-7FC9-4B65-A6DC-30EE2DE0CD5E}"/>
    <cellStyle name="Normal 9 4 4 2 4 2" xfId="4974" xr:uid="{BC070C09-9B9D-4BF5-9912-0507B13D0A9D}"/>
    <cellStyle name="Normal 9 4 4 2 5" xfId="4103" xr:uid="{1EB3F7BB-E96C-4F7A-AD9A-D6EC1AD06844}"/>
    <cellStyle name="Normal 9 4 4 2 5 2" xfId="4975" xr:uid="{198B4D69-25C4-48B0-913C-847E48D69FCC}"/>
    <cellStyle name="Normal 9 4 4 2 6" xfId="4966" xr:uid="{637A4082-F844-44CE-B924-5C496FFDE635}"/>
    <cellStyle name="Normal 9 4 4 3" xfId="866" xr:uid="{7D6E305E-87D0-4EBD-A5C1-EFA5B3122654}"/>
    <cellStyle name="Normal 9 4 4 3 2" xfId="2429" xr:uid="{98E99CE9-CF11-4A49-92D3-1A22F4EBEEDA}"/>
    <cellStyle name="Normal 9 4 4 3 2 2" xfId="2430" xr:uid="{0FE8E63F-D9AB-4DC4-A4AD-21220E70B874}"/>
    <cellStyle name="Normal 9 4 4 3 2 2 2" xfId="4978" xr:uid="{223CC737-BD7B-4B37-BDAD-021818252D25}"/>
    <cellStyle name="Normal 9 4 4 3 2 3" xfId="4977" xr:uid="{9F7F843C-64E1-4642-B76B-D143C77201B7}"/>
    <cellStyle name="Normal 9 4 4 3 3" xfId="2431" xr:uid="{FE1E06C0-A4A9-4463-BDBA-938033F377BA}"/>
    <cellStyle name="Normal 9 4 4 3 3 2" xfId="4979" xr:uid="{BC145334-4BFA-498A-AE2C-CA970C622B04}"/>
    <cellStyle name="Normal 9 4 4 3 4" xfId="4104" xr:uid="{582DA86E-6A69-4649-9542-7A52A2DC2968}"/>
    <cellStyle name="Normal 9 4 4 3 4 2" xfId="4980" xr:uid="{31DC5994-F14E-4074-84C2-4FD006DAA807}"/>
    <cellStyle name="Normal 9 4 4 3 5" xfId="4976" xr:uid="{7F812C7B-9A67-4208-A6E4-7A1583169BB7}"/>
    <cellStyle name="Normal 9 4 4 4" xfId="2432" xr:uid="{7A521966-9DF2-40B0-8C3A-ACA556B9FB4E}"/>
    <cellStyle name="Normal 9 4 4 4 2" xfId="2433" xr:uid="{ED89895F-E1E6-40CF-9D8F-D40F959D4CDC}"/>
    <cellStyle name="Normal 9 4 4 4 2 2" xfId="4982" xr:uid="{5DA2414E-29DA-4A6D-A3B1-940A8D3F376B}"/>
    <cellStyle name="Normal 9 4 4 4 3" xfId="4105" xr:uid="{E9018364-414F-455B-8F46-718C28EDB79D}"/>
    <cellStyle name="Normal 9 4 4 4 3 2" xfId="4983" xr:uid="{04EA911E-4FEE-4C3C-B99E-CE3D14B0678A}"/>
    <cellStyle name="Normal 9 4 4 4 4" xfId="4106" xr:uid="{49B1FA6D-370D-4A2B-915E-55B6D3D351B0}"/>
    <cellStyle name="Normal 9 4 4 4 4 2" xfId="4984" xr:uid="{470309E6-35CF-46B9-A3E5-A5665ECF2960}"/>
    <cellStyle name="Normal 9 4 4 4 5" xfId="4981" xr:uid="{DB05DE7C-6574-4D8F-B69A-9C065D1BCD74}"/>
    <cellStyle name="Normal 9 4 4 5" xfId="2434" xr:uid="{00CBE381-F7FD-49AA-8CCC-1ED039E805CE}"/>
    <cellStyle name="Normal 9 4 4 5 2" xfId="4985" xr:uid="{D3BE4B91-0C21-4C15-B929-E14A9613931F}"/>
    <cellStyle name="Normal 9 4 4 6" xfId="4107" xr:uid="{35AEE33E-A97D-4FB5-85EE-B937D7351325}"/>
    <cellStyle name="Normal 9 4 4 6 2" xfId="4986" xr:uid="{238F6205-E65A-4C24-9CE7-E243B8F57158}"/>
    <cellStyle name="Normal 9 4 4 7" xfId="4108" xr:uid="{B1EB8CAE-740E-4820-AA43-7BB489D49E51}"/>
    <cellStyle name="Normal 9 4 4 7 2" xfId="4987" xr:uid="{760E6C91-CC3A-426C-A7F8-78059B28A95B}"/>
    <cellStyle name="Normal 9 4 4 8" xfId="4965" xr:uid="{C32CE2D9-FCCC-4B72-9EB7-1E5425D7F0F1}"/>
    <cellStyle name="Normal 9 4 5" xfId="417" xr:uid="{9342E67B-0B81-406A-B001-6BFA3902E2E8}"/>
    <cellStyle name="Normal 9 4 5 2" xfId="867" xr:uid="{A1F518B2-40B2-4064-83B5-57F08531A7E6}"/>
    <cellStyle name="Normal 9 4 5 2 2" xfId="2435" xr:uid="{6C232DBE-C5BF-459F-AF69-3615C2B68031}"/>
    <cellStyle name="Normal 9 4 5 2 2 2" xfId="2436" xr:uid="{6A83A53D-3077-432F-A326-11083C5370CA}"/>
    <cellStyle name="Normal 9 4 5 2 2 2 2" xfId="4991" xr:uid="{4E11EF29-F188-4D08-8899-B474E5B10B41}"/>
    <cellStyle name="Normal 9 4 5 2 2 3" xfId="4990" xr:uid="{E353AEF1-8909-4F44-9445-FB105DC51482}"/>
    <cellStyle name="Normal 9 4 5 2 3" xfId="2437" xr:uid="{1EF4D3A6-07D9-4515-95DF-53D6ACAB61CC}"/>
    <cellStyle name="Normal 9 4 5 2 3 2" xfId="4992" xr:uid="{09801D39-6FDE-49E5-BC96-A749CFE1A745}"/>
    <cellStyle name="Normal 9 4 5 2 4" xfId="4109" xr:uid="{E8FA57AB-9C9B-4625-BB70-9F1A0A592226}"/>
    <cellStyle name="Normal 9 4 5 2 4 2" xfId="4993" xr:uid="{41E7965E-63AF-4512-90CE-2FA53AF9C942}"/>
    <cellStyle name="Normal 9 4 5 2 5" xfId="4989" xr:uid="{F56EFC3F-BAD1-40FC-90E9-4718ADFFEEE7}"/>
    <cellStyle name="Normal 9 4 5 3" xfId="2438" xr:uid="{263E23CA-BCD0-406D-9830-FE1E00751B91}"/>
    <cellStyle name="Normal 9 4 5 3 2" xfId="2439" xr:uid="{B54AD9CC-0F46-4B30-8049-2D6F7F1E701D}"/>
    <cellStyle name="Normal 9 4 5 3 2 2" xfId="4995" xr:uid="{4AD167A7-09BB-4BC1-A4E5-B97625CF69D7}"/>
    <cellStyle name="Normal 9 4 5 3 3" xfId="4110" xr:uid="{68A05171-6A5A-41E9-AD0C-86E5BC9A360C}"/>
    <cellStyle name="Normal 9 4 5 3 3 2" xfId="4996" xr:uid="{D406B7BB-AC10-425E-8D86-917D0D20E474}"/>
    <cellStyle name="Normal 9 4 5 3 4" xfId="4111" xr:uid="{0748C942-C36C-4645-B4FF-0BC4F7A0CA9F}"/>
    <cellStyle name="Normal 9 4 5 3 4 2" xfId="4997" xr:uid="{9D554343-D575-4A4D-8ADF-04A62EB55E88}"/>
    <cellStyle name="Normal 9 4 5 3 5" xfId="4994" xr:uid="{3DC661C8-100C-4A5C-A495-84EB3E3AEF24}"/>
    <cellStyle name="Normal 9 4 5 4" xfId="2440" xr:uid="{B963F330-5A07-47AF-B3CB-21E20EDEF87A}"/>
    <cellStyle name="Normal 9 4 5 4 2" xfId="4998" xr:uid="{A800B3C8-6884-4B47-B259-8BFBF9F02BF4}"/>
    <cellStyle name="Normal 9 4 5 5" xfId="4112" xr:uid="{7D808371-B838-4A8D-9436-F6C45E3B284F}"/>
    <cellStyle name="Normal 9 4 5 5 2" xfId="4999" xr:uid="{9EE728E7-70EC-4026-8EE8-A6C0D9F588E2}"/>
    <cellStyle name="Normal 9 4 5 6" xfId="4113" xr:uid="{2C1AACF2-2433-4746-953C-E3E61E287C10}"/>
    <cellStyle name="Normal 9 4 5 6 2" xfId="5000" xr:uid="{86D52618-BCED-4EC3-AE1C-84DEDA2214C5}"/>
    <cellStyle name="Normal 9 4 5 7" xfId="4988" xr:uid="{81D9D5FF-0D25-4291-9A52-B33710ED76AD}"/>
    <cellStyle name="Normal 9 4 6" xfId="418" xr:uid="{4CE3A261-140E-4216-A222-74EB7BA653E2}"/>
    <cellStyle name="Normal 9 4 6 2" xfId="2441" xr:uid="{D0FC6DEE-3729-4341-A0D3-576BEA03FDBD}"/>
    <cellStyle name="Normal 9 4 6 2 2" xfId="2442" xr:uid="{35F87594-4B23-44EC-8EA4-239BEAB5DE4B}"/>
    <cellStyle name="Normal 9 4 6 2 2 2" xfId="5003" xr:uid="{BE237B9A-9304-41ED-9305-101F81CE11B2}"/>
    <cellStyle name="Normal 9 4 6 2 3" xfId="4114" xr:uid="{EAC64F3C-6F87-4826-BD25-8A3188E31EAA}"/>
    <cellStyle name="Normal 9 4 6 2 3 2" xfId="5004" xr:uid="{A81F6A71-1E4F-427A-971F-A0F681F89D5D}"/>
    <cellStyle name="Normal 9 4 6 2 4" xfId="4115" xr:uid="{6CB522AF-E0A2-43F0-8CB8-4ADF0C55E65B}"/>
    <cellStyle name="Normal 9 4 6 2 4 2" xfId="5005" xr:uid="{0B110A23-E27A-4039-A5BA-3A70F8E00820}"/>
    <cellStyle name="Normal 9 4 6 2 5" xfId="5002" xr:uid="{0141C1FA-2878-4E4F-B5E5-C23568A5AADB}"/>
    <cellStyle name="Normal 9 4 6 3" xfId="2443" xr:uid="{F0199B36-92B0-4858-A067-0F474A2AC4E5}"/>
    <cellStyle name="Normal 9 4 6 3 2" xfId="5006" xr:uid="{3C9FCE09-CD33-4185-82A4-B5E174DEE757}"/>
    <cellStyle name="Normal 9 4 6 4" xfId="4116" xr:uid="{78AA2FD9-93B2-4498-9588-F232F35F3CD1}"/>
    <cellStyle name="Normal 9 4 6 4 2" xfId="5007" xr:uid="{2F2B43E2-BCF1-4B6F-8268-49FD7238F5AE}"/>
    <cellStyle name="Normal 9 4 6 5" xfId="4117" xr:uid="{FF04E69A-7586-459B-AEF2-28D374F8FC25}"/>
    <cellStyle name="Normal 9 4 6 5 2" xfId="5008" xr:uid="{81B0768A-AC75-49FF-8441-25E028C8DCEA}"/>
    <cellStyle name="Normal 9 4 6 6" xfId="5001" xr:uid="{CD96F103-A47E-4580-979F-FBC39387B424}"/>
    <cellStyle name="Normal 9 4 7" xfId="2444" xr:uid="{A696559A-00DD-47AD-A065-8B08E0CBABD4}"/>
    <cellStyle name="Normal 9 4 7 2" xfId="2445" xr:uid="{C0331600-AA80-4F70-A0BD-79BC17F6EBAF}"/>
    <cellStyle name="Normal 9 4 7 2 2" xfId="5010" xr:uid="{69F39502-ABC2-40F5-B62D-1C595D9188ED}"/>
    <cellStyle name="Normal 9 4 7 3" xfId="4118" xr:uid="{33147165-7AB3-40F4-985A-16DDCF8043A9}"/>
    <cellStyle name="Normal 9 4 7 3 2" xfId="5011" xr:uid="{7FF1F356-BC56-47AB-917B-8B675DC6F93A}"/>
    <cellStyle name="Normal 9 4 7 4" xfId="4119" xr:uid="{CB1346C4-EA36-4242-AE30-F42A351BD971}"/>
    <cellStyle name="Normal 9 4 7 4 2" xfId="5012" xr:uid="{5A989B01-DDE6-4EB4-93F3-AF156FA756EF}"/>
    <cellStyle name="Normal 9 4 7 5" xfId="5009" xr:uid="{831A7F7D-0718-4CEA-8E2E-580C2E7AF81B}"/>
    <cellStyle name="Normal 9 4 8" xfId="2446" xr:uid="{535D159B-1F4D-4233-B9F6-3BD970A19D57}"/>
    <cellStyle name="Normal 9 4 8 2" xfId="4120" xr:uid="{F20FCF29-DEF5-4368-9C38-E4CD68F47F40}"/>
    <cellStyle name="Normal 9 4 8 2 2" xfId="5014" xr:uid="{59E48D78-3873-41E8-B205-FC7C11CFE5B1}"/>
    <cellStyle name="Normal 9 4 8 3" xfId="4121" xr:uid="{F475F670-24F6-4DEB-90BD-862EA753588E}"/>
    <cellStyle name="Normal 9 4 8 3 2" xfId="5015" xr:uid="{17E313C5-FE02-497D-9D45-A9E913F53E20}"/>
    <cellStyle name="Normal 9 4 8 4" xfId="4122" xr:uid="{6DB7C954-B5E8-4DCC-B49F-F920EA30D8C0}"/>
    <cellStyle name="Normal 9 4 8 4 2" xfId="5016" xr:uid="{1908FE53-7A08-42F5-A787-25DEDF739CF2}"/>
    <cellStyle name="Normal 9 4 8 5" xfId="5013" xr:uid="{7F861F03-53CF-44DC-BED4-25C5A57AF95E}"/>
    <cellStyle name="Normal 9 4 9" xfId="4123" xr:uid="{25961348-96D7-4E95-A938-49B990F4BBDF}"/>
    <cellStyle name="Normal 9 4 9 2" xfId="5017" xr:uid="{FCF8FEC6-CD3A-4488-A2D5-D5F01EE0993E}"/>
    <cellStyle name="Normal 9 5" xfId="178" xr:uid="{BD27B1E3-DA43-40D6-98A7-8334B391580D}"/>
    <cellStyle name="Normal 9 5 10" xfId="4124" xr:uid="{3D1EC916-4AC7-441D-9D22-AFB29E1772D0}"/>
    <cellStyle name="Normal 9 5 10 2" xfId="5019" xr:uid="{1C79AAAE-06F4-4000-AC4D-642565EA2AEF}"/>
    <cellStyle name="Normal 9 5 11" xfId="4125" xr:uid="{0A283CAC-DE47-47D2-801A-978404123D33}"/>
    <cellStyle name="Normal 9 5 11 2" xfId="5020" xr:uid="{DE1059BB-C4D1-4429-8B04-85C6E2601CE6}"/>
    <cellStyle name="Normal 9 5 12" xfId="5018" xr:uid="{7A314374-742F-4CD5-9B08-F65242835544}"/>
    <cellStyle name="Normal 9 5 2" xfId="179" xr:uid="{BF357438-9E21-4A93-B972-05EB5C692BB6}"/>
    <cellStyle name="Normal 9 5 2 10" xfId="5021" xr:uid="{95268FA7-E35C-4253-8A5E-BAFB13CBE80A}"/>
    <cellStyle name="Normal 9 5 2 2" xfId="419" xr:uid="{EE1BE0EE-CEFF-43C8-BDD5-803984D38349}"/>
    <cellStyle name="Normal 9 5 2 2 2" xfId="868" xr:uid="{0CF5655D-1737-407E-BEC4-3F6AC44A3A1F}"/>
    <cellStyle name="Normal 9 5 2 2 2 2" xfId="869" xr:uid="{6FDCDF81-611C-4243-B776-9A6B8EC51359}"/>
    <cellStyle name="Normal 9 5 2 2 2 2 2" xfId="2447" xr:uid="{DC6FE13E-FC69-4659-BFE8-7AD576E6DD8F}"/>
    <cellStyle name="Normal 9 5 2 2 2 2 2 2" xfId="5025" xr:uid="{8A1A32AA-4A80-48E3-B08E-F94B8A531AEB}"/>
    <cellStyle name="Normal 9 5 2 2 2 2 3" xfId="4126" xr:uid="{9AB817B3-BF17-416E-80D8-BD82215901FB}"/>
    <cellStyle name="Normal 9 5 2 2 2 2 3 2" xfId="5026" xr:uid="{995BB938-F04C-4FE3-B86B-4D0E96EF71A6}"/>
    <cellStyle name="Normal 9 5 2 2 2 2 4" xfId="4127" xr:uid="{3D36C651-6D85-4DDC-8C33-5605AE067FF1}"/>
    <cellStyle name="Normal 9 5 2 2 2 2 4 2" xfId="5027" xr:uid="{A4184338-4C19-46DB-8D78-3F0F23E912C7}"/>
    <cellStyle name="Normal 9 5 2 2 2 2 5" xfId="5024" xr:uid="{C0BB71D5-88D2-4EC6-AFFB-0AB9CCD9F5A0}"/>
    <cellStyle name="Normal 9 5 2 2 2 3" xfId="2448" xr:uid="{BAD419CA-F734-4624-BD92-B406422B4F43}"/>
    <cellStyle name="Normal 9 5 2 2 2 3 2" xfId="4128" xr:uid="{FD5CBDF3-0FDC-47B9-8732-5D31764DCA49}"/>
    <cellStyle name="Normal 9 5 2 2 2 3 2 2" xfId="5029" xr:uid="{9E760E7A-D152-4296-9B66-578571CE8FFF}"/>
    <cellStyle name="Normal 9 5 2 2 2 3 3" xfId="4129" xr:uid="{989947F8-D737-4458-ACA7-366ECF37AE5B}"/>
    <cellStyle name="Normal 9 5 2 2 2 3 3 2" xfId="5030" xr:uid="{9178FBB6-8981-432A-AF35-2CEE8315BF33}"/>
    <cellStyle name="Normal 9 5 2 2 2 3 4" xfId="4130" xr:uid="{D595BEF4-F6A2-4139-A69B-21B4FA6A2EBE}"/>
    <cellStyle name="Normal 9 5 2 2 2 3 4 2" xfId="5031" xr:uid="{E53A34E0-7205-4605-B173-09024DA4D6B5}"/>
    <cellStyle name="Normal 9 5 2 2 2 3 5" xfId="5028" xr:uid="{A45E42A7-6E23-4AA5-B876-0BFAD1637B29}"/>
    <cellStyle name="Normal 9 5 2 2 2 4" xfId="4131" xr:uid="{06C2E11C-CC0C-41F1-ABE6-BA2EEA8A5AA3}"/>
    <cellStyle name="Normal 9 5 2 2 2 4 2" xfId="5032" xr:uid="{1A77F7C0-AA5C-4E10-AEC7-31363CCF5D40}"/>
    <cellStyle name="Normal 9 5 2 2 2 5" xfId="4132" xr:uid="{67FBA812-994F-470C-999B-0B6F3CE83EF2}"/>
    <cellStyle name="Normal 9 5 2 2 2 5 2" xfId="5033" xr:uid="{5566940F-6399-4A2F-9B40-93C90A390CA7}"/>
    <cellStyle name="Normal 9 5 2 2 2 6" xfId="4133" xr:uid="{8682925E-BF89-4F47-8C99-E2A8EDED44DD}"/>
    <cellStyle name="Normal 9 5 2 2 2 6 2" xfId="5034" xr:uid="{8992C6EE-50D8-4B99-9FF6-0C6708D41CCF}"/>
    <cellStyle name="Normal 9 5 2 2 2 7" xfId="5023" xr:uid="{3126197E-FCA4-457B-B6F1-FCDCB3C7AC29}"/>
    <cellStyle name="Normal 9 5 2 2 3" xfId="870" xr:uid="{BD679E61-BB40-4E71-8C69-680A459B5F9A}"/>
    <cellStyle name="Normal 9 5 2 2 3 2" xfId="2449" xr:uid="{0EF1078E-7DC6-4D46-B774-B59F0927E29B}"/>
    <cellStyle name="Normal 9 5 2 2 3 2 2" xfId="4134" xr:uid="{53AF983E-622A-4D91-A073-197B839A7E9A}"/>
    <cellStyle name="Normal 9 5 2 2 3 2 2 2" xfId="5037" xr:uid="{BFA02DD1-3B03-4FC4-A945-F58D83569A39}"/>
    <cellStyle name="Normal 9 5 2 2 3 2 3" xfId="4135" xr:uid="{2F91820C-864E-4B79-B0C9-586AA07E8D61}"/>
    <cellStyle name="Normal 9 5 2 2 3 2 3 2" xfId="5038" xr:uid="{E53F7696-C493-48B7-89FF-E6E8030D3326}"/>
    <cellStyle name="Normal 9 5 2 2 3 2 4" xfId="4136" xr:uid="{B1D57F6E-DE76-4991-B185-E9156B0773DB}"/>
    <cellStyle name="Normal 9 5 2 2 3 2 4 2" xfId="5039" xr:uid="{2695154C-B34D-4758-A8BF-05E258774811}"/>
    <cellStyle name="Normal 9 5 2 2 3 2 5" xfId="5036" xr:uid="{A318AA83-CFA2-4E0E-AD90-0366801876F1}"/>
    <cellStyle name="Normal 9 5 2 2 3 3" xfId="4137" xr:uid="{4BCEA83F-0BDE-4026-A56A-90D202839644}"/>
    <cellStyle name="Normal 9 5 2 2 3 3 2" xfId="5040" xr:uid="{6BCAC19B-AFA0-4575-82A8-834549A02C97}"/>
    <cellStyle name="Normal 9 5 2 2 3 4" xfId="4138" xr:uid="{5FA6B67C-3DA6-41DE-B9A7-17C0F7070445}"/>
    <cellStyle name="Normal 9 5 2 2 3 4 2" xfId="5041" xr:uid="{F3E3B923-556A-423E-84D4-94E2B9735964}"/>
    <cellStyle name="Normal 9 5 2 2 3 5" xfId="4139" xr:uid="{2A1B9C7E-26C4-4DC0-BC52-98453C8CBD91}"/>
    <cellStyle name="Normal 9 5 2 2 3 5 2" xfId="5042" xr:uid="{DB68449C-2FEE-4F4B-8D9B-57A55F72F2ED}"/>
    <cellStyle name="Normal 9 5 2 2 3 6" xfId="5035" xr:uid="{BA3DD971-C6DA-41D4-95C3-0D8CDAF5A633}"/>
    <cellStyle name="Normal 9 5 2 2 4" xfId="2450" xr:uid="{00E9C34B-AFFB-4127-BE55-9C4309E8D1F1}"/>
    <cellStyle name="Normal 9 5 2 2 4 2" xfId="4140" xr:uid="{92C81DBF-D058-4A0D-9B57-B2E1862BC77A}"/>
    <cellStyle name="Normal 9 5 2 2 4 2 2" xfId="5044" xr:uid="{205A3581-35C4-4274-BD1E-EE240B917E29}"/>
    <cellStyle name="Normal 9 5 2 2 4 3" xfId="4141" xr:uid="{C6CEF538-C360-4AF5-A3B5-1AA1535FF1D5}"/>
    <cellStyle name="Normal 9 5 2 2 4 3 2" xfId="5045" xr:uid="{6632A6D8-0C50-4257-B9D9-98153D424561}"/>
    <cellStyle name="Normal 9 5 2 2 4 4" xfId="4142" xr:uid="{78E27B3D-B94C-4B50-9662-8D1F8492D7B1}"/>
    <cellStyle name="Normal 9 5 2 2 4 4 2" xfId="5046" xr:uid="{6001E38A-2D4F-4D29-AE48-26CFB04459DC}"/>
    <cellStyle name="Normal 9 5 2 2 4 5" xfId="5043" xr:uid="{02DCBDDA-C057-4AD5-A82D-5E4B0A7C257D}"/>
    <cellStyle name="Normal 9 5 2 2 5" xfId="4143" xr:uid="{214F50D5-C552-43B8-8F58-7226D8AB6A90}"/>
    <cellStyle name="Normal 9 5 2 2 5 2" xfId="4144" xr:uid="{4F656F5F-DAE8-4BAA-A063-A3AFAB5C732C}"/>
    <cellStyle name="Normal 9 5 2 2 5 2 2" xfId="5048" xr:uid="{520A6C73-9275-4849-8318-2FA0511EA9C6}"/>
    <cellStyle name="Normal 9 5 2 2 5 3" xfId="4145" xr:uid="{EE0A9C5A-D3B4-4C92-BF6D-0BD8EC6E4ABE}"/>
    <cellStyle name="Normal 9 5 2 2 5 3 2" xfId="5049" xr:uid="{27FE2FF2-36AB-478B-A527-0702B99AD779}"/>
    <cellStyle name="Normal 9 5 2 2 5 4" xfId="4146" xr:uid="{5E06CEB2-0407-4E22-9A98-F310BCE9266B}"/>
    <cellStyle name="Normal 9 5 2 2 5 4 2" xfId="5050" xr:uid="{DD5DD407-8A92-4E9A-B290-F2E573CAF3DA}"/>
    <cellStyle name="Normal 9 5 2 2 5 5" xfId="5047" xr:uid="{CF7E58E3-3DB3-4EBE-AE96-076A355BF956}"/>
    <cellStyle name="Normal 9 5 2 2 6" xfId="4147" xr:uid="{3676851A-EF33-4C5E-8834-A07C12E6EDD9}"/>
    <cellStyle name="Normal 9 5 2 2 6 2" xfId="5051" xr:uid="{C0111B03-09F1-40D0-9800-7E37FE93E208}"/>
    <cellStyle name="Normal 9 5 2 2 7" xfId="4148" xr:uid="{FE7CFC7B-8441-4BFA-A5A0-22931D54C94C}"/>
    <cellStyle name="Normal 9 5 2 2 7 2" xfId="5052" xr:uid="{75D15C17-EF54-41A1-8703-8B5F79F31616}"/>
    <cellStyle name="Normal 9 5 2 2 8" xfId="4149" xr:uid="{B1E2DD15-B395-4F58-A24E-F6D78C19A6C8}"/>
    <cellStyle name="Normal 9 5 2 2 8 2" xfId="5053" xr:uid="{D04FF531-455E-4AD2-B803-F7C763E921F9}"/>
    <cellStyle name="Normal 9 5 2 2 9" xfId="5022" xr:uid="{4FC9717D-1BFA-4EC3-82E9-547097857647}"/>
    <cellStyle name="Normal 9 5 2 3" xfId="871" xr:uid="{A2F44968-0C8E-47D5-8243-8383BB181D42}"/>
    <cellStyle name="Normal 9 5 2 3 2" xfId="872" xr:uid="{51A63FE2-AB3F-4201-BAA9-6FF59DBEE049}"/>
    <cellStyle name="Normal 9 5 2 3 2 2" xfId="873" xr:uid="{67A2509C-E254-4BAC-A22C-00EB68FCF8A3}"/>
    <cellStyle name="Normal 9 5 2 3 2 2 2" xfId="5056" xr:uid="{3FFA9951-4BCC-4535-80B2-BCA4587F85FD}"/>
    <cellStyle name="Normal 9 5 2 3 2 3" xfId="4150" xr:uid="{9578CAEB-1B08-49FF-A3E7-F55F0D281742}"/>
    <cellStyle name="Normal 9 5 2 3 2 3 2" xfId="5057" xr:uid="{B2C06F3E-BC5E-4480-ABB5-44DEC2C71D6B}"/>
    <cellStyle name="Normal 9 5 2 3 2 4" xfId="4151" xr:uid="{0AEAB481-8208-4B5D-AC52-9FF5B3E2ABED}"/>
    <cellStyle name="Normal 9 5 2 3 2 4 2" xfId="5058" xr:uid="{6BF0437B-F9AF-402F-B4B8-55205F708B0D}"/>
    <cellStyle name="Normal 9 5 2 3 2 5" xfId="5055" xr:uid="{AE06A52C-6068-4174-AB49-99921ED63985}"/>
    <cellStyle name="Normal 9 5 2 3 3" xfId="874" xr:uid="{3E0A1866-D59E-4AFE-BC4F-D79E114C77FC}"/>
    <cellStyle name="Normal 9 5 2 3 3 2" xfId="4152" xr:uid="{C5E420D2-F1EC-4EDF-8709-09ED90D75F07}"/>
    <cellStyle name="Normal 9 5 2 3 3 2 2" xfId="5060" xr:uid="{48B43857-947F-478D-A1FC-CCFB58814684}"/>
    <cellStyle name="Normal 9 5 2 3 3 3" xfId="4153" xr:uid="{31216E10-CCC0-4C8F-A3DB-3B69D335D151}"/>
    <cellStyle name="Normal 9 5 2 3 3 3 2" xfId="5061" xr:uid="{C935CB85-D2FC-4853-9048-1DBBD8C149B9}"/>
    <cellStyle name="Normal 9 5 2 3 3 4" xfId="4154" xr:uid="{2E0C2A58-2B84-4341-983B-125117DDAA8D}"/>
    <cellStyle name="Normal 9 5 2 3 3 4 2" xfId="5062" xr:uid="{FE46AD6C-3093-474C-A199-ACB522657748}"/>
    <cellStyle name="Normal 9 5 2 3 3 5" xfId="5059" xr:uid="{F9B6DAF8-C2BE-473C-B7E8-21EEDFC70761}"/>
    <cellStyle name="Normal 9 5 2 3 4" xfId="4155" xr:uid="{C93CA75D-4F48-4182-93BC-127F57704BDA}"/>
    <cellStyle name="Normal 9 5 2 3 4 2" xfId="5063" xr:uid="{64E731AB-FCF3-40CB-B7AF-6AD175AD253E}"/>
    <cellStyle name="Normal 9 5 2 3 5" xfId="4156" xr:uid="{E90238CB-A261-4446-AF8A-7024A00C280F}"/>
    <cellStyle name="Normal 9 5 2 3 5 2" xfId="5064" xr:uid="{97EE2B2B-99E3-4B0B-ACB7-4954B9B947EA}"/>
    <cellStyle name="Normal 9 5 2 3 6" xfId="4157" xr:uid="{AA3DD272-7E2D-4FF7-B1EA-C30911AC3592}"/>
    <cellStyle name="Normal 9 5 2 3 6 2" xfId="5065" xr:uid="{566F3A14-ED06-49A8-A9EB-52BC554C76BD}"/>
    <cellStyle name="Normal 9 5 2 3 7" xfId="5054" xr:uid="{E743861E-ECFD-4B4E-BAF8-30E1ABEF35E2}"/>
    <cellStyle name="Normal 9 5 2 4" xfId="875" xr:uid="{2FAB630E-62C4-4A02-906E-747D533BF7F2}"/>
    <cellStyle name="Normal 9 5 2 4 2" xfId="876" xr:uid="{336DB767-DF2B-4768-996E-1DD0E253A03A}"/>
    <cellStyle name="Normal 9 5 2 4 2 2" xfId="4158" xr:uid="{69B777F2-1D01-4B22-A578-46D4A5E783D8}"/>
    <cellStyle name="Normal 9 5 2 4 2 2 2" xfId="5068" xr:uid="{17BE02A0-D006-452F-8A8C-E09256DF0EF0}"/>
    <cellStyle name="Normal 9 5 2 4 2 3" xfId="4159" xr:uid="{A8D3FFC0-F0BF-466E-B638-FFC1052E6DB7}"/>
    <cellStyle name="Normal 9 5 2 4 2 3 2" xfId="5069" xr:uid="{38BB171A-D35A-41F1-9442-FA5A488F7EA2}"/>
    <cellStyle name="Normal 9 5 2 4 2 4" xfId="4160" xr:uid="{8FFAE20A-7010-4B2E-AFDE-D0C6E5EB4510}"/>
    <cellStyle name="Normal 9 5 2 4 2 4 2" xfId="5070" xr:uid="{ADF3B212-EBC6-4C89-8CF4-5110E87D2B7B}"/>
    <cellStyle name="Normal 9 5 2 4 2 5" xfId="5067" xr:uid="{34617487-B05E-4AA5-AD47-661A5896BC61}"/>
    <cellStyle name="Normal 9 5 2 4 3" xfId="4161" xr:uid="{451E14E2-8A68-43E6-805E-74CD84B4F354}"/>
    <cellStyle name="Normal 9 5 2 4 3 2" xfId="5071" xr:uid="{C16E320C-07A6-4BBC-826C-C41DD3D6B3DC}"/>
    <cellStyle name="Normal 9 5 2 4 4" xfId="4162" xr:uid="{84220F2F-DE4B-46F9-BE5C-994F2D5FDD89}"/>
    <cellStyle name="Normal 9 5 2 4 4 2" xfId="5072" xr:uid="{CF8172CA-5A81-49E1-9287-852B57119053}"/>
    <cellStyle name="Normal 9 5 2 4 5" xfId="4163" xr:uid="{16F38B16-13E1-450C-8FE4-91C81996C118}"/>
    <cellStyle name="Normal 9 5 2 4 5 2" xfId="5073" xr:uid="{AE38D16D-2989-4C9A-B99E-28C358473D04}"/>
    <cellStyle name="Normal 9 5 2 4 6" xfId="5066" xr:uid="{F319CD01-1710-474E-88DA-184AE41BA397}"/>
    <cellStyle name="Normal 9 5 2 5" xfId="877" xr:uid="{14E904DF-E4D0-4996-8152-ED36BFB6FCD5}"/>
    <cellStyle name="Normal 9 5 2 5 2" xfId="4164" xr:uid="{B762EF0B-6A12-4F63-8B15-68F9038CAAB2}"/>
    <cellStyle name="Normal 9 5 2 5 2 2" xfId="5075" xr:uid="{6ADC744C-E236-4D33-AD06-93E7EFD5B398}"/>
    <cellStyle name="Normal 9 5 2 5 3" xfId="4165" xr:uid="{49D6F9C0-79C1-4683-A62A-DE2FEF19BEE0}"/>
    <cellStyle name="Normal 9 5 2 5 3 2" xfId="5076" xr:uid="{DC283AF8-DA2C-415E-A3DD-D5ACDB63F05D}"/>
    <cellStyle name="Normal 9 5 2 5 4" xfId="4166" xr:uid="{EB0C2FA3-06BA-4E00-BBED-3F051CB1AA79}"/>
    <cellStyle name="Normal 9 5 2 5 4 2" xfId="5077" xr:uid="{05A502C4-12B0-434C-8C47-9228D3B5B2AA}"/>
    <cellStyle name="Normal 9 5 2 5 5" xfId="5074" xr:uid="{E9BEEFE4-F4D8-4087-B62B-B5AE83D4A1F3}"/>
    <cellStyle name="Normal 9 5 2 6" xfId="4167" xr:uid="{CDC7544A-FCEA-4749-B933-B7C0AA1E8E23}"/>
    <cellStyle name="Normal 9 5 2 6 2" xfId="4168" xr:uid="{831B5D6D-3640-42EC-B2C5-E5372BC8C581}"/>
    <cellStyle name="Normal 9 5 2 6 2 2" xfId="5079" xr:uid="{C1601DFE-1CBB-4395-BEAF-DFA7DD7ADC98}"/>
    <cellStyle name="Normal 9 5 2 6 3" xfId="4169" xr:uid="{A066D290-6DF2-4505-9D5F-1BF540A3A39E}"/>
    <cellStyle name="Normal 9 5 2 6 3 2" xfId="5080" xr:uid="{8083FBE4-F517-470D-9546-3DA2A4CACCB6}"/>
    <cellStyle name="Normal 9 5 2 6 4" xfId="4170" xr:uid="{9835D0D4-D85B-4F0F-8E95-5BAC257E081B}"/>
    <cellStyle name="Normal 9 5 2 6 4 2" xfId="5081" xr:uid="{D989F687-E449-4F8E-A8B9-BF7D3A22133F}"/>
    <cellStyle name="Normal 9 5 2 6 5" xfId="5078" xr:uid="{086363A1-EFF3-48D8-9EAB-715F5D1FDCDD}"/>
    <cellStyle name="Normal 9 5 2 7" xfId="4171" xr:uid="{414D2916-15F6-4084-B245-9EA2261D350E}"/>
    <cellStyle name="Normal 9 5 2 7 2" xfId="5082" xr:uid="{DADFE23B-A35E-482A-9B8F-FF2A34F5FAF1}"/>
    <cellStyle name="Normal 9 5 2 8" xfId="4172" xr:uid="{6AC83EC5-F319-42C9-A9D6-FD365E5AE4B1}"/>
    <cellStyle name="Normal 9 5 2 8 2" xfId="5083" xr:uid="{EAB1C132-8EF2-4DCB-AA86-382E61AE113B}"/>
    <cellStyle name="Normal 9 5 2 9" xfId="4173" xr:uid="{018AB100-B64A-4E66-828B-42B180638215}"/>
    <cellStyle name="Normal 9 5 2 9 2" xfId="5084" xr:uid="{6B117D65-1AFB-4A3C-9375-879527EC1F26}"/>
    <cellStyle name="Normal 9 5 3" xfId="420" xr:uid="{539BFEA0-603E-4E60-A7C5-E97CC6255B15}"/>
    <cellStyle name="Normal 9 5 3 2" xfId="878" xr:uid="{A81A58E1-D75E-4172-BEA9-0C99890F737E}"/>
    <cellStyle name="Normal 9 5 3 2 2" xfId="879" xr:uid="{03F2FC68-5D6D-4595-A1E5-2A495F29B9D1}"/>
    <cellStyle name="Normal 9 5 3 2 2 2" xfId="2451" xr:uid="{6CED2F2E-4551-4869-A623-69442F8B4900}"/>
    <cellStyle name="Normal 9 5 3 2 2 2 2" xfId="2452" xr:uid="{4F5F0A31-BD7A-47DC-8CED-8038B9A3342E}"/>
    <cellStyle name="Normal 9 5 3 2 2 2 2 2" xfId="5089" xr:uid="{CADBECD8-BED4-4F6F-B2F1-ADBAC077169C}"/>
    <cellStyle name="Normal 9 5 3 2 2 2 3" xfId="5088" xr:uid="{738F9405-6916-4131-9CF6-98CA48EEC95D}"/>
    <cellStyle name="Normal 9 5 3 2 2 3" xfId="2453" xr:uid="{277FCBB1-A22F-4F35-8FD4-573156290762}"/>
    <cellStyle name="Normal 9 5 3 2 2 3 2" xfId="5090" xr:uid="{F8ED3443-9616-4FE4-93D6-CFF798FA9A68}"/>
    <cellStyle name="Normal 9 5 3 2 2 4" xfId="4174" xr:uid="{3AA15B3F-1186-4546-9782-435AF73599DA}"/>
    <cellStyle name="Normal 9 5 3 2 2 4 2" xfId="5091" xr:uid="{785294C0-241C-400C-ACE6-788AEF036A76}"/>
    <cellStyle name="Normal 9 5 3 2 2 5" xfId="5087" xr:uid="{43E233FA-4E97-42A5-A6E3-9B2AF62DEBBE}"/>
    <cellStyle name="Normal 9 5 3 2 3" xfId="2454" xr:uid="{08F952B8-F40D-4757-92B4-FF972932F0E4}"/>
    <cellStyle name="Normal 9 5 3 2 3 2" xfId="2455" xr:uid="{72AC26C7-185E-4FFB-AD92-6175AA48D6B5}"/>
    <cellStyle name="Normal 9 5 3 2 3 2 2" xfId="5093" xr:uid="{8E60F2D6-4B9E-45E9-A400-09695B2D07FA}"/>
    <cellStyle name="Normal 9 5 3 2 3 3" xfId="4175" xr:uid="{EEEA9B95-7C8D-4647-8E44-D9FC7A3AAEE9}"/>
    <cellStyle name="Normal 9 5 3 2 3 3 2" xfId="5094" xr:uid="{D29A06E1-7CBF-48A2-BE99-BE6BD43848D9}"/>
    <cellStyle name="Normal 9 5 3 2 3 4" xfId="4176" xr:uid="{951DF541-2867-4644-8571-1D4266EDC7FE}"/>
    <cellStyle name="Normal 9 5 3 2 3 4 2" xfId="5095" xr:uid="{7A91CD65-AA00-40AD-9978-2E5A94406760}"/>
    <cellStyle name="Normal 9 5 3 2 3 5" xfId="5092" xr:uid="{83D5DF7A-ED3A-43F1-BE89-BC84AF26D34A}"/>
    <cellStyle name="Normal 9 5 3 2 4" xfId="2456" xr:uid="{94D11331-F8C2-4413-A106-041738CFC922}"/>
    <cellStyle name="Normal 9 5 3 2 4 2" xfId="5096" xr:uid="{FBA34478-445B-4192-860A-1DF956E77441}"/>
    <cellStyle name="Normal 9 5 3 2 5" xfId="4177" xr:uid="{4C58589F-5938-4692-B38D-E050D15268B5}"/>
    <cellStyle name="Normal 9 5 3 2 5 2" xfId="5097" xr:uid="{2D4CC92F-EE30-48B8-AF43-1CD19CC2D4FF}"/>
    <cellStyle name="Normal 9 5 3 2 6" xfId="4178" xr:uid="{EC40089B-F8E1-4239-9F34-F696B8AED3BF}"/>
    <cellStyle name="Normal 9 5 3 2 6 2" xfId="5098" xr:uid="{07C08F43-898B-43B0-AEEB-E57C9C0574FD}"/>
    <cellStyle name="Normal 9 5 3 2 7" xfId="5086" xr:uid="{8D90B60D-FA66-43E2-B633-4224DC68C4BD}"/>
    <cellStyle name="Normal 9 5 3 3" xfId="880" xr:uid="{B1976DFA-58B9-49F9-A418-4CF91201A737}"/>
    <cellStyle name="Normal 9 5 3 3 2" xfId="2457" xr:uid="{962A3E8D-9C87-4299-A055-8C51A941AE2B}"/>
    <cellStyle name="Normal 9 5 3 3 2 2" xfId="2458" xr:uid="{47C3C400-32B3-40F3-83EA-81D642909D9D}"/>
    <cellStyle name="Normal 9 5 3 3 2 2 2" xfId="5101" xr:uid="{3A86853E-D315-43F8-848B-0EFC1C49EC42}"/>
    <cellStyle name="Normal 9 5 3 3 2 3" xfId="4179" xr:uid="{7A85D467-3B77-4691-9AB4-C2B79443B471}"/>
    <cellStyle name="Normal 9 5 3 3 2 3 2" xfId="5102" xr:uid="{C5EBAC9D-A9C8-428A-A7AE-E3D632BAC305}"/>
    <cellStyle name="Normal 9 5 3 3 2 4" xfId="4180" xr:uid="{21722429-8996-4D80-B730-D9835DDB9E3B}"/>
    <cellStyle name="Normal 9 5 3 3 2 4 2" xfId="5103" xr:uid="{741E8DAA-649E-4151-8B74-34965962F288}"/>
    <cellStyle name="Normal 9 5 3 3 2 5" xfId="5100" xr:uid="{834292D6-1BC1-4A93-A49D-904F6E2EC6D9}"/>
    <cellStyle name="Normal 9 5 3 3 3" xfId="2459" xr:uid="{9ED32A19-F508-4AF6-836E-1B0C7644B5E0}"/>
    <cellStyle name="Normal 9 5 3 3 3 2" xfId="5104" xr:uid="{77BE065E-0F2A-43CB-97B8-BF9B23BFDDE5}"/>
    <cellStyle name="Normal 9 5 3 3 4" xfId="4181" xr:uid="{DEDFA2EB-44F9-4B9E-B558-97BDBD677FAB}"/>
    <cellStyle name="Normal 9 5 3 3 4 2" xfId="5105" xr:uid="{58D28F3F-F17B-43C1-A6CB-A2E9312F3B1F}"/>
    <cellStyle name="Normal 9 5 3 3 5" xfId="4182" xr:uid="{5F7E069E-23CD-4F2C-A4B8-D1E96D240588}"/>
    <cellStyle name="Normal 9 5 3 3 5 2" xfId="5106" xr:uid="{2065B1EC-9FFD-4114-83AD-EC57134E02C2}"/>
    <cellStyle name="Normal 9 5 3 3 6" xfId="5099" xr:uid="{73180786-ECCE-4911-8AF3-9D5B4233FF47}"/>
    <cellStyle name="Normal 9 5 3 4" xfId="2460" xr:uid="{AFB77E0F-1D1D-41A9-9A9C-1CC6F826EBD7}"/>
    <cellStyle name="Normal 9 5 3 4 2" xfId="2461" xr:uid="{8647162F-1F24-405D-B63F-F62F342AB5D7}"/>
    <cellStyle name="Normal 9 5 3 4 2 2" xfId="5108" xr:uid="{EEA7C92C-A457-4CBA-8565-347FB2753A21}"/>
    <cellStyle name="Normal 9 5 3 4 3" xfId="4183" xr:uid="{D588BF11-EEF0-48C6-BC3A-B7BBE96F5FAD}"/>
    <cellStyle name="Normal 9 5 3 4 3 2" xfId="5109" xr:uid="{823AFAA9-B40F-4DD8-8365-A6D0219B2C63}"/>
    <cellStyle name="Normal 9 5 3 4 4" xfId="4184" xr:uid="{72CDFF4D-AED0-4D34-AB76-E34A83FE834F}"/>
    <cellStyle name="Normal 9 5 3 4 4 2" xfId="5110" xr:uid="{D6D90C10-7A46-447B-BE33-C2D62D8E0377}"/>
    <cellStyle name="Normal 9 5 3 4 5" xfId="5107" xr:uid="{5DF14E62-7C5A-4562-B249-374692CF9183}"/>
    <cellStyle name="Normal 9 5 3 5" xfId="2462" xr:uid="{E9D3874B-614D-44F7-AA51-8440286CDF0B}"/>
    <cellStyle name="Normal 9 5 3 5 2" xfId="4185" xr:uid="{CE5A58CB-B596-4DC7-9903-6EA317AF5660}"/>
    <cellStyle name="Normal 9 5 3 5 2 2" xfId="5112" xr:uid="{C8601A74-0001-4B2B-80F6-517B0A5607E4}"/>
    <cellStyle name="Normal 9 5 3 5 3" xfId="4186" xr:uid="{7640625F-BEAD-4318-931E-3DA7DA3701ED}"/>
    <cellStyle name="Normal 9 5 3 5 3 2" xfId="5113" xr:uid="{23DF0E82-17E0-4DCB-9199-173336B878D2}"/>
    <cellStyle name="Normal 9 5 3 5 4" xfId="4187" xr:uid="{1315D8AE-19DA-47D9-A3E3-C433841C91F0}"/>
    <cellStyle name="Normal 9 5 3 5 4 2" xfId="5114" xr:uid="{F49745E1-BBDA-4327-BC38-3F67BCA105D7}"/>
    <cellStyle name="Normal 9 5 3 5 5" xfId="5111" xr:uid="{8B47E349-49FA-43B0-A9C2-2C6E052189AE}"/>
    <cellStyle name="Normal 9 5 3 6" xfId="4188" xr:uid="{9FEC9406-7C11-44F7-93D3-20C719D91682}"/>
    <cellStyle name="Normal 9 5 3 6 2" xfId="5115" xr:uid="{2903D06C-D2AA-42C6-8000-3DDBB2F4498C}"/>
    <cellStyle name="Normal 9 5 3 7" xfId="4189" xr:uid="{ADA1722C-9EF7-4DDC-917F-6D863C9235D4}"/>
    <cellStyle name="Normal 9 5 3 7 2" xfId="5116" xr:uid="{03172FCC-D31A-4E00-BA4D-4A13483B7D8A}"/>
    <cellStyle name="Normal 9 5 3 8" xfId="4190" xr:uid="{ED828B19-4245-4867-84D3-72AFA1943C06}"/>
    <cellStyle name="Normal 9 5 3 8 2" xfId="5117" xr:uid="{CDAA8D11-CE4F-49E2-8341-6CBCE801D2F5}"/>
    <cellStyle name="Normal 9 5 3 9" xfId="5085" xr:uid="{FC0DCC9B-633B-4BAB-A9C4-F08844208106}"/>
    <cellStyle name="Normal 9 5 4" xfId="421" xr:uid="{56BEB495-5BF4-4F20-9D83-911B5B0602F7}"/>
    <cellStyle name="Normal 9 5 4 2" xfId="881" xr:uid="{BA6991D5-8955-48EB-B980-0AB0F40DDAD0}"/>
    <cellStyle name="Normal 9 5 4 2 2" xfId="882" xr:uid="{FB5D03DD-332B-4D25-8FFB-050BFE3A7E42}"/>
    <cellStyle name="Normal 9 5 4 2 2 2" xfId="2463" xr:uid="{3CD2F92A-1845-4FE9-87BB-72E9FE716A4D}"/>
    <cellStyle name="Normal 9 5 4 2 2 2 2" xfId="5121" xr:uid="{C77B3EF5-FFD2-42FC-87D5-FB21278027EA}"/>
    <cellStyle name="Normal 9 5 4 2 2 3" xfId="4191" xr:uid="{9F772C8C-5AA3-4B7D-A15B-EE75252798DF}"/>
    <cellStyle name="Normal 9 5 4 2 2 3 2" xfId="5122" xr:uid="{28C613DC-8A3E-4983-8750-C811159FB637}"/>
    <cellStyle name="Normal 9 5 4 2 2 4" xfId="4192" xr:uid="{993D5575-490C-43C4-8D79-F19922B8E554}"/>
    <cellStyle name="Normal 9 5 4 2 2 4 2" xfId="5123" xr:uid="{C346DE9E-F214-4AF8-8C98-7D4C5BC20946}"/>
    <cellStyle name="Normal 9 5 4 2 2 5" xfId="5120" xr:uid="{9ABDFFB4-12CF-4E71-B507-BBBFDE9370F2}"/>
    <cellStyle name="Normal 9 5 4 2 3" xfId="2464" xr:uid="{898A7EA3-3BA3-4FA7-9CA8-E67FEEF1E1FD}"/>
    <cellStyle name="Normal 9 5 4 2 3 2" xfId="5124" xr:uid="{208CF90E-4E30-46D0-B2A0-92C8B4E6C44F}"/>
    <cellStyle name="Normal 9 5 4 2 4" xfId="4193" xr:uid="{98CD93DF-1C70-4399-A557-A1AE58D39217}"/>
    <cellStyle name="Normal 9 5 4 2 4 2" xfId="5125" xr:uid="{9E499C63-831F-4B14-BF41-5F0BD999D301}"/>
    <cellStyle name="Normal 9 5 4 2 5" xfId="4194" xr:uid="{A3254766-4CFE-408B-80DF-A5463B4697FF}"/>
    <cellStyle name="Normal 9 5 4 2 5 2" xfId="5126" xr:uid="{045769BD-7AB0-4B8E-99D2-B53361A687D0}"/>
    <cellStyle name="Normal 9 5 4 2 6" xfId="5119" xr:uid="{1808DBF8-C4F3-40ED-A5AE-38AD08DC7C91}"/>
    <cellStyle name="Normal 9 5 4 3" xfId="883" xr:uid="{BA9A5325-C90E-4ABE-840D-F7E5000B79A8}"/>
    <cellStyle name="Normal 9 5 4 3 2" xfId="2465" xr:uid="{8C2A0303-569C-42E7-A5B7-C9546538E49A}"/>
    <cellStyle name="Normal 9 5 4 3 2 2" xfId="5128" xr:uid="{1F205B33-D800-43F0-9112-4D40FA7D88FF}"/>
    <cellStyle name="Normal 9 5 4 3 3" xfId="4195" xr:uid="{7527A743-1C56-4495-87BE-2917C9D37C6D}"/>
    <cellStyle name="Normal 9 5 4 3 3 2" xfId="5129" xr:uid="{67462183-65DE-4CAF-8A12-F517149F31BC}"/>
    <cellStyle name="Normal 9 5 4 3 4" xfId="4196" xr:uid="{FB35E85E-0217-42A1-AA93-AE5202D8FB0F}"/>
    <cellStyle name="Normal 9 5 4 3 4 2" xfId="5130" xr:uid="{8EB83DCC-DBEC-49B2-861F-405D753951BF}"/>
    <cellStyle name="Normal 9 5 4 3 5" xfId="5127" xr:uid="{59354373-FFC1-4D4F-B052-E36F168CFE42}"/>
    <cellStyle name="Normal 9 5 4 4" xfId="2466" xr:uid="{59B8CA84-5C86-49DE-93D2-1BEB9ED1C0ED}"/>
    <cellStyle name="Normal 9 5 4 4 2" xfId="4197" xr:uid="{BFAA3008-3AA8-4AC0-BC3A-49FFD57A80BA}"/>
    <cellStyle name="Normal 9 5 4 4 2 2" xfId="5132" xr:uid="{819B6D3D-114F-447A-9605-A3D5D5F06CFD}"/>
    <cellStyle name="Normal 9 5 4 4 3" xfId="4198" xr:uid="{8B49E2B3-7DFE-4B23-8B03-7155F999B8F0}"/>
    <cellStyle name="Normal 9 5 4 4 3 2" xfId="5133" xr:uid="{D16AD541-02A9-4BBC-8721-1CCCE64F5B34}"/>
    <cellStyle name="Normal 9 5 4 4 4" xfId="4199" xr:uid="{1A55839B-BAC9-4BD2-9E39-3AC7A73CD921}"/>
    <cellStyle name="Normal 9 5 4 4 4 2" xfId="5134" xr:uid="{DCCEC039-1FCA-4039-9E54-86D7E4C1396F}"/>
    <cellStyle name="Normal 9 5 4 4 5" xfId="5131" xr:uid="{146D03E4-80AB-4945-8928-B92A49435E8E}"/>
    <cellStyle name="Normal 9 5 4 5" xfId="4200" xr:uid="{A965527E-8AC0-4D8A-A2D5-519B8F980197}"/>
    <cellStyle name="Normal 9 5 4 5 2" xfId="5135" xr:uid="{66698402-C4E2-4105-AA4C-ED8D603C7088}"/>
    <cellStyle name="Normal 9 5 4 6" xfId="4201" xr:uid="{5816F1A5-4EEF-4CA4-9C26-B3134469B9FC}"/>
    <cellStyle name="Normal 9 5 4 6 2" xfId="5136" xr:uid="{23AC3ED2-A23A-40A5-926A-0047927BB12B}"/>
    <cellStyle name="Normal 9 5 4 7" xfId="4202" xr:uid="{AC38ACDF-0F62-4507-9866-CC08CAAB1A62}"/>
    <cellStyle name="Normal 9 5 4 7 2" xfId="5137" xr:uid="{F3BF631E-13C2-41ED-BD46-2FBFFA52EAA9}"/>
    <cellStyle name="Normal 9 5 4 8" xfId="5118" xr:uid="{0155F0EF-5099-4158-B9CE-4B394867F35A}"/>
    <cellStyle name="Normal 9 5 5" xfId="422" xr:uid="{B9097B1C-DF15-4A9B-8C7A-9EE700D9C75C}"/>
    <cellStyle name="Normal 9 5 5 2" xfId="884" xr:uid="{16205254-4EA4-4F8F-B403-902548A1B995}"/>
    <cellStyle name="Normal 9 5 5 2 2" xfId="2467" xr:uid="{D43676AF-283E-4EDD-B3BF-E0BDF960BC09}"/>
    <cellStyle name="Normal 9 5 5 2 2 2" xfId="5140" xr:uid="{DE6FBB07-8C1E-4090-8A3D-18460D061017}"/>
    <cellStyle name="Normal 9 5 5 2 3" xfId="4203" xr:uid="{86DEA780-621C-43E3-9F75-0F49213A4AC6}"/>
    <cellStyle name="Normal 9 5 5 2 3 2" xfId="5141" xr:uid="{BD9535E5-B98B-49B7-9217-99B5ECE87AF4}"/>
    <cellStyle name="Normal 9 5 5 2 4" xfId="4204" xr:uid="{48504555-23B5-4EDE-8592-8F8A5AF3DD36}"/>
    <cellStyle name="Normal 9 5 5 2 4 2" xfId="5142" xr:uid="{0C7B8DED-82E0-4F7C-AD68-28C5719A1C6A}"/>
    <cellStyle name="Normal 9 5 5 2 5" xfId="5139" xr:uid="{C6684275-6311-4D3F-AEA6-A35015507ECA}"/>
    <cellStyle name="Normal 9 5 5 3" xfId="2468" xr:uid="{FE20B5E4-C87D-4BEB-B6E5-6D7F67F8B782}"/>
    <cellStyle name="Normal 9 5 5 3 2" xfId="4205" xr:uid="{7D974915-ECF4-4E51-BE93-2286AC7C2164}"/>
    <cellStyle name="Normal 9 5 5 3 2 2" xfId="5144" xr:uid="{6DD35842-0418-47BB-8CDA-FA4134A03C32}"/>
    <cellStyle name="Normal 9 5 5 3 3" xfId="4206" xr:uid="{555A4170-5C2A-47BF-A281-53565F513962}"/>
    <cellStyle name="Normal 9 5 5 3 3 2" xfId="5145" xr:uid="{B475BA56-1D9D-4566-932A-6E6D4268D148}"/>
    <cellStyle name="Normal 9 5 5 3 4" xfId="4207" xr:uid="{6EB8FDEE-9CAD-41D6-8839-5ACED5D07310}"/>
    <cellStyle name="Normal 9 5 5 3 4 2" xfId="5146" xr:uid="{56CB7859-24D3-476A-B891-18FFFDB7DF28}"/>
    <cellStyle name="Normal 9 5 5 3 5" xfId="5143" xr:uid="{DD046256-40B9-4C29-950B-6D890AF69B85}"/>
    <cellStyle name="Normal 9 5 5 4" xfId="4208" xr:uid="{9C045543-1950-45DA-99A9-2FBAFF7ADC03}"/>
    <cellStyle name="Normal 9 5 5 4 2" xfId="5147" xr:uid="{FF01F81B-E141-4EB3-9319-6D2F1652B4D4}"/>
    <cellStyle name="Normal 9 5 5 5" xfId="4209" xr:uid="{6AFB2E3C-A8C0-48FF-9C82-3A93D06B4D61}"/>
    <cellStyle name="Normal 9 5 5 5 2" xfId="5148" xr:uid="{2520585E-D46A-4360-BB90-61E49E9624AD}"/>
    <cellStyle name="Normal 9 5 5 6" xfId="4210" xr:uid="{E8610EFC-21B6-4795-84D7-1478587837C9}"/>
    <cellStyle name="Normal 9 5 5 6 2" xfId="5149" xr:uid="{982650FA-AB95-450B-850D-F1491F5F4C05}"/>
    <cellStyle name="Normal 9 5 5 7" xfId="5138" xr:uid="{F7D2F7D1-D6EC-4653-A5E0-22A7DC7D3756}"/>
    <cellStyle name="Normal 9 5 6" xfId="885" xr:uid="{2F1AAA4B-C38C-46E6-93CB-C566ED2DDA4E}"/>
    <cellStyle name="Normal 9 5 6 2" xfId="2469" xr:uid="{388EE5CE-B373-4B11-A098-C2B1832D25B4}"/>
    <cellStyle name="Normal 9 5 6 2 2" xfId="4211" xr:uid="{0161C43B-6E04-483C-AAB8-A7536DBAC2B5}"/>
    <cellStyle name="Normal 9 5 6 2 2 2" xfId="5152" xr:uid="{54247B5A-6A9E-46DA-AEA9-114DB7F73712}"/>
    <cellStyle name="Normal 9 5 6 2 3" xfId="4212" xr:uid="{2004DB18-0F6B-4605-A9A6-EFFDF60B2BDD}"/>
    <cellStyle name="Normal 9 5 6 2 3 2" xfId="5153" xr:uid="{4733179F-C79E-4C56-AE57-8E39F01978E5}"/>
    <cellStyle name="Normal 9 5 6 2 4" xfId="4213" xr:uid="{CA85BF10-695E-434E-991B-94EB333B9221}"/>
    <cellStyle name="Normal 9 5 6 2 4 2" xfId="5154" xr:uid="{09088A3F-0555-4577-888E-32B342717E23}"/>
    <cellStyle name="Normal 9 5 6 2 5" xfId="5151" xr:uid="{64E16559-587C-41E8-BC32-A3F2B32578DA}"/>
    <cellStyle name="Normal 9 5 6 3" xfId="4214" xr:uid="{FF19BF4C-94CF-4E8F-AC20-A21B8FCAA7D7}"/>
    <cellStyle name="Normal 9 5 6 3 2" xfId="5155" xr:uid="{60E98EF9-FD74-4DAC-A3C4-2B525392EA5E}"/>
    <cellStyle name="Normal 9 5 6 4" xfId="4215" xr:uid="{C7DCC9CD-1393-453D-AC1A-2BF10BCADC39}"/>
    <cellStyle name="Normal 9 5 6 4 2" xfId="5156" xr:uid="{CC314F9B-87AE-4287-AF3A-090B46B5D8E9}"/>
    <cellStyle name="Normal 9 5 6 5" xfId="4216" xr:uid="{F66EA664-190F-4454-B8CB-26513FD051AE}"/>
    <cellStyle name="Normal 9 5 6 5 2" xfId="5157" xr:uid="{F8EAA715-BDC8-4214-A720-13EE5737DBF5}"/>
    <cellStyle name="Normal 9 5 6 6" xfId="5150" xr:uid="{04B3490C-48DF-44A6-89CF-8E281A59564C}"/>
    <cellStyle name="Normal 9 5 7" xfId="2470" xr:uid="{55AC333F-F057-4DC3-8470-EC1841DAD4F1}"/>
    <cellStyle name="Normal 9 5 7 2" xfId="4217" xr:uid="{200A20E2-48BD-4E39-9412-B1D1F70B8210}"/>
    <cellStyle name="Normal 9 5 7 2 2" xfId="5159" xr:uid="{AB591E33-5027-405B-AF34-4715D17B94E1}"/>
    <cellStyle name="Normal 9 5 7 3" xfId="4218" xr:uid="{2C6572D7-6BA4-4456-A85F-28530CCB6882}"/>
    <cellStyle name="Normal 9 5 7 3 2" xfId="5160" xr:uid="{DB5AFC56-8385-4E97-9876-CC3F03D73E07}"/>
    <cellStyle name="Normal 9 5 7 4" xfId="4219" xr:uid="{CAFE50A6-F9C4-41F6-821E-386581D4206C}"/>
    <cellStyle name="Normal 9 5 7 4 2" xfId="5161" xr:uid="{008A0373-1A74-4BE8-8ADB-6266988AA6C3}"/>
    <cellStyle name="Normal 9 5 7 5" xfId="5158" xr:uid="{7F4B936F-3814-4689-850B-06C9905BB6B6}"/>
    <cellStyle name="Normal 9 5 8" xfId="4220" xr:uid="{BE916AA3-F3AE-4543-9EEA-D9BE1C86434F}"/>
    <cellStyle name="Normal 9 5 8 2" xfId="4221" xr:uid="{C5562047-2E93-4A64-8AC9-647D7EC94668}"/>
    <cellStyle name="Normal 9 5 8 2 2" xfId="5163" xr:uid="{DA061883-F7A9-4FA5-8C1B-2818439D686D}"/>
    <cellStyle name="Normal 9 5 8 3" xfId="4222" xr:uid="{29358C6E-9629-4B35-BBD9-4C547157775D}"/>
    <cellStyle name="Normal 9 5 8 3 2" xfId="5164" xr:uid="{4F58D535-554F-4610-8642-0F40F2B6336D}"/>
    <cellStyle name="Normal 9 5 8 4" xfId="4223" xr:uid="{6CC5A50F-60E2-4F50-8442-1D59828445EA}"/>
    <cellStyle name="Normal 9 5 8 4 2" xfId="5165" xr:uid="{E9BC1C25-16DF-477C-B75D-0369B7372419}"/>
    <cellStyle name="Normal 9 5 8 5" xfId="5162" xr:uid="{193B4C96-3EF8-4E6A-B875-2997D8F8C3FC}"/>
    <cellStyle name="Normal 9 5 9" xfId="4224" xr:uid="{5E9A9DBF-CD96-4D2D-B714-D1A63F523278}"/>
    <cellStyle name="Normal 9 5 9 2" xfId="5166" xr:uid="{2B3774EA-209D-4584-850D-9BC5319C95F5}"/>
    <cellStyle name="Normal 9 6" xfId="180" xr:uid="{EB81EA8C-03B3-49D8-86D3-82EC9FB5CAFB}"/>
    <cellStyle name="Normal 9 6 10" xfId="5167" xr:uid="{BBF168B9-5D00-4500-BE85-BA2B1F5E35A4}"/>
    <cellStyle name="Normal 9 6 2" xfId="181" xr:uid="{29F0B244-03BE-4132-B4A5-E3D31F459E4B}"/>
    <cellStyle name="Normal 9 6 2 2" xfId="423" xr:uid="{D5E567FB-5303-48A1-AB32-45A9F4D15996}"/>
    <cellStyle name="Normal 9 6 2 2 2" xfId="886" xr:uid="{3D8817E0-D1E2-44ED-8B1E-6D2C8C076895}"/>
    <cellStyle name="Normal 9 6 2 2 2 2" xfId="2471" xr:uid="{5BA2070E-BDF9-4CB3-8519-E2CA6C9B8C67}"/>
    <cellStyle name="Normal 9 6 2 2 2 2 2" xfId="5171" xr:uid="{E30C0D69-13C2-4C8E-8B4F-9F248EC6D67F}"/>
    <cellStyle name="Normal 9 6 2 2 2 3" xfId="4225" xr:uid="{F5626E28-A42B-476A-B55C-05BB3A8E2707}"/>
    <cellStyle name="Normal 9 6 2 2 2 3 2" xfId="5172" xr:uid="{0E7E8D73-16B6-4D30-885A-7BF903AA9860}"/>
    <cellStyle name="Normal 9 6 2 2 2 4" xfId="4226" xr:uid="{836FB858-A351-4D10-AEA1-736CEE7805B8}"/>
    <cellStyle name="Normal 9 6 2 2 2 4 2" xfId="5173" xr:uid="{10DD5473-7358-4159-8829-CE2626235730}"/>
    <cellStyle name="Normal 9 6 2 2 2 5" xfId="5170" xr:uid="{39DE8DD8-05FF-4AEE-BDD5-76641E4B2C5F}"/>
    <cellStyle name="Normal 9 6 2 2 3" xfId="2472" xr:uid="{2EDB83C8-ED6D-4632-826F-64B1F07DD325}"/>
    <cellStyle name="Normal 9 6 2 2 3 2" xfId="4227" xr:uid="{403CE5D1-0E8C-460E-A100-CFAF5AAB497A}"/>
    <cellStyle name="Normal 9 6 2 2 3 2 2" xfId="5175" xr:uid="{B2DA5D9C-B209-4272-A32D-18952807D677}"/>
    <cellStyle name="Normal 9 6 2 2 3 3" xfId="4228" xr:uid="{CAE81F76-0583-4543-A0AB-A96F2D822900}"/>
    <cellStyle name="Normal 9 6 2 2 3 3 2" xfId="5176" xr:uid="{A9E62065-3CB2-48A2-81C0-B8CE178B52ED}"/>
    <cellStyle name="Normal 9 6 2 2 3 4" xfId="4229" xr:uid="{91A4FD34-986B-460B-A994-A56D1743E973}"/>
    <cellStyle name="Normal 9 6 2 2 3 4 2" xfId="5177" xr:uid="{7888E357-EB78-4E21-9346-F22C306AD43F}"/>
    <cellStyle name="Normal 9 6 2 2 3 5" xfId="5174" xr:uid="{EA0C70E8-1F27-463C-B1CB-74B4319560B2}"/>
    <cellStyle name="Normal 9 6 2 2 4" xfId="4230" xr:uid="{974AFDC1-FFFA-4150-A522-4CDE4F4411DF}"/>
    <cellStyle name="Normal 9 6 2 2 4 2" xfId="5178" xr:uid="{4F0C2AC1-D37A-4F59-8415-B529B0CDBA30}"/>
    <cellStyle name="Normal 9 6 2 2 5" xfId="4231" xr:uid="{7FA65D3B-BEB3-426E-9ECD-4D65A3AAB22E}"/>
    <cellStyle name="Normal 9 6 2 2 5 2" xfId="5179" xr:uid="{2787D714-61AD-4766-8DB9-FEA5A101614C}"/>
    <cellStyle name="Normal 9 6 2 2 6" xfId="4232" xr:uid="{8EB655D2-146A-4F7C-B118-8B6D05EFFDEA}"/>
    <cellStyle name="Normal 9 6 2 2 6 2" xfId="5180" xr:uid="{C33D1BFE-BB62-4AAF-8CE6-624A1C257D98}"/>
    <cellStyle name="Normal 9 6 2 2 7" xfId="5169" xr:uid="{A3CC807F-AFC2-457F-AB9E-19B59345653E}"/>
    <cellStyle name="Normal 9 6 2 3" xfId="887" xr:uid="{4F60ECDC-E2A5-47D3-AC6D-97992BB65042}"/>
    <cellStyle name="Normal 9 6 2 3 2" xfId="2473" xr:uid="{585AEF80-E1E8-4995-8016-EE4C63A212C2}"/>
    <cellStyle name="Normal 9 6 2 3 2 2" xfId="4233" xr:uid="{7CFC6B3A-D0FC-4BBE-A5F7-C936341B7D0B}"/>
    <cellStyle name="Normal 9 6 2 3 2 2 2" xfId="5183" xr:uid="{F7799D5C-BFE6-4D4D-89CB-ED858AC566BB}"/>
    <cellStyle name="Normal 9 6 2 3 2 3" xfId="4234" xr:uid="{3FA26EEF-77AF-4C2D-9E10-32947DFD12A6}"/>
    <cellStyle name="Normal 9 6 2 3 2 3 2" xfId="5184" xr:uid="{2A47F85E-FDD3-4570-9E3A-EFD44461E177}"/>
    <cellStyle name="Normal 9 6 2 3 2 4" xfId="4235" xr:uid="{EB218843-CFD2-46C2-A4D1-7821EE8958D5}"/>
    <cellStyle name="Normal 9 6 2 3 2 4 2" xfId="5185" xr:uid="{FCB44FDA-E233-4544-850B-0275E68D445A}"/>
    <cellStyle name="Normal 9 6 2 3 2 5" xfId="5182" xr:uid="{48ABC638-C224-4D1A-8CA2-AC79724ABCC4}"/>
    <cellStyle name="Normal 9 6 2 3 3" xfId="4236" xr:uid="{8A945630-45FD-4D83-9D2C-25BA58B41DD0}"/>
    <cellStyle name="Normal 9 6 2 3 3 2" xfId="5186" xr:uid="{C2C8B098-2BE4-41D3-9016-700E9091EB9D}"/>
    <cellStyle name="Normal 9 6 2 3 4" xfId="4237" xr:uid="{8C612403-C871-404E-88CA-8F69E0974E2A}"/>
    <cellStyle name="Normal 9 6 2 3 4 2" xfId="5187" xr:uid="{364D7FB4-C1B5-4502-9900-7DEEFB6B035B}"/>
    <cellStyle name="Normal 9 6 2 3 5" xfId="4238" xr:uid="{03B3013E-C5D8-416C-B3E4-A3483AE34B45}"/>
    <cellStyle name="Normal 9 6 2 3 5 2" xfId="5188" xr:uid="{E2F54797-FF74-4377-8273-427A12972311}"/>
    <cellStyle name="Normal 9 6 2 3 6" xfId="5181" xr:uid="{9F2C2878-CC51-449E-8195-E45607EC4736}"/>
    <cellStyle name="Normal 9 6 2 4" xfId="2474" xr:uid="{761BE318-5510-428C-BDB1-D4A7D15FE4A8}"/>
    <cellStyle name="Normal 9 6 2 4 2" xfId="4239" xr:uid="{35B93162-CCF8-4A08-92E7-4648139671FE}"/>
    <cellStyle name="Normal 9 6 2 4 2 2" xfId="5190" xr:uid="{B0FFAAFF-C30E-4E9A-8853-B92BD4B74F8F}"/>
    <cellStyle name="Normal 9 6 2 4 3" xfId="4240" xr:uid="{10890637-D409-4DD8-9127-3F79727628B2}"/>
    <cellStyle name="Normal 9 6 2 4 3 2" xfId="5191" xr:uid="{60495989-A3B7-4237-A0F5-A3A95C7DCE08}"/>
    <cellStyle name="Normal 9 6 2 4 4" xfId="4241" xr:uid="{4B625DE1-063B-456C-AAD3-B6A8BB215A24}"/>
    <cellStyle name="Normal 9 6 2 4 4 2" xfId="5192" xr:uid="{0502E4AF-4B4F-4BAE-8B00-2C2D30F877CA}"/>
    <cellStyle name="Normal 9 6 2 4 5" xfId="5189" xr:uid="{46BC2680-95D0-455A-AFC3-251932962DC5}"/>
    <cellStyle name="Normal 9 6 2 5" xfId="4242" xr:uid="{7E02E688-4C77-4F61-9E94-1DBE2635E3CF}"/>
    <cellStyle name="Normal 9 6 2 5 2" xfId="4243" xr:uid="{79BA7279-CA26-442F-A22A-0D45363EF2EF}"/>
    <cellStyle name="Normal 9 6 2 5 2 2" xfId="5194" xr:uid="{7FCBE941-6752-40C0-8EAE-0F7D2D1686DC}"/>
    <cellStyle name="Normal 9 6 2 5 3" xfId="4244" xr:uid="{026ACFDF-8B85-4F94-AEAC-DC9BC5539147}"/>
    <cellStyle name="Normal 9 6 2 5 3 2" xfId="5195" xr:uid="{EC8B7BB6-83FE-468E-B91F-3FEC2F174ACF}"/>
    <cellStyle name="Normal 9 6 2 5 4" xfId="4245" xr:uid="{4ED1915D-9C40-4B13-8018-45D29917C453}"/>
    <cellStyle name="Normal 9 6 2 5 4 2" xfId="5196" xr:uid="{16D208BA-4971-4B18-B285-F64BF0FA9351}"/>
    <cellStyle name="Normal 9 6 2 5 5" xfId="5193" xr:uid="{0D70C8A4-5E78-4279-919F-2A3150DA14F1}"/>
    <cellStyle name="Normal 9 6 2 6" xfId="4246" xr:uid="{234FCB74-7690-4781-86E9-D7B97A57C13E}"/>
    <cellStyle name="Normal 9 6 2 6 2" xfId="5197" xr:uid="{8EEC9AE3-1672-45D4-ADEC-09B6D39A760D}"/>
    <cellStyle name="Normal 9 6 2 7" xfId="4247" xr:uid="{BB94616A-8D99-417F-829B-720B0DD35B73}"/>
    <cellStyle name="Normal 9 6 2 7 2" xfId="5198" xr:uid="{89C63067-DECF-4DC4-9A4D-DC61A556D433}"/>
    <cellStyle name="Normal 9 6 2 8" xfId="4248" xr:uid="{52C67F52-BA2C-4FFC-9D12-88F0BA96A84A}"/>
    <cellStyle name="Normal 9 6 2 8 2" xfId="5199" xr:uid="{7C555A8F-EDA0-4B1E-B10C-4D8ED92BF520}"/>
    <cellStyle name="Normal 9 6 2 9" xfId="5168" xr:uid="{E6812E4B-E1AE-4A36-8440-4AA01E349B1E}"/>
    <cellStyle name="Normal 9 6 3" xfId="424" xr:uid="{DF0FEB73-4417-454E-B37C-BC044EA1D8E3}"/>
    <cellStyle name="Normal 9 6 3 2" xfId="888" xr:uid="{E6565557-919B-496D-8966-9EDF78F46E12}"/>
    <cellStyle name="Normal 9 6 3 2 2" xfId="889" xr:uid="{3EEA5B47-8C43-4918-9C48-4FCD38E0C07E}"/>
    <cellStyle name="Normal 9 6 3 2 2 2" xfId="5202" xr:uid="{D875B023-C8D5-4BDB-BB7F-455F2102FA47}"/>
    <cellStyle name="Normal 9 6 3 2 3" xfId="4249" xr:uid="{11F63958-B947-47AF-901C-1A4AABA726EF}"/>
    <cellStyle name="Normal 9 6 3 2 3 2" xfId="5203" xr:uid="{E439D2DC-37FA-4A83-B67C-58F102DF7FE3}"/>
    <cellStyle name="Normal 9 6 3 2 4" xfId="4250" xr:uid="{A6D172D8-FB14-43B3-99B8-4FC895232D79}"/>
    <cellStyle name="Normal 9 6 3 2 4 2" xfId="5204" xr:uid="{5196FC1A-52A0-4837-8276-C56ADBB5DE10}"/>
    <cellStyle name="Normal 9 6 3 2 5" xfId="5201" xr:uid="{CC1A7D63-EA2A-4446-8CFF-79C7BCE156C1}"/>
    <cellStyle name="Normal 9 6 3 3" xfId="890" xr:uid="{7468CCFB-8E31-49AE-B0AF-5669E49A82EB}"/>
    <cellStyle name="Normal 9 6 3 3 2" xfId="4251" xr:uid="{948A74E3-BA55-4617-8640-C564EC660877}"/>
    <cellStyle name="Normal 9 6 3 3 2 2" xfId="5206" xr:uid="{B830CF04-4F91-44A9-B183-8DEAF12868F1}"/>
    <cellStyle name="Normal 9 6 3 3 3" xfId="4252" xr:uid="{A2A265EE-DF58-4EC0-ABEC-9813FCBA1629}"/>
    <cellStyle name="Normal 9 6 3 3 3 2" xfId="5207" xr:uid="{2BD7FA5C-2BDC-4615-95D6-0227B537210B}"/>
    <cellStyle name="Normal 9 6 3 3 4" xfId="4253" xr:uid="{9DF7F597-A916-470C-899B-50D974CDDA74}"/>
    <cellStyle name="Normal 9 6 3 3 4 2" xfId="5208" xr:uid="{9E4EA77E-3C35-4B15-9D5D-4D7B1976BF8B}"/>
    <cellStyle name="Normal 9 6 3 3 5" xfId="5205" xr:uid="{170BD5E8-0084-4734-A231-BEC35CD2609D}"/>
    <cellStyle name="Normal 9 6 3 4" xfId="4254" xr:uid="{D4CBF6C6-CCA2-4C54-A957-15F6450679CE}"/>
    <cellStyle name="Normal 9 6 3 4 2" xfId="5209" xr:uid="{662F9DB0-43F2-40B7-BE79-3C23B1D54AC6}"/>
    <cellStyle name="Normal 9 6 3 5" xfId="4255" xr:uid="{2AB3769B-F0F4-48B0-9C99-3EA0F192381D}"/>
    <cellStyle name="Normal 9 6 3 5 2" xfId="5210" xr:uid="{29B8629C-1AD9-4107-B023-CAB007F26BA5}"/>
    <cellStyle name="Normal 9 6 3 6" xfId="4256" xr:uid="{7B3111E4-1990-45D6-9C78-618EBDBD9BFE}"/>
    <cellStyle name="Normal 9 6 3 6 2" xfId="5211" xr:uid="{DE5D0656-2F6B-4454-B770-0526226A74B1}"/>
    <cellStyle name="Normal 9 6 3 7" xfId="5200" xr:uid="{D43A7CD4-E493-4439-9AC9-6045E0B17C3B}"/>
    <cellStyle name="Normal 9 6 4" xfId="425" xr:uid="{72E32CC9-6BD0-4C67-BA7D-4C18A8134B48}"/>
    <cellStyle name="Normal 9 6 4 2" xfId="891" xr:uid="{E09D004B-3759-40B0-B3C4-CEF0B696B2C4}"/>
    <cellStyle name="Normal 9 6 4 2 2" xfId="4257" xr:uid="{60105485-8F05-4D84-B769-8FA130DE310A}"/>
    <cellStyle name="Normal 9 6 4 2 2 2" xfId="5214" xr:uid="{9B64F6AD-7E89-4808-81F3-C6026FEAF101}"/>
    <cellStyle name="Normal 9 6 4 2 3" xfId="4258" xr:uid="{FC7B6F73-C114-4DF6-8091-27D73CB08486}"/>
    <cellStyle name="Normal 9 6 4 2 3 2" xfId="5215" xr:uid="{217E3EC1-A000-434D-8327-0EB12CEA67B4}"/>
    <cellStyle name="Normal 9 6 4 2 4" xfId="4259" xr:uid="{ECB413F0-8919-4868-B1A7-60F122A69B56}"/>
    <cellStyle name="Normal 9 6 4 2 4 2" xfId="5216" xr:uid="{D7922CA9-82CF-4CBC-9ED2-754E25A1F488}"/>
    <cellStyle name="Normal 9 6 4 2 5" xfId="5213" xr:uid="{8998BBCD-2CED-46E9-97C2-209E2F5DD9CB}"/>
    <cellStyle name="Normal 9 6 4 3" xfId="4260" xr:uid="{8AE27591-180A-4400-85A0-0C9AA2D654EB}"/>
    <cellStyle name="Normal 9 6 4 3 2" xfId="5217" xr:uid="{CF27E321-C46A-4CD9-B50C-54031F3922AD}"/>
    <cellStyle name="Normal 9 6 4 4" xfId="4261" xr:uid="{9BFD4CCF-9D98-40FB-AB38-8A8A17EC9471}"/>
    <cellStyle name="Normal 9 6 4 4 2" xfId="5218" xr:uid="{B3CA8722-A2C3-4D69-BB40-3D4C3A188738}"/>
    <cellStyle name="Normal 9 6 4 5" xfId="4262" xr:uid="{90983ADF-0AF0-407A-BA1D-2B27964E0D2B}"/>
    <cellStyle name="Normal 9 6 4 5 2" xfId="5219" xr:uid="{2619A140-9969-4BB9-9791-E2071F4A1C42}"/>
    <cellStyle name="Normal 9 6 4 6" xfId="5212" xr:uid="{2A62A94F-A265-4F6C-A605-A922EA0D79B9}"/>
    <cellStyle name="Normal 9 6 5" xfId="892" xr:uid="{F6697499-005A-4D90-BB11-2987A35EB51F}"/>
    <cellStyle name="Normal 9 6 5 2" xfId="4263" xr:uid="{A466796A-4913-4D31-BDDE-0ABD050368F5}"/>
    <cellStyle name="Normal 9 6 5 2 2" xfId="5221" xr:uid="{50737836-7458-45F8-97F7-C049F94BDECA}"/>
    <cellStyle name="Normal 9 6 5 3" xfId="4264" xr:uid="{75A8A91F-AC21-4386-BF4E-3F872CA41167}"/>
    <cellStyle name="Normal 9 6 5 3 2" xfId="5222" xr:uid="{9E1634C7-3DEE-4745-A9C9-2F9E0BC2E43C}"/>
    <cellStyle name="Normal 9 6 5 4" xfId="4265" xr:uid="{E7D3D20E-A16C-43B7-8BB0-3D67E32CB61D}"/>
    <cellStyle name="Normal 9 6 5 4 2" xfId="5223" xr:uid="{8AA73855-9B96-4D2A-AF53-B22724D43234}"/>
    <cellStyle name="Normal 9 6 5 5" xfId="5220" xr:uid="{D698A6A3-E9CF-4272-AD4F-2C8FC03C64F6}"/>
    <cellStyle name="Normal 9 6 6" xfId="4266" xr:uid="{78095088-9D0F-44C2-9FB7-E189ADD5A2EB}"/>
    <cellStyle name="Normal 9 6 6 2" xfId="4267" xr:uid="{1190B5C1-7763-4D37-B254-651A074B1D70}"/>
    <cellStyle name="Normal 9 6 6 2 2" xfId="5225" xr:uid="{A7A614E4-6755-4B2C-928B-33FD91B72D76}"/>
    <cellStyle name="Normal 9 6 6 3" xfId="4268" xr:uid="{B379DF78-7574-4FC7-9CD9-2EA7D6307166}"/>
    <cellStyle name="Normal 9 6 6 3 2" xfId="5226" xr:uid="{865C5320-2F57-4AC0-AA5B-7A2C2AFF4CD2}"/>
    <cellStyle name="Normal 9 6 6 4" xfId="4269" xr:uid="{22207E73-CD9F-43E1-A31D-50AA76EA7487}"/>
    <cellStyle name="Normal 9 6 6 4 2" xfId="5227" xr:uid="{A0E437A6-2649-4BE8-BAF6-A977911F82AB}"/>
    <cellStyle name="Normal 9 6 6 5" xfId="5224" xr:uid="{BDE426FC-9278-48DB-AF1C-630F86A00C58}"/>
    <cellStyle name="Normal 9 6 7" xfId="4270" xr:uid="{7508CE24-838D-4482-A510-86B70D6281E9}"/>
    <cellStyle name="Normal 9 6 7 2" xfId="5228" xr:uid="{25CA368C-C490-4854-806E-8D406DDF5900}"/>
    <cellStyle name="Normal 9 6 8" xfId="4271" xr:uid="{8DAF222B-9F62-4DB6-9D5D-86C60FE62F4F}"/>
    <cellStyle name="Normal 9 6 8 2" xfId="5229" xr:uid="{9A47BD88-3869-4041-AF38-BC65DC04C684}"/>
    <cellStyle name="Normal 9 6 9" xfId="4272" xr:uid="{D9C3CD56-C831-4A47-8B8D-035A2C0FAF56}"/>
    <cellStyle name="Normal 9 6 9 2" xfId="5230" xr:uid="{F9BED9FD-FBEE-40AA-BADA-53AC7E22AE88}"/>
    <cellStyle name="Normal 9 7" xfId="182" xr:uid="{7C4FDDC7-CDB8-4220-852D-D3106B065197}"/>
    <cellStyle name="Normal 9 7 2" xfId="426" xr:uid="{93C53BFB-95F6-4DC2-B154-1FB3F2E0C49C}"/>
    <cellStyle name="Normal 9 7 2 2" xfId="893" xr:uid="{6827F022-D89D-40DC-AB00-2FBA7F49ABCA}"/>
    <cellStyle name="Normal 9 7 2 2 2" xfId="2475" xr:uid="{BB531F01-84A8-49EF-87D1-4D822D432066}"/>
    <cellStyle name="Normal 9 7 2 2 2 2" xfId="2476" xr:uid="{D10840A9-DF17-415A-8C83-37DBB962D867}"/>
    <cellStyle name="Normal 9 7 2 2 2 2 2" xfId="5235" xr:uid="{AD439337-72CA-4A86-BDAE-9AE4D9454594}"/>
    <cellStyle name="Normal 9 7 2 2 2 3" xfId="5234" xr:uid="{21E6B8E2-EA0B-45F5-9EA3-137C35A43B6C}"/>
    <cellStyle name="Normal 9 7 2 2 3" xfId="2477" xr:uid="{521F7440-782B-43AB-8589-DC7C9020DBCA}"/>
    <cellStyle name="Normal 9 7 2 2 3 2" xfId="5236" xr:uid="{BE80E99E-22EB-42E8-817E-855DD1D70A40}"/>
    <cellStyle name="Normal 9 7 2 2 4" xfId="4273" xr:uid="{DD10F08E-6828-45CB-B674-59135E4365AC}"/>
    <cellStyle name="Normal 9 7 2 2 4 2" xfId="5237" xr:uid="{FDC7468C-113D-4662-AA8B-730E4DFAC322}"/>
    <cellStyle name="Normal 9 7 2 2 5" xfId="5233" xr:uid="{DEF2F568-2A31-4D99-AED1-B11FB6037FC4}"/>
    <cellStyle name="Normal 9 7 2 3" xfId="2478" xr:uid="{66975B51-25EE-41A7-BEA3-694AA59697C3}"/>
    <cellStyle name="Normal 9 7 2 3 2" xfId="2479" xr:uid="{BCB15316-3C64-41FB-905B-024685C49272}"/>
    <cellStyle name="Normal 9 7 2 3 2 2" xfId="5239" xr:uid="{CA90E19D-8379-464E-8F4E-0387D3DE4311}"/>
    <cellStyle name="Normal 9 7 2 3 3" xfId="4274" xr:uid="{DAACEEAD-5AC5-4075-8F16-60B7494104DE}"/>
    <cellStyle name="Normal 9 7 2 3 3 2" xfId="5240" xr:uid="{74C9867D-FC20-4DD4-AFB6-E2642D32B672}"/>
    <cellStyle name="Normal 9 7 2 3 4" xfId="4275" xr:uid="{7EA0100A-0819-44DA-8954-6F22AF9A0DF4}"/>
    <cellStyle name="Normal 9 7 2 3 4 2" xfId="5241" xr:uid="{0213E9EE-0BDE-4EAD-AB9C-4D5CDCDFBAEF}"/>
    <cellStyle name="Normal 9 7 2 3 5" xfId="5238" xr:uid="{01DF2A0A-C1BC-466C-AC62-C527FB3B5FD6}"/>
    <cellStyle name="Normal 9 7 2 4" xfId="2480" xr:uid="{DF69DAB1-064A-4BE2-B7D9-BB00B0F37C2C}"/>
    <cellStyle name="Normal 9 7 2 4 2" xfId="5242" xr:uid="{5CB00020-64D4-41B9-BBDF-0A4D6637101B}"/>
    <cellStyle name="Normal 9 7 2 5" xfId="4276" xr:uid="{D724950F-0E56-45C5-AC8F-3C49598DB1FA}"/>
    <cellStyle name="Normal 9 7 2 5 2" xfId="5243" xr:uid="{692015E9-4363-45B3-A10A-62C6592DACE3}"/>
    <cellStyle name="Normal 9 7 2 6" xfId="4277" xr:uid="{E90A7571-5AD5-4236-861B-95072185F3FE}"/>
    <cellStyle name="Normal 9 7 2 6 2" xfId="5244" xr:uid="{1B9CC171-E042-458D-BF26-9D84801140CC}"/>
    <cellStyle name="Normal 9 7 2 7" xfId="5232" xr:uid="{266A9199-1E4C-4FE2-A87D-1177581F1DD6}"/>
    <cellStyle name="Normal 9 7 3" xfId="894" xr:uid="{5E837C73-2B44-497E-B1E3-35D17EBEC070}"/>
    <cellStyle name="Normal 9 7 3 2" xfId="2481" xr:uid="{6DC79770-0AE2-48AB-BD4A-2481A6D6CDBB}"/>
    <cellStyle name="Normal 9 7 3 2 2" xfId="2482" xr:uid="{363674D4-0007-4866-8E5F-E1D46B4D4DFE}"/>
    <cellStyle name="Normal 9 7 3 2 2 2" xfId="5247" xr:uid="{D580AD33-895C-401A-8BD6-3FB1B768F1D0}"/>
    <cellStyle name="Normal 9 7 3 2 3" xfId="4278" xr:uid="{44AE0633-FBD8-4EF4-8A11-95B6D0DB888A}"/>
    <cellStyle name="Normal 9 7 3 2 3 2" xfId="5248" xr:uid="{B83F4933-4EBC-485F-AF6D-8C258E716DAF}"/>
    <cellStyle name="Normal 9 7 3 2 4" xfId="4279" xr:uid="{F615E532-DE28-4E70-9843-183EAD111F34}"/>
    <cellStyle name="Normal 9 7 3 2 4 2" xfId="5249" xr:uid="{102E2BA1-6BEF-4FAF-997D-B5BAE4BAA5D0}"/>
    <cellStyle name="Normal 9 7 3 2 5" xfId="5246" xr:uid="{52316723-93A3-41A1-910B-663E4B0BAB05}"/>
    <cellStyle name="Normal 9 7 3 3" xfId="2483" xr:uid="{A9BF5205-C0E2-4181-99A6-B169F487FCAD}"/>
    <cellStyle name="Normal 9 7 3 3 2" xfId="5250" xr:uid="{AA1BEB29-17A5-4CE1-AE28-7C6A21DAFED0}"/>
    <cellStyle name="Normal 9 7 3 4" xfId="4280" xr:uid="{68DD4CD9-2EDC-4037-B202-1BCC96DE8709}"/>
    <cellStyle name="Normal 9 7 3 4 2" xfId="5251" xr:uid="{7CA305F4-AACC-4DF0-8F74-45A22FC27826}"/>
    <cellStyle name="Normal 9 7 3 5" xfId="4281" xr:uid="{4273D6B6-1419-446E-B036-6BFBA081D4FC}"/>
    <cellStyle name="Normal 9 7 3 5 2" xfId="5252" xr:uid="{4D7DC448-64A4-440C-A9E8-283882823A20}"/>
    <cellStyle name="Normal 9 7 3 6" xfId="5245" xr:uid="{C4C6E3C3-9810-4790-9A3A-ACCCF75CCC59}"/>
    <cellStyle name="Normal 9 7 4" xfId="2484" xr:uid="{346DAED2-E1BE-405B-93AC-1F3ABBCAFF27}"/>
    <cellStyle name="Normal 9 7 4 2" xfId="2485" xr:uid="{0DE15CAD-6AAB-4BF4-B845-05FAB1E789D1}"/>
    <cellStyle name="Normal 9 7 4 2 2" xfId="5254" xr:uid="{86E76B24-4353-4057-8A66-E67581D133F6}"/>
    <cellStyle name="Normal 9 7 4 3" xfId="4282" xr:uid="{EFB45C42-374B-4C4D-8294-BE2E6101C072}"/>
    <cellStyle name="Normal 9 7 4 3 2" xfId="5255" xr:uid="{FAC48CE2-54B0-44E5-A2F0-5BA347DE85BF}"/>
    <cellStyle name="Normal 9 7 4 4" xfId="4283" xr:uid="{E4783B8E-7D18-4AF9-BE77-41D52E03FEF6}"/>
    <cellStyle name="Normal 9 7 4 4 2" xfId="5256" xr:uid="{6DB9A6F4-B323-432A-9E78-D7E78818FD1C}"/>
    <cellStyle name="Normal 9 7 4 5" xfId="5253" xr:uid="{CA214919-CC12-4D14-9288-22C3D4959FAB}"/>
    <cellStyle name="Normal 9 7 5" xfId="2486" xr:uid="{6400936D-0AB0-4A62-8D0B-D9D34BA0AA7D}"/>
    <cellStyle name="Normal 9 7 5 2" xfId="4284" xr:uid="{8C68338F-8345-4CE0-A0EE-E541064D8573}"/>
    <cellStyle name="Normal 9 7 5 2 2" xfId="5258" xr:uid="{FD283D65-A132-478C-AE10-0DD5F57A377B}"/>
    <cellStyle name="Normal 9 7 5 3" xfId="4285" xr:uid="{DEED11AE-28BA-489A-B7AC-B4C07A012092}"/>
    <cellStyle name="Normal 9 7 5 3 2" xfId="5259" xr:uid="{FAFBB402-6AD5-47D1-A9C5-4299BCC7EC2F}"/>
    <cellStyle name="Normal 9 7 5 4" xfId="4286" xr:uid="{53D36C13-3997-4F1C-AE94-AC71EC9B7BF1}"/>
    <cellStyle name="Normal 9 7 5 4 2" xfId="5260" xr:uid="{F8618020-64D3-43EE-8B4C-0ABDA71D4BF2}"/>
    <cellStyle name="Normal 9 7 5 5" xfId="5257" xr:uid="{661F09E4-6A45-4368-A6DB-BA93E1203851}"/>
    <cellStyle name="Normal 9 7 6" xfId="4287" xr:uid="{59627ABA-0B86-4F46-8BE2-719BE057B1D7}"/>
    <cellStyle name="Normal 9 7 6 2" xfId="5261" xr:uid="{2BA057D2-D4AA-4EE0-9198-EADA6D651662}"/>
    <cellStyle name="Normal 9 7 7" xfId="4288" xr:uid="{E9BCD408-D79C-437E-894E-ED7BF4B1F54F}"/>
    <cellStyle name="Normal 9 7 7 2" xfId="5262" xr:uid="{A5459F1E-A312-4755-8A23-0646679E782F}"/>
    <cellStyle name="Normal 9 7 8" xfId="4289" xr:uid="{2FA67493-B56D-4F4C-AEFB-072EF19F2390}"/>
    <cellStyle name="Normal 9 7 8 2" xfId="5263" xr:uid="{455009FE-DA9F-4F1B-96C5-351B2701C9DA}"/>
    <cellStyle name="Normal 9 7 9" xfId="5231" xr:uid="{486BCE2F-02DF-48E3-99FD-1C08E6322801}"/>
    <cellStyle name="Normal 9 8" xfId="427" xr:uid="{3A847EA9-0722-4729-900E-0126E9DDF4B4}"/>
    <cellStyle name="Normal 9 8 2" xfId="895" xr:uid="{2955E31F-74FF-4683-815F-DE3CCF80F2C6}"/>
    <cellStyle name="Normal 9 8 2 2" xfId="896" xr:uid="{32F42360-25F2-49C1-AF51-8A0A88F04251}"/>
    <cellStyle name="Normal 9 8 2 2 2" xfId="2487" xr:uid="{DE598117-F4B6-4EE3-8B1A-A45164D858F8}"/>
    <cellStyle name="Normal 9 8 2 2 2 2" xfId="5267" xr:uid="{5FF487EB-2A48-4F85-8D02-7EB3A95AB640}"/>
    <cellStyle name="Normal 9 8 2 2 3" xfId="4290" xr:uid="{4DE179F2-30E3-4BA1-AF4A-0F1DF4EEB4E5}"/>
    <cellStyle name="Normal 9 8 2 2 3 2" xfId="5268" xr:uid="{A5EFD5F1-9D87-4210-BA34-29F007C95FA4}"/>
    <cellStyle name="Normal 9 8 2 2 4" xfId="4291" xr:uid="{6DA3044A-1B36-4D2B-AE4B-EE28C8313BC8}"/>
    <cellStyle name="Normal 9 8 2 2 4 2" xfId="5269" xr:uid="{D4A98018-982A-474F-904F-85355AE4DD3C}"/>
    <cellStyle name="Normal 9 8 2 2 5" xfId="5266" xr:uid="{6B2BA64F-F812-465E-9B53-9BE6DDD1E564}"/>
    <cellStyle name="Normal 9 8 2 3" xfId="2488" xr:uid="{1CBF9621-EA70-411E-AD74-DC258C31826F}"/>
    <cellStyle name="Normal 9 8 2 3 2" xfId="5270" xr:uid="{D77B4790-B1EB-4DD1-AABA-A33F13909D86}"/>
    <cellStyle name="Normal 9 8 2 4" xfId="4292" xr:uid="{14327240-EAA6-4EC6-A7FB-AB13AB70AA55}"/>
    <cellStyle name="Normal 9 8 2 4 2" xfId="5271" xr:uid="{20A10F68-B914-4DB5-B752-25BB67E3588F}"/>
    <cellStyle name="Normal 9 8 2 5" xfId="4293" xr:uid="{AF8BD155-DAAC-4A4A-BE3F-12AD9BE7673B}"/>
    <cellStyle name="Normal 9 8 2 5 2" xfId="5272" xr:uid="{0BCDB098-486A-43E3-83EE-16123B7246CF}"/>
    <cellStyle name="Normal 9 8 2 6" xfId="5265" xr:uid="{2DFA2312-2B09-4D9A-8885-3AAAB93D56B5}"/>
    <cellStyle name="Normal 9 8 3" xfId="897" xr:uid="{67910445-9237-4132-9E63-656DA9C86A70}"/>
    <cellStyle name="Normal 9 8 3 2" xfId="2489" xr:uid="{6624D151-E1FE-4796-B3D5-95F82E33326D}"/>
    <cellStyle name="Normal 9 8 3 2 2" xfId="5274" xr:uid="{45845136-C14D-4E11-AC80-A86A43AFFB7C}"/>
    <cellStyle name="Normal 9 8 3 3" xfId="4294" xr:uid="{27F11F51-24D9-43F4-BAD2-7BEB4C588431}"/>
    <cellStyle name="Normal 9 8 3 3 2" xfId="5275" xr:uid="{92BEFC05-4E5A-43CA-9B83-01928A9E63D0}"/>
    <cellStyle name="Normal 9 8 3 4" xfId="4295" xr:uid="{37C4FBDE-4F92-403C-91A4-0D967D5E60B4}"/>
    <cellStyle name="Normal 9 8 3 4 2" xfId="5276" xr:uid="{4BED2C01-3DE3-4F18-817D-28328D195ADE}"/>
    <cellStyle name="Normal 9 8 3 5" xfId="5273" xr:uid="{1AA75334-F288-4B5B-80C4-600A2FD7E7EC}"/>
    <cellStyle name="Normal 9 8 4" xfId="2490" xr:uid="{6617C4F1-3A6B-48C2-A5E2-3B8ECB1A3F8E}"/>
    <cellStyle name="Normal 9 8 4 2" xfId="4296" xr:uid="{194B665E-2023-4F6F-8052-EB54AA0DC0A4}"/>
    <cellStyle name="Normal 9 8 4 2 2" xfId="5278" xr:uid="{0F6CF348-E305-4845-ABB3-A3B3E8F7D05F}"/>
    <cellStyle name="Normal 9 8 4 3" xfId="4297" xr:uid="{3E1E3470-C4F6-4E96-8E44-3ECDB109A001}"/>
    <cellStyle name="Normal 9 8 4 3 2" xfId="5279" xr:uid="{5228D6B5-133F-4669-B23C-151720C405DA}"/>
    <cellStyle name="Normal 9 8 4 4" xfId="4298" xr:uid="{53EF3AA9-B110-49AB-8905-A5B380413210}"/>
    <cellStyle name="Normal 9 8 4 4 2" xfId="5280" xr:uid="{E3736D49-CA6F-497D-A6AB-23B329456635}"/>
    <cellStyle name="Normal 9 8 4 5" xfId="5277" xr:uid="{BA094427-4DCB-493D-8B52-C3ABBB7FE7B3}"/>
    <cellStyle name="Normal 9 8 5" xfId="4299" xr:uid="{9DFCF6A2-FCC1-4546-9FCA-50B1366F13A8}"/>
    <cellStyle name="Normal 9 8 5 2" xfId="5281" xr:uid="{54D4C9A0-4ABC-4A0F-AAFE-C1F00BF85A78}"/>
    <cellStyle name="Normal 9 8 6" xfId="4300" xr:uid="{2E2C5847-9457-40A2-91AD-9DB5384B876A}"/>
    <cellStyle name="Normal 9 8 6 2" xfId="5282" xr:uid="{EDF97BE6-7D71-48C4-B1E5-DC9E32E57B19}"/>
    <cellStyle name="Normal 9 8 7" xfId="4301" xr:uid="{C49F7610-C583-4D07-8B40-D006F45A775D}"/>
    <cellStyle name="Normal 9 8 7 2" xfId="5283" xr:uid="{055502E6-9360-4F1B-82B3-6F4C63F943D0}"/>
    <cellStyle name="Normal 9 8 8" xfId="5264" xr:uid="{D8941E42-5396-4EE8-BE5A-F98F41DDC577}"/>
    <cellStyle name="Normal 9 9" xfId="428" xr:uid="{1DB3D64B-7CC0-4B8A-99D8-C10E876C05BB}"/>
    <cellStyle name="Normal 9 9 2" xfId="898" xr:uid="{B3ECE85E-E208-4F41-89E3-F9AA76A19D36}"/>
    <cellStyle name="Normal 9 9 2 2" xfId="2491" xr:uid="{1EAF49DF-D8C7-48F7-8CEA-519C971D9C13}"/>
    <cellStyle name="Normal 9 9 2 2 2" xfId="5286" xr:uid="{B27644A8-048A-4FBB-85EA-6C4E570C0124}"/>
    <cellStyle name="Normal 9 9 2 3" xfId="4302" xr:uid="{4FDD4A27-1EC5-4FE7-82C5-661552F7856B}"/>
    <cellStyle name="Normal 9 9 2 3 2" xfId="5287" xr:uid="{9B90E3F2-0AF5-4349-A261-F730A06F0939}"/>
    <cellStyle name="Normal 9 9 2 4" xfId="4303" xr:uid="{C1973BDF-A5F6-4CB0-9536-4CA9382930F8}"/>
    <cellStyle name="Normal 9 9 2 4 2" xfId="5288" xr:uid="{27D2FF00-5B65-4908-A858-C862093FCFCE}"/>
    <cellStyle name="Normal 9 9 2 5" xfId="5285" xr:uid="{7483EA48-3011-4121-B49F-F0581342AB58}"/>
    <cellStyle name="Normal 9 9 3" xfId="2492" xr:uid="{0F6FB836-97F7-4A23-9799-A2162D870EC8}"/>
    <cellStyle name="Normal 9 9 3 2" xfId="4304" xr:uid="{A155342D-5FC9-4E8A-8A4B-3B67E3C57D5E}"/>
    <cellStyle name="Normal 9 9 3 2 2" xfId="5290" xr:uid="{B76363EF-EA67-4037-9F1C-0722A04A26D2}"/>
    <cellStyle name="Normal 9 9 3 3" xfId="4305" xr:uid="{B5051038-4DC2-4E90-992E-E947D8D32286}"/>
    <cellStyle name="Normal 9 9 3 3 2" xfId="5291" xr:uid="{69785BA9-9DC0-4688-8353-ADAB890FC14A}"/>
    <cellStyle name="Normal 9 9 3 4" xfId="4306" xr:uid="{4EBBE26F-8DB8-4487-BD5D-8426192AB3B6}"/>
    <cellStyle name="Normal 9 9 3 4 2" xfId="5292" xr:uid="{6DFDD8D9-5565-4C7B-843F-2B679E13B266}"/>
    <cellStyle name="Normal 9 9 3 5" xfId="5289" xr:uid="{DB331DE7-C836-4D63-BF0C-FC3FD4C6398A}"/>
    <cellStyle name="Normal 9 9 4" xfId="4307" xr:uid="{0E9198C8-8E01-4E39-A2B2-38A17F472C8B}"/>
    <cellStyle name="Normal 9 9 4 2" xfId="5293" xr:uid="{29A2ACB8-2422-4598-AF6D-1CB55D75119C}"/>
    <cellStyle name="Normal 9 9 5" xfId="4308" xr:uid="{12A03B22-B9D8-40D2-9F59-17216CB9149B}"/>
    <cellStyle name="Normal 9 9 5 2" xfId="5294" xr:uid="{DBF16300-B923-481D-AD3D-9E08475F6DAC}"/>
    <cellStyle name="Normal 9 9 6" xfId="4309" xr:uid="{9910740E-9CF5-4E5F-8C2C-EA780D107FC4}"/>
    <cellStyle name="Normal 9 9 6 2" xfId="5295" xr:uid="{6627CBED-B360-4B0F-8DFB-18D64024076D}"/>
    <cellStyle name="Normal 9 9 7" xfId="5284" xr:uid="{7F1C8FB2-DA41-4F71-BC9C-85B291D0D8AF}"/>
    <cellStyle name="Percent 2" xfId="183" xr:uid="{AB5B001B-68D6-482E-B87B-15E09ECBE649}"/>
    <cellStyle name="Percent 2 2" xfId="5296" xr:uid="{33ED6A62-A7AC-46ED-8650-5DCEA5A4C020}"/>
    <cellStyle name="Гиперссылка 2" xfId="4" xr:uid="{49BAA0F8-B3D3-41B5-87DD-435502328B29}"/>
    <cellStyle name="Гиперссылка 2 2" xfId="5297" xr:uid="{CE76672A-3D29-4F24-88C0-2939808467FD}"/>
    <cellStyle name="Обычный 2" xfId="1" xr:uid="{A3CD5D5E-4502-4158-8112-08CDD679ACF5}"/>
    <cellStyle name="Обычный 2 2" xfId="5" xr:uid="{D19F253E-EE9B-4476-9D91-2EE3A6D7A3DC}"/>
    <cellStyle name="Обычный 2 2 2" xfId="5299" xr:uid="{EADF061F-C202-4619-9625-AA103D849FF3}"/>
    <cellStyle name="Обычный 2 3" xfId="5298" xr:uid="{09DEE44A-F4E6-4049-ACC5-CF607C117BAE}"/>
    <cellStyle name="常规_Sheet1_1" xfId="4411" xr:uid="{9321891A-CD90-4761-A5A1-6476086175F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T17" sqref="T1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1" t="s">
        <v>2</v>
      </c>
      <c r="C8" s="94"/>
      <c r="D8" s="94"/>
      <c r="E8" s="94"/>
      <c r="F8" s="94"/>
      <c r="G8" s="95"/>
    </row>
    <row r="9" spans="2:7" ht="14.25">
      <c r="B9" s="151"/>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8"/>
  <sheetViews>
    <sheetView tabSelected="1" topLeftCell="A130" zoomScale="90" zoomScaleNormal="90" workbookViewId="0">
      <selection activeCell="H163" sqref="H16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6">
        <v>53492</v>
      </c>
      <c r="K10" s="127"/>
    </row>
    <row r="11" spans="1:11">
      <c r="A11" s="126"/>
      <c r="B11" s="126" t="s">
        <v>717</v>
      </c>
      <c r="C11" s="132"/>
      <c r="D11" s="132"/>
      <c r="E11" s="132"/>
      <c r="F11" s="127"/>
      <c r="G11" s="128"/>
      <c r="H11" s="128" t="s">
        <v>717</v>
      </c>
      <c r="I11" s="132"/>
      <c r="J11" s="157"/>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58">
        <v>45357</v>
      </c>
      <c r="K14" s="127"/>
    </row>
    <row r="15" spans="1:11" ht="15" customHeight="1">
      <c r="A15" s="126"/>
      <c r="B15" s="6" t="s">
        <v>11</v>
      </c>
      <c r="C15" s="7"/>
      <c r="D15" s="7"/>
      <c r="E15" s="7"/>
      <c r="F15" s="8"/>
      <c r="G15" s="128"/>
      <c r="H15" s="9" t="s">
        <v>11</v>
      </c>
      <c r="I15" s="132"/>
      <c r="J15" s="159"/>
      <c r="K15" s="127"/>
    </row>
    <row r="16" spans="1:11" ht="15" customHeight="1">
      <c r="A16" s="126"/>
      <c r="B16" s="132"/>
      <c r="C16" s="132"/>
      <c r="D16" s="132"/>
      <c r="E16" s="132"/>
      <c r="F16" s="132"/>
      <c r="G16" s="132"/>
      <c r="H16" s="132"/>
      <c r="I16" s="135" t="s">
        <v>147</v>
      </c>
      <c r="J16" s="141">
        <v>41932</v>
      </c>
      <c r="K16" s="127"/>
    </row>
    <row r="17" spans="1:11">
      <c r="A17" s="126"/>
      <c r="B17" s="132" t="s">
        <v>720</v>
      </c>
      <c r="C17" s="132"/>
      <c r="D17" s="132"/>
      <c r="E17" s="132"/>
      <c r="F17" s="132"/>
      <c r="G17" s="132"/>
      <c r="H17" s="132"/>
      <c r="I17" s="135" t="s">
        <v>148</v>
      </c>
      <c r="J17" s="141" t="s">
        <v>835</v>
      </c>
      <c r="K17" s="127"/>
    </row>
    <row r="18" spans="1:11" ht="18">
      <c r="A18" s="126"/>
      <c r="B18" s="132" t="s">
        <v>721</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0" t="s">
        <v>207</v>
      </c>
      <c r="G20" s="161"/>
      <c r="H20" s="112" t="s">
        <v>174</v>
      </c>
      <c r="I20" s="112" t="s">
        <v>208</v>
      </c>
      <c r="J20" s="112" t="s">
        <v>26</v>
      </c>
      <c r="K20" s="127"/>
    </row>
    <row r="21" spans="1:11">
      <c r="A21" s="126"/>
      <c r="B21" s="117"/>
      <c r="C21" s="117"/>
      <c r="D21" s="118"/>
      <c r="E21" s="118"/>
      <c r="F21" s="162"/>
      <c r="G21" s="163"/>
      <c r="H21" s="117" t="s">
        <v>146</v>
      </c>
      <c r="I21" s="117"/>
      <c r="J21" s="117"/>
      <c r="K21" s="127"/>
    </row>
    <row r="22" spans="1:11">
      <c r="A22" s="126"/>
      <c r="B22" s="119">
        <v>4</v>
      </c>
      <c r="C22" s="10" t="s">
        <v>722</v>
      </c>
      <c r="D22" s="130" t="s">
        <v>722</v>
      </c>
      <c r="E22" s="130" t="s">
        <v>28</v>
      </c>
      <c r="F22" s="152" t="s">
        <v>490</v>
      </c>
      <c r="G22" s="153"/>
      <c r="H22" s="11" t="s">
        <v>723</v>
      </c>
      <c r="I22" s="14">
        <v>5.01</v>
      </c>
      <c r="J22" s="121">
        <f t="shared" ref="J22:J53" si="0">I22*B22</f>
        <v>20.04</v>
      </c>
      <c r="K22" s="127"/>
    </row>
    <row r="23" spans="1:11">
      <c r="A23" s="126"/>
      <c r="B23" s="119">
        <v>4</v>
      </c>
      <c r="C23" s="10" t="s">
        <v>722</v>
      </c>
      <c r="D23" s="130" t="s">
        <v>722</v>
      </c>
      <c r="E23" s="130" t="s">
        <v>28</v>
      </c>
      <c r="F23" s="152" t="s">
        <v>724</v>
      </c>
      <c r="G23" s="153"/>
      <c r="H23" s="11" t="s">
        <v>723</v>
      </c>
      <c r="I23" s="14">
        <v>5.01</v>
      </c>
      <c r="J23" s="121">
        <f t="shared" si="0"/>
        <v>20.04</v>
      </c>
      <c r="K23" s="127"/>
    </row>
    <row r="24" spans="1:11">
      <c r="A24" s="126"/>
      <c r="B24" s="119">
        <v>4</v>
      </c>
      <c r="C24" s="10" t="s">
        <v>722</v>
      </c>
      <c r="D24" s="130" t="s">
        <v>722</v>
      </c>
      <c r="E24" s="130" t="s">
        <v>30</v>
      </c>
      <c r="F24" s="152" t="s">
        <v>490</v>
      </c>
      <c r="G24" s="153"/>
      <c r="H24" s="11" t="s">
        <v>723</v>
      </c>
      <c r="I24" s="14">
        <v>5.01</v>
      </c>
      <c r="J24" s="121">
        <f t="shared" si="0"/>
        <v>20.04</v>
      </c>
      <c r="K24" s="127"/>
    </row>
    <row r="25" spans="1:11">
      <c r="A25" s="126"/>
      <c r="B25" s="119">
        <v>4</v>
      </c>
      <c r="C25" s="10" t="s">
        <v>722</v>
      </c>
      <c r="D25" s="130" t="s">
        <v>722</v>
      </c>
      <c r="E25" s="130" t="s">
        <v>30</v>
      </c>
      <c r="F25" s="152" t="s">
        <v>724</v>
      </c>
      <c r="G25" s="153"/>
      <c r="H25" s="11" t="s">
        <v>723</v>
      </c>
      <c r="I25" s="14">
        <v>5.01</v>
      </c>
      <c r="J25" s="121">
        <f t="shared" si="0"/>
        <v>20.04</v>
      </c>
      <c r="K25" s="127"/>
    </row>
    <row r="26" spans="1:11" ht="24">
      <c r="A26" s="126"/>
      <c r="B26" s="119">
        <v>10</v>
      </c>
      <c r="C26" s="10" t="s">
        <v>725</v>
      </c>
      <c r="D26" s="130" t="s">
        <v>725</v>
      </c>
      <c r="E26" s="130" t="s">
        <v>726</v>
      </c>
      <c r="F26" s="152" t="s">
        <v>28</v>
      </c>
      <c r="G26" s="153"/>
      <c r="H26" s="11" t="s">
        <v>727</v>
      </c>
      <c r="I26" s="14">
        <v>6.81</v>
      </c>
      <c r="J26" s="121">
        <f t="shared" si="0"/>
        <v>68.099999999999994</v>
      </c>
      <c r="K26" s="127"/>
    </row>
    <row r="27" spans="1:11" ht="24">
      <c r="A27" s="126"/>
      <c r="B27" s="119">
        <v>20</v>
      </c>
      <c r="C27" s="10" t="s">
        <v>725</v>
      </c>
      <c r="D27" s="130" t="s">
        <v>725</v>
      </c>
      <c r="E27" s="130" t="s">
        <v>726</v>
      </c>
      <c r="F27" s="152" t="s">
        <v>30</v>
      </c>
      <c r="G27" s="153"/>
      <c r="H27" s="11" t="s">
        <v>727</v>
      </c>
      <c r="I27" s="14">
        <v>6.81</v>
      </c>
      <c r="J27" s="121">
        <f t="shared" si="0"/>
        <v>136.19999999999999</v>
      </c>
      <c r="K27" s="127"/>
    </row>
    <row r="28" spans="1:11" ht="24">
      <c r="A28" s="126"/>
      <c r="B28" s="119">
        <v>7</v>
      </c>
      <c r="C28" s="10" t="s">
        <v>725</v>
      </c>
      <c r="D28" s="130" t="s">
        <v>725</v>
      </c>
      <c r="E28" s="130" t="s">
        <v>726</v>
      </c>
      <c r="F28" s="152" t="s">
        <v>31</v>
      </c>
      <c r="G28" s="153"/>
      <c r="H28" s="11" t="s">
        <v>727</v>
      </c>
      <c r="I28" s="14">
        <v>6.81</v>
      </c>
      <c r="J28" s="121">
        <f t="shared" si="0"/>
        <v>47.669999999999995</v>
      </c>
      <c r="K28" s="127"/>
    </row>
    <row r="29" spans="1:11">
      <c r="A29" s="126"/>
      <c r="B29" s="119">
        <v>4</v>
      </c>
      <c r="C29" s="10" t="s">
        <v>728</v>
      </c>
      <c r="D29" s="130" t="s">
        <v>728</v>
      </c>
      <c r="E29" s="130" t="s">
        <v>28</v>
      </c>
      <c r="F29" s="152"/>
      <c r="G29" s="153"/>
      <c r="H29" s="11" t="s">
        <v>729</v>
      </c>
      <c r="I29" s="14">
        <v>8.24</v>
      </c>
      <c r="J29" s="121">
        <f t="shared" si="0"/>
        <v>32.96</v>
      </c>
      <c r="K29" s="127"/>
    </row>
    <row r="30" spans="1:11">
      <c r="A30" s="126"/>
      <c r="B30" s="119">
        <v>4</v>
      </c>
      <c r="C30" s="10" t="s">
        <v>728</v>
      </c>
      <c r="D30" s="130" t="s">
        <v>728</v>
      </c>
      <c r="E30" s="130" t="s">
        <v>30</v>
      </c>
      <c r="F30" s="152"/>
      <c r="G30" s="153"/>
      <c r="H30" s="11" t="s">
        <v>729</v>
      </c>
      <c r="I30" s="14">
        <v>8.24</v>
      </c>
      <c r="J30" s="121">
        <f t="shared" si="0"/>
        <v>32.96</v>
      </c>
      <c r="K30" s="127"/>
    </row>
    <row r="31" spans="1:11">
      <c r="A31" s="126"/>
      <c r="B31" s="119">
        <v>19</v>
      </c>
      <c r="C31" s="10" t="s">
        <v>728</v>
      </c>
      <c r="D31" s="130" t="s">
        <v>728</v>
      </c>
      <c r="E31" s="130" t="s">
        <v>31</v>
      </c>
      <c r="F31" s="152"/>
      <c r="G31" s="153"/>
      <c r="H31" s="11" t="s">
        <v>729</v>
      </c>
      <c r="I31" s="14">
        <v>8.24</v>
      </c>
      <c r="J31" s="121">
        <f t="shared" si="0"/>
        <v>156.56</v>
      </c>
      <c r="K31" s="127"/>
    </row>
    <row r="32" spans="1:11">
      <c r="A32" s="126"/>
      <c r="B32" s="119">
        <v>16</v>
      </c>
      <c r="C32" s="10" t="s">
        <v>730</v>
      </c>
      <c r="D32" s="130" t="s">
        <v>730</v>
      </c>
      <c r="E32" s="130" t="s">
        <v>28</v>
      </c>
      <c r="F32" s="152"/>
      <c r="G32" s="153"/>
      <c r="H32" s="11" t="s">
        <v>731</v>
      </c>
      <c r="I32" s="14">
        <v>13.97</v>
      </c>
      <c r="J32" s="121">
        <f t="shared" si="0"/>
        <v>223.52</v>
      </c>
      <c r="K32" s="127"/>
    </row>
    <row r="33" spans="1:11">
      <c r="A33" s="126"/>
      <c r="B33" s="119">
        <v>19</v>
      </c>
      <c r="C33" s="10" t="s">
        <v>730</v>
      </c>
      <c r="D33" s="130" t="s">
        <v>730</v>
      </c>
      <c r="E33" s="130" t="s">
        <v>30</v>
      </c>
      <c r="F33" s="152"/>
      <c r="G33" s="153"/>
      <c r="H33" s="11" t="s">
        <v>731</v>
      </c>
      <c r="I33" s="14">
        <v>13.97</v>
      </c>
      <c r="J33" s="121">
        <f t="shared" si="0"/>
        <v>265.43</v>
      </c>
      <c r="K33" s="127"/>
    </row>
    <row r="34" spans="1:11">
      <c r="A34" s="126"/>
      <c r="B34" s="119">
        <v>10</v>
      </c>
      <c r="C34" s="10" t="s">
        <v>730</v>
      </c>
      <c r="D34" s="130" t="s">
        <v>730</v>
      </c>
      <c r="E34" s="130" t="s">
        <v>31</v>
      </c>
      <c r="F34" s="152"/>
      <c r="G34" s="153"/>
      <c r="H34" s="11" t="s">
        <v>731</v>
      </c>
      <c r="I34" s="14">
        <v>13.97</v>
      </c>
      <c r="J34" s="121">
        <f t="shared" si="0"/>
        <v>139.70000000000002</v>
      </c>
      <c r="K34" s="127"/>
    </row>
    <row r="35" spans="1:11">
      <c r="A35" s="126"/>
      <c r="B35" s="119">
        <v>16</v>
      </c>
      <c r="C35" s="10" t="s">
        <v>730</v>
      </c>
      <c r="D35" s="130" t="s">
        <v>730</v>
      </c>
      <c r="E35" s="130" t="s">
        <v>32</v>
      </c>
      <c r="F35" s="152"/>
      <c r="G35" s="153"/>
      <c r="H35" s="11" t="s">
        <v>731</v>
      </c>
      <c r="I35" s="14">
        <v>13.97</v>
      </c>
      <c r="J35" s="121">
        <f t="shared" si="0"/>
        <v>223.52</v>
      </c>
      <c r="K35" s="127"/>
    </row>
    <row r="36" spans="1:11">
      <c r="A36" s="126"/>
      <c r="B36" s="119">
        <v>20</v>
      </c>
      <c r="C36" s="10" t="s">
        <v>730</v>
      </c>
      <c r="D36" s="130" t="s">
        <v>730</v>
      </c>
      <c r="E36" s="130" t="s">
        <v>33</v>
      </c>
      <c r="F36" s="152"/>
      <c r="G36" s="153"/>
      <c r="H36" s="11" t="s">
        <v>731</v>
      </c>
      <c r="I36" s="14">
        <v>13.97</v>
      </c>
      <c r="J36" s="121">
        <f t="shared" si="0"/>
        <v>279.40000000000003</v>
      </c>
      <c r="K36" s="127"/>
    </row>
    <row r="37" spans="1:11">
      <c r="A37" s="126"/>
      <c r="B37" s="119">
        <v>17</v>
      </c>
      <c r="C37" s="10" t="s">
        <v>109</v>
      </c>
      <c r="D37" s="130" t="s">
        <v>109</v>
      </c>
      <c r="E37" s="130" t="s">
        <v>28</v>
      </c>
      <c r="F37" s="152"/>
      <c r="G37" s="153"/>
      <c r="H37" s="11" t="s">
        <v>732</v>
      </c>
      <c r="I37" s="14">
        <v>5.73</v>
      </c>
      <c r="J37" s="121">
        <f t="shared" si="0"/>
        <v>97.410000000000011</v>
      </c>
      <c r="K37" s="127"/>
    </row>
    <row r="38" spans="1:11">
      <c r="A38" s="126"/>
      <c r="B38" s="119">
        <v>14</v>
      </c>
      <c r="C38" s="10" t="s">
        <v>109</v>
      </c>
      <c r="D38" s="130" t="s">
        <v>109</v>
      </c>
      <c r="E38" s="130" t="s">
        <v>30</v>
      </c>
      <c r="F38" s="152"/>
      <c r="G38" s="153"/>
      <c r="H38" s="11" t="s">
        <v>732</v>
      </c>
      <c r="I38" s="14">
        <v>5.73</v>
      </c>
      <c r="J38" s="121">
        <f t="shared" si="0"/>
        <v>80.22</v>
      </c>
      <c r="K38" s="127"/>
    </row>
    <row r="39" spans="1:11">
      <c r="A39" s="126"/>
      <c r="B39" s="119">
        <v>14</v>
      </c>
      <c r="C39" s="10" t="s">
        <v>109</v>
      </c>
      <c r="D39" s="130" t="s">
        <v>109</v>
      </c>
      <c r="E39" s="130" t="s">
        <v>31</v>
      </c>
      <c r="F39" s="152"/>
      <c r="G39" s="153"/>
      <c r="H39" s="11" t="s">
        <v>732</v>
      </c>
      <c r="I39" s="14">
        <v>5.73</v>
      </c>
      <c r="J39" s="121">
        <f t="shared" si="0"/>
        <v>80.22</v>
      </c>
      <c r="K39" s="127"/>
    </row>
    <row r="40" spans="1:11">
      <c r="A40" s="126"/>
      <c r="B40" s="119">
        <v>2</v>
      </c>
      <c r="C40" s="10" t="s">
        <v>733</v>
      </c>
      <c r="D40" s="130" t="s">
        <v>733</v>
      </c>
      <c r="E40" s="130" t="s">
        <v>28</v>
      </c>
      <c r="F40" s="152"/>
      <c r="G40" s="153"/>
      <c r="H40" s="11" t="s">
        <v>734</v>
      </c>
      <c r="I40" s="14">
        <v>5.73</v>
      </c>
      <c r="J40" s="121">
        <f t="shared" si="0"/>
        <v>11.46</v>
      </c>
      <c r="K40" s="127"/>
    </row>
    <row r="41" spans="1:11">
      <c r="A41" s="126"/>
      <c r="B41" s="119">
        <v>2</v>
      </c>
      <c r="C41" s="10" t="s">
        <v>733</v>
      </c>
      <c r="D41" s="130" t="s">
        <v>733</v>
      </c>
      <c r="E41" s="130" t="s">
        <v>30</v>
      </c>
      <c r="F41" s="152"/>
      <c r="G41" s="153"/>
      <c r="H41" s="11" t="s">
        <v>734</v>
      </c>
      <c r="I41" s="14">
        <v>5.73</v>
      </c>
      <c r="J41" s="121">
        <f t="shared" si="0"/>
        <v>11.46</v>
      </c>
      <c r="K41" s="127"/>
    </row>
    <row r="42" spans="1:11">
      <c r="A42" s="126"/>
      <c r="B42" s="119">
        <v>2</v>
      </c>
      <c r="C42" s="10" t="s">
        <v>733</v>
      </c>
      <c r="D42" s="130" t="s">
        <v>733</v>
      </c>
      <c r="E42" s="130" t="s">
        <v>31</v>
      </c>
      <c r="F42" s="152"/>
      <c r="G42" s="153"/>
      <c r="H42" s="11" t="s">
        <v>734</v>
      </c>
      <c r="I42" s="14">
        <v>5.73</v>
      </c>
      <c r="J42" s="121">
        <f t="shared" si="0"/>
        <v>11.46</v>
      </c>
      <c r="K42" s="127"/>
    </row>
    <row r="43" spans="1:11">
      <c r="A43" s="126"/>
      <c r="B43" s="119">
        <v>3</v>
      </c>
      <c r="C43" s="10" t="s">
        <v>735</v>
      </c>
      <c r="D43" s="130" t="s">
        <v>735</v>
      </c>
      <c r="E43" s="130" t="s">
        <v>28</v>
      </c>
      <c r="F43" s="152"/>
      <c r="G43" s="153"/>
      <c r="H43" s="11" t="s">
        <v>736</v>
      </c>
      <c r="I43" s="14">
        <v>7.16</v>
      </c>
      <c r="J43" s="121">
        <f t="shared" si="0"/>
        <v>21.48</v>
      </c>
      <c r="K43" s="127"/>
    </row>
    <row r="44" spans="1:11">
      <c r="A44" s="126"/>
      <c r="B44" s="119">
        <v>3</v>
      </c>
      <c r="C44" s="10" t="s">
        <v>735</v>
      </c>
      <c r="D44" s="130" t="s">
        <v>735</v>
      </c>
      <c r="E44" s="130" t="s">
        <v>30</v>
      </c>
      <c r="F44" s="152"/>
      <c r="G44" s="153"/>
      <c r="H44" s="11" t="s">
        <v>736</v>
      </c>
      <c r="I44" s="14">
        <v>7.16</v>
      </c>
      <c r="J44" s="121">
        <f t="shared" si="0"/>
        <v>21.48</v>
      </c>
      <c r="K44" s="127"/>
    </row>
    <row r="45" spans="1:11">
      <c r="A45" s="126"/>
      <c r="B45" s="119">
        <v>3</v>
      </c>
      <c r="C45" s="10" t="s">
        <v>735</v>
      </c>
      <c r="D45" s="130" t="s">
        <v>735</v>
      </c>
      <c r="E45" s="130" t="s">
        <v>31</v>
      </c>
      <c r="F45" s="152"/>
      <c r="G45" s="153"/>
      <c r="H45" s="11" t="s">
        <v>736</v>
      </c>
      <c r="I45" s="14">
        <v>7.16</v>
      </c>
      <c r="J45" s="121">
        <f t="shared" si="0"/>
        <v>21.48</v>
      </c>
      <c r="K45" s="127"/>
    </row>
    <row r="46" spans="1:11">
      <c r="A46" s="126"/>
      <c r="B46" s="119">
        <v>3</v>
      </c>
      <c r="C46" s="10" t="s">
        <v>737</v>
      </c>
      <c r="D46" s="130" t="s">
        <v>737</v>
      </c>
      <c r="E46" s="130" t="s">
        <v>28</v>
      </c>
      <c r="F46" s="152"/>
      <c r="G46" s="153"/>
      <c r="H46" s="11" t="s">
        <v>738</v>
      </c>
      <c r="I46" s="14">
        <v>6.45</v>
      </c>
      <c r="J46" s="121">
        <f t="shared" si="0"/>
        <v>19.350000000000001</v>
      </c>
      <c r="K46" s="127"/>
    </row>
    <row r="47" spans="1:11">
      <c r="A47" s="126"/>
      <c r="B47" s="119">
        <v>3</v>
      </c>
      <c r="C47" s="10" t="s">
        <v>737</v>
      </c>
      <c r="D47" s="130" t="s">
        <v>737</v>
      </c>
      <c r="E47" s="130" t="s">
        <v>30</v>
      </c>
      <c r="F47" s="152"/>
      <c r="G47" s="153"/>
      <c r="H47" s="11" t="s">
        <v>738</v>
      </c>
      <c r="I47" s="14">
        <v>6.45</v>
      </c>
      <c r="J47" s="121">
        <f t="shared" si="0"/>
        <v>19.350000000000001</v>
      </c>
      <c r="K47" s="127"/>
    </row>
    <row r="48" spans="1:11">
      <c r="A48" s="126"/>
      <c r="B48" s="119">
        <v>3</v>
      </c>
      <c r="C48" s="10" t="s">
        <v>737</v>
      </c>
      <c r="D48" s="130" t="s">
        <v>737</v>
      </c>
      <c r="E48" s="130" t="s">
        <v>31</v>
      </c>
      <c r="F48" s="152"/>
      <c r="G48" s="153"/>
      <c r="H48" s="11" t="s">
        <v>738</v>
      </c>
      <c r="I48" s="14">
        <v>6.45</v>
      </c>
      <c r="J48" s="121">
        <f t="shared" si="0"/>
        <v>19.350000000000001</v>
      </c>
      <c r="K48" s="127"/>
    </row>
    <row r="49" spans="1:11" ht="24">
      <c r="A49" s="126"/>
      <c r="B49" s="119">
        <v>8</v>
      </c>
      <c r="C49" s="10" t="s">
        <v>739</v>
      </c>
      <c r="D49" s="130" t="s">
        <v>739</v>
      </c>
      <c r="E49" s="130" t="s">
        <v>34</v>
      </c>
      <c r="F49" s="152"/>
      <c r="G49" s="153"/>
      <c r="H49" s="11" t="s">
        <v>740</v>
      </c>
      <c r="I49" s="14">
        <v>35.46</v>
      </c>
      <c r="J49" s="121">
        <f t="shared" si="0"/>
        <v>283.68</v>
      </c>
      <c r="K49" s="127"/>
    </row>
    <row r="50" spans="1:11" ht="24">
      <c r="A50" s="126"/>
      <c r="B50" s="119">
        <v>8</v>
      </c>
      <c r="C50" s="10" t="s">
        <v>739</v>
      </c>
      <c r="D50" s="130" t="s">
        <v>739</v>
      </c>
      <c r="E50" s="130" t="s">
        <v>53</v>
      </c>
      <c r="F50" s="152"/>
      <c r="G50" s="153"/>
      <c r="H50" s="11" t="s">
        <v>740</v>
      </c>
      <c r="I50" s="14">
        <v>35.46</v>
      </c>
      <c r="J50" s="121">
        <f t="shared" si="0"/>
        <v>283.68</v>
      </c>
      <c r="K50" s="127"/>
    </row>
    <row r="51" spans="1:11" ht="24">
      <c r="A51" s="126"/>
      <c r="B51" s="119">
        <v>1</v>
      </c>
      <c r="C51" s="10" t="s">
        <v>622</v>
      </c>
      <c r="D51" s="130" t="s">
        <v>622</v>
      </c>
      <c r="E51" s="130" t="s">
        <v>30</v>
      </c>
      <c r="F51" s="152" t="s">
        <v>724</v>
      </c>
      <c r="G51" s="153"/>
      <c r="H51" s="11" t="s">
        <v>624</v>
      </c>
      <c r="I51" s="14">
        <v>21.13</v>
      </c>
      <c r="J51" s="121">
        <f t="shared" si="0"/>
        <v>21.13</v>
      </c>
      <c r="K51" s="127"/>
    </row>
    <row r="52" spans="1:11" ht="24">
      <c r="A52" s="126"/>
      <c r="B52" s="119">
        <v>1</v>
      </c>
      <c r="C52" s="10" t="s">
        <v>622</v>
      </c>
      <c r="D52" s="130" t="s">
        <v>622</v>
      </c>
      <c r="E52" s="130" t="s">
        <v>31</v>
      </c>
      <c r="F52" s="152" t="s">
        <v>724</v>
      </c>
      <c r="G52" s="153"/>
      <c r="H52" s="11" t="s">
        <v>624</v>
      </c>
      <c r="I52" s="14">
        <v>21.13</v>
      </c>
      <c r="J52" s="121">
        <f t="shared" si="0"/>
        <v>21.13</v>
      </c>
      <c r="K52" s="127"/>
    </row>
    <row r="53" spans="1:11" ht="24">
      <c r="A53" s="126"/>
      <c r="B53" s="119">
        <v>1</v>
      </c>
      <c r="C53" s="10" t="s">
        <v>622</v>
      </c>
      <c r="D53" s="130" t="s">
        <v>622</v>
      </c>
      <c r="E53" s="130" t="s">
        <v>32</v>
      </c>
      <c r="F53" s="152" t="s">
        <v>724</v>
      </c>
      <c r="G53" s="153"/>
      <c r="H53" s="11" t="s">
        <v>624</v>
      </c>
      <c r="I53" s="14">
        <v>21.13</v>
      </c>
      <c r="J53" s="121">
        <f t="shared" si="0"/>
        <v>21.13</v>
      </c>
      <c r="K53" s="127"/>
    </row>
    <row r="54" spans="1:11" ht="24">
      <c r="A54" s="126"/>
      <c r="B54" s="119">
        <v>1</v>
      </c>
      <c r="C54" s="10" t="s">
        <v>622</v>
      </c>
      <c r="D54" s="130" t="s">
        <v>622</v>
      </c>
      <c r="E54" s="130" t="s">
        <v>33</v>
      </c>
      <c r="F54" s="152" t="s">
        <v>724</v>
      </c>
      <c r="G54" s="153"/>
      <c r="H54" s="11" t="s">
        <v>624</v>
      </c>
      <c r="I54" s="14">
        <v>21.13</v>
      </c>
      <c r="J54" s="121">
        <f t="shared" ref="J54:J85" si="1">I54*B54</f>
        <v>21.13</v>
      </c>
      <c r="K54" s="127"/>
    </row>
    <row r="55" spans="1:11" ht="24">
      <c r="A55" s="126"/>
      <c r="B55" s="119">
        <v>4</v>
      </c>
      <c r="C55" s="10" t="s">
        <v>741</v>
      </c>
      <c r="D55" s="130" t="s">
        <v>741</v>
      </c>
      <c r="E55" s="130" t="s">
        <v>28</v>
      </c>
      <c r="F55" s="152" t="s">
        <v>724</v>
      </c>
      <c r="G55" s="153"/>
      <c r="H55" s="11" t="s">
        <v>742</v>
      </c>
      <c r="I55" s="14">
        <v>21.13</v>
      </c>
      <c r="J55" s="121">
        <f t="shared" si="1"/>
        <v>84.52</v>
      </c>
      <c r="K55" s="127"/>
    </row>
    <row r="56" spans="1:11" ht="24">
      <c r="A56" s="126"/>
      <c r="B56" s="119">
        <v>4</v>
      </c>
      <c r="C56" s="10" t="s">
        <v>741</v>
      </c>
      <c r="D56" s="130" t="s">
        <v>741</v>
      </c>
      <c r="E56" s="130" t="s">
        <v>28</v>
      </c>
      <c r="F56" s="152" t="s">
        <v>743</v>
      </c>
      <c r="G56" s="153"/>
      <c r="H56" s="11" t="s">
        <v>742</v>
      </c>
      <c r="I56" s="14">
        <v>21.13</v>
      </c>
      <c r="J56" s="121">
        <f t="shared" si="1"/>
        <v>84.52</v>
      </c>
      <c r="K56" s="127"/>
    </row>
    <row r="57" spans="1:11" ht="24">
      <c r="A57" s="126"/>
      <c r="B57" s="119">
        <v>2</v>
      </c>
      <c r="C57" s="10" t="s">
        <v>741</v>
      </c>
      <c r="D57" s="130" t="s">
        <v>741</v>
      </c>
      <c r="E57" s="130" t="s">
        <v>28</v>
      </c>
      <c r="F57" s="152" t="s">
        <v>744</v>
      </c>
      <c r="G57" s="153"/>
      <c r="H57" s="11" t="s">
        <v>742</v>
      </c>
      <c r="I57" s="14">
        <v>21.13</v>
      </c>
      <c r="J57" s="121">
        <f t="shared" si="1"/>
        <v>42.26</v>
      </c>
      <c r="K57" s="127"/>
    </row>
    <row r="58" spans="1:11" ht="24">
      <c r="A58" s="126"/>
      <c r="B58" s="119">
        <v>4</v>
      </c>
      <c r="C58" s="10" t="s">
        <v>741</v>
      </c>
      <c r="D58" s="130" t="s">
        <v>741</v>
      </c>
      <c r="E58" s="130" t="s">
        <v>30</v>
      </c>
      <c r="F58" s="152" t="s">
        <v>724</v>
      </c>
      <c r="G58" s="153"/>
      <c r="H58" s="11" t="s">
        <v>742</v>
      </c>
      <c r="I58" s="14">
        <v>21.13</v>
      </c>
      <c r="J58" s="121">
        <f t="shared" si="1"/>
        <v>84.52</v>
      </c>
      <c r="K58" s="127"/>
    </row>
    <row r="59" spans="1:11" ht="24">
      <c r="A59" s="126"/>
      <c r="B59" s="119">
        <v>4</v>
      </c>
      <c r="C59" s="10" t="s">
        <v>741</v>
      </c>
      <c r="D59" s="130" t="s">
        <v>741</v>
      </c>
      <c r="E59" s="130" t="s">
        <v>30</v>
      </c>
      <c r="F59" s="152" t="s">
        <v>743</v>
      </c>
      <c r="G59" s="153"/>
      <c r="H59" s="11" t="s">
        <v>742</v>
      </c>
      <c r="I59" s="14">
        <v>21.13</v>
      </c>
      <c r="J59" s="121">
        <f t="shared" si="1"/>
        <v>84.52</v>
      </c>
      <c r="K59" s="127"/>
    </row>
    <row r="60" spans="1:11" ht="24">
      <c r="A60" s="126"/>
      <c r="B60" s="119">
        <v>2</v>
      </c>
      <c r="C60" s="10" t="s">
        <v>741</v>
      </c>
      <c r="D60" s="130" t="s">
        <v>741</v>
      </c>
      <c r="E60" s="130" t="s">
        <v>30</v>
      </c>
      <c r="F60" s="152" t="s">
        <v>744</v>
      </c>
      <c r="G60" s="153"/>
      <c r="H60" s="11" t="s">
        <v>742</v>
      </c>
      <c r="I60" s="14">
        <v>21.13</v>
      </c>
      <c r="J60" s="121">
        <f t="shared" si="1"/>
        <v>42.26</v>
      </c>
      <c r="K60" s="127"/>
    </row>
    <row r="61" spans="1:11" ht="24">
      <c r="A61" s="126"/>
      <c r="B61" s="119">
        <v>4</v>
      </c>
      <c r="C61" s="10" t="s">
        <v>741</v>
      </c>
      <c r="D61" s="130" t="s">
        <v>741</v>
      </c>
      <c r="E61" s="130" t="s">
        <v>31</v>
      </c>
      <c r="F61" s="152" t="s">
        <v>724</v>
      </c>
      <c r="G61" s="153"/>
      <c r="H61" s="11" t="s">
        <v>742</v>
      </c>
      <c r="I61" s="14">
        <v>21.13</v>
      </c>
      <c r="J61" s="121">
        <f t="shared" si="1"/>
        <v>84.52</v>
      </c>
      <c r="K61" s="127"/>
    </row>
    <row r="62" spans="1:11" ht="24">
      <c r="A62" s="126"/>
      <c r="B62" s="119">
        <v>4</v>
      </c>
      <c r="C62" s="10" t="s">
        <v>741</v>
      </c>
      <c r="D62" s="130" t="s">
        <v>741</v>
      </c>
      <c r="E62" s="130" t="s">
        <v>31</v>
      </c>
      <c r="F62" s="152" t="s">
        <v>743</v>
      </c>
      <c r="G62" s="153"/>
      <c r="H62" s="11" t="s">
        <v>742</v>
      </c>
      <c r="I62" s="14">
        <v>21.13</v>
      </c>
      <c r="J62" s="121">
        <f t="shared" si="1"/>
        <v>84.52</v>
      </c>
      <c r="K62" s="127"/>
    </row>
    <row r="63" spans="1:11" ht="24">
      <c r="A63" s="126"/>
      <c r="B63" s="119">
        <v>2</v>
      </c>
      <c r="C63" s="10" t="s">
        <v>741</v>
      </c>
      <c r="D63" s="130" t="s">
        <v>741</v>
      </c>
      <c r="E63" s="130" t="s">
        <v>31</v>
      </c>
      <c r="F63" s="152" t="s">
        <v>744</v>
      </c>
      <c r="G63" s="153"/>
      <c r="H63" s="11" t="s">
        <v>742</v>
      </c>
      <c r="I63" s="14">
        <v>21.13</v>
      </c>
      <c r="J63" s="121">
        <f t="shared" si="1"/>
        <v>42.26</v>
      </c>
      <c r="K63" s="127"/>
    </row>
    <row r="64" spans="1:11" ht="24">
      <c r="A64" s="126"/>
      <c r="B64" s="119">
        <v>2</v>
      </c>
      <c r="C64" s="10" t="s">
        <v>745</v>
      </c>
      <c r="D64" s="130" t="s">
        <v>745</v>
      </c>
      <c r="E64" s="130" t="s">
        <v>726</v>
      </c>
      <c r="F64" s="152" t="s">
        <v>28</v>
      </c>
      <c r="G64" s="153"/>
      <c r="H64" s="11" t="s">
        <v>746</v>
      </c>
      <c r="I64" s="14">
        <v>6.81</v>
      </c>
      <c r="J64" s="121">
        <f t="shared" si="1"/>
        <v>13.62</v>
      </c>
      <c r="K64" s="127"/>
    </row>
    <row r="65" spans="1:11" ht="24">
      <c r="A65" s="126"/>
      <c r="B65" s="119">
        <v>4</v>
      </c>
      <c r="C65" s="10" t="s">
        <v>504</v>
      </c>
      <c r="D65" s="130" t="s">
        <v>504</v>
      </c>
      <c r="E65" s="130" t="s">
        <v>300</v>
      </c>
      <c r="F65" s="152" t="s">
        <v>271</v>
      </c>
      <c r="G65" s="153"/>
      <c r="H65" s="11" t="s">
        <v>506</v>
      </c>
      <c r="I65" s="14">
        <v>21.13</v>
      </c>
      <c r="J65" s="121">
        <f t="shared" si="1"/>
        <v>84.52</v>
      </c>
      <c r="K65" s="127"/>
    </row>
    <row r="66" spans="1:11" ht="24">
      <c r="A66" s="126"/>
      <c r="B66" s="119">
        <v>4</v>
      </c>
      <c r="C66" s="10" t="s">
        <v>504</v>
      </c>
      <c r="D66" s="130" t="s">
        <v>504</v>
      </c>
      <c r="E66" s="130" t="s">
        <v>300</v>
      </c>
      <c r="F66" s="152" t="s">
        <v>245</v>
      </c>
      <c r="G66" s="153"/>
      <c r="H66" s="11" t="s">
        <v>506</v>
      </c>
      <c r="I66" s="14">
        <v>21.13</v>
      </c>
      <c r="J66" s="121">
        <f t="shared" si="1"/>
        <v>84.52</v>
      </c>
      <c r="K66" s="127"/>
    </row>
    <row r="67" spans="1:11" ht="24">
      <c r="A67" s="126"/>
      <c r="B67" s="119">
        <v>2</v>
      </c>
      <c r="C67" s="10" t="s">
        <v>504</v>
      </c>
      <c r="D67" s="130" t="s">
        <v>504</v>
      </c>
      <c r="E67" s="130" t="s">
        <v>320</v>
      </c>
      <c r="F67" s="152" t="s">
        <v>271</v>
      </c>
      <c r="G67" s="153"/>
      <c r="H67" s="11" t="s">
        <v>506</v>
      </c>
      <c r="I67" s="14">
        <v>21.13</v>
      </c>
      <c r="J67" s="121">
        <f t="shared" si="1"/>
        <v>42.26</v>
      </c>
      <c r="K67" s="127"/>
    </row>
    <row r="68" spans="1:11" ht="24">
      <c r="A68" s="126"/>
      <c r="B68" s="119">
        <v>2</v>
      </c>
      <c r="C68" s="10" t="s">
        <v>504</v>
      </c>
      <c r="D68" s="130" t="s">
        <v>504</v>
      </c>
      <c r="E68" s="130" t="s">
        <v>320</v>
      </c>
      <c r="F68" s="152" t="s">
        <v>245</v>
      </c>
      <c r="G68" s="153"/>
      <c r="H68" s="11" t="s">
        <v>506</v>
      </c>
      <c r="I68" s="14">
        <v>21.13</v>
      </c>
      <c r="J68" s="121">
        <f t="shared" si="1"/>
        <v>42.26</v>
      </c>
      <c r="K68" s="127"/>
    </row>
    <row r="69" spans="1:11">
      <c r="A69" s="126"/>
      <c r="B69" s="119">
        <v>7</v>
      </c>
      <c r="C69" s="10" t="s">
        <v>747</v>
      </c>
      <c r="D69" s="130" t="s">
        <v>747</v>
      </c>
      <c r="E69" s="130" t="s">
        <v>30</v>
      </c>
      <c r="F69" s="152"/>
      <c r="G69" s="153"/>
      <c r="H69" s="11" t="s">
        <v>748</v>
      </c>
      <c r="I69" s="14">
        <v>19.7</v>
      </c>
      <c r="J69" s="121">
        <f t="shared" si="1"/>
        <v>137.9</v>
      </c>
      <c r="K69" s="127"/>
    </row>
    <row r="70" spans="1:11">
      <c r="A70" s="126"/>
      <c r="B70" s="119">
        <v>7</v>
      </c>
      <c r="C70" s="10" t="s">
        <v>747</v>
      </c>
      <c r="D70" s="130" t="s">
        <v>747</v>
      </c>
      <c r="E70" s="130" t="s">
        <v>31</v>
      </c>
      <c r="F70" s="152"/>
      <c r="G70" s="153"/>
      <c r="H70" s="11" t="s">
        <v>748</v>
      </c>
      <c r="I70" s="14">
        <v>19.7</v>
      </c>
      <c r="J70" s="121">
        <f t="shared" si="1"/>
        <v>137.9</v>
      </c>
      <c r="K70" s="127"/>
    </row>
    <row r="71" spans="1:11" ht="24">
      <c r="A71" s="126"/>
      <c r="B71" s="119">
        <v>4</v>
      </c>
      <c r="C71" s="10" t="s">
        <v>749</v>
      </c>
      <c r="D71" s="130" t="s">
        <v>749</v>
      </c>
      <c r="E71" s="130" t="s">
        <v>30</v>
      </c>
      <c r="F71" s="152" t="s">
        <v>589</v>
      </c>
      <c r="G71" s="153"/>
      <c r="H71" s="11" t="s">
        <v>750</v>
      </c>
      <c r="I71" s="14">
        <v>6.09</v>
      </c>
      <c r="J71" s="121">
        <f t="shared" si="1"/>
        <v>24.36</v>
      </c>
      <c r="K71" s="127"/>
    </row>
    <row r="72" spans="1:11" ht="24">
      <c r="A72" s="126"/>
      <c r="B72" s="119">
        <v>4</v>
      </c>
      <c r="C72" s="10" t="s">
        <v>749</v>
      </c>
      <c r="D72" s="130" t="s">
        <v>749</v>
      </c>
      <c r="E72" s="130" t="s">
        <v>31</v>
      </c>
      <c r="F72" s="152" t="s">
        <v>589</v>
      </c>
      <c r="G72" s="153"/>
      <c r="H72" s="11" t="s">
        <v>750</v>
      </c>
      <c r="I72" s="14">
        <v>6.09</v>
      </c>
      <c r="J72" s="121">
        <f t="shared" si="1"/>
        <v>24.36</v>
      </c>
      <c r="K72" s="127"/>
    </row>
    <row r="73" spans="1:11" ht="24">
      <c r="A73" s="126"/>
      <c r="B73" s="119">
        <v>7</v>
      </c>
      <c r="C73" s="10" t="s">
        <v>751</v>
      </c>
      <c r="D73" s="130" t="s">
        <v>751</v>
      </c>
      <c r="E73" s="130" t="s">
        <v>30</v>
      </c>
      <c r="F73" s="152" t="s">
        <v>279</v>
      </c>
      <c r="G73" s="153"/>
      <c r="H73" s="11" t="s">
        <v>752</v>
      </c>
      <c r="I73" s="14">
        <v>41.91</v>
      </c>
      <c r="J73" s="121">
        <f t="shared" si="1"/>
        <v>293.37</v>
      </c>
      <c r="K73" s="127"/>
    </row>
    <row r="74" spans="1:11" ht="24">
      <c r="A74" s="126"/>
      <c r="B74" s="119">
        <v>7</v>
      </c>
      <c r="C74" s="10" t="s">
        <v>751</v>
      </c>
      <c r="D74" s="130" t="s">
        <v>751</v>
      </c>
      <c r="E74" s="130" t="s">
        <v>31</v>
      </c>
      <c r="F74" s="152" t="s">
        <v>279</v>
      </c>
      <c r="G74" s="153"/>
      <c r="H74" s="11" t="s">
        <v>752</v>
      </c>
      <c r="I74" s="14">
        <v>41.91</v>
      </c>
      <c r="J74" s="121">
        <f t="shared" si="1"/>
        <v>293.37</v>
      </c>
      <c r="K74" s="127"/>
    </row>
    <row r="75" spans="1:11">
      <c r="A75" s="126"/>
      <c r="B75" s="119">
        <v>11</v>
      </c>
      <c r="C75" s="10" t="s">
        <v>753</v>
      </c>
      <c r="D75" s="130" t="s">
        <v>753</v>
      </c>
      <c r="E75" s="130" t="s">
        <v>28</v>
      </c>
      <c r="F75" s="152"/>
      <c r="G75" s="153"/>
      <c r="H75" s="11" t="s">
        <v>754</v>
      </c>
      <c r="I75" s="14">
        <v>10.39</v>
      </c>
      <c r="J75" s="121">
        <f t="shared" si="1"/>
        <v>114.29</v>
      </c>
      <c r="K75" s="127"/>
    </row>
    <row r="76" spans="1:11">
      <c r="A76" s="126"/>
      <c r="B76" s="119">
        <v>8</v>
      </c>
      <c r="C76" s="10" t="s">
        <v>753</v>
      </c>
      <c r="D76" s="130" t="s">
        <v>753</v>
      </c>
      <c r="E76" s="130" t="s">
        <v>30</v>
      </c>
      <c r="F76" s="152"/>
      <c r="G76" s="153"/>
      <c r="H76" s="11" t="s">
        <v>754</v>
      </c>
      <c r="I76" s="14">
        <v>10.39</v>
      </c>
      <c r="J76" s="121">
        <f t="shared" si="1"/>
        <v>83.12</v>
      </c>
      <c r="K76" s="127"/>
    </row>
    <row r="77" spans="1:11">
      <c r="A77" s="126"/>
      <c r="B77" s="119">
        <v>8</v>
      </c>
      <c r="C77" s="10" t="s">
        <v>753</v>
      </c>
      <c r="D77" s="130" t="s">
        <v>753</v>
      </c>
      <c r="E77" s="130" t="s">
        <v>31</v>
      </c>
      <c r="F77" s="152"/>
      <c r="G77" s="153"/>
      <c r="H77" s="11" t="s">
        <v>754</v>
      </c>
      <c r="I77" s="14">
        <v>10.39</v>
      </c>
      <c r="J77" s="121">
        <f t="shared" si="1"/>
        <v>83.12</v>
      </c>
      <c r="K77" s="127"/>
    </row>
    <row r="78" spans="1:11" ht="24">
      <c r="A78" s="126"/>
      <c r="B78" s="119">
        <v>4</v>
      </c>
      <c r="C78" s="10" t="s">
        <v>755</v>
      </c>
      <c r="D78" s="130" t="s">
        <v>755</v>
      </c>
      <c r="E78" s="130" t="s">
        <v>30</v>
      </c>
      <c r="F78" s="152"/>
      <c r="G78" s="153"/>
      <c r="H78" s="11" t="s">
        <v>756</v>
      </c>
      <c r="I78" s="14">
        <v>13.97</v>
      </c>
      <c r="J78" s="121">
        <f t="shared" si="1"/>
        <v>55.88</v>
      </c>
      <c r="K78" s="127"/>
    </row>
    <row r="79" spans="1:11" ht="24">
      <c r="A79" s="126"/>
      <c r="B79" s="119">
        <v>1</v>
      </c>
      <c r="C79" s="10" t="s">
        <v>757</v>
      </c>
      <c r="D79" s="130" t="s">
        <v>757</v>
      </c>
      <c r="E79" s="130" t="s">
        <v>31</v>
      </c>
      <c r="F79" s="152"/>
      <c r="G79" s="153"/>
      <c r="H79" s="11" t="s">
        <v>758</v>
      </c>
      <c r="I79" s="14">
        <v>8.9499999999999993</v>
      </c>
      <c r="J79" s="121">
        <f t="shared" si="1"/>
        <v>8.9499999999999993</v>
      </c>
      <c r="K79" s="127"/>
    </row>
    <row r="80" spans="1:11" ht="24">
      <c r="A80" s="126"/>
      <c r="B80" s="119">
        <v>3</v>
      </c>
      <c r="C80" s="10" t="s">
        <v>759</v>
      </c>
      <c r="D80" s="130" t="s">
        <v>759</v>
      </c>
      <c r="E80" s="130" t="s">
        <v>72</v>
      </c>
      <c r="F80" s="152"/>
      <c r="G80" s="153"/>
      <c r="H80" s="11" t="s">
        <v>760</v>
      </c>
      <c r="I80" s="14">
        <v>8.6</v>
      </c>
      <c r="J80" s="121">
        <f t="shared" si="1"/>
        <v>25.799999999999997</v>
      </c>
      <c r="K80" s="127"/>
    </row>
    <row r="81" spans="1:11" ht="24">
      <c r="A81" s="126"/>
      <c r="B81" s="119">
        <v>2</v>
      </c>
      <c r="C81" s="10" t="s">
        <v>761</v>
      </c>
      <c r="D81" s="130" t="s">
        <v>761</v>
      </c>
      <c r="E81" s="130" t="s">
        <v>30</v>
      </c>
      <c r="F81" s="152" t="s">
        <v>679</v>
      </c>
      <c r="G81" s="153"/>
      <c r="H81" s="11" t="s">
        <v>762</v>
      </c>
      <c r="I81" s="14">
        <v>21.13</v>
      </c>
      <c r="J81" s="121">
        <f t="shared" si="1"/>
        <v>42.26</v>
      </c>
      <c r="K81" s="127"/>
    </row>
    <row r="82" spans="1:11" ht="24">
      <c r="A82" s="126"/>
      <c r="B82" s="119">
        <v>2</v>
      </c>
      <c r="C82" s="10" t="s">
        <v>761</v>
      </c>
      <c r="D82" s="130" t="s">
        <v>761</v>
      </c>
      <c r="E82" s="130" t="s">
        <v>31</v>
      </c>
      <c r="F82" s="152" t="s">
        <v>679</v>
      </c>
      <c r="G82" s="153"/>
      <c r="H82" s="11" t="s">
        <v>762</v>
      </c>
      <c r="I82" s="14">
        <v>21.13</v>
      </c>
      <c r="J82" s="121">
        <f t="shared" si="1"/>
        <v>42.26</v>
      </c>
      <c r="K82" s="127"/>
    </row>
    <row r="83" spans="1:11" ht="24">
      <c r="A83" s="126"/>
      <c r="B83" s="119">
        <v>2</v>
      </c>
      <c r="C83" s="10" t="s">
        <v>763</v>
      </c>
      <c r="D83" s="130" t="s">
        <v>763</v>
      </c>
      <c r="E83" s="130" t="s">
        <v>30</v>
      </c>
      <c r="F83" s="152" t="s">
        <v>679</v>
      </c>
      <c r="G83" s="153"/>
      <c r="H83" s="11" t="s">
        <v>764</v>
      </c>
      <c r="I83" s="14">
        <v>21.13</v>
      </c>
      <c r="J83" s="121">
        <f t="shared" si="1"/>
        <v>42.26</v>
      </c>
      <c r="K83" s="127"/>
    </row>
    <row r="84" spans="1:11" ht="24">
      <c r="A84" s="126"/>
      <c r="B84" s="119">
        <v>2</v>
      </c>
      <c r="C84" s="10" t="s">
        <v>763</v>
      </c>
      <c r="D84" s="130" t="s">
        <v>763</v>
      </c>
      <c r="E84" s="130" t="s">
        <v>31</v>
      </c>
      <c r="F84" s="152" t="s">
        <v>679</v>
      </c>
      <c r="G84" s="153"/>
      <c r="H84" s="11" t="s">
        <v>764</v>
      </c>
      <c r="I84" s="14">
        <v>21.13</v>
      </c>
      <c r="J84" s="121">
        <f t="shared" si="1"/>
        <v>42.26</v>
      </c>
      <c r="K84" s="127"/>
    </row>
    <row r="85" spans="1:11" ht="24">
      <c r="A85" s="126"/>
      <c r="B85" s="119">
        <v>8</v>
      </c>
      <c r="C85" s="10" t="s">
        <v>765</v>
      </c>
      <c r="D85" s="130" t="s">
        <v>765</v>
      </c>
      <c r="E85" s="130" t="s">
        <v>589</v>
      </c>
      <c r="F85" s="152"/>
      <c r="G85" s="153"/>
      <c r="H85" s="11" t="s">
        <v>832</v>
      </c>
      <c r="I85" s="14">
        <v>13.97</v>
      </c>
      <c r="J85" s="121">
        <f t="shared" si="1"/>
        <v>111.76</v>
      </c>
      <c r="K85" s="127"/>
    </row>
    <row r="86" spans="1:11" ht="24">
      <c r="A86" s="126"/>
      <c r="B86" s="119">
        <v>8</v>
      </c>
      <c r="C86" s="10" t="s">
        <v>765</v>
      </c>
      <c r="D86" s="130" t="s">
        <v>765</v>
      </c>
      <c r="E86" s="130" t="s">
        <v>490</v>
      </c>
      <c r="F86" s="152"/>
      <c r="G86" s="153"/>
      <c r="H86" s="11" t="s">
        <v>832</v>
      </c>
      <c r="I86" s="14">
        <v>13.97</v>
      </c>
      <c r="J86" s="121">
        <f t="shared" ref="J86:J117" si="2">I86*B86</f>
        <v>111.76</v>
      </c>
      <c r="K86" s="127"/>
    </row>
    <row r="87" spans="1:11" ht="24">
      <c r="A87" s="126"/>
      <c r="B87" s="119">
        <v>8</v>
      </c>
      <c r="C87" s="10" t="s">
        <v>765</v>
      </c>
      <c r="D87" s="130" t="s">
        <v>765</v>
      </c>
      <c r="E87" s="130" t="s">
        <v>766</v>
      </c>
      <c r="F87" s="152"/>
      <c r="G87" s="153"/>
      <c r="H87" s="11" t="s">
        <v>832</v>
      </c>
      <c r="I87" s="14">
        <v>13.97</v>
      </c>
      <c r="J87" s="121">
        <f t="shared" si="2"/>
        <v>111.76</v>
      </c>
      <c r="K87" s="127"/>
    </row>
    <row r="88" spans="1:11" ht="24">
      <c r="A88" s="126"/>
      <c r="B88" s="119">
        <v>1</v>
      </c>
      <c r="C88" s="10" t="s">
        <v>767</v>
      </c>
      <c r="D88" s="130" t="s">
        <v>767</v>
      </c>
      <c r="E88" s="130" t="s">
        <v>31</v>
      </c>
      <c r="F88" s="152"/>
      <c r="G88" s="153"/>
      <c r="H88" s="11" t="s">
        <v>768</v>
      </c>
      <c r="I88" s="14">
        <v>10.39</v>
      </c>
      <c r="J88" s="121">
        <f t="shared" si="2"/>
        <v>10.39</v>
      </c>
      <c r="K88" s="127"/>
    </row>
    <row r="89" spans="1:11">
      <c r="A89" s="126"/>
      <c r="B89" s="119">
        <v>1</v>
      </c>
      <c r="C89" s="10" t="s">
        <v>769</v>
      </c>
      <c r="D89" s="130" t="s">
        <v>769</v>
      </c>
      <c r="E89" s="130" t="s">
        <v>31</v>
      </c>
      <c r="F89" s="152"/>
      <c r="G89" s="153"/>
      <c r="H89" s="11" t="s">
        <v>770</v>
      </c>
      <c r="I89" s="14">
        <v>25.43</v>
      </c>
      <c r="J89" s="121">
        <f t="shared" si="2"/>
        <v>25.43</v>
      </c>
      <c r="K89" s="127"/>
    </row>
    <row r="90" spans="1:11">
      <c r="A90" s="126"/>
      <c r="B90" s="119">
        <v>4</v>
      </c>
      <c r="C90" s="10" t="s">
        <v>769</v>
      </c>
      <c r="D90" s="130" t="s">
        <v>769</v>
      </c>
      <c r="E90" s="130" t="s">
        <v>32</v>
      </c>
      <c r="F90" s="152"/>
      <c r="G90" s="153"/>
      <c r="H90" s="11" t="s">
        <v>770</v>
      </c>
      <c r="I90" s="14">
        <v>25.43</v>
      </c>
      <c r="J90" s="121">
        <f t="shared" si="2"/>
        <v>101.72</v>
      </c>
      <c r="K90" s="127"/>
    </row>
    <row r="91" spans="1:11" ht="24">
      <c r="A91" s="126"/>
      <c r="B91" s="119">
        <v>8</v>
      </c>
      <c r="C91" s="10" t="s">
        <v>771</v>
      </c>
      <c r="D91" s="130" t="s">
        <v>771</v>
      </c>
      <c r="E91" s="130" t="s">
        <v>31</v>
      </c>
      <c r="F91" s="152" t="s">
        <v>279</v>
      </c>
      <c r="G91" s="153"/>
      <c r="H91" s="11" t="s">
        <v>772</v>
      </c>
      <c r="I91" s="14">
        <v>24.72</v>
      </c>
      <c r="J91" s="121">
        <f t="shared" si="2"/>
        <v>197.76</v>
      </c>
      <c r="K91" s="127"/>
    </row>
    <row r="92" spans="1:11" ht="24">
      <c r="A92" s="126"/>
      <c r="B92" s="119">
        <v>4</v>
      </c>
      <c r="C92" s="10" t="s">
        <v>773</v>
      </c>
      <c r="D92" s="130" t="s">
        <v>773</v>
      </c>
      <c r="E92" s="130" t="s">
        <v>39</v>
      </c>
      <c r="F92" s="152"/>
      <c r="G92" s="153"/>
      <c r="H92" s="11" t="s">
        <v>774</v>
      </c>
      <c r="I92" s="14">
        <v>60.18</v>
      </c>
      <c r="J92" s="121">
        <f t="shared" si="2"/>
        <v>240.72</v>
      </c>
      <c r="K92" s="127"/>
    </row>
    <row r="93" spans="1:11" ht="24">
      <c r="A93" s="126"/>
      <c r="B93" s="119">
        <v>2</v>
      </c>
      <c r="C93" s="10" t="s">
        <v>773</v>
      </c>
      <c r="D93" s="130" t="s">
        <v>773</v>
      </c>
      <c r="E93" s="130" t="s">
        <v>45</v>
      </c>
      <c r="F93" s="152"/>
      <c r="G93" s="153"/>
      <c r="H93" s="11" t="s">
        <v>774</v>
      </c>
      <c r="I93" s="14">
        <v>60.18</v>
      </c>
      <c r="J93" s="121">
        <f t="shared" si="2"/>
        <v>120.36</v>
      </c>
      <c r="K93" s="127"/>
    </row>
    <row r="94" spans="1:11">
      <c r="A94" s="126"/>
      <c r="B94" s="119">
        <v>20</v>
      </c>
      <c r="C94" s="10" t="s">
        <v>662</v>
      </c>
      <c r="D94" s="130" t="s">
        <v>662</v>
      </c>
      <c r="E94" s="130" t="s">
        <v>33</v>
      </c>
      <c r="F94" s="152"/>
      <c r="G94" s="153"/>
      <c r="H94" s="11" t="s">
        <v>664</v>
      </c>
      <c r="I94" s="14">
        <v>6.09</v>
      </c>
      <c r="J94" s="121">
        <f t="shared" si="2"/>
        <v>121.8</v>
      </c>
      <c r="K94" s="127"/>
    </row>
    <row r="95" spans="1:11" ht="24">
      <c r="A95" s="126"/>
      <c r="B95" s="119">
        <v>2</v>
      </c>
      <c r="C95" s="10" t="s">
        <v>775</v>
      </c>
      <c r="D95" s="130" t="s">
        <v>829</v>
      </c>
      <c r="E95" s="130" t="s">
        <v>240</v>
      </c>
      <c r="F95" s="152" t="s">
        <v>273</v>
      </c>
      <c r="G95" s="153"/>
      <c r="H95" s="11" t="s">
        <v>776</v>
      </c>
      <c r="I95" s="14">
        <v>48</v>
      </c>
      <c r="J95" s="121">
        <f t="shared" si="2"/>
        <v>96</v>
      </c>
      <c r="K95" s="127"/>
    </row>
    <row r="96" spans="1:11" ht="24">
      <c r="A96" s="126"/>
      <c r="B96" s="119">
        <v>3</v>
      </c>
      <c r="C96" s="10" t="s">
        <v>777</v>
      </c>
      <c r="D96" s="130" t="s">
        <v>777</v>
      </c>
      <c r="E96" s="130" t="s">
        <v>28</v>
      </c>
      <c r="F96" s="152" t="s">
        <v>778</v>
      </c>
      <c r="G96" s="153"/>
      <c r="H96" s="11" t="s">
        <v>779</v>
      </c>
      <c r="I96" s="14">
        <v>35.46</v>
      </c>
      <c r="J96" s="121">
        <f t="shared" si="2"/>
        <v>106.38</v>
      </c>
      <c r="K96" s="127"/>
    </row>
    <row r="97" spans="1:11" ht="24">
      <c r="A97" s="126"/>
      <c r="B97" s="119">
        <v>6</v>
      </c>
      <c r="C97" s="10" t="s">
        <v>777</v>
      </c>
      <c r="D97" s="130" t="s">
        <v>777</v>
      </c>
      <c r="E97" s="130" t="s">
        <v>28</v>
      </c>
      <c r="F97" s="152" t="s">
        <v>780</v>
      </c>
      <c r="G97" s="153"/>
      <c r="H97" s="11" t="s">
        <v>779</v>
      </c>
      <c r="I97" s="14">
        <v>35.46</v>
      </c>
      <c r="J97" s="121">
        <f t="shared" si="2"/>
        <v>212.76</v>
      </c>
      <c r="K97" s="127"/>
    </row>
    <row r="98" spans="1:11" ht="24">
      <c r="A98" s="126"/>
      <c r="B98" s="119">
        <v>6</v>
      </c>
      <c r="C98" s="10" t="s">
        <v>777</v>
      </c>
      <c r="D98" s="130" t="s">
        <v>777</v>
      </c>
      <c r="E98" s="130" t="s">
        <v>30</v>
      </c>
      <c r="F98" s="152" t="s">
        <v>781</v>
      </c>
      <c r="G98" s="153"/>
      <c r="H98" s="11" t="s">
        <v>779</v>
      </c>
      <c r="I98" s="14">
        <v>35.46</v>
      </c>
      <c r="J98" s="121">
        <f t="shared" si="2"/>
        <v>212.76</v>
      </c>
      <c r="K98" s="127"/>
    </row>
    <row r="99" spans="1:11" ht="24">
      <c r="A99" s="126"/>
      <c r="B99" s="119">
        <v>15</v>
      </c>
      <c r="C99" s="10" t="s">
        <v>777</v>
      </c>
      <c r="D99" s="130" t="s">
        <v>777</v>
      </c>
      <c r="E99" s="130" t="s">
        <v>30</v>
      </c>
      <c r="F99" s="152" t="s">
        <v>780</v>
      </c>
      <c r="G99" s="153"/>
      <c r="H99" s="11" t="s">
        <v>779</v>
      </c>
      <c r="I99" s="14">
        <v>35.46</v>
      </c>
      <c r="J99" s="121">
        <f t="shared" si="2"/>
        <v>531.9</v>
      </c>
      <c r="K99" s="127"/>
    </row>
    <row r="100" spans="1:11" ht="24">
      <c r="A100" s="126"/>
      <c r="B100" s="119">
        <v>6</v>
      </c>
      <c r="C100" s="10" t="s">
        <v>782</v>
      </c>
      <c r="D100" s="130" t="s">
        <v>782</v>
      </c>
      <c r="E100" s="130"/>
      <c r="F100" s="152"/>
      <c r="G100" s="153"/>
      <c r="H100" s="11" t="s">
        <v>783</v>
      </c>
      <c r="I100" s="14">
        <v>5.01</v>
      </c>
      <c r="J100" s="121">
        <f t="shared" si="2"/>
        <v>30.06</v>
      </c>
      <c r="K100" s="127"/>
    </row>
    <row r="101" spans="1:11" ht="24">
      <c r="A101" s="126"/>
      <c r="B101" s="119">
        <v>4</v>
      </c>
      <c r="C101" s="10" t="s">
        <v>631</v>
      </c>
      <c r="D101" s="130" t="s">
        <v>631</v>
      </c>
      <c r="E101" s="130" t="s">
        <v>279</v>
      </c>
      <c r="F101" s="152"/>
      <c r="G101" s="153"/>
      <c r="H101" s="11" t="s">
        <v>784</v>
      </c>
      <c r="I101" s="14">
        <v>13.97</v>
      </c>
      <c r="J101" s="121">
        <f t="shared" si="2"/>
        <v>55.88</v>
      </c>
      <c r="K101" s="127"/>
    </row>
    <row r="102" spans="1:11" ht="24">
      <c r="A102" s="126"/>
      <c r="B102" s="119">
        <v>2</v>
      </c>
      <c r="C102" s="10" t="s">
        <v>631</v>
      </c>
      <c r="D102" s="130" t="s">
        <v>631</v>
      </c>
      <c r="E102" s="130" t="s">
        <v>679</v>
      </c>
      <c r="F102" s="152"/>
      <c r="G102" s="153"/>
      <c r="H102" s="11" t="s">
        <v>784</v>
      </c>
      <c r="I102" s="14">
        <v>13.97</v>
      </c>
      <c r="J102" s="121">
        <f t="shared" si="2"/>
        <v>27.94</v>
      </c>
      <c r="K102" s="127"/>
    </row>
    <row r="103" spans="1:11" ht="24">
      <c r="A103" s="126"/>
      <c r="B103" s="119">
        <v>4</v>
      </c>
      <c r="C103" s="10" t="s">
        <v>785</v>
      </c>
      <c r="D103" s="130" t="s">
        <v>785</v>
      </c>
      <c r="E103" s="130" t="s">
        <v>279</v>
      </c>
      <c r="F103" s="152"/>
      <c r="G103" s="153"/>
      <c r="H103" s="11" t="s">
        <v>786</v>
      </c>
      <c r="I103" s="14">
        <v>13.97</v>
      </c>
      <c r="J103" s="121">
        <f t="shared" si="2"/>
        <v>55.88</v>
      </c>
      <c r="K103" s="127"/>
    </row>
    <row r="104" spans="1:11" ht="24">
      <c r="A104" s="126"/>
      <c r="B104" s="119">
        <v>2</v>
      </c>
      <c r="C104" s="10" t="s">
        <v>785</v>
      </c>
      <c r="D104" s="130" t="s">
        <v>785</v>
      </c>
      <c r="E104" s="130" t="s">
        <v>679</v>
      </c>
      <c r="F104" s="152"/>
      <c r="G104" s="153"/>
      <c r="H104" s="11" t="s">
        <v>786</v>
      </c>
      <c r="I104" s="14">
        <v>13.97</v>
      </c>
      <c r="J104" s="121">
        <f t="shared" si="2"/>
        <v>27.94</v>
      </c>
      <c r="K104" s="127"/>
    </row>
    <row r="105" spans="1:11" ht="24">
      <c r="A105" s="126"/>
      <c r="B105" s="119">
        <v>2</v>
      </c>
      <c r="C105" s="10" t="s">
        <v>787</v>
      </c>
      <c r="D105" s="130" t="s">
        <v>787</v>
      </c>
      <c r="E105" s="130" t="s">
        <v>30</v>
      </c>
      <c r="F105" s="152" t="s">
        <v>276</v>
      </c>
      <c r="G105" s="153"/>
      <c r="H105" s="11" t="s">
        <v>788</v>
      </c>
      <c r="I105" s="14">
        <v>24.72</v>
      </c>
      <c r="J105" s="121">
        <f t="shared" si="2"/>
        <v>49.44</v>
      </c>
      <c r="K105" s="127"/>
    </row>
    <row r="106" spans="1:11" ht="24">
      <c r="A106" s="126"/>
      <c r="B106" s="119">
        <v>6</v>
      </c>
      <c r="C106" s="10" t="s">
        <v>789</v>
      </c>
      <c r="D106" s="130" t="s">
        <v>830</v>
      </c>
      <c r="E106" s="130" t="s">
        <v>790</v>
      </c>
      <c r="F106" s="152" t="s">
        <v>31</v>
      </c>
      <c r="G106" s="153"/>
      <c r="H106" s="11" t="s">
        <v>791</v>
      </c>
      <c r="I106" s="14">
        <v>24.72</v>
      </c>
      <c r="J106" s="121">
        <f t="shared" si="2"/>
        <v>148.32</v>
      </c>
      <c r="K106" s="127"/>
    </row>
    <row r="107" spans="1:11" ht="24">
      <c r="A107" s="126"/>
      <c r="B107" s="119">
        <v>12</v>
      </c>
      <c r="C107" s="10" t="s">
        <v>789</v>
      </c>
      <c r="D107" s="130" t="s">
        <v>830</v>
      </c>
      <c r="E107" s="130" t="s">
        <v>790</v>
      </c>
      <c r="F107" s="152" t="s">
        <v>32</v>
      </c>
      <c r="G107" s="153"/>
      <c r="H107" s="11" t="s">
        <v>791</v>
      </c>
      <c r="I107" s="14">
        <v>24.72</v>
      </c>
      <c r="J107" s="121">
        <f t="shared" si="2"/>
        <v>296.64</v>
      </c>
      <c r="K107" s="127"/>
    </row>
    <row r="108" spans="1:11" ht="24">
      <c r="A108" s="126"/>
      <c r="B108" s="119">
        <v>4</v>
      </c>
      <c r="C108" s="10" t="s">
        <v>792</v>
      </c>
      <c r="D108" s="130" t="s">
        <v>792</v>
      </c>
      <c r="E108" s="130" t="s">
        <v>300</v>
      </c>
      <c r="F108" s="152" t="s">
        <v>793</v>
      </c>
      <c r="G108" s="153"/>
      <c r="H108" s="11" t="s">
        <v>794</v>
      </c>
      <c r="I108" s="14">
        <v>21.49</v>
      </c>
      <c r="J108" s="121">
        <f t="shared" si="2"/>
        <v>85.96</v>
      </c>
      <c r="K108" s="127"/>
    </row>
    <row r="109" spans="1:11" ht="24">
      <c r="A109" s="126"/>
      <c r="B109" s="119">
        <v>6</v>
      </c>
      <c r="C109" s="10" t="s">
        <v>795</v>
      </c>
      <c r="D109" s="130" t="s">
        <v>795</v>
      </c>
      <c r="E109" s="130" t="s">
        <v>40</v>
      </c>
      <c r="F109" s="152"/>
      <c r="G109" s="153"/>
      <c r="H109" s="11" t="s">
        <v>796</v>
      </c>
      <c r="I109" s="14">
        <v>52.65</v>
      </c>
      <c r="J109" s="121">
        <f t="shared" si="2"/>
        <v>315.89999999999998</v>
      </c>
      <c r="K109" s="127"/>
    </row>
    <row r="110" spans="1:11" ht="24">
      <c r="A110" s="126"/>
      <c r="B110" s="119">
        <v>4</v>
      </c>
      <c r="C110" s="10" t="s">
        <v>795</v>
      </c>
      <c r="D110" s="130" t="s">
        <v>795</v>
      </c>
      <c r="E110" s="130" t="s">
        <v>42</v>
      </c>
      <c r="F110" s="152"/>
      <c r="G110" s="153"/>
      <c r="H110" s="11" t="s">
        <v>796</v>
      </c>
      <c r="I110" s="14">
        <v>52.65</v>
      </c>
      <c r="J110" s="121">
        <f t="shared" si="2"/>
        <v>210.6</v>
      </c>
      <c r="K110" s="127"/>
    </row>
    <row r="111" spans="1:11" ht="24">
      <c r="A111" s="126"/>
      <c r="B111" s="119">
        <v>5</v>
      </c>
      <c r="C111" s="10" t="s">
        <v>797</v>
      </c>
      <c r="D111" s="130" t="s">
        <v>797</v>
      </c>
      <c r="E111" s="130" t="s">
        <v>40</v>
      </c>
      <c r="F111" s="152" t="s">
        <v>112</v>
      </c>
      <c r="G111" s="153"/>
      <c r="H111" s="11" t="s">
        <v>798</v>
      </c>
      <c r="I111" s="14">
        <v>136.83000000000001</v>
      </c>
      <c r="J111" s="121">
        <f t="shared" si="2"/>
        <v>684.15000000000009</v>
      </c>
      <c r="K111" s="127"/>
    </row>
    <row r="112" spans="1:11">
      <c r="A112" s="126"/>
      <c r="B112" s="119">
        <v>1</v>
      </c>
      <c r="C112" s="10" t="s">
        <v>799</v>
      </c>
      <c r="D112" s="130" t="s">
        <v>799</v>
      </c>
      <c r="E112" s="130" t="s">
        <v>72</v>
      </c>
      <c r="F112" s="152"/>
      <c r="G112" s="153"/>
      <c r="H112" s="11" t="s">
        <v>800</v>
      </c>
      <c r="I112" s="14">
        <v>35.46</v>
      </c>
      <c r="J112" s="121">
        <f t="shared" si="2"/>
        <v>35.46</v>
      </c>
      <c r="K112" s="127"/>
    </row>
    <row r="113" spans="1:11">
      <c r="A113" s="126"/>
      <c r="B113" s="119">
        <v>1</v>
      </c>
      <c r="C113" s="10" t="s">
        <v>799</v>
      </c>
      <c r="D113" s="130" t="s">
        <v>799</v>
      </c>
      <c r="E113" s="130" t="s">
        <v>31</v>
      </c>
      <c r="F113" s="152"/>
      <c r="G113" s="153"/>
      <c r="H113" s="11" t="s">
        <v>800</v>
      </c>
      <c r="I113" s="14">
        <v>35.46</v>
      </c>
      <c r="J113" s="121">
        <f t="shared" si="2"/>
        <v>35.46</v>
      </c>
      <c r="K113" s="127"/>
    </row>
    <row r="114" spans="1:11">
      <c r="A114" s="126"/>
      <c r="B114" s="119">
        <v>1</v>
      </c>
      <c r="C114" s="10" t="s">
        <v>799</v>
      </c>
      <c r="D114" s="130" t="s">
        <v>799</v>
      </c>
      <c r="E114" s="130" t="s">
        <v>95</v>
      </c>
      <c r="F114" s="152"/>
      <c r="G114" s="153"/>
      <c r="H114" s="11" t="s">
        <v>800</v>
      </c>
      <c r="I114" s="14">
        <v>35.46</v>
      </c>
      <c r="J114" s="121">
        <f t="shared" si="2"/>
        <v>35.46</v>
      </c>
      <c r="K114" s="127"/>
    </row>
    <row r="115" spans="1:11" ht="24">
      <c r="A115" s="126"/>
      <c r="B115" s="119">
        <v>2</v>
      </c>
      <c r="C115" s="10" t="s">
        <v>801</v>
      </c>
      <c r="D115" s="130" t="s">
        <v>801</v>
      </c>
      <c r="E115" s="130" t="s">
        <v>30</v>
      </c>
      <c r="F115" s="152" t="s">
        <v>216</v>
      </c>
      <c r="G115" s="153"/>
      <c r="H115" s="11" t="s">
        <v>802</v>
      </c>
      <c r="I115" s="14">
        <v>53.37</v>
      </c>
      <c r="J115" s="121">
        <f t="shared" si="2"/>
        <v>106.74</v>
      </c>
      <c r="K115" s="127"/>
    </row>
    <row r="116" spans="1:11" ht="24">
      <c r="A116" s="126"/>
      <c r="B116" s="119">
        <v>2</v>
      </c>
      <c r="C116" s="10" t="s">
        <v>803</v>
      </c>
      <c r="D116" s="130" t="s">
        <v>803</v>
      </c>
      <c r="E116" s="130" t="s">
        <v>216</v>
      </c>
      <c r="F116" s="152"/>
      <c r="G116" s="153"/>
      <c r="H116" s="11" t="s">
        <v>804</v>
      </c>
      <c r="I116" s="14">
        <v>35.46</v>
      </c>
      <c r="J116" s="121">
        <f t="shared" si="2"/>
        <v>70.92</v>
      </c>
      <c r="K116" s="127"/>
    </row>
    <row r="117" spans="1:11" ht="24">
      <c r="A117" s="126"/>
      <c r="B117" s="119">
        <v>2</v>
      </c>
      <c r="C117" s="10" t="s">
        <v>803</v>
      </c>
      <c r="D117" s="130" t="s">
        <v>803</v>
      </c>
      <c r="E117" s="130" t="s">
        <v>273</v>
      </c>
      <c r="F117" s="152"/>
      <c r="G117" s="153"/>
      <c r="H117" s="11" t="s">
        <v>804</v>
      </c>
      <c r="I117" s="14">
        <v>35.46</v>
      </c>
      <c r="J117" s="121">
        <f t="shared" si="2"/>
        <v>70.92</v>
      </c>
      <c r="K117" s="127"/>
    </row>
    <row r="118" spans="1:11" ht="24">
      <c r="A118" s="126"/>
      <c r="B118" s="119">
        <v>2</v>
      </c>
      <c r="C118" s="10" t="s">
        <v>803</v>
      </c>
      <c r="D118" s="130" t="s">
        <v>803</v>
      </c>
      <c r="E118" s="130" t="s">
        <v>316</v>
      </c>
      <c r="F118" s="152"/>
      <c r="G118" s="153"/>
      <c r="H118" s="11" t="s">
        <v>804</v>
      </c>
      <c r="I118" s="14">
        <v>35.46</v>
      </c>
      <c r="J118" s="121">
        <f t="shared" ref="J118:J146" si="3">I118*B118</f>
        <v>70.92</v>
      </c>
      <c r="K118" s="127"/>
    </row>
    <row r="119" spans="1:11" ht="36">
      <c r="A119" s="126"/>
      <c r="B119" s="119">
        <v>1</v>
      </c>
      <c r="C119" s="10" t="s">
        <v>805</v>
      </c>
      <c r="D119" s="130" t="s">
        <v>805</v>
      </c>
      <c r="E119" s="130" t="s">
        <v>218</v>
      </c>
      <c r="F119" s="152"/>
      <c r="G119" s="153"/>
      <c r="H119" s="11" t="s">
        <v>833</v>
      </c>
      <c r="I119" s="14">
        <v>111.04</v>
      </c>
      <c r="J119" s="121">
        <f t="shared" si="3"/>
        <v>111.04</v>
      </c>
      <c r="K119" s="127"/>
    </row>
    <row r="120" spans="1:11" ht="24">
      <c r="A120" s="126"/>
      <c r="B120" s="119">
        <v>1</v>
      </c>
      <c r="C120" s="10" t="s">
        <v>806</v>
      </c>
      <c r="D120" s="130" t="s">
        <v>806</v>
      </c>
      <c r="E120" s="130" t="s">
        <v>33</v>
      </c>
      <c r="F120" s="152" t="s">
        <v>277</v>
      </c>
      <c r="G120" s="153"/>
      <c r="H120" s="11" t="s">
        <v>807</v>
      </c>
      <c r="I120" s="14">
        <v>68.77</v>
      </c>
      <c r="J120" s="121">
        <f t="shared" si="3"/>
        <v>68.77</v>
      </c>
      <c r="K120" s="127"/>
    </row>
    <row r="121" spans="1:11" ht="24">
      <c r="A121" s="126"/>
      <c r="B121" s="119">
        <v>6</v>
      </c>
      <c r="C121" s="10" t="s">
        <v>806</v>
      </c>
      <c r="D121" s="130" t="s">
        <v>806</v>
      </c>
      <c r="E121" s="130" t="s">
        <v>33</v>
      </c>
      <c r="F121" s="152" t="s">
        <v>744</v>
      </c>
      <c r="G121" s="153"/>
      <c r="H121" s="11" t="s">
        <v>807</v>
      </c>
      <c r="I121" s="14">
        <v>68.77</v>
      </c>
      <c r="J121" s="121">
        <f t="shared" si="3"/>
        <v>412.62</v>
      </c>
      <c r="K121" s="127"/>
    </row>
    <row r="122" spans="1:11" ht="24">
      <c r="A122" s="126"/>
      <c r="B122" s="119">
        <v>2</v>
      </c>
      <c r="C122" s="10" t="s">
        <v>806</v>
      </c>
      <c r="D122" s="130" t="s">
        <v>806</v>
      </c>
      <c r="E122" s="130" t="s">
        <v>34</v>
      </c>
      <c r="F122" s="152" t="s">
        <v>277</v>
      </c>
      <c r="G122" s="153"/>
      <c r="H122" s="11" t="s">
        <v>807</v>
      </c>
      <c r="I122" s="14">
        <v>68.77</v>
      </c>
      <c r="J122" s="121">
        <f t="shared" si="3"/>
        <v>137.54</v>
      </c>
      <c r="K122" s="127"/>
    </row>
    <row r="123" spans="1:11" ht="24">
      <c r="A123" s="126"/>
      <c r="B123" s="119">
        <v>2</v>
      </c>
      <c r="C123" s="10" t="s">
        <v>808</v>
      </c>
      <c r="D123" s="130" t="s">
        <v>808</v>
      </c>
      <c r="E123" s="130" t="s">
        <v>34</v>
      </c>
      <c r="F123" s="152" t="s">
        <v>277</v>
      </c>
      <c r="G123" s="153"/>
      <c r="H123" s="11" t="s">
        <v>809</v>
      </c>
      <c r="I123" s="14">
        <v>58.74</v>
      </c>
      <c r="J123" s="121">
        <f t="shared" si="3"/>
        <v>117.48</v>
      </c>
      <c r="K123" s="127"/>
    </row>
    <row r="124" spans="1:11" ht="24">
      <c r="A124" s="126"/>
      <c r="B124" s="119">
        <v>2</v>
      </c>
      <c r="C124" s="10" t="s">
        <v>810</v>
      </c>
      <c r="D124" s="130" t="s">
        <v>810</v>
      </c>
      <c r="E124" s="130" t="s">
        <v>30</v>
      </c>
      <c r="F124" s="152" t="s">
        <v>811</v>
      </c>
      <c r="G124" s="153"/>
      <c r="H124" s="11" t="s">
        <v>812</v>
      </c>
      <c r="I124" s="14">
        <v>71.28</v>
      </c>
      <c r="J124" s="121">
        <f t="shared" si="3"/>
        <v>142.56</v>
      </c>
      <c r="K124" s="127"/>
    </row>
    <row r="125" spans="1:11" ht="24">
      <c r="A125" s="126"/>
      <c r="B125" s="119">
        <v>1</v>
      </c>
      <c r="C125" s="10" t="s">
        <v>813</v>
      </c>
      <c r="D125" s="130" t="s">
        <v>813</v>
      </c>
      <c r="E125" s="130" t="s">
        <v>30</v>
      </c>
      <c r="F125" s="152" t="s">
        <v>279</v>
      </c>
      <c r="G125" s="153"/>
      <c r="H125" s="11" t="s">
        <v>814</v>
      </c>
      <c r="I125" s="14">
        <v>49.43</v>
      </c>
      <c r="J125" s="121">
        <f t="shared" si="3"/>
        <v>49.43</v>
      </c>
      <c r="K125" s="127"/>
    </row>
    <row r="126" spans="1:11" ht="24">
      <c r="A126" s="126"/>
      <c r="B126" s="119">
        <v>1</v>
      </c>
      <c r="C126" s="10" t="s">
        <v>813</v>
      </c>
      <c r="D126" s="130" t="s">
        <v>813</v>
      </c>
      <c r="E126" s="130" t="s">
        <v>31</v>
      </c>
      <c r="F126" s="152" t="s">
        <v>279</v>
      </c>
      <c r="G126" s="153"/>
      <c r="H126" s="11" t="s">
        <v>814</v>
      </c>
      <c r="I126" s="14">
        <v>49.43</v>
      </c>
      <c r="J126" s="121">
        <f t="shared" si="3"/>
        <v>49.43</v>
      </c>
      <c r="K126" s="127"/>
    </row>
    <row r="127" spans="1:11" ht="24">
      <c r="A127" s="126"/>
      <c r="B127" s="119">
        <v>3</v>
      </c>
      <c r="C127" s="10" t="s">
        <v>815</v>
      </c>
      <c r="D127" s="130" t="s">
        <v>815</v>
      </c>
      <c r="E127" s="130" t="s">
        <v>30</v>
      </c>
      <c r="F127" s="152" t="s">
        <v>277</v>
      </c>
      <c r="G127" s="153"/>
      <c r="H127" s="11" t="s">
        <v>816</v>
      </c>
      <c r="I127" s="14">
        <v>55.52</v>
      </c>
      <c r="J127" s="121">
        <f t="shared" si="3"/>
        <v>166.56</v>
      </c>
      <c r="K127" s="127"/>
    </row>
    <row r="128" spans="1:11" ht="24">
      <c r="A128" s="126"/>
      <c r="B128" s="119">
        <v>3</v>
      </c>
      <c r="C128" s="10" t="s">
        <v>815</v>
      </c>
      <c r="D128" s="130" t="s">
        <v>815</v>
      </c>
      <c r="E128" s="130" t="s">
        <v>32</v>
      </c>
      <c r="F128" s="152" t="s">
        <v>279</v>
      </c>
      <c r="G128" s="153"/>
      <c r="H128" s="11" t="s">
        <v>816</v>
      </c>
      <c r="I128" s="14">
        <v>55.52</v>
      </c>
      <c r="J128" s="121">
        <f t="shared" si="3"/>
        <v>166.56</v>
      </c>
      <c r="K128" s="127"/>
    </row>
    <row r="129" spans="1:11" ht="24">
      <c r="A129" s="126"/>
      <c r="B129" s="119">
        <v>2</v>
      </c>
      <c r="C129" s="10" t="s">
        <v>815</v>
      </c>
      <c r="D129" s="130" t="s">
        <v>815</v>
      </c>
      <c r="E129" s="130" t="s">
        <v>32</v>
      </c>
      <c r="F129" s="152" t="s">
        <v>679</v>
      </c>
      <c r="G129" s="153"/>
      <c r="H129" s="11" t="s">
        <v>816</v>
      </c>
      <c r="I129" s="14">
        <v>55.52</v>
      </c>
      <c r="J129" s="121">
        <f t="shared" si="3"/>
        <v>111.04</v>
      </c>
      <c r="K129" s="127"/>
    </row>
    <row r="130" spans="1:11" ht="24">
      <c r="A130" s="126"/>
      <c r="B130" s="119">
        <v>2</v>
      </c>
      <c r="C130" s="10" t="s">
        <v>815</v>
      </c>
      <c r="D130" s="130" t="s">
        <v>815</v>
      </c>
      <c r="E130" s="130" t="s">
        <v>32</v>
      </c>
      <c r="F130" s="152" t="s">
        <v>277</v>
      </c>
      <c r="G130" s="153"/>
      <c r="H130" s="11" t="s">
        <v>816</v>
      </c>
      <c r="I130" s="14">
        <v>55.52</v>
      </c>
      <c r="J130" s="121">
        <f t="shared" si="3"/>
        <v>111.04</v>
      </c>
      <c r="K130" s="127"/>
    </row>
    <row r="131" spans="1:11" ht="24">
      <c r="A131" s="126"/>
      <c r="B131" s="119">
        <v>1</v>
      </c>
      <c r="C131" s="10" t="s">
        <v>815</v>
      </c>
      <c r="D131" s="130" t="s">
        <v>815</v>
      </c>
      <c r="E131" s="130" t="s">
        <v>32</v>
      </c>
      <c r="F131" s="152" t="s">
        <v>724</v>
      </c>
      <c r="G131" s="153"/>
      <c r="H131" s="11" t="s">
        <v>816</v>
      </c>
      <c r="I131" s="14">
        <v>55.52</v>
      </c>
      <c r="J131" s="121">
        <f t="shared" si="3"/>
        <v>55.52</v>
      </c>
      <c r="K131" s="127"/>
    </row>
    <row r="132" spans="1:11" ht="24">
      <c r="A132" s="126"/>
      <c r="B132" s="119">
        <v>3</v>
      </c>
      <c r="C132" s="10" t="s">
        <v>817</v>
      </c>
      <c r="D132" s="130" t="s">
        <v>817</v>
      </c>
      <c r="E132" s="130" t="s">
        <v>30</v>
      </c>
      <c r="F132" s="152" t="s">
        <v>744</v>
      </c>
      <c r="G132" s="153"/>
      <c r="H132" s="11" t="s">
        <v>818</v>
      </c>
      <c r="I132" s="14">
        <v>58.74</v>
      </c>
      <c r="J132" s="121">
        <f t="shared" si="3"/>
        <v>176.22</v>
      </c>
      <c r="K132" s="127"/>
    </row>
    <row r="133" spans="1:11" ht="24">
      <c r="A133" s="126"/>
      <c r="B133" s="119">
        <v>3</v>
      </c>
      <c r="C133" s="10" t="s">
        <v>817</v>
      </c>
      <c r="D133" s="130" t="s">
        <v>817</v>
      </c>
      <c r="E133" s="130" t="s">
        <v>31</v>
      </c>
      <c r="F133" s="152" t="s">
        <v>724</v>
      </c>
      <c r="G133" s="153"/>
      <c r="H133" s="11" t="s">
        <v>818</v>
      </c>
      <c r="I133" s="14">
        <v>58.74</v>
      </c>
      <c r="J133" s="121">
        <f t="shared" si="3"/>
        <v>176.22</v>
      </c>
      <c r="K133" s="127"/>
    </row>
    <row r="134" spans="1:11" ht="24">
      <c r="A134" s="126"/>
      <c r="B134" s="119">
        <v>2</v>
      </c>
      <c r="C134" s="10" t="s">
        <v>817</v>
      </c>
      <c r="D134" s="130" t="s">
        <v>817</v>
      </c>
      <c r="E134" s="130" t="s">
        <v>31</v>
      </c>
      <c r="F134" s="152" t="s">
        <v>744</v>
      </c>
      <c r="G134" s="153"/>
      <c r="H134" s="11" t="s">
        <v>818</v>
      </c>
      <c r="I134" s="14">
        <v>58.74</v>
      </c>
      <c r="J134" s="121">
        <f t="shared" si="3"/>
        <v>117.48</v>
      </c>
      <c r="K134" s="127"/>
    </row>
    <row r="135" spans="1:11" ht="24">
      <c r="A135" s="126"/>
      <c r="B135" s="119">
        <v>2</v>
      </c>
      <c r="C135" s="10" t="s">
        <v>817</v>
      </c>
      <c r="D135" s="130" t="s">
        <v>817</v>
      </c>
      <c r="E135" s="130" t="s">
        <v>32</v>
      </c>
      <c r="F135" s="152" t="s">
        <v>279</v>
      </c>
      <c r="G135" s="153"/>
      <c r="H135" s="11" t="s">
        <v>818</v>
      </c>
      <c r="I135" s="14">
        <v>58.74</v>
      </c>
      <c r="J135" s="121">
        <f t="shared" si="3"/>
        <v>117.48</v>
      </c>
      <c r="K135" s="127"/>
    </row>
    <row r="136" spans="1:11" ht="24">
      <c r="A136" s="126"/>
      <c r="B136" s="119">
        <v>2</v>
      </c>
      <c r="C136" s="10" t="s">
        <v>817</v>
      </c>
      <c r="D136" s="130" t="s">
        <v>817</v>
      </c>
      <c r="E136" s="130" t="s">
        <v>32</v>
      </c>
      <c r="F136" s="152" t="s">
        <v>744</v>
      </c>
      <c r="G136" s="153"/>
      <c r="H136" s="11" t="s">
        <v>818</v>
      </c>
      <c r="I136" s="14">
        <v>58.74</v>
      </c>
      <c r="J136" s="121">
        <f t="shared" si="3"/>
        <v>117.48</v>
      </c>
      <c r="K136" s="127"/>
    </row>
    <row r="137" spans="1:11" ht="24">
      <c r="A137" s="126"/>
      <c r="B137" s="119">
        <v>1</v>
      </c>
      <c r="C137" s="10" t="s">
        <v>819</v>
      </c>
      <c r="D137" s="130" t="s">
        <v>819</v>
      </c>
      <c r="E137" s="130" t="s">
        <v>31</v>
      </c>
      <c r="F137" s="152" t="s">
        <v>744</v>
      </c>
      <c r="G137" s="153"/>
      <c r="H137" s="11" t="s">
        <v>820</v>
      </c>
      <c r="I137" s="14">
        <v>55.88</v>
      </c>
      <c r="J137" s="121">
        <f t="shared" si="3"/>
        <v>55.88</v>
      </c>
      <c r="K137" s="127"/>
    </row>
    <row r="138" spans="1:11" ht="24">
      <c r="A138" s="126"/>
      <c r="B138" s="119">
        <v>9</v>
      </c>
      <c r="C138" s="10" t="s">
        <v>821</v>
      </c>
      <c r="D138" s="130" t="s">
        <v>821</v>
      </c>
      <c r="E138" s="130" t="s">
        <v>42</v>
      </c>
      <c r="F138" s="152" t="s">
        <v>279</v>
      </c>
      <c r="G138" s="153"/>
      <c r="H138" s="11" t="s">
        <v>822</v>
      </c>
      <c r="I138" s="14">
        <v>60.53</v>
      </c>
      <c r="J138" s="121">
        <f t="shared" si="3"/>
        <v>544.77</v>
      </c>
      <c r="K138" s="127"/>
    </row>
    <row r="139" spans="1:11" ht="24">
      <c r="A139" s="126"/>
      <c r="B139" s="119">
        <v>2</v>
      </c>
      <c r="C139" s="10" t="s">
        <v>821</v>
      </c>
      <c r="D139" s="130" t="s">
        <v>821</v>
      </c>
      <c r="E139" s="130" t="s">
        <v>42</v>
      </c>
      <c r="F139" s="152" t="s">
        <v>724</v>
      </c>
      <c r="G139" s="153"/>
      <c r="H139" s="11" t="s">
        <v>822</v>
      </c>
      <c r="I139" s="14">
        <v>60.53</v>
      </c>
      <c r="J139" s="121">
        <f t="shared" si="3"/>
        <v>121.06</v>
      </c>
      <c r="K139" s="127"/>
    </row>
    <row r="140" spans="1:11" ht="24">
      <c r="A140" s="126"/>
      <c r="B140" s="119">
        <v>2</v>
      </c>
      <c r="C140" s="10" t="s">
        <v>823</v>
      </c>
      <c r="D140" s="130" t="s">
        <v>823</v>
      </c>
      <c r="E140" s="130" t="s">
        <v>40</v>
      </c>
      <c r="F140" s="152" t="s">
        <v>279</v>
      </c>
      <c r="G140" s="153"/>
      <c r="H140" s="11" t="s">
        <v>824</v>
      </c>
      <c r="I140" s="14">
        <v>60.53</v>
      </c>
      <c r="J140" s="121">
        <f t="shared" si="3"/>
        <v>121.06</v>
      </c>
      <c r="K140" s="127"/>
    </row>
    <row r="141" spans="1:11" ht="24">
      <c r="A141" s="126"/>
      <c r="B141" s="119">
        <v>2</v>
      </c>
      <c r="C141" s="10" t="s">
        <v>825</v>
      </c>
      <c r="D141" s="130" t="s">
        <v>825</v>
      </c>
      <c r="E141" s="130" t="s">
        <v>40</v>
      </c>
      <c r="F141" s="152" t="s">
        <v>724</v>
      </c>
      <c r="G141" s="153"/>
      <c r="H141" s="11" t="s">
        <v>826</v>
      </c>
      <c r="I141" s="14">
        <v>68.77</v>
      </c>
      <c r="J141" s="121">
        <f t="shared" si="3"/>
        <v>137.54</v>
      </c>
      <c r="K141" s="127"/>
    </row>
    <row r="142" spans="1:11" ht="24">
      <c r="A142" s="126"/>
      <c r="B142" s="119">
        <v>7</v>
      </c>
      <c r="C142" s="10" t="s">
        <v>825</v>
      </c>
      <c r="D142" s="130" t="s">
        <v>825</v>
      </c>
      <c r="E142" s="130" t="s">
        <v>42</v>
      </c>
      <c r="F142" s="152" t="s">
        <v>279</v>
      </c>
      <c r="G142" s="153"/>
      <c r="H142" s="11" t="s">
        <v>826</v>
      </c>
      <c r="I142" s="14">
        <v>68.77</v>
      </c>
      <c r="J142" s="121">
        <f t="shared" si="3"/>
        <v>481.39</v>
      </c>
      <c r="K142" s="127"/>
    </row>
    <row r="143" spans="1:11">
      <c r="A143" s="126"/>
      <c r="B143" s="119">
        <v>2</v>
      </c>
      <c r="C143" s="10" t="s">
        <v>827</v>
      </c>
      <c r="D143" s="130" t="s">
        <v>827</v>
      </c>
      <c r="E143" s="130" t="s">
        <v>30</v>
      </c>
      <c r="F143" s="152" t="s">
        <v>279</v>
      </c>
      <c r="G143" s="153"/>
      <c r="H143" s="11" t="s">
        <v>828</v>
      </c>
      <c r="I143" s="14">
        <v>52.65</v>
      </c>
      <c r="J143" s="121">
        <f t="shared" si="3"/>
        <v>105.3</v>
      </c>
      <c r="K143" s="127"/>
    </row>
    <row r="144" spans="1:11">
      <c r="A144" s="126"/>
      <c r="B144" s="119">
        <v>4</v>
      </c>
      <c r="C144" s="10" t="s">
        <v>827</v>
      </c>
      <c r="D144" s="130" t="s">
        <v>827</v>
      </c>
      <c r="E144" s="130" t="s">
        <v>30</v>
      </c>
      <c r="F144" s="152" t="s">
        <v>679</v>
      </c>
      <c r="G144" s="153"/>
      <c r="H144" s="11" t="s">
        <v>828</v>
      </c>
      <c r="I144" s="14">
        <v>52.65</v>
      </c>
      <c r="J144" s="121">
        <f t="shared" si="3"/>
        <v>210.6</v>
      </c>
      <c r="K144" s="127"/>
    </row>
    <row r="145" spans="1:11">
      <c r="A145" s="126"/>
      <c r="B145" s="119">
        <v>4</v>
      </c>
      <c r="C145" s="10" t="s">
        <v>827</v>
      </c>
      <c r="D145" s="130" t="s">
        <v>827</v>
      </c>
      <c r="E145" s="130" t="s">
        <v>30</v>
      </c>
      <c r="F145" s="152" t="s">
        <v>277</v>
      </c>
      <c r="G145" s="153"/>
      <c r="H145" s="11" t="s">
        <v>828</v>
      </c>
      <c r="I145" s="14">
        <v>52.65</v>
      </c>
      <c r="J145" s="121">
        <f t="shared" si="3"/>
        <v>210.6</v>
      </c>
      <c r="K145" s="127"/>
    </row>
    <row r="146" spans="1:11">
      <c r="A146" s="126"/>
      <c r="B146" s="120">
        <v>4</v>
      </c>
      <c r="C146" s="12" t="s">
        <v>827</v>
      </c>
      <c r="D146" s="131" t="s">
        <v>827</v>
      </c>
      <c r="E146" s="131" t="s">
        <v>30</v>
      </c>
      <c r="F146" s="154" t="s">
        <v>724</v>
      </c>
      <c r="G146" s="155"/>
      <c r="H146" s="13" t="s">
        <v>828</v>
      </c>
      <c r="I146" s="15">
        <v>52.65</v>
      </c>
      <c r="J146" s="122">
        <f t="shared" si="3"/>
        <v>210.6</v>
      </c>
      <c r="K146" s="127"/>
    </row>
    <row r="147" spans="1:11" ht="13.5" thickBot="1">
      <c r="A147" s="126"/>
      <c r="B147" s="138"/>
      <c r="C147" s="138"/>
      <c r="D147" s="138"/>
      <c r="E147" s="138"/>
      <c r="F147" s="138"/>
      <c r="G147" s="138"/>
      <c r="H147" s="138"/>
      <c r="I147" s="139" t="s">
        <v>261</v>
      </c>
      <c r="J147" s="140">
        <f>SUM(J22:J146)</f>
        <v>14436.44</v>
      </c>
      <c r="K147" s="127"/>
    </row>
    <row r="148" spans="1:11">
      <c r="A148" s="126"/>
      <c r="B148" s="138"/>
      <c r="C148" s="146" t="s">
        <v>836</v>
      </c>
      <c r="D148" s="145"/>
      <c r="E148" s="145"/>
      <c r="F148" s="149"/>
      <c r="G148" s="144"/>
      <c r="H148" s="138"/>
      <c r="I148" s="139" t="s">
        <v>837</v>
      </c>
      <c r="J148" s="140">
        <f>J147*-0.4</f>
        <v>-5774.5760000000009</v>
      </c>
      <c r="K148" s="127"/>
    </row>
    <row r="149" spans="1:11" ht="13.5" outlineLevel="1" thickBot="1">
      <c r="A149" s="126"/>
      <c r="B149" s="138"/>
      <c r="C149" s="143" t="s">
        <v>838</v>
      </c>
      <c r="D149" s="147">
        <v>44637</v>
      </c>
      <c r="E149" s="142">
        <f>J14+90</f>
        <v>45447</v>
      </c>
      <c r="F149" s="150"/>
      <c r="G149" s="148"/>
      <c r="H149" s="138"/>
      <c r="I149" s="139" t="s">
        <v>839</v>
      </c>
      <c r="J149" s="140">
        <v>0</v>
      </c>
      <c r="K149" s="127"/>
    </row>
    <row r="150" spans="1:11">
      <c r="A150" s="126"/>
      <c r="B150" s="138"/>
      <c r="C150" s="138"/>
      <c r="D150" s="138"/>
      <c r="E150" s="138"/>
      <c r="F150" s="138"/>
      <c r="G150" s="138"/>
      <c r="H150" s="138"/>
      <c r="I150" s="139" t="s">
        <v>263</v>
      </c>
      <c r="J150" s="140">
        <f>SUM(J147:J149)</f>
        <v>8661.8639999999996</v>
      </c>
      <c r="K150" s="127"/>
    </row>
    <row r="151" spans="1:11">
      <c r="A151" s="6"/>
      <c r="B151" s="7"/>
      <c r="C151" s="7"/>
      <c r="D151" s="7"/>
      <c r="E151" s="7"/>
      <c r="F151" s="7"/>
      <c r="G151" s="7"/>
      <c r="H151" s="7" t="s">
        <v>840</v>
      </c>
      <c r="I151" s="7"/>
      <c r="J151" s="7"/>
      <c r="K151" s="8"/>
    </row>
    <row r="153" spans="1:11">
      <c r="H153" s="1" t="s">
        <v>834</v>
      </c>
      <c r="I153" s="103">
        <f>'Tax Invoice'!E14</f>
        <v>1</v>
      </c>
    </row>
    <row r="154" spans="1:11">
      <c r="H154" s="1" t="s">
        <v>711</v>
      </c>
      <c r="I154" s="103">
        <v>36.33</v>
      </c>
    </row>
    <row r="155" spans="1:11">
      <c r="H155" s="1" t="s">
        <v>714</v>
      </c>
      <c r="I155" s="103">
        <f>I157/I154</f>
        <v>397.36966694192131</v>
      </c>
    </row>
    <row r="156" spans="1:11">
      <c r="H156" s="1" t="s">
        <v>715</v>
      </c>
      <c r="I156" s="103">
        <f>I158/I154</f>
        <v>238.42180016515277</v>
      </c>
    </row>
    <row r="157" spans="1:11">
      <c r="H157" s="1" t="s">
        <v>712</v>
      </c>
      <c r="I157" s="103">
        <f>J147*I153</f>
        <v>14436.44</v>
      </c>
    </row>
    <row r="158" spans="1:11">
      <c r="H158" s="1" t="s">
        <v>713</v>
      </c>
      <c r="I158" s="103">
        <f>J150*I153</f>
        <v>8661.8639999999996</v>
      </c>
    </row>
  </sheetData>
  <mergeCells count="129">
    <mergeCell ref="F32:G32"/>
    <mergeCell ref="F33:G33"/>
    <mergeCell ref="F34:G34"/>
    <mergeCell ref="F23:G23"/>
    <mergeCell ref="F24:G24"/>
    <mergeCell ref="F25:G25"/>
    <mergeCell ref="F26:G26"/>
    <mergeCell ref="F27:G27"/>
    <mergeCell ref="J10:J11"/>
    <mergeCell ref="J14:J15"/>
    <mergeCell ref="F20:G20"/>
    <mergeCell ref="F21:G21"/>
    <mergeCell ref="F22:G22"/>
    <mergeCell ref="F28:G28"/>
    <mergeCell ref="F29:G29"/>
    <mergeCell ref="F30:G30"/>
    <mergeCell ref="F31:G31"/>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5:G145"/>
    <mergeCell ref="F146:G146"/>
    <mergeCell ref="F140:G140"/>
    <mergeCell ref="F141:G141"/>
    <mergeCell ref="F142:G142"/>
    <mergeCell ref="F143:G143"/>
    <mergeCell ref="F144:G144"/>
    <mergeCell ref="F135:G135"/>
    <mergeCell ref="F136:G136"/>
    <mergeCell ref="F137:G137"/>
    <mergeCell ref="F138:G138"/>
    <mergeCell ref="F139:G13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4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613</v>
      </c>
      <c r="O1" t="s">
        <v>149</v>
      </c>
      <c r="T1" t="s">
        <v>261</v>
      </c>
      <c r="U1">
        <v>14436.44</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14436.44</v>
      </c>
    </row>
    <row r="5" spans="1:21">
      <c r="A5" s="126"/>
      <c r="B5" s="133" t="s">
        <v>142</v>
      </c>
      <c r="C5" s="132"/>
      <c r="D5" s="132"/>
      <c r="E5" s="132"/>
      <c r="F5" s="132"/>
      <c r="G5" s="132"/>
      <c r="H5" s="132"/>
      <c r="I5" s="132"/>
      <c r="J5" s="127"/>
      <c r="S5" t="s">
        <v>831</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6"/>
      <c r="J10" s="127"/>
    </row>
    <row r="11" spans="1:21">
      <c r="A11" s="126"/>
      <c r="B11" s="126" t="s">
        <v>717</v>
      </c>
      <c r="C11" s="132"/>
      <c r="D11" s="132"/>
      <c r="E11" s="127"/>
      <c r="F11" s="128"/>
      <c r="G11" s="128" t="s">
        <v>717</v>
      </c>
      <c r="H11" s="132"/>
      <c r="I11" s="157"/>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8">
        <v>45355</v>
      </c>
      <c r="J14" s="127"/>
    </row>
    <row r="15" spans="1:21">
      <c r="A15" s="126"/>
      <c r="B15" s="6" t="s">
        <v>11</v>
      </c>
      <c r="C15" s="7"/>
      <c r="D15" s="7"/>
      <c r="E15" s="8"/>
      <c r="F15" s="128"/>
      <c r="G15" s="9" t="s">
        <v>11</v>
      </c>
      <c r="H15" s="132"/>
      <c r="I15" s="159"/>
      <c r="J15" s="127"/>
    </row>
    <row r="16" spans="1:21">
      <c r="A16" s="126"/>
      <c r="B16" s="132"/>
      <c r="C16" s="132"/>
      <c r="D16" s="132"/>
      <c r="E16" s="132"/>
      <c r="F16" s="132"/>
      <c r="G16" s="132"/>
      <c r="H16" s="135" t="s">
        <v>147</v>
      </c>
      <c r="I16" s="141">
        <v>41932</v>
      </c>
      <c r="J16" s="127"/>
    </row>
    <row r="17" spans="1:16">
      <c r="A17" s="126"/>
      <c r="B17" s="132" t="s">
        <v>720</v>
      </c>
      <c r="C17" s="132"/>
      <c r="D17" s="132"/>
      <c r="E17" s="132"/>
      <c r="F17" s="132"/>
      <c r="G17" s="132"/>
      <c r="H17" s="135" t="s">
        <v>148</v>
      </c>
      <c r="I17" s="141"/>
      <c r="J17" s="127"/>
    </row>
    <row r="18" spans="1:16" ht="18">
      <c r="A18" s="126"/>
      <c r="B18" s="132" t="s">
        <v>721</v>
      </c>
      <c r="C18" s="132"/>
      <c r="D18" s="132"/>
      <c r="E18" s="132"/>
      <c r="F18" s="132"/>
      <c r="G18" s="132"/>
      <c r="H18" s="134" t="s">
        <v>264</v>
      </c>
      <c r="I18" s="116" t="s">
        <v>282</v>
      </c>
      <c r="J18" s="127"/>
    </row>
    <row r="19" spans="1:16">
      <c r="A19" s="126"/>
      <c r="B19" s="132"/>
      <c r="C19" s="132"/>
      <c r="D19" s="132"/>
      <c r="E19" s="132"/>
      <c r="F19" s="132"/>
      <c r="G19" s="132"/>
      <c r="H19" s="132"/>
      <c r="I19" s="132"/>
      <c r="J19" s="127"/>
      <c r="P19">
        <v>45355</v>
      </c>
    </row>
    <row r="20" spans="1:16">
      <c r="A20" s="126"/>
      <c r="B20" s="112" t="s">
        <v>204</v>
      </c>
      <c r="C20" s="112" t="s">
        <v>205</v>
      </c>
      <c r="D20" s="129" t="s">
        <v>206</v>
      </c>
      <c r="E20" s="160" t="s">
        <v>207</v>
      </c>
      <c r="F20" s="161"/>
      <c r="G20" s="112" t="s">
        <v>174</v>
      </c>
      <c r="H20" s="112" t="s">
        <v>208</v>
      </c>
      <c r="I20" s="112" t="s">
        <v>26</v>
      </c>
      <c r="J20" s="127"/>
    </row>
    <row r="21" spans="1:16">
      <c r="A21" s="126"/>
      <c r="B21" s="117"/>
      <c r="C21" s="117"/>
      <c r="D21" s="118"/>
      <c r="E21" s="162"/>
      <c r="F21" s="163"/>
      <c r="G21" s="117" t="s">
        <v>146</v>
      </c>
      <c r="H21" s="117"/>
      <c r="I21" s="117"/>
      <c r="J21" s="127"/>
    </row>
    <row r="22" spans="1:16" ht="84">
      <c r="A22" s="126"/>
      <c r="B22" s="119">
        <v>4</v>
      </c>
      <c r="C22" s="10" t="s">
        <v>722</v>
      </c>
      <c r="D22" s="130" t="s">
        <v>28</v>
      </c>
      <c r="E22" s="152" t="s">
        <v>490</v>
      </c>
      <c r="F22" s="153"/>
      <c r="G22" s="11" t="s">
        <v>723</v>
      </c>
      <c r="H22" s="14">
        <v>5.01</v>
      </c>
      <c r="I22" s="121">
        <f t="shared" ref="I22:I53" si="0">H22*B22</f>
        <v>20.04</v>
      </c>
      <c r="J22" s="127"/>
    </row>
    <row r="23" spans="1:16" ht="84">
      <c r="A23" s="126"/>
      <c r="B23" s="119">
        <v>4</v>
      </c>
      <c r="C23" s="10" t="s">
        <v>722</v>
      </c>
      <c r="D23" s="130" t="s">
        <v>28</v>
      </c>
      <c r="E23" s="152" t="s">
        <v>724</v>
      </c>
      <c r="F23" s="153"/>
      <c r="G23" s="11" t="s">
        <v>723</v>
      </c>
      <c r="H23" s="14">
        <v>5.01</v>
      </c>
      <c r="I23" s="121">
        <f t="shared" si="0"/>
        <v>20.04</v>
      </c>
      <c r="J23" s="127"/>
    </row>
    <row r="24" spans="1:16" ht="84">
      <c r="A24" s="126"/>
      <c r="B24" s="119">
        <v>4</v>
      </c>
      <c r="C24" s="10" t="s">
        <v>722</v>
      </c>
      <c r="D24" s="130" t="s">
        <v>30</v>
      </c>
      <c r="E24" s="152" t="s">
        <v>490</v>
      </c>
      <c r="F24" s="153"/>
      <c r="G24" s="11" t="s">
        <v>723</v>
      </c>
      <c r="H24" s="14">
        <v>5.01</v>
      </c>
      <c r="I24" s="121">
        <f t="shared" si="0"/>
        <v>20.04</v>
      </c>
      <c r="J24" s="127"/>
    </row>
    <row r="25" spans="1:16" ht="84">
      <c r="A25" s="126"/>
      <c r="B25" s="119">
        <v>4</v>
      </c>
      <c r="C25" s="10" t="s">
        <v>722</v>
      </c>
      <c r="D25" s="130" t="s">
        <v>30</v>
      </c>
      <c r="E25" s="152" t="s">
        <v>724</v>
      </c>
      <c r="F25" s="153"/>
      <c r="G25" s="11" t="s">
        <v>723</v>
      </c>
      <c r="H25" s="14">
        <v>5.01</v>
      </c>
      <c r="I25" s="121">
        <f t="shared" si="0"/>
        <v>20.04</v>
      </c>
      <c r="J25" s="127"/>
    </row>
    <row r="26" spans="1:16" ht="132">
      <c r="A26" s="126"/>
      <c r="B26" s="119">
        <v>10</v>
      </c>
      <c r="C26" s="10" t="s">
        <v>725</v>
      </c>
      <c r="D26" s="130" t="s">
        <v>726</v>
      </c>
      <c r="E26" s="152" t="s">
        <v>28</v>
      </c>
      <c r="F26" s="153"/>
      <c r="G26" s="11" t="s">
        <v>727</v>
      </c>
      <c r="H26" s="14">
        <v>6.81</v>
      </c>
      <c r="I26" s="121">
        <f t="shared" si="0"/>
        <v>68.099999999999994</v>
      </c>
      <c r="J26" s="127"/>
    </row>
    <row r="27" spans="1:16" ht="132">
      <c r="A27" s="126"/>
      <c r="B27" s="119">
        <v>20</v>
      </c>
      <c r="C27" s="10" t="s">
        <v>725</v>
      </c>
      <c r="D27" s="130" t="s">
        <v>726</v>
      </c>
      <c r="E27" s="152" t="s">
        <v>30</v>
      </c>
      <c r="F27" s="153"/>
      <c r="G27" s="11" t="s">
        <v>727</v>
      </c>
      <c r="H27" s="14">
        <v>6.81</v>
      </c>
      <c r="I27" s="121">
        <f t="shared" si="0"/>
        <v>136.19999999999999</v>
      </c>
      <c r="J27" s="127"/>
    </row>
    <row r="28" spans="1:16" ht="132">
      <c r="A28" s="126"/>
      <c r="B28" s="119">
        <v>7</v>
      </c>
      <c r="C28" s="10" t="s">
        <v>725</v>
      </c>
      <c r="D28" s="130" t="s">
        <v>726</v>
      </c>
      <c r="E28" s="152" t="s">
        <v>31</v>
      </c>
      <c r="F28" s="153"/>
      <c r="G28" s="11" t="s">
        <v>727</v>
      </c>
      <c r="H28" s="14">
        <v>6.81</v>
      </c>
      <c r="I28" s="121">
        <f t="shared" si="0"/>
        <v>47.669999999999995</v>
      </c>
      <c r="J28" s="127"/>
    </row>
    <row r="29" spans="1:16" ht="108">
      <c r="A29" s="126"/>
      <c r="B29" s="119">
        <v>4</v>
      </c>
      <c r="C29" s="10" t="s">
        <v>728</v>
      </c>
      <c r="D29" s="130" t="s">
        <v>28</v>
      </c>
      <c r="E29" s="152"/>
      <c r="F29" s="153"/>
      <c r="G29" s="11" t="s">
        <v>729</v>
      </c>
      <c r="H29" s="14">
        <v>8.24</v>
      </c>
      <c r="I29" s="121">
        <f t="shared" si="0"/>
        <v>32.96</v>
      </c>
      <c r="J29" s="127"/>
    </row>
    <row r="30" spans="1:16" ht="108">
      <c r="A30" s="126"/>
      <c r="B30" s="119">
        <v>4</v>
      </c>
      <c r="C30" s="10" t="s">
        <v>728</v>
      </c>
      <c r="D30" s="130" t="s">
        <v>30</v>
      </c>
      <c r="E30" s="152"/>
      <c r="F30" s="153"/>
      <c r="G30" s="11" t="s">
        <v>729</v>
      </c>
      <c r="H30" s="14">
        <v>8.24</v>
      </c>
      <c r="I30" s="121">
        <f t="shared" si="0"/>
        <v>32.96</v>
      </c>
      <c r="J30" s="127"/>
    </row>
    <row r="31" spans="1:16" ht="108">
      <c r="A31" s="126"/>
      <c r="B31" s="119">
        <v>19</v>
      </c>
      <c r="C31" s="10" t="s">
        <v>728</v>
      </c>
      <c r="D31" s="130" t="s">
        <v>31</v>
      </c>
      <c r="E31" s="152"/>
      <c r="F31" s="153"/>
      <c r="G31" s="11" t="s">
        <v>729</v>
      </c>
      <c r="H31" s="14">
        <v>8.24</v>
      </c>
      <c r="I31" s="121">
        <f t="shared" si="0"/>
        <v>156.56</v>
      </c>
      <c r="J31" s="127"/>
    </row>
    <row r="32" spans="1:16" ht="84">
      <c r="A32" s="126"/>
      <c r="B32" s="119">
        <v>16</v>
      </c>
      <c r="C32" s="10" t="s">
        <v>730</v>
      </c>
      <c r="D32" s="130" t="s">
        <v>28</v>
      </c>
      <c r="E32" s="152"/>
      <c r="F32" s="153"/>
      <c r="G32" s="11" t="s">
        <v>731</v>
      </c>
      <c r="H32" s="14">
        <v>13.97</v>
      </c>
      <c r="I32" s="121">
        <f t="shared" si="0"/>
        <v>223.52</v>
      </c>
      <c r="J32" s="127"/>
    </row>
    <row r="33" spans="1:10" ht="84">
      <c r="A33" s="126"/>
      <c r="B33" s="119">
        <v>19</v>
      </c>
      <c r="C33" s="10" t="s">
        <v>730</v>
      </c>
      <c r="D33" s="130" t="s">
        <v>30</v>
      </c>
      <c r="E33" s="152"/>
      <c r="F33" s="153"/>
      <c r="G33" s="11" t="s">
        <v>731</v>
      </c>
      <c r="H33" s="14">
        <v>13.97</v>
      </c>
      <c r="I33" s="121">
        <f t="shared" si="0"/>
        <v>265.43</v>
      </c>
      <c r="J33" s="127"/>
    </row>
    <row r="34" spans="1:10" ht="84">
      <c r="A34" s="126"/>
      <c r="B34" s="119">
        <v>10</v>
      </c>
      <c r="C34" s="10" t="s">
        <v>730</v>
      </c>
      <c r="D34" s="130" t="s">
        <v>31</v>
      </c>
      <c r="E34" s="152"/>
      <c r="F34" s="153"/>
      <c r="G34" s="11" t="s">
        <v>731</v>
      </c>
      <c r="H34" s="14">
        <v>13.97</v>
      </c>
      <c r="I34" s="121">
        <f t="shared" si="0"/>
        <v>139.70000000000002</v>
      </c>
      <c r="J34" s="127"/>
    </row>
    <row r="35" spans="1:10" ht="84">
      <c r="A35" s="126"/>
      <c r="B35" s="119">
        <v>16</v>
      </c>
      <c r="C35" s="10" t="s">
        <v>730</v>
      </c>
      <c r="D35" s="130" t="s">
        <v>32</v>
      </c>
      <c r="E35" s="152"/>
      <c r="F35" s="153"/>
      <c r="G35" s="11" t="s">
        <v>731</v>
      </c>
      <c r="H35" s="14">
        <v>13.97</v>
      </c>
      <c r="I35" s="121">
        <f t="shared" si="0"/>
        <v>223.52</v>
      </c>
      <c r="J35" s="127"/>
    </row>
    <row r="36" spans="1:10" ht="84">
      <c r="A36" s="126"/>
      <c r="B36" s="119">
        <v>20</v>
      </c>
      <c r="C36" s="10" t="s">
        <v>730</v>
      </c>
      <c r="D36" s="130" t="s">
        <v>33</v>
      </c>
      <c r="E36" s="152"/>
      <c r="F36" s="153"/>
      <c r="G36" s="11" t="s">
        <v>731</v>
      </c>
      <c r="H36" s="14">
        <v>13.97</v>
      </c>
      <c r="I36" s="121">
        <f t="shared" si="0"/>
        <v>279.40000000000003</v>
      </c>
      <c r="J36" s="127"/>
    </row>
    <row r="37" spans="1:10" ht="108">
      <c r="A37" s="126"/>
      <c r="B37" s="119">
        <v>17</v>
      </c>
      <c r="C37" s="10" t="s">
        <v>109</v>
      </c>
      <c r="D37" s="130" t="s">
        <v>28</v>
      </c>
      <c r="E37" s="152"/>
      <c r="F37" s="153"/>
      <c r="G37" s="11" t="s">
        <v>732</v>
      </c>
      <c r="H37" s="14">
        <v>5.73</v>
      </c>
      <c r="I37" s="121">
        <f t="shared" si="0"/>
        <v>97.410000000000011</v>
      </c>
      <c r="J37" s="127"/>
    </row>
    <row r="38" spans="1:10" ht="108">
      <c r="A38" s="126"/>
      <c r="B38" s="119">
        <v>14</v>
      </c>
      <c r="C38" s="10" t="s">
        <v>109</v>
      </c>
      <c r="D38" s="130" t="s">
        <v>30</v>
      </c>
      <c r="E38" s="152"/>
      <c r="F38" s="153"/>
      <c r="G38" s="11" t="s">
        <v>732</v>
      </c>
      <c r="H38" s="14">
        <v>5.73</v>
      </c>
      <c r="I38" s="121">
        <f t="shared" si="0"/>
        <v>80.22</v>
      </c>
      <c r="J38" s="127"/>
    </row>
    <row r="39" spans="1:10" ht="108">
      <c r="A39" s="126"/>
      <c r="B39" s="119">
        <v>14</v>
      </c>
      <c r="C39" s="10" t="s">
        <v>109</v>
      </c>
      <c r="D39" s="130" t="s">
        <v>31</v>
      </c>
      <c r="E39" s="152"/>
      <c r="F39" s="153"/>
      <c r="G39" s="11" t="s">
        <v>732</v>
      </c>
      <c r="H39" s="14">
        <v>5.73</v>
      </c>
      <c r="I39" s="121">
        <f t="shared" si="0"/>
        <v>80.22</v>
      </c>
      <c r="J39" s="127"/>
    </row>
    <row r="40" spans="1:10" ht="108">
      <c r="A40" s="126"/>
      <c r="B40" s="119">
        <v>2</v>
      </c>
      <c r="C40" s="10" t="s">
        <v>733</v>
      </c>
      <c r="D40" s="130" t="s">
        <v>28</v>
      </c>
      <c r="E40" s="152"/>
      <c r="F40" s="153"/>
      <c r="G40" s="11" t="s">
        <v>734</v>
      </c>
      <c r="H40" s="14">
        <v>5.73</v>
      </c>
      <c r="I40" s="121">
        <f t="shared" si="0"/>
        <v>11.46</v>
      </c>
      <c r="J40" s="127"/>
    </row>
    <row r="41" spans="1:10" ht="108">
      <c r="A41" s="126"/>
      <c r="B41" s="119">
        <v>2</v>
      </c>
      <c r="C41" s="10" t="s">
        <v>733</v>
      </c>
      <c r="D41" s="130" t="s">
        <v>30</v>
      </c>
      <c r="E41" s="152"/>
      <c r="F41" s="153"/>
      <c r="G41" s="11" t="s">
        <v>734</v>
      </c>
      <c r="H41" s="14">
        <v>5.73</v>
      </c>
      <c r="I41" s="121">
        <f t="shared" si="0"/>
        <v>11.46</v>
      </c>
      <c r="J41" s="127"/>
    </row>
    <row r="42" spans="1:10" ht="108">
      <c r="A42" s="126"/>
      <c r="B42" s="119">
        <v>2</v>
      </c>
      <c r="C42" s="10" t="s">
        <v>733</v>
      </c>
      <c r="D42" s="130" t="s">
        <v>31</v>
      </c>
      <c r="E42" s="152"/>
      <c r="F42" s="153"/>
      <c r="G42" s="11" t="s">
        <v>734</v>
      </c>
      <c r="H42" s="14">
        <v>5.73</v>
      </c>
      <c r="I42" s="121">
        <f t="shared" si="0"/>
        <v>11.46</v>
      </c>
      <c r="J42" s="127"/>
    </row>
    <row r="43" spans="1:10" ht="96">
      <c r="A43" s="126"/>
      <c r="B43" s="119">
        <v>3</v>
      </c>
      <c r="C43" s="10" t="s">
        <v>735</v>
      </c>
      <c r="D43" s="130" t="s">
        <v>28</v>
      </c>
      <c r="E43" s="152"/>
      <c r="F43" s="153"/>
      <c r="G43" s="11" t="s">
        <v>736</v>
      </c>
      <c r="H43" s="14">
        <v>7.16</v>
      </c>
      <c r="I43" s="121">
        <f t="shared" si="0"/>
        <v>21.48</v>
      </c>
      <c r="J43" s="127"/>
    </row>
    <row r="44" spans="1:10" ht="96">
      <c r="A44" s="126"/>
      <c r="B44" s="119">
        <v>3</v>
      </c>
      <c r="C44" s="10" t="s">
        <v>735</v>
      </c>
      <c r="D44" s="130" t="s">
        <v>30</v>
      </c>
      <c r="E44" s="152"/>
      <c r="F44" s="153"/>
      <c r="G44" s="11" t="s">
        <v>736</v>
      </c>
      <c r="H44" s="14">
        <v>7.16</v>
      </c>
      <c r="I44" s="121">
        <f t="shared" si="0"/>
        <v>21.48</v>
      </c>
      <c r="J44" s="127"/>
    </row>
    <row r="45" spans="1:10" ht="96">
      <c r="A45" s="126"/>
      <c r="B45" s="119">
        <v>3</v>
      </c>
      <c r="C45" s="10" t="s">
        <v>735</v>
      </c>
      <c r="D45" s="130" t="s">
        <v>31</v>
      </c>
      <c r="E45" s="152"/>
      <c r="F45" s="153"/>
      <c r="G45" s="11" t="s">
        <v>736</v>
      </c>
      <c r="H45" s="14">
        <v>7.16</v>
      </c>
      <c r="I45" s="121">
        <f t="shared" si="0"/>
        <v>21.48</v>
      </c>
      <c r="J45" s="127"/>
    </row>
    <row r="46" spans="1:10" ht="84">
      <c r="A46" s="126"/>
      <c r="B46" s="119">
        <v>3</v>
      </c>
      <c r="C46" s="10" t="s">
        <v>737</v>
      </c>
      <c r="D46" s="130" t="s">
        <v>28</v>
      </c>
      <c r="E46" s="152"/>
      <c r="F46" s="153"/>
      <c r="G46" s="11" t="s">
        <v>738</v>
      </c>
      <c r="H46" s="14">
        <v>6.45</v>
      </c>
      <c r="I46" s="121">
        <f t="shared" si="0"/>
        <v>19.350000000000001</v>
      </c>
      <c r="J46" s="127"/>
    </row>
    <row r="47" spans="1:10" ht="84">
      <c r="A47" s="126"/>
      <c r="B47" s="119">
        <v>3</v>
      </c>
      <c r="C47" s="10" t="s">
        <v>737</v>
      </c>
      <c r="D47" s="130" t="s">
        <v>30</v>
      </c>
      <c r="E47" s="152"/>
      <c r="F47" s="153"/>
      <c r="G47" s="11" t="s">
        <v>738</v>
      </c>
      <c r="H47" s="14">
        <v>6.45</v>
      </c>
      <c r="I47" s="121">
        <f t="shared" si="0"/>
        <v>19.350000000000001</v>
      </c>
      <c r="J47" s="127"/>
    </row>
    <row r="48" spans="1:10" ht="84">
      <c r="A48" s="126"/>
      <c r="B48" s="119">
        <v>3</v>
      </c>
      <c r="C48" s="10" t="s">
        <v>737</v>
      </c>
      <c r="D48" s="130" t="s">
        <v>31</v>
      </c>
      <c r="E48" s="152"/>
      <c r="F48" s="153"/>
      <c r="G48" s="11" t="s">
        <v>738</v>
      </c>
      <c r="H48" s="14">
        <v>6.45</v>
      </c>
      <c r="I48" s="121">
        <f t="shared" si="0"/>
        <v>19.350000000000001</v>
      </c>
      <c r="J48" s="127"/>
    </row>
    <row r="49" spans="1:10" ht="132">
      <c r="A49" s="126"/>
      <c r="B49" s="119">
        <v>8</v>
      </c>
      <c r="C49" s="10" t="s">
        <v>739</v>
      </c>
      <c r="D49" s="130" t="s">
        <v>34</v>
      </c>
      <c r="E49" s="152"/>
      <c r="F49" s="153"/>
      <c r="G49" s="11" t="s">
        <v>740</v>
      </c>
      <c r="H49" s="14">
        <v>35.46</v>
      </c>
      <c r="I49" s="121">
        <f t="shared" si="0"/>
        <v>283.68</v>
      </c>
      <c r="J49" s="127"/>
    </row>
    <row r="50" spans="1:10" ht="132">
      <c r="A50" s="126"/>
      <c r="B50" s="119">
        <v>8</v>
      </c>
      <c r="C50" s="10" t="s">
        <v>739</v>
      </c>
      <c r="D50" s="130" t="s">
        <v>53</v>
      </c>
      <c r="E50" s="152"/>
      <c r="F50" s="153"/>
      <c r="G50" s="11" t="s">
        <v>740</v>
      </c>
      <c r="H50" s="14">
        <v>35.46</v>
      </c>
      <c r="I50" s="121">
        <f t="shared" si="0"/>
        <v>283.68</v>
      </c>
      <c r="J50" s="127"/>
    </row>
    <row r="51" spans="1:10" ht="120">
      <c r="A51" s="126"/>
      <c r="B51" s="119">
        <v>1</v>
      </c>
      <c r="C51" s="10" t="s">
        <v>622</v>
      </c>
      <c r="D51" s="130" t="s">
        <v>30</v>
      </c>
      <c r="E51" s="152" t="s">
        <v>724</v>
      </c>
      <c r="F51" s="153"/>
      <c r="G51" s="11" t="s">
        <v>624</v>
      </c>
      <c r="H51" s="14">
        <v>21.13</v>
      </c>
      <c r="I51" s="121">
        <f t="shared" si="0"/>
        <v>21.13</v>
      </c>
      <c r="J51" s="127"/>
    </row>
    <row r="52" spans="1:10" ht="120">
      <c r="A52" s="126"/>
      <c r="B52" s="119">
        <v>1</v>
      </c>
      <c r="C52" s="10" t="s">
        <v>622</v>
      </c>
      <c r="D52" s="130" t="s">
        <v>31</v>
      </c>
      <c r="E52" s="152" t="s">
        <v>724</v>
      </c>
      <c r="F52" s="153"/>
      <c r="G52" s="11" t="s">
        <v>624</v>
      </c>
      <c r="H52" s="14">
        <v>21.13</v>
      </c>
      <c r="I52" s="121">
        <f t="shared" si="0"/>
        <v>21.13</v>
      </c>
      <c r="J52" s="127"/>
    </row>
    <row r="53" spans="1:10" ht="120">
      <c r="A53" s="126"/>
      <c r="B53" s="119">
        <v>1</v>
      </c>
      <c r="C53" s="10" t="s">
        <v>622</v>
      </c>
      <c r="D53" s="130" t="s">
        <v>32</v>
      </c>
      <c r="E53" s="152" t="s">
        <v>724</v>
      </c>
      <c r="F53" s="153"/>
      <c r="G53" s="11" t="s">
        <v>624</v>
      </c>
      <c r="H53" s="14">
        <v>21.13</v>
      </c>
      <c r="I53" s="121">
        <f t="shared" si="0"/>
        <v>21.13</v>
      </c>
      <c r="J53" s="127"/>
    </row>
    <row r="54" spans="1:10" ht="120">
      <c r="A54" s="126"/>
      <c r="B54" s="119">
        <v>1</v>
      </c>
      <c r="C54" s="10" t="s">
        <v>622</v>
      </c>
      <c r="D54" s="130" t="s">
        <v>33</v>
      </c>
      <c r="E54" s="152" t="s">
        <v>724</v>
      </c>
      <c r="F54" s="153"/>
      <c r="G54" s="11" t="s">
        <v>624</v>
      </c>
      <c r="H54" s="14">
        <v>21.13</v>
      </c>
      <c r="I54" s="121">
        <f t="shared" ref="I54:I85" si="1">H54*B54</f>
        <v>21.13</v>
      </c>
      <c r="J54" s="127"/>
    </row>
    <row r="55" spans="1:10" ht="120">
      <c r="A55" s="126"/>
      <c r="B55" s="119">
        <v>4</v>
      </c>
      <c r="C55" s="10" t="s">
        <v>741</v>
      </c>
      <c r="D55" s="130" t="s">
        <v>28</v>
      </c>
      <c r="E55" s="152" t="s">
        <v>724</v>
      </c>
      <c r="F55" s="153"/>
      <c r="G55" s="11" t="s">
        <v>742</v>
      </c>
      <c r="H55" s="14">
        <v>21.13</v>
      </c>
      <c r="I55" s="121">
        <f t="shared" si="1"/>
        <v>84.52</v>
      </c>
      <c r="J55" s="127"/>
    </row>
    <row r="56" spans="1:10" ht="120">
      <c r="A56" s="126"/>
      <c r="B56" s="119">
        <v>4</v>
      </c>
      <c r="C56" s="10" t="s">
        <v>741</v>
      </c>
      <c r="D56" s="130" t="s">
        <v>28</v>
      </c>
      <c r="E56" s="152" t="s">
        <v>743</v>
      </c>
      <c r="F56" s="153"/>
      <c r="G56" s="11" t="s">
        <v>742</v>
      </c>
      <c r="H56" s="14">
        <v>21.13</v>
      </c>
      <c r="I56" s="121">
        <f t="shared" si="1"/>
        <v>84.52</v>
      </c>
      <c r="J56" s="127"/>
    </row>
    <row r="57" spans="1:10" ht="120">
      <c r="A57" s="126"/>
      <c r="B57" s="119">
        <v>2</v>
      </c>
      <c r="C57" s="10" t="s">
        <v>741</v>
      </c>
      <c r="D57" s="130" t="s">
        <v>28</v>
      </c>
      <c r="E57" s="152" t="s">
        <v>744</v>
      </c>
      <c r="F57" s="153"/>
      <c r="G57" s="11" t="s">
        <v>742</v>
      </c>
      <c r="H57" s="14">
        <v>21.13</v>
      </c>
      <c r="I57" s="121">
        <f t="shared" si="1"/>
        <v>42.26</v>
      </c>
      <c r="J57" s="127"/>
    </row>
    <row r="58" spans="1:10" ht="120">
      <c r="A58" s="126"/>
      <c r="B58" s="119">
        <v>4</v>
      </c>
      <c r="C58" s="10" t="s">
        <v>741</v>
      </c>
      <c r="D58" s="130" t="s">
        <v>30</v>
      </c>
      <c r="E58" s="152" t="s">
        <v>724</v>
      </c>
      <c r="F58" s="153"/>
      <c r="G58" s="11" t="s">
        <v>742</v>
      </c>
      <c r="H58" s="14">
        <v>21.13</v>
      </c>
      <c r="I58" s="121">
        <f t="shared" si="1"/>
        <v>84.52</v>
      </c>
      <c r="J58" s="127"/>
    </row>
    <row r="59" spans="1:10" ht="120">
      <c r="A59" s="126"/>
      <c r="B59" s="119">
        <v>4</v>
      </c>
      <c r="C59" s="10" t="s">
        <v>741</v>
      </c>
      <c r="D59" s="130" t="s">
        <v>30</v>
      </c>
      <c r="E59" s="152" t="s">
        <v>743</v>
      </c>
      <c r="F59" s="153"/>
      <c r="G59" s="11" t="s">
        <v>742</v>
      </c>
      <c r="H59" s="14">
        <v>21.13</v>
      </c>
      <c r="I59" s="121">
        <f t="shared" si="1"/>
        <v>84.52</v>
      </c>
      <c r="J59" s="127"/>
    </row>
    <row r="60" spans="1:10" ht="120">
      <c r="A60" s="126"/>
      <c r="B60" s="119">
        <v>2</v>
      </c>
      <c r="C60" s="10" t="s">
        <v>741</v>
      </c>
      <c r="D60" s="130" t="s">
        <v>30</v>
      </c>
      <c r="E60" s="152" t="s">
        <v>744</v>
      </c>
      <c r="F60" s="153"/>
      <c r="G60" s="11" t="s">
        <v>742</v>
      </c>
      <c r="H60" s="14">
        <v>21.13</v>
      </c>
      <c r="I60" s="121">
        <f t="shared" si="1"/>
        <v>42.26</v>
      </c>
      <c r="J60" s="127"/>
    </row>
    <row r="61" spans="1:10" ht="120">
      <c r="A61" s="126"/>
      <c r="B61" s="119">
        <v>4</v>
      </c>
      <c r="C61" s="10" t="s">
        <v>741</v>
      </c>
      <c r="D61" s="130" t="s">
        <v>31</v>
      </c>
      <c r="E61" s="152" t="s">
        <v>724</v>
      </c>
      <c r="F61" s="153"/>
      <c r="G61" s="11" t="s">
        <v>742</v>
      </c>
      <c r="H61" s="14">
        <v>21.13</v>
      </c>
      <c r="I61" s="121">
        <f t="shared" si="1"/>
        <v>84.52</v>
      </c>
      <c r="J61" s="127"/>
    </row>
    <row r="62" spans="1:10" ht="120">
      <c r="A62" s="126"/>
      <c r="B62" s="119">
        <v>4</v>
      </c>
      <c r="C62" s="10" t="s">
        <v>741</v>
      </c>
      <c r="D62" s="130" t="s">
        <v>31</v>
      </c>
      <c r="E62" s="152" t="s">
        <v>743</v>
      </c>
      <c r="F62" s="153"/>
      <c r="G62" s="11" t="s">
        <v>742</v>
      </c>
      <c r="H62" s="14">
        <v>21.13</v>
      </c>
      <c r="I62" s="121">
        <f t="shared" si="1"/>
        <v>84.52</v>
      </c>
      <c r="J62" s="127"/>
    </row>
    <row r="63" spans="1:10" ht="120">
      <c r="A63" s="126"/>
      <c r="B63" s="119">
        <v>2</v>
      </c>
      <c r="C63" s="10" t="s">
        <v>741</v>
      </c>
      <c r="D63" s="130" t="s">
        <v>31</v>
      </c>
      <c r="E63" s="152" t="s">
        <v>744</v>
      </c>
      <c r="F63" s="153"/>
      <c r="G63" s="11" t="s">
        <v>742</v>
      </c>
      <c r="H63" s="14">
        <v>21.13</v>
      </c>
      <c r="I63" s="121">
        <f t="shared" si="1"/>
        <v>42.26</v>
      </c>
      <c r="J63" s="127"/>
    </row>
    <row r="64" spans="1:10" ht="132">
      <c r="A64" s="126"/>
      <c r="B64" s="119">
        <v>2</v>
      </c>
      <c r="C64" s="10" t="s">
        <v>745</v>
      </c>
      <c r="D64" s="130" t="s">
        <v>726</v>
      </c>
      <c r="E64" s="152" t="s">
        <v>28</v>
      </c>
      <c r="F64" s="153"/>
      <c r="G64" s="11" t="s">
        <v>746</v>
      </c>
      <c r="H64" s="14">
        <v>6.81</v>
      </c>
      <c r="I64" s="121">
        <f t="shared" si="1"/>
        <v>13.62</v>
      </c>
      <c r="J64" s="127"/>
    </row>
    <row r="65" spans="1:10" ht="132">
      <c r="A65" s="126"/>
      <c r="B65" s="119">
        <v>4</v>
      </c>
      <c r="C65" s="10" t="s">
        <v>504</v>
      </c>
      <c r="D65" s="130" t="s">
        <v>300</v>
      </c>
      <c r="E65" s="152" t="s">
        <v>271</v>
      </c>
      <c r="F65" s="153"/>
      <c r="G65" s="11" t="s">
        <v>506</v>
      </c>
      <c r="H65" s="14">
        <v>21.13</v>
      </c>
      <c r="I65" s="121">
        <f t="shared" si="1"/>
        <v>84.52</v>
      </c>
      <c r="J65" s="127"/>
    </row>
    <row r="66" spans="1:10" ht="132">
      <c r="A66" s="126"/>
      <c r="B66" s="119">
        <v>4</v>
      </c>
      <c r="C66" s="10" t="s">
        <v>504</v>
      </c>
      <c r="D66" s="130" t="s">
        <v>300</v>
      </c>
      <c r="E66" s="152" t="s">
        <v>245</v>
      </c>
      <c r="F66" s="153"/>
      <c r="G66" s="11" t="s">
        <v>506</v>
      </c>
      <c r="H66" s="14">
        <v>21.13</v>
      </c>
      <c r="I66" s="121">
        <f t="shared" si="1"/>
        <v>84.52</v>
      </c>
      <c r="J66" s="127"/>
    </row>
    <row r="67" spans="1:10" ht="132">
      <c r="A67" s="126"/>
      <c r="B67" s="119">
        <v>2</v>
      </c>
      <c r="C67" s="10" t="s">
        <v>504</v>
      </c>
      <c r="D67" s="130" t="s">
        <v>320</v>
      </c>
      <c r="E67" s="152" t="s">
        <v>271</v>
      </c>
      <c r="F67" s="153"/>
      <c r="G67" s="11" t="s">
        <v>506</v>
      </c>
      <c r="H67" s="14">
        <v>21.13</v>
      </c>
      <c r="I67" s="121">
        <f t="shared" si="1"/>
        <v>42.26</v>
      </c>
      <c r="J67" s="127"/>
    </row>
    <row r="68" spans="1:10" ht="132">
      <c r="A68" s="126"/>
      <c r="B68" s="119">
        <v>2</v>
      </c>
      <c r="C68" s="10" t="s">
        <v>504</v>
      </c>
      <c r="D68" s="130" t="s">
        <v>320</v>
      </c>
      <c r="E68" s="152" t="s">
        <v>245</v>
      </c>
      <c r="F68" s="153"/>
      <c r="G68" s="11" t="s">
        <v>506</v>
      </c>
      <c r="H68" s="14">
        <v>21.13</v>
      </c>
      <c r="I68" s="121">
        <f t="shared" si="1"/>
        <v>42.26</v>
      </c>
      <c r="J68" s="127"/>
    </row>
    <row r="69" spans="1:10" ht="84">
      <c r="A69" s="126"/>
      <c r="B69" s="119">
        <v>7</v>
      </c>
      <c r="C69" s="10" t="s">
        <v>747</v>
      </c>
      <c r="D69" s="130" t="s">
        <v>30</v>
      </c>
      <c r="E69" s="152"/>
      <c r="F69" s="153"/>
      <c r="G69" s="11" t="s">
        <v>748</v>
      </c>
      <c r="H69" s="14">
        <v>19.7</v>
      </c>
      <c r="I69" s="121">
        <f t="shared" si="1"/>
        <v>137.9</v>
      </c>
      <c r="J69" s="127"/>
    </row>
    <row r="70" spans="1:10" ht="84">
      <c r="A70" s="126"/>
      <c r="B70" s="119">
        <v>7</v>
      </c>
      <c r="C70" s="10" t="s">
        <v>747</v>
      </c>
      <c r="D70" s="130" t="s">
        <v>31</v>
      </c>
      <c r="E70" s="152"/>
      <c r="F70" s="153"/>
      <c r="G70" s="11" t="s">
        <v>748</v>
      </c>
      <c r="H70" s="14">
        <v>19.7</v>
      </c>
      <c r="I70" s="121">
        <f t="shared" si="1"/>
        <v>137.9</v>
      </c>
      <c r="J70" s="127"/>
    </row>
    <row r="71" spans="1:10" ht="120">
      <c r="A71" s="126"/>
      <c r="B71" s="119">
        <v>4</v>
      </c>
      <c r="C71" s="10" t="s">
        <v>749</v>
      </c>
      <c r="D71" s="130" t="s">
        <v>30</v>
      </c>
      <c r="E71" s="152" t="s">
        <v>589</v>
      </c>
      <c r="F71" s="153"/>
      <c r="G71" s="11" t="s">
        <v>750</v>
      </c>
      <c r="H71" s="14">
        <v>6.09</v>
      </c>
      <c r="I71" s="121">
        <f t="shared" si="1"/>
        <v>24.36</v>
      </c>
      <c r="J71" s="127"/>
    </row>
    <row r="72" spans="1:10" ht="120">
      <c r="A72" s="126"/>
      <c r="B72" s="119">
        <v>4</v>
      </c>
      <c r="C72" s="10" t="s">
        <v>749</v>
      </c>
      <c r="D72" s="130" t="s">
        <v>31</v>
      </c>
      <c r="E72" s="152" t="s">
        <v>589</v>
      </c>
      <c r="F72" s="153"/>
      <c r="G72" s="11" t="s">
        <v>750</v>
      </c>
      <c r="H72" s="14">
        <v>6.09</v>
      </c>
      <c r="I72" s="121">
        <f t="shared" si="1"/>
        <v>24.36</v>
      </c>
      <c r="J72" s="127"/>
    </row>
    <row r="73" spans="1:10" ht="108">
      <c r="A73" s="126"/>
      <c r="B73" s="119">
        <v>7</v>
      </c>
      <c r="C73" s="10" t="s">
        <v>751</v>
      </c>
      <c r="D73" s="130" t="s">
        <v>30</v>
      </c>
      <c r="E73" s="152" t="s">
        <v>279</v>
      </c>
      <c r="F73" s="153"/>
      <c r="G73" s="11" t="s">
        <v>752</v>
      </c>
      <c r="H73" s="14">
        <v>41.91</v>
      </c>
      <c r="I73" s="121">
        <f t="shared" si="1"/>
        <v>293.37</v>
      </c>
      <c r="J73" s="127"/>
    </row>
    <row r="74" spans="1:10" ht="108">
      <c r="A74" s="126"/>
      <c r="B74" s="119">
        <v>7</v>
      </c>
      <c r="C74" s="10" t="s">
        <v>751</v>
      </c>
      <c r="D74" s="130" t="s">
        <v>31</v>
      </c>
      <c r="E74" s="152" t="s">
        <v>279</v>
      </c>
      <c r="F74" s="153"/>
      <c r="G74" s="11" t="s">
        <v>752</v>
      </c>
      <c r="H74" s="14">
        <v>41.91</v>
      </c>
      <c r="I74" s="121">
        <f t="shared" si="1"/>
        <v>293.37</v>
      </c>
      <c r="J74" s="127"/>
    </row>
    <row r="75" spans="1:10" ht="108">
      <c r="A75" s="126"/>
      <c r="B75" s="119">
        <v>11</v>
      </c>
      <c r="C75" s="10" t="s">
        <v>753</v>
      </c>
      <c r="D75" s="130" t="s">
        <v>28</v>
      </c>
      <c r="E75" s="152"/>
      <c r="F75" s="153"/>
      <c r="G75" s="11" t="s">
        <v>754</v>
      </c>
      <c r="H75" s="14">
        <v>10.39</v>
      </c>
      <c r="I75" s="121">
        <f t="shared" si="1"/>
        <v>114.29</v>
      </c>
      <c r="J75" s="127"/>
    </row>
    <row r="76" spans="1:10" ht="108">
      <c r="A76" s="126"/>
      <c r="B76" s="119">
        <v>8</v>
      </c>
      <c r="C76" s="10" t="s">
        <v>753</v>
      </c>
      <c r="D76" s="130" t="s">
        <v>30</v>
      </c>
      <c r="E76" s="152"/>
      <c r="F76" s="153"/>
      <c r="G76" s="11" t="s">
        <v>754</v>
      </c>
      <c r="H76" s="14">
        <v>10.39</v>
      </c>
      <c r="I76" s="121">
        <f t="shared" si="1"/>
        <v>83.12</v>
      </c>
      <c r="J76" s="127"/>
    </row>
    <row r="77" spans="1:10" ht="108">
      <c r="A77" s="126"/>
      <c r="B77" s="119">
        <v>8</v>
      </c>
      <c r="C77" s="10" t="s">
        <v>753</v>
      </c>
      <c r="D77" s="130" t="s">
        <v>31</v>
      </c>
      <c r="E77" s="152"/>
      <c r="F77" s="153"/>
      <c r="G77" s="11" t="s">
        <v>754</v>
      </c>
      <c r="H77" s="14">
        <v>10.39</v>
      </c>
      <c r="I77" s="121">
        <f t="shared" si="1"/>
        <v>83.12</v>
      </c>
      <c r="J77" s="127"/>
    </row>
    <row r="78" spans="1:10" ht="108">
      <c r="A78" s="126"/>
      <c r="B78" s="119">
        <v>4</v>
      </c>
      <c r="C78" s="10" t="s">
        <v>755</v>
      </c>
      <c r="D78" s="130" t="s">
        <v>30</v>
      </c>
      <c r="E78" s="152"/>
      <c r="F78" s="153"/>
      <c r="G78" s="11" t="s">
        <v>756</v>
      </c>
      <c r="H78" s="14">
        <v>13.97</v>
      </c>
      <c r="I78" s="121">
        <f t="shared" si="1"/>
        <v>55.88</v>
      </c>
      <c r="J78" s="127"/>
    </row>
    <row r="79" spans="1:10" ht="108">
      <c r="A79" s="126"/>
      <c r="B79" s="119">
        <v>1</v>
      </c>
      <c r="C79" s="10" t="s">
        <v>757</v>
      </c>
      <c r="D79" s="130" t="s">
        <v>31</v>
      </c>
      <c r="E79" s="152"/>
      <c r="F79" s="153"/>
      <c r="G79" s="11" t="s">
        <v>758</v>
      </c>
      <c r="H79" s="14">
        <v>8.9499999999999993</v>
      </c>
      <c r="I79" s="121">
        <f t="shared" si="1"/>
        <v>8.9499999999999993</v>
      </c>
      <c r="J79" s="127"/>
    </row>
    <row r="80" spans="1:10" ht="108">
      <c r="A80" s="126"/>
      <c r="B80" s="119">
        <v>3</v>
      </c>
      <c r="C80" s="10" t="s">
        <v>759</v>
      </c>
      <c r="D80" s="130" t="s">
        <v>72</v>
      </c>
      <c r="E80" s="152"/>
      <c r="F80" s="153"/>
      <c r="G80" s="11" t="s">
        <v>760</v>
      </c>
      <c r="H80" s="14">
        <v>8.6</v>
      </c>
      <c r="I80" s="121">
        <f t="shared" si="1"/>
        <v>25.799999999999997</v>
      </c>
      <c r="J80" s="127"/>
    </row>
    <row r="81" spans="1:10" ht="144">
      <c r="A81" s="126"/>
      <c r="B81" s="119">
        <v>2</v>
      </c>
      <c r="C81" s="10" t="s">
        <v>761</v>
      </c>
      <c r="D81" s="130" t="s">
        <v>30</v>
      </c>
      <c r="E81" s="152" t="s">
        <v>679</v>
      </c>
      <c r="F81" s="153"/>
      <c r="G81" s="11" t="s">
        <v>762</v>
      </c>
      <c r="H81" s="14">
        <v>21.13</v>
      </c>
      <c r="I81" s="121">
        <f t="shared" si="1"/>
        <v>42.26</v>
      </c>
      <c r="J81" s="127"/>
    </row>
    <row r="82" spans="1:10" ht="144">
      <c r="A82" s="126"/>
      <c r="B82" s="119">
        <v>2</v>
      </c>
      <c r="C82" s="10" t="s">
        <v>761</v>
      </c>
      <c r="D82" s="130" t="s">
        <v>31</v>
      </c>
      <c r="E82" s="152" t="s">
        <v>679</v>
      </c>
      <c r="F82" s="153"/>
      <c r="G82" s="11" t="s">
        <v>762</v>
      </c>
      <c r="H82" s="14">
        <v>21.13</v>
      </c>
      <c r="I82" s="121">
        <f t="shared" si="1"/>
        <v>42.26</v>
      </c>
      <c r="J82" s="127"/>
    </row>
    <row r="83" spans="1:10" ht="144">
      <c r="A83" s="126"/>
      <c r="B83" s="119">
        <v>2</v>
      </c>
      <c r="C83" s="10" t="s">
        <v>763</v>
      </c>
      <c r="D83" s="130" t="s">
        <v>30</v>
      </c>
      <c r="E83" s="152" t="s">
        <v>679</v>
      </c>
      <c r="F83" s="153"/>
      <c r="G83" s="11" t="s">
        <v>764</v>
      </c>
      <c r="H83" s="14">
        <v>21.13</v>
      </c>
      <c r="I83" s="121">
        <f t="shared" si="1"/>
        <v>42.26</v>
      </c>
      <c r="J83" s="127"/>
    </row>
    <row r="84" spans="1:10" ht="144">
      <c r="A84" s="126"/>
      <c r="B84" s="119">
        <v>2</v>
      </c>
      <c r="C84" s="10" t="s">
        <v>763</v>
      </c>
      <c r="D84" s="130" t="s">
        <v>31</v>
      </c>
      <c r="E84" s="152" t="s">
        <v>679</v>
      </c>
      <c r="F84" s="153"/>
      <c r="G84" s="11" t="s">
        <v>764</v>
      </c>
      <c r="H84" s="14">
        <v>21.13</v>
      </c>
      <c r="I84" s="121">
        <f t="shared" si="1"/>
        <v>42.26</v>
      </c>
      <c r="J84" s="127"/>
    </row>
    <row r="85" spans="1:10" ht="156">
      <c r="A85" s="126"/>
      <c r="B85" s="119">
        <v>8</v>
      </c>
      <c r="C85" s="10" t="s">
        <v>765</v>
      </c>
      <c r="D85" s="130" t="s">
        <v>589</v>
      </c>
      <c r="E85" s="152"/>
      <c r="F85" s="153"/>
      <c r="G85" s="11" t="s">
        <v>832</v>
      </c>
      <c r="H85" s="14">
        <v>13.97</v>
      </c>
      <c r="I85" s="121">
        <f t="shared" si="1"/>
        <v>111.76</v>
      </c>
      <c r="J85" s="127"/>
    </row>
    <row r="86" spans="1:10" ht="156">
      <c r="A86" s="126"/>
      <c r="B86" s="119">
        <v>8</v>
      </c>
      <c r="C86" s="10" t="s">
        <v>765</v>
      </c>
      <c r="D86" s="130" t="s">
        <v>490</v>
      </c>
      <c r="E86" s="152"/>
      <c r="F86" s="153"/>
      <c r="G86" s="11" t="s">
        <v>832</v>
      </c>
      <c r="H86" s="14">
        <v>13.97</v>
      </c>
      <c r="I86" s="121">
        <f t="shared" ref="I86:I117" si="2">H86*B86</f>
        <v>111.76</v>
      </c>
      <c r="J86" s="127"/>
    </row>
    <row r="87" spans="1:10" ht="156">
      <c r="A87" s="126"/>
      <c r="B87" s="119">
        <v>8</v>
      </c>
      <c r="C87" s="10" t="s">
        <v>765</v>
      </c>
      <c r="D87" s="130" t="s">
        <v>766</v>
      </c>
      <c r="E87" s="152"/>
      <c r="F87" s="153"/>
      <c r="G87" s="11" t="s">
        <v>832</v>
      </c>
      <c r="H87" s="14">
        <v>13.97</v>
      </c>
      <c r="I87" s="121">
        <f t="shared" si="2"/>
        <v>111.76</v>
      </c>
      <c r="J87" s="127"/>
    </row>
    <row r="88" spans="1:10" ht="108">
      <c r="A88" s="126"/>
      <c r="B88" s="119">
        <v>1</v>
      </c>
      <c r="C88" s="10" t="s">
        <v>767</v>
      </c>
      <c r="D88" s="130" t="s">
        <v>31</v>
      </c>
      <c r="E88" s="152"/>
      <c r="F88" s="153"/>
      <c r="G88" s="11" t="s">
        <v>768</v>
      </c>
      <c r="H88" s="14">
        <v>10.39</v>
      </c>
      <c r="I88" s="121">
        <f t="shared" si="2"/>
        <v>10.39</v>
      </c>
      <c r="J88" s="127"/>
    </row>
    <row r="89" spans="1:10" ht="96">
      <c r="A89" s="126"/>
      <c r="B89" s="119">
        <v>1</v>
      </c>
      <c r="C89" s="10" t="s">
        <v>769</v>
      </c>
      <c r="D89" s="130" t="s">
        <v>31</v>
      </c>
      <c r="E89" s="152"/>
      <c r="F89" s="153"/>
      <c r="G89" s="11" t="s">
        <v>770</v>
      </c>
      <c r="H89" s="14">
        <v>25.43</v>
      </c>
      <c r="I89" s="121">
        <f t="shared" si="2"/>
        <v>25.43</v>
      </c>
      <c r="J89" s="127"/>
    </row>
    <row r="90" spans="1:10" ht="96">
      <c r="A90" s="126"/>
      <c r="B90" s="119">
        <v>4</v>
      </c>
      <c r="C90" s="10" t="s">
        <v>769</v>
      </c>
      <c r="D90" s="130" t="s">
        <v>32</v>
      </c>
      <c r="E90" s="152"/>
      <c r="F90" s="153"/>
      <c r="G90" s="11" t="s">
        <v>770</v>
      </c>
      <c r="H90" s="14">
        <v>25.43</v>
      </c>
      <c r="I90" s="121">
        <f t="shared" si="2"/>
        <v>101.72</v>
      </c>
      <c r="J90" s="127"/>
    </row>
    <row r="91" spans="1:10" ht="132">
      <c r="A91" s="126"/>
      <c r="B91" s="119">
        <v>8</v>
      </c>
      <c r="C91" s="10" t="s">
        <v>771</v>
      </c>
      <c r="D91" s="130" t="s">
        <v>31</v>
      </c>
      <c r="E91" s="152" t="s">
        <v>279</v>
      </c>
      <c r="F91" s="153"/>
      <c r="G91" s="11" t="s">
        <v>772</v>
      </c>
      <c r="H91" s="14">
        <v>24.72</v>
      </c>
      <c r="I91" s="121">
        <f t="shared" si="2"/>
        <v>197.76</v>
      </c>
      <c r="J91" s="127"/>
    </row>
    <row r="92" spans="1:10" ht="132">
      <c r="A92" s="126"/>
      <c r="B92" s="119">
        <v>4</v>
      </c>
      <c r="C92" s="10" t="s">
        <v>773</v>
      </c>
      <c r="D92" s="130" t="s">
        <v>39</v>
      </c>
      <c r="E92" s="152"/>
      <c r="F92" s="153"/>
      <c r="G92" s="11" t="s">
        <v>774</v>
      </c>
      <c r="H92" s="14">
        <v>60.18</v>
      </c>
      <c r="I92" s="121">
        <f t="shared" si="2"/>
        <v>240.72</v>
      </c>
      <c r="J92" s="127"/>
    </row>
    <row r="93" spans="1:10" ht="132">
      <c r="A93" s="126"/>
      <c r="B93" s="119">
        <v>2</v>
      </c>
      <c r="C93" s="10" t="s">
        <v>773</v>
      </c>
      <c r="D93" s="130" t="s">
        <v>45</v>
      </c>
      <c r="E93" s="152"/>
      <c r="F93" s="153"/>
      <c r="G93" s="11" t="s">
        <v>774</v>
      </c>
      <c r="H93" s="14">
        <v>60.18</v>
      </c>
      <c r="I93" s="121">
        <f t="shared" si="2"/>
        <v>120.36</v>
      </c>
      <c r="J93" s="127"/>
    </row>
    <row r="94" spans="1:10" ht="84">
      <c r="A94" s="126"/>
      <c r="B94" s="119">
        <v>20</v>
      </c>
      <c r="C94" s="10" t="s">
        <v>662</v>
      </c>
      <c r="D94" s="130" t="s">
        <v>33</v>
      </c>
      <c r="E94" s="152"/>
      <c r="F94" s="153"/>
      <c r="G94" s="11" t="s">
        <v>664</v>
      </c>
      <c r="H94" s="14">
        <v>6.09</v>
      </c>
      <c r="I94" s="121">
        <f t="shared" si="2"/>
        <v>121.8</v>
      </c>
      <c r="J94" s="127"/>
    </row>
    <row r="95" spans="1:10" ht="180">
      <c r="A95" s="126"/>
      <c r="B95" s="119">
        <v>2</v>
      </c>
      <c r="C95" s="10" t="s">
        <v>775</v>
      </c>
      <c r="D95" s="130" t="s">
        <v>240</v>
      </c>
      <c r="E95" s="152" t="s">
        <v>273</v>
      </c>
      <c r="F95" s="153"/>
      <c r="G95" s="11" t="s">
        <v>776</v>
      </c>
      <c r="H95" s="14">
        <v>48</v>
      </c>
      <c r="I95" s="121">
        <f t="shared" si="2"/>
        <v>96</v>
      </c>
      <c r="J95" s="127"/>
    </row>
    <row r="96" spans="1:10" ht="132">
      <c r="A96" s="126"/>
      <c r="B96" s="119">
        <v>3</v>
      </c>
      <c r="C96" s="10" t="s">
        <v>777</v>
      </c>
      <c r="D96" s="130" t="s">
        <v>28</v>
      </c>
      <c r="E96" s="152" t="s">
        <v>778</v>
      </c>
      <c r="F96" s="153"/>
      <c r="G96" s="11" t="s">
        <v>779</v>
      </c>
      <c r="H96" s="14">
        <v>35.46</v>
      </c>
      <c r="I96" s="121">
        <f t="shared" si="2"/>
        <v>106.38</v>
      </c>
      <c r="J96" s="127"/>
    </row>
    <row r="97" spans="1:10" ht="132">
      <c r="A97" s="126"/>
      <c r="B97" s="119">
        <v>6</v>
      </c>
      <c r="C97" s="10" t="s">
        <v>777</v>
      </c>
      <c r="D97" s="130" t="s">
        <v>28</v>
      </c>
      <c r="E97" s="152" t="s">
        <v>780</v>
      </c>
      <c r="F97" s="153"/>
      <c r="G97" s="11" t="s">
        <v>779</v>
      </c>
      <c r="H97" s="14">
        <v>35.46</v>
      </c>
      <c r="I97" s="121">
        <f t="shared" si="2"/>
        <v>212.76</v>
      </c>
      <c r="J97" s="127"/>
    </row>
    <row r="98" spans="1:10" ht="132">
      <c r="A98" s="126"/>
      <c r="B98" s="119">
        <v>6</v>
      </c>
      <c r="C98" s="10" t="s">
        <v>777</v>
      </c>
      <c r="D98" s="130" t="s">
        <v>30</v>
      </c>
      <c r="E98" s="152" t="s">
        <v>781</v>
      </c>
      <c r="F98" s="153"/>
      <c r="G98" s="11" t="s">
        <v>779</v>
      </c>
      <c r="H98" s="14">
        <v>35.46</v>
      </c>
      <c r="I98" s="121">
        <f t="shared" si="2"/>
        <v>212.76</v>
      </c>
      <c r="J98" s="127"/>
    </row>
    <row r="99" spans="1:10" ht="132">
      <c r="A99" s="126"/>
      <c r="B99" s="119">
        <v>15</v>
      </c>
      <c r="C99" s="10" t="s">
        <v>777</v>
      </c>
      <c r="D99" s="130" t="s">
        <v>30</v>
      </c>
      <c r="E99" s="152" t="s">
        <v>780</v>
      </c>
      <c r="F99" s="153"/>
      <c r="G99" s="11" t="s">
        <v>779</v>
      </c>
      <c r="H99" s="14">
        <v>35.46</v>
      </c>
      <c r="I99" s="121">
        <f t="shared" si="2"/>
        <v>531.9</v>
      </c>
      <c r="J99" s="127"/>
    </row>
    <row r="100" spans="1:10" ht="132">
      <c r="A100" s="126"/>
      <c r="B100" s="119">
        <v>6</v>
      </c>
      <c r="C100" s="10" t="s">
        <v>782</v>
      </c>
      <c r="D100" s="130"/>
      <c r="E100" s="152"/>
      <c r="F100" s="153"/>
      <c r="G100" s="11" t="s">
        <v>783</v>
      </c>
      <c r="H100" s="14">
        <v>5.01</v>
      </c>
      <c r="I100" s="121">
        <f t="shared" si="2"/>
        <v>30.06</v>
      </c>
      <c r="J100" s="127"/>
    </row>
    <row r="101" spans="1:10" ht="108">
      <c r="A101" s="126"/>
      <c r="B101" s="119">
        <v>4</v>
      </c>
      <c r="C101" s="10" t="s">
        <v>631</v>
      </c>
      <c r="D101" s="130" t="s">
        <v>279</v>
      </c>
      <c r="E101" s="152"/>
      <c r="F101" s="153"/>
      <c r="G101" s="11" t="s">
        <v>784</v>
      </c>
      <c r="H101" s="14">
        <v>13.97</v>
      </c>
      <c r="I101" s="121">
        <f t="shared" si="2"/>
        <v>55.88</v>
      </c>
      <c r="J101" s="127"/>
    </row>
    <row r="102" spans="1:10" ht="108">
      <c r="A102" s="126"/>
      <c r="B102" s="119">
        <v>2</v>
      </c>
      <c r="C102" s="10" t="s">
        <v>631</v>
      </c>
      <c r="D102" s="130" t="s">
        <v>679</v>
      </c>
      <c r="E102" s="152"/>
      <c r="F102" s="153"/>
      <c r="G102" s="11" t="s">
        <v>784</v>
      </c>
      <c r="H102" s="14">
        <v>13.97</v>
      </c>
      <c r="I102" s="121">
        <f t="shared" si="2"/>
        <v>27.94</v>
      </c>
      <c r="J102" s="127"/>
    </row>
    <row r="103" spans="1:10" ht="108">
      <c r="A103" s="126"/>
      <c r="B103" s="119">
        <v>4</v>
      </c>
      <c r="C103" s="10" t="s">
        <v>785</v>
      </c>
      <c r="D103" s="130" t="s">
        <v>279</v>
      </c>
      <c r="E103" s="152"/>
      <c r="F103" s="153"/>
      <c r="G103" s="11" t="s">
        <v>786</v>
      </c>
      <c r="H103" s="14">
        <v>13.97</v>
      </c>
      <c r="I103" s="121">
        <f t="shared" si="2"/>
        <v>55.88</v>
      </c>
      <c r="J103" s="127"/>
    </row>
    <row r="104" spans="1:10" ht="108">
      <c r="A104" s="126"/>
      <c r="B104" s="119">
        <v>2</v>
      </c>
      <c r="C104" s="10" t="s">
        <v>785</v>
      </c>
      <c r="D104" s="130" t="s">
        <v>679</v>
      </c>
      <c r="E104" s="152"/>
      <c r="F104" s="153"/>
      <c r="G104" s="11" t="s">
        <v>786</v>
      </c>
      <c r="H104" s="14">
        <v>13.97</v>
      </c>
      <c r="I104" s="121">
        <f t="shared" si="2"/>
        <v>27.94</v>
      </c>
      <c r="J104" s="127"/>
    </row>
    <row r="105" spans="1:10" ht="144">
      <c r="A105" s="126"/>
      <c r="B105" s="119">
        <v>2</v>
      </c>
      <c r="C105" s="10" t="s">
        <v>787</v>
      </c>
      <c r="D105" s="130" t="s">
        <v>30</v>
      </c>
      <c r="E105" s="152" t="s">
        <v>276</v>
      </c>
      <c r="F105" s="153"/>
      <c r="G105" s="11" t="s">
        <v>788</v>
      </c>
      <c r="H105" s="14">
        <v>24.72</v>
      </c>
      <c r="I105" s="121">
        <f t="shared" si="2"/>
        <v>49.44</v>
      </c>
      <c r="J105" s="127"/>
    </row>
    <row r="106" spans="1:10" ht="156">
      <c r="A106" s="126"/>
      <c r="B106" s="119">
        <v>6</v>
      </c>
      <c r="C106" s="10" t="s">
        <v>789</v>
      </c>
      <c r="D106" s="130" t="s">
        <v>790</v>
      </c>
      <c r="E106" s="152" t="s">
        <v>31</v>
      </c>
      <c r="F106" s="153"/>
      <c r="G106" s="11" t="s">
        <v>791</v>
      </c>
      <c r="H106" s="14">
        <v>24.72</v>
      </c>
      <c r="I106" s="121">
        <f t="shared" si="2"/>
        <v>148.32</v>
      </c>
      <c r="J106" s="127"/>
    </row>
    <row r="107" spans="1:10" ht="156">
      <c r="A107" s="126"/>
      <c r="B107" s="119">
        <v>12</v>
      </c>
      <c r="C107" s="10" t="s">
        <v>789</v>
      </c>
      <c r="D107" s="130" t="s">
        <v>790</v>
      </c>
      <c r="E107" s="152" t="s">
        <v>32</v>
      </c>
      <c r="F107" s="153"/>
      <c r="G107" s="11" t="s">
        <v>791</v>
      </c>
      <c r="H107" s="14">
        <v>24.72</v>
      </c>
      <c r="I107" s="121">
        <f t="shared" si="2"/>
        <v>296.64</v>
      </c>
      <c r="J107" s="127"/>
    </row>
    <row r="108" spans="1:10" ht="132">
      <c r="A108" s="126"/>
      <c r="B108" s="119">
        <v>4</v>
      </c>
      <c r="C108" s="10" t="s">
        <v>792</v>
      </c>
      <c r="D108" s="130" t="s">
        <v>300</v>
      </c>
      <c r="E108" s="152" t="s">
        <v>793</v>
      </c>
      <c r="F108" s="153"/>
      <c r="G108" s="11" t="s">
        <v>794</v>
      </c>
      <c r="H108" s="14">
        <v>21.49</v>
      </c>
      <c r="I108" s="121">
        <f t="shared" si="2"/>
        <v>85.96</v>
      </c>
      <c r="J108" s="127"/>
    </row>
    <row r="109" spans="1:10" ht="108">
      <c r="A109" s="126"/>
      <c r="B109" s="119">
        <v>6</v>
      </c>
      <c r="C109" s="10" t="s">
        <v>795</v>
      </c>
      <c r="D109" s="130" t="s">
        <v>40</v>
      </c>
      <c r="E109" s="152"/>
      <c r="F109" s="153"/>
      <c r="G109" s="11" t="s">
        <v>796</v>
      </c>
      <c r="H109" s="14">
        <v>52.65</v>
      </c>
      <c r="I109" s="121">
        <f t="shared" si="2"/>
        <v>315.89999999999998</v>
      </c>
      <c r="J109" s="127"/>
    </row>
    <row r="110" spans="1:10" ht="108">
      <c r="A110" s="126"/>
      <c r="B110" s="119">
        <v>4</v>
      </c>
      <c r="C110" s="10" t="s">
        <v>795</v>
      </c>
      <c r="D110" s="130" t="s">
        <v>42</v>
      </c>
      <c r="E110" s="152"/>
      <c r="F110" s="153"/>
      <c r="G110" s="11" t="s">
        <v>796</v>
      </c>
      <c r="H110" s="14">
        <v>52.65</v>
      </c>
      <c r="I110" s="121">
        <f t="shared" si="2"/>
        <v>210.6</v>
      </c>
      <c r="J110" s="127"/>
    </row>
    <row r="111" spans="1:10" ht="180">
      <c r="A111" s="126"/>
      <c r="B111" s="119">
        <v>5</v>
      </c>
      <c r="C111" s="10" t="s">
        <v>797</v>
      </c>
      <c r="D111" s="130" t="s">
        <v>40</v>
      </c>
      <c r="E111" s="152" t="s">
        <v>112</v>
      </c>
      <c r="F111" s="153"/>
      <c r="G111" s="11" t="s">
        <v>798</v>
      </c>
      <c r="H111" s="14">
        <v>136.83000000000001</v>
      </c>
      <c r="I111" s="121">
        <f t="shared" si="2"/>
        <v>684.15000000000009</v>
      </c>
      <c r="J111" s="127"/>
    </row>
    <row r="112" spans="1:10" ht="84">
      <c r="A112" s="126"/>
      <c r="B112" s="119">
        <v>1</v>
      </c>
      <c r="C112" s="10" t="s">
        <v>799</v>
      </c>
      <c r="D112" s="130" t="s">
        <v>72</v>
      </c>
      <c r="E112" s="152"/>
      <c r="F112" s="153"/>
      <c r="G112" s="11" t="s">
        <v>800</v>
      </c>
      <c r="H112" s="14">
        <v>35.46</v>
      </c>
      <c r="I112" s="121">
        <f t="shared" si="2"/>
        <v>35.46</v>
      </c>
      <c r="J112" s="127"/>
    </row>
    <row r="113" spans="1:10" ht="84">
      <c r="A113" s="126"/>
      <c r="B113" s="119">
        <v>1</v>
      </c>
      <c r="C113" s="10" t="s">
        <v>799</v>
      </c>
      <c r="D113" s="130" t="s">
        <v>31</v>
      </c>
      <c r="E113" s="152"/>
      <c r="F113" s="153"/>
      <c r="G113" s="11" t="s">
        <v>800</v>
      </c>
      <c r="H113" s="14">
        <v>35.46</v>
      </c>
      <c r="I113" s="121">
        <f t="shared" si="2"/>
        <v>35.46</v>
      </c>
      <c r="J113" s="127"/>
    </row>
    <row r="114" spans="1:10" ht="84">
      <c r="A114" s="126"/>
      <c r="B114" s="119">
        <v>1</v>
      </c>
      <c r="C114" s="10" t="s">
        <v>799</v>
      </c>
      <c r="D114" s="130" t="s">
        <v>95</v>
      </c>
      <c r="E114" s="152"/>
      <c r="F114" s="153"/>
      <c r="G114" s="11" t="s">
        <v>800</v>
      </c>
      <c r="H114" s="14">
        <v>35.46</v>
      </c>
      <c r="I114" s="121">
        <f t="shared" si="2"/>
        <v>35.46</v>
      </c>
      <c r="J114" s="127"/>
    </row>
    <row r="115" spans="1:10" ht="156">
      <c r="A115" s="126"/>
      <c r="B115" s="119">
        <v>2</v>
      </c>
      <c r="C115" s="10" t="s">
        <v>801</v>
      </c>
      <c r="D115" s="130" t="s">
        <v>30</v>
      </c>
      <c r="E115" s="152" t="s">
        <v>216</v>
      </c>
      <c r="F115" s="153"/>
      <c r="G115" s="11" t="s">
        <v>802</v>
      </c>
      <c r="H115" s="14">
        <v>53.37</v>
      </c>
      <c r="I115" s="121">
        <f t="shared" si="2"/>
        <v>106.74</v>
      </c>
      <c r="J115" s="127"/>
    </row>
    <row r="116" spans="1:10" ht="84">
      <c r="A116" s="126"/>
      <c r="B116" s="119">
        <v>2</v>
      </c>
      <c r="C116" s="10" t="s">
        <v>803</v>
      </c>
      <c r="D116" s="130" t="s">
        <v>216</v>
      </c>
      <c r="E116" s="152"/>
      <c r="F116" s="153"/>
      <c r="G116" s="11" t="s">
        <v>804</v>
      </c>
      <c r="H116" s="14">
        <v>35.46</v>
      </c>
      <c r="I116" s="121">
        <f t="shared" si="2"/>
        <v>70.92</v>
      </c>
      <c r="J116" s="127"/>
    </row>
    <row r="117" spans="1:10" ht="84">
      <c r="A117" s="126"/>
      <c r="B117" s="119">
        <v>2</v>
      </c>
      <c r="C117" s="10" t="s">
        <v>803</v>
      </c>
      <c r="D117" s="130" t="s">
        <v>273</v>
      </c>
      <c r="E117" s="152"/>
      <c r="F117" s="153"/>
      <c r="G117" s="11" t="s">
        <v>804</v>
      </c>
      <c r="H117" s="14">
        <v>35.46</v>
      </c>
      <c r="I117" s="121">
        <f t="shared" si="2"/>
        <v>70.92</v>
      </c>
      <c r="J117" s="127"/>
    </row>
    <row r="118" spans="1:10" ht="84">
      <c r="A118" s="126"/>
      <c r="B118" s="119">
        <v>2</v>
      </c>
      <c r="C118" s="10" t="s">
        <v>803</v>
      </c>
      <c r="D118" s="130" t="s">
        <v>316</v>
      </c>
      <c r="E118" s="152"/>
      <c r="F118" s="153"/>
      <c r="G118" s="11" t="s">
        <v>804</v>
      </c>
      <c r="H118" s="14">
        <v>35.46</v>
      </c>
      <c r="I118" s="121">
        <f t="shared" ref="I118:I146" si="3">H118*B118</f>
        <v>70.92</v>
      </c>
      <c r="J118" s="127"/>
    </row>
    <row r="119" spans="1:10" ht="228">
      <c r="A119" s="126"/>
      <c r="B119" s="119">
        <v>1</v>
      </c>
      <c r="C119" s="10" t="s">
        <v>805</v>
      </c>
      <c r="D119" s="130" t="s">
        <v>218</v>
      </c>
      <c r="E119" s="152"/>
      <c r="F119" s="153"/>
      <c r="G119" s="11" t="s">
        <v>833</v>
      </c>
      <c r="H119" s="14">
        <v>111.04</v>
      </c>
      <c r="I119" s="121">
        <f t="shared" si="3"/>
        <v>111.04</v>
      </c>
      <c r="J119" s="127"/>
    </row>
    <row r="120" spans="1:10" ht="120">
      <c r="A120" s="126"/>
      <c r="B120" s="119">
        <v>1</v>
      </c>
      <c r="C120" s="10" t="s">
        <v>806</v>
      </c>
      <c r="D120" s="130" t="s">
        <v>33</v>
      </c>
      <c r="E120" s="152" t="s">
        <v>277</v>
      </c>
      <c r="F120" s="153"/>
      <c r="G120" s="11" t="s">
        <v>807</v>
      </c>
      <c r="H120" s="14">
        <v>68.77</v>
      </c>
      <c r="I120" s="121">
        <f t="shared" si="3"/>
        <v>68.77</v>
      </c>
      <c r="J120" s="127"/>
    </row>
    <row r="121" spans="1:10" ht="120">
      <c r="A121" s="126"/>
      <c r="B121" s="119">
        <v>6</v>
      </c>
      <c r="C121" s="10" t="s">
        <v>806</v>
      </c>
      <c r="D121" s="130" t="s">
        <v>33</v>
      </c>
      <c r="E121" s="152" t="s">
        <v>744</v>
      </c>
      <c r="F121" s="153"/>
      <c r="G121" s="11" t="s">
        <v>807</v>
      </c>
      <c r="H121" s="14">
        <v>68.77</v>
      </c>
      <c r="I121" s="121">
        <f t="shared" si="3"/>
        <v>412.62</v>
      </c>
      <c r="J121" s="127"/>
    </row>
    <row r="122" spans="1:10" ht="120">
      <c r="A122" s="126"/>
      <c r="B122" s="119">
        <v>2</v>
      </c>
      <c r="C122" s="10" t="s">
        <v>806</v>
      </c>
      <c r="D122" s="130" t="s">
        <v>34</v>
      </c>
      <c r="E122" s="152" t="s">
        <v>277</v>
      </c>
      <c r="F122" s="153"/>
      <c r="G122" s="11" t="s">
        <v>807</v>
      </c>
      <c r="H122" s="14">
        <v>68.77</v>
      </c>
      <c r="I122" s="121">
        <f t="shared" si="3"/>
        <v>137.54</v>
      </c>
      <c r="J122" s="127"/>
    </row>
    <row r="123" spans="1:10" ht="120">
      <c r="A123" s="126"/>
      <c r="B123" s="119">
        <v>2</v>
      </c>
      <c r="C123" s="10" t="s">
        <v>808</v>
      </c>
      <c r="D123" s="130" t="s">
        <v>34</v>
      </c>
      <c r="E123" s="152" t="s">
        <v>277</v>
      </c>
      <c r="F123" s="153"/>
      <c r="G123" s="11" t="s">
        <v>809</v>
      </c>
      <c r="H123" s="14">
        <v>58.74</v>
      </c>
      <c r="I123" s="121">
        <f t="shared" si="3"/>
        <v>117.48</v>
      </c>
      <c r="J123" s="127"/>
    </row>
    <row r="124" spans="1:10" ht="144">
      <c r="A124" s="126"/>
      <c r="B124" s="119">
        <v>2</v>
      </c>
      <c r="C124" s="10" t="s">
        <v>810</v>
      </c>
      <c r="D124" s="130" t="s">
        <v>30</v>
      </c>
      <c r="E124" s="152" t="s">
        <v>811</v>
      </c>
      <c r="F124" s="153"/>
      <c r="G124" s="11" t="s">
        <v>812</v>
      </c>
      <c r="H124" s="14">
        <v>71.28</v>
      </c>
      <c r="I124" s="121">
        <f t="shared" si="3"/>
        <v>142.56</v>
      </c>
      <c r="J124" s="127"/>
    </row>
    <row r="125" spans="1:10" ht="120">
      <c r="A125" s="126"/>
      <c r="B125" s="119">
        <v>1</v>
      </c>
      <c r="C125" s="10" t="s">
        <v>813</v>
      </c>
      <c r="D125" s="130" t="s">
        <v>30</v>
      </c>
      <c r="E125" s="152" t="s">
        <v>279</v>
      </c>
      <c r="F125" s="153"/>
      <c r="G125" s="11" t="s">
        <v>814</v>
      </c>
      <c r="H125" s="14">
        <v>49.43</v>
      </c>
      <c r="I125" s="121">
        <f t="shared" si="3"/>
        <v>49.43</v>
      </c>
      <c r="J125" s="127"/>
    </row>
    <row r="126" spans="1:10" ht="120">
      <c r="A126" s="126"/>
      <c r="B126" s="119">
        <v>1</v>
      </c>
      <c r="C126" s="10" t="s">
        <v>813</v>
      </c>
      <c r="D126" s="130" t="s">
        <v>31</v>
      </c>
      <c r="E126" s="152" t="s">
        <v>279</v>
      </c>
      <c r="F126" s="153"/>
      <c r="G126" s="11" t="s">
        <v>814</v>
      </c>
      <c r="H126" s="14">
        <v>49.43</v>
      </c>
      <c r="I126" s="121">
        <f t="shared" si="3"/>
        <v>49.43</v>
      </c>
      <c r="J126" s="127"/>
    </row>
    <row r="127" spans="1:10" ht="108">
      <c r="A127" s="126"/>
      <c r="B127" s="119">
        <v>3</v>
      </c>
      <c r="C127" s="10" t="s">
        <v>815</v>
      </c>
      <c r="D127" s="130" t="s">
        <v>30</v>
      </c>
      <c r="E127" s="152" t="s">
        <v>277</v>
      </c>
      <c r="F127" s="153"/>
      <c r="G127" s="11" t="s">
        <v>816</v>
      </c>
      <c r="H127" s="14">
        <v>55.52</v>
      </c>
      <c r="I127" s="121">
        <f t="shared" si="3"/>
        <v>166.56</v>
      </c>
      <c r="J127" s="127"/>
    </row>
    <row r="128" spans="1:10" ht="108">
      <c r="A128" s="126"/>
      <c r="B128" s="119">
        <v>3</v>
      </c>
      <c r="C128" s="10" t="s">
        <v>815</v>
      </c>
      <c r="D128" s="130" t="s">
        <v>32</v>
      </c>
      <c r="E128" s="152" t="s">
        <v>279</v>
      </c>
      <c r="F128" s="153"/>
      <c r="G128" s="11" t="s">
        <v>816</v>
      </c>
      <c r="H128" s="14">
        <v>55.52</v>
      </c>
      <c r="I128" s="121">
        <f t="shared" si="3"/>
        <v>166.56</v>
      </c>
      <c r="J128" s="127"/>
    </row>
    <row r="129" spans="1:10" ht="108">
      <c r="A129" s="126"/>
      <c r="B129" s="119">
        <v>2</v>
      </c>
      <c r="C129" s="10" t="s">
        <v>815</v>
      </c>
      <c r="D129" s="130" t="s">
        <v>32</v>
      </c>
      <c r="E129" s="152" t="s">
        <v>679</v>
      </c>
      <c r="F129" s="153"/>
      <c r="G129" s="11" t="s">
        <v>816</v>
      </c>
      <c r="H129" s="14">
        <v>55.52</v>
      </c>
      <c r="I129" s="121">
        <f t="shared" si="3"/>
        <v>111.04</v>
      </c>
      <c r="J129" s="127"/>
    </row>
    <row r="130" spans="1:10" ht="108">
      <c r="A130" s="126"/>
      <c r="B130" s="119">
        <v>2</v>
      </c>
      <c r="C130" s="10" t="s">
        <v>815</v>
      </c>
      <c r="D130" s="130" t="s">
        <v>32</v>
      </c>
      <c r="E130" s="152" t="s">
        <v>277</v>
      </c>
      <c r="F130" s="153"/>
      <c r="G130" s="11" t="s">
        <v>816</v>
      </c>
      <c r="H130" s="14">
        <v>55.52</v>
      </c>
      <c r="I130" s="121">
        <f t="shared" si="3"/>
        <v>111.04</v>
      </c>
      <c r="J130" s="127"/>
    </row>
    <row r="131" spans="1:10" ht="108">
      <c r="A131" s="126"/>
      <c r="B131" s="119">
        <v>1</v>
      </c>
      <c r="C131" s="10" t="s">
        <v>815</v>
      </c>
      <c r="D131" s="130" t="s">
        <v>32</v>
      </c>
      <c r="E131" s="152" t="s">
        <v>724</v>
      </c>
      <c r="F131" s="153"/>
      <c r="G131" s="11" t="s">
        <v>816</v>
      </c>
      <c r="H131" s="14">
        <v>55.52</v>
      </c>
      <c r="I131" s="121">
        <f t="shared" si="3"/>
        <v>55.52</v>
      </c>
      <c r="J131" s="127"/>
    </row>
    <row r="132" spans="1:10" ht="108">
      <c r="A132" s="126"/>
      <c r="B132" s="119">
        <v>3</v>
      </c>
      <c r="C132" s="10" t="s">
        <v>817</v>
      </c>
      <c r="D132" s="130" t="s">
        <v>30</v>
      </c>
      <c r="E132" s="152" t="s">
        <v>744</v>
      </c>
      <c r="F132" s="153"/>
      <c r="G132" s="11" t="s">
        <v>818</v>
      </c>
      <c r="H132" s="14">
        <v>58.74</v>
      </c>
      <c r="I132" s="121">
        <f t="shared" si="3"/>
        <v>176.22</v>
      </c>
      <c r="J132" s="127"/>
    </row>
    <row r="133" spans="1:10" ht="108">
      <c r="A133" s="126"/>
      <c r="B133" s="119">
        <v>3</v>
      </c>
      <c r="C133" s="10" t="s">
        <v>817</v>
      </c>
      <c r="D133" s="130" t="s">
        <v>31</v>
      </c>
      <c r="E133" s="152" t="s">
        <v>724</v>
      </c>
      <c r="F133" s="153"/>
      <c r="G133" s="11" t="s">
        <v>818</v>
      </c>
      <c r="H133" s="14">
        <v>58.74</v>
      </c>
      <c r="I133" s="121">
        <f t="shared" si="3"/>
        <v>176.22</v>
      </c>
      <c r="J133" s="127"/>
    </row>
    <row r="134" spans="1:10" ht="108">
      <c r="A134" s="126"/>
      <c r="B134" s="119">
        <v>2</v>
      </c>
      <c r="C134" s="10" t="s">
        <v>817</v>
      </c>
      <c r="D134" s="130" t="s">
        <v>31</v>
      </c>
      <c r="E134" s="152" t="s">
        <v>744</v>
      </c>
      <c r="F134" s="153"/>
      <c r="G134" s="11" t="s">
        <v>818</v>
      </c>
      <c r="H134" s="14">
        <v>58.74</v>
      </c>
      <c r="I134" s="121">
        <f t="shared" si="3"/>
        <v>117.48</v>
      </c>
      <c r="J134" s="127"/>
    </row>
    <row r="135" spans="1:10" ht="108">
      <c r="A135" s="126"/>
      <c r="B135" s="119">
        <v>2</v>
      </c>
      <c r="C135" s="10" t="s">
        <v>817</v>
      </c>
      <c r="D135" s="130" t="s">
        <v>32</v>
      </c>
      <c r="E135" s="152" t="s">
        <v>279</v>
      </c>
      <c r="F135" s="153"/>
      <c r="G135" s="11" t="s">
        <v>818</v>
      </c>
      <c r="H135" s="14">
        <v>58.74</v>
      </c>
      <c r="I135" s="121">
        <f t="shared" si="3"/>
        <v>117.48</v>
      </c>
      <c r="J135" s="127"/>
    </row>
    <row r="136" spans="1:10" ht="108">
      <c r="A136" s="126"/>
      <c r="B136" s="119">
        <v>2</v>
      </c>
      <c r="C136" s="10" t="s">
        <v>817</v>
      </c>
      <c r="D136" s="130" t="s">
        <v>32</v>
      </c>
      <c r="E136" s="152" t="s">
        <v>744</v>
      </c>
      <c r="F136" s="153"/>
      <c r="G136" s="11" t="s">
        <v>818</v>
      </c>
      <c r="H136" s="14">
        <v>58.74</v>
      </c>
      <c r="I136" s="121">
        <f t="shared" si="3"/>
        <v>117.48</v>
      </c>
      <c r="J136" s="127"/>
    </row>
    <row r="137" spans="1:10" ht="120">
      <c r="A137" s="126"/>
      <c r="B137" s="119">
        <v>1</v>
      </c>
      <c r="C137" s="10" t="s">
        <v>819</v>
      </c>
      <c r="D137" s="130" t="s">
        <v>31</v>
      </c>
      <c r="E137" s="152" t="s">
        <v>744</v>
      </c>
      <c r="F137" s="153"/>
      <c r="G137" s="11" t="s">
        <v>820</v>
      </c>
      <c r="H137" s="14">
        <v>55.88</v>
      </c>
      <c r="I137" s="121">
        <f t="shared" si="3"/>
        <v>55.88</v>
      </c>
      <c r="J137" s="127"/>
    </row>
    <row r="138" spans="1:10" ht="120">
      <c r="A138" s="126"/>
      <c r="B138" s="119">
        <v>9</v>
      </c>
      <c r="C138" s="10" t="s">
        <v>821</v>
      </c>
      <c r="D138" s="130" t="s">
        <v>42</v>
      </c>
      <c r="E138" s="152" t="s">
        <v>279</v>
      </c>
      <c r="F138" s="153"/>
      <c r="G138" s="11" t="s">
        <v>822</v>
      </c>
      <c r="H138" s="14">
        <v>60.53</v>
      </c>
      <c r="I138" s="121">
        <f t="shared" si="3"/>
        <v>544.77</v>
      </c>
      <c r="J138" s="127"/>
    </row>
    <row r="139" spans="1:10" ht="120">
      <c r="A139" s="126"/>
      <c r="B139" s="119">
        <v>2</v>
      </c>
      <c r="C139" s="10" t="s">
        <v>821</v>
      </c>
      <c r="D139" s="130" t="s">
        <v>42</v>
      </c>
      <c r="E139" s="152" t="s">
        <v>724</v>
      </c>
      <c r="F139" s="153"/>
      <c r="G139" s="11" t="s">
        <v>822</v>
      </c>
      <c r="H139" s="14">
        <v>60.53</v>
      </c>
      <c r="I139" s="121">
        <f t="shared" si="3"/>
        <v>121.06</v>
      </c>
      <c r="J139" s="127"/>
    </row>
    <row r="140" spans="1:10" ht="120">
      <c r="A140" s="126"/>
      <c r="B140" s="119">
        <v>2</v>
      </c>
      <c r="C140" s="10" t="s">
        <v>823</v>
      </c>
      <c r="D140" s="130" t="s">
        <v>40</v>
      </c>
      <c r="E140" s="152" t="s">
        <v>279</v>
      </c>
      <c r="F140" s="153"/>
      <c r="G140" s="11" t="s">
        <v>824</v>
      </c>
      <c r="H140" s="14">
        <v>60.53</v>
      </c>
      <c r="I140" s="121">
        <f t="shared" si="3"/>
        <v>121.06</v>
      </c>
      <c r="J140" s="127"/>
    </row>
    <row r="141" spans="1:10" ht="120">
      <c r="A141" s="126"/>
      <c r="B141" s="119">
        <v>2</v>
      </c>
      <c r="C141" s="10" t="s">
        <v>825</v>
      </c>
      <c r="D141" s="130" t="s">
        <v>40</v>
      </c>
      <c r="E141" s="152" t="s">
        <v>724</v>
      </c>
      <c r="F141" s="153"/>
      <c r="G141" s="11" t="s">
        <v>826</v>
      </c>
      <c r="H141" s="14">
        <v>68.77</v>
      </c>
      <c r="I141" s="121">
        <f t="shared" si="3"/>
        <v>137.54</v>
      </c>
      <c r="J141" s="127"/>
    </row>
    <row r="142" spans="1:10" ht="120">
      <c r="A142" s="126"/>
      <c r="B142" s="119">
        <v>7</v>
      </c>
      <c r="C142" s="10" t="s">
        <v>825</v>
      </c>
      <c r="D142" s="130" t="s">
        <v>42</v>
      </c>
      <c r="E142" s="152" t="s">
        <v>279</v>
      </c>
      <c r="F142" s="153"/>
      <c r="G142" s="11" t="s">
        <v>826</v>
      </c>
      <c r="H142" s="14">
        <v>68.77</v>
      </c>
      <c r="I142" s="121">
        <f t="shared" si="3"/>
        <v>481.39</v>
      </c>
      <c r="J142" s="127"/>
    </row>
    <row r="143" spans="1:10" ht="96">
      <c r="A143" s="126"/>
      <c r="B143" s="119">
        <v>2</v>
      </c>
      <c r="C143" s="10" t="s">
        <v>827</v>
      </c>
      <c r="D143" s="130" t="s">
        <v>30</v>
      </c>
      <c r="E143" s="152" t="s">
        <v>279</v>
      </c>
      <c r="F143" s="153"/>
      <c r="G143" s="11" t="s">
        <v>828</v>
      </c>
      <c r="H143" s="14">
        <v>52.65</v>
      </c>
      <c r="I143" s="121">
        <f t="shared" si="3"/>
        <v>105.3</v>
      </c>
      <c r="J143" s="127"/>
    </row>
    <row r="144" spans="1:10" ht="96">
      <c r="A144" s="126"/>
      <c r="B144" s="119">
        <v>4</v>
      </c>
      <c r="C144" s="10" t="s">
        <v>827</v>
      </c>
      <c r="D144" s="130" t="s">
        <v>30</v>
      </c>
      <c r="E144" s="152" t="s">
        <v>679</v>
      </c>
      <c r="F144" s="153"/>
      <c r="G144" s="11" t="s">
        <v>828</v>
      </c>
      <c r="H144" s="14">
        <v>52.65</v>
      </c>
      <c r="I144" s="121">
        <f t="shared" si="3"/>
        <v>210.6</v>
      </c>
      <c r="J144" s="127"/>
    </row>
    <row r="145" spans="1:10" ht="96">
      <c r="A145" s="126"/>
      <c r="B145" s="119">
        <v>4</v>
      </c>
      <c r="C145" s="10" t="s">
        <v>827</v>
      </c>
      <c r="D145" s="130" t="s">
        <v>30</v>
      </c>
      <c r="E145" s="152" t="s">
        <v>277</v>
      </c>
      <c r="F145" s="153"/>
      <c r="G145" s="11" t="s">
        <v>828</v>
      </c>
      <c r="H145" s="14">
        <v>52.65</v>
      </c>
      <c r="I145" s="121">
        <f t="shared" si="3"/>
        <v>210.6</v>
      </c>
      <c r="J145" s="127"/>
    </row>
    <row r="146" spans="1:10" ht="96">
      <c r="A146" s="126"/>
      <c r="B146" s="120">
        <v>4</v>
      </c>
      <c r="C146" s="12" t="s">
        <v>827</v>
      </c>
      <c r="D146" s="131" t="s">
        <v>30</v>
      </c>
      <c r="E146" s="154" t="s">
        <v>724</v>
      </c>
      <c r="F146" s="155"/>
      <c r="G146" s="13" t="s">
        <v>828</v>
      </c>
      <c r="H146" s="15">
        <v>52.65</v>
      </c>
      <c r="I146" s="122">
        <f t="shared" si="3"/>
        <v>210.6</v>
      </c>
      <c r="J146" s="127"/>
    </row>
  </sheetData>
  <mergeCells count="129">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40:F40"/>
    <mergeCell ref="E41:F41"/>
    <mergeCell ref="E42:F42"/>
    <mergeCell ref="E43:F43"/>
    <mergeCell ref="E44:F44"/>
    <mergeCell ref="E35:F35"/>
    <mergeCell ref="E36:F36"/>
    <mergeCell ref="E37:F37"/>
    <mergeCell ref="E38:F38"/>
    <mergeCell ref="E39:F39"/>
    <mergeCell ref="E50:F50"/>
    <mergeCell ref="E51:F51"/>
    <mergeCell ref="E52:F52"/>
    <mergeCell ref="E53:F53"/>
    <mergeCell ref="E54:F54"/>
    <mergeCell ref="E45:F45"/>
    <mergeCell ref="E46:F46"/>
    <mergeCell ref="E47:F47"/>
    <mergeCell ref="E48:F48"/>
    <mergeCell ref="E49:F49"/>
    <mergeCell ref="E60:F60"/>
    <mergeCell ref="E61:F61"/>
    <mergeCell ref="E62:F62"/>
    <mergeCell ref="E63:F63"/>
    <mergeCell ref="E64:F64"/>
    <mergeCell ref="E55:F55"/>
    <mergeCell ref="E56:F56"/>
    <mergeCell ref="E57:F57"/>
    <mergeCell ref="E58:F58"/>
    <mergeCell ref="E59:F59"/>
    <mergeCell ref="E70:F70"/>
    <mergeCell ref="E71:F71"/>
    <mergeCell ref="E72:F72"/>
    <mergeCell ref="E73:F73"/>
    <mergeCell ref="E74:F74"/>
    <mergeCell ref="E65:F65"/>
    <mergeCell ref="E66:F66"/>
    <mergeCell ref="E67:F67"/>
    <mergeCell ref="E68:F68"/>
    <mergeCell ref="E69:F69"/>
    <mergeCell ref="E80:F80"/>
    <mergeCell ref="E81:F81"/>
    <mergeCell ref="E82:F82"/>
    <mergeCell ref="E83:F83"/>
    <mergeCell ref="E84:F84"/>
    <mergeCell ref="E75:F75"/>
    <mergeCell ref="E76:F76"/>
    <mergeCell ref="E77:F77"/>
    <mergeCell ref="E78:F78"/>
    <mergeCell ref="E79:F79"/>
    <mergeCell ref="E90:F90"/>
    <mergeCell ref="E91:F91"/>
    <mergeCell ref="E92:F92"/>
    <mergeCell ref="E93:F93"/>
    <mergeCell ref="E94:F94"/>
    <mergeCell ref="E85:F85"/>
    <mergeCell ref="E86:F86"/>
    <mergeCell ref="E87:F87"/>
    <mergeCell ref="E88:F88"/>
    <mergeCell ref="E89:F89"/>
    <mergeCell ref="E100:F100"/>
    <mergeCell ref="E101:F101"/>
    <mergeCell ref="E102:F102"/>
    <mergeCell ref="E103:F103"/>
    <mergeCell ref="E104:F104"/>
    <mergeCell ref="E95:F95"/>
    <mergeCell ref="E96:F96"/>
    <mergeCell ref="E97:F97"/>
    <mergeCell ref="E98:F98"/>
    <mergeCell ref="E99:F99"/>
    <mergeCell ref="E110:F110"/>
    <mergeCell ref="E111:F111"/>
    <mergeCell ref="E112:F112"/>
    <mergeCell ref="E113:F113"/>
    <mergeCell ref="E114:F114"/>
    <mergeCell ref="E105:F105"/>
    <mergeCell ref="E106:F106"/>
    <mergeCell ref="E107:F107"/>
    <mergeCell ref="E108:F108"/>
    <mergeCell ref="E109:F109"/>
    <mergeCell ref="E120:F120"/>
    <mergeCell ref="E121:F121"/>
    <mergeCell ref="E122:F122"/>
    <mergeCell ref="E123:F123"/>
    <mergeCell ref="E124:F124"/>
    <mergeCell ref="E115:F115"/>
    <mergeCell ref="E116:F116"/>
    <mergeCell ref="E117:F117"/>
    <mergeCell ref="E118:F118"/>
    <mergeCell ref="E119:F119"/>
    <mergeCell ref="E130:F130"/>
    <mergeCell ref="E131:F131"/>
    <mergeCell ref="E132:F132"/>
    <mergeCell ref="E133:F133"/>
    <mergeCell ref="E134:F134"/>
    <mergeCell ref="E125:F125"/>
    <mergeCell ref="E126:F126"/>
    <mergeCell ref="E127:F127"/>
    <mergeCell ref="E128:F128"/>
    <mergeCell ref="E129:F129"/>
    <mergeCell ref="E145:F145"/>
    <mergeCell ref="E146:F146"/>
    <mergeCell ref="E140:F140"/>
    <mergeCell ref="E141:F141"/>
    <mergeCell ref="E142:F142"/>
    <mergeCell ref="E143:F143"/>
    <mergeCell ref="E144:F144"/>
    <mergeCell ref="E135:F135"/>
    <mergeCell ref="E136:F136"/>
    <mergeCell ref="E137:F137"/>
    <mergeCell ref="E138:F138"/>
    <mergeCell ref="E139:F1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8"/>
  <sheetViews>
    <sheetView zoomScale="90" zoomScaleNormal="90" workbookViewId="0">
      <selection activeCell="D22" sqref="D22:D14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14436.44</v>
      </c>
      <c r="O2" t="s">
        <v>188</v>
      </c>
    </row>
    <row r="3" spans="1:15" ht="12.75" customHeight="1">
      <c r="A3" s="126"/>
      <c r="B3" s="133" t="s">
        <v>140</v>
      </c>
      <c r="C3" s="132"/>
      <c r="D3" s="132"/>
      <c r="E3" s="132"/>
      <c r="F3" s="132"/>
      <c r="G3" s="132"/>
      <c r="H3" s="132"/>
      <c r="I3" s="132"/>
      <c r="J3" s="132"/>
      <c r="K3" s="132"/>
      <c r="L3" s="127"/>
      <c r="N3">
        <v>14436.44</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6">
        <f>IF(Invoice!J10&lt;&gt;"",Invoice!J10,"")</f>
        <v>53492</v>
      </c>
      <c r="L10" s="127"/>
    </row>
    <row r="11" spans="1:15" ht="12.75" customHeight="1">
      <c r="A11" s="126"/>
      <c r="B11" s="126" t="s">
        <v>717</v>
      </c>
      <c r="C11" s="132"/>
      <c r="D11" s="132"/>
      <c r="E11" s="132"/>
      <c r="F11" s="127"/>
      <c r="G11" s="128"/>
      <c r="H11" s="128" t="s">
        <v>717</v>
      </c>
      <c r="I11" s="132"/>
      <c r="J11" s="132"/>
      <c r="K11" s="157"/>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8">
        <f>Invoice!J14</f>
        <v>45357</v>
      </c>
      <c r="L14" s="127"/>
    </row>
    <row r="15" spans="1:15" ht="15" customHeight="1">
      <c r="A15" s="126"/>
      <c r="B15" s="6" t="s">
        <v>11</v>
      </c>
      <c r="C15" s="7"/>
      <c r="D15" s="7"/>
      <c r="E15" s="7"/>
      <c r="F15" s="8"/>
      <c r="G15" s="128"/>
      <c r="H15" s="9" t="s">
        <v>11</v>
      </c>
      <c r="I15" s="132"/>
      <c r="J15" s="132"/>
      <c r="K15" s="159"/>
      <c r="L15" s="127"/>
    </row>
    <row r="16" spans="1:15" ht="15" customHeight="1">
      <c r="A16" s="126"/>
      <c r="B16" s="132"/>
      <c r="C16" s="132"/>
      <c r="D16" s="132"/>
      <c r="E16" s="132"/>
      <c r="F16" s="132"/>
      <c r="G16" s="132"/>
      <c r="H16" s="132"/>
      <c r="I16" s="135" t="s">
        <v>147</v>
      </c>
      <c r="J16" s="135" t="s">
        <v>147</v>
      </c>
      <c r="K16" s="141">
        <v>41932</v>
      </c>
      <c r="L16" s="127"/>
    </row>
    <row r="17" spans="1:12" ht="12.75" customHeight="1">
      <c r="A17" s="126"/>
      <c r="B17" s="132" t="s">
        <v>720</v>
      </c>
      <c r="C17" s="132"/>
      <c r="D17" s="132"/>
      <c r="E17" s="132"/>
      <c r="F17" s="132"/>
      <c r="G17" s="132"/>
      <c r="H17" s="132"/>
      <c r="I17" s="135" t="s">
        <v>148</v>
      </c>
      <c r="J17" s="135" t="s">
        <v>148</v>
      </c>
      <c r="K17" s="141" t="str">
        <f>IF(Invoice!J17&lt;&gt;"",Invoice!J17,"")</f>
        <v>Sunny</v>
      </c>
      <c r="L17" s="127"/>
    </row>
    <row r="18" spans="1:12" ht="18" customHeight="1">
      <c r="A18" s="126"/>
      <c r="B18" s="132" t="s">
        <v>721</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0" t="s">
        <v>207</v>
      </c>
      <c r="G20" s="161"/>
      <c r="H20" s="112" t="s">
        <v>174</v>
      </c>
      <c r="I20" s="112" t="s">
        <v>208</v>
      </c>
      <c r="J20" s="112" t="s">
        <v>208</v>
      </c>
      <c r="K20" s="112" t="s">
        <v>26</v>
      </c>
      <c r="L20" s="127"/>
    </row>
    <row r="21" spans="1:12" ht="12.75" customHeight="1">
      <c r="A21" s="126"/>
      <c r="B21" s="117"/>
      <c r="C21" s="117"/>
      <c r="D21" s="117"/>
      <c r="E21" s="118"/>
      <c r="F21" s="162"/>
      <c r="G21" s="163"/>
      <c r="H21" s="117" t="s">
        <v>146</v>
      </c>
      <c r="I21" s="117"/>
      <c r="J21" s="117"/>
      <c r="K21" s="117"/>
      <c r="L21" s="127"/>
    </row>
    <row r="22" spans="1:12" ht="12.75" customHeight="1">
      <c r="A22" s="126"/>
      <c r="B22" s="119">
        <f>'Tax Invoice'!D18</f>
        <v>4</v>
      </c>
      <c r="C22" s="10" t="s">
        <v>722</v>
      </c>
      <c r="D22" s="10" t="s">
        <v>722</v>
      </c>
      <c r="E22" s="130" t="s">
        <v>28</v>
      </c>
      <c r="F22" s="152" t="s">
        <v>490</v>
      </c>
      <c r="G22" s="153"/>
      <c r="H22" s="11" t="s">
        <v>723</v>
      </c>
      <c r="I22" s="14">
        <f t="shared" ref="I22:I53" si="0">ROUNDUP(J22*$N$1,2)</f>
        <v>5.01</v>
      </c>
      <c r="J22" s="14">
        <v>5.01</v>
      </c>
      <c r="K22" s="121">
        <f t="shared" ref="K22:K53" si="1">I22*B22</f>
        <v>20.04</v>
      </c>
      <c r="L22" s="127"/>
    </row>
    <row r="23" spans="1:12" ht="12.75" customHeight="1">
      <c r="A23" s="126"/>
      <c r="B23" s="119">
        <f>'Tax Invoice'!D19</f>
        <v>4</v>
      </c>
      <c r="C23" s="10" t="s">
        <v>722</v>
      </c>
      <c r="D23" s="10" t="s">
        <v>722</v>
      </c>
      <c r="E23" s="130" t="s">
        <v>28</v>
      </c>
      <c r="F23" s="152" t="s">
        <v>724</v>
      </c>
      <c r="G23" s="153"/>
      <c r="H23" s="11" t="s">
        <v>723</v>
      </c>
      <c r="I23" s="14">
        <f t="shared" si="0"/>
        <v>5.01</v>
      </c>
      <c r="J23" s="14">
        <v>5.01</v>
      </c>
      <c r="K23" s="121">
        <f t="shared" si="1"/>
        <v>20.04</v>
      </c>
      <c r="L23" s="127"/>
    </row>
    <row r="24" spans="1:12" ht="12.75" customHeight="1">
      <c r="A24" s="126"/>
      <c r="B24" s="119">
        <f>'Tax Invoice'!D20</f>
        <v>4</v>
      </c>
      <c r="C24" s="10" t="s">
        <v>722</v>
      </c>
      <c r="D24" s="10" t="s">
        <v>722</v>
      </c>
      <c r="E24" s="130" t="s">
        <v>30</v>
      </c>
      <c r="F24" s="152" t="s">
        <v>490</v>
      </c>
      <c r="G24" s="153"/>
      <c r="H24" s="11" t="s">
        <v>723</v>
      </c>
      <c r="I24" s="14">
        <f t="shared" si="0"/>
        <v>5.01</v>
      </c>
      <c r="J24" s="14">
        <v>5.01</v>
      </c>
      <c r="K24" s="121">
        <f t="shared" si="1"/>
        <v>20.04</v>
      </c>
      <c r="L24" s="127"/>
    </row>
    <row r="25" spans="1:12" ht="12.75" customHeight="1">
      <c r="A25" s="126"/>
      <c r="B25" s="119">
        <f>'Tax Invoice'!D21</f>
        <v>4</v>
      </c>
      <c r="C25" s="10" t="s">
        <v>722</v>
      </c>
      <c r="D25" s="10" t="s">
        <v>722</v>
      </c>
      <c r="E25" s="130" t="s">
        <v>30</v>
      </c>
      <c r="F25" s="152" t="s">
        <v>724</v>
      </c>
      <c r="G25" s="153"/>
      <c r="H25" s="11" t="s">
        <v>723</v>
      </c>
      <c r="I25" s="14">
        <f t="shared" si="0"/>
        <v>5.01</v>
      </c>
      <c r="J25" s="14">
        <v>5.01</v>
      </c>
      <c r="K25" s="121">
        <f t="shared" si="1"/>
        <v>20.04</v>
      </c>
      <c r="L25" s="127"/>
    </row>
    <row r="26" spans="1:12" ht="24" customHeight="1">
      <c r="A26" s="126"/>
      <c r="B26" s="119">
        <f>'Tax Invoice'!D22</f>
        <v>10</v>
      </c>
      <c r="C26" s="10" t="s">
        <v>725</v>
      </c>
      <c r="D26" s="10" t="s">
        <v>725</v>
      </c>
      <c r="E26" s="130" t="s">
        <v>726</v>
      </c>
      <c r="F26" s="152" t="s">
        <v>28</v>
      </c>
      <c r="G26" s="153"/>
      <c r="H26" s="11" t="s">
        <v>727</v>
      </c>
      <c r="I26" s="14">
        <f t="shared" si="0"/>
        <v>6.81</v>
      </c>
      <c r="J26" s="14">
        <v>6.81</v>
      </c>
      <c r="K26" s="121">
        <f t="shared" si="1"/>
        <v>68.099999999999994</v>
      </c>
      <c r="L26" s="127"/>
    </row>
    <row r="27" spans="1:12" ht="24" customHeight="1">
      <c r="A27" s="126"/>
      <c r="B27" s="119">
        <f>'Tax Invoice'!D23</f>
        <v>20</v>
      </c>
      <c r="C27" s="10" t="s">
        <v>725</v>
      </c>
      <c r="D27" s="10" t="s">
        <v>725</v>
      </c>
      <c r="E27" s="130" t="s">
        <v>726</v>
      </c>
      <c r="F27" s="152" t="s">
        <v>30</v>
      </c>
      <c r="G27" s="153"/>
      <c r="H27" s="11" t="s">
        <v>727</v>
      </c>
      <c r="I27" s="14">
        <f t="shared" si="0"/>
        <v>6.81</v>
      </c>
      <c r="J27" s="14">
        <v>6.81</v>
      </c>
      <c r="K27" s="121">
        <f t="shared" si="1"/>
        <v>136.19999999999999</v>
      </c>
      <c r="L27" s="127"/>
    </row>
    <row r="28" spans="1:12" ht="24" customHeight="1">
      <c r="A28" s="126"/>
      <c r="B28" s="119">
        <f>'Tax Invoice'!D24</f>
        <v>7</v>
      </c>
      <c r="C28" s="10" t="s">
        <v>725</v>
      </c>
      <c r="D28" s="10" t="s">
        <v>725</v>
      </c>
      <c r="E28" s="130" t="s">
        <v>726</v>
      </c>
      <c r="F28" s="152" t="s">
        <v>31</v>
      </c>
      <c r="G28" s="153"/>
      <c r="H28" s="11" t="s">
        <v>727</v>
      </c>
      <c r="I28" s="14">
        <f t="shared" si="0"/>
        <v>6.81</v>
      </c>
      <c r="J28" s="14">
        <v>6.81</v>
      </c>
      <c r="K28" s="121">
        <f t="shared" si="1"/>
        <v>47.669999999999995</v>
      </c>
      <c r="L28" s="127"/>
    </row>
    <row r="29" spans="1:12" ht="12.75" customHeight="1">
      <c r="A29" s="126"/>
      <c r="B29" s="119">
        <f>'Tax Invoice'!D25</f>
        <v>4</v>
      </c>
      <c r="C29" s="10" t="s">
        <v>728</v>
      </c>
      <c r="D29" s="10" t="s">
        <v>728</v>
      </c>
      <c r="E29" s="130" t="s">
        <v>28</v>
      </c>
      <c r="F29" s="152"/>
      <c r="G29" s="153"/>
      <c r="H29" s="11" t="s">
        <v>729</v>
      </c>
      <c r="I29" s="14">
        <f t="shared" si="0"/>
        <v>8.24</v>
      </c>
      <c r="J29" s="14">
        <v>8.24</v>
      </c>
      <c r="K29" s="121">
        <f t="shared" si="1"/>
        <v>32.96</v>
      </c>
      <c r="L29" s="127"/>
    </row>
    <row r="30" spans="1:12" ht="12.75" customHeight="1">
      <c r="A30" s="126"/>
      <c r="B30" s="119">
        <f>'Tax Invoice'!D26</f>
        <v>4</v>
      </c>
      <c r="C30" s="10" t="s">
        <v>728</v>
      </c>
      <c r="D30" s="10" t="s">
        <v>728</v>
      </c>
      <c r="E30" s="130" t="s">
        <v>30</v>
      </c>
      <c r="F30" s="152"/>
      <c r="G30" s="153"/>
      <c r="H30" s="11" t="s">
        <v>729</v>
      </c>
      <c r="I30" s="14">
        <f t="shared" si="0"/>
        <v>8.24</v>
      </c>
      <c r="J30" s="14">
        <v>8.24</v>
      </c>
      <c r="K30" s="121">
        <f t="shared" si="1"/>
        <v>32.96</v>
      </c>
      <c r="L30" s="127"/>
    </row>
    <row r="31" spans="1:12" ht="12.75" customHeight="1">
      <c r="A31" s="126"/>
      <c r="B31" s="119">
        <f>'Tax Invoice'!D27</f>
        <v>19</v>
      </c>
      <c r="C31" s="10" t="s">
        <v>728</v>
      </c>
      <c r="D31" s="10" t="s">
        <v>728</v>
      </c>
      <c r="E31" s="130" t="s">
        <v>31</v>
      </c>
      <c r="F31" s="152"/>
      <c r="G31" s="153"/>
      <c r="H31" s="11" t="s">
        <v>729</v>
      </c>
      <c r="I31" s="14">
        <f t="shared" si="0"/>
        <v>8.24</v>
      </c>
      <c r="J31" s="14">
        <v>8.24</v>
      </c>
      <c r="K31" s="121">
        <f t="shared" si="1"/>
        <v>156.56</v>
      </c>
      <c r="L31" s="127"/>
    </row>
    <row r="32" spans="1:12" ht="12.75" customHeight="1">
      <c r="A32" s="126"/>
      <c r="B32" s="119">
        <f>'Tax Invoice'!D28</f>
        <v>16</v>
      </c>
      <c r="C32" s="10" t="s">
        <v>730</v>
      </c>
      <c r="D32" s="10" t="s">
        <v>730</v>
      </c>
      <c r="E32" s="130" t="s">
        <v>28</v>
      </c>
      <c r="F32" s="152"/>
      <c r="G32" s="153"/>
      <c r="H32" s="11" t="s">
        <v>731</v>
      </c>
      <c r="I32" s="14">
        <f t="shared" si="0"/>
        <v>13.97</v>
      </c>
      <c r="J32" s="14">
        <v>13.97</v>
      </c>
      <c r="K32" s="121">
        <f t="shared" si="1"/>
        <v>223.52</v>
      </c>
      <c r="L32" s="127"/>
    </row>
    <row r="33" spans="1:12" ht="12.75" customHeight="1">
      <c r="A33" s="126"/>
      <c r="B33" s="119">
        <f>'Tax Invoice'!D29</f>
        <v>19</v>
      </c>
      <c r="C33" s="10" t="s">
        <v>730</v>
      </c>
      <c r="D33" s="10" t="s">
        <v>730</v>
      </c>
      <c r="E33" s="130" t="s">
        <v>30</v>
      </c>
      <c r="F33" s="152"/>
      <c r="G33" s="153"/>
      <c r="H33" s="11" t="s">
        <v>731</v>
      </c>
      <c r="I33" s="14">
        <f t="shared" si="0"/>
        <v>13.97</v>
      </c>
      <c r="J33" s="14">
        <v>13.97</v>
      </c>
      <c r="K33" s="121">
        <f t="shared" si="1"/>
        <v>265.43</v>
      </c>
      <c r="L33" s="127"/>
    </row>
    <row r="34" spans="1:12" ht="12.75" customHeight="1">
      <c r="A34" s="126"/>
      <c r="B34" s="119">
        <f>'Tax Invoice'!D30</f>
        <v>10</v>
      </c>
      <c r="C34" s="10" t="s">
        <v>730</v>
      </c>
      <c r="D34" s="10" t="s">
        <v>730</v>
      </c>
      <c r="E34" s="130" t="s">
        <v>31</v>
      </c>
      <c r="F34" s="152"/>
      <c r="G34" s="153"/>
      <c r="H34" s="11" t="s">
        <v>731</v>
      </c>
      <c r="I34" s="14">
        <f t="shared" si="0"/>
        <v>13.97</v>
      </c>
      <c r="J34" s="14">
        <v>13.97</v>
      </c>
      <c r="K34" s="121">
        <f t="shared" si="1"/>
        <v>139.70000000000002</v>
      </c>
      <c r="L34" s="127"/>
    </row>
    <row r="35" spans="1:12" ht="12.75" customHeight="1">
      <c r="A35" s="126"/>
      <c r="B35" s="119">
        <f>'Tax Invoice'!D31</f>
        <v>16</v>
      </c>
      <c r="C35" s="10" t="s">
        <v>730</v>
      </c>
      <c r="D35" s="10" t="s">
        <v>730</v>
      </c>
      <c r="E35" s="130" t="s">
        <v>32</v>
      </c>
      <c r="F35" s="152"/>
      <c r="G35" s="153"/>
      <c r="H35" s="11" t="s">
        <v>731</v>
      </c>
      <c r="I35" s="14">
        <f t="shared" si="0"/>
        <v>13.97</v>
      </c>
      <c r="J35" s="14">
        <v>13.97</v>
      </c>
      <c r="K35" s="121">
        <f t="shared" si="1"/>
        <v>223.52</v>
      </c>
      <c r="L35" s="127"/>
    </row>
    <row r="36" spans="1:12" ht="12.75" customHeight="1">
      <c r="A36" s="126"/>
      <c r="B36" s="119">
        <f>'Tax Invoice'!D32</f>
        <v>20</v>
      </c>
      <c r="C36" s="10" t="s">
        <v>730</v>
      </c>
      <c r="D36" s="10" t="s">
        <v>730</v>
      </c>
      <c r="E36" s="130" t="s">
        <v>33</v>
      </c>
      <c r="F36" s="152"/>
      <c r="G36" s="153"/>
      <c r="H36" s="11" t="s">
        <v>731</v>
      </c>
      <c r="I36" s="14">
        <f t="shared" si="0"/>
        <v>13.97</v>
      </c>
      <c r="J36" s="14">
        <v>13.97</v>
      </c>
      <c r="K36" s="121">
        <f t="shared" si="1"/>
        <v>279.40000000000003</v>
      </c>
      <c r="L36" s="127"/>
    </row>
    <row r="37" spans="1:12" ht="12.75" customHeight="1">
      <c r="A37" s="126"/>
      <c r="B37" s="119">
        <f>'Tax Invoice'!D33</f>
        <v>17</v>
      </c>
      <c r="C37" s="10" t="s">
        <v>109</v>
      </c>
      <c r="D37" s="10" t="s">
        <v>109</v>
      </c>
      <c r="E37" s="130" t="s">
        <v>28</v>
      </c>
      <c r="F37" s="152"/>
      <c r="G37" s="153"/>
      <c r="H37" s="11" t="s">
        <v>732</v>
      </c>
      <c r="I37" s="14">
        <f t="shared" si="0"/>
        <v>5.73</v>
      </c>
      <c r="J37" s="14">
        <v>5.73</v>
      </c>
      <c r="K37" s="121">
        <f t="shared" si="1"/>
        <v>97.410000000000011</v>
      </c>
      <c r="L37" s="127"/>
    </row>
    <row r="38" spans="1:12" ht="12.75" customHeight="1">
      <c r="A38" s="126"/>
      <c r="B38" s="119">
        <f>'Tax Invoice'!D34</f>
        <v>14</v>
      </c>
      <c r="C38" s="10" t="s">
        <v>109</v>
      </c>
      <c r="D38" s="10" t="s">
        <v>109</v>
      </c>
      <c r="E38" s="130" t="s">
        <v>30</v>
      </c>
      <c r="F38" s="152"/>
      <c r="G38" s="153"/>
      <c r="H38" s="11" t="s">
        <v>732</v>
      </c>
      <c r="I38" s="14">
        <f t="shared" si="0"/>
        <v>5.73</v>
      </c>
      <c r="J38" s="14">
        <v>5.73</v>
      </c>
      <c r="K38" s="121">
        <f t="shared" si="1"/>
        <v>80.22</v>
      </c>
      <c r="L38" s="127"/>
    </row>
    <row r="39" spans="1:12" ht="12.75" customHeight="1">
      <c r="A39" s="126"/>
      <c r="B39" s="119">
        <f>'Tax Invoice'!D35</f>
        <v>14</v>
      </c>
      <c r="C39" s="10" t="s">
        <v>109</v>
      </c>
      <c r="D39" s="10" t="s">
        <v>109</v>
      </c>
      <c r="E39" s="130" t="s">
        <v>31</v>
      </c>
      <c r="F39" s="152"/>
      <c r="G39" s="153"/>
      <c r="H39" s="11" t="s">
        <v>732</v>
      </c>
      <c r="I39" s="14">
        <f t="shared" si="0"/>
        <v>5.73</v>
      </c>
      <c r="J39" s="14">
        <v>5.73</v>
      </c>
      <c r="K39" s="121">
        <f t="shared" si="1"/>
        <v>80.22</v>
      </c>
      <c r="L39" s="127"/>
    </row>
    <row r="40" spans="1:12" ht="12.75" customHeight="1">
      <c r="A40" s="126"/>
      <c r="B40" s="119">
        <f>'Tax Invoice'!D36</f>
        <v>2</v>
      </c>
      <c r="C40" s="10" t="s">
        <v>733</v>
      </c>
      <c r="D40" s="10" t="s">
        <v>733</v>
      </c>
      <c r="E40" s="130" t="s">
        <v>28</v>
      </c>
      <c r="F40" s="152"/>
      <c r="G40" s="153"/>
      <c r="H40" s="11" t="s">
        <v>734</v>
      </c>
      <c r="I40" s="14">
        <f t="shared" si="0"/>
        <v>5.73</v>
      </c>
      <c r="J40" s="14">
        <v>5.73</v>
      </c>
      <c r="K40" s="121">
        <f t="shared" si="1"/>
        <v>11.46</v>
      </c>
      <c r="L40" s="127"/>
    </row>
    <row r="41" spans="1:12" ht="12.75" customHeight="1">
      <c r="A41" s="126"/>
      <c r="B41" s="119">
        <f>'Tax Invoice'!D37</f>
        <v>2</v>
      </c>
      <c r="C41" s="10" t="s">
        <v>733</v>
      </c>
      <c r="D41" s="10" t="s">
        <v>733</v>
      </c>
      <c r="E41" s="130" t="s">
        <v>30</v>
      </c>
      <c r="F41" s="152"/>
      <c r="G41" s="153"/>
      <c r="H41" s="11" t="s">
        <v>734</v>
      </c>
      <c r="I41" s="14">
        <f t="shared" si="0"/>
        <v>5.73</v>
      </c>
      <c r="J41" s="14">
        <v>5.73</v>
      </c>
      <c r="K41" s="121">
        <f t="shared" si="1"/>
        <v>11.46</v>
      </c>
      <c r="L41" s="127"/>
    </row>
    <row r="42" spans="1:12" ht="12.75" customHeight="1">
      <c r="A42" s="126"/>
      <c r="B42" s="119">
        <f>'Tax Invoice'!D38</f>
        <v>2</v>
      </c>
      <c r="C42" s="10" t="s">
        <v>733</v>
      </c>
      <c r="D42" s="10" t="s">
        <v>733</v>
      </c>
      <c r="E42" s="130" t="s">
        <v>31</v>
      </c>
      <c r="F42" s="152"/>
      <c r="G42" s="153"/>
      <c r="H42" s="11" t="s">
        <v>734</v>
      </c>
      <c r="I42" s="14">
        <f t="shared" si="0"/>
        <v>5.73</v>
      </c>
      <c r="J42" s="14">
        <v>5.73</v>
      </c>
      <c r="K42" s="121">
        <f t="shared" si="1"/>
        <v>11.46</v>
      </c>
      <c r="L42" s="127"/>
    </row>
    <row r="43" spans="1:12" ht="12.75" customHeight="1">
      <c r="A43" s="126"/>
      <c r="B43" s="119">
        <f>'Tax Invoice'!D39</f>
        <v>3</v>
      </c>
      <c r="C43" s="10" t="s">
        <v>735</v>
      </c>
      <c r="D43" s="10" t="s">
        <v>735</v>
      </c>
      <c r="E43" s="130" t="s">
        <v>28</v>
      </c>
      <c r="F43" s="152"/>
      <c r="G43" s="153"/>
      <c r="H43" s="11" t="s">
        <v>736</v>
      </c>
      <c r="I43" s="14">
        <f t="shared" si="0"/>
        <v>7.16</v>
      </c>
      <c r="J43" s="14">
        <v>7.16</v>
      </c>
      <c r="K43" s="121">
        <f t="shared" si="1"/>
        <v>21.48</v>
      </c>
      <c r="L43" s="127"/>
    </row>
    <row r="44" spans="1:12" ht="12.75" customHeight="1">
      <c r="A44" s="126"/>
      <c r="B44" s="119">
        <f>'Tax Invoice'!D40</f>
        <v>3</v>
      </c>
      <c r="C44" s="10" t="s">
        <v>735</v>
      </c>
      <c r="D44" s="10" t="s">
        <v>735</v>
      </c>
      <c r="E44" s="130" t="s">
        <v>30</v>
      </c>
      <c r="F44" s="152"/>
      <c r="G44" s="153"/>
      <c r="H44" s="11" t="s">
        <v>736</v>
      </c>
      <c r="I44" s="14">
        <f t="shared" si="0"/>
        <v>7.16</v>
      </c>
      <c r="J44" s="14">
        <v>7.16</v>
      </c>
      <c r="K44" s="121">
        <f t="shared" si="1"/>
        <v>21.48</v>
      </c>
      <c r="L44" s="127"/>
    </row>
    <row r="45" spans="1:12" ht="12.75" customHeight="1">
      <c r="A45" s="126"/>
      <c r="B45" s="119">
        <f>'Tax Invoice'!D41</f>
        <v>3</v>
      </c>
      <c r="C45" s="10" t="s">
        <v>735</v>
      </c>
      <c r="D45" s="10" t="s">
        <v>735</v>
      </c>
      <c r="E45" s="130" t="s">
        <v>31</v>
      </c>
      <c r="F45" s="152"/>
      <c r="G45" s="153"/>
      <c r="H45" s="11" t="s">
        <v>736</v>
      </c>
      <c r="I45" s="14">
        <f t="shared" si="0"/>
        <v>7.16</v>
      </c>
      <c r="J45" s="14">
        <v>7.16</v>
      </c>
      <c r="K45" s="121">
        <f t="shared" si="1"/>
        <v>21.48</v>
      </c>
      <c r="L45" s="127"/>
    </row>
    <row r="46" spans="1:12" ht="12.75" customHeight="1">
      <c r="A46" s="126"/>
      <c r="B46" s="119">
        <f>'Tax Invoice'!D42</f>
        <v>3</v>
      </c>
      <c r="C46" s="10" t="s">
        <v>737</v>
      </c>
      <c r="D46" s="10" t="s">
        <v>737</v>
      </c>
      <c r="E46" s="130" t="s">
        <v>28</v>
      </c>
      <c r="F46" s="152"/>
      <c r="G46" s="153"/>
      <c r="H46" s="11" t="s">
        <v>738</v>
      </c>
      <c r="I46" s="14">
        <f t="shared" si="0"/>
        <v>6.45</v>
      </c>
      <c r="J46" s="14">
        <v>6.45</v>
      </c>
      <c r="K46" s="121">
        <f t="shared" si="1"/>
        <v>19.350000000000001</v>
      </c>
      <c r="L46" s="127"/>
    </row>
    <row r="47" spans="1:12" ht="12.75" customHeight="1">
      <c r="A47" s="126"/>
      <c r="B47" s="119">
        <f>'Tax Invoice'!D43</f>
        <v>3</v>
      </c>
      <c r="C47" s="10" t="s">
        <v>737</v>
      </c>
      <c r="D47" s="10" t="s">
        <v>737</v>
      </c>
      <c r="E47" s="130" t="s">
        <v>30</v>
      </c>
      <c r="F47" s="152"/>
      <c r="G47" s="153"/>
      <c r="H47" s="11" t="s">
        <v>738</v>
      </c>
      <c r="I47" s="14">
        <f t="shared" si="0"/>
        <v>6.45</v>
      </c>
      <c r="J47" s="14">
        <v>6.45</v>
      </c>
      <c r="K47" s="121">
        <f t="shared" si="1"/>
        <v>19.350000000000001</v>
      </c>
      <c r="L47" s="127"/>
    </row>
    <row r="48" spans="1:12" ht="12.75" customHeight="1">
      <c r="A48" s="126"/>
      <c r="B48" s="119">
        <f>'Tax Invoice'!D44</f>
        <v>3</v>
      </c>
      <c r="C48" s="10" t="s">
        <v>737</v>
      </c>
      <c r="D48" s="10" t="s">
        <v>737</v>
      </c>
      <c r="E48" s="130" t="s">
        <v>31</v>
      </c>
      <c r="F48" s="152"/>
      <c r="G48" s="153"/>
      <c r="H48" s="11" t="s">
        <v>738</v>
      </c>
      <c r="I48" s="14">
        <f t="shared" si="0"/>
        <v>6.45</v>
      </c>
      <c r="J48" s="14">
        <v>6.45</v>
      </c>
      <c r="K48" s="121">
        <f t="shared" si="1"/>
        <v>19.350000000000001</v>
      </c>
      <c r="L48" s="127"/>
    </row>
    <row r="49" spans="1:12" ht="24" customHeight="1">
      <c r="A49" s="126"/>
      <c r="B49" s="119">
        <f>'Tax Invoice'!D45</f>
        <v>8</v>
      </c>
      <c r="C49" s="10" t="s">
        <v>739</v>
      </c>
      <c r="D49" s="10" t="s">
        <v>739</v>
      </c>
      <c r="E49" s="130" t="s">
        <v>34</v>
      </c>
      <c r="F49" s="152"/>
      <c r="G49" s="153"/>
      <c r="H49" s="11" t="s">
        <v>740</v>
      </c>
      <c r="I49" s="14">
        <f t="shared" si="0"/>
        <v>35.46</v>
      </c>
      <c r="J49" s="14">
        <v>35.46</v>
      </c>
      <c r="K49" s="121">
        <f t="shared" si="1"/>
        <v>283.68</v>
      </c>
      <c r="L49" s="127"/>
    </row>
    <row r="50" spans="1:12" ht="24" customHeight="1">
      <c r="A50" s="126"/>
      <c r="B50" s="119">
        <f>'Tax Invoice'!D46</f>
        <v>8</v>
      </c>
      <c r="C50" s="10" t="s">
        <v>739</v>
      </c>
      <c r="D50" s="10" t="s">
        <v>739</v>
      </c>
      <c r="E50" s="130" t="s">
        <v>53</v>
      </c>
      <c r="F50" s="152"/>
      <c r="G50" s="153"/>
      <c r="H50" s="11" t="s">
        <v>740</v>
      </c>
      <c r="I50" s="14">
        <f t="shared" si="0"/>
        <v>35.46</v>
      </c>
      <c r="J50" s="14">
        <v>35.46</v>
      </c>
      <c r="K50" s="121">
        <f t="shared" si="1"/>
        <v>283.68</v>
      </c>
      <c r="L50" s="127"/>
    </row>
    <row r="51" spans="1:12" ht="24" customHeight="1">
      <c r="A51" s="126"/>
      <c r="B51" s="119">
        <f>'Tax Invoice'!D47</f>
        <v>1</v>
      </c>
      <c r="C51" s="10" t="s">
        <v>622</v>
      </c>
      <c r="D51" s="10" t="s">
        <v>622</v>
      </c>
      <c r="E51" s="130" t="s">
        <v>30</v>
      </c>
      <c r="F51" s="152" t="s">
        <v>724</v>
      </c>
      <c r="G51" s="153"/>
      <c r="H51" s="11" t="s">
        <v>624</v>
      </c>
      <c r="I51" s="14">
        <f t="shared" si="0"/>
        <v>21.13</v>
      </c>
      <c r="J51" s="14">
        <v>21.13</v>
      </c>
      <c r="K51" s="121">
        <f t="shared" si="1"/>
        <v>21.13</v>
      </c>
      <c r="L51" s="127"/>
    </row>
    <row r="52" spans="1:12" ht="24" customHeight="1">
      <c r="A52" s="126"/>
      <c r="B52" s="119">
        <f>'Tax Invoice'!D48</f>
        <v>1</v>
      </c>
      <c r="C52" s="10" t="s">
        <v>622</v>
      </c>
      <c r="D52" s="10" t="s">
        <v>622</v>
      </c>
      <c r="E52" s="130" t="s">
        <v>31</v>
      </c>
      <c r="F52" s="152" t="s">
        <v>724</v>
      </c>
      <c r="G52" s="153"/>
      <c r="H52" s="11" t="s">
        <v>624</v>
      </c>
      <c r="I52" s="14">
        <f t="shared" si="0"/>
        <v>21.13</v>
      </c>
      <c r="J52" s="14">
        <v>21.13</v>
      </c>
      <c r="K52" s="121">
        <f t="shared" si="1"/>
        <v>21.13</v>
      </c>
      <c r="L52" s="127"/>
    </row>
    <row r="53" spans="1:12" ht="24" customHeight="1">
      <c r="A53" s="126"/>
      <c r="B53" s="119">
        <f>'Tax Invoice'!D49</f>
        <v>1</v>
      </c>
      <c r="C53" s="10" t="s">
        <v>622</v>
      </c>
      <c r="D53" s="10" t="s">
        <v>622</v>
      </c>
      <c r="E53" s="130" t="s">
        <v>32</v>
      </c>
      <c r="F53" s="152" t="s">
        <v>724</v>
      </c>
      <c r="G53" s="153"/>
      <c r="H53" s="11" t="s">
        <v>624</v>
      </c>
      <c r="I53" s="14">
        <f t="shared" si="0"/>
        <v>21.13</v>
      </c>
      <c r="J53" s="14">
        <v>21.13</v>
      </c>
      <c r="K53" s="121">
        <f t="shared" si="1"/>
        <v>21.13</v>
      </c>
      <c r="L53" s="127"/>
    </row>
    <row r="54" spans="1:12" ht="24" customHeight="1">
      <c r="A54" s="126"/>
      <c r="B54" s="119">
        <f>'Tax Invoice'!D50</f>
        <v>1</v>
      </c>
      <c r="C54" s="10" t="s">
        <v>622</v>
      </c>
      <c r="D54" s="10" t="s">
        <v>622</v>
      </c>
      <c r="E54" s="130" t="s">
        <v>33</v>
      </c>
      <c r="F54" s="152" t="s">
        <v>724</v>
      </c>
      <c r="G54" s="153"/>
      <c r="H54" s="11" t="s">
        <v>624</v>
      </c>
      <c r="I54" s="14">
        <f t="shared" ref="I54:I85" si="2">ROUNDUP(J54*$N$1,2)</f>
        <v>21.13</v>
      </c>
      <c r="J54" s="14">
        <v>21.13</v>
      </c>
      <c r="K54" s="121">
        <f t="shared" ref="K54:K85" si="3">I54*B54</f>
        <v>21.13</v>
      </c>
      <c r="L54" s="127"/>
    </row>
    <row r="55" spans="1:12" ht="24" customHeight="1">
      <c r="A55" s="126"/>
      <c r="B55" s="119">
        <f>'Tax Invoice'!D51</f>
        <v>4</v>
      </c>
      <c r="C55" s="10" t="s">
        <v>741</v>
      </c>
      <c r="D55" s="10" t="s">
        <v>741</v>
      </c>
      <c r="E55" s="130" t="s">
        <v>28</v>
      </c>
      <c r="F55" s="152" t="s">
        <v>724</v>
      </c>
      <c r="G55" s="153"/>
      <c r="H55" s="11" t="s">
        <v>742</v>
      </c>
      <c r="I55" s="14">
        <f t="shared" si="2"/>
        <v>21.13</v>
      </c>
      <c r="J55" s="14">
        <v>21.13</v>
      </c>
      <c r="K55" s="121">
        <f t="shared" si="3"/>
        <v>84.52</v>
      </c>
      <c r="L55" s="127"/>
    </row>
    <row r="56" spans="1:12" ht="24" customHeight="1">
      <c r="A56" s="126"/>
      <c r="B56" s="119">
        <f>'Tax Invoice'!D52</f>
        <v>4</v>
      </c>
      <c r="C56" s="10" t="s">
        <v>741</v>
      </c>
      <c r="D56" s="10" t="s">
        <v>741</v>
      </c>
      <c r="E56" s="130" t="s">
        <v>28</v>
      </c>
      <c r="F56" s="152" t="s">
        <v>743</v>
      </c>
      <c r="G56" s="153"/>
      <c r="H56" s="11" t="s">
        <v>742</v>
      </c>
      <c r="I56" s="14">
        <f t="shared" si="2"/>
        <v>21.13</v>
      </c>
      <c r="J56" s="14">
        <v>21.13</v>
      </c>
      <c r="K56" s="121">
        <f t="shared" si="3"/>
        <v>84.52</v>
      </c>
      <c r="L56" s="127"/>
    </row>
    <row r="57" spans="1:12" ht="24" customHeight="1">
      <c r="A57" s="126"/>
      <c r="B57" s="119">
        <f>'Tax Invoice'!D53</f>
        <v>2</v>
      </c>
      <c r="C57" s="10" t="s">
        <v>741</v>
      </c>
      <c r="D57" s="10" t="s">
        <v>741</v>
      </c>
      <c r="E57" s="130" t="s">
        <v>28</v>
      </c>
      <c r="F57" s="152" t="s">
        <v>744</v>
      </c>
      <c r="G57" s="153"/>
      <c r="H57" s="11" t="s">
        <v>742</v>
      </c>
      <c r="I57" s="14">
        <f t="shared" si="2"/>
        <v>21.13</v>
      </c>
      <c r="J57" s="14">
        <v>21.13</v>
      </c>
      <c r="K57" s="121">
        <f t="shared" si="3"/>
        <v>42.26</v>
      </c>
      <c r="L57" s="127"/>
    </row>
    <row r="58" spans="1:12" ht="24" customHeight="1">
      <c r="A58" s="126"/>
      <c r="B58" s="119">
        <f>'Tax Invoice'!D54</f>
        <v>4</v>
      </c>
      <c r="C58" s="10" t="s">
        <v>741</v>
      </c>
      <c r="D58" s="10" t="s">
        <v>741</v>
      </c>
      <c r="E58" s="130" t="s">
        <v>30</v>
      </c>
      <c r="F58" s="152" t="s">
        <v>724</v>
      </c>
      <c r="G58" s="153"/>
      <c r="H58" s="11" t="s">
        <v>742</v>
      </c>
      <c r="I58" s="14">
        <f t="shared" si="2"/>
        <v>21.13</v>
      </c>
      <c r="J58" s="14">
        <v>21.13</v>
      </c>
      <c r="K58" s="121">
        <f t="shared" si="3"/>
        <v>84.52</v>
      </c>
      <c r="L58" s="127"/>
    </row>
    <row r="59" spans="1:12" ht="24" customHeight="1">
      <c r="A59" s="126"/>
      <c r="B59" s="119">
        <f>'Tax Invoice'!D55</f>
        <v>4</v>
      </c>
      <c r="C59" s="10" t="s">
        <v>741</v>
      </c>
      <c r="D59" s="10" t="s">
        <v>741</v>
      </c>
      <c r="E59" s="130" t="s">
        <v>30</v>
      </c>
      <c r="F59" s="152" t="s">
        <v>743</v>
      </c>
      <c r="G59" s="153"/>
      <c r="H59" s="11" t="s">
        <v>742</v>
      </c>
      <c r="I59" s="14">
        <f t="shared" si="2"/>
        <v>21.13</v>
      </c>
      <c r="J59" s="14">
        <v>21.13</v>
      </c>
      <c r="K59" s="121">
        <f t="shared" si="3"/>
        <v>84.52</v>
      </c>
      <c r="L59" s="127"/>
    </row>
    <row r="60" spans="1:12" ht="24" customHeight="1">
      <c r="A60" s="126"/>
      <c r="B60" s="119">
        <f>'Tax Invoice'!D56</f>
        <v>2</v>
      </c>
      <c r="C60" s="10" t="s">
        <v>741</v>
      </c>
      <c r="D60" s="10" t="s">
        <v>741</v>
      </c>
      <c r="E60" s="130" t="s">
        <v>30</v>
      </c>
      <c r="F60" s="152" t="s">
        <v>744</v>
      </c>
      <c r="G60" s="153"/>
      <c r="H60" s="11" t="s">
        <v>742</v>
      </c>
      <c r="I60" s="14">
        <f t="shared" si="2"/>
        <v>21.13</v>
      </c>
      <c r="J60" s="14">
        <v>21.13</v>
      </c>
      <c r="K60" s="121">
        <f t="shared" si="3"/>
        <v>42.26</v>
      </c>
      <c r="L60" s="127"/>
    </row>
    <row r="61" spans="1:12" ht="24" customHeight="1">
      <c r="A61" s="126"/>
      <c r="B61" s="119">
        <f>'Tax Invoice'!D57</f>
        <v>4</v>
      </c>
      <c r="C61" s="10" t="s">
        <v>741</v>
      </c>
      <c r="D61" s="10" t="s">
        <v>741</v>
      </c>
      <c r="E61" s="130" t="s">
        <v>31</v>
      </c>
      <c r="F61" s="152" t="s">
        <v>724</v>
      </c>
      <c r="G61" s="153"/>
      <c r="H61" s="11" t="s">
        <v>742</v>
      </c>
      <c r="I61" s="14">
        <f t="shared" si="2"/>
        <v>21.13</v>
      </c>
      <c r="J61" s="14">
        <v>21.13</v>
      </c>
      <c r="K61" s="121">
        <f t="shared" si="3"/>
        <v>84.52</v>
      </c>
      <c r="L61" s="127"/>
    </row>
    <row r="62" spans="1:12" ht="24" customHeight="1">
      <c r="A62" s="126"/>
      <c r="B62" s="119">
        <f>'Tax Invoice'!D58</f>
        <v>4</v>
      </c>
      <c r="C62" s="10" t="s">
        <v>741</v>
      </c>
      <c r="D62" s="10" t="s">
        <v>741</v>
      </c>
      <c r="E62" s="130" t="s">
        <v>31</v>
      </c>
      <c r="F62" s="152" t="s">
        <v>743</v>
      </c>
      <c r="G62" s="153"/>
      <c r="H62" s="11" t="s">
        <v>742</v>
      </c>
      <c r="I62" s="14">
        <f t="shared" si="2"/>
        <v>21.13</v>
      </c>
      <c r="J62" s="14">
        <v>21.13</v>
      </c>
      <c r="K62" s="121">
        <f t="shared" si="3"/>
        <v>84.52</v>
      </c>
      <c r="L62" s="127"/>
    </row>
    <row r="63" spans="1:12" ht="24" customHeight="1">
      <c r="A63" s="126"/>
      <c r="B63" s="119">
        <f>'Tax Invoice'!D59</f>
        <v>2</v>
      </c>
      <c r="C63" s="10" t="s">
        <v>741</v>
      </c>
      <c r="D63" s="10" t="s">
        <v>741</v>
      </c>
      <c r="E63" s="130" t="s">
        <v>31</v>
      </c>
      <c r="F63" s="152" t="s">
        <v>744</v>
      </c>
      <c r="G63" s="153"/>
      <c r="H63" s="11" t="s">
        <v>742</v>
      </c>
      <c r="I63" s="14">
        <f t="shared" si="2"/>
        <v>21.13</v>
      </c>
      <c r="J63" s="14">
        <v>21.13</v>
      </c>
      <c r="K63" s="121">
        <f t="shared" si="3"/>
        <v>42.26</v>
      </c>
      <c r="L63" s="127"/>
    </row>
    <row r="64" spans="1:12" ht="24" customHeight="1">
      <c r="A64" s="126"/>
      <c r="B64" s="119">
        <f>'Tax Invoice'!D60</f>
        <v>2</v>
      </c>
      <c r="C64" s="10" t="s">
        <v>745</v>
      </c>
      <c r="D64" s="10" t="s">
        <v>745</v>
      </c>
      <c r="E64" s="130" t="s">
        <v>726</v>
      </c>
      <c r="F64" s="152" t="s">
        <v>28</v>
      </c>
      <c r="G64" s="153"/>
      <c r="H64" s="11" t="s">
        <v>746</v>
      </c>
      <c r="I64" s="14">
        <f t="shared" si="2"/>
        <v>6.81</v>
      </c>
      <c r="J64" s="14">
        <v>6.81</v>
      </c>
      <c r="K64" s="121">
        <f t="shared" si="3"/>
        <v>13.62</v>
      </c>
      <c r="L64" s="127"/>
    </row>
    <row r="65" spans="1:12" ht="24" customHeight="1">
      <c r="A65" s="126"/>
      <c r="B65" s="119">
        <f>'Tax Invoice'!D61</f>
        <v>4</v>
      </c>
      <c r="C65" s="10" t="s">
        <v>504</v>
      </c>
      <c r="D65" s="10" t="s">
        <v>504</v>
      </c>
      <c r="E65" s="130" t="s">
        <v>300</v>
      </c>
      <c r="F65" s="152" t="s">
        <v>271</v>
      </c>
      <c r="G65" s="153"/>
      <c r="H65" s="11" t="s">
        <v>506</v>
      </c>
      <c r="I65" s="14">
        <f t="shared" si="2"/>
        <v>21.13</v>
      </c>
      <c r="J65" s="14">
        <v>21.13</v>
      </c>
      <c r="K65" s="121">
        <f t="shared" si="3"/>
        <v>84.52</v>
      </c>
      <c r="L65" s="127"/>
    </row>
    <row r="66" spans="1:12" ht="24" customHeight="1">
      <c r="A66" s="126"/>
      <c r="B66" s="119">
        <f>'Tax Invoice'!D62</f>
        <v>4</v>
      </c>
      <c r="C66" s="10" t="s">
        <v>504</v>
      </c>
      <c r="D66" s="10" t="s">
        <v>504</v>
      </c>
      <c r="E66" s="130" t="s">
        <v>300</v>
      </c>
      <c r="F66" s="152" t="s">
        <v>245</v>
      </c>
      <c r="G66" s="153"/>
      <c r="H66" s="11" t="s">
        <v>506</v>
      </c>
      <c r="I66" s="14">
        <f t="shared" si="2"/>
        <v>21.13</v>
      </c>
      <c r="J66" s="14">
        <v>21.13</v>
      </c>
      <c r="K66" s="121">
        <f t="shared" si="3"/>
        <v>84.52</v>
      </c>
      <c r="L66" s="127"/>
    </row>
    <row r="67" spans="1:12" ht="24" customHeight="1">
      <c r="A67" s="126"/>
      <c r="B67" s="119">
        <f>'Tax Invoice'!D63</f>
        <v>2</v>
      </c>
      <c r="C67" s="10" t="s">
        <v>504</v>
      </c>
      <c r="D67" s="10" t="s">
        <v>504</v>
      </c>
      <c r="E67" s="130" t="s">
        <v>320</v>
      </c>
      <c r="F67" s="152" t="s">
        <v>271</v>
      </c>
      <c r="G67" s="153"/>
      <c r="H67" s="11" t="s">
        <v>506</v>
      </c>
      <c r="I67" s="14">
        <f t="shared" si="2"/>
        <v>21.13</v>
      </c>
      <c r="J67" s="14">
        <v>21.13</v>
      </c>
      <c r="K67" s="121">
        <f t="shared" si="3"/>
        <v>42.26</v>
      </c>
      <c r="L67" s="127"/>
    </row>
    <row r="68" spans="1:12" ht="24" customHeight="1">
      <c r="A68" s="126"/>
      <c r="B68" s="119">
        <f>'Tax Invoice'!D64</f>
        <v>2</v>
      </c>
      <c r="C68" s="10" t="s">
        <v>504</v>
      </c>
      <c r="D68" s="10" t="s">
        <v>504</v>
      </c>
      <c r="E68" s="130" t="s">
        <v>320</v>
      </c>
      <c r="F68" s="152" t="s">
        <v>245</v>
      </c>
      <c r="G68" s="153"/>
      <c r="H68" s="11" t="s">
        <v>506</v>
      </c>
      <c r="I68" s="14">
        <f t="shared" si="2"/>
        <v>21.13</v>
      </c>
      <c r="J68" s="14">
        <v>21.13</v>
      </c>
      <c r="K68" s="121">
        <f t="shared" si="3"/>
        <v>42.26</v>
      </c>
      <c r="L68" s="127"/>
    </row>
    <row r="69" spans="1:12" ht="12.75" customHeight="1">
      <c r="A69" s="126"/>
      <c r="B69" s="119">
        <f>'Tax Invoice'!D65</f>
        <v>7</v>
      </c>
      <c r="C69" s="10" t="s">
        <v>747</v>
      </c>
      <c r="D69" s="10" t="s">
        <v>747</v>
      </c>
      <c r="E69" s="130" t="s">
        <v>30</v>
      </c>
      <c r="F69" s="152"/>
      <c r="G69" s="153"/>
      <c r="H69" s="11" t="s">
        <v>748</v>
      </c>
      <c r="I69" s="14">
        <f t="shared" si="2"/>
        <v>19.7</v>
      </c>
      <c r="J69" s="14">
        <v>19.7</v>
      </c>
      <c r="K69" s="121">
        <f t="shared" si="3"/>
        <v>137.9</v>
      </c>
      <c r="L69" s="127"/>
    </row>
    <row r="70" spans="1:12" ht="12.75" customHeight="1">
      <c r="A70" s="126"/>
      <c r="B70" s="119">
        <f>'Tax Invoice'!D66</f>
        <v>7</v>
      </c>
      <c r="C70" s="10" t="s">
        <v>747</v>
      </c>
      <c r="D70" s="10" t="s">
        <v>747</v>
      </c>
      <c r="E70" s="130" t="s">
        <v>31</v>
      </c>
      <c r="F70" s="152"/>
      <c r="G70" s="153"/>
      <c r="H70" s="11" t="s">
        <v>748</v>
      </c>
      <c r="I70" s="14">
        <f t="shared" si="2"/>
        <v>19.7</v>
      </c>
      <c r="J70" s="14">
        <v>19.7</v>
      </c>
      <c r="K70" s="121">
        <f t="shared" si="3"/>
        <v>137.9</v>
      </c>
      <c r="L70" s="127"/>
    </row>
    <row r="71" spans="1:12" ht="24" customHeight="1">
      <c r="A71" s="126"/>
      <c r="B71" s="119">
        <f>'Tax Invoice'!D67</f>
        <v>4</v>
      </c>
      <c r="C71" s="10" t="s">
        <v>749</v>
      </c>
      <c r="D71" s="10" t="s">
        <v>749</v>
      </c>
      <c r="E71" s="130" t="s">
        <v>30</v>
      </c>
      <c r="F71" s="152" t="s">
        <v>589</v>
      </c>
      <c r="G71" s="153"/>
      <c r="H71" s="11" t="s">
        <v>750</v>
      </c>
      <c r="I71" s="14">
        <f t="shared" si="2"/>
        <v>6.09</v>
      </c>
      <c r="J71" s="14">
        <v>6.09</v>
      </c>
      <c r="K71" s="121">
        <f t="shared" si="3"/>
        <v>24.36</v>
      </c>
      <c r="L71" s="127"/>
    </row>
    <row r="72" spans="1:12" ht="24" customHeight="1">
      <c r="A72" s="126"/>
      <c r="B72" s="119">
        <f>'Tax Invoice'!D68</f>
        <v>4</v>
      </c>
      <c r="C72" s="10" t="s">
        <v>749</v>
      </c>
      <c r="D72" s="10" t="s">
        <v>749</v>
      </c>
      <c r="E72" s="130" t="s">
        <v>31</v>
      </c>
      <c r="F72" s="152" t="s">
        <v>589</v>
      </c>
      <c r="G72" s="153"/>
      <c r="H72" s="11" t="s">
        <v>750</v>
      </c>
      <c r="I72" s="14">
        <f t="shared" si="2"/>
        <v>6.09</v>
      </c>
      <c r="J72" s="14">
        <v>6.09</v>
      </c>
      <c r="K72" s="121">
        <f t="shared" si="3"/>
        <v>24.36</v>
      </c>
      <c r="L72" s="127"/>
    </row>
    <row r="73" spans="1:12" ht="24" customHeight="1">
      <c r="A73" s="126"/>
      <c r="B73" s="119">
        <f>'Tax Invoice'!D69</f>
        <v>7</v>
      </c>
      <c r="C73" s="10" t="s">
        <v>751</v>
      </c>
      <c r="D73" s="10" t="s">
        <v>751</v>
      </c>
      <c r="E73" s="130" t="s">
        <v>30</v>
      </c>
      <c r="F73" s="152" t="s">
        <v>279</v>
      </c>
      <c r="G73" s="153"/>
      <c r="H73" s="11" t="s">
        <v>752</v>
      </c>
      <c r="I73" s="14">
        <f t="shared" si="2"/>
        <v>41.91</v>
      </c>
      <c r="J73" s="14">
        <v>41.91</v>
      </c>
      <c r="K73" s="121">
        <f t="shared" si="3"/>
        <v>293.37</v>
      </c>
      <c r="L73" s="127"/>
    </row>
    <row r="74" spans="1:12" ht="24" customHeight="1">
      <c r="A74" s="126"/>
      <c r="B74" s="119">
        <f>'Tax Invoice'!D70</f>
        <v>7</v>
      </c>
      <c r="C74" s="10" t="s">
        <v>751</v>
      </c>
      <c r="D74" s="10" t="s">
        <v>751</v>
      </c>
      <c r="E74" s="130" t="s">
        <v>31</v>
      </c>
      <c r="F74" s="152" t="s">
        <v>279</v>
      </c>
      <c r="G74" s="153"/>
      <c r="H74" s="11" t="s">
        <v>752</v>
      </c>
      <c r="I74" s="14">
        <f t="shared" si="2"/>
        <v>41.91</v>
      </c>
      <c r="J74" s="14">
        <v>41.91</v>
      </c>
      <c r="K74" s="121">
        <f t="shared" si="3"/>
        <v>293.37</v>
      </c>
      <c r="L74" s="127"/>
    </row>
    <row r="75" spans="1:12" ht="12.75" customHeight="1">
      <c r="A75" s="126"/>
      <c r="B75" s="119">
        <f>'Tax Invoice'!D71</f>
        <v>11</v>
      </c>
      <c r="C75" s="10" t="s">
        <v>753</v>
      </c>
      <c r="D75" s="10" t="s">
        <v>753</v>
      </c>
      <c r="E75" s="130" t="s">
        <v>28</v>
      </c>
      <c r="F75" s="152"/>
      <c r="G75" s="153"/>
      <c r="H75" s="11" t="s">
        <v>754</v>
      </c>
      <c r="I75" s="14">
        <f t="shared" si="2"/>
        <v>10.39</v>
      </c>
      <c r="J75" s="14">
        <v>10.39</v>
      </c>
      <c r="K75" s="121">
        <f t="shared" si="3"/>
        <v>114.29</v>
      </c>
      <c r="L75" s="127"/>
    </row>
    <row r="76" spans="1:12" ht="12.75" customHeight="1">
      <c r="A76" s="126"/>
      <c r="B76" s="119">
        <f>'Tax Invoice'!D72</f>
        <v>8</v>
      </c>
      <c r="C76" s="10" t="s">
        <v>753</v>
      </c>
      <c r="D76" s="10" t="s">
        <v>753</v>
      </c>
      <c r="E76" s="130" t="s">
        <v>30</v>
      </c>
      <c r="F76" s="152"/>
      <c r="G76" s="153"/>
      <c r="H76" s="11" t="s">
        <v>754</v>
      </c>
      <c r="I76" s="14">
        <f t="shared" si="2"/>
        <v>10.39</v>
      </c>
      <c r="J76" s="14">
        <v>10.39</v>
      </c>
      <c r="K76" s="121">
        <f t="shared" si="3"/>
        <v>83.12</v>
      </c>
      <c r="L76" s="127"/>
    </row>
    <row r="77" spans="1:12" ht="12.75" customHeight="1">
      <c r="A77" s="126"/>
      <c r="B77" s="119">
        <f>'Tax Invoice'!D73</f>
        <v>8</v>
      </c>
      <c r="C77" s="10" t="s">
        <v>753</v>
      </c>
      <c r="D77" s="10" t="s">
        <v>753</v>
      </c>
      <c r="E77" s="130" t="s">
        <v>31</v>
      </c>
      <c r="F77" s="152"/>
      <c r="G77" s="153"/>
      <c r="H77" s="11" t="s">
        <v>754</v>
      </c>
      <c r="I77" s="14">
        <f t="shared" si="2"/>
        <v>10.39</v>
      </c>
      <c r="J77" s="14">
        <v>10.39</v>
      </c>
      <c r="K77" s="121">
        <f t="shared" si="3"/>
        <v>83.12</v>
      </c>
      <c r="L77" s="127"/>
    </row>
    <row r="78" spans="1:12" ht="24" customHeight="1">
      <c r="A78" s="126"/>
      <c r="B78" s="119">
        <f>'Tax Invoice'!D74</f>
        <v>4</v>
      </c>
      <c r="C78" s="10" t="s">
        <v>755</v>
      </c>
      <c r="D78" s="10" t="s">
        <v>755</v>
      </c>
      <c r="E78" s="130" t="s">
        <v>30</v>
      </c>
      <c r="F78" s="152"/>
      <c r="G78" s="153"/>
      <c r="H78" s="11" t="s">
        <v>756</v>
      </c>
      <c r="I78" s="14">
        <f t="shared" si="2"/>
        <v>13.97</v>
      </c>
      <c r="J78" s="14">
        <v>13.97</v>
      </c>
      <c r="K78" s="121">
        <f t="shared" si="3"/>
        <v>55.88</v>
      </c>
      <c r="L78" s="127"/>
    </row>
    <row r="79" spans="1:12" ht="24" customHeight="1">
      <c r="A79" s="126"/>
      <c r="B79" s="119">
        <f>'Tax Invoice'!D75</f>
        <v>1</v>
      </c>
      <c r="C79" s="10" t="s">
        <v>757</v>
      </c>
      <c r="D79" s="10" t="s">
        <v>757</v>
      </c>
      <c r="E79" s="130" t="s">
        <v>31</v>
      </c>
      <c r="F79" s="152"/>
      <c r="G79" s="153"/>
      <c r="H79" s="11" t="s">
        <v>758</v>
      </c>
      <c r="I79" s="14">
        <f t="shared" si="2"/>
        <v>8.9499999999999993</v>
      </c>
      <c r="J79" s="14">
        <v>8.9499999999999993</v>
      </c>
      <c r="K79" s="121">
        <f t="shared" si="3"/>
        <v>8.9499999999999993</v>
      </c>
      <c r="L79" s="127"/>
    </row>
    <row r="80" spans="1:12" ht="24" customHeight="1">
      <c r="A80" s="126"/>
      <c r="B80" s="119">
        <f>'Tax Invoice'!D76</f>
        <v>3</v>
      </c>
      <c r="C80" s="10" t="s">
        <v>759</v>
      </c>
      <c r="D80" s="10" t="s">
        <v>759</v>
      </c>
      <c r="E80" s="130" t="s">
        <v>72</v>
      </c>
      <c r="F80" s="152"/>
      <c r="G80" s="153"/>
      <c r="H80" s="11" t="s">
        <v>760</v>
      </c>
      <c r="I80" s="14">
        <f t="shared" si="2"/>
        <v>8.6</v>
      </c>
      <c r="J80" s="14">
        <v>8.6</v>
      </c>
      <c r="K80" s="121">
        <f t="shared" si="3"/>
        <v>25.799999999999997</v>
      </c>
      <c r="L80" s="127"/>
    </row>
    <row r="81" spans="1:12" ht="24" customHeight="1">
      <c r="A81" s="126"/>
      <c r="B81" s="119">
        <f>'Tax Invoice'!D77</f>
        <v>2</v>
      </c>
      <c r="C81" s="10" t="s">
        <v>761</v>
      </c>
      <c r="D81" s="10" t="s">
        <v>761</v>
      </c>
      <c r="E81" s="130" t="s">
        <v>30</v>
      </c>
      <c r="F81" s="152" t="s">
        <v>679</v>
      </c>
      <c r="G81" s="153"/>
      <c r="H81" s="11" t="s">
        <v>762</v>
      </c>
      <c r="I81" s="14">
        <f t="shared" si="2"/>
        <v>21.13</v>
      </c>
      <c r="J81" s="14">
        <v>21.13</v>
      </c>
      <c r="K81" s="121">
        <f t="shared" si="3"/>
        <v>42.26</v>
      </c>
      <c r="L81" s="127"/>
    </row>
    <row r="82" spans="1:12" ht="24" customHeight="1">
      <c r="A82" s="126"/>
      <c r="B82" s="119">
        <f>'Tax Invoice'!D78</f>
        <v>2</v>
      </c>
      <c r="C82" s="10" t="s">
        <v>761</v>
      </c>
      <c r="D82" s="10" t="s">
        <v>761</v>
      </c>
      <c r="E82" s="130" t="s">
        <v>31</v>
      </c>
      <c r="F82" s="152" t="s">
        <v>679</v>
      </c>
      <c r="G82" s="153"/>
      <c r="H82" s="11" t="s">
        <v>762</v>
      </c>
      <c r="I82" s="14">
        <f t="shared" si="2"/>
        <v>21.13</v>
      </c>
      <c r="J82" s="14">
        <v>21.13</v>
      </c>
      <c r="K82" s="121">
        <f t="shared" si="3"/>
        <v>42.26</v>
      </c>
      <c r="L82" s="127"/>
    </row>
    <row r="83" spans="1:12" ht="24" customHeight="1">
      <c r="A83" s="126"/>
      <c r="B83" s="119">
        <f>'Tax Invoice'!D79</f>
        <v>2</v>
      </c>
      <c r="C83" s="10" t="s">
        <v>763</v>
      </c>
      <c r="D83" s="10" t="s">
        <v>763</v>
      </c>
      <c r="E83" s="130" t="s">
        <v>30</v>
      </c>
      <c r="F83" s="152" t="s">
        <v>679</v>
      </c>
      <c r="G83" s="153"/>
      <c r="H83" s="11" t="s">
        <v>764</v>
      </c>
      <c r="I83" s="14">
        <f t="shared" si="2"/>
        <v>21.13</v>
      </c>
      <c r="J83" s="14">
        <v>21.13</v>
      </c>
      <c r="K83" s="121">
        <f t="shared" si="3"/>
        <v>42.26</v>
      </c>
      <c r="L83" s="127"/>
    </row>
    <row r="84" spans="1:12" ht="24" customHeight="1">
      <c r="A84" s="126"/>
      <c r="B84" s="119">
        <f>'Tax Invoice'!D80</f>
        <v>2</v>
      </c>
      <c r="C84" s="10" t="s">
        <v>763</v>
      </c>
      <c r="D84" s="10" t="s">
        <v>763</v>
      </c>
      <c r="E84" s="130" t="s">
        <v>31</v>
      </c>
      <c r="F84" s="152" t="s">
        <v>679</v>
      </c>
      <c r="G84" s="153"/>
      <c r="H84" s="11" t="s">
        <v>764</v>
      </c>
      <c r="I84" s="14">
        <f t="shared" si="2"/>
        <v>21.13</v>
      </c>
      <c r="J84" s="14">
        <v>21.13</v>
      </c>
      <c r="K84" s="121">
        <f t="shared" si="3"/>
        <v>42.26</v>
      </c>
      <c r="L84" s="127"/>
    </row>
    <row r="85" spans="1:12" ht="24" customHeight="1">
      <c r="A85" s="126"/>
      <c r="B85" s="119">
        <f>'Tax Invoice'!D81</f>
        <v>8</v>
      </c>
      <c r="C85" s="10" t="s">
        <v>765</v>
      </c>
      <c r="D85" s="10" t="s">
        <v>765</v>
      </c>
      <c r="E85" s="130" t="s">
        <v>589</v>
      </c>
      <c r="F85" s="152"/>
      <c r="G85" s="153"/>
      <c r="H85" s="11" t="s">
        <v>832</v>
      </c>
      <c r="I85" s="14">
        <f t="shared" si="2"/>
        <v>13.97</v>
      </c>
      <c r="J85" s="14">
        <v>13.97</v>
      </c>
      <c r="K85" s="121">
        <f t="shared" si="3"/>
        <v>111.76</v>
      </c>
      <c r="L85" s="127"/>
    </row>
    <row r="86" spans="1:12" ht="24" customHeight="1">
      <c r="A86" s="126"/>
      <c r="B86" s="119">
        <f>'Tax Invoice'!D82</f>
        <v>8</v>
      </c>
      <c r="C86" s="10" t="s">
        <v>765</v>
      </c>
      <c r="D86" s="10" t="s">
        <v>765</v>
      </c>
      <c r="E86" s="130" t="s">
        <v>490</v>
      </c>
      <c r="F86" s="152"/>
      <c r="G86" s="153"/>
      <c r="H86" s="11" t="s">
        <v>832</v>
      </c>
      <c r="I86" s="14">
        <f t="shared" ref="I86:I117" si="4">ROUNDUP(J86*$N$1,2)</f>
        <v>13.97</v>
      </c>
      <c r="J86" s="14">
        <v>13.97</v>
      </c>
      <c r="K86" s="121">
        <f t="shared" ref="K86:K117" si="5">I86*B86</f>
        <v>111.76</v>
      </c>
      <c r="L86" s="127"/>
    </row>
    <row r="87" spans="1:12" ht="24" customHeight="1">
      <c r="A87" s="126"/>
      <c r="B87" s="119">
        <f>'Tax Invoice'!D83</f>
        <v>8</v>
      </c>
      <c r="C87" s="10" t="s">
        <v>765</v>
      </c>
      <c r="D87" s="10" t="s">
        <v>765</v>
      </c>
      <c r="E87" s="130" t="s">
        <v>766</v>
      </c>
      <c r="F87" s="152"/>
      <c r="G87" s="153"/>
      <c r="H87" s="11" t="s">
        <v>832</v>
      </c>
      <c r="I87" s="14">
        <f t="shared" si="4"/>
        <v>13.97</v>
      </c>
      <c r="J87" s="14">
        <v>13.97</v>
      </c>
      <c r="K87" s="121">
        <f t="shared" si="5"/>
        <v>111.76</v>
      </c>
      <c r="L87" s="127"/>
    </row>
    <row r="88" spans="1:12" ht="24" customHeight="1">
      <c r="A88" s="126"/>
      <c r="B88" s="119">
        <f>'Tax Invoice'!D84</f>
        <v>1</v>
      </c>
      <c r="C88" s="10" t="s">
        <v>767</v>
      </c>
      <c r="D88" s="10" t="s">
        <v>767</v>
      </c>
      <c r="E88" s="130" t="s">
        <v>31</v>
      </c>
      <c r="F88" s="152"/>
      <c r="G88" s="153"/>
      <c r="H88" s="11" t="s">
        <v>768</v>
      </c>
      <c r="I88" s="14">
        <f t="shared" si="4"/>
        <v>10.39</v>
      </c>
      <c r="J88" s="14">
        <v>10.39</v>
      </c>
      <c r="K88" s="121">
        <f t="shared" si="5"/>
        <v>10.39</v>
      </c>
      <c r="L88" s="127"/>
    </row>
    <row r="89" spans="1:12" ht="12.75" customHeight="1">
      <c r="A89" s="126"/>
      <c r="B89" s="119">
        <f>'Tax Invoice'!D85</f>
        <v>1</v>
      </c>
      <c r="C89" s="10" t="s">
        <v>769</v>
      </c>
      <c r="D89" s="10" t="s">
        <v>769</v>
      </c>
      <c r="E89" s="130" t="s">
        <v>31</v>
      </c>
      <c r="F89" s="152"/>
      <c r="G89" s="153"/>
      <c r="H89" s="11" t="s">
        <v>770</v>
      </c>
      <c r="I89" s="14">
        <f t="shared" si="4"/>
        <v>25.43</v>
      </c>
      <c r="J89" s="14">
        <v>25.43</v>
      </c>
      <c r="K89" s="121">
        <f t="shared" si="5"/>
        <v>25.43</v>
      </c>
      <c r="L89" s="127"/>
    </row>
    <row r="90" spans="1:12" ht="12.75" customHeight="1">
      <c r="A90" s="126"/>
      <c r="B90" s="119">
        <f>'Tax Invoice'!D86</f>
        <v>4</v>
      </c>
      <c r="C90" s="10" t="s">
        <v>769</v>
      </c>
      <c r="D90" s="10" t="s">
        <v>769</v>
      </c>
      <c r="E90" s="130" t="s">
        <v>32</v>
      </c>
      <c r="F90" s="152"/>
      <c r="G90" s="153"/>
      <c r="H90" s="11" t="s">
        <v>770</v>
      </c>
      <c r="I90" s="14">
        <f t="shared" si="4"/>
        <v>25.43</v>
      </c>
      <c r="J90" s="14">
        <v>25.43</v>
      </c>
      <c r="K90" s="121">
        <f t="shared" si="5"/>
        <v>101.72</v>
      </c>
      <c r="L90" s="127"/>
    </row>
    <row r="91" spans="1:12" ht="24" customHeight="1">
      <c r="A91" s="126"/>
      <c r="B91" s="119">
        <f>'Tax Invoice'!D87</f>
        <v>8</v>
      </c>
      <c r="C91" s="10" t="s">
        <v>771</v>
      </c>
      <c r="D91" s="10" t="s">
        <v>771</v>
      </c>
      <c r="E91" s="130" t="s">
        <v>31</v>
      </c>
      <c r="F91" s="152" t="s">
        <v>279</v>
      </c>
      <c r="G91" s="153"/>
      <c r="H91" s="11" t="s">
        <v>772</v>
      </c>
      <c r="I91" s="14">
        <f t="shared" si="4"/>
        <v>24.72</v>
      </c>
      <c r="J91" s="14">
        <v>24.72</v>
      </c>
      <c r="K91" s="121">
        <f t="shared" si="5"/>
        <v>197.76</v>
      </c>
      <c r="L91" s="127"/>
    </row>
    <row r="92" spans="1:12" ht="24" customHeight="1">
      <c r="A92" s="126"/>
      <c r="B92" s="119">
        <f>'Tax Invoice'!D88</f>
        <v>4</v>
      </c>
      <c r="C92" s="10" t="s">
        <v>773</v>
      </c>
      <c r="D92" s="10" t="s">
        <v>773</v>
      </c>
      <c r="E92" s="130" t="s">
        <v>39</v>
      </c>
      <c r="F92" s="152"/>
      <c r="G92" s="153"/>
      <c r="H92" s="11" t="s">
        <v>774</v>
      </c>
      <c r="I92" s="14">
        <f t="shared" si="4"/>
        <v>60.18</v>
      </c>
      <c r="J92" s="14">
        <v>60.18</v>
      </c>
      <c r="K92" s="121">
        <f t="shared" si="5"/>
        <v>240.72</v>
      </c>
      <c r="L92" s="127"/>
    </row>
    <row r="93" spans="1:12" ht="24" customHeight="1">
      <c r="A93" s="126"/>
      <c r="B93" s="119">
        <f>'Tax Invoice'!D89</f>
        <v>2</v>
      </c>
      <c r="C93" s="10" t="s">
        <v>773</v>
      </c>
      <c r="D93" s="10" t="s">
        <v>773</v>
      </c>
      <c r="E93" s="130" t="s">
        <v>45</v>
      </c>
      <c r="F93" s="152"/>
      <c r="G93" s="153"/>
      <c r="H93" s="11" t="s">
        <v>774</v>
      </c>
      <c r="I93" s="14">
        <f t="shared" si="4"/>
        <v>60.18</v>
      </c>
      <c r="J93" s="14">
        <v>60.18</v>
      </c>
      <c r="K93" s="121">
        <f t="shared" si="5"/>
        <v>120.36</v>
      </c>
      <c r="L93" s="127"/>
    </row>
    <row r="94" spans="1:12" ht="12.75" customHeight="1">
      <c r="A94" s="126"/>
      <c r="B94" s="119">
        <f>'Tax Invoice'!D90</f>
        <v>20</v>
      </c>
      <c r="C94" s="10" t="s">
        <v>662</v>
      </c>
      <c r="D94" s="10" t="s">
        <v>662</v>
      </c>
      <c r="E94" s="130" t="s">
        <v>33</v>
      </c>
      <c r="F94" s="152"/>
      <c r="G94" s="153"/>
      <c r="H94" s="11" t="s">
        <v>664</v>
      </c>
      <c r="I94" s="14">
        <f t="shared" si="4"/>
        <v>6.09</v>
      </c>
      <c r="J94" s="14">
        <v>6.09</v>
      </c>
      <c r="K94" s="121">
        <f t="shared" si="5"/>
        <v>121.8</v>
      </c>
      <c r="L94" s="127"/>
    </row>
    <row r="95" spans="1:12" ht="24" customHeight="1">
      <c r="A95" s="126"/>
      <c r="B95" s="119">
        <f>'Tax Invoice'!D91</f>
        <v>2</v>
      </c>
      <c r="C95" s="10" t="s">
        <v>775</v>
      </c>
      <c r="D95" s="10" t="s">
        <v>829</v>
      </c>
      <c r="E95" s="130" t="s">
        <v>240</v>
      </c>
      <c r="F95" s="152" t="s">
        <v>273</v>
      </c>
      <c r="G95" s="153"/>
      <c r="H95" s="11" t="s">
        <v>776</v>
      </c>
      <c r="I95" s="14">
        <f t="shared" si="4"/>
        <v>48</v>
      </c>
      <c r="J95" s="14">
        <v>48</v>
      </c>
      <c r="K95" s="121">
        <f t="shared" si="5"/>
        <v>96</v>
      </c>
      <c r="L95" s="127"/>
    </row>
    <row r="96" spans="1:12" ht="24" customHeight="1">
      <c r="A96" s="126"/>
      <c r="B96" s="119">
        <f>'Tax Invoice'!D92</f>
        <v>3</v>
      </c>
      <c r="C96" s="10" t="s">
        <v>777</v>
      </c>
      <c r="D96" s="10" t="s">
        <v>777</v>
      </c>
      <c r="E96" s="130" t="s">
        <v>28</v>
      </c>
      <c r="F96" s="152" t="s">
        <v>778</v>
      </c>
      <c r="G96" s="153"/>
      <c r="H96" s="11" t="s">
        <v>779</v>
      </c>
      <c r="I96" s="14">
        <f t="shared" si="4"/>
        <v>35.46</v>
      </c>
      <c r="J96" s="14">
        <v>35.46</v>
      </c>
      <c r="K96" s="121">
        <f t="shared" si="5"/>
        <v>106.38</v>
      </c>
      <c r="L96" s="127"/>
    </row>
    <row r="97" spans="1:12" ht="24" customHeight="1">
      <c r="A97" s="126"/>
      <c r="B97" s="119">
        <f>'Tax Invoice'!D93</f>
        <v>6</v>
      </c>
      <c r="C97" s="10" t="s">
        <v>777</v>
      </c>
      <c r="D97" s="10" t="s">
        <v>777</v>
      </c>
      <c r="E97" s="130" t="s">
        <v>28</v>
      </c>
      <c r="F97" s="152" t="s">
        <v>780</v>
      </c>
      <c r="G97" s="153"/>
      <c r="H97" s="11" t="s">
        <v>779</v>
      </c>
      <c r="I97" s="14">
        <f t="shared" si="4"/>
        <v>35.46</v>
      </c>
      <c r="J97" s="14">
        <v>35.46</v>
      </c>
      <c r="K97" s="121">
        <f t="shared" si="5"/>
        <v>212.76</v>
      </c>
      <c r="L97" s="127"/>
    </row>
    <row r="98" spans="1:12" ht="24" customHeight="1">
      <c r="A98" s="126"/>
      <c r="B98" s="119">
        <f>'Tax Invoice'!D94</f>
        <v>6</v>
      </c>
      <c r="C98" s="10" t="s">
        <v>777</v>
      </c>
      <c r="D98" s="10" t="s">
        <v>777</v>
      </c>
      <c r="E98" s="130" t="s">
        <v>30</v>
      </c>
      <c r="F98" s="152" t="s">
        <v>781</v>
      </c>
      <c r="G98" s="153"/>
      <c r="H98" s="11" t="s">
        <v>779</v>
      </c>
      <c r="I98" s="14">
        <f t="shared" si="4"/>
        <v>35.46</v>
      </c>
      <c r="J98" s="14">
        <v>35.46</v>
      </c>
      <c r="K98" s="121">
        <f t="shared" si="5"/>
        <v>212.76</v>
      </c>
      <c r="L98" s="127"/>
    </row>
    <row r="99" spans="1:12" ht="24" customHeight="1">
      <c r="A99" s="126"/>
      <c r="B99" s="119">
        <f>'Tax Invoice'!D95</f>
        <v>15</v>
      </c>
      <c r="C99" s="10" t="s">
        <v>777</v>
      </c>
      <c r="D99" s="10" t="s">
        <v>777</v>
      </c>
      <c r="E99" s="130" t="s">
        <v>30</v>
      </c>
      <c r="F99" s="152" t="s">
        <v>780</v>
      </c>
      <c r="G99" s="153"/>
      <c r="H99" s="11" t="s">
        <v>779</v>
      </c>
      <c r="I99" s="14">
        <f t="shared" si="4"/>
        <v>35.46</v>
      </c>
      <c r="J99" s="14">
        <v>35.46</v>
      </c>
      <c r="K99" s="121">
        <f t="shared" si="5"/>
        <v>531.9</v>
      </c>
      <c r="L99" s="127"/>
    </row>
    <row r="100" spans="1:12" ht="24" customHeight="1">
      <c r="A100" s="126"/>
      <c r="B100" s="119">
        <f>'Tax Invoice'!D96</f>
        <v>6</v>
      </c>
      <c r="C100" s="10" t="s">
        <v>782</v>
      </c>
      <c r="D100" s="10" t="s">
        <v>782</v>
      </c>
      <c r="E100" s="130"/>
      <c r="F100" s="152"/>
      <c r="G100" s="153"/>
      <c r="H100" s="11" t="s">
        <v>783</v>
      </c>
      <c r="I100" s="14">
        <f t="shared" si="4"/>
        <v>5.01</v>
      </c>
      <c r="J100" s="14">
        <v>5.01</v>
      </c>
      <c r="K100" s="121">
        <f t="shared" si="5"/>
        <v>30.06</v>
      </c>
      <c r="L100" s="127"/>
    </row>
    <row r="101" spans="1:12" ht="24" customHeight="1">
      <c r="A101" s="126"/>
      <c r="B101" s="119">
        <f>'Tax Invoice'!D97</f>
        <v>4</v>
      </c>
      <c r="C101" s="10" t="s">
        <v>631</v>
      </c>
      <c r="D101" s="10" t="s">
        <v>631</v>
      </c>
      <c r="E101" s="130" t="s">
        <v>279</v>
      </c>
      <c r="F101" s="152"/>
      <c r="G101" s="153"/>
      <c r="H101" s="11" t="s">
        <v>784</v>
      </c>
      <c r="I101" s="14">
        <f t="shared" si="4"/>
        <v>13.97</v>
      </c>
      <c r="J101" s="14">
        <v>13.97</v>
      </c>
      <c r="K101" s="121">
        <f t="shared" si="5"/>
        <v>55.88</v>
      </c>
      <c r="L101" s="127"/>
    </row>
    <row r="102" spans="1:12" ht="24" customHeight="1">
      <c r="A102" s="126"/>
      <c r="B102" s="119">
        <f>'Tax Invoice'!D98</f>
        <v>2</v>
      </c>
      <c r="C102" s="10" t="s">
        <v>631</v>
      </c>
      <c r="D102" s="10" t="s">
        <v>631</v>
      </c>
      <c r="E102" s="130" t="s">
        <v>679</v>
      </c>
      <c r="F102" s="152"/>
      <c r="G102" s="153"/>
      <c r="H102" s="11" t="s">
        <v>784</v>
      </c>
      <c r="I102" s="14">
        <f t="shared" si="4"/>
        <v>13.97</v>
      </c>
      <c r="J102" s="14">
        <v>13.97</v>
      </c>
      <c r="K102" s="121">
        <f t="shared" si="5"/>
        <v>27.94</v>
      </c>
      <c r="L102" s="127"/>
    </row>
    <row r="103" spans="1:12" ht="24" customHeight="1">
      <c r="A103" s="126"/>
      <c r="B103" s="119">
        <f>'Tax Invoice'!D99</f>
        <v>4</v>
      </c>
      <c r="C103" s="10" t="s">
        <v>785</v>
      </c>
      <c r="D103" s="10" t="s">
        <v>785</v>
      </c>
      <c r="E103" s="130" t="s">
        <v>279</v>
      </c>
      <c r="F103" s="152"/>
      <c r="G103" s="153"/>
      <c r="H103" s="11" t="s">
        <v>786</v>
      </c>
      <c r="I103" s="14">
        <f t="shared" si="4"/>
        <v>13.97</v>
      </c>
      <c r="J103" s="14">
        <v>13.97</v>
      </c>
      <c r="K103" s="121">
        <f t="shared" si="5"/>
        <v>55.88</v>
      </c>
      <c r="L103" s="127"/>
    </row>
    <row r="104" spans="1:12" ht="24" customHeight="1">
      <c r="A104" s="126"/>
      <c r="B104" s="119">
        <f>'Tax Invoice'!D100</f>
        <v>2</v>
      </c>
      <c r="C104" s="10" t="s">
        <v>785</v>
      </c>
      <c r="D104" s="10" t="s">
        <v>785</v>
      </c>
      <c r="E104" s="130" t="s">
        <v>679</v>
      </c>
      <c r="F104" s="152"/>
      <c r="G104" s="153"/>
      <c r="H104" s="11" t="s">
        <v>786</v>
      </c>
      <c r="I104" s="14">
        <f t="shared" si="4"/>
        <v>13.97</v>
      </c>
      <c r="J104" s="14">
        <v>13.97</v>
      </c>
      <c r="K104" s="121">
        <f t="shared" si="5"/>
        <v>27.94</v>
      </c>
      <c r="L104" s="127"/>
    </row>
    <row r="105" spans="1:12" ht="24" customHeight="1">
      <c r="A105" s="126"/>
      <c r="B105" s="119">
        <f>'Tax Invoice'!D101</f>
        <v>2</v>
      </c>
      <c r="C105" s="10" t="s">
        <v>787</v>
      </c>
      <c r="D105" s="10" t="s">
        <v>787</v>
      </c>
      <c r="E105" s="130" t="s">
        <v>30</v>
      </c>
      <c r="F105" s="152" t="s">
        <v>276</v>
      </c>
      <c r="G105" s="153"/>
      <c r="H105" s="11" t="s">
        <v>788</v>
      </c>
      <c r="I105" s="14">
        <f t="shared" si="4"/>
        <v>24.72</v>
      </c>
      <c r="J105" s="14">
        <v>24.72</v>
      </c>
      <c r="K105" s="121">
        <f t="shared" si="5"/>
        <v>49.44</v>
      </c>
      <c r="L105" s="127"/>
    </row>
    <row r="106" spans="1:12" ht="24" customHeight="1">
      <c r="A106" s="126"/>
      <c r="B106" s="119">
        <f>'Tax Invoice'!D102</f>
        <v>6</v>
      </c>
      <c r="C106" s="10" t="s">
        <v>789</v>
      </c>
      <c r="D106" s="10" t="s">
        <v>830</v>
      </c>
      <c r="E106" s="130" t="s">
        <v>790</v>
      </c>
      <c r="F106" s="152" t="s">
        <v>31</v>
      </c>
      <c r="G106" s="153"/>
      <c r="H106" s="11" t="s">
        <v>791</v>
      </c>
      <c r="I106" s="14">
        <f t="shared" si="4"/>
        <v>24.72</v>
      </c>
      <c r="J106" s="14">
        <v>24.72</v>
      </c>
      <c r="K106" s="121">
        <f t="shared" si="5"/>
        <v>148.32</v>
      </c>
      <c r="L106" s="127"/>
    </row>
    <row r="107" spans="1:12" ht="24" customHeight="1">
      <c r="A107" s="126"/>
      <c r="B107" s="119">
        <f>'Tax Invoice'!D103</f>
        <v>12</v>
      </c>
      <c r="C107" s="10" t="s">
        <v>789</v>
      </c>
      <c r="D107" s="10" t="s">
        <v>830</v>
      </c>
      <c r="E107" s="130" t="s">
        <v>790</v>
      </c>
      <c r="F107" s="152" t="s">
        <v>32</v>
      </c>
      <c r="G107" s="153"/>
      <c r="H107" s="11" t="s">
        <v>791</v>
      </c>
      <c r="I107" s="14">
        <f t="shared" si="4"/>
        <v>24.72</v>
      </c>
      <c r="J107" s="14">
        <v>24.72</v>
      </c>
      <c r="K107" s="121">
        <f t="shared" si="5"/>
        <v>296.64</v>
      </c>
      <c r="L107" s="127"/>
    </row>
    <row r="108" spans="1:12" ht="24" customHeight="1">
      <c r="A108" s="126"/>
      <c r="B108" s="119">
        <f>'Tax Invoice'!D104</f>
        <v>4</v>
      </c>
      <c r="C108" s="10" t="s">
        <v>792</v>
      </c>
      <c r="D108" s="10" t="s">
        <v>792</v>
      </c>
      <c r="E108" s="130" t="s">
        <v>300</v>
      </c>
      <c r="F108" s="152" t="s">
        <v>793</v>
      </c>
      <c r="G108" s="153"/>
      <c r="H108" s="11" t="s">
        <v>794</v>
      </c>
      <c r="I108" s="14">
        <f t="shared" si="4"/>
        <v>21.49</v>
      </c>
      <c r="J108" s="14">
        <v>21.49</v>
      </c>
      <c r="K108" s="121">
        <f t="shared" si="5"/>
        <v>85.96</v>
      </c>
      <c r="L108" s="127"/>
    </row>
    <row r="109" spans="1:12" ht="24" customHeight="1">
      <c r="A109" s="126"/>
      <c r="B109" s="119">
        <f>'Tax Invoice'!D105</f>
        <v>6</v>
      </c>
      <c r="C109" s="10" t="s">
        <v>795</v>
      </c>
      <c r="D109" s="10" t="s">
        <v>795</v>
      </c>
      <c r="E109" s="130" t="s">
        <v>40</v>
      </c>
      <c r="F109" s="152"/>
      <c r="G109" s="153"/>
      <c r="H109" s="11" t="s">
        <v>796</v>
      </c>
      <c r="I109" s="14">
        <f t="shared" si="4"/>
        <v>52.65</v>
      </c>
      <c r="J109" s="14">
        <v>52.65</v>
      </c>
      <c r="K109" s="121">
        <f t="shared" si="5"/>
        <v>315.89999999999998</v>
      </c>
      <c r="L109" s="127"/>
    </row>
    <row r="110" spans="1:12" ht="24" customHeight="1">
      <c r="A110" s="126"/>
      <c r="B110" s="119">
        <f>'Tax Invoice'!D106</f>
        <v>4</v>
      </c>
      <c r="C110" s="10" t="s">
        <v>795</v>
      </c>
      <c r="D110" s="10" t="s">
        <v>795</v>
      </c>
      <c r="E110" s="130" t="s">
        <v>42</v>
      </c>
      <c r="F110" s="152"/>
      <c r="G110" s="153"/>
      <c r="H110" s="11" t="s">
        <v>796</v>
      </c>
      <c r="I110" s="14">
        <f t="shared" si="4"/>
        <v>52.65</v>
      </c>
      <c r="J110" s="14">
        <v>52.65</v>
      </c>
      <c r="K110" s="121">
        <f t="shared" si="5"/>
        <v>210.6</v>
      </c>
      <c r="L110" s="127"/>
    </row>
    <row r="111" spans="1:12" ht="24" customHeight="1">
      <c r="A111" s="126"/>
      <c r="B111" s="119">
        <f>'Tax Invoice'!D107</f>
        <v>5</v>
      </c>
      <c r="C111" s="10" t="s">
        <v>797</v>
      </c>
      <c r="D111" s="10" t="s">
        <v>797</v>
      </c>
      <c r="E111" s="130" t="s">
        <v>40</v>
      </c>
      <c r="F111" s="152" t="s">
        <v>112</v>
      </c>
      <c r="G111" s="153"/>
      <c r="H111" s="11" t="s">
        <v>798</v>
      </c>
      <c r="I111" s="14">
        <f t="shared" si="4"/>
        <v>136.83000000000001</v>
      </c>
      <c r="J111" s="14">
        <v>136.83000000000001</v>
      </c>
      <c r="K111" s="121">
        <f t="shared" si="5"/>
        <v>684.15000000000009</v>
      </c>
      <c r="L111" s="127"/>
    </row>
    <row r="112" spans="1:12" ht="12.75" customHeight="1">
      <c r="A112" s="126"/>
      <c r="B112" s="119">
        <f>'Tax Invoice'!D108</f>
        <v>1</v>
      </c>
      <c r="C112" s="10" t="s">
        <v>799</v>
      </c>
      <c r="D112" s="10" t="s">
        <v>799</v>
      </c>
      <c r="E112" s="130" t="s">
        <v>72</v>
      </c>
      <c r="F112" s="152"/>
      <c r="G112" s="153"/>
      <c r="H112" s="11" t="s">
        <v>800</v>
      </c>
      <c r="I112" s="14">
        <f t="shared" si="4"/>
        <v>35.46</v>
      </c>
      <c r="J112" s="14">
        <v>35.46</v>
      </c>
      <c r="K112" s="121">
        <f t="shared" si="5"/>
        <v>35.46</v>
      </c>
      <c r="L112" s="127"/>
    </row>
    <row r="113" spans="1:12" ht="12.75" customHeight="1">
      <c r="A113" s="126"/>
      <c r="B113" s="119">
        <f>'Tax Invoice'!D109</f>
        <v>1</v>
      </c>
      <c r="C113" s="10" t="s">
        <v>799</v>
      </c>
      <c r="D113" s="10" t="s">
        <v>799</v>
      </c>
      <c r="E113" s="130" t="s">
        <v>31</v>
      </c>
      <c r="F113" s="152"/>
      <c r="G113" s="153"/>
      <c r="H113" s="11" t="s">
        <v>800</v>
      </c>
      <c r="I113" s="14">
        <f t="shared" si="4"/>
        <v>35.46</v>
      </c>
      <c r="J113" s="14">
        <v>35.46</v>
      </c>
      <c r="K113" s="121">
        <f t="shared" si="5"/>
        <v>35.46</v>
      </c>
      <c r="L113" s="127"/>
    </row>
    <row r="114" spans="1:12" ht="12.75" customHeight="1">
      <c r="A114" s="126"/>
      <c r="B114" s="119">
        <f>'Tax Invoice'!D110</f>
        <v>1</v>
      </c>
      <c r="C114" s="10" t="s">
        <v>799</v>
      </c>
      <c r="D114" s="10" t="s">
        <v>799</v>
      </c>
      <c r="E114" s="130" t="s">
        <v>95</v>
      </c>
      <c r="F114" s="152"/>
      <c r="G114" s="153"/>
      <c r="H114" s="11" t="s">
        <v>800</v>
      </c>
      <c r="I114" s="14">
        <f t="shared" si="4"/>
        <v>35.46</v>
      </c>
      <c r="J114" s="14">
        <v>35.46</v>
      </c>
      <c r="K114" s="121">
        <f t="shared" si="5"/>
        <v>35.46</v>
      </c>
      <c r="L114" s="127"/>
    </row>
    <row r="115" spans="1:12" ht="24" customHeight="1">
      <c r="A115" s="126"/>
      <c r="B115" s="119">
        <f>'Tax Invoice'!D111</f>
        <v>2</v>
      </c>
      <c r="C115" s="10" t="s">
        <v>801</v>
      </c>
      <c r="D115" s="10" t="s">
        <v>801</v>
      </c>
      <c r="E115" s="130" t="s">
        <v>30</v>
      </c>
      <c r="F115" s="152" t="s">
        <v>216</v>
      </c>
      <c r="G115" s="153"/>
      <c r="H115" s="11" t="s">
        <v>802</v>
      </c>
      <c r="I115" s="14">
        <f t="shared" si="4"/>
        <v>53.37</v>
      </c>
      <c r="J115" s="14">
        <v>53.37</v>
      </c>
      <c r="K115" s="121">
        <f t="shared" si="5"/>
        <v>106.74</v>
      </c>
      <c r="L115" s="127"/>
    </row>
    <row r="116" spans="1:12" ht="24" customHeight="1">
      <c r="A116" s="126"/>
      <c r="B116" s="119">
        <f>'Tax Invoice'!D112</f>
        <v>2</v>
      </c>
      <c r="C116" s="10" t="s">
        <v>803</v>
      </c>
      <c r="D116" s="10" t="s">
        <v>803</v>
      </c>
      <c r="E116" s="130" t="s">
        <v>216</v>
      </c>
      <c r="F116" s="152"/>
      <c r="G116" s="153"/>
      <c r="H116" s="11" t="s">
        <v>804</v>
      </c>
      <c r="I116" s="14">
        <f t="shared" si="4"/>
        <v>35.46</v>
      </c>
      <c r="J116" s="14">
        <v>35.46</v>
      </c>
      <c r="K116" s="121">
        <f t="shared" si="5"/>
        <v>70.92</v>
      </c>
      <c r="L116" s="127"/>
    </row>
    <row r="117" spans="1:12" ht="24" customHeight="1">
      <c r="A117" s="126"/>
      <c r="B117" s="119">
        <f>'Tax Invoice'!D113</f>
        <v>2</v>
      </c>
      <c r="C117" s="10" t="s">
        <v>803</v>
      </c>
      <c r="D117" s="10" t="s">
        <v>803</v>
      </c>
      <c r="E117" s="130" t="s">
        <v>273</v>
      </c>
      <c r="F117" s="152"/>
      <c r="G117" s="153"/>
      <c r="H117" s="11" t="s">
        <v>804</v>
      </c>
      <c r="I117" s="14">
        <f t="shared" si="4"/>
        <v>35.46</v>
      </c>
      <c r="J117" s="14">
        <v>35.46</v>
      </c>
      <c r="K117" s="121">
        <f t="shared" si="5"/>
        <v>70.92</v>
      </c>
      <c r="L117" s="127"/>
    </row>
    <row r="118" spans="1:12" ht="24" customHeight="1">
      <c r="A118" s="126"/>
      <c r="B118" s="119">
        <f>'Tax Invoice'!D114</f>
        <v>2</v>
      </c>
      <c r="C118" s="10" t="s">
        <v>803</v>
      </c>
      <c r="D118" s="10" t="s">
        <v>803</v>
      </c>
      <c r="E118" s="130" t="s">
        <v>316</v>
      </c>
      <c r="F118" s="152"/>
      <c r="G118" s="153"/>
      <c r="H118" s="11" t="s">
        <v>804</v>
      </c>
      <c r="I118" s="14">
        <f t="shared" ref="I118:I146" si="6">ROUNDUP(J118*$N$1,2)</f>
        <v>35.46</v>
      </c>
      <c r="J118" s="14">
        <v>35.46</v>
      </c>
      <c r="K118" s="121">
        <f t="shared" ref="K118:K146" si="7">I118*B118</f>
        <v>70.92</v>
      </c>
      <c r="L118" s="127"/>
    </row>
    <row r="119" spans="1:12" ht="36" customHeight="1">
      <c r="A119" s="126"/>
      <c r="B119" s="119">
        <f>'Tax Invoice'!D115</f>
        <v>1</v>
      </c>
      <c r="C119" s="10" t="s">
        <v>805</v>
      </c>
      <c r="D119" s="10" t="s">
        <v>805</v>
      </c>
      <c r="E119" s="130" t="s">
        <v>218</v>
      </c>
      <c r="F119" s="152"/>
      <c r="G119" s="153"/>
      <c r="H119" s="11" t="s">
        <v>833</v>
      </c>
      <c r="I119" s="14">
        <f t="shared" si="6"/>
        <v>111.04</v>
      </c>
      <c r="J119" s="14">
        <v>111.04</v>
      </c>
      <c r="K119" s="121">
        <f t="shared" si="7"/>
        <v>111.04</v>
      </c>
      <c r="L119" s="127"/>
    </row>
    <row r="120" spans="1:12" ht="24" customHeight="1">
      <c r="A120" s="126"/>
      <c r="B120" s="119">
        <f>'Tax Invoice'!D116</f>
        <v>1</v>
      </c>
      <c r="C120" s="10" t="s">
        <v>806</v>
      </c>
      <c r="D120" s="10" t="s">
        <v>806</v>
      </c>
      <c r="E120" s="130" t="s">
        <v>33</v>
      </c>
      <c r="F120" s="152" t="s">
        <v>277</v>
      </c>
      <c r="G120" s="153"/>
      <c r="H120" s="11" t="s">
        <v>807</v>
      </c>
      <c r="I120" s="14">
        <f t="shared" si="6"/>
        <v>68.77</v>
      </c>
      <c r="J120" s="14">
        <v>68.77</v>
      </c>
      <c r="K120" s="121">
        <f t="shared" si="7"/>
        <v>68.77</v>
      </c>
      <c r="L120" s="127"/>
    </row>
    <row r="121" spans="1:12" ht="24" customHeight="1">
      <c r="A121" s="126"/>
      <c r="B121" s="119">
        <f>'Tax Invoice'!D117</f>
        <v>6</v>
      </c>
      <c r="C121" s="10" t="s">
        <v>806</v>
      </c>
      <c r="D121" s="10" t="s">
        <v>806</v>
      </c>
      <c r="E121" s="130" t="s">
        <v>33</v>
      </c>
      <c r="F121" s="152" t="s">
        <v>744</v>
      </c>
      <c r="G121" s="153"/>
      <c r="H121" s="11" t="s">
        <v>807</v>
      </c>
      <c r="I121" s="14">
        <f t="shared" si="6"/>
        <v>68.77</v>
      </c>
      <c r="J121" s="14">
        <v>68.77</v>
      </c>
      <c r="K121" s="121">
        <f t="shared" si="7"/>
        <v>412.62</v>
      </c>
      <c r="L121" s="127"/>
    </row>
    <row r="122" spans="1:12" ht="24" customHeight="1">
      <c r="A122" s="126"/>
      <c r="B122" s="119">
        <f>'Tax Invoice'!D118</f>
        <v>2</v>
      </c>
      <c r="C122" s="10" t="s">
        <v>806</v>
      </c>
      <c r="D122" s="10" t="s">
        <v>806</v>
      </c>
      <c r="E122" s="130" t="s">
        <v>34</v>
      </c>
      <c r="F122" s="152" t="s">
        <v>277</v>
      </c>
      <c r="G122" s="153"/>
      <c r="H122" s="11" t="s">
        <v>807</v>
      </c>
      <c r="I122" s="14">
        <f t="shared" si="6"/>
        <v>68.77</v>
      </c>
      <c r="J122" s="14">
        <v>68.77</v>
      </c>
      <c r="K122" s="121">
        <f t="shared" si="7"/>
        <v>137.54</v>
      </c>
      <c r="L122" s="127"/>
    </row>
    <row r="123" spans="1:12" ht="24" customHeight="1">
      <c r="A123" s="126"/>
      <c r="B123" s="119">
        <f>'Tax Invoice'!D119</f>
        <v>2</v>
      </c>
      <c r="C123" s="10" t="s">
        <v>808</v>
      </c>
      <c r="D123" s="10" t="s">
        <v>808</v>
      </c>
      <c r="E123" s="130" t="s">
        <v>34</v>
      </c>
      <c r="F123" s="152" t="s">
        <v>277</v>
      </c>
      <c r="G123" s="153"/>
      <c r="H123" s="11" t="s">
        <v>809</v>
      </c>
      <c r="I123" s="14">
        <f t="shared" si="6"/>
        <v>58.74</v>
      </c>
      <c r="J123" s="14">
        <v>58.74</v>
      </c>
      <c r="K123" s="121">
        <f t="shared" si="7"/>
        <v>117.48</v>
      </c>
      <c r="L123" s="127"/>
    </row>
    <row r="124" spans="1:12" ht="24" customHeight="1">
      <c r="A124" s="126"/>
      <c r="B124" s="119">
        <f>'Tax Invoice'!D120</f>
        <v>2</v>
      </c>
      <c r="C124" s="10" t="s">
        <v>810</v>
      </c>
      <c r="D124" s="10" t="s">
        <v>810</v>
      </c>
      <c r="E124" s="130" t="s">
        <v>30</v>
      </c>
      <c r="F124" s="152" t="s">
        <v>811</v>
      </c>
      <c r="G124" s="153"/>
      <c r="H124" s="11" t="s">
        <v>812</v>
      </c>
      <c r="I124" s="14">
        <f t="shared" si="6"/>
        <v>71.28</v>
      </c>
      <c r="J124" s="14">
        <v>71.28</v>
      </c>
      <c r="K124" s="121">
        <f t="shared" si="7"/>
        <v>142.56</v>
      </c>
      <c r="L124" s="127"/>
    </row>
    <row r="125" spans="1:12" ht="24" customHeight="1">
      <c r="A125" s="126"/>
      <c r="B125" s="119">
        <f>'Tax Invoice'!D121</f>
        <v>1</v>
      </c>
      <c r="C125" s="10" t="s">
        <v>813</v>
      </c>
      <c r="D125" s="10" t="s">
        <v>813</v>
      </c>
      <c r="E125" s="130" t="s">
        <v>30</v>
      </c>
      <c r="F125" s="152" t="s">
        <v>279</v>
      </c>
      <c r="G125" s="153"/>
      <c r="H125" s="11" t="s">
        <v>814</v>
      </c>
      <c r="I125" s="14">
        <f t="shared" si="6"/>
        <v>49.43</v>
      </c>
      <c r="J125" s="14">
        <v>49.43</v>
      </c>
      <c r="K125" s="121">
        <f t="shared" si="7"/>
        <v>49.43</v>
      </c>
      <c r="L125" s="127"/>
    </row>
    <row r="126" spans="1:12" ht="24" customHeight="1">
      <c r="A126" s="126"/>
      <c r="B126" s="119">
        <f>'Tax Invoice'!D122</f>
        <v>1</v>
      </c>
      <c r="C126" s="10" t="s">
        <v>813</v>
      </c>
      <c r="D126" s="10" t="s">
        <v>813</v>
      </c>
      <c r="E126" s="130" t="s">
        <v>31</v>
      </c>
      <c r="F126" s="152" t="s">
        <v>279</v>
      </c>
      <c r="G126" s="153"/>
      <c r="H126" s="11" t="s">
        <v>814</v>
      </c>
      <c r="I126" s="14">
        <f t="shared" si="6"/>
        <v>49.43</v>
      </c>
      <c r="J126" s="14">
        <v>49.43</v>
      </c>
      <c r="K126" s="121">
        <f t="shared" si="7"/>
        <v>49.43</v>
      </c>
      <c r="L126" s="127"/>
    </row>
    <row r="127" spans="1:12" ht="24" customHeight="1">
      <c r="A127" s="126"/>
      <c r="B127" s="119">
        <f>'Tax Invoice'!D123</f>
        <v>3</v>
      </c>
      <c r="C127" s="10" t="s">
        <v>815</v>
      </c>
      <c r="D127" s="10" t="s">
        <v>815</v>
      </c>
      <c r="E127" s="130" t="s">
        <v>30</v>
      </c>
      <c r="F127" s="152" t="s">
        <v>277</v>
      </c>
      <c r="G127" s="153"/>
      <c r="H127" s="11" t="s">
        <v>816</v>
      </c>
      <c r="I127" s="14">
        <f t="shared" si="6"/>
        <v>55.52</v>
      </c>
      <c r="J127" s="14">
        <v>55.52</v>
      </c>
      <c r="K127" s="121">
        <f t="shared" si="7"/>
        <v>166.56</v>
      </c>
      <c r="L127" s="127"/>
    </row>
    <row r="128" spans="1:12" ht="24" customHeight="1">
      <c r="A128" s="126"/>
      <c r="B128" s="119">
        <f>'Tax Invoice'!D124</f>
        <v>3</v>
      </c>
      <c r="C128" s="10" t="s">
        <v>815</v>
      </c>
      <c r="D128" s="10" t="s">
        <v>815</v>
      </c>
      <c r="E128" s="130" t="s">
        <v>32</v>
      </c>
      <c r="F128" s="152" t="s">
        <v>279</v>
      </c>
      <c r="G128" s="153"/>
      <c r="H128" s="11" t="s">
        <v>816</v>
      </c>
      <c r="I128" s="14">
        <f t="shared" si="6"/>
        <v>55.52</v>
      </c>
      <c r="J128" s="14">
        <v>55.52</v>
      </c>
      <c r="K128" s="121">
        <f t="shared" si="7"/>
        <v>166.56</v>
      </c>
      <c r="L128" s="127"/>
    </row>
    <row r="129" spans="1:12" ht="24" customHeight="1">
      <c r="A129" s="126"/>
      <c r="B129" s="119">
        <f>'Tax Invoice'!D125</f>
        <v>2</v>
      </c>
      <c r="C129" s="10" t="s">
        <v>815</v>
      </c>
      <c r="D129" s="10" t="s">
        <v>815</v>
      </c>
      <c r="E129" s="130" t="s">
        <v>32</v>
      </c>
      <c r="F129" s="152" t="s">
        <v>679</v>
      </c>
      <c r="G129" s="153"/>
      <c r="H129" s="11" t="s">
        <v>816</v>
      </c>
      <c r="I129" s="14">
        <f t="shared" si="6"/>
        <v>55.52</v>
      </c>
      <c r="J129" s="14">
        <v>55.52</v>
      </c>
      <c r="K129" s="121">
        <f t="shared" si="7"/>
        <v>111.04</v>
      </c>
      <c r="L129" s="127"/>
    </row>
    <row r="130" spans="1:12" ht="24" customHeight="1">
      <c r="A130" s="126"/>
      <c r="B130" s="119">
        <f>'Tax Invoice'!D126</f>
        <v>2</v>
      </c>
      <c r="C130" s="10" t="s">
        <v>815</v>
      </c>
      <c r="D130" s="10" t="s">
        <v>815</v>
      </c>
      <c r="E130" s="130" t="s">
        <v>32</v>
      </c>
      <c r="F130" s="152" t="s">
        <v>277</v>
      </c>
      <c r="G130" s="153"/>
      <c r="H130" s="11" t="s">
        <v>816</v>
      </c>
      <c r="I130" s="14">
        <f t="shared" si="6"/>
        <v>55.52</v>
      </c>
      <c r="J130" s="14">
        <v>55.52</v>
      </c>
      <c r="K130" s="121">
        <f t="shared" si="7"/>
        <v>111.04</v>
      </c>
      <c r="L130" s="127"/>
    </row>
    <row r="131" spans="1:12" ht="24" customHeight="1">
      <c r="A131" s="126"/>
      <c r="B131" s="119">
        <f>'Tax Invoice'!D127</f>
        <v>1</v>
      </c>
      <c r="C131" s="10" t="s">
        <v>815</v>
      </c>
      <c r="D131" s="10" t="s">
        <v>815</v>
      </c>
      <c r="E131" s="130" t="s">
        <v>32</v>
      </c>
      <c r="F131" s="152" t="s">
        <v>724</v>
      </c>
      <c r="G131" s="153"/>
      <c r="H131" s="11" t="s">
        <v>816</v>
      </c>
      <c r="I131" s="14">
        <f t="shared" si="6"/>
        <v>55.52</v>
      </c>
      <c r="J131" s="14">
        <v>55.52</v>
      </c>
      <c r="K131" s="121">
        <f t="shared" si="7"/>
        <v>55.52</v>
      </c>
      <c r="L131" s="127"/>
    </row>
    <row r="132" spans="1:12" ht="24" customHeight="1">
      <c r="A132" s="126"/>
      <c r="B132" s="119">
        <f>'Tax Invoice'!D128</f>
        <v>3</v>
      </c>
      <c r="C132" s="10" t="s">
        <v>817</v>
      </c>
      <c r="D132" s="10" t="s">
        <v>817</v>
      </c>
      <c r="E132" s="130" t="s">
        <v>30</v>
      </c>
      <c r="F132" s="152" t="s">
        <v>744</v>
      </c>
      <c r="G132" s="153"/>
      <c r="H132" s="11" t="s">
        <v>818</v>
      </c>
      <c r="I132" s="14">
        <f t="shared" si="6"/>
        <v>58.74</v>
      </c>
      <c r="J132" s="14">
        <v>58.74</v>
      </c>
      <c r="K132" s="121">
        <f t="shared" si="7"/>
        <v>176.22</v>
      </c>
      <c r="L132" s="127"/>
    </row>
    <row r="133" spans="1:12" ht="24" customHeight="1">
      <c r="A133" s="126"/>
      <c r="B133" s="119">
        <f>'Tax Invoice'!D129</f>
        <v>3</v>
      </c>
      <c r="C133" s="10" t="s">
        <v>817</v>
      </c>
      <c r="D133" s="10" t="s">
        <v>817</v>
      </c>
      <c r="E133" s="130" t="s">
        <v>31</v>
      </c>
      <c r="F133" s="152" t="s">
        <v>724</v>
      </c>
      <c r="G133" s="153"/>
      <c r="H133" s="11" t="s">
        <v>818</v>
      </c>
      <c r="I133" s="14">
        <f t="shared" si="6"/>
        <v>58.74</v>
      </c>
      <c r="J133" s="14">
        <v>58.74</v>
      </c>
      <c r="K133" s="121">
        <f t="shared" si="7"/>
        <v>176.22</v>
      </c>
      <c r="L133" s="127"/>
    </row>
    <row r="134" spans="1:12" ht="24" customHeight="1">
      <c r="A134" s="126"/>
      <c r="B134" s="119">
        <f>'Tax Invoice'!D130</f>
        <v>2</v>
      </c>
      <c r="C134" s="10" t="s">
        <v>817</v>
      </c>
      <c r="D134" s="10" t="s">
        <v>817</v>
      </c>
      <c r="E134" s="130" t="s">
        <v>31</v>
      </c>
      <c r="F134" s="152" t="s">
        <v>744</v>
      </c>
      <c r="G134" s="153"/>
      <c r="H134" s="11" t="s">
        <v>818</v>
      </c>
      <c r="I134" s="14">
        <f t="shared" si="6"/>
        <v>58.74</v>
      </c>
      <c r="J134" s="14">
        <v>58.74</v>
      </c>
      <c r="K134" s="121">
        <f t="shared" si="7"/>
        <v>117.48</v>
      </c>
      <c r="L134" s="127"/>
    </row>
    <row r="135" spans="1:12" ht="24" customHeight="1">
      <c r="A135" s="126"/>
      <c r="B135" s="119">
        <f>'Tax Invoice'!D131</f>
        <v>2</v>
      </c>
      <c r="C135" s="10" t="s">
        <v>817</v>
      </c>
      <c r="D135" s="10" t="s">
        <v>817</v>
      </c>
      <c r="E135" s="130" t="s">
        <v>32</v>
      </c>
      <c r="F135" s="152" t="s">
        <v>279</v>
      </c>
      <c r="G135" s="153"/>
      <c r="H135" s="11" t="s">
        <v>818</v>
      </c>
      <c r="I135" s="14">
        <f t="shared" si="6"/>
        <v>58.74</v>
      </c>
      <c r="J135" s="14">
        <v>58.74</v>
      </c>
      <c r="K135" s="121">
        <f t="shared" si="7"/>
        <v>117.48</v>
      </c>
      <c r="L135" s="127"/>
    </row>
    <row r="136" spans="1:12" ht="24" customHeight="1">
      <c r="A136" s="126"/>
      <c r="B136" s="119">
        <f>'Tax Invoice'!D132</f>
        <v>2</v>
      </c>
      <c r="C136" s="10" t="s">
        <v>817</v>
      </c>
      <c r="D136" s="10" t="s">
        <v>817</v>
      </c>
      <c r="E136" s="130" t="s">
        <v>32</v>
      </c>
      <c r="F136" s="152" t="s">
        <v>744</v>
      </c>
      <c r="G136" s="153"/>
      <c r="H136" s="11" t="s">
        <v>818</v>
      </c>
      <c r="I136" s="14">
        <f t="shared" si="6"/>
        <v>58.74</v>
      </c>
      <c r="J136" s="14">
        <v>58.74</v>
      </c>
      <c r="K136" s="121">
        <f t="shared" si="7"/>
        <v>117.48</v>
      </c>
      <c r="L136" s="127"/>
    </row>
    <row r="137" spans="1:12" ht="24" customHeight="1">
      <c r="A137" s="126"/>
      <c r="B137" s="119">
        <f>'Tax Invoice'!D133</f>
        <v>1</v>
      </c>
      <c r="C137" s="10" t="s">
        <v>819</v>
      </c>
      <c r="D137" s="10" t="s">
        <v>819</v>
      </c>
      <c r="E137" s="130" t="s">
        <v>31</v>
      </c>
      <c r="F137" s="152" t="s">
        <v>744</v>
      </c>
      <c r="G137" s="153"/>
      <c r="H137" s="11" t="s">
        <v>820</v>
      </c>
      <c r="I137" s="14">
        <f t="shared" si="6"/>
        <v>55.88</v>
      </c>
      <c r="J137" s="14">
        <v>55.88</v>
      </c>
      <c r="K137" s="121">
        <f t="shared" si="7"/>
        <v>55.88</v>
      </c>
      <c r="L137" s="127"/>
    </row>
    <row r="138" spans="1:12" ht="24" customHeight="1">
      <c r="A138" s="126"/>
      <c r="B138" s="119">
        <f>'Tax Invoice'!D134</f>
        <v>9</v>
      </c>
      <c r="C138" s="10" t="s">
        <v>821</v>
      </c>
      <c r="D138" s="10" t="s">
        <v>821</v>
      </c>
      <c r="E138" s="130" t="s">
        <v>42</v>
      </c>
      <c r="F138" s="152" t="s">
        <v>279</v>
      </c>
      <c r="G138" s="153"/>
      <c r="H138" s="11" t="s">
        <v>822</v>
      </c>
      <c r="I138" s="14">
        <f t="shared" si="6"/>
        <v>60.53</v>
      </c>
      <c r="J138" s="14">
        <v>60.53</v>
      </c>
      <c r="K138" s="121">
        <f t="shared" si="7"/>
        <v>544.77</v>
      </c>
      <c r="L138" s="127"/>
    </row>
    <row r="139" spans="1:12" ht="24" customHeight="1">
      <c r="A139" s="126"/>
      <c r="B139" s="119">
        <f>'Tax Invoice'!D135</f>
        <v>2</v>
      </c>
      <c r="C139" s="10" t="s">
        <v>821</v>
      </c>
      <c r="D139" s="10" t="s">
        <v>821</v>
      </c>
      <c r="E139" s="130" t="s">
        <v>42</v>
      </c>
      <c r="F139" s="152" t="s">
        <v>724</v>
      </c>
      <c r="G139" s="153"/>
      <c r="H139" s="11" t="s">
        <v>822</v>
      </c>
      <c r="I139" s="14">
        <f t="shared" si="6"/>
        <v>60.53</v>
      </c>
      <c r="J139" s="14">
        <v>60.53</v>
      </c>
      <c r="K139" s="121">
        <f t="shared" si="7"/>
        <v>121.06</v>
      </c>
      <c r="L139" s="127"/>
    </row>
    <row r="140" spans="1:12" ht="24" customHeight="1">
      <c r="A140" s="126"/>
      <c r="B140" s="119">
        <f>'Tax Invoice'!D136</f>
        <v>2</v>
      </c>
      <c r="C140" s="10" t="s">
        <v>823</v>
      </c>
      <c r="D140" s="10" t="s">
        <v>823</v>
      </c>
      <c r="E140" s="130" t="s">
        <v>40</v>
      </c>
      <c r="F140" s="152" t="s">
        <v>279</v>
      </c>
      <c r="G140" s="153"/>
      <c r="H140" s="11" t="s">
        <v>824</v>
      </c>
      <c r="I140" s="14">
        <f t="shared" si="6"/>
        <v>60.53</v>
      </c>
      <c r="J140" s="14">
        <v>60.53</v>
      </c>
      <c r="K140" s="121">
        <f t="shared" si="7"/>
        <v>121.06</v>
      </c>
      <c r="L140" s="127"/>
    </row>
    <row r="141" spans="1:12" ht="24" customHeight="1">
      <c r="A141" s="126"/>
      <c r="B141" s="119">
        <f>'Tax Invoice'!D137</f>
        <v>2</v>
      </c>
      <c r="C141" s="10" t="s">
        <v>825</v>
      </c>
      <c r="D141" s="10" t="s">
        <v>825</v>
      </c>
      <c r="E141" s="130" t="s">
        <v>40</v>
      </c>
      <c r="F141" s="152" t="s">
        <v>724</v>
      </c>
      <c r="G141" s="153"/>
      <c r="H141" s="11" t="s">
        <v>826</v>
      </c>
      <c r="I141" s="14">
        <f t="shared" si="6"/>
        <v>68.77</v>
      </c>
      <c r="J141" s="14">
        <v>68.77</v>
      </c>
      <c r="K141" s="121">
        <f t="shared" si="7"/>
        <v>137.54</v>
      </c>
      <c r="L141" s="127"/>
    </row>
    <row r="142" spans="1:12" ht="24" customHeight="1">
      <c r="A142" s="126"/>
      <c r="B142" s="119">
        <f>'Tax Invoice'!D138</f>
        <v>7</v>
      </c>
      <c r="C142" s="10" t="s">
        <v>825</v>
      </c>
      <c r="D142" s="10" t="s">
        <v>825</v>
      </c>
      <c r="E142" s="130" t="s">
        <v>42</v>
      </c>
      <c r="F142" s="152" t="s">
        <v>279</v>
      </c>
      <c r="G142" s="153"/>
      <c r="H142" s="11" t="s">
        <v>826</v>
      </c>
      <c r="I142" s="14">
        <f t="shared" si="6"/>
        <v>68.77</v>
      </c>
      <c r="J142" s="14">
        <v>68.77</v>
      </c>
      <c r="K142" s="121">
        <f t="shared" si="7"/>
        <v>481.39</v>
      </c>
      <c r="L142" s="127"/>
    </row>
    <row r="143" spans="1:12" ht="12.75" customHeight="1">
      <c r="A143" s="126"/>
      <c r="B143" s="119">
        <f>'Tax Invoice'!D139</f>
        <v>2</v>
      </c>
      <c r="C143" s="10" t="s">
        <v>827</v>
      </c>
      <c r="D143" s="10" t="s">
        <v>827</v>
      </c>
      <c r="E143" s="130" t="s">
        <v>30</v>
      </c>
      <c r="F143" s="152" t="s">
        <v>279</v>
      </c>
      <c r="G143" s="153"/>
      <c r="H143" s="11" t="s">
        <v>828</v>
      </c>
      <c r="I143" s="14">
        <f t="shared" si="6"/>
        <v>52.65</v>
      </c>
      <c r="J143" s="14">
        <v>52.65</v>
      </c>
      <c r="K143" s="121">
        <f t="shared" si="7"/>
        <v>105.3</v>
      </c>
      <c r="L143" s="127"/>
    </row>
    <row r="144" spans="1:12" ht="12.75" customHeight="1">
      <c r="A144" s="126"/>
      <c r="B144" s="119">
        <f>'Tax Invoice'!D140</f>
        <v>4</v>
      </c>
      <c r="C144" s="10" t="s">
        <v>827</v>
      </c>
      <c r="D144" s="10" t="s">
        <v>827</v>
      </c>
      <c r="E144" s="130" t="s">
        <v>30</v>
      </c>
      <c r="F144" s="152" t="s">
        <v>679</v>
      </c>
      <c r="G144" s="153"/>
      <c r="H144" s="11" t="s">
        <v>828</v>
      </c>
      <c r="I144" s="14">
        <f t="shared" si="6"/>
        <v>52.65</v>
      </c>
      <c r="J144" s="14">
        <v>52.65</v>
      </c>
      <c r="K144" s="121">
        <f t="shared" si="7"/>
        <v>210.6</v>
      </c>
      <c r="L144" s="127"/>
    </row>
    <row r="145" spans="1:12" ht="12.75" customHeight="1">
      <c r="A145" s="126"/>
      <c r="B145" s="119">
        <f>'Tax Invoice'!D141</f>
        <v>4</v>
      </c>
      <c r="C145" s="10" t="s">
        <v>827</v>
      </c>
      <c r="D145" s="10" t="s">
        <v>827</v>
      </c>
      <c r="E145" s="130" t="s">
        <v>30</v>
      </c>
      <c r="F145" s="152" t="s">
        <v>277</v>
      </c>
      <c r="G145" s="153"/>
      <c r="H145" s="11" t="s">
        <v>828</v>
      </c>
      <c r="I145" s="14">
        <f t="shared" si="6"/>
        <v>52.65</v>
      </c>
      <c r="J145" s="14">
        <v>52.65</v>
      </c>
      <c r="K145" s="121">
        <f t="shared" si="7"/>
        <v>210.6</v>
      </c>
      <c r="L145" s="127"/>
    </row>
    <row r="146" spans="1:12" ht="12.75" customHeight="1">
      <c r="A146" s="126"/>
      <c r="B146" s="120">
        <f>'Tax Invoice'!D142</f>
        <v>4</v>
      </c>
      <c r="C146" s="12" t="s">
        <v>827</v>
      </c>
      <c r="D146" s="12" t="s">
        <v>827</v>
      </c>
      <c r="E146" s="131" t="s">
        <v>30</v>
      </c>
      <c r="F146" s="154" t="s">
        <v>724</v>
      </c>
      <c r="G146" s="155"/>
      <c r="H146" s="13" t="s">
        <v>828</v>
      </c>
      <c r="I146" s="15">
        <f t="shared" si="6"/>
        <v>52.65</v>
      </c>
      <c r="J146" s="15">
        <v>52.65</v>
      </c>
      <c r="K146" s="122">
        <f t="shared" si="7"/>
        <v>210.6</v>
      </c>
      <c r="L146" s="127"/>
    </row>
    <row r="147" spans="1:12" ht="12.75" customHeight="1">
      <c r="A147" s="126"/>
      <c r="B147" s="138">
        <f>SUM(B22:B146)</f>
        <v>613</v>
      </c>
      <c r="C147" s="138" t="s">
        <v>149</v>
      </c>
      <c r="D147" s="138"/>
      <c r="E147" s="138"/>
      <c r="F147" s="138"/>
      <c r="G147" s="138"/>
      <c r="H147" s="138"/>
      <c r="I147" s="139" t="s">
        <v>261</v>
      </c>
      <c r="J147" s="139" t="s">
        <v>261</v>
      </c>
      <c r="K147" s="140">
        <f>SUM(K22:K146)</f>
        <v>14436.44</v>
      </c>
      <c r="L147" s="127"/>
    </row>
    <row r="148" spans="1:12" ht="12.75" customHeight="1">
      <c r="A148" s="126"/>
      <c r="B148" s="138"/>
      <c r="C148" s="138"/>
      <c r="D148" s="138"/>
      <c r="E148" s="138"/>
      <c r="F148" s="138"/>
      <c r="G148" s="138"/>
      <c r="H148" s="138"/>
      <c r="I148" s="139" t="s">
        <v>190</v>
      </c>
      <c r="J148" s="139" t="s">
        <v>190</v>
      </c>
      <c r="K148" s="140">
        <f>Invoice!J148</f>
        <v>-5774.5760000000009</v>
      </c>
      <c r="L148" s="127"/>
    </row>
    <row r="149" spans="1:12" ht="12.75" customHeight="1" outlineLevel="1">
      <c r="A149" s="126"/>
      <c r="B149" s="138"/>
      <c r="C149" s="138"/>
      <c r="D149" s="138"/>
      <c r="E149" s="138"/>
      <c r="F149" s="138"/>
      <c r="G149" s="138"/>
      <c r="H149" s="138"/>
      <c r="I149" s="139" t="s">
        <v>191</v>
      </c>
      <c r="J149" s="139" t="s">
        <v>191</v>
      </c>
      <c r="K149" s="140">
        <f>Invoice!J149</f>
        <v>0</v>
      </c>
      <c r="L149" s="127"/>
    </row>
    <row r="150" spans="1:12" ht="12.75" customHeight="1">
      <c r="A150" s="126"/>
      <c r="B150" s="138"/>
      <c r="C150" s="138"/>
      <c r="D150" s="138"/>
      <c r="E150" s="138"/>
      <c r="F150" s="138"/>
      <c r="G150" s="138"/>
      <c r="H150" s="138"/>
      <c r="I150" s="139" t="s">
        <v>263</v>
      </c>
      <c r="J150" s="139" t="s">
        <v>263</v>
      </c>
      <c r="K150" s="140">
        <f>SUM(K147:K149)</f>
        <v>8661.8639999999996</v>
      </c>
      <c r="L150" s="127"/>
    </row>
    <row r="151" spans="1:12" ht="12.75" customHeight="1">
      <c r="A151" s="6"/>
      <c r="B151" s="7"/>
      <c r="C151" s="7"/>
      <c r="D151" s="7"/>
      <c r="E151" s="7"/>
      <c r="F151" s="7"/>
      <c r="G151" s="7"/>
      <c r="H151" s="7" t="s">
        <v>831</v>
      </c>
      <c r="I151" s="7"/>
      <c r="J151" s="7"/>
      <c r="K151" s="7"/>
      <c r="L151" s="8"/>
    </row>
    <row r="152" spans="1:12" ht="12.75" customHeight="1"/>
    <row r="153" spans="1:12" ht="12.75" customHeight="1"/>
    <row r="154" spans="1:12" ht="12.75" customHeight="1"/>
    <row r="155" spans="1:12" ht="12.75" customHeight="1"/>
    <row r="156" spans="1:12" ht="12.75" customHeight="1"/>
    <row r="157" spans="1:12" ht="12.75" customHeight="1"/>
    <row r="158" spans="1:12" ht="12.75" customHeight="1"/>
  </sheetData>
  <mergeCells count="129">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60:G60"/>
    <mergeCell ref="F61:G61"/>
    <mergeCell ref="F62:G62"/>
    <mergeCell ref="F63:G63"/>
    <mergeCell ref="F64:G64"/>
    <mergeCell ref="F55:G55"/>
    <mergeCell ref="F56:G56"/>
    <mergeCell ref="F57:G57"/>
    <mergeCell ref="F58:G58"/>
    <mergeCell ref="F59:G59"/>
    <mergeCell ref="F70:G70"/>
    <mergeCell ref="F71:G71"/>
    <mergeCell ref="F72:G72"/>
    <mergeCell ref="F73:G73"/>
    <mergeCell ref="F74:G74"/>
    <mergeCell ref="F65:G65"/>
    <mergeCell ref="F66:G66"/>
    <mergeCell ref="F67:G67"/>
    <mergeCell ref="F68:G68"/>
    <mergeCell ref="F69:G69"/>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5:G145"/>
    <mergeCell ref="F146:G146"/>
    <mergeCell ref="F140:G140"/>
    <mergeCell ref="F141:G141"/>
    <mergeCell ref="F142:G142"/>
    <mergeCell ref="F143:G143"/>
    <mergeCell ref="F144:G144"/>
    <mergeCell ref="F135:G135"/>
    <mergeCell ref="F136:G136"/>
    <mergeCell ref="F137:G137"/>
    <mergeCell ref="F138:G138"/>
    <mergeCell ref="F139:G13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4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14436.44</v>
      </c>
      <c r="O2" s="21" t="s">
        <v>265</v>
      </c>
    </row>
    <row r="3" spans="1:15" s="21" customFormat="1" ht="15" customHeight="1" thickBot="1">
      <c r="A3" s="22" t="s">
        <v>156</v>
      </c>
      <c r="G3" s="28">
        <f>Invoice!J14</f>
        <v>45357</v>
      </c>
      <c r="H3" s="29"/>
      <c r="N3" s="21">
        <v>14436.44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Sam3 Kong3</v>
      </c>
      <c r="B11" s="42"/>
      <c r="C11" s="42"/>
      <c r="D11" s="42"/>
      <c r="F11" s="43" t="str">
        <f>'Copy paste to Here'!B11</f>
        <v>Sam3 Kong3</v>
      </c>
      <c r="G11" s="44"/>
      <c r="H11" s="45"/>
      <c r="K11" s="105" t="s">
        <v>163</v>
      </c>
      <c r="L11" s="46" t="s">
        <v>164</v>
      </c>
      <c r="M11" s="21">
        <f>VLOOKUP(G3,[1]Sheet1!$A$9:$I$7290,2,FALSE)</f>
        <v>35.700000000000003</v>
      </c>
    </row>
    <row r="12" spans="1:15" s="21" customFormat="1" ht="15.75" thickBot="1">
      <c r="A12" s="41" t="str">
        <f>'Copy paste to Here'!G12</f>
        <v>Bang Rak, Bangkok, 10500 152 Chartered Square Building</v>
      </c>
      <c r="B12" s="42"/>
      <c r="C12" s="42"/>
      <c r="D12" s="42"/>
      <c r="E12" s="89"/>
      <c r="F12" s="43" t="str">
        <f>'Copy paste to Here'!B12</f>
        <v>Bang Rak, Bangkok, 10500 152 Chartered Square Building</v>
      </c>
      <c r="G12" s="44"/>
      <c r="H12" s="45"/>
      <c r="K12" s="105" t="s">
        <v>165</v>
      </c>
      <c r="L12" s="46" t="s">
        <v>138</v>
      </c>
      <c r="M12" s="21">
        <f>VLOOKUP(G3,[1]Sheet1!$A$9:$I$7290,3,FALSE)</f>
        <v>38.53</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45.09</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22.81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26.07</v>
      </c>
    </row>
    <row r="16" spans="1:15" s="21" customFormat="1" ht="13.7" customHeight="1" thickBot="1">
      <c r="A16" s="52"/>
      <c r="K16" s="106" t="s">
        <v>172</v>
      </c>
      <c r="L16" s="51" t="s">
        <v>173</v>
      </c>
      <c r="M16" s="21">
        <f>VLOOKUP(G3,[1]Sheet1!$A$9:$I$7290,7,FALSE)</f>
        <v>21.41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labret, 16g (1.2mm) with 3mm UV ball &amp; Length: 6mm  &amp;  Color: Light blue</v>
      </c>
      <c r="B18" s="57" t="str">
        <f>'Copy paste to Here'!C22</f>
        <v>ALBEVB</v>
      </c>
      <c r="C18" s="57" t="s">
        <v>722</v>
      </c>
      <c r="D18" s="58">
        <f>Invoice!B22</f>
        <v>4</v>
      </c>
      <c r="E18" s="59">
        <f>'Shipping Invoice'!J22*$N$1</f>
        <v>5.01</v>
      </c>
      <c r="F18" s="59">
        <f>D18*E18</f>
        <v>20.04</v>
      </c>
      <c r="G18" s="60">
        <f>E18*$E$14</f>
        <v>5.01</v>
      </c>
      <c r="H18" s="61">
        <f>D18*G18</f>
        <v>20.04</v>
      </c>
    </row>
    <row r="19" spans="1:13" s="62" customFormat="1" ht="24">
      <c r="A19" s="124" t="str">
        <f>IF((LEN('Copy paste to Here'!G23))&gt;5,((CONCATENATE('Copy paste to Here'!G23," &amp; ",'Copy paste to Here'!D23,"  &amp;  ",'Copy paste to Here'!E23))),"Empty Cell")</f>
        <v>Flexible acrylic labret, 16g (1.2mm) with 3mm UV ball &amp; Length: 6mm  &amp;  Color: Green</v>
      </c>
      <c r="B19" s="57" t="str">
        <f>'Copy paste to Here'!C23</f>
        <v>ALBEVB</v>
      </c>
      <c r="C19" s="57" t="s">
        <v>722</v>
      </c>
      <c r="D19" s="58">
        <f>Invoice!B23</f>
        <v>4</v>
      </c>
      <c r="E19" s="59">
        <f>'Shipping Invoice'!J23*$N$1</f>
        <v>5.01</v>
      </c>
      <c r="F19" s="59">
        <f t="shared" ref="F19:F82" si="0">D19*E19</f>
        <v>20.04</v>
      </c>
      <c r="G19" s="60">
        <f t="shared" ref="G19:G82" si="1">E19*$E$14</f>
        <v>5.01</v>
      </c>
      <c r="H19" s="63">
        <f t="shared" ref="H19:H82" si="2">D19*G19</f>
        <v>20.04</v>
      </c>
    </row>
    <row r="20" spans="1:13" s="62" customFormat="1" ht="24">
      <c r="A20" s="56" t="str">
        <f>IF((LEN('Copy paste to Here'!G24))&gt;5,((CONCATENATE('Copy paste to Here'!G24," &amp; ",'Copy paste to Here'!D24,"  &amp;  ",'Copy paste to Here'!E24))),"Empty Cell")</f>
        <v>Flexible acrylic labret, 16g (1.2mm) with 3mm UV ball &amp; Length: 8mm  &amp;  Color: Light blue</v>
      </c>
      <c r="B20" s="57" t="str">
        <f>'Copy paste to Here'!C24</f>
        <v>ALBEVB</v>
      </c>
      <c r="C20" s="57" t="s">
        <v>722</v>
      </c>
      <c r="D20" s="58">
        <f>Invoice!B24</f>
        <v>4</v>
      </c>
      <c r="E20" s="59">
        <f>'Shipping Invoice'!J24*$N$1</f>
        <v>5.01</v>
      </c>
      <c r="F20" s="59">
        <f t="shared" si="0"/>
        <v>20.04</v>
      </c>
      <c r="G20" s="60">
        <f t="shared" si="1"/>
        <v>5.01</v>
      </c>
      <c r="H20" s="63">
        <f t="shared" si="2"/>
        <v>20.04</v>
      </c>
    </row>
    <row r="21" spans="1:13" s="62" customFormat="1" ht="24">
      <c r="A21" s="56" t="str">
        <f>IF((LEN('Copy paste to Here'!G25))&gt;5,((CONCATENATE('Copy paste to Here'!G25," &amp; ",'Copy paste to Here'!D25,"  &amp;  ",'Copy paste to Here'!E25))),"Empty Cell")</f>
        <v>Flexible acrylic labret, 16g (1.2mm) with 3mm UV ball &amp; Length: 8mm  &amp;  Color: Green</v>
      </c>
      <c r="B21" s="57" t="str">
        <f>'Copy paste to Here'!C25</f>
        <v>ALBEVB</v>
      </c>
      <c r="C21" s="57" t="s">
        <v>722</v>
      </c>
      <c r="D21" s="58">
        <f>Invoice!B25</f>
        <v>4</v>
      </c>
      <c r="E21" s="59">
        <f>'Shipping Invoice'!J25*$N$1</f>
        <v>5.01</v>
      </c>
      <c r="F21" s="59">
        <f t="shared" si="0"/>
        <v>20.04</v>
      </c>
      <c r="G21" s="60">
        <f t="shared" si="1"/>
        <v>5.01</v>
      </c>
      <c r="H21" s="63">
        <f t="shared" si="2"/>
        <v>20.04</v>
      </c>
    </row>
    <row r="22" spans="1:13" s="62" customFormat="1" ht="24">
      <c r="A22" s="56" t="str">
        <f>IF((LEN('Copy paste to Here'!G26))&gt;5,((CONCATENATE('Copy paste to Here'!G26," &amp; ",'Copy paste to Here'!D26,"  &amp;  ",'Copy paste to Here'!E26))),"Empty Cell")</f>
        <v>PVD plated 316L steel eyebrow barbell, 18g (1mm) with two 3mm balls &amp; Color: High Polish  &amp;  Length: 6mm</v>
      </c>
      <c r="B22" s="57" t="str">
        <f>'Copy paste to Here'!C26</f>
        <v>BB18B3</v>
      </c>
      <c r="C22" s="57" t="s">
        <v>725</v>
      </c>
      <c r="D22" s="58">
        <f>Invoice!B26</f>
        <v>10</v>
      </c>
      <c r="E22" s="59">
        <f>'Shipping Invoice'!J26*$N$1</f>
        <v>6.81</v>
      </c>
      <c r="F22" s="59">
        <f t="shared" si="0"/>
        <v>68.099999999999994</v>
      </c>
      <c r="G22" s="60">
        <f t="shared" si="1"/>
        <v>6.81</v>
      </c>
      <c r="H22" s="63">
        <f t="shared" si="2"/>
        <v>68.099999999999994</v>
      </c>
    </row>
    <row r="23" spans="1:13" s="62" customFormat="1" ht="24">
      <c r="A23" s="56" t="str">
        <f>IF((LEN('Copy paste to Here'!G27))&gt;5,((CONCATENATE('Copy paste to Here'!G27," &amp; ",'Copy paste to Here'!D27,"  &amp;  ",'Copy paste to Here'!E27))),"Empty Cell")</f>
        <v>PVD plated 316L steel eyebrow barbell, 18g (1mm) with two 3mm balls &amp; Color: High Polish  &amp;  Length: 8mm</v>
      </c>
      <c r="B23" s="57" t="str">
        <f>'Copy paste to Here'!C27</f>
        <v>BB18B3</v>
      </c>
      <c r="C23" s="57" t="s">
        <v>725</v>
      </c>
      <c r="D23" s="58">
        <f>Invoice!B27</f>
        <v>20</v>
      </c>
      <c r="E23" s="59">
        <f>'Shipping Invoice'!J27*$N$1</f>
        <v>6.81</v>
      </c>
      <c r="F23" s="59">
        <f t="shared" si="0"/>
        <v>136.19999999999999</v>
      </c>
      <c r="G23" s="60">
        <f t="shared" si="1"/>
        <v>6.81</v>
      </c>
      <c r="H23" s="63">
        <f t="shared" si="2"/>
        <v>136.19999999999999</v>
      </c>
    </row>
    <row r="24" spans="1:13" s="62" customFormat="1" ht="24">
      <c r="A24" s="56" t="str">
        <f>IF((LEN('Copy paste to Here'!G28))&gt;5,((CONCATENATE('Copy paste to Here'!G28," &amp; ",'Copy paste to Here'!D28,"  &amp;  ",'Copy paste to Here'!E28))),"Empty Cell")</f>
        <v>PVD plated 316L steel eyebrow barbell, 18g (1mm) with two 3mm balls &amp; Color: High Polish  &amp;  Length: 10mm</v>
      </c>
      <c r="B24" s="57" t="str">
        <f>'Copy paste to Here'!C28</f>
        <v>BB18B3</v>
      </c>
      <c r="C24" s="57" t="s">
        <v>725</v>
      </c>
      <c r="D24" s="58">
        <f>Invoice!B28</f>
        <v>7</v>
      </c>
      <c r="E24" s="59">
        <f>'Shipping Invoice'!J28*$N$1</f>
        <v>6.81</v>
      </c>
      <c r="F24" s="59">
        <f t="shared" si="0"/>
        <v>47.669999999999995</v>
      </c>
      <c r="G24" s="60">
        <f t="shared" si="1"/>
        <v>6.81</v>
      </c>
      <c r="H24" s="63">
        <f t="shared" si="2"/>
        <v>47.669999999999995</v>
      </c>
    </row>
    <row r="25" spans="1:13" s="62" customFormat="1" ht="24">
      <c r="A25" s="56" t="str">
        <f>IF((LEN('Copy paste to Here'!G29))&gt;5,((CONCATENATE('Copy paste to Here'!G29," &amp; ",'Copy paste to Here'!D29,"  &amp;  ",'Copy paste to Here'!E29))),"Empty Cell")</f>
        <v xml:space="preserve">316L steel eyebrow barbell, 18g (1mm) with two 3mm cones &amp; Length: 6mm  &amp;  </v>
      </c>
      <c r="B25" s="57" t="str">
        <f>'Copy paste to Here'!C29</f>
        <v>BB18CN3</v>
      </c>
      <c r="C25" s="57" t="s">
        <v>728</v>
      </c>
      <c r="D25" s="58">
        <f>Invoice!B29</f>
        <v>4</v>
      </c>
      <c r="E25" s="59">
        <f>'Shipping Invoice'!J29*$N$1</f>
        <v>8.24</v>
      </c>
      <c r="F25" s="59">
        <f t="shared" si="0"/>
        <v>32.96</v>
      </c>
      <c r="G25" s="60">
        <f t="shared" si="1"/>
        <v>8.24</v>
      </c>
      <c r="H25" s="63">
        <f t="shared" si="2"/>
        <v>32.96</v>
      </c>
    </row>
    <row r="26" spans="1:13" s="62" customFormat="1" ht="24">
      <c r="A26" s="56" t="str">
        <f>IF((LEN('Copy paste to Here'!G30))&gt;5,((CONCATENATE('Copy paste to Here'!G30," &amp; ",'Copy paste to Here'!D30,"  &amp;  ",'Copy paste to Here'!E30))),"Empty Cell")</f>
        <v xml:space="preserve">316L steel eyebrow barbell, 18g (1mm) with two 3mm cones &amp; Length: 8mm  &amp;  </v>
      </c>
      <c r="B26" s="57" t="str">
        <f>'Copy paste to Here'!C30</f>
        <v>BB18CN3</v>
      </c>
      <c r="C26" s="57" t="s">
        <v>728</v>
      </c>
      <c r="D26" s="58">
        <f>Invoice!B30</f>
        <v>4</v>
      </c>
      <c r="E26" s="59">
        <f>'Shipping Invoice'!J30*$N$1</f>
        <v>8.24</v>
      </c>
      <c r="F26" s="59">
        <f t="shared" si="0"/>
        <v>32.96</v>
      </c>
      <c r="G26" s="60">
        <f t="shared" si="1"/>
        <v>8.24</v>
      </c>
      <c r="H26" s="63">
        <f t="shared" si="2"/>
        <v>32.96</v>
      </c>
    </row>
    <row r="27" spans="1:13" s="62" customFormat="1" ht="24">
      <c r="A27" s="56" t="str">
        <f>IF((LEN('Copy paste to Here'!G31))&gt;5,((CONCATENATE('Copy paste to Here'!G31," &amp; ",'Copy paste to Here'!D31,"  &amp;  ",'Copy paste to Here'!E31))),"Empty Cell")</f>
        <v xml:space="preserve">316L steel eyebrow barbell, 18g (1mm) with two 3mm cones &amp; Length: 10mm  &amp;  </v>
      </c>
      <c r="B27" s="57" t="str">
        <f>'Copy paste to Here'!C31</f>
        <v>BB18CN3</v>
      </c>
      <c r="C27" s="57" t="s">
        <v>728</v>
      </c>
      <c r="D27" s="58">
        <f>Invoice!B31</f>
        <v>19</v>
      </c>
      <c r="E27" s="59">
        <f>'Shipping Invoice'!J31*$N$1</f>
        <v>8.24</v>
      </c>
      <c r="F27" s="59">
        <f t="shared" si="0"/>
        <v>156.56</v>
      </c>
      <c r="G27" s="60">
        <f t="shared" si="1"/>
        <v>8.24</v>
      </c>
      <c r="H27" s="63">
        <f t="shared" si="2"/>
        <v>156.56</v>
      </c>
    </row>
    <row r="28" spans="1:13" s="62" customFormat="1" ht="24">
      <c r="A28" s="56" t="str">
        <f>IF((LEN('Copy paste to Here'!G32))&gt;5,((CONCATENATE('Copy paste to Here'!G32," &amp; ",'Copy paste to Here'!D32,"  &amp;  ",'Copy paste to Here'!E32))),"Empty Cell")</f>
        <v xml:space="preserve">316L steel barbell, 20g (0.8mm) with 3mm balls &amp; Length: 6mm  &amp;  </v>
      </c>
      <c r="B28" s="57" t="str">
        <f>'Copy paste to Here'!C32</f>
        <v>BB20</v>
      </c>
      <c r="C28" s="57" t="s">
        <v>730</v>
      </c>
      <c r="D28" s="58">
        <f>Invoice!B32</f>
        <v>16</v>
      </c>
      <c r="E28" s="59">
        <f>'Shipping Invoice'!J32*$N$1</f>
        <v>13.97</v>
      </c>
      <c r="F28" s="59">
        <f t="shared" si="0"/>
        <v>223.52</v>
      </c>
      <c r="G28" s="60">
        <f t="shared" si="1"/>
        <v>13.97</v>
      </c>
      <c r="H28" s="63">
        <f t="shared" si="2"/>
        <v>223.52</v>
      </c>
    </row>
    <row r="29" spans="1:13" s="62" customFormat="1" ht="24">
      <c r="A29" s="56" t="str">
        <f>IF((LEN('Copy paste to Here'!G33))&gt;5,((CONCATENATE('Copy paste to Here'!G33," &amp; ",'Copy paste to Here'!D33,"  &amp;  ",'Copy paste to Here'!E33))),"Empty Cell")</f>
        <v xml:space="preserve">316L steel barbell, 20g (0.8mm) with 3mm balls &amp; Length: 8mm  &amp;  </v>
      </c>
      <c r="B29" s="57" t="str">
        <f>'Copy paste to Here'!C33</f>
        <v>BB20</v>
      </c>
      <c r="C29" s="57" t="s">
        <v>730</v>
      </c>
      <c r="D29" s="58">
        <f>Invoice!B33</f>
        <v>19</v>
      </c>
      <c r="E29" s="59">
        <f>'Shipping Invoice'!J33*$N$1</f>
        <v>13.97</v>
      </c>
      <c r="F29" s="59">
        <f t="shared" si="0"/>
        <v>265.43</v>
      </c>
      <c r="G29" s="60">
        <f t="shared" si="1"/>
        <v>13.97</v>
      </c>
      <c r="H29" s="63">
        <f t="shared" si="2"/>
        <v>265.43</v>
      </c>
    </row>
    <row r="30" spans="1:13" s="62" customFormat="1" ht="24">
      <c r="A30" s="56" t="str">
        <f>IF((LEN('Copy paste to Here'!G34))&gt;5,((CONCATENATE('Copy paste to Here'!G34," &amp; ",'Copy paste to Here'!D34,"  &amp;  ",'Copy paste to Here'!E34))),"Empty Cell")</f>
        <v xml:space="preserve">316L steel barbell, 20g (0.8mm) with 3mm balls &amp; Length: 10mm  &amp;  </v>
      </c>
      <c r="B30" s="57" t="str">
        <f>'Copy paste to Here'!C34</f>
        <v>BB20</v>
      </c>
      <c r="C30" s="57" t="s">
        <v>730</v>
      </c>
      <c r="D30" s="58">
        <f>Invoice!B34</f>
        <v>10</v>
      </c>
      <c r="E30" s="59">
        <f>'Shipping Invoice'!J34*$N$1</f>
        <v>13.97</v>
      </c>
      <c r="F30" s="59">
        <f t="shared" si="0"/>
        <v>139.70000000000002</v>
      </c>
      <c r="G30" s="60">
        <f t="shared" si="1"/>
        <v>13.97</v>
      </c>
      <c r="H30" s="63">
        <f t="shared" si="2"/>
        <v>139.70000000000002</v>
      </c>
    </row>
    <row r="31" spans="1:13" s="62" customFormat="1" ht="24">
      <c r="A31" s="56" t="str">
        <f>IF((LEN('Copy paste to Here'!G35))&gt;5,((CONCATENATE('Copy paste to Here'!G35," &amp; ",'Copy paste to Here'!D35,"  &amp;  ",'Copy paste to Here'!E35))),"Empty Cell")</f>
        <v xml:space="preserve">316L steel barbell, 20g (0.8mm) with 3mm balls &amp; Length: 12mm  &amp;  </v>
      </c>
      <c r="B31" s="57" t="str">
        <f>'Copy paste to Here'!C35</f>
        <v>BB20</v>
      </c>
      <c r="C31" s="57" t="s">
        <v>730</v>
      </c>
      <c r="D31" s="58">
        <f>Invoice!B35</f>
        <v>16</v>
      </c>
      <c r="E31" s="59">
        <f>'Shipping Invoice'!J35*$N$1</f>
        <v>13.97</v>
      </c>
      <c r="F31" s="59">
        <f t="shared" si="0"/>
        <v>223.52</v>
      </c>
      <c r="G31" s="60">
        <f t="shared" si="1"/>
        <v>13.97</v>
      </c>
      <c r="H31" s="63">
        <f t="shared" si="2"/>
        <v>223.52</v>
      </c>
    </row>
    <row r="32" spans="1:13" s="62" customFormat="1" ht="24">
      <c r="A32" s="56" t="str">
        <f>IF((LEN('Copy paste to Here'!G36))&gt;5,((CONCATENATE('Copy paste to Here'!G36," &amp; ",'Copy paste to Here'!D36,"  &amp;  ",'Copy paste to Here'!E36))),"Empty Cell")</f>
        <v xml:space="preserve">316L steel barbell, 20g (0.8mm) with 3mm balls &amp; Length: 14mm  &amp;  </v>
      </c>
      <c r="B32" s="57" t="str">
        <f>'Copy paste to Here'!C36</f>
        <v>BB20</v>
      </c>
      <c r="C32" s="57" t="s">
        <v>730</v>
      </c>
      <c r="D32" s="58">
        <f>Invoice!B36</f>
        <v>20</v>
      </c>
      <c r="E32" s="59">
        <f>'Shipping Invoice'!J36*$N$1</f>
        <v>13.97</v>
      </c>
      <c r="F32" s="59">
        <f t="shared" si="0"/>
        <v>279.40000000000003</v>
      </c>
      <c r="G32" s="60">
        <f t="shared" si="1"/>
        <v>13.97</v>
      </c>
      <c r="H32" s="63">
        <f t="shared" si="2"/>
        <v>279.40000000000003</v>
      </c>
    </row>
    <row r="33" spans="1:8" s="62" customFormat="1" ht="24">
      <c r="A33" s="56" t="str">
        <f>IF((LEN('Copy paste to Here'!G37))&gt;5,((CONCATENATE('Copy paste to Here'!G37," &amp; ",'Copy paste to Here'!D37,"  &amp;  ",'Copy paste to Here'!E37))),"Empty Cell")</f>
        <v xml:space="preserve">316L steel eyebrow barbell, 16g (1.2mm) with two 3mm balls &amp; Length: 6mm  &amp;  </v>
      </c>
      <c r="B33" s="57" t="str">
        <f>'Copy paste to Here'!C37</f>
        <v>BBEB</v>
      </c>
      <c r="C33" s="57" t="s">
        <v>109</v>
      </c>
      <c r="D33" s="58">
        <f>Invoice!B37</f>
        <v>17</v>
      </c>
      <c r="E33" s="59">
        <f>'Shipping Invoice'!J37*$N$1</f>
        <v>5.73</v>
      </c>
      <c r="F33" s="59">
        <f t="shared" si="0"/>
        <v>97.410000000000011</v>
      </c>
      <c r="G33" s="60">
        <f t="shared" si="1"/>
        <v>5.73</v>
      </c>
      <c r="H33" s="63">
        <f t="shared" si="2"/>
        <v>97.410000000000011</v>
      </c>
    </row>
    <row r="34" spans="1:8" s="62" customFormat="1" ht="24">
      <c r="A34" s="56" t="str">
        <f>IF((LEN('Copy paste to Here'!G38))&gt;5,((CONCATENATE('Copy paste to Here'!G38," &amp; ",'Copy paste to Here'!D38,"  &amp;  ",'Copy paste to Here'!E38))),"Empty Cell")</f>
        <v xml:space="preserve">316L steel eyebrow barbell, 16g (1.2mm) with two 3mm balls &amp; Length: 8mm  &amp;  </v>
      </c>
      <c r="B34" s="57" t="str">
        <f>'Copy paste to Here'!C38</f>
        <v>BBEB</v>
      </c>
      <c r="C34" s="57" t="s">
        <v>109</v>
      </c>
      <c r="D34" s="58">
        <f>Invoice!B38</f>
        <v>14</v>
      </c>
      <c r="E34" s="59">
        <f>'Shipping Invoice'!J38*$N$1</f>
        <v>5.73</v>
      </c>
      <c r="F34" s="59">
        <f t="shared" si="0"/>
        <v>80.22</v>
      </c>
      <c r="G34" s="60">
        <f t="shared" si="1"/>
        <v>5.73</v>
      </c>
      <c r="H34" s="63">
        <f t="shared" si="2"/>
        <v>80.22</v>
      </c>
    </row>
    <row r="35" spans="1:8" s="62" customFormat="1" ht="24">
      <c r="A35" s="56" t="str">
        <f>IF((LEN('Copy paste to Here'!G39))&gt;5,((CONCATENATE('Copy paste to Here'!G39," &amp; ",'Copy paste to Here'!D39,"  &amp;  ",'Copy paste to Here'!E39))),"Empty Cell")</f>
        <v xml:space="preserve">316L steel eyebrow barbell, 16g (1.2mm) with two 3mm balls &amp; Length: 10mm  &amp;  </v>
      </c>
      <c r="B35" s="57" t="str">
        <f>'Copy paste to Here'!C39</f>
        <v>BBEB</v>
      </c>
      <c r="C35" s="57" t="s">
        <v>109</v>
      </c>
      <c r="D35" s="58">
        <f>Invoice!B39</f>
        <v>14</v>
      </c>
      <c r="E35" s="59">
        <f>'Shipping Invoice'!J39*$N$1</f>
        <v>5.73</v>
      </c>
      <c r="F35" s="59">
        <f t="shared" si="0"/>
        <v>80.22</v>
      </c>
      <c r="G35" s="60">
        <f t="shared" si="1"/>
        <v>5.73</v>
      </c>
      <c r="H35" s="63">
        <f t="shared" si="2"/>
        <v>80.22</v>
      </c>
    </row>
    <row r="36" spans="1:8" s="62" customFormat="1" ht="24">
      <c r="A36" s="56" t="str">
        <f>IF((LEN('Copy paste to Here'!G40))&gt;5,((CONCATENATE('Copy paste to Here'!G40," &amp; ",'Copy paste to Here'!D40,"  &amp;  ",'Copy paste to Here'!E40))),"Empty Cell")</f>
        <v xml:space="preserve">316L steel eyebrow barbell, 16g (1.2mm) with two 3mm cones &amp; Length: 6mm  &amp;  </v>
      </c>
      <c r="B36" s="57" t="str">
        <f>'Copy paste to Here'!C40</f>
        <v>BBECN</v>
      </c>
      <c r="C36" s="57" t="s">
        <v>733</v>
      </c>
      <c r="D36" s="58">
        <f>Invoice!B40</f>
        <v>2</v>
      </c>
      <c r="E36" s="59">
        <f>'Shipping Invoice'!J40*$N$1</f>
        <v>5.73</v>
      </c>
      <c r="F36" s="59">
        <f t="shared" si="0"/>
        <v>11.46</v>
      </c>
      <c r="G36" s="60">
        <f t="shared" si="1"/>
        <v>5.73</v>
      </c>
      <c r="H36" s="63">
        <f t="shared" si="2"/>
        <v>11.46</v>
      </c>
    </row>
    <row r="37" spans="1:8" s="62" customFormat="1" ht="24">
      <c r="A37" s="56" t="str">
        <f>IF((LEN('Copy paste to Here'!G41))&gt;5,((CONCATENATE('Copy paste to Here'!G41," &amp; ",'Copy paste to Here'!D41,"  &amp;  ",'Copy paste to Here'!E41))),"Empty Cell")</f>
        <v xml:space="preserve">316L steel eyebrow barbell, 16g (1.2mm) with two 3mm cones &amp; Length: 8mm  &amp;  </v>
      </c>
      <c r="B37" s="57" t="str">
        <f>'Copy paste to Here'!C41</f>
        <v>BBECN</v>
      </c>
      <c r="C37" s="57" t="s">
        <v>733</v>
      </c>
      <c r="D37" s="58">
        <f>Invoice!B41</f>
        <v>2</v>
      </c>
      <c r="E37" s="59">
        <f>'Shipping Invoice'!J41*$N$1</f>
        <v>5.73</v>
      </c>
      <c r="F37" s="59">
        <f t="shared" si="0"/>
        <v>11.46</v>
      </c>
      <c r="G37" s="60">
        <f t="shared" si="1"/>
        <v>5.73</v>
      </c>
      <c r="H37" s="63">
        <f t="shared" si="2"/>
        <v>11.46</v>
      </c>
    </row>
    <row r="38" spans="1:8" s="62" customFormat="1" ht="24">
      <c r="A38" s="56" t="str">
        <f>IF((LEN('Copy paste to Here'!G42))&gt;5,((CONCATENATE('Copy paste to Here'!G42," &amp; ",'Copy paste to Here'!D42,"  &amp;  ",'Copy paste to Here'!E42))),"Empty Cell")</f>
        <v xml:space="preserve">316L steel eyebrow barbell, 16g (1.2mm) with two 3mm cones &amp; Length: 10mm  &amp;  </v>
      </c>
      <c r="B38" s="57" t="str">
        <f>'Copy paste to Here'!C42</f>
        <v>BBECN</v>
      </c>
      <c r="C38" s="57" t="s">
        <v>733</v>
      </c>
      <c r="D38" s="58">
        <f>Invoice!B42</f>
        <v>2</v>
      </c>
      <c r="E38" s="59">
        <f>'Shipping Invoice'!J42*$N$1</f>
        <v>5.73</v>
      </c>
      <c r="F38" s="59">
        <f t="shared" si="0"/>
        <v>11.46</v>
      </c>
      <c r="G38" s="60">
        <f t="shared" si="1"/>
        <v>5.73</v>
      </c>
      <c r="H38" s="63">
        <f t="shared" si="2"/>
        <v>11.46</v>
      </c>
    </row>
    <row r="39" spans="1:8" s="62" customFormat="1" ht="25.5">
      <c r="A39" s="56" t="str">
        <f>IF((LEN('Copy paste to Here'!G43))&gt;5,((CONCATENATE('Copy paste to Here'!G43," &amp; ",'Copy paste to Here'!D43,"  &amp;  ",'Copy paste to Here'!E43))),"Empty Cell")</f>
        <v xml:space="preserve">316L steel barbell, 14g (1.6mm) with two 4mm balls &amp; Length: 6mm  &amp;  </v>
      </c>
      <c r="B39" s="57" t="str">
        <f>'Copy paste to Here'!C43</f>
        <v>BBER20B</v>
      </c>
      <c r="C39" s="57" t="s">
        <v>735</v>
      </c>
      <c r="D39" s="58">
        <f>Invoice!B43</f>
        <v>3</v>
      </c>
      <c r="E39" s="59">
        <f>'Shipping Invoice'!J43*$N$1</f>
        <v>7.16</v>
      </c>
      <c r="F39" s="59">
        <f t="shared" si="0"/>
        <v>21.48</v>
      </c>
      <c r="G39" s="60">
        <f t="shared" si="1"/>
        <v>7.16</v>
      </c>
      <c r="H39" s="63">
        <f t="shared" si="2"/>
        <v>21.48</v>
      </c>
    </row>
    <row r="40" spans="1:8" s="62" customFormat="1" ht="25.5">
      <c r="A40" s="56" t="str">
        <f>IF((LEN('Copy paste to Here'!G44))&gt;5,((CONCATENATE('Copy paste to Here'!G44," &amp; ",'Copy paste to Here'!D44,"  &amp;  ",'Copy paste to Here'!E44))),"Empty Cell")</f>
        <v xml:space="preserve">316L steel barbell, 14g (1.6mm) with two 4mm balls &amp; Length: 8mm  &amp;  </v>
      </c>
      <c r="B40" s="57" t="str">
        <f>'Copy paste to Here'!C44</f>
        <v>BBER20B</v>
      </c>
      <c r="C40" s="57" t="s">
        <v>735</v>
      </c>
      <c r="D40" s="58">
        <f>Invoice!B44</f>
        <v>3</v>
      </c>
      <c r="E40" s="59">
        <f>'Shipping Invoice'!J44*$N$1</f>
        <v>7.16</v>
      </c>
      <c r="F40" s="59">
        <f t="shared" si="0"/>
        <v>21.48</v>
      </c>
      <c r="G40" s="60">
        <f t="shared" si="1"/>
        <v>7.16</v>
      </c>
      <c r="H40" s="63">
        <f t="shared" si="2"/>
        <v>21.48</v>
      </c>
    </row>
    <row r="41" spans="1:8" s="62" customFormat="1" ht="25.5">
      <c r="A41" s="56" t="str">
        <f>IF((LEN('Copy paste to Here'!G45))&gt;5,((CONCATENATE('Copy paste to Here'!G45," &amp; ",'Copy paste to Here'!D45,"  &amp;  ",'Copy paste to Here'!E45))),"Empty Cell")</f>
        <v xml:space="preserve">316L steel barbell, 14g (1.6mm) with two 4mm balls &amp; Length: 10mm  &amp;  </v>
      </c>
      <c r="B41" s="57" t="str">
        <f>'Copy paste to Here'!C45</f>
        <v>BBER20B</v>
      </c>
      <c r="C41" s="57" t="s">
        <v>735</v>
      </c>
      <c r="D41" s="58">
        <f>Invoice!B45</f>
        <v>3</v>
      </c>
      <c r="E41" s="59">
        <f>'Shipping Invoice'!J45*$N$1</f>
        <v>7.16</v>
      </c>
      <c r="F41" s="59">
        <f t="shared" si="0"/>
        <v>21.48</v>
      </c>
      <c r="G41" s="60">
        <f t="shared" si="1"/>
        <v>7.16</v>
      </c>
      <c r="H41" s="63">
        <f t="shared" si="2"/>
        <v>21.48</v>
      </c>
    </row>
    <row r="42" spans="1:8" s="62" customFormat="1" ht="25.5">
      <c r="A42" s="56" t="str">
        <f>IF((LEN('Copy paste to Here'!G46))&gt;5,((CONCATENATE('Copy paste to Here'!G46," &amp; ",'Copy paste to Here'!D46,"  &amp;  ",'Copy paste to Here'!E46))),"Empty Cell")</f>
        <v xml:space="preserve">316L steel barbell, 1.6mm (14g) with two 4mm cones &amp; Length: 6mm  &amp;  </v>
      </c>
      <c r="B42" s="57" t="str">
        <f>'Copy paste to Here'!C46</f>
        <v>BBER30B</v>
      </c>
      <c r="C42" s="57" t="s">
        <v>737</v>
      </c>
      <c r="D42" s="58">
        <f>Invoice!B46</f>
        <v>3</v>
      </c>
      <c r="E42" s="59">
        <f>'Shipping Invoice'!J46*$N$1</f>
        <v>6.45</v>
      </c>
      <c r="F42" s="59">
        <f t="shared" si="0"/>
        <v>19.350000000000001</v>
      </c>
      <c r="G42" s="60">
        <f t="shared" si="1"/>
        <v>6.45</v>
      </c>
      <c r="H42" s="63">
        <f t="shared" si="2"/>
        <v>19.350000000000001</v>
      </c>
    </row>
    <row r="43" spans="1:8" s="62" customFormat="1" ht="25.5">
      <c r="A43" s="56" t="str">
        <f>IF((LEN('Copy paste to Here'!G47))&gt;5,((CONCATENATE('Copy paste to Here'!G47," &amp; ",'Copy paste to Here'!D47,"  &amp;  ",'Copy paste to Here'!E47))),"Empty Cell")</f>
        <v xml:space="preserve">316L steel barbell, 1.6mm (14g) with two 4mm cones &amp; Length: 8mm  &amp;  </v>
      </c>
      <c r="B43" s="57" t="str">
        <f>'Copy paste to Here'!C47</f>
        <v>BBER30B</v>
      </c>
      <c r="C43" s="57" t="s">
        <v>737</v>
      </c>
      <c r="D43" s="58">
        <f>Invoice!B47</f>
        <v>3</v>
      </c>
      <c r="E43" s="59">
        <f>'Shipping Invoice'!J47*$N$1</f>
        <v>6.45</v>
      </c>
      <c r="F43" s="59">
        <f t="shared" si="0"/>
        <v>19.350000000000001</v>
      </c>
      <c r="G43" s="60">
        <f t="shared" si="1"/>
        <v>6.45</v>
      </c>
      <c r="H43" s="63">
        <f t="shared" si="2"/>
        <v>19.350000000000001</v>
      </c>
    </row>
    <row r="44" spans="1:8" s="62" customFormat="1" ht="25.5">
      <c r="A44" s="56" t="str">
        <f>IF((LEN('Copy paste to Here'!G48))&gt;5,((CONCATENATE('Copy paste to Here'!G48," &amp; ",'Copy paste to Here'!D48,"  &amp;  ",'Copy paste to Here'!E48))),"Empty Cell")</f>
        <v xml:space="preserve">316L steel barbell, 1.6mm (14g) with two 4mm cones &amp; Length: 10mm  &amp;  </v>
      </c>
      <c r="B44" s="57" t="str">
        <f>'Copy paste to Here'!C48</f>
        <v>BBER30B</v>
      </c>
      <c r="C44" s="57" t="s">
        <v>737</v>
      </c>
      <c r="D44" s="58">
        <f>Invoice!B48</f>
        <v>3</v>
      </c>
      <c r="E44" s="59">
        <f>'Shipping Invoice'!J48*$N$1</f>
        <v>6.45</v>
      </c>
      <c r="F44" s="59">
        <f t="shared" si="0"/>
        <v>19.350000000000001</v>
      </c>
      <c r="G44" s="60">
        <f t="shared" si="1"/>
        <v>6.45</v>
      </c>
      <c r="H44" s="63">
        <f t="shared" si="2"/>
        <v>19.350000000000001</v>
      </c>
    </row>
    <row r="45" spans="1:8" s="62" customFormat="1" ht="24">
      <c r="A45" s="56" t="str">
        <f>IF((LEN('Copy paste to Here'!G49))&gt;5,((CONCATENATE('Copy paste to Here'!G49," &amp; ",'Copy paste to Here'!D49,"  &amp;  ",'Copy paste to Here'!E49))),"Empty Cell")</f>
        <v xml:space="preserve">Surgical steel tongue barbell, 14g (1.6mm) with two 6mm internally threaded balls &amp; Length: 16mm  &amp;  </v>
      </c>
      <c r="B45" s="57" t="str">
        <f>'Copy paste to Here'!C49</f>
        <v>BBGIN</v>
      </c>
      <c r="C45" s="57" t="s">
        <v>739</v>
      </c>
      <c r="D45" s="58">
        <f>Invoice!B49</f>
        <v>8</v>
      </c>
      <c r="E45" s="59">
        <f>'Shipping Invoice'!J49*$N$1</f>
        <v>35.46</v>
      </c>
      <c r="F45" s="59">
        <f t="shared" si="0"/>
        <v>283.68</v>
      </c>
      <c r="G45" s="60">
        <f t="shared" si="1"/>
        <v>35.46</v>
      </c>
      <c r="H45" s="63">
        <f t="shared" si="2"/>
        <v>283.68</v>
      </c>
    </row>
    <row r="46" spans="1:8" s="62" customFormat="1" ht="24">
      <c r="A46" s="56" t="str">
        <f>IF((LEN('Copy paste to Here'!G50))&gt;5,((CONCATENATE('Copy paste to Here'!G50," &amp; ",'Copy paste to Here'!D50,"  &amp;  ",'Copy paste to Here'!E50))),"Empty Cell")</f>
        <v xml:space="preserve">Surgical steel tongue barbell, 14g (1.6mm) with two 6mm internally threaded balls &amp; Length: 19mm  &amp;  </v>
      </c>
      <c r="B46" s="57" t="str">
        <f>'Copy paste to Here'!C50</f>
        <v>BBGIN</v>
      </c>
      <c r="C46" s="57" t="s">
        <v>739</v>
      </c>
      <c r="D46" s="58">
        <f>Invoice!B50</f>
        <v>8</v>
      </c>
      <c r="E46" s="59">
        <f>'Shipping Invoice'!J50*$N$1</f>
        <v>35.46</v>
      </c>
      <c r="F46" s="59">
        <f t="shared" si="0"/>
        <v>283.68</v>
      </c>
      <c r="G46" s="60">
        <f t="shared" si="1"/>
        <v>35.46</v>
      </c>
      <c r="H46" s="63">
        <f t="shared" si="2"/>
        <v>283.68</v>
      </c>
    </row>
    <row r="47" spans="1:8" s="62" customFormat="1" ht="24">
      <c r="A47" s="56" t="str">
        <f>IF((LEN('Copy paste to Here'!G51))&gt;5,((CONCATENATE('Copy paste to Here'!G51," &amp; ",'Copy paste to Here'!D51,"  &amp;  ",'Copy paste to Here'!E51))),"Empty Cell")</f>
        <v>Premium PVD plated surgical steel ball closure ring, 14g (1.6mm) with a 4mm ball &amp; Length: 8mm  &amp;  Color: Green</v>
      </c>
      <c r="B47" s="57" t="str">
        <f>'Copy paste to Here'!C51</f>
        <v>BCRT</v>
      </c>
      <c r="C47" s="57" t="s">
        <v>622</v>
      </c>
      <c r="D47" s="58">
        <f>Invoice!B51</f>
        <v>1</v>
      </c>
      <c r="E47" s="59">
        <f>'Shipping Invoice'!J51*$N$1</f>
        <v>21.13</v>
      </c>
      <c r="F47" s="59">
        <f t="shared" si="0"/>
        <v>21.13</v>
      </c>
      <c r="G47" s="60">
        <f t="shared" si="1"/>
        <v>21.13</v>
      </c>
      <c r="H47" s="63">
        <f t="shared" si="2"/>
        <v>21.13</v>
      </c>
    </row>
    <row r="48" spans="1:8" s="62" customFormat="1" ht="24">
      <c r="A48" s="56" t="str">
        <f>IF((LEN('Copy paste to Here'!G52))&gt;5,((CONCATENATE('Copy paste to Here'!G52," &amp; ",'Copy paste to Here'!D52,"  &amp;  ",'Copy paste to Here'!E52))),"Empty Cell")</f>
        <v>Premium PVD plated surgical steel ball closure ring, 14g (1.6mm) with a 4mm ball &amp; Length: 10mm  &amp;  Color: Green</v>
      </c>
      <c r="B48" s="57" t="str">
        <f>'Copy paste to Here'!C52</f>
        <v>BCRT</v>
      </c>
      <c r="C48" s="57" t="s">
        <v>622</v>
      </c>
      <c r="D48" s="58">
        <f>Invoice!B52</f>
        <v>1</v>
      </c>
      <c r="E48" s="59">
        <f>'Shipping Invoice'!J52*$N$1</f>
        <v>21.13</v>
      </c>
      <c r="F48" s="59">
        <f t="shared" si="0"/>
        <v>21.13</v>
      </c>
      <c r="G48" s="60">
        <f t="shared" si="1"/>
        <v>21.13</v>
      </c>
      <c r="H48" s="63">
        <f t="shared" si="2"/>
        <v>21.13</v>
      </c>
    </row>
    <row r="49" spans="1:8" s="62" customFormat="1" ht="24">
      <c r="A49" s="56" t="str">
        <f>IF((LEN('Copy paste to Here'!G53))&gt;5,((CONCATENATE('Copy paste to Here'!G53," &amp; ",'Copy paste to Here'!D53,"  &amp;  ",'Copy paste to Here'!E53))),"Empty Cell")</f>
        <v>Premium PVD plated surgical steel ball closure ring, 14g (1.6mm) with a 4mm ball &amp; Length: 12mm  &amp;  Color: Green</v>
      </c>
      <c r="B49" s="57" t="str">
        <f>'Copy paste to Here'!C53</f>
        <v>BCRT</v>
      </c>
      <c r="C49" s="57" t="s">
        <v>622</v>
      </c>
      <c r="D49" s="58">
        <f>Invoice!B53</f>
        <v>1</v>
      </c>
      <c r="E49" s="59">
        <f>'Shipping Invoice'!J53*$N$1</f>
        <v>21.13</v>
      </c>
      <c r="F49" s="59">
        <f t="shared" si="0"/>
        <v>21.13</v>
      </c>
      <c r="G49" s="60">
        <f t="shared" si="1"/>
        <v>21.13</v>
      </c>
      <c r="H49" s="63">
        <f t="shared" si="2"/>
        <v>21.13</v>
      </c>
    </row>
    <row r="50" spans="1:8" s="62" customFormat="1" ht="24">
      <c r="A50" s="56" t="str">
        <f>IF((LEN('Copy paste to Here'!G54))&gt;5,((CONCATENATE('Copy paste to Here'!G54," &amp; ",'Copy paste to Here'!D54,"  &amp;  ",'Copy paste to Here'!E54))),"Empty Cell")</f>
        <v>Premium PVD plated surgical steel ball closure ring, 14g (1.6mm) with a 4mm ball &amp; Length: 14mm  &amp;  Color: Green</v>
      </c>
      <c r="B50" s="57" t="str">
        <f>'Copy paste to Here'!C54</f>
        <v>BCRT</v>
      </c>
      <c r="C50" s="57" t="s">
        <v>622</v>
      </c>
      <c r="D50" s="58">
        <f>Invoice!B54</f>
        <v>1</v>
      </c>
      <c r="E50" s="59">
        <f>'Shipping Invoice'!J54*$N$1</f>
        <v>21.13</v>
      </c>
      <c r="F50" s="59">
        <f t="shared" si="0"/>
        <v>21.13</v>
      </c>
      <c r="G50" s="60">
        <f t="shared" si="1"/>
        <v>21.13</v>
      </c>
      <c r="H50" s="63">
        <f t="shared" si="2"/>
        <v>21.13</v>
      </c>
    </row>
    <row r="51" spans="1:8" s="62" customFormat="1" ht="24">
      <c r="A51" s="56" t="str">
        <f>IF((LEN('Copy paste to Here'!G55))&gt;5,((CONCATENATE('Copy paste to Here'!G55," &amp; ",'Copy paste to Here'!D55,"  &amp;  ",'Copy paste to Here'!E55))),"Empty Cell")</f>
        <v>Premium PVD plated surgical steel ball closure ring, 16g (1.2mm) with 3mm ball &amp; Length: 6mm  &amp;  Color: Green</v>
      </c>
      <c r="B51" s="57" t="str">
        <f>'Copy paste to Here'!C55</f>
        <v>BCRTE</v>
      </c>
      <c r="C51" s="57" t="s">
        <v>741</v>
      </c>
      <c r="D51" s="58">
        <f>Invoice!B55</f>
        <v>4</v>
      </c>
      <c r="E51" s="59">
        <f>'Shipping Invoice'!J55*$N$1</f>
        <v>21.13</v>
      </c>
      <c r="F51" s="59">
        <f t="shared" si="0"/>
        <v>84.52</v>
      </c>
      <c r="G51" s="60">
        <f t="shared" si="1"/>
        <v>21.13</v>
      </c>
      <c r="H51" s="63">
        <f t="shared" si="2"/>
        <v>84.52</v>
      </c>
    </row>
    <row r="52" spans="1:8" s="62" customFormat="1" ht="24">
      <c r="A52" s="56" t="str">
        <f>IF((LEN('Copy paste to Here'!G56))&gt;5,((CONCATENATE('Copy paste to Here'!G56," &amp; ",'Copy paste to Here'!D56,"  &amp;  ",'Copy paste to Here'!E56))),"Empty Cell")</f>
        <v>Premium PVD plated surgical steel ball closure ring, 16g (1.2mm) with 3mm ball &amp; Length: 6mm  &amp;  Color: Pink</v>
      </c>
      <c r="B52" s="57" t="str">
        <f>'Copy paste to Here'!C56</f>
        <v>BCRTE</v>
      </c>
      <c r="C52" s="57" t="s">
        <v>741</v>
      </c>
      <c r="D52" s="58">
        <f>Invoice!B56</f>
        <v>4</v>
      </c>
      <c r="E52" s="59">
        <f>'Shipping Invoice'!J56*$N$1</f>
        <v>21.13</v>
      </c>
      <c r="F52" s="59">
        <f t="shared" si="0"/>
        <v>84.52</v>
      </c>
      <c r="G52" s="60">
        <f t="shared" si="1"/>
        <v>21.13</v>
      </c>
      <c r="H52" s="63">
        <f t="shared" si="2"/>
        <v>84.52</v>
      </c>
    </row>
    <row r="53" spans="1:8" s="62" customFormat="1" ht="24">
      <c r="A53" s="56" t="str">
        <f>IF((LEN('Copy paste to Here'!G57))&gt;5,((CONCATENATE('Copy paste to Here'!G57," &amp; ",'Copy paste to Here'!D57,"  &amp;  ",'Copy paste to Here'!E57))),"Empty Cell")</f>
        <v>Premium PVD plated surgical steel ball closure ring, 16g (1.2mm) with 3mm ball &amp; Length: 6mm  &amp;  Color: Purple</v>
      </c>
      <c r="B53" s="57" t="str">
        <f>'Copy paste to Here'!C57</f>
        <v>BCRTE</v>
      </c>
      <c r="C53" s="57" t="s">
        <v>741</v>
      </c>
      <c r="D53" s="58">
        <f>Invoice!B57</f>
        <v>2</v>
      </c>
      <c r="E53" s="59">
        <f>'Shipping Invoice'!J57*$N$1</f>
        <v>21.13</v>
      </c>
      <c r="F53" s="59">
        <f t="shared" si="0"/>
        <v>42.26</v>
      </c>
      <c r="G53" s="60">
        <f t="shared" si="1"/>
        <v>21.13</v>
      </c>
      <c r="H53" s="63">
        <f t="shared" si="2"/>
        <v>42.26</v>
      </c>
    </row>
    <row r="54" spans="1:8" s="62" customFormat="1" ht="24">
      <c r="A54" s="56" t="str">
        <f>IF((LEN('Copy paste to Here'!G58))&gt;5,((CONCATENATE('Copy paste to Here'!G58," &amp; ",'Copy paste to Here'!D58,"  &amp;  ",'Copy paste to Here'!E58))),"Empty Cell")</f>
        <v>Premium PVD plated surgical steel ball closure ring, 16g (1.2mm) with 3mm ball &amp; Length: 8mm  &amp;  Color: Green</v>
      </c>
      <c r="B54" s="57" t="str">
        <f>'Copy paste to Here'!C58</f>
        <v>BCRTE</v>
      </c>
      <c r="C54" s="57" t="s">
        <v>741</v>
      </c>
      <c r="D54" s="58">
        <f>Invoice!B58</f>
        <v>4</v>
      </c>
      <c r="E54" s="59">
        <f>'Shipping Invoice'!J58*$N$1</f>
        <v>21.13</v>
      </c>
      <c r="F54" s="59">
        <f t="shared" si="0"/>
        <v>84.52</v>
      </c>
      <c r="G54" s="60">
        <f t="shared" si="1"/>
        <v>21.13</v>
      </c>
      <c r="H54" s="63">
        <f t="shared" si="2"/>
        <v>84.52</v>
      </c>
    </row>
    <row r="55" spans="1:8" s="62" customFormat="1" ht="24">
      <c r="A55" s="56" t="str">
        <f>IF((LEN('Copy paste to Here'!G59))&gt;5,((CONCATENATE('Copy paste to Here'!G59," &amp; ",'Copy paste to Here'!D59,"  &amp;  ",'Copy paste to Here'!E59))),"Empty Cell")</f>
        <v>Premium PVD plated surgical steel ball closure ring, 16g (1.2mm) with 3mm ball &amp; Length: 8mm  &amp;  Color: Pink</v>
      </c>
      <c r="B55" s="57" t="str">
        <f>'Copy paste to Here'!C59</f>
        <v>BCRTE</v>
      </c>
      <c r="C55" s="57" t="s">
        <v>741</v>
      </c>
      <c r="D55" s="58">
        <f>Invoice!B59</f>
        <v>4</v>
      </c>
      <c r="E55" s="59">
        <f>'Shipping Invoice'!J59*$N$1</f>
        <v>21.13</v>
      </c>
      <c r="F55" s="59">
        <f t="shared" si="0"/>
        <v>84.52</v>
      </c>
      <c r="G55" s="60">
        <f t="shared" si="1"/>
        <v>21.13</v>
      </c>
      <c r="H55" s="63">
        <f t="shared" si="2"/>
        <v>84.52</v>
      </c>
    </row>
    <row r="56" spans="1:8" s="62" customFormat="1" ht="24">
      <c r="A56" s="56" t="str">
        <f>IF((LEN('Copy paste to Here'!G60))&gt;5,((CONCATENATE('Copy paste to Here'!G60," &amp; ",'Copy paste to Here'!D60,"  &amp;  ",'Copy paste to Here'!E60))),"Empty Cell")</f>
        <v>Premium PVD plated surgical steel ball closure ring, 16g (1.2mm) with 3mm ball &amp; Length: 8mm  &amp;  Color: Purple</v>
      </c>
      <c r="B56" s="57" t="str">
        <f>'Copy paste to Here'!C60</f>
        <v>BCRTE</v>
      </c>
      <c r="C56" s="57" t="s">
        <v>741</v>
      </c>
      <c r="D56" s="58">
        <f>Invoice!B60</f>
        <v>2</v>
      </c>
      <c r="E56" s="59">
        <f>'Shipping Invoice'!J60*$N$1</f>
        <v>21.13</v>
      </c>
      <c r="F56" s="59">
        <f t="shared" si="0"/>
        <v>42.26</v>
      </c>
      <c r="G56" s="60">
        <f t="shared" si="1"/>
        <v>21.13</v>
      </c>
      <c r="H56" s="63">
        <f t="shared" si="2"/>
        <v>42.26</v>
      </c>
    </row>
    <row r="57" spans="1:8" s="62" customFormat="1" ht="24">
      <c r="A57" s="56" t="str">
        <f>IF((LEN('Copy paste to Here'!G61))&gt;5,((CONCATENATE('Copy paste to Here'!G61," &amp; ",'Copy paste to Here'!D61,"  &amp;  ",'Copy paste to Here'!E61))),"Empty Cell")</f>
        <v>Premium PVD plated surgical steel ball closure ring, 16g (1.2mm) with 3mm ball &amp; Length: 10mm  &amp;  Color: Green</v>
      </c>
      <c r="B57" s="57" t="str">
        <f>'Copy paste to Here'!C61</f>
        <v>BCRTE</v>
      </c>
      <c r="C57" s="57" t="s">
        <v>741</v>
      </c>
      <c r="D57" s="58">
        <f>Invoice!B61</f>
        <v>4</v>
      </c>
      <c r="E57" s="59">
        <f>'Shipping Invoice'!J61*$N$1</f>
        <v>21.13</v>
      </c>
      <c r="F57" s="59">
        <f t="shared" si="0"/>
        <v>84.52</v>
      </c>
      <c r="G57" s="60">
        <f t="shared" si="1"/>
        <v>21.13</v>
      </c>
      <c r="H57" s="63">
        <f t="shared" si="2"/>
        <v>84.52</v>
      </c>
    </row>
    <row r="58" spans="1:8" s="62" customFormat="1" ht="24">
      <c r="A58" s="56" t="str">
        <f>IF((LEN('Copy paste to Here'!G62))&gt;5,((CONCATENATE('Copy paste to Here'!G62," &amp; ",'Copy paste to Here'!D62,"  &amp;  ",'Copy paste to Here'!E62))),"Empty Cell")</f>
        <v>Premium PVD plated surgical steel ball closure ring, 16g (1.2mm) with 3mm ball &amp; Length: 10mm  &amp;  Color: Pink</v>
      </c>
      <c r="B58" s="57" t="str">
        <f>'Copy paste to Here'!C62</f>
        <v>BCRTE</v>
      </c>
      <c r="C58" s="57" t="s">
        <v>741</v>
      </c>
      <c r="D58" s="58">
        <f>Invoice!B62</f>
        <v>4</v>
      </c>
      <c r="E58" s="59">
        <f>'Shipping Invoice'!J62*$N$1</f>
        <v>21.13</v>
      </c>
      <c r="F58" s="59">
        <f t="shared" si="0"/>
        <v>84.52</v>
      </c>
      <c r="G58" s="60">
        <f t="shared" si="1"/>
        <v>21.13</v>
      </c>
      <c r="H58" s="63">
        <f t="shared" si="2"/>
        <v>84.52</v>
      </c>
    </row>
    <row r="59" spans="1:8" s="62" customFormat="1" ht="24">
      <c r="A59" s="56" t="str">
        <f>IF((LEN('Copy paste to Here'!G63))&gt;5,((CONCATENATE('Copy paste to Here'!G63," &amp; ",'Copy paste to Here'!D63,"  &amp;  ",'Copy paste to Here'!E63))),"Empty Cell")</f>
        <v>Premium PVD plated surgical steel ball closure ring, 16g (1.2mm) with 3mm ball &amp; Length: 10mm  &amp;  Color: Purple</v>
      </c>
      <c r="B59" s="57" t="str">
        <f>'Copy paste to Here'!C63</f>
        <v>BCRTE</v>
      </c>
      <c r="C59" s="57" t="s">
        <v>741</v>
      </c>
      <c r="D59" s="58">
        <f>Invoice!B63</f>
        <v>2</v>
      </c>
      <c r="E59" s="59">
        <f>'Shipping Invoice'!J63*$N$1</f>
        <v>21.13</v>
      </c>
      <c r="F59" s="59">
        <f t="shared" si="0"/>
        <v>42.26</v>
      </c>
      <c r="G59" s="60">
        <f t="shared" si="1"/>
        <v>21.13</v>
      </c>
      <c r="H59" s="63">
        <f t="shared" si="2"/>
        <v>42.26</v>
      </c>
    </row>
    <row r="60" spans="1:8" s="62" customFormat="1" ht="24">
      <c r="A60" s="56" t="str">
        <f>IF((LEN('Copy paste to Here'!G64))&gt;5,((CONCATENATE('Copy paste to Here'!G64," &amp; ",'Copy paste to Here'!D64,"  &amp;  ",'Copy paste to Here'!E64))),"Empty Cell")</f>
        <v>PVD plated 316L steel eyebrow banana, 18g (1mm) with two 3mm balls &amp; Color: High Polish  &amp;  Length: 6mm</v>
      </c>
      <c r="B60" s="57" t="str">
        <f>'Copy paste to Here'!C64</f>
        <v>BN18B3</v>
      </c>
      <c r="C60" s="57" t="s">
        <v>745</v>
      </c>
      <c r="D60" s="58">
        <f>Invoice!B64</f>
        <v>2</v>
      </c>
      <c r="E60" s="59">
        <f>'Shipping Invoice'!J64*$N$1</f>
        <v>6.81</v>
      </c>
      <c r="F60" s="59">
        <f t="shared" si="0"/>
        <v>13.62</v>
      </c>
      <c r="G60" s="60">
        <f t="shared" si="1"/>
        <v>6.81</v>
      </c>
      <c r="H60" s="63">
        <f t="shared" si="2"/>
        <v>13.62</v>
      </c>
    </row>
    <row r="61" spans="1:8" s="62" customFormat="1" ht="24">
      <c r="A61" s="56" t="str">
        <f>IF((LEN('Copy paste to Here'!G65))&gt;5,((CONCATENATE('Copy paste to Here'!G65," &amp; ",'Copy paste to Here'!D65,"  &amp;  ",'Copy paste to Here'!E65))),"Empty Cell")</f>
        <v>Surgical steel eyebrow banana, 18g (1mm) with two 3mm bezel set jewel balls &amp; Size: 8mm  &amp;  Crystal Color: Blue Zircon</v>
      </c>
      <c r="B61" s="57" t="str">
        <f>'Copy paste to Here'!C65</f>
        <v>BN18JB3</v>
      </c>
      <c r="C61" s="57" t="s">
        <v>504</v>
      </c>
      <c r="D61" s="58">
        <f>Invoice!B65</f>
        <v>4</v>
      </c>
      <c r="E61" s="59">
        <f>'Shipping Invoice'!J65*$N$1</f>
        <v>21.13</v>
      </c>
      <c r="F61" s="59">
        <f t="shared" si="0"/>
        <v>84.52</v>
      </c>
      <c r="G61" s="60">
        <f t="shared" si="1"/>
        <v>21.13</v>
      </c>
      <c r="H61" s="63">
        <f t="shared" si="2"/>
        <v>84.52</v>
      </c>
    </row>
    <row r="62" spans="1:8" s="62" customFormat="1" ht="24">
      <c r="A62" s="56" t="str">
        <f>IF((LEN('Copy paste to Here'!G66))&gt;5,((CONCATENATE('Copy paste to Here'!G66," &amp; ",'Copy paste to Here'!D66,"  &amp;  ",'Copy paste to Here'!E66))),"Empty Cell")</f>
        <v>Surgical steel eyebrow banana, 18g (1mm) with two 3mm bezel set jewel balls &amp; Size: 8mm  &amp;  Cz Color: Clear</v>
      </c>
      <c r="B62" s="57" t="str">
        <f>'Copy paste to Here'!C66</f>
        <v>BN18JB3</v>
      </c>
      <c r="C62" s="57" t="s">
        <v>504</v>
      </c>
      <c r="D62" s="58">
        <f>Invoice!B66</f>
        <v>4</v>
      </c>
      <c r="E62" s="59">
        <f>'Shipping Invoice'!J66*$N$1</f>
        <v>21.13</v>
      </c>
      <c r="F62" s="59">
        <f t="shared" si="0"/>
        <v>84.52</v>
      </c>
      <c r="G62" s="60">
        <f t="shared" si="1"/>
        <v>21.13</v>
      </c>
      <c r="H62" s="63">
        <f t="shared" si="2"/>
        <v>84.52</v>
      </c>
    </row>
    <row r="63" spans="1:8" s="62" customFormat="1" ht="24">
      <c r="A63" s="56" t="str">
        <f>IF((LEN('Copy paste to Here'!G67))&gt;5,((CONCATENATE('Copy paste to Here'!G67," &amp; ",'Copy paste to Here'!D67,"  &amp;  ",'Copy paste to Here'!E67))),"Empty Cell")</f>
        <v>Surgical steel eyebrow banana, 18g (1mm) with two 3mm bezel set jewel balls &amp; Size: 10mm  &amp;  Crystal Color: Blue Zircon</v>
      </c>
      <c r="B63" s="57" t="str">
        <f>'Copy paste to Here'!C67</f>
        <v>BN18JB3</v>
      </c>
      <c r="C63" s="57" t="s">
        <v>504</v>
      </c>
      <c r="D63" s="58">
        <f>Invoice!B67</f>
        <v>2</v>
      </c>
      <c r="E63" s="59">
        <f>'Shipping Invoice'!J67*$N$1</f>
        <v>21.13</v>
      </c>
      <c r="F63" s="59">
        <f t="shared" si="0"/>
        <v>42.26</v>
      </c>
      <c r="G63" s="60">
        <f t="shared" si="1"/>
        <v>21.13</v>
      </c>
      <c r="H63" s="63">
        <f t="shared" si="2"/>
        <v>42.26</v>
      </c>
    </row>
    <row r="64" spans="1:8" s="62" customFormat="1" ht="24">
      <c r="A64" s="56" t="str">
        <f>IF((LEN('Copy paste to Here'!G68))&gt;5,((CONCATENATE('Copy paste to Here'!G68," &amp; ",'Copy paste to Here'!D68,"  &amp;  ",'Copy paste to Here'!E68))),"Empty Cell")</f>
        <v>Surgical steel eyebrow banana, 18g (1mm) with two 3mm bezel set jewel balls &amp; Size: 10mm  &amp;  Cz Color: Clear</v>
      </c>
      <c r="B64" s="57" t="str">
        <f>'Copy paste to Here'!C68</f>
        <v>BN18JB3</v>
      </c>
      <c r="C64" s="57" t="s">
        <v>504</v>
      </c>
      <c r="D64" s="58">
        <f>Invoice!B68</f>
        <v>2</v>
      </c>
      <c r="E64" s="59">
        <f>'Shipping Invoice'!J68*$N$1</f>
        <v>21.13</v>
      </c>
      <c r="F64" s="59">
        <f t="shared" si="0"/>
        <v>42.26</v>
      </c>
      <c r="G64" s="60">
        <f t="shared" si="1"/>
        <v>21.13</v>
      </c>
      <c r="H64" s="63">
        <f t="shared" si="2"/>
        <v>42.26</v>
      </c>
    </row>
    <row r="65" spans="1:8" s="62" customFormat="1" ht="24">
      <c r="A65" s="56" t="str">
        <f>IF((LEN('Copy paste to Here'!G69))&gt;5,((CONCATENATE('Copy paste to Here'!G69," &amp; ",'Copy paste to Here'!D69,"  &amp;  ",'Copy paste to Here'!E69))),"Empty Cell")</f>
        <v xml:space="preserve">Surgical steel banana, 16g (1.2mm) with two 3mm dice &amp; Length: 8mm  &amp;  </v>
      </c>
      <c r="B65" s="57" t="str">
        <f>'Copy paste to Here'!C69</f>
        <v>BNES2DI</v>
      </c>
      <c r="C65" s="57" t="s">
        <v>747</v>
      </c>
      <c r="D65" s="58">
        <f>Invoice!B69</f>
        <v>7</v>
      </c>
      <c r="E65" s="59">
        <f>'Shipping Invoice'!J69*$N$1</f>
        <v>19.7</v>
      </c>
      <c r="F65" s="59">
        <f t="shared" si="0"/>
        <v>137.9</v>
      </c>
      <c r="G65" s="60">
        <f t="shared" si="1"/>
        <v>19.7</v>
      </c>
      <c r="H65" s="63">
        <f t="shared" si="2"/>
        <v>137.9</v>
      </c>
    </row>
    <row r="66" spans="1:8" s="62" customFormat="1" ht="24">
      <c r="A66" s="56" t="str">
        <f>IF((LEN('Copy paste to Here'!G70))&gt;5,((CONCATENATE('Copy paste to Here'!G70," &amp; ",'Copy paste to Here'!D70,"  &amp;  ",'Copy paste to Here'!E70))),"Empty Cell")</f>
        <v xml:space="preserve">Surgical steel banana, 16g (1.2mm) with two 3mm dice &amp; Length: 10mm  &amp;  </v>
      </c>
      <c r="B66" s="57" t="str">
        <f>'Copy paste to Here'!C70</f>
        <v>BNES2DI</v>
      </c>
      <c r="C66" s="57" t="s">
        <v>747</v>
      </c>
      <c r="D66" s="58">
        <f>Invoice!B70</f>
        <v>7</v>
      </c>
      <c r="E66" s="59">
        <f>'Shipping Invoice'!J70*$N$1</f>
        <v>19.7</v>
      </c>
      <c r="F66" s="59">
        <f t="shared" si="0"/>
        <v>137.9</v>
      </c>
      <c r="G66" s="60">
        <f t="shared" si="1"/>
        <v>19.7</v>
      </c>
      <c r="H66" s="63">
        <f t="shared" si="2"/>
        <v>137.9</v>
      </c>
    </row>
    <row r="67" spans="1:8" s="62" customFormat="1" ht="24">
      <c r="A67" s="56" t="str">
        <f>IF((LEN('Copy paste to Here'!G71))&gt;5,((CONCATENATE('Copy paste to Here'!G71," &amp; ",'Copy paste to Here'!D71,"  &amp;  ",'Copy paste to Here'!E71))),"Empty Cell")</f>
        <v>Surgical steel eyebrow banana, 16g (1.2mm) with two 3mm acrylic UV balls &amp; Length: 8mm  &amp;  Color: White</v>
      </c>
      <c r="B67" s="57" t="str">
        <f>'Copy paste to Here'!C71</f>
        <v>BNEUVB</v>
      </c>
      <c r="C67" s="57" t="s">
        <v>749</v>
      </c>
      <c r="D67" s="58">
        <f>Invoice!B71</f>
        <v>4</v>
      </c>
      <c r="E67" s="59">
        <f>'Shipping Invoice'!J71*$N$1</f>
        <v>6.09</v>
      </c>
      <c r="F67" s="59">
        <f t="shared" si="0"/>
        <v>24.36</v>
      </c>
      <c r="G67" s="60">
        <f t="shared" si="1"/>
        <v>6.09</v>
      </c>
      <c r="H67" s="63">
        <f t="shared" si="2"/>
        <v>24.36</v>
      </c>
    </row>
    <row r="68" spans="1:8" s="62" customFormat="1" ht="24">
      <c r="A68" s="56" t="str">
        <f>IF((LEN('Copy paste to Here'!G72))&gt;5,((CONCATENATE('Copy paste to Here'!G72," &amp; ",'Copy paste to Here'!D72,"  &amp;  ",'Copy paste to Here'!E72))),"Empty Cell")</f>
        <v>Surgical steel eyebrow banana, 16g (1.2mm) with two 3mm acrylic UV balls &amp; Length: 10mm  &amp;  Color: White</v>
      </c>
      <c r="B68" s="57" t="str">
        <f>'Copy paste to Here'!C72</f>
        <v>BNEUVB</v>
      </c>
      <c r="C68" s="57" t="s">
        <v>749</v>
      </c>
      <c r="D68" s="58">
        <f>Invoice!B72</f>
        <v>4</v>
      </c>
      <c r="E68" s="59">
        <f>'Shipping Invoice'!J72*$N$1</f>
        <v>6.09</v>
      </c>
      <c r="F68" s="59">
        <f t="shared" si="0"/>
        <v>24.36</v>
      </c>
      <c r="G68" s="60">
        <f t="shared" si="1"/>
        <v>6.09</v>
      </c>
      <c r="H68" s="63">
        <f t="shared" si="2"/>
        <v>24.36</v>
      </c>
    </row>
    <row r="69" spans="1:8" s="62" customFormat="1" ht="24">
      <c r="A69" s="56" t="str">
        <f>IF((LEN('Copy paste to Here'!G73))&gt;5,((CONCATENATE('Copy paste to Here'!G73," &amp; ",'Copy paste to Here'!D73,"  &amp;  ",'Copy paste to Here'!E73))),"Empty Cell")</f>
        <v>Anodized 316L steel eyebrow banana, 16g (1.2mm) with two 3mm dice &amp; Length: 8mm  &amp;  Color: Black</v>
      </c>
      <c r="B69" s="57" t="str">
        <f>'Copy paste to Here'!C73</f>
        <v>BNT2DI</v>
      </c>
      <c r="C69" s="57" t="s">
        <v>751</v>
      </c>
      <c r="D69" s="58">
        <f>Invoice!B73</f>
        <v>7</v>
      </c>
      <c r="E69" s="59">
        <f>'Shipping Invoice'!J73*$N$1</f>
        <v>41.91</v>
      </c>
      <c r="F69" s="59">
        <f t="shared" si="0"/>
        <v>293.37</v>
      </c>
      <c r="G69" s="60">
        <f t="shared" si="1"/>
        <v>41.91</v>
      </c>
      <c r="H69" s="63">
        <f t="shared" si="2"/>
        <v>293.37</v>
      </c>
    </row>
    <row r="70" spans="1:8" s="62" customFormat="1" ht="24">
      <c r="A70" s="56" t="str">
        <f>IF((LEN('Copy paste to Here'!G74))&gt;5,((CONCATENATE('Copy paste to Here'!G74," &amp; ",'Copy paste to Here'!D74,"  &amp;  ",'Copy paste to Here'!E74))),"Empty Cell")</f>
        <v>Anodized 316L steel eyebrow banana, 16g (1.2mm) with two 3mm dice &amp; Length: 10mm  &amp;  Color: Black</v>
      </c>
      <c r="B70" s="57" t="str">
        <f>'Copy paste to Here'!C74</f>
        <v>BNT2DI</v>
      </c>
      <c r="C70" s="57" t="s">
        <v>751</v>
      </c>
      <c r="D70" s="58">
        <f>Invoice!B74</f>
        <v>7</v>
      </c>
      <c r="E70" s="59">
        <f>'Shipping Invoice'!J74*$N$1</f>
        <v>41.91</v>
      </c>
      <c r="F70" s="59">
        <f t="shared" si="0"/>
        <v>293.37</v>
      </c>
      <c r="G70" s="60">
        <f t="shared" si="1"/>
        <v>41.91</v>
      </c>
      <c r="H70" s="63">
        <f t="shared" si="2"/>
        <v>293.37</v>
      </c>
    </row>
    <row r="71" spans="1:8" s="62" customFormat="1" ht="24">
      <c r="A71" s="56" t="str">
        <f>IF((LEN('Copy paste to Here'!G75))&gt;5,((CONCATENATE('Copy paste to Here'!G75," &amp; ",'Copy paste to Here'!D75,"  &amp;  ",'Copy paste to Here'!E75))),"Empty Cell")</f>
        <v xml:space="preserve">Surgical steel circular barbell, 18g (1mm) with two 3mm balls &amp; Length: 6mm  &amp;  </v>
      </c>
      <c r="B71" s="57" t="str">
        <f>'Copy paste to Here'!C75</f>
        <v>CB18B3</v>
      </c>
      <c r="C71" s="57" t="s">
        <v>753</v>
      </c>
      <c r="D71" s="58">
        <f>Invoice!B75</f>
        <v>11</v>
      </c>
      <c r="E71" s="59">
        <f>'Shipping Invoice'!J75*$N$1</f>
        <v>10.39</v>
      </c>
      <c r="F71" s="59">
        <f t="shared" si="0"/>
        <v>114.29</v>
      </c>
      <c r="G71" s="60">
        <f t="shared" si="1"/>
        <v>10.39</v>
      </c>
      <c r="H71" s="63">
        <f t="shared" si="2"/>
        <v>114.29</v>
      </c>
    </row>
    <row r="72" spans="1:8" s="62" customFormat="1" ht="24">
      <c r="A72" s="56" t="str">
        <f>IF((LEN('Copy paste to Here'!G76))&gt;5,((CONCATENATE('Copy paste to Here'!G76," &amp; ",'Copy paste to Here'!D76,"  &amp;  ",'Copy paste to Here'!E76))),"Empty Cell")</f>
        <v xml:space="preserve">Surgical steel circular barbell, 18g (1mm) with two 3mm balls &amp; Length: 8mm  &amp;  </v>
      </c>
      <c r="B72" s="57" t="str">
        <f>'Copy paste to Here'!C76</f>
        <v>CB18B3</v>
      </c>
      <c r="C72" s="57" t="s">
        <v>753</v>
      </c>
      <c r="D72" s="58">
        <f>Invoice!B76</f>
        <v>8</v>
      </c>
      <c r="E72" s="59">
        <f>'Shipping Invoice'!J76*$N$1</f>
        <v>10.39</v>
      </c>
      <c r="F72" s="59">
        <f t="shared" si="0"/>
        <v>83.12</v>
      </c>
      <c r="G72" s="60">
        <f t="shared" si="1"/>
        <v>10.39</v>
      </c>
      <c r="H72" s="63">
        <f t="shared" si="2"/>
        <v>83.12</v>
      </c>
    </row>
    <row r="73" spans="1:8" s="62" customFormat="1" ht="24">
      <c r="A73" s="56" t="str">
        <f>IF((LEN('Copy paste to Here'!G77))&gt;5,((CONCATENATE('Copy paste to Here'!G77," &amp; ",'Copy paste to Here'!D77,"  &amp;  ",'Copy paste to Here'!E77))),"Empty Cell")</f>
        <v xml:space="preserve">Surgical steel circular barbell, 18g (1mm) with two 3mm balls &amp; Length: 10mm  &amp;  </v>
      </c>
      <c r="B73" s="57" t="str">
        <f>'Copy paste to Here'!C77</f>
        <v>CB18B3</v>
      </c>
      <c r="C73" s="57" t="s">
        <v>753</v>
      </c>
      <c r="D73" s="58">
        <f>Invoice!B77</f>
        <v>8</v>
      </c>
      <c r="E73" s="59">
        <f>'Shipping Invoice'!J77*$N$1</f>
        <v>10.39</v>
      </c>
      <c r="F73" s="59">
        <f t="shared" si="0"/>
        <v>83.12</v>
      </c>
      <c r="G73" s="60">
        <f t="shared" si="1"/>
        <v>10.39</v>
      </c>
      <c r="H73" s="63">
        <f t="shared" si="2"/>
        <v>83.12</v>
      </c>
    </row>
    <row r="74" spans="1:8" s="62" customFormat="1" ht="24">
      <c r="A74" s="56" t="str">
        <f>IF((LEN('Copy paste to Here'!G78))&gt;5,((CONCATENATE('Copy paste to Here'!G78," &amp; ",'Copy paste to Here'!D78,"  &amp;  ",'Copy paste to Here'!E78))),"Empty Cell")</f>
        <v xml:space="preserve">Surgical steel circular barbell, 20g (0.8mm) with two 3mm balls &amp; Length: 8mm  &amp;  </v>
      </c>
      <c r="B74" s="57" t="str">
        <f>'Copy paste to Here'!C78</f>
        <v>CB20B</v>
      </c>
      <c r="C74" s="57" t="s">
        <v>755</v>
      </c>
      <c r="D74" s="58">
        <f>Invoice!B78</f>
        <v>4</v>
      </c>
      <c r="E74" s="59">
        <f>'Shipping Invoice'!J78*$N$1</f>
        <v>13.97</v>
      </c>
      <c r="F74" s="59">
        <f t="shared" si="0"/>
        <v>55.88</v>
      </c>
      <c r="G74" s="60">
        <f t="shared" si="1"/>
        <v>13.97</v>
      </c>
      <c r="H74" s="63">
        <f t="shared" si="2"/>
        <v>55.88</v>
      </c>
    </row>
    <row r="75" spans="1:8" s="62" customFormat="1" ht="24">
      <c r="A75" s="56" t="str">
        <f>IF((LEN('Copy paste to Here'!G79))&gt;5,((CONCATENATE('Copy paste to Here'!G79," &amp; ",'Copy paste to Here'!D79,"  &amp;  ",'Copy paste to Here'!E79))),"Empty Cell")</f>
        <v xml:space="preserve">Surgical steel circular barbell, 14g (1.6mm) with two 4mm cones &amp; Length: 10mm  &amp;  </v>
      </c>
      <c r="B75" s="57" t="str">
        <f>'Copy paste to Here'!C79</f>
        <v>CBCNM</v>
      </c>
      <c r="C75" s="57" t="s">
        <v>757</v>
      </c>
      <c r="D75" s="58">
        <f>Invoice!B79</f>
        <v>1</v>
      </c>
      <c r="E75" s="59">
        <f>'Shipping Invoice'!J79*$N$1</f>
        <v>8.9499999999999993</v>
      </c>
      <c r="F75" s="59">
        <f t="shared" si="0"/>
        <v>8.9499999999999993</v>
      </c>
      <c r="G75" s="60">
        <f t="shared" si="1"/>
        <v>8.9499999999999993</v>
      </c>
      <c r="H75" s="63">
        <f t="shared" si="2"/>
        <v>8.9499999999999993</v>
      </c>
    </row>
    <row r="76" spans="1:8" s="62" customFormat="1" ht="24">
      <c r="A76" s="56" t="str">
        <f>IF((LEN('Copy paste to Here'!G80))&gt;5,((CONCATENATE('Copy paste to Here'!G80," &amp; ",'Copy paste to Here'!D80,"  &amp;  ",'Copy paste to Here'!E80))),"Empty Cell")</f>
        <v xml:space="preserve">Surgical steel circular barbell, 16g (1.2mm) with two 3mm balls &amp; Length: 9mm  &amp;  </v>
      </c>
      <c r="B76" s="57" t="str">
        <f>'Copy paste to Here'!C80</f>
        <v>CBEB</v>
      </c>
      <c r="C76" s="57" t="s">
        <v>759</v>
      </c>
      <c r="D76" s="58">
        <f>Invoice!B80</f>
        <v>3</v>
      </c>
      <c r="E76" s="59">
        <f>'Shipping Invoice'!J80*$N$1</f>
        <v>8.6</v>
      </c>
      <c r="F76" s="59">
        <f t="shared" si="0"/>
        <v>25.799999999999997</v>
      </c>
      <c r="G76" s="60">
        <f t="shared" si="1"/>
        <v>8.6</v>
      </c>
      <c r="H76" s="63">
        <f t="shared" si="2"/>
        <v>25.799999999999997</v>
      </c>
    </row>
    <row r="77" spans="1:8" s="62" customFormat="1" ht="24">
      <c r="A77" s="56" t="str">
        <f>IF((LEN('Copy paste to Here'!G81))&gt;5,((CONCATENATE('Copy paste to Here'!G81," &amp; ",'Copy paste to Here'!D81,"  &amp;  ",'Copy paste to Here'!E81))),"Empty Cell")</f>
        <v>Premium PVD plated surgical steel circular barbell, 16g (1.2mm) with two 3mm balls &amp; Length: 8mm  &amp;  Color: Blue</v>
      </c>
      <c r="B77" s="57" t="str">
        <f>'Copy paste to Here'!C81</f>
        <v>CBETB</v>
      </c>
      <c r="C77" s="57" t="s">
        <v>761</v>
      </c>
      <c r="D77" s="58">
        <f>Invoice!B81</f>
        <v>2</v>
      </c>
      <c r="E77" s="59">
        <f>'Shipping Invoice'!J81*$N$1</f>
        <v>21.13</v>
      </c>
      <c r="F77" s="59">
        <f t="shared" si="0"/>
        <v>42.26</v>
      </c>
      <c r="G77" s="60">
        <f t="shared" si="1"/>
        <v>21.13</v>
      </c>
      <c r="H77" s="63">
        <f t="shared" si="2"/>
        <v>42.26</v>
      </c>
    </row>
    <row r="78" spans="1:8" s="62" customFormat="1" ht="24">
      <c r="A78" s="56" t="str">
        <f>IF((LEN('Copy paste to Here'!G82))&gt;5,((CONCATENATE('Copy paste to Here'!G82," &amp; ",'Copy paste to Here'!D82,"  &amp;  ",'Copy paste to Here'!E82))),"Empty Cell")</f>
        <v>Premium PVD plated surgical steel circular barbell, 16g (1.2mm) with two 3mm balls &amp; Length: 10mm  &amp;  Color: Blue</v>
      </c>
      <c r="B78" s="57" t="str">
        <f>'Copy paste to Here'!C82</f>
        <v>CBETB</v>
      </c>
      <c r="C78" s="57" t="s">
        <v>761</v>
      </c>
      <c r="D78" s="58">
        <f>Invoice!B82</f>
        <v>2</v>
      </c>
      <c r="E78" s="59">
        <f>'Shipping Invoice'!J82*$N$1</f>
        <v>21.13</v>
      </c>
      <c r="F78" s="59">
        <f t="shared" si="0"/>
        <v>42.26</v>
      </c>
      <c r="G78" s="60">
        <f t="shared" si="1"/>
        <v>21.13</v>
      </c>
      <c r="H78" s="63">
        <f t="shared" si="2"/>
        <v>42.26</v>
      </c>
    </row>
    <row r="79" spans="1:8" s="62" customFormat="1" ht="24">
      <c r="A79" s="56" t="str">
        <f>IF((LEN('Copy paste to Here'!G83))&gt;5,((CONCATENATE('Copy paste to Here'!G83," &amp; ",'Copy paste to Here'!D83,"  &amp;  ",'Copy paste to Here'!E83))),"Empty Cell")</f>
        <v>Premium PVD plated surgical steel circular barbell, 16g (1.2mm) with two 3mm cones &amp; Length: 8mm  &amp;  Color: Blue</v>
      </c>
      <c r="B79" s="57" t="str">
        <f>'Copy paste to Here'!C83</f>
        <v>CBETCN</v>
      </c>
      <c r="C79" s="57" t="s">
        <v>763</v>
      </c>
      <c r="D79" s="58">
        <f>Invoice!B83</f>
        <v>2</v>
      </c>
      <c r="E79" s="59">
        <f>'Shipping Invoice'!J83*$N$1</f>
        <v>21.13</v>
      </c>
      <c r="F79" s="59">
        <f t="shared" si="0"/>
        <v>42.26</v>
      </c>
      <c r="G79" s="60">
        <f t="shared" si="1"/>
        <v>21.13</v>
      </c>
      <c r="H79" s="63">
        <f t="shared" si="2"/>
        <v>42.26</v>
      </c>
    </row>
    <row r="80" spans="1:8" s="62" customFormat="1" ht="24">
      <c r="A80" s="56" t="str">
        <f>IF((LEN('Copy paste to Here'!G84))&gt;5,((CONCATENATE('Copy paste to Here'!G84," &amp; ",'Copy paste to Here'!D84,"  &amp;  ",'Copy paste to Here'!E84))),"Empty Cell")</f>
        <v>Premium PVD plated surgical steel circular barbell, 16g (1.2mm) with two 3mm cones &amp; Length: 10mm  &amp;  Color: Blue</v>
      </c>
      <c r="B80" s="57" t="str">
        <f>'Copy paste to Here'!C84</f>
        <v>CBETCN</v>
      </c>
      <c r="C80" s="57" t="s">
        <v>763</v>
      </c>
      <c r="D80" s="58">
        <f>Invoice!B84</f>
        <v>2</v>
      </c>
      <c r="E80" s="59">
        <f>'Shipping Invoice'!J84*$N$1</f>
        <v>21.13</v>
      </c>
      <c r="F80" s="59">
        <f t="shared" si="0"/>
        <v>42.26</v>
      </c>
      <c r="G80" s="60">
        <f t="shared" si="1"/>
        <v>21.13</v>
      </c>
      <c r="H80" s="63">
        <f t="shared" si="2"/>
        <v>42.26</v>
      </c>
    </row>
    <row r="81" spans="1:8" s="62" customFormat="1" ht="24">
      <c r="A81" s="56" t="str">
        <f>IF((LEN('Copy paste to Here'!G85))&gt;5,((CONCATENATE('Copy paste to Here'!G85," &amp; ",'Copy paste to Here'!D85,"  &amp;  ",'Copy paste to Here'!E85))),"Empty Cell")</f>
        <v xml:space="preserve">Surgical steel circular barbells, 16g (1.2mm) with two 3mm acrylic UV dice - length 5/16'' (8mm) &amp; Color: White  &amp;  </v>
      </c>
      <c r="B81" s="57" t="str">
        <f>'Copy paste to Here'!C85</f>
        <v>CBEUVDI</v>
      </c>
      <c r="C81" s="57" t="s">
        <v>765</v>
      </c>
      <c r="D81" s="58">
        <f>Invoice!B85</f>
        <v>8</v>
      </c>
      <c r="E81" s="59">
        <f>'Shipping Invoice'!J85*$N$1</f>
        <v>13.97</v>
      </c>
      <c r="F81" s="59">
        <f t="shared" si="0"/>
        <v>111.76</v>
      </c>
      <c r="G81" s="60">
        <f t="shared" si="1"/>
        <v>13.97</v>
      </c>
      <c r="H81" s="63">
        <f t="shared" si="2"/>
        <v>111.76</v>
      </c>
    </row>
    <row r="82" spans="1:8" s="62" customFormat="1" ht="24">
      <c r="A82" s="56" t="str">
        <f>IF((LEN('Copy paste to Here'!G86))&gt;5,((CONCATENATE('Copy paste to Here'!G86," &amp; ",'Copy paste to Here'!D86,"  &amp;  ",'Copy paste to Here'!E86))),"Empty Cell")</f>
        <v xml:space="preserve">Surgical steel circular barbells, 16g (1.2mm) with two 3mm acrylic UV dice - length 5/16'' (8mm) &amp; Color: Light blue  &amp;  </v>
      </c>
      <c r="B82" s="57" t="str">
        <f>'Copy paste to Here'!C86</f>
        <v>CBEUVDI</v>
      </c>
      <c r="C82" s="57" t="s">
        <v>765</v>
      </c>
      <c r="D82" s="58">
        <f>Invoice!B86</f>
        <v>8</v>
      </c>
      <c r="E82" s="59">
        <f>'Shipping Invoice'!J86*$N$1</f>
        <v>13.97</v>
      </c>
      <c r="F82" s="59">
        <f t="shared" si="0"/>
        <v>111.76</v>
      </c>
      <c r="G82" s="60">
        <f t="shared" si="1"/>
        <v>13.97</v>
      </c>
      <c r="H82" s="63">
        <f t="shared" si="2"/>
        <v>111.76</v>
      </c>
    </row>
    <row r="83" spans="1:8" s="62" customFormat="1" ht="24">
      <c r="A83" s="56" t="str">
        <f>IF((LEN('Copy paste to Here'!G87))&gt;5,((CONCATENATE('Copy paste to Here'!G87," &amp; ",'Copy paste to Here'!D87,"  &amp;  ",'Copy paste to Here'!E87))),"Empty Cell")</f>
        <v xml:space="preserve">Surgical steel circular barbells, 16g (1.2mm) with two 3mm acrylic UV dice - length 5/16'' (8mm) &amp; Color: Red  &amp;  </v>
      </c>
      <c r="B83" s="57" t="str">
        <f>'Copy paste to Here'!C87</f>
        <v>CBEUVDI</v>
      </c>
      <c r="C83" s="57" t="s">
        <v>765</v>
      </c>
      <c r="D83" s="58">
        <f>Invoice!B87</f>
        <v>8</v>
      </c>
      <c r="E83" s="59">
        <f>'Shipping Invoice'!J87*$N$1</f>
        <v>13.97</v>
      </c>
      <c r="F83" s="59">
        <f t="shared" ref="F83:F146" si="3">D83*E83</f>
        <v>111.76</v>
      </c>
      <c r="G83" s="60">
        <f t="shared" ref="G83:G146" si="4">E83*$E$14</f>
        <v>13.97</v>
      </c>
      <c r="H83" s="63">
        <f t="shared" ref="H83:H146" si="5">D83*G83</f>
        <v>111.76</v>
      </c>
    </row>
    <row r="84" spans="1:8" s="62" customFormat="1" ht="24">
      <c r="A84" s="56" t="str">
        <f>IF((LEN('Copy paste to Here'!G88))&gt;5,((CONCATENATE('Copy paste to Here'!G88," &amp; ",'Copy paste to Here'!D88,"  &amp;  ",'Copy paste to Here'!E88))),"Empty Cell")</f>
        <v xml:space="preserve">Surgical steel circular barbell, 14g (1.6mm) with two 4mm balls &amp; Length: 10mm  &amp;  </v>
      </c>
      <c r="B84" s="57" t="str">
        <f>'Copy paste to Here'!C88</f>
        <v>CBM</v>
      </c>
      <c r="C84" s="57" t="s">
        <v>767</v>
      </c>
      <c r="D84" s="58">
        <f>Invoice!B88</f>
        <v>1</v>
      </c>
      <c r="E84" s="59">
        <f>'Shipping Invoice'!J88*$N$1</f>
        <v>10.39</v>
      </c>
      <c r="F84" s="59">
        <f t="shared" si="3"/>
        <v>10.39</v>
      </c>
      <c r="G84" s="60">
        <f t="shared" si="4"/>
        <v>10.39</v>
      </c>
      <c r="H84" s="63">
        <f t="shared" si="5"/>
        <v>10.39</v>
      </c>
    </row>
    <row r="85" spans="1:8" s="62" customFormat="1" ht="24">
      <c r="A85" s="56" t="str">
        <f>IF((LEN('Copy paste to Here'!G89))&gt;5,((CONCATENATE('Copy paste to Here'!G89," &amp; ",'Copy paste to Here'!D89,"  &amp;  ",'Copy paste to Here'!E89))),"Empty Cell")</f>
        <v xml:space="preserve">Surgical steel circular barbell, 14g (1.6mm) with two 4mm dice &amp; Length: 10mm  &amp;  </v>
      </c>
      <c r="B85" s="57" t="str">
        <f>'Copy paste to Here'!C89</f>
        <v>CBSDI</v>
      </c>
      <c r="C85" s="57" t="s">
        <v>769</v>
      </c>
      <c r="D85" s="58">
        <f>Invoice!B89</f>
        <v>1</v>
      </c>
      <c r="E85" s="59">
        <f>'Shipping Invoice'!J89*$N$1</f>
        <v>25.43</v>
      </c>
      <c r="F85" s="59">
        <f t="shared" si="3"/>
        <v>25.43</v>
      </c>
      <c r="G85" s="60">
        <f t="shared" si="4"/>
        <v>25.43</v>
      </c>
      <c r="H85" s="63">
        <f t="shared" si="5"/>
        <v>25.43</v>
      </c>
    </row>
    <row r="86" spans="1:8" s="62" customFormat="1" ht="24">
      <c r="A86" s="56" t="str">
        <f>IF((LEN('Copy paste to Here'!G90))&gt;5,((CONCATENATE('Copy paste to Here'!G90," &amp; ",'Copy paste to Here'!D90,"  &amp;  ",'Copy paste to Here'!E90))),"Empty Cell")</f>
        <v xml:space="preserve">Surgical steel circular barbell, 14g (1.6mm) with two 4mm dice &amp; Length: 12mm  &amp;  </v>
      </c>
      <c r="B86" s="57" t="str">
        <f>'Copy paste to Here'!C90</f>
        <v>CBSDI</v>
      </c>
      <c r="C86" s="57" t="s">
        <v>769</v>
      </c>
      <c r="D86" s="58">
        <f>Invoice!B90</f>
        <v>4</v>
      </c>
      <c r="E86" s="59">
        <f>'Shipping Invoice'!J90*$N$1</f>
        <v>25.43</v>
      </c>
      <c r="F86" s="59">
        <f t="shared" si="3"/>
        <v>101.72</v>
      </c>
      <c r="G86" s="60">
        <f t="shared" si="4"/>
        <v>25.43</v>
      </c>
      <c r="H86" s="63">
        <f t="shared" si="5"/>
        <v>101.72</v>
      </c>
    </row>
    <row r="87" spans="1:8" s="62" customFormat="1" ht="24">
      <c r="A87" s="56" t="str">
        <f>IF((LEN('Copy paste to Here'!G91))&gt;5,((CONCATENATE('Copy paste to Here'!G91," &amp; ",'Copy paste to Here'!D91,"  &amp;  ",'Copy paste to Here'!E91))),"Empty Cell")</f>
        <v>PVD plated surgical steel circular barbell 20g (0.8mm) with two 3mm cones &amp; Length: 10mm  &amp;  Color: Black</v>
      </c>
      <c r="B87" s="57" t="str">
        <f>'Copy paste to Here'!C91</f>
        <v>CBT20CN</v>
      </c>
      <c r="C87" s="57" t="s">
        <v>771</v>
      </c>
      <c r="D87" s="58">
        <f>Invoice!B91</f>
        <v>8</v>
      </c>
      <c r="E87" s="59">
        <f>'Shipping Invoice'!J91*$N$1</f>
        <v>24.72</v>
      </c>
      <c r="F87" s="59">
        <f t="shared" si="3"/>
        <v>197.76</v>
      </c>
      <c r="G87" s="60">
        <f t="shared" si="4"/>
        <v>24.72</v>
      </c>
      <c r="H87" s="63">
        <f t="shared" si="5"/>
        <v>197.76</v>
      </c>
    </row>
    <row r="88" spans="1:8" s="62" customFormat="1" ht="24">
      <c r="A88" s="56" t="str">
        <f>IF((LEN('Copy paste to Here'!G92))&gt;5,((CONCATENATE('Copy paste to Here'!G92," &amp; ",'Copy paste to Here'!D92,"  &amp;  ",'Copy paste to Here'!E92))),"Empty Cell")</f>
        <v xml:space="preserve">Surgical steel Industrial barbell, 16g (1.2mm) with a 4mm cone and a casted arrow end &amp; Length: 32mm  &amp;  </v>
      </c>
      <c r="B88" s="57" t="str">
        <f>'Copy paste to Here'!C92</f>
        <v>INDSAW</v>
      </c>
      <c r="C88" s="57" t="s">
        <v>773</v>
      </c>
      <c r="D88" s="58">
        <f>Invoice!B92</f>
        <v>4</v>
      </c>
      <c r="E88" s="59">
        <f>'Shipping Invoice'!J92*$N$1</f>
        <v>60.18</v>
      </c>
      <c r="F88" s="59">
        <f t="shared" si="3"/>
        <v>240.72</v>
      </c>
      <c r="G88" s="60">
        <f t="shared" si="4"/>
        <v>60.18</v>
      </c>
      <c r="H88" s="63">
        <f t="shared" si="5"/>
        <v>240.72</v>
      </c>
    </row>
    <row r="89" spans="1:8" s="62" customFormat="1" ht="24">
      <c r="A89" s="56" t="str">
        <f>IF((LEN('Copy paste to Here'!G93))&gt;5,((CONCATENATE('Copy paste to Here'!G93," &amp; ",'Copy paste to Here'!D93,"  &amp;  ",'Copy paste to Here'!E93))),"Empty Cell")</f>
        <v xml:space="preserve">Surgical steel Industrial barbell, 16g (1.2mm) with a 4mm cone and a casted arrow end &amp; Length: 48mm  &amp;  </v>
      </c>
      <c r="B89" s="57" t="str">
        <f>'Copy paste to Here'!C93</f>
        <v>INDSAW</v>
      </c>
      <c r="C89" s="57" t="s">
        <v>773</v>
      </c>
      <c r="D89" s="58">
        <f>Invoice!B93</f>
        <v>2</v>
      </c>
      <c r="E89" s="59">
        <f>'Shipping Invoice'!J93*$N$1</f>
        <v>60.18</v>
      </c>
      <c r="F89" s="59">
        <f t="shared" si="3"/>
        <v>120.36</v>
      </c>
      <c r="G89" s="60">
        <f t="shared" si="4"/>
        <v>60.18</v>
      </c>
      <c r="H89" s="63">
        <f t="shared" si="5"/>
        <v>120.36</v>
      </c>
    </row>
    <row r="90" spans="1:8" s="62" customFormat="1" ht="24">
      <c r="A90" s="56" t="str">
        <f>IF((LEN('Copy paste to Here'!G94))&gt;5,((CONCATENATE('Copy paste to Here'!G94," &amp; ",'Copy paste to Here'!D94,"  &amp;  ",'Copy paste to Here'!E94))),"Empty Cell")</f>
        <v xml:space="preserve">Surgical steel labret, 16g (1.2mm) with a 3mm ball &amp; Length: 14mm  &amp;  </v>
      </c>
      <c r="B90" s="57" t="str">
        <f>'Copy paste to Here'!C94</f>
        <v>LBB3</v>
      </c>
      <c r="C90" s="57" t="s">
        <v>662</v>
      </c>
      <c r="D90" s="58">
        <f>Invoice!B94</f>
        <v>20</v>
      </c>
      <c r="E90" s="59">
        <f>'Shipping Invoice'!J94*$N$1</f>
        <v>6.09</v>
      </c>
      <c r="F90" s="59">
        <f t="shared" si="3"/>
        <v>121.8</v>
      </c>
      <c r="G90" s="60">
        <f t="shared" si="4"/>
        <v>6.09</v>
      </c>
      <c r="H90" s="63">
        <f t="shared" si="5"/>
        <v>121.8</v>
      </c>
    </row>
    <row r="91" spans="1:8" s="62" customFormat="1" ht="36">
      <c r="A91" s="56" t="str">
        <f>IF((LEN('Copy paste to Here'!G95))&gt;5,((CONCATENATE('Copy paste to Here'!G95," &amp; ",'Copy paste to Here'!D95,"  &amp;  ",'Copy paste to Here'!E95))),"Empty Cell")</f>
        <v>Surgical steel internally threaded labret, 16g (1.2mm) with flat top part with ferido glued multi crystals and resin cover &amp; Length: 8mm with 4mm top part  &amp;  Crystal Color: Amethyst</v>
      </c>
      <c r="B91" s="57" t="str">
        <f>'Copy paste to Here'!C95</f>
        <v>LBIFRC</v>
      </c>
      <c r="C91" s="57" t="s">
        <v>829</v>
      </c>
      <c r="D91" s="58">
        <f>Invoice!B95</f>
        <v>2</v>
      </c>
      <c r="E91" s="59">
        <f>'Shipping Invoice'!J95*$N$1</f>
        <v>48</v>
      </c>
      <c r="F91" s="59">
        <f t="shared" si="3"/>
        <v>96</v>
      </c>
      <c r="G91" s="60">
        <f t="shared" si="4"/>
        <v>48</v>
      </c>
      <c r="H91" s="63">
        <f t="shared" si="5"/>
        <v>96</v>
      </c>
    </row>
    <row r="92" spans="1:8" s="62" customFormat="1" ht="36">
      <c r="A92" s="56" t="str">
        <f>IF((LEN('Copy paste to Here'!G96))&gt;5,((CONCATENATE('Copy paste to Here'!G96," &amp; ",'Copy paste to Here'!D96,"  &amp;  ",'Copy paste to Here'!E96))),"Empty Cell")</f>
        <v>Anodized 316L steel labret, 16g (1.2mm) with an internally threaded 2.5mm crystal top &amp; Length: 6mm  &amp;  Crystal Color: Amethyst / Black Anodized</v>
      </c>
      <c r="B92" s="57" t="str">
        <f>'Copy paste to Here'!C96</f>
        <v>LBTC25</v>
      </c>
      <c r="C92" s="57" t="s">
        <v>777</v>
      </c>
      <c r="D92" s="58">
        <f>Invoice!B96</f>
        <v>3</v>
      </c>
      <c r="E92" s="59">
        <f>'Shipping Invoice'!J96*$N$1</f>
        <v>35.46</v>
      </c>
      <c r="F92" s="59">
        <f t="shared" si="3"/>
        <v>106.38</v>
      </c>
      <c r="G92" s="60">
        <f t="shared" si="4"/>
        <v>35.46</v>
      </c>
      <c r="H92" s="63">
        <f t="shared" si="5"/>
        <v>106.38</v>
      </c>
    </row>
    <row r="93" spans="1:8" s="62" customFormat="1" ht="36">
      <c r="A93" s="56" t="str">
        <f>IF((LEN('Copy paste to Here'!G97))&gt;5,((CONCATENATE('Copy paste to Here'!G97," &amp; ",'Copy paste to Here'!D97,"  &amp;  ",'Copy paste to Here'!E97))),"Empty Cell")</f>
        <v>Anodized 316L steel labret, 16g (1.2mm) with an internally threaded 2.5mm crystal top &amp; Length: 6mm  &amp;  Crystal Color: Light Siam / Black Anodized</v>
      </c>
      <c r="B93" s="57" t="str">
        <f>'Copy paste to Here'!C97</f>
        <v>LBTC25</v>
      </c>
      <c r="C93" s="57" t="s">
        <v>777</v>
      </c>
      <c r="D93" s="58">
        <f>Invoice!B97</f>
        <v>6</v>
      </c>
      <c r="E93" s="59">
        <f>'Shipping Invoice'!J97*$N$1</f>
        <v>35.46</v>
      </c>
      <c r="F93" s="59">
        <f t="shared" si="3"/>
        <v>212.76</v>
      </c>
      <c r="G93" s="60">
        <f t="shared" si="4"/>
        <v>35.46</v>
      </c>
      <c r="H93" s="63">
        <f t="shared" si="5"/>
        <v>212.76</v>
      </c>
    </row>
    <row r="94" spans="1:8" s="62" customFormat="1" ht="36">
      <c r="A94" s="56" t="str">
        <f>IF((LEN('Copy paste to Here'!G98))&gt;5,((CONCATENATE('Copy paste to Here'!G98," &amp; ",'Copy paste to Here'!D98,"  &amp;  ",'Copy paste to Here'!E98))),"Empty Cell")</f>
        <v>Anodized 316L steel labret, 16g (1.2mm) with an internally threaded 2.5mm crystal top &amp; Length: 8mm  &amp;  Crystal Color: Rose / Black Anodized</v>
      </c>
      <c r="B94" s="57" t="str">
        <f>'Copy paste to Here'!C98</f>
        <v>LBTC25</v>
      </c>
      <c r="C94" s="57" t="s">
        <v>777</v>
      </c>
      <c r="D94" s="58">
        <f>Invoice!B98</f>
        <v>6</v>
      </c>
      <c r="E94" s="59">
        <f>'Shipping Invoice'!J98*$N$1</f>
        <v>35.46</v>
      </c>
      <c r="F94" s="59">
        <f t="shared" si="3"/>
        <v>212.76</v>
      </c>
      <c r="G94" s="60">
        <f t="shared" si="4"/>
        <v>35.46</v>
      </c>
      <c r="H94" s="63">
        <f t="shared" si="5"/>
        <v>212.76</v>
      </c>
    </row>
    <row r="95" spans="1:8" s="62" customFormat="1" ht="36">
      <c r="A95" s="56" t="str">
        <f>IF((LEN('Copy paste to Here'!G99))&gt;5,((CONCATENATE('Copy paste to Here'!G99," &amp; ",'Copy paste to Here'!D99,"  &amp;  ",'Copy paste to Here'!E99))),"Empty Cell")</f>
        <v>Anodized 316L steel labret, 16g (1.2mm) with an internally threaded 2.5mm crystal top &amp; Length: 8mm  &amp;  Crystal Color: Light Siam / Black Anodized</v>
      </c>
      <c r="B95" s="57" t="str">
        <f>'Copy paste to Here'!C99</f>
        <v>LBTC25</v>
      </c>
      <c r="C95" s="57" t="s">
        <v>777</v>
      </c>
      <c r="D95" s="58">
        <f>Invoice!B99</f>
        <v>15</v>
      </c>
      <c r="E95" s="59">
        <f>'Shipping Invoice'!J99*$N$1</f>
        <v>35.46</v>
      </c>
      <c r="F95" s="59">
        <f t="shared" si="3"/>
        <v>531.9</v>
      </c>
      <c r="G95" s="60">
        <f t="shared" si="4"/>
        <v>35.46</v>
      </c>
      <c r="H95" s="63">
        <f t="shared" si="5"/>
        <v>531.9</v>
      </c>
    </row>
    <row r="96" spans="1:8" s="62" customFormat="1" ht="24">
      <c r="A96" s="56" t="str">
        <f>IF((LEN('Copy paste to Here'!G100))&gt;5,((CONCATENATE('Copy paste to Here'!G100," &amp; ",'Copy paste to Here'!D100,"  &amp;  ",'Copy paste to Here'!E100))),"Empty Cell")</f>
        <v xml:space="preserve">Clear Bio-flexible nose screw retainer, 20g (0.8mm) with 2mm ball shaped top &amp;   &amp;  </v>
      </c>
      <c r="B96" s="57" t="str">
        <f>'Copy paste to Here'!C100</f>
        <v>NSCRT20</v>
      </c>
      <c r="C96" s="57" t="s">
        <v>782</v>
      </c>
      <c r="D96" s="58">
        <f>Invoice!B100</f>
        <v>6</v>
      </c>
      <c r="E96" s="59">
        <f>'Shipping Invoice'!J100*$N$1</f>
        <v>5.01</v>
      </c>
      <c r="F96" s="59">
        <f t="shared" si="3"/>
        <v>30.06</v>
      </c>
      <c r="G96" s="60">
        <f t="shared" si="4"/>
        <v>5.01</v>
      </c>
      <c r="H96" s="63">
        <f t="shared" si="5"/>
        <v>30.06</v>
      </c>
    </row>
    <row r="97" spans="1:8" s="62" customFormat="1" ht="24">
      <c r="A97" s="56" t="str">
        <f>IF((LEN('Copy paste to Here'!G101))&gt;5,((CONCATENATE('Copy paste to Here'!G101," &amp; ",'Copy paste to Here'!D101,"  &amp;  ",'Copy paste to Here'!E101))),"Empty Cell")</f>
        <v xml:space="preserve">Anodized surgical steel nose screw, 20g (0.8mm) with 2mm ball top &amp; Color: Black  &amp;  </v>
      </c>
      <c r="B97" s="57" t="str">
        <f>'Copy paste to Here'!C101</f>
        <v>NSTB</v>
      </c>
      <c r="C97" s="57" t="s">
        <v>631</v>
      </c>
      <c r="D97" s="58">
        <f>Invoice!B101</f>
        <v>4</v>
      </c>
      <c r="E97" s="59">
        <f>'Shipping Invoice'!J101*$N$1</f>
        <v>13.97</v>
      </c>
      <c r="F97" s="59">
        <f t="shared" si="3"/>
        <v>55.88</v>
      </c>
      <c r="G97" s="60">
        <f t="shared" si="4"/>
        <v>13.97</v>
      </c>
      <c r="H97" s="63">
        <f t="shared" si="5"/>
        <v>55.88</v>
      </c>
    </row>
    <row r="98" spans="1:8" s="62" customFormat="1" ht="24">
      <c r="A98" s="56" t="str">
        <f>IF((LEN('Copy paste to Here'!G102))&gt;5,((CONCATENATE('Copy paste to Here'!G102," &amp; ",'Copy paste to Here'!D102,"  &amp;  ",'Copy paste to Here'!E102))),"Empty Cell")</f>
        <v xml:space="preserve">Anodized surgical steel nose screw, 20g (0.8mm) with 2mm ball top &amp; Color: Blue  &amp;  </v>
      </c>
      <c r="B98" s="57" t="str">
        <f>'Copy paste to Here'!C102</f>
        <v>NSTB</v>
      </c>
      <c r="C98" s="57" t="s">
        <v>631</v>
      </c>
      <c r="D98" s="58">
        <f>Invoice!B102</f>
        <v>2</v>
      </c>
      <c r="E98" s="59">
        <f>'Shipping Invoice'!J102*$N$1</f>
        <v>13.97</v>
      </c>
      <c r="F98" s="59">
        <f t="shared" si="3"/>
        <v>27.94</v>
      </c>
      <c r="G98" s="60">
        <f t="shared" si="4"/>
        <v>13.97</v>
      </c>
      <c r="H98" s="63">
        <f t="shared" si="5"/>
        <v>27.94</v>
      </c>
    </row>
    <row r="99" spans="1:8" s="62" customFormat="1" ht="24">
      <c r="A99" s="56" t="str">
        <f>IF((LEN('Copy paste to Here'!G103))&gt;5,((CONCATENATE('Copy paste to Here'!G103," &amp; ",'Copy paste to Here'!D103,"  &amp;  ",'Copy paste to Here'!E103))),"Empty Cell")</f>
        <v xml:space="preserve">Anodized surgical steel nose screw, 20g (0.8mm) with 2mm cone top &amp; Color: Black  &amp;  </v>
      </c>
      <c r="B99" s="57" t="str">
        <f>'Copy paste to Here'!C103</f>
        <v>NSTCN</v>
      </c>
      <c r="C99" s="57" t="s">
        <v>785</v>
      </c>
      <c r="D99" s="58">
        <f>Invoice!B103</f>
        <v>4</v>
      </c>
      <c r="E99" s="59">
        <f>'Shipping Invoice'!J103*$N$1</f>
        <v>13.97</v>
      </c>
      <c r="F99" s="59">
        <f t="shared" si="3"/>
        <v>55.88</v>
      </c>
      <c r="G99" s="60">
        <f t="shared" si="4"/>
        <v>13.97</v>
      </c>
      <c r="H99" s="63">
        <f t="shared" si="5"/>
        <v>55.88</v>
      </c>
    </row>
    <row r="100" spans="1:8" s="62" customFormat="1" ht="24">
      <c r="A100" s="56" t="str">
        <f>IF((LEN('Copy paste to Here'!G104))&gt;5,((CONCATENATE('Copy paste to Here'!G104," &amp; ",'Copy paste to Here'!D104,"  &amp;  ",'Copy paste to Here'!E104))),"Empty Cell")</f>
        <v xml:space="preserve">Anodized surgical steel nose screw, 20g (0.8mm) with 2mm cone top &amp; Color: Blue  &amp;  </v>
      </c>
      <c r="B100" s="57" t="str">
        <f>'Copy paste to Here'!C104</f>
        <v>NSTCN</v>
      </c>
      <c r="C100" s="57" t="s">
        <v>785</v>
      </c>
      <c r="D100" s="58">
        <f>Invoice!B104</f>
        <v>2</v>
      </c>
      <c r="E100" s="59">
        <f>'Shipping Invoice'!J104*$N$1</f>
        <v>13.97</v>
      </c>
      <c r="F100" s="59">
        <f t="shared" si="3"/>
        <v>27.94</v>
      </c>
      <c r="G100" s="60">
        <f t="shared" si="4"/>
        <v>13.97</v>
      </c>
      <c r="H100" s="63">
        <f t="shared" si="5"/>
        <v>27.94</v>
      </c>
    </row>
    <row r="101" spans="1:8" s="62" customFormat="1" ht="36">
      <c r="A101" s="56" t="str">
        <f>IF((LEN('Copy paste to Here'!G105))&gt;5,((CONCATENATE('Copy paste to Here'!G105," &amp; ",'Copy paste to Here'!D105,"  &amp;  ",'Copy paste to Here'!E105))),"Empty Cell")</f>
        <v>316L steel ball closure ring, 16g (1.2mm) with a 4mm rounded disk with a bezel set flat crystal &amp; Length: 8mm  &amp;  Crystal Color: Emerald</v>
      </c>
      <c r="B101" s="57" t="str">
        <f>'Copy paste to Here'!C105</f>
        <v>RCCR4</v>
      </c>
      <c r="C101" s="57" t="s">
        <v>787</v>
      </c>
      <c r="D101" s="58">
        <f>Invoice!B105</f>
        <v>2</v>
      </c>
      <c r="E101" s="59">
        <f>'Shipping Invoice'!J105*$N$1</f>
        <v>24.72</v>
      </c>
      <c r="F101" s="59">
        <f t="shared" si="3"/>
        <v>49.44</v>
      </c>
      <c r="G101" s="60">
        <f t="shared" si="4"/>
        <v>24.72</v>
      </c>
      <c r="H101" s="63">
        <f t="shared" si="5"/>
        <v>49.44</v>
      </c>
    </row>
    <row r="102" spans="1:8" s="62" customFormat="1" ht="36">
      <c r="A102" s="56" t="str">
        <f>IF((LEN('Copy paste to Here'!G106))&gt;5,((CONCATENATE('Copy paste to Here'!G106," &amp; ",'Copy paste to Here'!D106,"  &amp;  ",'Copy paste to Here'!E106))),"Empty Cell")</f>
        <v>Black PVD plated 316L steel septum retainer in a simple inverted U shape with outward pointing ends &amp; Gauge: 2.5mm  &amp;  Length: 10mm</v>
      </c>
      <c r="B102" s="57" t="str">
        <f>'Copy paste to Here'!C106</f>
        <v>SEPTB</v>
      </c>
      <c r="C102" s="57" t="s">
        <v>830</v>
      </c>
      <c r="D102" s="58">
        <f>Invoice!B106</f>
        <v>6</v>
      </c>
      <c r="E102" s="59">
        <f>'Shipping Invoice'!J106*$N$1</f>
        <v>24.72</v>
      </c>
      <c r="F102" s="59">
        <f t="shared" si="3"/>
        <v>148.32</v>
      </c>
      <c r="G102" s="60">
        <f t="shared" si="4"/>
        <v>24.72</v>
      </c>
      <c r="H102" s="63">
        <f t="shared" si="5"/>
        <v>148.32</v>
      </c>
    </row>
    <row r="103" spans="1:8" s="62" customFormat="1" ht="36">
      <c r="A103" s="56" t="str">
        <f>IF((LEN('Copy paste to Here'!G107))&gt;5,((CONCATENATE('Copy paste to Here'!G107," &amp; ",'Copy paste to Here'!D107,"  &amp;  ",'Copy paste to Here'!E107))),"Empty Cell")</f>
        <v>Black PVD plated 316L steel septum retainer in a simple inverted U shape with outward pointing ends &amp; Gauge: 2.5mm  &amp;  Length: 12mm</v>
      </c>
      <c r="B103" s="57" t="str">
        <f>'Copy paste to Here'!C107</f>
        <v>SEPTB</v>
      </c>
      <c r="C103" s="57" t="s">
        <v>830</v>
      </c>
      <c r="D103" s="58">
        <f>Invoice!B107</f>
        <v>12</v>
      </c>
      <c r="E103" s="59">
        <f>'Shipping Invoice'!J107*$N$1</f>
        <v>24.72</v>
      </c>
      <c r="F103" s="59">
        <f t="shared" si="3"/>
        <v>296.64</v>
      </c>
      <c r="G103" s="60">
        <f t="shared" si="4"/>
        <v>24.72</v>
      </c>
      <c r="H103" s="63">
        <f t="shared" si="5"/>
        <v>296.64</v>
      </c>
    </row>
    <row r="104" spans="1:8" s="62" customFormat="1" ht="24">
      <c r="A104" s="56" t="str">
        <f>IF((LEN('Copy paste to Here'!G108))&gt;5,((CONCATENATE('Copy paste to Here'!G108," &amp; ",'Copy paste to Here'!D108,"  &amp;  ",'Copy paste to Here'!E108))),"Empty Cell")</f>
        <v>Surgical steel eyebrow spiral, 18g (1mm) with two 3mm bezel set jewel balls &amp; Size: 8mm  &amp;  Cz Color: Amethyst</v>
      </c>
      <c r="B104" s="57" t="str">
        <f>'Copy paste to Here'!C108</f>
        <v>SP18JB3</v>
      </c>
      <c r="C104" s="57" t="s">
        <v>792</v>
      </c>
      <c r="D104" s="58">
        <f>Invoice!B108</f>
        <v>4</v>
      </c>
      <c r="E104" s="59">
        <f>'Shipping Invoice'!J108*$N$1</f>
        <v>21.49</v>
      </c>
      <c r="F104" s="59">
        <f t="shared" si="3"/>
        <v>85.96</v>
      </c>
      <c r="G104" s="60">
        <f t="shared" si="4"/>
        <v>21.49</v>
      </c>
      <c r="H104" s="63">
        <f t="shared" si="5"/>
        <v>85.96</v>
      </c>
    </row>
    <row r="105" spans="1:8" s="62" customFormat="1" ht="24">
      <c r="A105" s="56" t="str">
        <f>IF((LEN('Copy paste to Here'!G109))&gt;5,((CONCATENATE('Copy paste to Here'!G109," &amp; ",'Copy paste to Here'!D109,"  &amp;  ",'Copy paste to Here'!E109))),"Empty Cell")</f>
        <v xml:space="preserve">Titanium G23 industrial barbell, 14g (1.6mm) with two 5mm balls &amp; Length: 35mm  &amp;  </v>
      </c>
      <c r="B105" s="57" t="str">
        <f>'Copy paste to Here'!C109</f>
        <v>UINDB</v>
      </c>
      <c r="C105" s="57" t="s">
        <v>795</v>
      </c>
      <c r="D105" s="58">
        <f>Invoice!B109</f>
        <v>6</v>
      </c>
      <c r="E105" s="59">
        <f>'Shipping Invoice'!J109*$N$1</f>
        <v>52.65</v>
      </c>
      <c r="F105" s="59">
        <f t="shared" si="3"/>
        <v>315.89999999999998</v>
      </c>
      <c r="G105" s="60">
        <f t="shared" si="4"/>
        <v>52.65</v>
      </c>
      <c r="H105" s="63">
        <f t="shared" si="5"/>
        <v>315.89999999999998</v>
      </c>
    </row>
    <row r="106" spans="1:8" s="62" customFormat="1" ht="24">
      <c r="A106" s="56" t="str">
        <f>IF((LEN('Copy paste to Here'!G110))&gt;5,((CONCATENATE('Copy paste to Here'!G110," &amp; ",'Copy paste to Here'!D110,"  &amp;  ",'Copy paste to Here'!E110))),"Empty Cell")</f>
        <v xml:space="preserve">Titanium G23 industrial barbell, 14g (1.6mm) with two 5mm balls &amp; Length: 38mm  &amp;  </v>
      </c>
      <c r="B106" s="57" t="str">
        <f>'Copy paste to Here'!C110</f>
        <v>UINDB</v>
      </c>
      <c r="C106" s="57" t="s">
        <v>795</v>
      </c>
      <c r="D106" s="58">
        <f>Invoice!B110</f>
        <v>4</v>
      </c>
      <c r="E106" s="59">
        <f>'Shipping Invoice'!J110*$N$1</f>
        <v>52.65</v>
      </c>
      <c r="F106" s="59">
        <f t="shared" si="3"/>
        <v>210.6</v>
      </c>
      <c r="G106" s="60">
        <f t="shared" si="4"/>
        <v>52.65</v>
      </c>
      <c r="H106" s="63">
        <f t="shared" si="5"/>
        <v>210.6</v>
      </c>
    </row>
    <row r="107" spans="1:8" s="62" customFormat="1" ht="36">
      <c r="A107" s="56" t="str">
        <f>IF((LEN('Copy paste to Here'!G111))&gt;5,((CONCATENATE('Copy paste to Here'!G111," &amp; ",'Copy paste to Here'!D111,"  &amp;  ",'Copy paste to Here'!E111))),"Empty Cell")</f>
        <v>Titanium G23 Industrial barbell, 14g (1.6mm) with two 5mm ferido glued multi-crystal balls with resin cover &amp; Length: 35mm  &amp;  Crystal Color: Clear</v>
      </c>
      <c r="B107" s="57" t="str">
        <f>'Copy paste to Here'!C111</f>
        <v>UINFR5</v>
      </c>
      <c r="C107" s="57" t="s">
        <v>797</v>
      </c>
      <c r="D107" s="58">
        <f>Invoice!B111</f>
        <v>5</v>
      </c>
      <c r="E107" s="59">
        <f>'Shipping Invoice'!J111*$N$1</f>
        <v>136.83000000000001</v>
      </c>
      <c r="F107" s="59">
        <f t="shared" si="3"/>
        <v>684.15000000000009</v>
      </c>
      <c r="G107" s="60">
        <f t="shared" si="4"/>
        <v>136.83000000000001</v>
      </c>
      <c r="H107" s="63">
        <f t="shared" si="5"/>
        <v>684.15000000000009</v>
      </c>
    </row>
    <row r="108" spans="1:8" s="62" customFormat="1" ht="24">
      <c r="A108" s="56" t="str">
        <f>IF((LEN('Copy paste to Here'!G112))&gt;5,((CONCATENATE('Copy paste to Here'!G112," &amp; ",'Copy paste to Here'!D112,"  &amp;  ",'Copy paste to Here'!E112))),"Empty Cell")</f>
        <v xml:space="preserve">Titanium G23 labret, 16g (1.2mm) with a 3mm ball &amp; Length: 9mm  &amp;  </v>
      </c>
      <c r="B108" s="57" t="str">
        <f>'Copy paste to Here'!C112</f>
        <v>ULBB3</v>
      </c>
      <c r="C108" s="57" t="s">
        <v>799</v>
      </c>
      <c r="D108" s="58">
        <f>Invoice!B112</f>
        <v>1</v>
      </c>
      <c r="E108" s="59">
        <f>'Shipping Invoice'!J112*$N$1</f>
        <v>35.46</v>
      </c>
      <c r="F108" s="59">
        <f t="shared" si="3"/>
        <v>35.46</v>
      </c>
      <c r="G108" s="60">
        <f t="shared" si="4"/>
        <v>35.46</v>
      </c>
      <c r="H108" s="63">
        <f t="shared" si="5"/>
        <v>35.46</v>
      </c>
    </row>
    <row r="109" spans="1:8" s="62" customFormat="1" ht="24">
      <c r="A109" s="56" t="str">
        <f>IF((LEN('Copy paste to Here'!G113))&gt;5,((CONCATENATE('Copy paste to Here'!G113," &amp; ",'Copy paste to Here'!D113,"  &amp;  ",'Copy paste to Here'!E113))),"Empty Cell")</f>
        <v xml:space="preserve">Titanium G23 labret, 16g (1.2mm) with a 3mm ball &amp; Length: 10mm  &amp;  </v>
      </c>
      <c r="B109" s="57" t="str">
        <f>'Copy paste to Here'!C113</f>
        <v>ULBB3</v>
      </c>
      <c r="C109" s="57" t="s">
        <v>799</v>
      </c>
      <c r="D109" s="58">
        <f>Invoice!B113</f>
        <v>1</v>
      </c>
      <c r="E109" s="59">
        <f>'Shipping Invoice'!J113*$N$1</f>
        <v>35.46</v>
      </c>
      <c r="F109" s="59">
        <f t="shared" si="3"/>
        <v>35.46</v>
      </c>
      <c r="G109" s="60">
        <f t="shared" si="4"/>
        <v>35.46</v>
      </c>
      <c r="H109" s="63">
        <f t="shared" si="5"/>
        <v>35.46</v>
      </c>
    </row>
    <row r="110" spans="1:8" s="62" customFormat="1" ht="24">
      <c r="A110" s="56" t="str">
        <f>IF((LEN('Copy paste to Here'!G114))&gt;5,((CONCATENATE('Copy paste to Here'!G114," &amp; ",'Copy paste to Here'!D114,"  &amp;  ",'Copy paste to Here'!E114))),"Empty Cell")</f>
        <v xml:space="preserve">Titanium G23 labret, 16g (1.2mm) with a 3mm ball &amp; Length: 11mm  &amp;  </v>
      </c>
      <c r="B110" s="57" t="str">
        <f>'Copy paste to Here'!C114</f>
        <v>ULBB3</v>
      </c>
      <c r="C110" s="57" t="s">
        <v>799</v>
      </c>
      <c r="D110" s="58">
        <f>Invoice!B114</f>
        <v>1</v>
      </c>
      <c r="E110" s="59">
        <f>'Shipping Invoice'!J114*$N$1</f>
        <v>35.46</v>
      </c>
      <c r="F110" s="59">
        <f t="shared" si="3"/>
        <v>35.46</v>
      </c>
      <c r="G110" s="60">
        <f t="shared" si="4"/>
        <v>35.46</v>
      </c>
      <c r="H110" s="63">
        <f t="shared" si="5"/>
        <v>35.46</v>
      </c>
    </row>
    <row r="111" spans="1:8" s="62" customFormat="1" ht="36">
      <c r="A111" s="56" t="str">
        <f>IF((LEN('Copy paste to Here'!G115))&gt;5,((CONCATENATE('Copy paste to Here'!G115," &amp; ",'Copy paste to Here'!D115,"  &amp;  ",'Copy paste to Here'!E115))),"Empty Cell")</f>
        <v>Titanium G23 internally threaded labret, 16g (1.2mm) with a 2.2mm flat head with a bezel set crystal &amp; Length: 8mm  &amp;  Crystal Color: AB</v>
      </c>
      <c r="B111" s="57" t="str">
        <f>'Copy paste to Here'!C115</f>
        <v>ULBICS</v>
      </c>
      <c r="C111" s="57" t="s">
        <v>801</v>
      </c>
      <c r="D111" s="58">
        <f>Invoice!B115</f>
        <v>2</v>
      </c>
      <c r="E111" s="59">
        <f>'Shipping Invoice'!J115*$N$1</f>
        <v>53.37</v>
      </c>
      <c r="F111" s="59">
        <f t="shared" si="3"/>
        <v>106.74</v>
      </c>
      <c r="G111" s="60">
        <f t="shared" si="4"/>
        <v>53.37</v>
      </c>
      <c r="H111" s="63">
        <f t="shared" si="5"/>
        <v>106.74</v>
      </c>
    </row>
    <row r="112" spans="1:8" s="62" customFormat="1" ht="24">
      <c r="A112" s="56" t="str">
        <f>IF((LEN('Copy paste to Here'!G116))&gt;5,((CONCATENATE('Copy paste to Here'!G116," &amp; ",'Copy paste to Here'!D116,"  &amp;  ",'Copy paste to Here'!E116))),"Empty Cell")</f>
        <v xml:space="preserve">Titanium G23 nose bone, 18g (1mm) with bezel set round crystal top &amp; Crystal Color: AB  &amp;  </v>
      </c>
      <c r="B112" s="57" t="str">
        <f>'Copy paste to Here'!C116</f>
        <v>UNBC</v>
      </c>
      <c r="C112" s="57" t="s">
        <v>803</v>
      </c>
      <c r="D112" s="58">
        <f>Invoice!B116</f>
        <v>2</v>
      </c>
      <c r="E112" s="59">
        <f>'Shipping Invoice'!J116*$N$1</f>
        <v>35.46</v>
      </c>
      <c r="F112" s="59">
        <f t="shared" si="3"/>
        <v>70.92</v>
      </c>
      <c r="G112" s="60">
        <f t="shared" si="4"/>
        <v>35.46</v>
      </c>
      <c r="H112" s="63">
        <f t="shared" si="5"/>
        <v>70.92</v>
      </c>
    </row>
    <row r="113" spans="1:8" s="62" customFormat="1" ht="24">
      <c r="A113" s="56" t="str">
        <f>IF((LEN('Copy paste to Here'!G117))&gt;5,((CONCATENATE('Copy paste to Here'!G117," &amp; ",'Copy paste to Here'!D117,"  &amp;  ",'Copy paste to Here'!E117))),"Empty Cell")</f>
        <v xml:space="preserve">Titanium G23 nose bone, 18g (1mm) with bezel set round crystal top &amp; Crystal Color: Amethyst  &amp;  </v>
      </c>
      <c r="B113" s="57" t="str">
        <f>'Copy paste to Here'!C117</f>
        <v>UNBC</v>
      </c>
      <c r="C113" s="57" t="s">
        <v>803</v>
      </c>
      <c r="D113" s="58">
        <f>Invoice!B117</f>
        <v>2</v>
      </c>
      <c r="E113" s="59">
        <f>'Shipping Invoice'!J117*$N$1</f>
        <v>35.46</v>
      </c>
      <c r="F113" s="59">
        <f t="shared" si="3"/>
        <v>70.92</v>
      </c>
      <c r="G113" s="60">
        <f t="shared" si="4"/>
        <v>35.46</v>
      </c>
      <c r="H113" s="63">
        <f t="shared" si="5"/>
        <v>70.92</v>
      </c>
    </row>
    <row r="114" spans="1:8" s="62" customFormat="1" ht="24">
      <c r="A114" s="56" t="str">
        <f>IF((LEN('Copy paste to Here'!G118))&gt;5,((CONCATENATE('Copy paste to Here'!G118," &amp; ",'Copy paste to Here'!D118,"  &amp;  ",'Copy paste to Here'!E118))),"Empty Cell")</f>
        <v xml:space="preserve">Titanium G23 nose bone, 18g (1mm) with bezel set round crystal top &amp; Crystal Color: Fuchsia  &amp;  </v>
      </c>
      <c r="B114" s="57" t="str">
        <f>'Copy paste to Here'!C118</f>
        <v>UNBC</v>
      </c>
      <c r="C114" s="57" t="s">
        <v>803</v>
      </c>
      <c r="D114" s="58">
        <f>Invoice!B118</f>
        <v>2</v>
      </c>
      <c r="E114" s="59">
        <f>'Shipping Invoice'!J118*$N$1</f>
        <v>35.46</v>
      </c>
      <c r="F114" s="59">
        <f t="shared" si="3"/>
        <v>70.92</v>
      </c>
      <c r="G114" s="60">
        <f t="shared" si="4"/>
        <v>35.46</v>
      </c>
      <c r="H114" s="63">
        <f t="shared" si="5"/>
        <v>70.92</v>
      </c>
    </row>
    <row r="115" spans="1:8" s="62" customFormat="1" ht="36">
      <c r="A115" s="56" t="str">
        <f>IF((LEN('Copy paste to Here'!G119))&gt;5,((CONCATENATE('Copy paste to Here'!G119," &amp; ",'Copy paste to Here'!D119,"  &amp;  ",'Copy paste to Here'!E119))),"Empty Cell")</f>
        <v xml:space="preserve">Anodized titanium G23 tongue barbell, 14g (1.6mm) with a 5mm ferido glued multi-crystal ball with resin cover - length 5/8'' (16mm) &amp; Crystal Color: Rose  &amp;  </v>
      </c>
      <c r="B115" s="57" t="str">
        <f>'Copy paste to Here'!C119</f>
        <v>UTBBFR5</v>
      </c>
      <c r="C115" s="57" t="s">
        <v>805</v>
      </c>
      <c r="D115" s="58">
        <f>Invoice!B119</f>
        <v>1</v>
      </c>
      <c r="E115" s="59">
        <f>'Shipping Invoice'!J119*$N$1</f>
        <v>111.04</v>
      </c>
      <c r="F115" s="59">
        <f t="shared" si="3"/>
        <v>111.04</v>
      </c>
      <c r="G115" s="60">
        <f t="shared" si="4"/>
        <v>111.04</v>
      </c>
      <c r="H115" s="63">
        <f t="shared" si="5"/>
        <v>111.04</v>
      </c>
    </row>
    <row r="116" spans="1:8" s="62" customFormat="1" ht="24">
      <c r="A116" s="56" t="str">
        <f>IF((LEN('Copy paste to Here'!G120))&gt;5,((CONCATENATE('Copy paste to Here'!G120," &amp; ",'Copy paste to Here'!D120,"  &amp;  ",'Copy paste to Here'!E120))),"Empty Cell")</f>
        <v>Anodized titanium G23 tongue barbell, 14g (1.6mm) with two 6mm balls &amp; Length: 14mm  &amp;  Color: Rainbow</v>
      </c>
      <c r="B116" s="57" t="str">
        <f>'Copy paste to Here'!C120</f>
        <v>UTBBG</v>
      </c>
      <c r="C116" s="57" t="s">
        <v>806</v>
      </c>
      <c r="D116" s="58">
        <f>Invoice!B120</f>
        <v>1</v>
      </c>
      <c r="E116" s="59">
        <f>'Shipping Invoice'!J120*$N$1</f>
        <v>68.77</v>
      </c>
      <c r="F116" s="59">
        <f t="shared" si="3"/>
        <v>68.77</v>
      </c>
      <c r="G116" s="60">
        <f t="shared" si="4"/>
        <v>68.77</v>
      </c>
      <c r="H116" s="63">
        <f t="shared" si="5"/>
        <v>68.77</v>
      </c>
    </row>
    <row r="117" spans="1:8" s="62" customFormat="1" ht="24">
      <c r="A117" s="56" t="str">
        <f>IF((LEN('Copy paste to Here'!G121))&gt;5,((CONCATENATE('Copy paste to Here'!G121," &amp; ",'Copy paste to Here'!D121,"  &amp;  ",'Copy paste to Here'!E121))),"Empty Cell")</f>
        <v>Anodized titanium G23 tongue barbell, 14g (1.6mm) with two 6mm balls &amp; Length: 14mm  &amp;  Color: Purple</v>
      </c>
      <c r="B117" s="57" t="str">
        <f>'Copy paste to Here'!C121</f>
        <v>UTBBG</v>
      </c>
      <c r="C117" s="57" t="s">
        <v>806</v>
      </c>
      <c r="D117" s="58">
        <f>Invoice!B121</f>
        <v>6</v>
      </c>
      <c r="E117" s="59">
        <f>'Shipping Invoice'!J121*$N$1</f>
        <v>68.77</v>
      </c>
      <c r="F117" s="59">
        <f t="shared" si="3"/>
        <v>412.62</v>
      </c>
      <c r="G117" s="60">
        <f t="shared" si="4"/>
        <v>68.77</v>
      </c>
      <c r="H117" s="63">
        <f t="shared" si="5"/>
        <v>412.62</v>
      </c>
    </row>
    <row r="118" spans="1:8" s="62" customFormat="1" ht="24">
      <c r="A118" s="56" t="str">
        <f>IF((LEN('Copy paste to Here'!G122))&gt;5,((CONCATENATE('Copy paste to Here'!G122," &amp; ",'Copy paste to Here'!D122,"  &amp;  ",'Copy paste to Here'!E122))),"Empty Cell")</f>
        <v>Anodized titanium G23 tongue barbell, 14g (1.6mm) with two 6mm balls &amp; Length: 16mm  &amp;  Color: Rainbow</v>
      </c>
      <c r="B118" s="57" t="str">
        <f>'Copy paste to Here'!C122</f>
        <v>UTBBG</v>
      </c>
      <c r="C118" s="57" t="s">
        <v>806</v>
      </c>
      <c r="D118" s="58">
        <f>Invoice!B122</f>
        <v>2</v>
      </c>
      <c r="E118" s="59">
        <f>'Shipping Invoice'!J122*$N$1</f>
        <v>68.77</v>
      </c>
      <c r="F118" s="59">
        <f t="shared" si="3"/>
        <v>137.54</v>
      </c>
      <c r="G118" s="60">
        <f t="shared" si="4"/>
        <v>68.77</v>
      </c>
      <c r="H118" s="63">
        <f t="shared" si="5"/>
        <v>137.54</v>
      </c>
    </row>
    <row r="119" spans="1:8" s="62" customFormat="1" ht="24">
      <c r="A119" s="56" t="str">
        <f>IF((LEN('Copy paste to Here'!G123))&gt;5,((CONCATENATE('Copy paste to Here'!G123," &amp; ",'Copy paste to Here'!D123,"  &amp;  ",'Copy paste to Here'!E123))),"Empty Cell")</f>
        <v>Anodized titanium G23 tongue barbell, 14g (1.6mm) with two 5mm balls &amp; Length: 16mm  &amp;  Color: Rainbow</v>
      </c>
      <c r="B119" s="57" t="str">
        <f>'Copy paste to Here'!C123</f>
        <v>UTBBS</v>
      </c>
      <c r="C119" s="57" t="s">
        <v>808</v>
      </c>
      <c r="D119" s="58">
        <f>Invoice!B123</f>
        <v>2</v>
      </c>
      <c r="E119" s="59">
        <f>'Shipping Invoice'!J123*$N$1</f>
        <v>58.74</v>
      </c>
      <c r="F119" s="59">
        <f t="shared" si="3"/>
        <v>117.48</v>
      </c>
      <c r="G119" s="60">
        <f t="shared" si="4"/>
        <v>58.74</v>
      </c>
      <c r="H119" s="63">
        <f t="shared" si="5"/>
        <v>117.48</v>
      </c>
    </row>
    <row r="120" spans="1:8" s="62" customFormat="1" ht="36">
      <c r="A120" s="56" t="str">
        <f>IF((LEN('Copy paste to Here'!G124))&gt;5,((CONCATENATE('Copy paste to Here'!G124," &amp; ",'Copy paste to Here'!D124,"  &amp;  ",'Copy paste to Here'!E124))),"Empty Cell")</f>
        <v>Anodized titanium G23 eyebrow banana, 16g (1.2mm) with two 4mm bezel set jewel balls &amp; Length: 8mm  &amp;  Color: Black Anodized w/ Aquamarine crystal</v>
      </c>
      <c r="B120" s="57" t="str">
        <f>'Copy paste to Here'!C124</f>
        <v>UTBNE2C4</v>
      </c>
      <c r="C120" s="57" t="s">
        <v>810</v>
      </c>
      <c r="D120" s="58">
        <f>Invoice!B124</f>
        <v>2</v>
      </c>
      <c r="E120" s="59">
        <f>'Shipping Invoice'!J124*$N$1</f>
        <v>71.28</v>
      </c>
      <c r="F120" s="59">
        <f t="shared" si="3"/>
        <v>142.56</v>
      </c>
      <c r="G120" s="60">
        <f t="shared" si="4"/>
        <v>71.28</v>
      </c>
      <c r="H120" s="63">
        <f t="shared" si="5"/>
        <v>142.56</v>
      </c>
    </row>
    <row r="121" spans="1:8" s="62" customFormat="1" ht="24">
      <c r="A121" s="56" t="str">
        <f>IF((LEN('Copy paste to Here'!G125))&gt;5,((CONCATENATE('Copy paste to Here'!G125," &amp; ",'Copy paste to Here'!D125,"  &amp;  ",'Copy paste to Here'!E125))),"Empty Cell")</f>
        <v>Anodized titanium G23 eyebrow banana, 16g (1.2mm) with two 3mm balls &amp; Length: 8mm  &amp;  Color: Black</v>
      </c>
      <c r="B121" s="57" t="str">
        <f>'Copy paste to Here'!C125</f>
        <v>UTBNEB</v>
      </c>
      <c r="C121" s="57" t="s">
        <v>813</v>
      </c>
      <c r="D121" s="58">
        <f>Invoice!B125</f>
        <v>1</v>
      </c>
      <c r="E121" s="59">
        <f>'Shipping Invoice'!J125*$N$1</f>
        <v>49.43</v>
      </c>
      <c r="F121" s="59">
        <f t="shared" si="3"/>
        <v>49.43</v>
      </c>
      <c r="G121" s="60">
        <f t="shared" si="4"/>
        <v>49.43</v>
      </c>
      <c r="H121" s="63">
        <f t="shared" si="5"/>
        <v>49.43</v>
      </c>
    </row>
    <row r="122" spans="1:8" s="62" customFormat="1" ht="24">
      <c r="A122" s="56" t="str">
        <f>IF((LEN('Copy paste to Here'!G126))&gt;5,((CONCATENATE('Copy paste to Here'!G126," &amp; ",'Copy paste to Here'!D126,"  &amp;  ",'Copy paste to Here'!E126))),"Empty Cell")</f>
        <v>Anodized titanium G23 eyebrow banana, 16g (1.2mm) with two 3mm balls &amp; Length: 10mm  &amp;  Color: Black</v>
      </c>
      <c r="B122" s="57" t="str">
        <f>'Copy paste to Here'!C126</f>
        <v>UTBNEB</v>
      </c>
      <c r="C122" s="57" t="s">
        <v>813</v>
      </c>
      <c r="D122" s="58">
        <f>Invoice!B126</f>
        <v>1</v>
      </c>
      <c r="E122" s="59">
        <f>'Shipping Invoice'!J126*$N$1</f>
        <v>49.43</v>
      </c>
      <c r="F122" s="59">
        <f t="shared" si="3"/>
        <v>49.43</v>
      </c>
      <c r="G122" s="60">
        <f t="shared" si="4"/>
        <v>49.43</v>
      </c>
      <c r="H122" s="63">
        <f t="shared" si="5"/>
        <v>49.43</v>
      </c>
    </row>
    <row r="123" spans="1:8" s="62" customFormat="1" ht="24">
      <c r="A123" s="56" t="str">
        <f>IF((LEN('Copy paste to Here'!G127))&gt;5,((CONCATENATE('Copy paste to Here'!G127," &amp; ",'Copy paste to Here'!D127,"  &amp;  ",'Copy paste to Here'!E127))),"Empty Cell")</f>
        <v>Anodized titanium G23 circular barbell, 14g (1.6mm) with 5mm balls &amp; Length: 8mm  &amp;  Color: Rainbow</v>
      </c>
      <c r="B123" s="57" t="str">
        <f>'Copy paste to Here'!C127</f>
        <v>UTCBB5</v>
      </c>
      <c r="C123" s="57" t="s">
        <v>815</v>
      </c>
      <c r="D123" s="58">
        <f>Invoice!B127</f>
        <v>3</v>
      </c>
      <c r="E123" s="59">
        <f>'Shipping Invoice'!J127*$N$1</f>
        <v>55.52</v>
      </c>
      <c r="F123" s="59">
        <f t="shared" si="3"/>
        <v>166.56</v>
      </c>
      <c r="G123" s="60">
        <f t="shared" si="4"/>
        <v>55.52</v>
      </c>
      <c r="H123" s="63">
        <f t="shared" si="5"/>
        <v>166.56</v>
      </c>
    </row>
    <row r="124" spans="1:8" s="62" customFormat="1" ht="24">
      <c r="A124" s="56" t="str">
        <f>IF((LEN('Copy paste to Here'!G128))&gt;5,((CONCATENATE('Copy paste to Here'!G128," &amp; ",'Copy paste to Here'!D128,"  &amp;  ",'Copy paste to Here'!E128))),"Empty Cell")</f>
        <v>Anodized titanium G23 circular barbell, 14g (1.6mm) with 5mm balls &amp; Length: 12mm  &amp;  Color: Black</v>
      </c>
      <c r="B124" s="57" t="str">
        <f>'Copy paste to Here'!C128</f>
        <v>UTCBB5</v>
      </c>
      <c r="C124" s="57" t="s">
        <v>815</v>
      </c>
      <c r="D124" s="58">
        <f>Invoice!B128</f>
        <v>3</v>
      </c>
      <c r="E124" s="59">
        <f>'Shipping Invoice'!J128*$N$1</f>
        <v>55.52</v>
      </c>
      <c r="F124" s="59">
        <f t="shared" si="3"/>
        <v>166.56</v>
      </c>
      <c r="G124" s="60">
        <f t="shared" si="4"/>
        <v>55.52</v>
      </c>
      <c r="H124" s="63">
        <f t="shared" si="5"/>
        <v>166.56</v>
      </c>
    </row>
    <row r="125" spans="1:8" s="62" customFormat="1" ht="24">
      <c r="A125" s="56" t="str">
        <f>IF((LEN('Copy paste to Here'!G129))&gt;5,((CONCATENATE('Copy paste to Here'!G129," &amp; ",'Copy paste to Here'!D129,"  &amp;  ",'Copy paste to Here'!E129))),"Empty Cell")</f>
        <v>Anodized titanium G23 circular barbell, 14g (1.6mm) with 5mm balls &amp; Length: 12mm  &amp;  Color: Blue</v>
      </c>
      <c r="B125" s="57" t="str">
        <f>'Copy paste to Here'!C129</f>
        <v>UTCBB5</v>
      </c>
      <c r="C125" s="57" t="s">
        <v>815</v>
      </c>
      <c r="D125" s="58">
        <f>Invoice!B129</f>
        <v>2</v>
      </c>
      <c r="E125" s="59">
        <f>'Shipping Invoice'!J129*$N$1</f>
        <v>55.52</v>
      </c>
      <c r="F125" s="59">
        <f t="shared" si="3"/>
        <v>111.04</v>
      </c>
      <c r="G125" s="60">
        <f t="shared" si="4"/>
        <v>55.52</v>
      </c>
      <c r="H125" s="63">
        <f t="shared" si="5"/>
        <v>111.04</v>
      </c>
    </row>
    <row r="126" spans="1:8" s="62" customFormat="1" ht="24">
      <c r="A126" s="56" t="str">
        <f>IF((LEN('Copy paste to Here'!G130))&gt;5,((CONCATENATE('Copy paste to Here'!G130," &amp; ",'Copy paste to Here'!D130,"  &amp;  ",'Copy paste to Here'!E130))),"Empty Cell")</f>
        <v>Anodized titanium G23 circular barbell, 14g (1.6mm) with 5mm balls &amp; Length: 12mm  &amp;  Color: Rainbow</v>
      </c>
      <c r="B126" s="57" t="str">
        <f>'Copy paste to Here'!C130</f>
        <v>UTCBB5</v>
      </c>
      <c r="C126" s="57" t="s">
        <v>815</v>
      </c>
      <c r="D126" s="58">
        <f>Invoice!B130</f>
        <v>2</v>
      </c>
      <c r="E126" s="59">
        <f>'Shipping Invoice'!J130*$N$1</f>
        <v>55.52</v>
      </c>
      <c r="F126" s="59">
        <f t="shared" si="3"/>
        <v>111.04</v>
      </c>
      <c r="G126" s="60">
        <f t="shared" si="4"/>
        <v>55.52</v>
      </c>
      <c r="H126" s="63">
        <f t="shared" si="5"/>
        <v>111.04</v>
      </c>
    </row>
    <row r="127" spans="1:8" s="62" customFormat="1" ht="24">
      <c r="A127" s="56" t="str">
        <f>IF((LEN('Copy paste to Here'!G131))&gt;5,((CONCATENATE('Copy paste to Here'!G131," &amp; ",'Copy paste to Here'!D131,"  &amp;  ",'Copy paste to Here'!E131))),"Empty Cell")</f>
        <v>Anodized titanium G23 circular barbell, 14g (1.6mm) with 5mm balls &amp; Length: 12mm  &amp;  Color: Green</v>
      </c>
      <c r="B127" s="57" t="str">
        <f>'Copy paste to Here'!C131</f>
        <v>UTCBB5</v>
      </c>
      <c r="C127" s="57" t="s">
        <v>815</v>
      </c>
      <c r="D127" s="58">
        <f>Invoice!B131</f>
        <v>1</v>
      </c>
      <c r="E127" s="59">
        <f>'Shipping Invoice'!J131*$N$1</f>
        <v>55.52</v>
      </c>
      <c r="F127" s="59">
        <f t="shared" si="3"/>
        <v>55.52</v>
      </c>
      <c r="G127" s="60">
        <f t="shared" si="4"/>
        <v>55.52</v>
      </c>
      <c r="H127" s="63">
        <f t="shared" si="5"/>
        <v>55.52</v>
      </c>
    </row>
    <row r="128" spans="1:8" s="62" customFormat="1" ht="25.5">
      <c r="A128" s="56" t="str">
        <f>IF((LEN('Copy paste to Here'!G132))&gt;5,((CONCATENATE('Copy paste to Here'!G132," &amp; ",'Copy paste to Here'!D132,"  &amp;  ",'Copy paste to Here'!E132))),"Empty Cell")</f>
        <v>Anodized titanium G23 circular barbell, 14g (1.6mm) with 5mm cones &amp; Length: 8mm  &amp;  Color: Purple</v>
      </c>
      <c r="B128" s="57" t="str">
        <f>'Copy paste to Here'!C132</f>
        <v>UTCBCN5</v>
      </c>
      <c r="C128" s="57" t="s">
        <v>817</v>
      </c>
      <c r="D128" s="58">
        <f>Invoice!B132</f>
        <v>3</v>
      </c>
      <c r="E128" s="59">
        <f>'Shipping Invoice'!J132*$N$1</f>
        <v>58.74</v>
      </c>
      <c r="F128" s="59">
        <f t="shared" si="3"/>
        <v>176.22</v>
      </c>
      <c r="G128" s="60">
        <f t="shared" si="4"/>
        <v>58.74</v>
      </c>
      <c r="H128" s="63">
        <f t="shared" si="5"/>
        <v>176.22</v>
      </c>
    </row>
    <row r="129" spans="1:8" s="62" customFormat="1" ht="25.5">
      <c r="A129" s="56" t="str">
        <f>IF((LEN('Copy paste to Here'!G133))&gt;5,((CONCATENATE('Copy paste to Here'!G133," &amp; ",'Copy paste to Here'!D133,"  &amp;  ",'Copy paste to Here'!E133))),"Empty Cell")</f>
        <v>Anodized titanium G23 circular barbell, 14g (1.6mm) with 5mm cones &amp; Length: 10mm  &amp;  Color: Green</v>
      </c>
      <c r="B129" s="57" t="str">
        <f>'Copy paste to Here'!C133</f>
        <v>UTCBCN5</v>
      </c>
      <c r="C129" s="57" t="s">
        <v>817</v>
      </c>
      <c r="D129" s="58">
        <f>Invoice!B133</f>
        <v>3</v>
      </c>
      <c r="E129" s="59">
        <f>'Shipping Invoice'!J133*$N$1</f>
        <v>58.74</v>
      </c>
      <c r="F129" s="59">
        <f t="shared" si="3"/>
        <v>176.22</v>
      </c>
      <c r="G129" s="60">
        <f t="shared" si="4"/>
        <v>58.74</v>
      </c>
      <c r="H129" s="63">
        <f t="shared" si="5"/>
        <v>176.22</v>
      </c>
    </row>
    <row r="130" spans="1:8" s="62" customFormat="1" ht="25.5">
      <c r="A130" s="56" t="str">
        <f>IF((LEN('Copy paste to Here'!G134))&gt;5,((CONCATENATE('Copy paste to Here'!G134," &amp; ",'Copy paste to Here'!D134,"  &amp;  ",'Copy paste to Here'!E134))),"Empty Cell")</f>
        <v>Anodized titanium G23 circular barbell, 14g (1.6mm) with 5mm cones &amp; Length: 10mm  &amp;  Color: Purple</v>
      </c>
      <c r="B130" s="57" t="str">
        <f>'Copy paste to Here'!C134</f>
        <v>UTCBCN5</v>
      </c>
      <c r="C130" s="57" t="s">
        <v>817</v>
      </c>
      <c r="D130" s="58">
        <f>Invoice!B134</f>
        <v>2</v>
      </c>
      <c r="E130" s="59">
        <f>'Shipping Invoice'!J134*$N$1</f>
        <v>58.74</v>
      </c>
      <c r="F130" s="59">
        <f t="shared" si="3"/>
        <v>117.48</v>
      </c>
      <c r="G130" s="60">
        <f t="shared" si="4"/>
        <v>58.74</v>
      </c>
      <c r="H130" s="63">
        <f t="shared" si="5"/>
        <v>117.48</v>
      </c>
    </row>
    <row r="131" spans="1:8" s="62" customFormat="1" ht="25.5">
      <c r="A131" s="56" t="str">
        <f>IF((LEN('Copy paste to Here'!G135))&gt;5,((CONCATENATE('Copy paste to Here'!G135," &amp; ",'Copy paste to Here'!D135,"  &amp;  ",'Copy paste to Here'!E135))),"Empty Cell")</f>
        <v>Anodized titanium G23 circular barbell, 14g (1.6mm) with 5mm cones &amp; Length: 12mm  &amp;  Color: Black</v>
      </c>
      <c r="B131" s="57" t="str">
        <f>'Copy paste to Here'!C135</f>
        <v>UTCBCN5</v>
      </c>
      <c r="C131" s="57" t="s">
        <v>817</v>
      </c>
      <c r="D131" s="58">
        <f>Invoice!B135</f>
        <v>2</v>
      </c>
      <c r="E131" s="59">
        <f>'Shipping Invoice'!J135*$N$1</f>
        <v>58.74</v>
      </c>
      <c r="F131" s="59">
        <f t="shared" si="3"/>
        <v>117.48</v>
      </c>
      <c r="G131" s="60">
        <f t="shared" si="4"/>
        <v>58.74</v>
      </c>
      <c r="H131" s="63">
        <f t="shared" si="5"/>
        <v>117.48</v>
      </c>
    </row>
    <row r="132" spans="1:8" s="62" customFormat="1" ht="25.5">
      <c r="A132" s="56" t="str">
        <f>IF((LEN('Copy paste to Here'!G136))&gt;5,((CONCATENATE('Copy paste to Here'!G136," &amp; ",'Copy paste to Here'!D136,"  &amp;  ",'Copy paste to Here'!E136))),"Empty Cell")</f>
        <v>Anodized titanium G23 circular barbell, 14g (1.6mm) with 5mm cones &amp; Length: 12mm  &amp;  Color: Purple</v>
      </c>
      <c r="B132" s="57" t="str">
        <f>'Copy paste to Here'!C136</f>
        <v>UTCBCN5</v>
      </c>
      <c r="C132" s="57" t="s">
        <v>817</v>
      </c>
      <c r="D132" s="58">
        <f>Invoice!B136</f>
        <v>2</v>
      </c>
      <c r="E132" s="59">
        <f>'Shipping Invoice'!J136*$N$1</f>
        <v>58.74</v>
      </c>
      <c r="F132" s="59">
        <f t="shared" si="3"/>
        <v>117.48</v>
      </c>
      <c r="G132" s="60">
        <f t="shared" si="4"/>
        <v>58.74</v>
      </c>
      <c r="H132" s="63">
        <f t="shared" si="5"/>
        <v>117.48</v>
      </c>
    </row>
    <row r="133" spans="1:8" s="62" customFormat="1" ht="25.5">
      <c r="A133" s="56" t="str">
        <f>IF((LEN('Copy paste to Here'!G137))&gt;5,((CONCATENATE('Copy paste to Here'!G137," &amp; ",'Copy paste to Here'!D137,"  &amp;  ",'Copy paste to Here'!E137))),"Empty Cell")</f>
        <v>Anodized titanium G23 circular eyebrow barbell, 16g (1.2mm) with 3mm cones &amp; Length: 10mm  &amp;  Color: Purple</v>
      </c>
      <c r="B133" s="57" t="str">
        <f>'Copy paste to Here'!C137</f>
        <v>UTCBECN</v>
      </c>
      <c r="C133" s="57" t="s">
        <v>819</v>
      </c>
      <c r="D133" s="58">
        <f>Invoice!B137</f>
        <v>1</v>
      </c>
      <c r="E133" s="59">
        <f>'Shipping Invoice'!J137*$N$1</f>
        <v>55.88</v>
      </c>
      <c r="F133" s="59">
        <f t="shared" si="3"/>
        <v>55.88</v>
      </c>
      <c r="G133" s="60">
        <f t="shared" si="4"/>
        <v>55.88</v>
      </c>
      <c r="H133" s="63">
        <f t="shared" si="5"/>
        <v>55.88</v>
      </c>
    </row>
    <row r="134" spans="1:8" s="62" customFormat="1" ht="24">
      <c r="A134" s="56" t="str">
        <f>IF((LEN('Copy paste to Here'!G138))&gt;5,((CONCATENATE('Copy paste to Here'!G138," &amp; ",'Copy paste to Here'!D138,"  &amp;  ",'Copy paste to Here'!E138))),"Empty Cell")</f>
        <v>Anodized titanium G23 industrial barbell, 14g (1.6mm) with two 5mm balls &amp; Length: 38mm  &amp;  Color: Black</v>
      </c>
      <c r="B134" s="57" t="str">
        <f>'Copy paste to Here'!C138</f>
        <v>UTINB</v>
      </c>
      <c r="C134" s="57" t="s">
        <v>821</v>
      </c>
      <c r="D134" s="58">
        <f>Invoice!B138</f>
        <v>9</v>
      </c>
      <c r="E134" s="59">
        <f>'Shipping Invoice'!J138*$N$1</f>
        <v>60.53</v>
      </c>
      <c r="F134" s="59">
        <f t="shared" si="3"/>
        <v>544.77</v>
      </c>
      <c r="G134" s="60">
        <f t="shared" si="4"/>
        <v>60.53</v>
      </c>
      <c r="H134" s="63">
        <f t="shared" si="5"/>
        <v>544.77</v>
      </c>
    </row>
    <row r="135" spans="1:8" s="62" customFormat="1" ht="24">
      <c r="A135" s="56" t="str">
        <f>IF((LEN('Copy paste to Here'!G139))&gt;5,((CONCATENATE('Copy paste to Here'!G139," &amp; ",'Copy paste to Here'!D139,"  &amp;  ",'Copy paste to Here'!E139))),"Empty Cell")</f>
        <v>Anodized titanium G23 industrial barbell, 14g (1.6mm) with two 5mm balls &amp; Length: 38mm  &amp;  Color: Green</v>
      </c>
      <c r="B135" s="57" t="str">
        <f>'Copy paste to Here'!C139</f>
        <v>UTINB</v>
      </c>
      <c r="C135" s="57" t="s">
        <v>821</v>
      </c>
      <c r="D135" s="58">
        <f>Invoice!B139</f>
        <v>2</v>
      </c>
      <c r="E135" s="59">
        <f>'Shipping Invoice'!J139*$N$1</f>
        <v>60.53</v>
      </c>
      <c r="F135" s="59">
        <f t="shared" si="3"/>
        <v>121.06</v>
      </c>
      <c r="G135" s="60">
        <f t="shared" si="4"/>
        <v>60.53</v>
      </c>
      <c r="H135" s="63">
        <f t="shared" si="5"/>
        <v>121.06</v>
      </c>
    </row>
    <row r="136" spans="1:8" s="62" customFormat="1" ht="24">
      <c r="A136" s="56" t="str">
        <f>IF((LEN('Copy paste to Here'!G140))&gt;5,((CONCATENATE('Copy paste to Here'!G140," &amp; ",'Copy paste to Here'!D140,"  &amp;  ",'Copy paste to Here'!E140))),"Empty Cell")</f>
        <v>Anodized titanium G23 industrial barbell, 14g (1.6mm) with two 4mm balls &amp; Length: 35mm  &amp;  Color: Black</v>
      </c>
      <c r="B136" s="57" t="str">
        <f>'Copy paste to Here'!C140</f>
        <v>UTINB4</v>
      </c>
      <c r="C136" s="57" t="s">
        <v>823</v>
      </c>
      <c r="D136" s="58">
        <f>Invoice!B140</f>
        <v>2</v>
      </c>
      <c r="E136" s="59">
        <f>'Shipping Invoice'!J140*$N$1</f>
        <v>60.53</v>
      </c>
      <c r="F136" s="59">
        <f t="shared" si="3"/>
        <v>121.06</v>
      </c>
      <c r="G136" s="60">
        <f t="shared" si="4"/>
        <v>60.53</v>
      </c>
      <c r="H136" s="63">
        <f t="shared" si="5"/>
        <v>121.06</v>
      </c>
    </row>
    <row r="137" spans="1:8" s="62" customFormat="1" ht="24">
      <c r="A137" s="56" t="str">
        <f>IF((LEN('Copy paste to Here'!G141))&gt;5,((CONCATENATE('Copy paste to Here'!G141," &amp; ",'Copy paste to Here'!D141,"  &amp;  ",'Copy paste to Here'!E141))),"Empty Cell")</f>
        <v>Anodized titanium G23 industrial barbell, 14g (1.6mm) with two 5mm cones &amp; Length: 35mm  &amp;  Color: Green</v>
      </c>
      <c r="B137" s="57" t="str">
        <f>'Copy paste to Here'!C141</f>
        <v>UTINCN</v>
      </c>
      <c r="C137" s="57" t="s">
        <v>825</v>
      </c>
      <c r="D137" s="58">
        <f>Invoice!B141</f>
        <v>2</v>
      </c>
      <c r="E137" s="59">
        <f>'Shipping Invoice'!J141*$N$1</f>
        <v>68.77</v>
      </c>
      <c r="F137" s="59">
        <f t="shared" si="3"/>
        <v>137.54</v>
      </c>
      <c r="G137" s="60">
        <f t="shared" si="4"/>
        <v>68.77</v>
      </c>
      <c r="H137" s="63">
        <f t="shared" si="5"/>
        <v>137.54</v>
      </c>
    </row>
    <row r="138" spans="1:8" s="62" customFormat="1" ht="24">
      <c r="A138" s="56" t="str">
        <f>IF((LEN('Copy paste to Here'!G142))&gt;5,((CONCATENATE('Copy paste to Here'!G142," &amp; ",'Copy paste to Here'!D142,"  &amp;  ",'Copy paste to Here'!E142))),"Empty Cell")</f>
        <v>Anodized titanium G23 industrial barbell, 14g (1.6mm) with two 5mm cones &amp; Length: 38mm  &amp;  Color: Black</v>
      </c>
      <c r="B138" s="57" t="str">
        <f>'Copy paste to Here'!C142</f>
        <v>UTINCN</v>
      </c>
      <c r="C138" s="57" t="s">
        <v>825</v>
      </c>
      <c r="D138" s="58">
        <f>Invoice!B142</f>
        <v>7</v>
      </c>
      <c r="E138" s="59">
        <f>'Shipping Invoice'!J142*$N$1</f>
        <v>68.77</v>
      </c>
      <c r="F138" s="59">
        <f t="shared" si="3"/>
        <v>481.39</v>
      </c>
      <c r="G138" s="60">
        <f t="shared" si="4"/>
        <v>68.77</v>
      </c>
      <c r="H138" s="63">
        <f t="shared" si="5"/>
        <v>481.39</v>
      </c>
    </row>
    <row r="139" spans="1:8" s="62" customFormat="1" ht="24">
      <c r="A139" s="56" t="str">
        <f>IF((LEN('Copy paste to Here'!G143))&gt;5,((CONCATENATE('Copy paste to Here'!G143," &amp; ",'Copy paste to Here'!D143,"  &amp;  ",'Copy paste to Here'!E143))),"Empty Cell")</f>
        <v>Anodized titanium G23 labret, 16g (1.2mm) with a 3mm ball &amp; Length: 8mm  &amp;  Color: Black</v>
      </c>
      <c r="B139" s="57" t="str">
        <f>'Copy paste to Here'!C143</f>
        <v>UTLBB3</v>
      </c>
      <c r="C139" s="57" t="s">
        <v>827</v>
      </c>
      <c r="D139" s="58">
        <f>Invoice!B143</f>
        <v>2</v>
      </c>
      <c r="E139" s="59">
        <f>'Shipping Invoice'!J143*$N$1</f>
        <v>52.65</v>
      </c>
      <c r="F139" s="59">
        <f t="shared" si="3"/>
        <v>105.3</v>
      </c>
      <c r="G139" s="60">
        <f t="shared" si="4"/>
        <v>52.65</v>
      </c>
      <c r="H139" s="63">
        <f t="shared" si="5"/>
        <v>105.3</v>
      </c>
    </row>
    <row r="140" spans="1:8" s="62" customFormat="1" ht="24">
      <c r="A140" s="56" t="str">
        <f>IF((LEN('Copy paste to Here'!G144))&gt;5,((CONCATENATE('Copy paste to Here'!G144," &amp; ",'Copy paste to Here'!D144,"  &amp;  ",'Copy paste to Here'!E144))),"Empty Cell")</f>
        <v>Anodized titanium G23 labret, 16g (1.2mm) with a 3mm ball &amp; Length: 8mm  &amp;  Color: Blue</v>
      </c>
      <c r="B140" s="57" t="str">
        <f>'Copy paste to Here'!C144</f>
        <v>UTLBB3</v>
      </c>
      <c r="C140" s="57" t="s">
        <v>827</v>
      </c>
      <c r="D140" s="58">
        <f>Invoice!B144</f>
        <v>4</v>
      </c>
      <c r="E140" s="59">
        <f>'Shipping Invoice'!J144*$N$1</f>
        <v>52.65</v>
      </c>
      <c r="F140" s="59">
        <f t="shared" si="3"/>
        <v>210.6</v>
      </c>
      <c r="G140" s="60">
        <f t="shared" si="4"/>
        <v>52.65</v>
      </c>
      <c r="H140" s="63">
        <f t="shared" si="5"/>
        <v>210.6</v>
      </c>
    </row>
    <row r="141" spans="1:8" s="62" customFormat="1" ht="24">
      <c r="A141" s="56" t="str">
        <f>IF((LEN('Copy paste to Here'!G145))&gt;5,((CONCATENATE('Copy paste to Here'!G145," &amp; ",'Copy paste to Here'!D145,"  &amp;  ",'Copy paste to Here'!E145))),"Empty Cell")</f>
        <v>Anodized titanium G23 labret, 16g (1.2mm) with a 3mm ball &amp; Length: 8mm  &amp;  Color: Rainbow</v>
      </c>
      <c r="B141" s="57" t="str">
        <f>'Copy paste to Here'!C145</f>
        <v>UTLBB3</v>
      </c>
      <c r="C141" s="57" t="s">
        <v>827</v>
      </c>
      <c r="D141" s="58">
        <f>Invoice!B145</f>
        <v>4</v>
      </c>
      <c r="E141" s="59">
        <f>'Shipping Invoice'!J145*$N$1</f>
        <v>52.65</v>
      </c>
      <c r="F141" s="59">
        <f t="shared" si="3"/>
        <v>210.6</v>
      </c>
      <c r="G141" s="60">
        <f t="shared" si="4"/>
        <v>52.65</v>
      </c>
      <c r="H141" s="63">
        <f t="shared" si="5"/>
        <v>210.6</v>
      </c>
    </row>
    <row r="142" spans="1:8" s="62" customFormat="1" ht="24">
      <c r="A142" s="56" t="str">
        <f>IF((LEN('Copy paste to Here'!G146))&gt;5,((CONCATENATE('Copy paste to Here'!G146," &amp; ",'Copy paste to Here'!D146,"  &amp;  ",'Copy paste to Here'!E146))),"Empty Cell")</f>
        <v>Anodized titanium G23 labret, 16g (1.2mm) with a 3mm ball &amp; Length: 8mm  &amp;  Color: Green</v>
      </c>
      <c r="B142" s="57" t="str">
        <f>'Copy paste to Here'!C146</f>
        <v>UTLBB3</v>
      </c>
      <c r="C142" s="57" t="s">
        <v>827</v>
      </c>
      <c r="D142" s="58">
        <f>Invoice!B146</f>
        <v>4</v>
      </c>
      <c r="E142" s="59">
        <f>'Shipping Invoice'!J146*$N$1</f>
        <v>52.65</v>
      </c>
      <c r="F142" s="59">
        <f t="shared" si="3"/>
        <v>210.6</v>
      </c>
      <c r="G142" s="60">
        <f t="shared" si="4"/>
        <v>52.65</v>
      </c>
      <c r="H142" s="63">
        <f t="shared" si="5"/>
        <v>210.6</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14436.44</v>
      </c>
      <c r="G1000" s="60"/>
      <c r="H1000" s="61">
        <f t="shared" ref="H1000:H1007" si="49">F1000*$E$14</f>
        <v>14436.44</v>
      </c>
    </row>
    <row r="1001" spans="1:8" s="62" customFormat="1">
      <c r="A1001" s="56" t="str">
        <f>'[2]Copy paste to Here'!T2</f>
        <v>SHIPPING HANDLING</v>
      </c>
      <c r="B1001" s="75"/>
      <c r="C1001" s="75"/>
      <c r="D1001" s="76"/>
      <c r="E1001" s="67"/>
      <c r="F1001" s="59">
        <f>Invoice!J148</f>
        <v>-5774.5760000000009</v>
      </c>
      <c r="G1001" s="60"/>
      <c r="H1001" s="61">
        <f t="shared" si="49"/>
        <v>-5774.5760000000009</v>
      </c>
    </row>
    <row r="1002" spans="1:8" s="62" customFormat="1" outlineLevel="1">
      <c r="A1002" s="56" t="str">
        <f>'[2]Copy paste to Here'!T3</f>
        <v>DISCOUNT</v>
      </c>
      <c r="B1002" s="75"/>
      <c r="C1002" s="75"/>
      <c r="D1002" s="76"/>
      <c r="E1002" s="67"/>
      <c r="F1002" s="59">
        <f>Invoice!J149</f>
        <v>0</v>
      </c>
      <c r="G1002" s="60"/>
      <c r="H1002" s="61">
        <f t="shared" si="49"/>
        <v>0</v>
      </c>
    </row>
    <row r="1003" spans="1:8" s="62" customFormat="1">
      <c r="A1003" s="56" t="str">
        <f>'[2]Copy paste to Here'!T4</f>
        <v>Total:</v>
      </c>
      <c r="B1003" s="75"/>
      <c r="C1003" s="75"/>
      <c r="D1003" s="76"/>
      <c r="E1003" s="67"/>
      <c r="F1003" s="59">
        <f>SUM(F1000:F1002)</f>
        <v>8661.8639999999996</v>
      </c>
      <c r="G1003" s="60"/>
      <c r="H1003" s="61">
        <f t="shared" si="49"/>
        <v>8661.8639999999996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14436.44</v>
      </c>
    </row>
    <row r="1010" spans="1:8" s="21" customFormat="1">
      <c r="A1010" s="22"/>
      <c r="E1010" s="21" t="s">
        <v>182</v>
      </c>
      <c r="H1010" s="84">
        <f>(SUMIF($A$1000:$A$1008,"Total:",$H$1000:$H$1008))</f>
        <v>8661.8639999999996</v>
      </c>
    </row>
    <row r="1011" spans="1:8" s="21" customFormat="1">
      <c r="E1011" s="21" t="s">
        <v>183</v>
      </c>
      <c r="H1011" s="85">
        <f>H1013-H1012</f>
        <v>8095.2000000000007</v>
      </c>
    </row>
    <row r="1012" spans="1:8" s="21" customFormat="1">
      <c r="E1012" s="21" t="s">
        <v>184</v>
      </c>
      <c r="H1012" s="85">
        <f>ROUND((H1013*7)/107,2)</f>
        <v>566.66</v>
      </c>
    </row>
    <row r="1013" spans="1:8" s="21" customFormat="1">
      <c r="E1013" s="22" t="s">
        <v>185</v>
      </c>
      <c r="H1013" s="86">
        <f>ROUND((SUMIF($A$1000:$A$1008,"Total:",$H$1000:$H$1008)),2)</f>
        <v>8661.86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25"/>
  <sheetViews>
    <sheetView workbookViewId="0">
      <selection activeCell="A5" sqref="A5"/>
    </sheetView>
  </sheetViews>
  <sheetFormatPr defaultRowHeight="15"/>
  <sheetData>
    <row r="1" spans="1:1">
      <c r="A1" s="2" t="s">
        <v>722</v>
      </c>
    </row>
    <row r="2" spans="1:1">
      <c r="A2" s="2" t="s">
        <v>722</v>
      </c>
    </row>
    <row r="3" spans="1:1">
      <c r="A3" s="2" t="s">
        <v>722</v>
      </c>
    </row>
    <row r="4" spans="1:1">
      <c r="A4" s="2" t="s">
        <v>722</v>
      </c>
    </row>
    <row r="5" spans="1:1">
      <c r="A5" s="2" t="s">
        <v>725</v>
      </c>
    </row>
    <row r="6" spans="1:1">
      <c r="A6" s="2" t="s">
        <v>725</v>
      </c>
    </row>
    <row r="7" spans="1:1">
      <c r="A7" s="2" t="s">
        <v>725</v>
      </c>
    </row>
    <row r="8" spans="1:1">
      <c r="A8" s="2" t="s">
        <v>728</v>
      </c>
    </row>
    <row r="9" spans="1:1">
      <c r="A9" s="2" t="s">
        <v>728</v>
      </c>
    </row>
    <row r="10" spans="1:1">
      <c r="A10" s="2" t="s">
        <v>728</v>
      </c>
    </row>
    <row r="11" spans="1:1">
      <c r="A11" s="2" t="s">
        <v>730</v>
      </c>
    </row>
    <row r="12" spans="1:1">
      <c r="A12" s="2" t="s">
        <v>730</v>
      </c>
    </row>
    <row r="13" spans="1:1">
      <c r="A13" s="2" t="s">
        <v>730</v>
      </c>
    </row>
    <row r="14" spans="1:1">
      <c r="A14" s="2" t="s">
        <v>730</v>
      </c>
    </row>
    <row r="15" spans="1:1">
      <c r="A15" s="2" t="s">
        <v>730</v>
      </c>
    </row>
    <row r="16" spans="1:1">
      <c r="A16" s="2" t="s">
        <v>109</v>
      </c>
    </row>
    <row r="17" spans="1:1">
      <c r="A17" s="2" t="s">
        <v>109</v>
      </c>
    </row>
    <row r="18" spans="1:1">
      <c r="A18" s="2" t="s">
        <v>109</v>
      </c>
    </row>
    <row r="19" spans="1:1">
      <c r="A19" s="2" t="s">
        <v>733</v>
      </c>
    </row>
    <row r="20" spans="1:1">
      <c r="A20" s="2" t="s">
        <v>733</v>
      </c>
    </row>
    <row r="21" spans="1:1">
      <c r="A21" s="2" t="s">
        <v>733</v>
      </c>
    </row>
    <row r="22" spans="1:1">
      <c r="A22" s="2" t="s">
        <v>735</v>
      </c>
    </row>
    <row r="23" spans="1:1">
      <c r="A23" s="2" t="s">
        <v>735</v>
      </c>
    </row>
    <row r="24" spans="1:1">
      <c r="A24" s="2" t="s">
        <v>735</v>
      </c>
    </row>
    <row r="25" spans="1:1">
      <c r="A25" s="2" t="s">
        <v>737</v>
      </c>
    </row>
    <row r="26" spans="1:1">
      <c r="A26" s="2" t="s">
        <v>737</v>
      </c>
    </row>
    <row r="27" spans="1:1">
      <c r="A27" s="2" t="s">
        <v>737</v>
      </c>
    </row>
    <row r="28" spans="1:1">
      <c r="A28" s="2" t="s">
        <v>739</v>
      </c>
    </row>
    <row r="29" spans="1:1">
      <c r="A29" s="2" t="s">
        <v>739</v>
      </c>
    </row>
    <row r="30" spans="1:1">
      <c r="A30" s="2" t="s">
        <v>622</v>
      </c>
    </row>
    <row r="31" spans="1:1">
      <c r="A31" s="2" t="s">
        <v>622</v>
      </c>
    </row>
    <row r="32" spans="1:1">
      <c r="A32" s="2" t="s">
        <v>622</v>
      </c>
    </row>
    <row r="33" spans="1:1">
      <c r="A33" s="2" t="s">
        <v>622</v>
      </c>
    </row>
    <row r="34" spans="1:1">
      <c r="A34" s="2" t="s">
        <v>741</v>
      </c>
    </row>
    <row r="35" spans="1:1">
      <c r="A35" s="2" t="s">
        <v>741</v>
      </c>
    </row>
    <row r="36" spans="1:1">
      <c r="A36" s="2" t="s">
        <v>741</v>
      </c>
    </row>
    <row r="37" spans="1:1">
      <c r="A37" s="2" t="s">
        <v>741</v>
      </c>
    </row>
    <row r="38" spans="1:1">
      <c r="A38" s="2" t="s">
        <v>741</v>
      </c>
    </row>
    <row r="39" spans="1:1">
      <c r="A39" s="2" t="s">
        <v>741</v>
      </c>
    </row>
    <row r="40" spans="1:1">
      <c r="A40" s="2" t="s">
        <v>741</v>
      </c>
    </row>
    <row r="41" spans="1:1">
      <c r="A41" s="2" t="s">
        <v>741</v>
      </c>
    </row>
    <row r="42" spans="1:1">
      <c r="A42" s="2" t="s">
        <v>741</v>
      </c>
    </row>
    <row r="43" spans="1:1">
      <c r="A43" s="2" t="s">
        <v>745</v>
      </c>
    </row>
    <row r="44" spans="1:1">
      <c r="A44" s="2" t="s">
        <v>504</v>
      </c>
    </row>
    <row r="45" spans="1:1">
      <c r="A45" s="2" t="s">
        <v>504</v>
      </c>
    </row>
    <row r="46" spans="1:1">
      <c r="A46" s="2" t="s">
        <v>504</v>
      </c>
    </row>
    <row r="47" spans="1:1">
      <c r="A47" s="2" t="s">
        <v>504</v>
      </c>
    </row>
    <row r="48" spans="1:1">
      <c r="A48" s="2" t="s">
        <v>747</v>
      </c>
    </row>
    <row r="49" spans="1:1">
      <c r="A49" s="2" t="s">
        <v>747</v>
      </c>
    </row>
    <row r="50" spans="1:1">
      <c r="A50" s="2" t="s">
        <v>749</v>
      </c>
    </row>
    <row r="51" spans="1:1">
      <c r="A51" s="2" t="s">
        <v>749</v>
      </c>
    </row>
    <row r="52" spans="1:1">
      <c r="A52" s="2" t="s">
        <v>751</v>
      </c>
    </row>
    <row r="53" spans="1:1">
      <c r="A53" s="2" t="s">
        <v>751</v>
      </c>
    </row>
    <row r="54" spans="1:1">
      <c r="A54" s="2" t="s">
        <v>753</v>
      </c>
    </row>
    <row r="55" spans="1:1">
      <c r="A55" s="2" t="s">
        <v>753</v>
      </c>
    </row>
    <row r="56" spans="1:1">
      <c r="A56" s="2" t="s">
        <v>753</v>
      </c>
    </row>
    <row r="57" spans="1:1">
      <c r="A57" s="2" t="s">
        <v>755</v>
      </c>
    </row>
    <row r="58" spans="1:1">
      <c r="A58" s="2" t="s">
        <v>757</v>
      </c>
    </row>
    <row r="59" spans="1:1">
      <c r="A59" s="2" t="s">
        <v>759</v>
      </c>
    </row>
    <row r="60" spans="1:1">
      <c r="A60" s="2" t="s">
        <v>761</v>
      </c>
    </row>
    <row r="61" spans="1:1">
      <c r="A61" s="2" t="s">
        <v>761</v>
      </c>
    </row>
    <row r="62" spans="1:1">
      <c r="A62" s="2" t="s">
        <v>763</v>
      </c>
    </row>
    <row r="63" spans="1:1">
      <c r="A63" s="2" t="s">
        <v>763</v>
      </c>
    </row>
    <row r="64" spans="1:1">
      <c r="A64" s="2" t="s">
        <v>765</v>
      </c>
    </row>
    <row r="65" spans="1:1">
      <c r="A65" s="2" t="s">
        <v>765</v>
      </c>
    </row>
    <row r="66" spans="1:1">
      <c r="A66" s="2" t="s">
        <v>765</v>
      </c>
    </row>
    <row r="67" spans="1:1">
      <c r="A67" s="2" t="s">
        <v>767</v>
      </c>
    </row>
    <row r="68" spans="1:1">
      <c r="A68" s="2" t="s">
        <v>769</v>
      </c>
    </row>
    <row r="69" spans="1:1">
      <c r="A69" s="2" t="s">
        <v>769</v>
      </c>
    </row>
    <row r="70" spans="1:1">
      <c r="A70" s="2" t="s">
        <v>771</v>
      </c>
    </row>
    <row r="71" spans="1:1">
      <c r="A71" s="2" t="s">
        <v>773</v>
      </c>
    </row>
    <row r="72" spans="1:1">
      <c r="A72" s="2" t="s">
        <v>773</v>
      </c>
    </row>
    <row r="73" spans="1:1">
      <c r="A73" s="2" t="s">
        <v>662</v>
      </c>
    </row>
    <row r="74" spans="1:1">
      <c r="A74" s="2" t="s">
        <v>829</v>
      </c>
    </row>
    <row r="75" spans="1:1">
      <c r="A75" s="2" t="s">
        <v>777</v>
      </c>
    </row>
    <row r="76" spans="1:1">
      <c r="A76" s="2" t="s">
        <v>777</v>
      </c>
    </row>
    <row r="77" spans="1:1">
      <c r="A77" s="2" t="s">
        <v>777</v>
      </c>
    </row>
    <row r="78" spans="1:1">
      <c r="A78" s="2" t="s">
        <v>777</v>
      </c>
    </row>
    <row r="79" spans="1:1">
      <c r="A79" s="2" t="s">
        <v>782</v>
      </c>
    </row>
    <row r="80" spans="1:1">
      <c r="A80" s="2" t="s">
        <v>631</v>
      </c>
    </row>
    <row r="81" spans="1:1">
      <c r="A81" s="2" t="s">
        <v>631</v>
      </c>
    </row>
    <row r="82" spans="1:1">
      <c r="A82" s="2" t="s">
        <v>785</v>
      </c>
    </row>
    <row r="83" spans="1:1">
      <c r="A83" s="2" t="s">
        <v>785</v>
      </c>
    </row>
    <row r="84" spans="1:1">
      <c r="A84" s="2" t="s">
        <v>787</v>
      </c>
    </row>
    <row r="85" spans="1:1">
      <c r="A85" s="2" t="s">
        <v>830</v>
      </c>
    </row>
    <row r="86" spans="1:1">
      <c r="A86" s="2" t="s">
        <v>830</v>
      </c>
    </row>
    <row r="87" spans="1:1">
      <c r="A87" s="2" t="s">
        <v>792</v>
      </c>
    </row>
    <row r="88" spans="1:1">
      <c r="A88" s="2" t="s">
        <v>795</v>
      </c>
    </row>
    <row r="89" spans="1:1">
      <c r="A89" s="2" t="s">
        <v>795</v>
      </c>
    </row>
    <row r="90" spans="1:1">
      <c r="A90" s="2" t="s">
        <v>797</v>
      </c>
    </row>
    <row r="91" spans="1:1">
      <c r="A91" s="2" t="s">
        <v>799</v>
      </c>
    </row>
    <row r="92" spans="1:1">
      <c r="A92" s="2" t="s">
        <v>799</v>
      </c>
    </row>
    <row r="93" spans="1:1">
      <c r="A93" s="2" t="s">
        <v>799</v>
      </c>
    </row>
    <row r="94" spans="1:1">
      <c r="A94" s="2" t="s">
        <v>801</v>
      </c>
    </row>
    <row r="95" spans="1:1">
      <c r="A95" s="2" t="s">
        <v>803</v>
      </c>
    </row>
    <row r="96" spans="1:1">
      <c r="A96" s="2" t="s">
        <v>803</v>
      </c>
    </row>
    <row r="97" spans="1:1">
      <c r="A97" s="2" t="s">
        <v>803</v>
      </c>
    </row>
    <row r="98" spans="1:1">
      <c r="A98" s="2" t="s">
        <v>805</v>
      </c>
    </row>
    <row r="99" spans="1:1">
      <c r="A99" s="2" t="s">
        <v>806</v>
      </c>
    </row>
    <row r="100" spans="1:1">
      <c r="A100" s="2" t="s">
        <v>806</v>
      </c>
    </row>
    <row r="101" spans="1:1">
      <c r="A101" s="2" t="s">
        <v>806</v>
      </c>
    </row>
    <row r="102" spans="1:1">
      <c r="A102" s="2" t="s">
        <v>808</v>
      </c>
    </row>
    <row r="103" spans="1:1">
      <c r="A103" s="2" t="s">
        <v>810</v>
      </c>
    </row>
    <row r="104" spans="1:1">
      <c r="A104" s="2" t="s">
        <v>813</v>
      </c>
    </row>
    <row r="105" spans="1:1">
      <c r="A105" s="2" t="s">
        <v>813</v>
      </c>
    </row>
    <row r="106" spans="1:1">
      <c r="A106" s="2" t="s">
        <v>815</v>
      </c>
    </row>
    <row r="107" spans="1:1">
      <c r="A107" s="2" t="s">
        <v>815</v>
      </c>
    </row>
    <row r="108" spans="1:1">
      <c r="A108" s="2" t="s">
        <v>815</v>
      </c>
    </row>
    <row r="109" spans="1:1">
      <c r="A109" s="2" t="s">
        <v>815</v>
      </c>
    </row>
    <row r="110" spans="1:1">
      <c r="A110" s="2" t="s">
        <v>815</v>
      </c>
    </row>
    <row r="111" spans="1:1">
      <c r="A111" s="2" t="s">
        <v>817</v>
      </c>
    </row>
    <row r="112" spans="1:1">
      <c r="A112" s="2" t="s">
        <v>817</v>
      </c>
    </row>
    <row r="113" spans="1:1">
      <c r="A113" s="2" t="s">
        <v>817</v>
      </c>
    </row>
    <row r="114" spans="1:1">
      <c r="A114" s="2" t="s">
        <v>817</v>
      </c>
    </row>
    <row r="115" spans="1:1">
      <c r="A115" s="2" t="s">
        <v>817</v>
      </c>
    </row>
    <row r="116" spans="1:1">
      <c r="A116" s="2" t="s">
        <v>819</v>
      </c>
    </row>
    <row r="117" spans="1:1">
      <c r="A117" s="2" t="s">
        <v>821</v>
      </c>
    </row>
    <row r="118" spans="1:1">
      <c r="A118" s="2" t="s">
        <v>821</v>
      </c>
    </row>
    <row r="119" spans="1:1">
      <c r="A119" s="2" t="s">
        <v>823</v>
      </c>
    </row>
    <row r="120" spans="1:1">
      <c r="A120" s="2" t="s">
        <v>825</v>
      </c>
    </row>
    <row r="121" spans="1:1">
      <c r="A121" s="2" t="s">
        <v>825</v>
      </c>
    </row>
    <row r="122" spans="1:1">
      <c r="A122" s="2" t="s">
        <v>827</v>
      </c>
    </row>
    <row r="123" spans="1:1">
      <c r="A123" s="2" t="s">
        <v>827</v>
      </c>
    </row>
    <row r="124" spans="1:1">
      <c r="A124" s="2" t="s">
        <v>827</v>
      </c>
    </row>
    <row r="125" spans="1:1">
      <c r="A125" s="2" t="s">
        <v>827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2024-06-06T08:56:13Z</cp:lastPrinted>
  <dcterms:created xsi:type="dcterms:W3CDTF">2009-06-02T18:56:54Z</dcterms:created>
  <dcterms:modified xsi:type="dcterms:W3CDTF">2024-06-06T08:56:16Z</dcterms:modified>
</cp:coreProperties>
</file>