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422963D-AFF6-4D62-9588-BC3E1FA25F35}" xr6:coauthVersionLast="47" xr6:coauthVersionMax="47" xr10:uidLastSave="{00000000-0000-0000-0000-000000000000}"/>
  <bookViews>
    <workbookView xWindow="28680" yWindow="-120" windowWidth="29040" windowHeight="15840" firstSheet="1" activeTab="1" xr2:uid="{00000000-000D-0000-FFFF-FFFF00000000}"/>
  </bookViews>
  <sheets>
    <sheet name="Copy paste to Here" sheetId="5" state="hidden" r:id="rId1"/>
    <sheet name="Invoice" sheetId="2"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1">Invoice!$A$1:$K$147</definedName>
    <definedName name="_xlnm.Print_Area" localSheetId="2">'Shipping Invoice'!$A$1:$L$139</definedName>
    <definedName name="_xlnm.Print_Area" localSheetId="3">'Tax Invoice'!$A$1:$H$1013</definedName>
    <definedName name="_xlnm.Print_Titles" localSheetId="1">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7" i="2" l="1"/>
  <c r="J136" i="2"/>
  <c r="K136" i="7" s="1"/>
  <c r="K137" i="7"/>
  <c r="E130" i="6"/>
  <c r="E126" i="6"/>
  <c r="E122" i="6"/>
  <c r="E119" i="6"/>
  <c r="E117" i="6"/>
  <c r="E116" i="6"/>
  <c r="E114" i="6"/>
  <c r="E110" i="6"/>
  <c r="E106" i="6"/>
  <c r="E103" i="6"/>
  <c r="E101" i="6"/>
  <c r="E100" i="6"/>
  <c r="E98" i="6"/>
  <c r="E94" i="6"/>
  <c r="E90" i="6"/>
  <c r="E87" i="6"/>
  <c r="E85" i="6"/>
  <c r="E84" i="6"/>
  <c r="E82" i="6"/>
  <c r="E78" i="6"/>
  <c r="E74" i="6"/>
  <c r="E71" i="6"/>
  <c r="E69" i="6"/>
  <c r="E68" i="6"/>
  <c r="E66" i="6"/>
  <c r="E62" i="6"/>
  <c r="E58" i="6"/>
  <c r="E55" i="6"/>
  <c r="E53" i="6"/>
  <c r="E52" i="6"/>
  <c r="E50" i="6"/>
  <c r="E46" i="6"/>
  <c r="E42" i="6"/>
  <c r="E39" i="6"/>
  <c r="E37" i="6"/>
  <c r="E36" i="6"/>
  <c r="E34" i="6"/>
  <c r="E30" i="6"/>
  <c r="E26" i="6"/>
  <c r="E23" i="6"/>
  <c r="E21" i="6"/>
  <c r="E20" i="6"/>
  <c r="E18" i="6"/>
  <c r="K14" i="7"/>
  <c r="K17" i="7"/>
  <c r="K10" i="7"/>
  <c r="I129" i="7"/>
  <c r="B127" i="7"/>
  <c r="B126" i="7"/>
  <c r="I123" i="7"/>
  <c r="I116" i="7"/>
  <c r="B110" i="7"/>
  <c r="I108" i="7"/>
  <c r="I101" i="7"/>
  <c r="B95" i="7"/>
  <c r="B94" i="7"/>
  <c r="I88" i="7"/>
  <c r="B82" i="7"/>
  <c r="I80" i="7"/>
  <c r="B79" i="7"/>
  <c r="I74" i="7"/>
  <c r="I65" i="7"/>
  <c r="B62" i="7"/>
  <c r="I59" i="7"/>
  <c r="B55" i="7"/>
  <c r="I51" i="7"/>
  <c r="I48" i="7"/>
  <c r="B46" i="7"/>
  <c r="I46" i="7"/>
  <c r="K46" i="7" s="1"/>
  <c r="I37" i="7"/>
  <c r="I34" i="7"/>
  <c r="B30" i="7"/>
  <c r="B23" i="7"/>
  <c r="I23" i="7"/>
  <c r="N1" i="7"/>
  <c r="I134" i="7" s="1"/>
  <c r="N1" i="6"/>
  <c r="E121" i="6" s="1"/>
  <c r="F1002" i="6"/>
  <c r="D130" i="6"/>
  <c r="B134" i="7" s="1"/>
  <c r="D129" i="6"/>
  <c r="B133" i="7" s="1"/>
  <c r="D128" i="6"/>
  <c r="B132" i="7" s="1"/>
  <c r="D127" i="6"/>
  <c r="B131" i="7" s="1"/>
  <c r="D126" i="6"/>
  <c r="B130" i="7" s="1"/>
  <c r="D125" i="6"/>
  <c r="B129" i="7" s="1"/>
  <c r="D124" i="6"/>
  <c r="B128" i="7" s="1"/>
  <c r="D123" i="6"/>
  <c r="D122" i="6"/>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D105" i="6"/>
  <c r="B109" i="7" s="1"/>
  <c r="D104" i="6"/>
  <c r="B108" i="7" s="1"/>
  <c r="K108" i="7" s="1"/>
  <c r="D103" i="6"/>
  <c r="B107" i="7" s="1"/>
  <c r="D102" i="6"/>
  <c r="B106" i="7" s="1"/>
  <c r="D101" i="6"/>
  <c r="B105" i="7" s="1"/>
  <c r="D100" i="6"/>
  <c r="B104" i="7" s="1"/>
  <c r="D99" i="6"/>
  <c r="B103" i="7" s="1"/>
  <c r="D98" i="6"/>
  <c r="B102" i="7" s="1"/>
  <c r="D97" i="6"/>
  <c r="B101" i="7" s="1"/>
  <c r="K101" i="7" s="1"/>
  <c r="D96" i="6"/>
  <c r="B100" i="7" s="1"/>
  <c r="D95" i="6"/>
  <c r="B99" i="7" s="1"/>
  <c r="D94" i="6"/>
  <c r="B98" i="7" s="1"/>
  <c r="D93" i="6"/>
  <c r="B97" i="7" s="1"/>
  <c r="D92" i="6"/>
  <c r="B96" i="7" s="1"/>
  <c r="D91" i="6"/>
  <c r="D90" i="6"/>
  <c r="D89" i="6"/>
  <c r="B93" i="7" s="1"/>
  <c r="D88" i="6"/>
  <c r="B92" i="7" s="1"/>
  <c r="D87" i="6"/>
  <c r="B91" i="7" s="1"/>
  <c r="D86" i="6"/>
  <c r="B90" i="7" s="1"/>
  <c r="D85" i="6"/>
  <c r="B89" i="7" s="1"/>
  <c r="D84" i="6"/>
  <c r="B88" i="7" s="1"/>
  <c r="D83" i="6"/>
  <c r="B87" i="7" s="1"/>
  <c r="D82" i="6"/>
  <c r="B86" i="7" s="1"/>
  <c r="D81" i="6"/>
  <c r="B85" i="7" s="1"/>
  <c r="D80" i="6"/>
  <c r="B84" i="7" s="1"/>
  <c r="D79" i="6"/>
  <c r="B83" i="7" s="1"/>
  <c r="D78" i="6"/>
  <c r="D77" i="6"/>
  <c r="B81" i="7" s="1"/>
  <c r="D76" i="6"/>
  <c r="B80" i="7" s="1"/>
  <c r="D75" i="6"/>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D57" i="6"/>
  <c r="B61" i="7" s="1"/>
  <c r="D56" i="6"/>
  <c r="B60" i="7" s="1"/>
  <c r="D55" i="6"/>
  <c r="B59" i="7" s="1"/>
  <c r="D54" i="6"/>
  <c r="B58" i="7" s="1"/>
  <c r="D53" i="6"/>
  <c r="B57" i="7" s="1"/>
  <c r="D52" i="6"/>
  <c r="B56" i="7" s="1"/>
  <c r="D51" i="6"/>
  <c r="D50" i="6"/>
  <c r="B54" i="7" s="1"/>
  <c r="D49" i="6"/>
  <c r="B53" i="7" s="1"/>
  <c r="D48" i="6"/>
  <c r="B52" i="7" s="1"/>
  <c r="D47" i="6"/>
  <c r="B51" i="7" s="1"/>
  <c r="D46" i="6"/>
  <c r="B50" i="7" s="1"/>
  <c r="D45" i="6"/>
  <c r="B49" i="7" s="1"/>
  <c r="D44" i="6"/>
  <c r="B48" i="7" s="1"/>
  <c r="D43" i="6"/>
  <c r="B47" i="7" s="1"/>
  <c r="D42" i="6"/>
  <c r="D41" i="6"/>
  <c r="B45" i="7" s="1"/>
  <c r="D40" i="6"/>
  <c r="B44" i="7" s="1"/>
  <c r="D39" i="6"/>
  <c r="B43" i="7" s="1"/>
  <c r="D38" i="6"/>
  <c r="B42" i="7" s="1"/>
  <c r="D37" i="6"/>
  <c r="B41" i="7" s="1"/>
  <c r="D36" i="6"/>
  <c r="B40" i="7" s="1"/>
  <c r="D35" i="6"/>
  <c r="B39" i="7" s="1"/>
  <c r="D34" i="6"/>
  <c r="B38" i="7" s="1"/>
  <c r="D33" i="6"/>
  <c r="B37" i="7" s="1"/>
  <c r="K37" i="7" s="1"/>
  <c r="D32" i="6"/>
  <c r="B36" i="7" s="1"/>
  <c r="D31" i="6"/>
  <c r="B35" i="7" s="1"/>
  <c r="D30" i="6"/>
  <c r="B34" i="7" s="1"/>
  <c r="D29" i="6"/>
  <c r="B33" i="7" s="1"/>
  <c r="D28" i="6"/>
  <c r="B32" i="7" s="1"/>
  <c r="D27" i="6"/>
  <c r="B31" i="7" s="1"/>
  <c r="D26" i="6"/>
  <c r="D25" i="6"/>
  <c r="B29" i="7" s="1"/>
  <c r="D24" i="6"/>
  <c r="B28" i="7" s="1"/>
  <c r="D23" i="6"/>
  <c r="B27" i="7" s="1"/>
  <c r="D22" i="6"/>
  <c r="B26" i="7" s="1"/>
  <c r="D21" i="6"/>
  <c r="B25" i="7" s="1"/>
  <c r="D20" i="6"/>
  <c r="B24" i="7" s="1"/>
  <c r="D19" i="6"/>
  <c r="D18" i="6"/>
  <c r="B22" i="7" s="1"/>
  <c r="G3" i="6"/>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135" i="2" s="1"/>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F1001" i="6" l="1"/>
  <c r="K25" i="7"/>
  <c r="K74" i="7"/>
  <c r="I35" i="7"/>
  <c r="K43" i="7"/>
  <c r="K59" i="7"/>
  <c r="K75" i="7"/>
  <c r="K91" i="7"/>
  <c r="K107" i="7"/>
  <c r="K123" i="7"/>
  <c r="I22" i="7"/>
  <c r="I36" i="7"/>
  <c r="K36" i="7" s="1"/>
  <c r="I50" i="7"/>
  <c r="K50" i="7" s="1"/>
  <c r="I64" i="7"/>
  <c r="I94" i="7"/>
  <c r="K94" i="7" s="1"/>
  <c r="I107" i="7"/>
  <c r="I122" i="7"/>
  <c r="K122" i="7" s="1"/>
  <c r="K23" i="7"/>
  <c r="I24" i="7"/>
  <c r="I53" i="7"/>
  <c r="K53" i="7" s="1"/>
  <c r="I82" i="7"/>
  <c r="I110" i="7"/>
  <c r="K31" i="7"/>
  <c r="I68" i="7"/>
  <c r="K68" i="7" s="1"/>
  <c r="K76" i="7"/>
  <c r="K45" i="7"/>
  <c r="I52" i="7"/>
  <c r="I124" i="7"/>
  <c r="K124" i="7" s="1"/>
  <c r="I25" i="7"/>
  <c r="I40" i="7"/>
  <c r="I54" i="7"/>
  <c r="K82" i="7"/>
  <c r="K95" i="7"/>
  <c r="K110" i="7"/>
  <c r="I126" i="7"/>
  <c r="K126" i="7" s="1"/>
  <c r="K48" i="7"/>
  <c r="K64" i="7"/>
  <c r="K80" i="7"/>
  <c r="I26" i="7"/>
  <c r="K26" i="7" s="1"/>
  <c r="I41" i="7"/>
  <c r="I55" i="7"/>
  <c r="I69" i="7"/>
  <c r="K69" i="7" s="1"/>
  <c r="I83" i="7"/>
  <c r="I96" i="7"/>
  <c r="K96" i="7" s="1"/>
  <c r="I111" i="7"/>
  <c r="K111" i="7" s="1"/>
  <c r="K28" i="7"/>
  <c r="K92" i="7"/>
  <c r="I112" i="7"/>
  <c r="K112" i="7" s="1"/>
  <c r="K77" i="7"/>
  <c r="I67" i="7"/>
  <c r="I95" i="7"/>
  <c r="I125" i="7"/>
  <c r="K125" i="7" s="1"/>
  <c r="K65" i="7"/>
  <c r="K97" i="7"/>
  <c r="K129" i="7"/>
  <c r="I42" i="7"/>
  <c r="K42" i="7" s="1"/>
  <c r="I84" i="7"/>
  <c r="K98" i="7"/>
  <c r="I43" i="7"/>
  <c r="I71" i="7"/>
  <c r="I113" i="7"/>
  <c r="K35" i="7"/>
  <c r="K51" i="7"/>
  <c r="K67" i="7"/>
  <c r="K83" i="7"/>
  <c r="K99" i="7"/>
  <c r="K131" i="7"/>
  <c r="I29" i="7"/>
  <c r="K29" i="7" s="1"/>
  <c r="I44" i="7"/>
  <c r="K44" i="7" s="1"/>
  <c r="I57" i="7"/>
  <c r="K57" i="7" s="1"/>
  <c r="I72" i="7"/>
  <c r="K72" i="7" s="1"/>
  <c r="I86" i="7"/>
  <c r="K86" i="7" s="1"/>
  <c r="I99" i="7"/>
  <c r="I114" i="7"/>
  <c r="K61" i="7"/>
  <c r="I38" i="7"/>
  <c r="I66" i="7"/>
  <c r="K66" i="7" s="1"/>
  <c r="I81" i="7"/>
  <c r="I109" i="7"/>
  <c r="K109" i="7" s="1"/>
  <c r="I39" i="7"/>
  <c r="K49" i="7"/>
  <c r="K81" i="7"/>
  <c r="K113" i="7"/>
  <c r="I27" i="7"/>
  <c r="K27" i="7" s="1"/>
  <c r="K55" i="7"/>
  <c r="I70" i="7"/>
  <c r="I97" i="7"/>
  <c r="K34" i="7"/>
  <c r="K114" i="7"/>
  <c r="I28" i="7"/>
  <c r="I56" i="7"/>
  <c r="I85" i="7"/>
  <c r="I98" i="7"/>
  <c r="I127" i="7"/>
  <c r="K127" i="7" s="1"/>
  <c r="K52" i="7"/>
  <c r="K84" i="7"/>
  <c r="K100" i="7"/>
  <c r="K116" i="7"/>
  <c r="I30" i="7"/>
  <c r="I45" i="7"/>
  <c r="I58" i="7"/>
  <c r="K58" i="7" s="1"/>
  <c r="I73" i="7"/>
  <c r="K73" i="7" s="1"/>
  <c r="I87" i="7"/>
  <c r="I100" i="7"/>
  <c r="I115" i="7"/>
  <c r="K115" i="7" s="1"/>
  <c r="I128" i="7"/>
  <c r="K128" i="7" s="1"/>
  <c r="K54" i="7"/>
  <c r="I60" i="7"/>
  <c r="K60" i="7" s="1"/>
  <c r="K85" i="7"/>
  <c r="K30" i="7"/>
  <c r="K38" i="7"/>
  <c r="K70" i="7"/>
  <c r="K134" i="7"/>
  <c r="I31" i="7"/>
  <c r="I75" i="7"/>
  <c r="I89" i="7"/>
  <c r="K89" i="7" s="1"/>
  <c r="I102" i="7"/>
  <c r="K102" i="7" s="1"/>
  <c r="I117" i="7"/>
  <c r="K117" i="7" s="1"/>
  <c r="I130" i="7"/>
  <c r="K130" i="7" s="1"/>
  <c r="K39" i="7"/>
  <c r="K71" i="7"/>
  <c r="K87" i="7"/>
  <c r="K103" i="7"/>
  <c r="K119" i="7"/>
  <c r="I32" i="7"/>
  <c r="K32" i="7" s="1"/>
  <c r="I61" i="7"/>
  <c r="I76" i="7"/>
  <c r="I90" i="7"/>
  <c r="K90" i="7" s="1"/>
  <c r="I103" i="7"/>
  <c r="I118" i="7"/>
  <c r="K118" i="7" s="1"/>
  <c r="I131" i="7"/>
  <c r="K24" i="7"/>
  <c r="K40" i="7"/>
  <c r="K56" i="7"/>
  <c r="K88" i="7"/>
  <c r="K104" i="7"/>
  <c r="I33" i="7"/>
  <c r="K33" i="7" s="1"/>
  <c r="I47" i="7"/>
  <c r="K47" i="7" s="1"/>
  <c r="I62" i="7"/>
  <c r="K62" i="7" s="1"/>
  <c r="I77" i="7"/>
  <c r="I91" i="7"/>
  <c r="I104" i="7"/>
  <c r="I119" i="7"/>
  <c r="I132" i="7"/>
  <c r="K132" i="7" s="1"/>
  <c r="K121" i="7"/>
  <c r="I78" i="7"/>
  <c r="K78" i="7" s="1"/>
  <c r="I92" i="7"/>
  <c r="I105" i="7"/>
  <c r="I120" i="7"/>
  <c r="K120" i="7" s="1"/>
  <c r="I133" i="7"/>
  <c r="K133" i="7" s="1"/>
  <c r="K41" i="7"/>
  <c r="K105" i="7"/>
  <c r="I49" i="7"/>
  <c r="I63" i="7"/>
  <c r="K63" i="7" s="1"/>
  <c r="I79" i="7"/>
  <c r="K79" i="7" s="1"/>
  <c r="I93" i="7"/>
  <c r="K93" i="7" s="1"/>
  <c r="I106" i="7"/>
  <c r="K106" i="7" s="1"/>
  <c r="I121" i="7"/>
  <c r="E27" i="6"/>
  <c r="E43" i="6"/>
  <c r="E59" i="6"/>
  <c r="E75" i="6"/>
  <c r="E91" i="6"/>
  <c r="E107" i="6"/>
  <c r="E123" i="6"/>
  <c r="E28" i="6"/>
  <c r="E44" i="6"/>
  <c r="E60" i="6"/>
  <c r="E76" i="6"/>
  <c r="E92" i="6"/>
  <c r="E108" i="6"/>
  <c r="E124" i="6"/>
  <c r="E29" i="6"/>
  <c r="E45" i="6"/>
  <c r="E61" i="6"/>
  <c r="E77" i="6"/>
  <c r="E93" i="6"/>
  <c r="E109" i="6"/>
  <c r="E125" i="6"/>
  <c r="E31" i="6"/>
  <c r="E47" i="6"/>
  <c r="E63" i="6"/>
  <c r="E79" i="6"/>
  <c r="E95" i="6"/>
  <c r="E111" i="6"/>
  <c r="E127" i="6"/>
  <c r="E32" i="6"/>
  <c r="E48" i="6"/>
  <c r="E64" i="6"/>
  <c r="E80" i="6"/>
  <c r="E96" i="6"/>
  <c r="E112" i="6"/>
  <c r="E128" i="6"/>
  <c r="E33" i="6"/>
  <c r="E49" i="6"/>
  <c r="E65" i="6"/>
  <c r="E81" i="6"/>
  <c r="E97" i="6"/>
  <c r="E113" i="6"/>
  <c r="E129" i="6"/>
  <c r="E19" i="6"/>
  <c r="E35" i="6"/>
  <c r="E51" i="6"/>
  <c r="E67" i="6"/>
  <c r="E83" i="6"/>
  <c r="E99" i="6"/>
  <c r="E115" i="6"/>
  <c r="E22" i="6"/>
  <c r="E38" i="6"/>
  <c r="E54" i="6"/>
  <c r="E70" i="6"/>
  <c r="E86" i="6"/>
  <c r="E102" i="6"/>
  <c r="E118" i="6"/>
  <c r="E24" i="6"/>
  <c r="E40" i="6"/>
  <c r="E56" i="6"/>
  <c r="E72" i="6"/>
  <c r="E88" i="6"/>
  <c r="E104" i="6"/>
  <c r="E120" i="6"/>
  <c r="E25" i="6"/>
  <c r="E41" i="6"/>
  <c r="E57" i="6"/>
  <c r="E73" i="6"/>
  <c r="E89" i="6"/>
  <c r="E105" i="6"/>
  <c r="B135" i="7"/>
  <c r="K22" i="7"/>
  <c r="J138" i="2"/>
  <c r="M11" i="6"/>
  <c r="K135" i="7" l="1"/>
  <c r="K138"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41" i="2" s="1"/>
  <c r="I146"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44" i="2" l="1"/>
  <c r="I145" i="2"/>
  <c r="I143" i="2" s="1"/>
  <c r="H1013" i="6"/>
  <c r="H1010" i="6"/>
  <c r="H1009" i="6"/>
  <c r="H1012" i="6" l="1"/>
  <c r="H1011" i="6" s="1"/>
</calcChain>
</file>

<file path=xl/sharedStrings.xml><?xml version="1.0" encoding="utf-8"?>
<sst xmlns="http://schemas.openxmlformats.org/spreadsheetml/2006/main" count="3562" uniqueCount="932">
  <si>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</si>
  <si>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</si>
  <si>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</si>
  <si>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</si>
  <si>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</si>
  <si>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</si>
  <si>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</si>
  <si>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</si>
  <si>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</si>
  <si>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</si>
  <si>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</si>
  <si>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</si>
  <si>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</si>
  <si>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</si>
  <si>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</si>
  <si>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</si>
  <si>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</si>
  <si>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</si>
  <si>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</si>
  <si>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</si>
  <si>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</si>
  <si>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</si>
  <si>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</si>
  <si>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</si>
  <si>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</si>
  <si>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</si>
  <si>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</si>
  <si>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</si>
  <si>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</si>
  <si>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</si>
  <si>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</si>
  <si>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</si>
  <si>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</si>
  <si>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</si>
  <si>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</si>
  <si>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</si>
  <si>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</si>
  <si>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</si>
  <si>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</si>
  <si>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</si>
  <si>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</si>
  <si>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</si>
  <si>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</si>
  <si>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</si>
  <si>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</si>
  <si>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</si>
  <si>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</si>
  <si>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</si>
  <si>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</si>
  <si>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</si>
  <si>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</si>
  <si>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</si>
  <si>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</si>
  <si>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</si>
  <si>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</si>
  <si>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</si>
  <si>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</si>
  <si>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</si>
  <si>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</si>
  <si>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</si>
  <si>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</si>
  <si>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</si>
  <si>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</si>
  <si>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</si>
  <si>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</si>
  <si>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</si>
  <si>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</si>
  <si>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</si>
  <si>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</si>
  <si>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</si>
  <si>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</si>
  <si>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</si>
  <si>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</si>
  <si>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</si>
  <si>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</si>
  <si>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</si>
  <si>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</si>
  <si>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</si>
  <si>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</si>
  <si>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</si>
  <si>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</si>
  <si>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</si>
  <si>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</si>
  <si>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</si>
  <si>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</si>
  <si>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</si>
  <si>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</si>
  <si>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</si>
  <si>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</si>
  <si>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</si>
  <si>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</si>
  <si>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</si>
  <si>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</si>
  <si>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</si>
  <si>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</si>
  <si>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</si>
  <si>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</si>
  <si>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</si>
  <si>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</si>
  <si>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</si>
  <si>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</si>
  <si>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</si>
  <si>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</si>
  <si>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</si>
  <si>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</si>
  <si>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</si>
  <si>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</si>
  <si>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</si>
  <si>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</si>
  <si>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</si>
  <si>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</si>
  <si>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</si>
  <si>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</si>
  <si>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</si>
  <si>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</si>
  <si>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</si>
  <si>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</si>
  <si>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</si>
  <si>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</si>
  <si>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</si>
  <si>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</si>
  <si>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</si>
  <si>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</si>
  <si>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</si>
  <si>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</si>
  <si>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</si>
  <si>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</si>
  <si>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</si>
  <si>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</si>
  <si>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</si>
  <si>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</si>
  <si>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</si>
  <si>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</si>
  <si>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</si>
  <si>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</si>
  <si>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</si>
  <si>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</si>
  <si>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</si>
  <si>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</si>
  <si>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</si>
  <si>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</si>
  <si>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</si>
  <si>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</si>
  <si>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</si>
  <si>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</si>
  <si>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</si>
  <si>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</si>
  <si>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</si>
  <si>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</si>
  <si>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</si>
  <si>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</si>
  <si>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</si>
  <si>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</si>
  <si>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</si>
  <si>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</si>
  <si>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</si>
  <si>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</si>
  <si>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</si>
  <si>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</si>
  <si>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</si>
  <si>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</si>
  <si>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</si>
  <si>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</si>
  <si>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</si>
  <si>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</si>
  <si>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</si>
  <si>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</si>
  <si>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</si>
  <si>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</si>
  <si>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</si>
  <si>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</si>
  <si>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</si>
  <si>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</si>
  <si>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</si>
  <si>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</si>
  <si>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</si>
  <si>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</si>
  <si>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</si>
  <si>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</si>
  <si>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</si>
  <si>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</si>
  <si>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</si>
  <si>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</si>
  <si>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</si>
  <si>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</si>
  <si>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</si>
  <si>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</si>
  <si>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</si>
  <si>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</si>
  <si>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</si>
  <si>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</si>
  <si>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</si>
  <si>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</si>
  <si>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</si>
  <si>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</si>
  <si>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</si>
  <si>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</si>
  <si>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</si>
  <si>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</si>
  <si>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</si>
  <si>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</si>
  <si>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</si>
  <si>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</si>
  <si>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</si>
  <si>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</si>
  <si>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</si>
  <si>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</si>
  <si>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</si>
  <si>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</si>
  <si>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</si>
  <si>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</si>
  <si>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</si>
  <si>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</si>
  <si>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</si>
  <si>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</si>
  <si>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</si>
  <si>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</si>
  <si>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</si>
  <si>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</si>
  <si>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</si>
  <si>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</si>
  <si>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</si>
  <si>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</si>
  <si>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</si>
  <si>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</si>
  <si>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</si>
  <si>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</si>
  <si>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</si>
  <si>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</si>
  <si>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</si>
  <si>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</si>
  <si>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</si>
  <si>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</si>
  <si>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</si>
  <si>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</si>
  <si>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</si>
  <si>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</si>
  <si>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</si>
  <si>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</si>
  <si>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</si>
  <si>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</si>
  <si>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</si>
  <si>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</si>
  <si>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</si>
  <si>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</si>
  <si>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</si>
  <si>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</si>
  <si>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</si>
  <si>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</si>
  <si>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</si>
  <si>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</si>
  <si>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</si>
  <si>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</si>
  <si>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</si>
  <si>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</si>
  <si>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</si>
  <si>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</si>
  <si>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</si>
  <si>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</si>
  <si>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</si>
  <si>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</si>
  <si>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</si>
  <si>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</si>
  <si>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</si>
  <si>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</si>
  <si>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</si>
  <si>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</si>
  <si>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</si>
  <si>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</si>
  <si>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</si>
  <si>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</si>
  <si>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</si>
  <si>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</si>
  <si>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</si>
  <si>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</si>
  <si>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</si>
  <si>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</si>
  <si>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</si>
  <si>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</si>
  <si>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</si>
  <si>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</si>
  <si>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</si>
  <si>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</si>
  <si>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</si>
  <si>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</si>
  <si>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</si>
  <si>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</si>
  <si>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</si>
  <si>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</si>
  <si>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</si>
  <si>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</si>
  <si>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</si>
  <si>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</si>
  <si>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</si>
  <si>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</si>
  <si>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</si>
  <si>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</si>
  <si>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</si>
  <si>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</si>
  <si>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</si>
  <si>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</si>
  <si>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</si>
  <si>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</si>
  <si>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</si>
  <si>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</si>
  <si>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</si>
  <si>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</si>
  <si>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</si>
  <si>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</si>
  <si>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</si>
  <si>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</si>
  <si>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</si>
  <si>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</si>
  <si>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</si>
  <si>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</si>
  <si>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</si>
  <si>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</si>
  <si>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</si>
  <si>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</si>
  <si>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</si>
  <si>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</si>
  <si>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</si>
  <si>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</si>
  <si>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</si>
  <si>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</si>
  <si>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</si>
  <si>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</si>
  <si>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</si>
  <si>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</si>
  <si>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</si>
  <si>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</si>
  <si>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</si>
  <si>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</si>
  <si>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</si>
  <si>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</si>
  <si>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</si>
  <si>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</si>
  <si>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</si>
  <si>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</si>
  <si>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</si>
  <si>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</si>
  <si>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</si>
  <si>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</si>
  <si>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</si>
  <si>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</si>
  <si>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</si>
  <si>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</si>
  <si>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</si>
  <si>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</si>
  <si>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</si>
  <si>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</si>
  <si>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</si>
  <si>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</si>
  <si>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</si>
  <si>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</si>
  <si>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</si>
  <si>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</si>
  <si>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</si>
  <si>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</si>
  <si>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</si>
  <si>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</si>
  <si>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</si>
  <si>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</si>
  <si>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</si>
  <si>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</si>
  <si>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</si>
  <si>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</si>
  <si>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</si>
  <si>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</si>
  <si>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</si>
  <si>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</si>
  <si>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</si>
  <si>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</si>
  <si>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</si>
  <si>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</si>
  <si>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</si>
  <si>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</si>
  <si>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</si>
  <si>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</si>
  <si>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</si>
  <si>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</si>
  <si>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</si>
  <si>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</si>
  <si>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</si>
  <si>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</si>
  <si>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</si>
  <si>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</si>
  <si>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</si>
  <si>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</si>
  <si>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</si>
  <si>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</si>
  <si>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</si>
  <si>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</si>
  <si>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</si>
  <si>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</si>
  <si>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</si>
  <si>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</si>
  <si>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</si>
  <si>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</si>
  <si>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</si>
  <si>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</si>
  <si>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</si>
  <si>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</si>
  <si>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</si>
  <si>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</si>
  <si>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</si>
  <si>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</si>
  <si>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</si>
  <si>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</si>
  <si>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</si>
  <si>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</si>
  <si>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</si>
  <si>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</si>
  <si>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</si>
  <si>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</si>
  <si>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</si>
  <si>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</si>
  <si>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</si>
  <si>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</si>
  <si>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</si>
  <si>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</si>
  <si>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</si>
  <si>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</si>
  <si>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</si>
  <si>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</si>
  <si>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</si>
  <si>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</si>
  <si>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</si>
  <si>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</si>
  <si>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</si>
  <si>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</si>
  <si>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</si>
  <si>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</si>
  <si>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</si>
  <si>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</si>
  <si>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</si>
  <si>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</si>
  <si>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</si>
  <si>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</si>
  <si>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</si>
  <si>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</si>
  <si>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</si>
  <si>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</si>
  <si>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</si>
  <si>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</si>
  <si>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</si>
  <si>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</si>
  <si>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</si>
  <si>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</si>
  <si>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</si>
  <si>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</si>
  <si>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</si>
  <si>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</si>
  <si>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</si>
  <si>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</si>
  <si>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</si>
  <si>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</si>
  <si>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</si>
  <si>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</si>
  <si>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</si>
  <si>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</si>
  <si>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</si>
  <si>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</si>
  <si>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</si>
  <si>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</si>
  <si>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</si>
  <si>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</si>
  <si>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</si>
  <si>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</si>
  <si>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</si>
  <si>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</si>
  <si>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</si>
  <si>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</si>
  <si>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</si>
  <si>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</si>
  <si>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</si>
  <si>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</si>
  <si>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</si>
  <si>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</si>
  <si>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</si>
  <si>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</si>
  <si>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</si>
  <si>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</si>
  <si>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</si>
  <si>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</si>
  <si>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</si>
  <si>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</si>
  <si>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</si>
  <si>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</si>
  <si>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</si>
  <si>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</si>
  <si>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</si>
  <si>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</si>
  <si>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</si>
  <si>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</si>
  <si>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</si>
  <si>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</si>
  <si>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</si>
  <si>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</si>
  <si>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</si>
  <si>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</si>
  <si>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</si>
  <si>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</si>
  <si>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</si>
  <si>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</si>
  <si>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</si>
  <si>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</si>
  <si>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</si>
  <si>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</si>
  <si>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</si>
  <si>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</si>
  <si>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</si>
  <si>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</si>
  <si>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</si>
  <si>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</si>
  <si>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</si>
  <si>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</si>
  <si>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</si>
  <si>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</si>
  <si>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</si>
  <si>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</si>
  <si>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</si>
  <si>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</si>
  <si>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</si>
  <si>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</si>
  <si>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</si>
  <si>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</si>
  <si>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</si>
  <si>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</si>
  <si>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</si>
  <si>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</si>
  <si>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</si>
  <si>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</si>
  <si>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</si>
  <si>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</si>
  <si>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</si>
  <si>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</si>
  <si>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</si>
  <si>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</si>
  <si>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</si>
  <si>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</si>
  <si>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</si>
  <si>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</si>
  <si>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</si>
  <si>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</si>
  <si>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</si>
  <si>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</si>
  <si>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</si>
  <si>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</si>
  <si>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</si>
  <si>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</si>
  <si>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</si>
  <si>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</si>
  <si>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</si>
  <si>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</si>
  <si>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</si>
  <si>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</si>
  <si>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</si>
  <si>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</si>
  <si>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</si>
  <si>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</si>
  <si>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</si>
  <si>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</si>
  <si>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</si>
  <si>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</si>
  <si>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</si>
  <si>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</si>
  <si>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</si>
  <si>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</si>
  <si>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</si>
  <si>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</si>
  <si>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</si>
  <si>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</si>
  <si>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</si>
  <si>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</si>
  <si>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</si>
  <si>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</si>
  <si>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</si>
  <si>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</si>
  <si>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</si>
  <si>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</si>
  <si>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</si>
  <si>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</si>
  <si>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</si>
  <si>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</si>
  <si>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</si>
  <si>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</si>
  <si>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</si>
  <si>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</si>
  <si>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</si>
  <si>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</si>
  <si>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</si>
  <si>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</si>
  <si>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</si>
  <si>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</si>
  <si>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</si>
  <si>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</si>
  <si>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</si>
  <si>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</si>
  <si>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</si>
  <si>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</si>
  <si>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</si>
  <si>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</si>
  <si>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</si>
  <si>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</si>
  <si>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</si>
  <si>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</si>
  <si>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</si>
  <si>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</si>
  <si>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</si>
  <si>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</si>
  <si>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</si>
  <si>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</si>
  <si>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</si>
  <si>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</si>
  <si>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</si>
  <si>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</si>
  <si>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</si>
  <si>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</si>
  <si>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</si>
  <si>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</si>
  <si>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</si>
  <si>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</si>
  <si>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</si>
  <si>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</si>
  <si>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</si>
  <si>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</si>
  <si>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</si>
  <si>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</si>
  <si>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</si>
  <si>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</si>
  <si>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</si>
  <si>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</si>
  <si>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</si>
  <si>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</si>
  <si>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</si>
  <si>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</si>
  <si>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</si>
  <si>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</si>
  <si>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</si>
  <si>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</si>
  <si>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</si>
  <si>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</si>
  <si>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</si>
  <si>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</si>
  <si>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</si>
  <si>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</si>
  <si>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</si>
  <si>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</si>
  <si>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</si>
  <si>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</si>
  <si>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</si>
  <si>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</si>
  <si>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</si>
  <si>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</si>
  <si>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</si>
  <si>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</si>
  <si>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</si>
  <si>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</si>
  <si>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</si>
  <si>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</si>
  <si>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</si>
  <si>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</si>
  <si>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</si>
  <si>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</si>
  <si>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</si>
  <si>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</si>
  <si>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</si>
  <si>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</si>
  <si>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</si>
  <si>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</si>
  <si>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</si>
  <si>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</si>
  <si>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</si>
  <si>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</si>
  <si>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</si>
  <si>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</si>
  <si>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</si>
  <si>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</si>
  <si>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</si>
  <si>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</si>
  <si>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</si>
  <si>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</si>
  <si>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</si>
  <si>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</si>
  <si>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</si>
  <si>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</si>
  <si>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</si>
  <si>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</si>
  <si>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</si>
  <si>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</si>
  <si>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</si>
  <si>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</si>
  <si>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</si>
  <si>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</si>
  <si>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</si>
  <si>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</si>
  <si>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</si>
  <si>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</si>
  <si>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</si>
  <si>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</si>
  <si>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</si>
  <si>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</si>
  <si>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</si>
  <si>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</si>
  <si>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</si>
  <si>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</si>
  <si>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</si>
  <si>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</si>
  <si>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</si>
  <si>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</si>
  <si>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Sam3 Kong3</t>
  </si>
  <si>
    <t>Bang Rak, Bangkok, 10500 152 Chartered Square Building</t>
  </si>
  <si>
    <t>10500 Bangkok</t>
  </si>
  <si>
    <t>Tel: +66 0967325866</t>
  </si>
  <si>
    <t>Email: jssourcings3@gmail.com</t>
  </si>
  <si>
    <t>ACFP</t>
  </si>
  <si>
    <t>Gauge: 2mm</t>
  </si>
  <si>
    <t>Acrylic flesh tunnel with external screw-fit</t>
  </si>
  <si>
    <t>Color: Red</t>
  </si>
  <si>
    <t>Gauge: 2.5mm</t>
  </si>
  <si>
    <t>Color: Green</t>
  </si>
  <si>
    <t>Color: Purple</t>
  </si>
  <si>
    <t>Gauge: 5mm</t>
  </si>
  <si>
    <t>Gauge: 12mm</t>
  </si>
  <si>
    <t>Gauge: 14mm</t>
  </si>
  <si>
    <t>Gauge: 16mm</t>
  </si>
  <si>
    <t>Gauge: 25mm</t>
  </si>
  <si>
    <t>AFEM</t>
  </si>
  <si>
    <t>White acrylic screw-fit flesh tunnel with crystal studded rim</t>
  </si>
  <si>
    <t>Gauge: 20mm</t>
  </si>
  <si>
    <t>AFPDDD</t>
  </si>
  <si>
    <t>Black acrylic screw-fit plug with a cute green frog logo</t>
  </si>
  <si>
    <t>Gauge: 10mm</t>
  </si>
  <si>
    <t>AFTP</t>
  </si>
  <si>
    <t>Black acrylic screw-fit flesh tunnel with colored rim</t>
  </si>
  <si>
    <t>AHP</t>
  </si>
  <si>
    <t>Double flared acrylic flesh tunnel with internal screw-fit</t>
  </si>
  <si>
    <t>ASPG</t>
  </si>
  <si>
    <t>Solid acrylic double flared plug</t>
  </si>
  <si>
    <t>Gauge: 18mm</t>
  </si>
  <si>
    <t>Gauge: 22mm</t>
  </si>
  <si>
    <t>DPG</t>
  </si>
  <si>
    <t>Gauge: 9mm</t>
  </si>
  <si>
    <t>DPWB</t>
  </si>
  <si>
    <t>Gauge: 4mm</t>
  </si>
  <si>
    <t>Coconut wood double flared flesh tunnel</t>
  </si>
  <si>
    <t>DPWT</t>
  </si>
  <si>
    <t>Teak wood double flared flesh tunnel</t>
  </si>
  <si>
    <t>DTPG</t>
  </si>
  <si>
    <t>Gauge: 6mm</t>
  </si>
  <si>
    <t>Gauge: 19mm</t>
  </si>
  <si>
    <t>Gauge: 35mm</t>
  </si>
  <si>
    <t>Gauge: 42mm</t>
  </si>
  <si>
    <t>FPG</t>
  </si>
  <si>
    <t>Gauge: 1.6mm</t>
  </si>
  <si>
    <t>Mirror polished surgical steel screw-fit flesh tunnel</t>
  </si>
  <si>
    <t>Gauge: 38mm</t>
  </si>
  <si>
    <t>FSPG</t>
  </si>
  <si>
    <t>High polished surgical steel double flared solid plug</t>
  </si>
  <si>
    <t>FTPG</t>
  </si>
  <si>
    <t>PVD plated surgical steel screw-fit flesh tunnel</t>
  </si>
  <si>
    <t>Gauge: 7mm</t>
  </si>
  <si>
    <t>Gauge: 11mm</t>
  </si>
  <si>
    <t>FTSI</t>
  </si>
  <si>
    <t>Silicone double flared flesh tunnel</t>
  </si>
  <si>
    <t>FTSPW</t>
  </si>
  <si>
    <t>High polished and black anodized surgical steel screw-fit flesh tunnel with laser cut spider web on front</t>
  </si>
  <si>
    <t>IPTE</t>
  </si>
  <si>
    <t>Sawo wood spiral coil taper</t>
  </si>
  <si>
    <t>IPTM</t>
  </si>
  <si>
    <t>Tamarind wood spiral coil taper</t>
  </si>
  <si>
    <t>IPTR</t>
  </si>
  <si>
    <t>Anodized surgical steel fake plug with rubber O-Rings</t>
  </si>
  <si>
    <t>IPVRD</t>
  </si>
  <si>
    <t>Acrylic fake plug without rubber O-rings</t>
  </si>
  <si>
    <t>Color: Orange</t>
  </si>
  <si>
    <t>Color: Pink</t>
  </si>
  <si>
    <t>NLSPGX</t>
  </si>
  <si>
    <t>High polished surgical steel taper with double rubber O-rings</t>
  </si>
  <si>
    <t>PARGC</t>
  </si>
  <si>
    <t>Areng wood double flare plug with giant clear SwarovskiⓇ crystal center</t>
  </si>
  <si>
    <t>PGSHH</t>
  </si>
  <si>
    <t>Black Onyx double flared stone plug</t>
  </si>
  <si>
    <t>PGSQQ</t>
  </si>
  <si>
    <t>Green Fluorite double flare stone plug</t>
  </si>
  <si>
    <t>PGTZS</t>
  </si>
  <si>
    <t>Black or gold anodized surgical steel screw-fit flesh tunnel with clear star-shaped CZ stone</t>
  </si>
  <si>
    <t>PWB</t>
  </si>
  <si>
    <t>Coconut wood double flared solid plug</t>
  </si>
  <si>
    <t>Gauge: 8mm</t>
  </si>
  <si>
    <t>PWKY</t>
  </si>
  <si>
    <t>Concave double flare solid crocodile and black ebony wood plug in checkers design</t>
  </si>
  <si>
    <t>PWT</t>
  </si>
  <si>
    <t>Teak wood double flared solid plug</t>
  </si>
  <si>
    <t>PWY</t>
  </si>
  <si>
    <t>Crocodile wood double flared solid plug</t>
  </si>
  <si>
    <t>SIPG</t>
  </si>
  <si>
    <t>Silicone double flared solid plug retainer</t>
  </si>
  <si>
    <t>SIUT</t>
  </si>
  <si>
    <t>Gauge: 3mm</t>
  </si>
  <si>
    <t>Silicone Ultra Thin double flared flesh tunnel</t>
  </si>
  <si>
    <t>SPG</t>
  </si>
  <si>
    <t>High polished surgical steel single flesh tunnel with rubber O-ring</t>
  </si>
  <si>
    <t>Gauge: 32mm</t>
  </si>
  <si>
    <t>SSPG</t>
  </si>
  <si>
    <t>Mirror polished 316L steel internally threaded flat hollow stash plug</t>
  </si>
  <si>
    <t>STHP</t>
  </si>
  <si>
    <t>PVD plated internally threaded surgical steel double flare flesh tunnel</t>
  </si>
  <si>
    <t>STPG</t>
  </si>
  <si>
    <t>PVD plated surgical steel single flared flesh tunnel with rubber O-ring</t>
  </si>
  <si>
    <t>STSI</t>
  </si>
  <si>
    <t>Silicon Plug with star shaped cut out</t>
  </si>
  <si>
    <t>TPSP</t>
  </si>
  <si>
    <t>Pincher Size: Thickness 1.6mm &amp; width 12mm</t>
  </si>
  <si>
    <t>PVD plated surgical steel septum pincher with double O-rings thickness</t>
  </si>
  <si>
    <t>TPSV</t>
  </si>
  <si>
    <t>Solid colored acrylic taper with double rubber O-rings</t>
  </si>
  <si>
    <t>TPVE</t>
  </si>
  <si>
    <t>Acrylic UV taper with black &amp; white stripes and double rubber O-rings</t>
  </si>
  <si>
    <t>TRSI</t>
  </si>
  <si>
    <t>Triangle shaped silicone double flared flesh tunnel</t>
  </si>
  <si>
    <t>UFPG</t>
  </si>
  <si>
    <t>High polished titanium G23 screw-fit flesh tunnel</t>
  </si>
  <si>
    <t>ACFP12</t>
  </si>
  <si>
    <t>ACFP10</t>
  </si>
  <si>
    <t>ACFP4</t>
  </si>
  <si>
    <t>ACFP1/2</t>
  </si>
  <si>
    <t>ACFP9/16</t>
  </si>
  <si>
    <t>ACFP5/8</t>
  </si>
  <si>
    <t>ACFP1</t>
  </si>
  <si>
    <t>AFEM4</t>
  </si>
  <si>
    <t>AFEM13/16</t>
  </si>
  <si>
    <t>AFPDDD4</t>
  </si>
  <si>
    <t>AFPDDD00</t>
  </si>
  <si>
    <t>AFTP13/16</t>
  </si>
  <si>
    <t>AHP1</t>
  </si>
  <si>
    <t>ASPG5/8</t>
  </si>
  <si>
    <t>ASPG11/16</t>
  </si>
  <si>
    <t>ASPG7/8</t>
  </si>
  <si>
    <t>DPG1/2</t>
  </si>
  <si>
    <t>DPG13/16</t>
  </si>
  <si>
    <t>DPG11/32</t>
  </si>
  <si>
    <t>DPWB6</t>
  </si>
  <si>
    <t>DPWB00</t>
  </si>
  <si>
    <t>DPWT4</t>
  </si>
  <si>
    <t>DTPG2</t>
  </si>
  <si>
    <t>DTPG3/4</t>
  </si>
  <si>
    <t>DTPG13/8</t>
  </si>
  <si>
    <t>DTPG15/8</t>
  </si>
  <si>
    <t>DTPG11/32</t>
  </si>
  <si>
    <t>FPG14</t>
  </si>
  <si>
    <t>FPG11/2</t>
  </si>
  <si>
    <t>FPG11/32</t>
  </si>
  <si>
    <t>FSPG2</t>
  </si>
  <si>
    <t>FTPG1</t>
  </si>
  <si>
    <t>FTPG9/32</t>
  </si>
  <si>
    <t>FTPG7/16</t>
  </si>
  <si>
    <t>FTSI4</t>
  </si>
  <si>
    <t>FTSI5/8</t>
  </si>
  <si>
    <t>FTSI7/8</t>
  </si>
  <si>
    <t>FTSI1</t>
  </si>
  <si>
    <t>FTSPW11/16</t>
  </si>
  <si>
    <t>IPTE4</t>
  </si>
  <si>
    <t>IPTE2</t>
  </si>
  <si>
    <t>IPTM00</t>
  </si>
  <si>
    <t>IPTR10</t>
  </si>
  <si>
    <t>NLSPGX14</t>
  </si>
  <si>
    <t>NLSPGX6</t>
  </si>
  <si>
    <t>NLSPGX4</t>
  </si>
  <si>
    <t>PARGC2</t>
  </si>
  <si>
    <t>PGSHH5/8</t>
  </si>
  <si>
    <t>PGSQQ13/16</t>
  </si>
  <si>
    <t>PGTZS6</t>
  </si>
  <si>
    <t>PWB6</t>
  </si>
  <si>
    <t>PWB4</t>
  </si>
  <si>
    <t>PWB0</t>
  </si>
  <si>
    <t>PWKY00</t>
  </si>
  <si>
    <t>PWT4</t>
  </si>
  <si>
    <t>PWT0</t>
  </si>
  <si>
    <t>PWY4</t>
  </si>
  <si>
    <t>PWY0</t>
  </si>
  <si>
    <t>PWY9/16</t>
  </si>
  <si>
    <t>SIPG9/16</t>
  </si>
  <si>
    <t>SIUT8</t>
  </si>
  <si>
    <t>SIUT6</t>
  </si>
  <si>
    <t>SIUT4</t>
  </si>
  <si>
    <t>SIUT2</t>
  </si>
  <si>
    <t>SIUT0</t>
  </si>
  <si>
    <t>SIUT00</t>
  </si>
  <si>
    <t>SIUT1/2</t>
  </si>
  <si>
    <t>SIUT9/16</t>
  </si>
  <si>
    <t>SIUT13/16</t>
  </si>
  <si>
    <t>SPG4</t>
  </si>
  <si>
    <t>SPG11/16</t>
  </si>
  <si>
    <t>SPG13/16</t>
  </si>
  <si>
    <t>SPG11/4</t>
  </si>
  <si>
    <t>SSPG8</t>
  </si>
  <si>
    <t>STHP4</t>
  </si>
  <si>
    <t>STHP0</t>
  </si>
  <si>
    <t>STPG6</t>
  </si>
  <si>
    <t>STPG4</t>
  </si>
  <si>
    <t>STPG0</t>
  </si>
  <si>
    <t>STPG00</t>
  </si>
  <si>
    <t>STPG1/2</t>
  </si>
  <si>
    <t>STPG3/4</t>
  </si>
  <si>
    <t>STPG9/32</t>
  </si>
  <si>
    <t>STPG11/32</t>
  </si>
  <si>
    <t>STPG7/16</t>
  </si>
  <si>
    <t>STSI5/8</t>
  </si>
  <si>
    <t>TPSP14B</t>
  </si>
  <si>
    <t>TPSV00</t>
  </si>
  <si>
    <t>TPVE4</t>
  </si>
  <si>
    <t>TPVE2</t>
  </si>
  <si>
    <t>TRSI00</t>
  </si>
  <si>
    <t>TRSI1/2</t>
  </si>
  <si>
    <t>UFPG2</t>
  </si>
  <si>
    <t>Twenty Eight Thousand Two Hundred Seventeen and 40 cents THB</t>
  </si>
  <si>
    <t>High polished surgical steel double flared flesh tunnel - size 12g to 2'' (2mm - 52mm)</t>
  </si>
  <si>
    <t>PVD plated surgical steel double flared flesh tunnel - 12g (2mm) to 2'' (52mm)</t>
  </si>
  <si>
    <t>Exchange Rate THB-THB</t>
  </si>
  <si>
    <t>Sunny</t>
  </si>
  <si>
    <t>JS Sourcings</t>
  </si>
  <si>
    <t>Sam Kong</t>
  </si>
  <si>
    <t xml:space="preserve">30/F Room 30-01 / S-01 152 </t>
  </si>
  <si>
    <t>30/F Room 30-01 / S-01 152</t>
  </si>
  <si>
    <t>Chartered Square Building</t>
  </si>
  <si>
    <r>
      <t xml:space="preserve">40% Discount as per </t>
    </r>
    <r>
      <rPr>
        <b/>
        <sz val="10"/>
        <color theme="1"/>
        <rFont val="Arial"/>
        <family val="2"/>
      </rPr>
      <t>Platinum Membership</t>
    </r>
    <r>
      <rPr>
        <sz val="10"/>
        <color theme="1"/>
        <rFont val="Arial"/>
        <family val="2"/>
      </rPr>
      <t>:</t>
    </r>
  </si>
  <si>
    <t>Pick up at the Shop:</t>
  </si>
  <si>
    <t xml:space="preserve">Credit 90 Days from the day order is picked up. </t>
  </si>
  <si>
    <t>Due Date</t>
  </si>
  <si>
    <t>Seventeen Thousand Four Hundred Fifty Four and 06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</si>
</sst>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1">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0" fontId="2" fillId="0" borderId="0"/>
    <xf numFmtId="0" fontId="2" fillId="0" borderId="0"/>
    <xf numFmtId="0" fontId="5" fillId="0" borderId="0" applyNumberFormat="0" applyFill="0" applyBorder="0" applyAlignment="0" applyProtection="0"/>
    <xf numFmtId="0" fontId="5" fillId="0" borderId="0"/>
    <xf numFmtId="0" fontId="2"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31" fillId="0" borderId="0" applyNumberFormat="0" applyFill="0" applyBorder="0" applyAlignment="0" applyProtection="0"/>
    <xf numFmtId="0" fontId="2" fillId="0" borderId="0"/>
    <xf numFmtId="0" fontId="5"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cellStyleXfs>
  <cellXfs count="152">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4" fontId="1" fillId="2" borderId="17" xfId="0" applyNumberFormat="1" applyFont="1" applyFill="1" applyBorder="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69" fontId="32" fillId="2" borderId="7" xfId="78" applyNumberFormat="1" applyFont="1" applyFill="1" applyBorder="1" applyAlignment="1">
      <alignment horizontal="center" vertical="center"/>
    </xf>
    <xf numFmtId="1" fontId="18" fillId="2" borderId="6" xfId="78" applyNumberFormat="1" applyFont="1" applyFill="1" applyBorder="1"/>
    <xf numFmtId="1" fontId="1" fillId="2" borderId="3" xfId="0" applyNumberFormat="1" applyFont="1" applyFill="1" applyBorder="1"/>
    <xf numFmtId="1" fontId="18" fillId="2" borderId="2" xfId="78" applyNumberFormat="1" applyFont="1" applyFill="1" applyBorder="1"/>
    <xf numFmtId="1" fontId="18" fillId="2" borderId="1" xfId="78" applyNumberFormat="1" applyFont="1" applyFill="1" applyBorder="1"/>
    <xf numFmtId="165" fontId="32" fillId="2" borderId="7" xfId="78" applyNumberFormat="1" applyFont="1" applyFill="1" applyBorder="1" applyAlignment="1">
      <alignment horizontal="center"/>
    </xf>
    <xf numFmtId="1" fontId="1" fillId="2" borderId="8" xfId="0" applyNumberFormat="1" applyFont="1" applyFill="1" applyBorder="1"/>
    <xf numFmtId="1" fontId="1" fillId="2" borderId="2" xfId="0" applyNumberFormat="1" applyFont="1" applyFill="1" applyBorder="1"/>
    <xf numFmtId="1" fontId="1" fillId="2" borderId="7" xfId="0" applyNumberFormat="1"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71">
    <cellStyle name="Comma 2" xfId="7" xr:uid="{A0012BFD-4C24-45B8-B557-F4478070185D}"/>
    <cellStyle name="Comma 2 2" xfId="4430" xr:uid="{17A92A14-0805-47C1-BB6C-780346D513CE}"/>
    <cellStyle name="Comma 2 2 2" xfId="4755" xr:uid="{246F1F90-A569-43CC-A58F-8DFDBB84289A}"/>
    <cellStyle name="Comma 2 2 2 2" xfId="5326" xr:uid="{327CED6A-D236-4C6D-8AD6-74A6532D9995}"/>
    <cellStyle name="Comma 2 2 3" xfId="4591" xr:uid="{438CFCD1-9D9B-4CBF-94EC-64905BB71282}"/>
    <cellStyle name="Comma 2 2 4" xfId="5352" xr:uid="{23BFE705-E9D7-43C9-B1AB-322DED8BFCC6}"/>
    <cellStyle name="Comma 2 2 5" xfId="5366" xr:uid="{A5830326-AE26-48B2-861F-FE480FAB0EF0}"/>
    <cellStyle name="Comma 3" xfId="4318" xr:uid="{D846FBEF-EA3E-486A-8953-1BDFBD088DAF}"/>
    <cellStyle name="Comma 3 2" xfId="4432" xr:uid="{FD295967-81F8-4818-81C2-F04C68244DD5}"/>
    <cellStyle name="Comma 3 2 2" xfId="4756" xr:uid="{AB10083E-6BF7-4156-8072-A5DF4EF89D17}"/>
    <cellStyle name="Comma 3 2 2 2" xfId="5327" xr:uid="{25D1FADD-5A5F-4F0E-BB07-75622870403A}"/>
    <cellStyle name="Comma 3 2 3" xfId="5325" xr:uid="{B327BA7B-1759-4390-943E-D45F28CEAC96}"/>
    <cellStyle name="Comma 3 2 4" xfId="5353" xr:uid="{CF1AA513-1D10-4E0B-B2E4-A624077F743E}"/>
    <cellStyle name="Comma 3 2 5" xfId="5367" xr:uid="{B0A4B3FE-3E24-46EB-B72B-F7E669A42F04}"/>
    <cellStyle name="Currency 10" xfId="8" xr:uid="{0DB80FD9-132E-42AA-B879-CA8C6FAAEADF}"/>
    <cellStyle name="Currency 10 2" xfId="9" xr:uid="{DDA9D3A7-967B-44E5-AF49-45F59930783D}"/>
    <cellStyle name="Currency 10 2 2" xfId="203" xr:uid="{59A6301B-60CA-4712-81E4-121299235349}"/>
    <cellStyle name="Currency 10 2 2 2" xfId="4616" xr:uid="{A9AC3846-640C-4296-B6E7-87B479189F66}"/>
    <cellStyle name="Currency 10 2 3" xfId="4511" xr:uid="{D2C634CF-B10D-4A73-A0B6-2A748ECAE2F7}"/>
    <cellStyle name="Currency 10 3" xfId="10" xr:uid="{658CAB23-DE35-4457-ABEA-9447163BE916}"/>
    <cellStyle name="Currency 10 3 2" xfId="204" xr:uid="{8412A6AE-3DE1-4437-B1D0-C2C35D278C08}"/>
    <cellStyle name="Currency 10 3 2 2" xfId="4617" xr:uid="{8E8AA175-8D5A-46DA-B93F-ED147DC8A52B}"/>
    <cellStyle name="Currency 10 3 3" xfId="4512" xr:uid="{D22A225D-9530-47DC-9B43-6375960E0FEA}"/>
    <cellStyle name="Currency 10 4" xfId="205" xr:uid="{27A3E805-D339-4721-9E83-0D16F1D81B7C}"/>
    <cellStyle name="Currency 10 4 2" xfId="4618" xr:uid="{1D8A1FA3-A732-4FCE-A62A-5DEC6769CF6E}"/>
    <cellStyle name="Currency 10 5" xfId="4437" xr:uid="{DE9ED005-DFD5-44A2-870A-6B0DC2123BA0}"/>
    <cellStyle name="Currency 10 6" xfId="4510" xr:uid="{32EF0EA1-797A-4D02-81D2-6E3E4CDAD266}"/>
    <cellStyle name="Currency 11" xfId="11" xr:uid="{54C50E2C-43D4-4B53-9C29-A06D90987B27}"/>
    <cellStyle name="Currency 11 2" xfId="12" xr:uid="{0151D266-CF72-4387-BE1A-E651F61EE079}"/>
    <cellStyle name="Currency 11 2 2" xfId="206" xr:uid="{B314B71C-D4F6-45A7-89A5-AFF9689CFDCF}"/>
    <cellStyle name="Currency 11 2 2 2" xfId="4619" xr:uid="{9BDEEB96-0CB0-41B9-980F-791BFC15D585}"/>
    <cellStyle name="Currency 11 2 3" xfId="4514" xr:uid="{7D3725F7-5677-48CF-93DA-44A09B5E4276}"/>
    <cellStyle name="Currency 11 3" xfId="13" xr:uid="{DE29E7CA-5110-46E9-B10F-6F2EC362A301}"/>
    <cellStyle name="Currency 11 3 2" xfId="207" xr:uid="{F15BB23F-CE9A-4F27-9D2C-896571C0161F}"/>
    <cellStyle name="Currency 11 3 2 2" xfId="4620" xr:uid="{D85A0865-85B3-4FF1-A77F-F4173CF81F2F}"/>
    <cellStyle name="Currency 11 3 3" xfId="4515" xr:uid="{DE5802CD-32B3-45DC-8949-0AB94A887B06}"/>
    <cellStyle name="Currency 11 4" xfId="208" xr:uid="{148F2140-C692-40BD-A264-C179120A5132}"/>
    <cellStyle name="Currency 11 4 2" xfId="4621" xr:uid="{59F78DAB-E9FF-4916-B086-AA060BCD5A92}"/>
    <cellStyle name="Currency 11 5" xfId="4319" xr:uid="{2D4155A7-4933-446D-9E46-335A9F68A3D9}"/>
    <cellStyle name="Currency 11 5 2" xfId="4438" xr:uid="{D00B3C67-C476-4E04-8C27-0AAA48D26596}"/>
    <cellStyle name="Currency 11 5 3" xfId="4720" xr:uid="{25BBA60C-C626-46AE-800A-22910C7B8A37}"/>
    <cellStyle name="Currency 11 5 3 2" xfId="5315" xr:uid="{2BE6C8AE-CCB1-4FFB-8EF2-557EB341E7E9}"/>
    <cellStyle name="Currency 11 5 3 3" xfId="4757" xr:uid="{6029346F-3CF7-48D9-A63F-BA56F38F411F}"/>
    <cellStyle name="Currency 11 5 4" xfId="4697" xr:uid="{B1290130-52E4-4FB8-90B0-5AEE7C068E7E}"/>
    <cellStyle name="Currency 11 6" xfId="4513" xr:uid="{C9B0A73B-5091-481A-A94E-DE6E161B3687}"/>
    <cellStyle name="Currency 12" xfId="14" xr:uid="{94DE17D0-99B9-4A52-B82C-3F0CD1D8F897}"/>
    <cellStyle name="Currency 12 2" xfId="15" xr:uid="{CEDA07FB-4A0A-4427-BE66-7297BF531B39}"/>
    <cellStyle name="Currency 12 2 2" xfId="209" xr:uid="{22BF3036-4619-41C8-A234-D1B944C84EDD}"/>
    <cellStyle name="Currency 12 2 2 2" xfId="4622" xr:uid="{625F41CD-399C-49D7-962D-ADCA82881234}"/>
    <cellStyle name="Currency 12 2 3" xfId="4517" xr:uid="{46571675-D955-4361-A6A0-F5FE327BE57E}"/>
    <cellStyle name="Currency 12 3" xfId="210" xr:uid="{81CFBD54-9AA7-4DA8-AB81-9958D2EDDC12}"/>
    <cellStyle name="Currency 12 3 2" xfId="4623" xr:uid="{EF406463-B271-454E-82B7-035423FC9E18}"/>
    <cellStyle name="Currency 12 4" xfId="4516" xr:uid="{5650ADE3-E5E6-49F0-9D9F-26089020726F}"/>
    <cellStyle name="Currency 13" xfId="16" xr:uid="{1E25F448-7034-4B2B-B1E8-FB91E75DD016}"/>
    <cellStyle name="Currency 13 2" xfId="4321" xr:uid="{D5853E38-780F-445C-9F57-0C46E9AE551E}"/>
    <cellStyle name="Currency 13 3" xfId="4322" xr:uid="{2858C141-8077-4DE5-BF7D-AB5F2A3C624A}"/>
    <cellStyle name="Currency 13 3 2" xfId="4759" xr:uid="{51FDDB7D-1A32-413F-9B85-DE7B76F733E6}"/>
    <cellStyle name="Currency 13 4" xfId="4320" xr:uid="{1C0D1092-1157-45E2-B609-9B541536D037}"/>
    <cellStyle name="Currency 13 5" xfId="4758" xr:uid="{0D8588C3-51E4-4779-B4A2-8085C3FF2293}"/>
    <cellStyle name="Currency 14" xfId="17" xr:uid="{9D16F0C8-4790-499E-A24F-D1AC693A60BE}"/>
    <cellStyle name="Currency 14 2" xfId="211" xr:uid="{EB204C1D-D96C-4FB4-9F4A-F32A9E37FF0B}"/>
    <cellStyle name="Currency 14 2 2" xfId="4624" xr:uid="{D9554F0D-D45E-4D23-B9AC-6416071EB712}"/>
    <cellStyle name="Currency 14 3" xfId="4518" xr:uid="{2007728E-EB15-4137-B3E3-F2AE47F85545}"/>
    <cellStyle name="Currency 15" xfId="4414" xr:uid="{E783AC3F-CC4F-4290-9DFC-4FEE728694FF}"/>
    <cellStyle name="Currency 15 2" xfId="5358" xr:uid="{F7525523-B0AA-48E6-85CB-D590722F629F}"/>
    <cellStyle name="Currency 17" xfId="4323" xr:uid="{01E01602-0E5A-4D38-BD97-D749A05E9B78}"/>
    <cellStyle name="Currency 2" xfId="18" xr:uid="{7F3973BC-EEA6-45B2-A220-58B69F97BBFF}"/>
    <cellStyle name="Currency 2 2" xfId="19" xr:uid="{ECFB6B93-F9B2-4FC8-AF11-0C917747AC1D}"/>
    <cellStyle name="Currency 2 2 2" xfId="20" xr:uid="{3C3FF42C-A380-4E35-888F-02CF20656A20}"/>
    <cellStyle name="Currency 2 2 2 2" xfId="21" xr:uid="{BAA3B61C-1E3F-4662-9DE9-16D8B5920A06}"/>
    <cellStyle name="Currency 2 2 2 2 2" xfId="4760" xr:uid="{BF19B3BB-E8F9-4BD4-B1A8-95388EBE1DD4}"/>
    <cellStyle name="Currency 2 2 2 3" xfId="22" xr:uid="{C22C825C-3F4D-4C65-9445-F6C6BBD817E6}"/>
    <cellStyle name="Currency 2 2 2 3 2" xfId="212" xr:uid="{DA5C9821-D083-40F2-81A8-7236245AF0F7}"/>
    <cellStyle name="Currency 2 2 2 3 2 2" xfId="4625" xr:uid="{500B24A9-A0E3-4D4C-8F71-20FF1ED1DCFD}"/>
    <cellStyle name="Currency 2 2 2 3 3" xfId="4521" xr:uid="{C47EF2E2-7D79-4D25-BE19-09E4B9760EAA}"/>
    <cellStyle name="Currency 2 2 2 4" xfId="213" xr:uid="{CB188AAB-A532-4BDE-87CC-0A9061B9E162}"/>
    <cellStyle name="Currency 2 2 2 4 2" xfId="4626" xr:uid="{1A80AF63-B442-43FC-8260-9F3A210E7AD4}"/>
    <cellStyle name="Currency 2 2 2 5" xfId="4520" xr:uid="{8F92CA9F-4A52-4C75-88C0-B5DEE7CB3F6C}"/>
    <cellStyle name="Currency 2 2 3" xfId="214" xr:uid="{23CAE617-AAD4-4722-AEF5-FDCB3FFAB0F3}"/>
    <cellStyle name="Currency 2 2 3 2" xfId="4627" xr:uid="{6740C8CB-8C91-471F-A295-B913FEB0C32F}"/>
    <cellStyle name="Currency 2 2 4" xfId="4519" xr:uid="{3407D4E3-21E0-4D4B-8B9A-0846E0555740}"/>
    <cellStyle name="Currency 2 3" xfId="23" xr:uid="{DC2FD24E-E859-46F8-8162-4DC73347BB46}"/>
    <cellStyle name="Currency 2 3 2" xfId="215" xr:uid="{3B70AC42-64A5-473E-8601-5AEA0DC5237C}"/>
    <cellStyle name="Currency 2 3 2 2" xfId="4628" xr:uid="{AB567A68-FAFB-470E-A1B3-F7AB4DB8BE5B}"/>
    <cellStyle name="Currency 2 3 3" xfId="4522" xr:uid="{75045FFA-104E-4C9E-AEF1-7E6972C38A56}"/>
    <cellStyle name="Currency 2 4" xfId="216" xr:uid="{0E8197C8-103C-41A0-BB94-668C8CF27603}"/>
    <cellStyle name="Currency 2 4 2" xfId="217" xr:uid="{6CF24C49-68BE-48C0-B97D-5298AEC84FD3}"/>
    <cellStyle name="Currency 2 5" xfId="218" xr:uid="{9775BE7C-2479-4272-B3D8-17FB2C07CFF5}"/>
    <cellStyle name="Currency 2 5 2" xfId="219" xr:uid="{363E12E7-272C-44D9-BFF1-2512612B53DE}"/>
    <cellStyle name="Currency 2 6" xfId="220" xr:uid="{846CD4DD-1A6B-4C61-8DB3-1FE073AFDB16}"/>
    <cellStyle name="Currency 3" xfId="24" xr:uid="{FDBFED0A-CC57-4C04-BA78-62F1FBC507E4}"/>
    <cellStyle name="Currency 3 2" xfId="25" xr:uid="{DB824A8D-860F-47C7-B79F-EAC880A2C404}"/>
    <cellStyle name="Currency 3 2 2" xfId="221" xr:uid="{C6FCE2BD-F702-424F-A078-D367D40D1FF9}"/>
    <cellStyle name="Currency 3 2 2 2" xfId="4629" xr:uid="{4756B739-835E-42C1-AD83-DDEC8F18E242}"/>
    <cellStyle name="Currency 3 2 3" xfId="4524" xr:uid="{8CB76C45-B157-4A6D-8FDA-BBC7D3D9C8B8}"/>
    <cellStyle name="Currency 3 3" xfId="26" xr:uid="{E06DEB6A-8850-4F80-9F41-F75191244265}"/>
    <cellStyle name="Currency 3 3 2" xfId="222" xr:uid="{1C7008DD-310F-4404-B6A6-B7629FE9174E}"/>
    <cellStyle name="Currency 3 3 2 2" xfId="4630" xr:uid="{8388272B-727B-43B1-B922-A7A12AAFC81E}"/>
    <cellStyle name="Currency 3 3 3" xfId="4525" xr:uid="{EBEC0526-1456-42C7-AD6A-316EFA63A428}"/>
    <cellStyle name="Currency 3 4" xfId="27" xr:uid="{6DBB00B7-EE50-4DE9-AD25-57E43B0220DC}"/>
    <cellStyle name="Currency 3 4 2" xfId="223" xr:uid="{022BE835-16BC-4D3E-802F-2AB55FEE8D93}"/>
    <cellStyle name="Currency 3 4 2 2" xfId="4631" xr:uid="{531FE991-D1B0-4D6B-8028-2D726AD876EF}"/>
    <cellStyle name="Currency 3 4 3" xfId="4526" xr:uid="{DC5E79D4-0854-4251-A233-0037CCEB8348}"/>
    <cellStyle name="Currency 3 5" xfId="224" xr:uid="{F76DF325-972F-4DF9-9659-01627BCFE3D2}"/>
    <cellStyle name="Currency 3 5 2" xfId="4632" xr:uid="{1E857FB0-8332-42F8-A04E-EE3540B2CFB1}"/>
    <cellStyle name="Currency 3 6" xfId="4523" xr:uid="{3C7D382B-C7E8-4F58-9EB8-F9E0E95CE951}"/>
    <cellStyle name="Currency 4" xfId="28" xr:uid="{60D0E4CE-39F2-4BD0-927F-9E3CDB616F53}"/>
    <cellStyle name="Currency 4 2" xfId="29" xr:uid="{59099542-45EB-4E93-B6E3-32F79C77DAC6}"/>
    <cellStyle name="Currency 4 2 2" xfId="225" xr:uid="{6709CA2F-36B9-4FF4-A211-BE0599F9F8D0}"/>
    <cellStyle name="Currency 4 2 2 2" xfId="4633" xr:uid="{963DC66A-533E-4DBD-80E5-BFF21F665978}"/>
    <cellStyle name="Currency 4 2 3" xfId="4528" xr:uid="{A1A7A609-F773-460F-8937-AA1F1B0FE5FA}"/>
    <cellStyle name="Currency 4 3" xfId="30" xr:uid="{5FD0B074-0344-42B3-ABB1-39AA563694E4}"/>
    <cellStyle name="Currency 4 3 2" xfId="226" xr:uid="{828E3A67-C751-4CE9-84A7-6379304EFD69}"/>
    <cellStyle name="Currency 4 3 2 2" xfId="4634" xr:uid="{E20E9166-37F3-478C-B8B8-FBC67F17B6F5}"/>
    <cellStyle name="Currency 4 3 3" xfId="4529" xr:uid="{6AD87C4C-34A6-4EAD-B398-B37E7E3AD86E}"/>
    <cellStyle name="Currency 4 4" xfId="227" xr:uid="{AD5CF25F-D516-45A0-A49B-43CF0B675D71}"/>
    <cellStyle name="Currency 4 4 2" xfId="4635" xr:uid="{886985FC-F639-46AA-BFBA-C6B1E937A3D6}"/>
    <cellStyle name="Currency 4 5" xfId="4324" xr:uid="{FA70FC5E-49DB-4B72-B1ED-798B438C5168}"/>
    <cellStyle name="Currency 4 5 2" xfId="4439" xr:uid="{0143F9D4-CD54-4496-9C8E-98253E669C89}"/>
    <cellStyle name="Currency 4 5 3" xfId="4721" xr:uid="{4D602590-0DC3-4097-9694-92B856C25C8E}"/>
    <cellStyle name="Currency 4 5 3 2" xfId="5316" xr:uid="{12CCFA64-E834-41D7-8B4A-6E8DE12F3CE7}"/>
    <cellStyle name="Currency 4 5 3 3" xfId="4761" xr:uid="{5068474E-393D-4FC9-9545-002A0D176E62}"/>
    <cellStyle name="Currency 4 5 4" xfId="4698" xr:uid="{C6BC89DA-16BF-4C4A-9024-3D240EEDEBB9}"/>
    <cellStyle name="Currency 4 6" xfId="4527" xr:uid="{D76CC24D-B85E-4C1C-AB3B-15439F0562FB}"/>
    <cellStyle name="Currency 5" xfId="31" xr:uid="{D913BF5E-BDFD-4BB4-8CDE-1365057D290A}"/>
    <cellStyle name="Currency 5 2" xfId="32" xr:uid="{BFDFD5F4-1E88-4D84-9DFA-FBE2066FFAE6}"/>
    <cellStyle name="Currency 5 2 2" xfId="228" xr:uid="{03138D25-02A5-4F0F-BFC1-407AC6F0CD82}"/>
    <cellStyle name="Currency 5 2 2 2" xfId="4636" xr:uid="{9F6F4CFB-F74D-41F7-B0DA-FA4C1DD0925C}"/>
    <cellStyle name="Currency 5 2 3" xfId="4530" xr:uid="{2776B0A8-9D12-413E-9994-32E07D6EB8CC}"/>
    <cellStyle name="Currency 5 3" xfId="4325" xr:uid="{04F269C1-3790-4B72-B4E8-7984E4EE02D8}"/>
    <cellStyle name="Currency 5 3 2" xfId="4440" xr:uid="{0F864F75-CA9E-44D5-9BF5-2408733BBB06}"/>
    <cellStyle name="Currency 5 3 2 2" xfId="5306" xr:uid="{9AD20EB0-65A0-48C5-9639-5095A810B204}"/>
    <cellStyle name="Currency 5 3 2 3" xfId="4763" xr:uid="{A9A67050-41FB-4FD2-8E5D-DF23CADFFDBA}"/>
    <cellStyle name="Currency 5 4" xfId="4762" xr:uid="{B8288094-9302-44D1-BFF4-283EACCD1D59}"/>
    <cellStyle name="Currency 6" xfId="33" xr:uid="{B7A6C586-E61C-4BF3-8DCE-9AC46548A7B0}"/>
    <cellStyle name="Currency 6 2" xfId="229" xr:uid="{417935BB-7456-4739-80F3-00CA9ABE5A54}"/>
    <cellStyle name="Currency 6 2 2" xfId="4637" xr:uid="{13948143-95A5-4126-9FF3-90F6182F8A0E}"/>
    <cellStyle name="Currency 6 3" xfId="4326" xr:uid="{591E9957-1CD1-4A9C-A2CA-C25DD8A31178}"/>
    <cellStyle name="Currency 6 3 2" xfId="4441" xr:uid="{7E2FD36F-8A89-4FB4-85ED-AB322485022F}"/>
    <cellStyle name="Currency 6 3 3" xfId="4722" xr:uid="{26D56703-9A53-42A1-BAF5-862BDC7AB798}"/>
    <cellStyle name="Currency 6 3 3 2" xfId="5317" xr:uid="{7F0B6936-408C-4487-BD96-E266ACD802B8}"/>
    <cellStyle name="Currency 6 3 3 3" xfId="4764" xr:uid="{714915E2-27FC-4969-99AC-21A68DE03E7B}"/>
    <cellStyle name="Currency 6 3 4" xfId="4699" xr:uid="{7A979844-DA3D-4C0F-818D-56134D2D9690}"/>
    <cellStyle name="Currency 6 4" xfId="4531" xr:uid="{1FA24BC2-0ED5-4FEE-8004-57FBB369D4D9}"/>
    <cellStyle name="Currency 7" xfId="34" xr:uid="{A3FF7FA7-5164-4A36-A787-FA73E2DFA4D9}"/>
    <cellStyle name="Currency 7 2" xfId="35" xr:uid="{BB5A591A-3D4A-4619-A9EB-C45B34D073ED}"/>
    <cellStyle name="Currency 7 2 2" xfId="250" xr:uid="{28541C72-48FF-4EC9-8594-94E25830B312}"/>
    <cellStyle name="Currency 7 2 2 2" xfId="4638" xr:uid="{0DA31447-DDA3-48DA-96CC-351B48FB4AED}"/>
    <cellStyle name="Currency 7 2 3" xfId="4533" xr:uid="{713A6FB0-6587-4C29-A03B-08CB95B8C358}"/>
    <cellStyle name="Currency 7 3" xfId="230" xr:uid="{5701BAB6-3D91-4E74-B6BA-46FFDD1DC087}"/>
    <cellStyle name="Currency 7 3 2" xfId="4639" xr:uid="{67C83633-9F86-45DF-8C08-B41E9A1816FD}"/>
    <cellStyle name="Currency 7 4" xfId="4442" xr:uid="{5E14A42A-5B23-4D7D-95B3-146A04BAFDA5}"/>
    <cellStyle name="Currency 7 5" xfId="4532" xr:uid="{4F26C8DA-0ABB-46D7-BFD8-7FDB0FCC97A4}"/>
    <cellStyle name="Currency 8" xfId="36" xr:uid="{AF048704-9E48-4838-8488-63FAAE39401E}"/>
    <cellStyle name="Currency 8 2" xfId="37" xr:uid="{184229A3-E521-4164-A0B0-CA552B909DCB}"/>
    <cellStyle name="Currency 8 2 2" xfId="231" xr:uid="{4ED61887-D720-4A4C-B44D-A511D52F66DE}"/>
    <cellStyle name="Currency 8 2 2 2" xfId="4640" xr:uid="{0275A9F3-9BD0-4687-B97D-2BEA670D20DC}"/>
    <cellStyle name="Currency 8 2 3" xfId="4535" xr:uid="{3ADF86E7-E539-40C7-9FC0-DE2E5EB769E0}"/>
    <cellStyle name="Currency 8 3" xfId="38" xr:uid="{0BDB1587-4EDE-47AB-8FB0-907CD6199C28}"/>
    <cellStyle name="Currency 8 3 2" xfId="232" xr:uid="{702C1A3D-225E-4740-B888-2F3681BC73E0}"/>
    <cellStyle name="Currency 8 3 2 2" xfId="4641" xr:uid="{B6683922-6DB5-45DA-AB10-08929996DF7C}"/>
    <cellStyle name="Currency 8 3 3" xfId="4536" xr:uid="{ED0198F1-4780-4E1A-9D0F-D42AA0F80DF1}"/>
    <cellStyle name="Currency 8 4" xfId="39" xr:uid="{BE54DB93-E212-4D89-9104-2CCF3E2CF30F}"/>
    <cellStyle name="Currency 8 4 2" xfId="233" xr:uid="{7F5AEA5C-8730-492F-8135-272017EB74FB}"/>
    <cellStyle name="Currency 8 4 2 2" xfId="4642" xr:uid="{13D9B122-82D4-4B1F-A734-BB4A1D6ED0A8}"/>
    <cellStyle name="Currency 8 4 3" xfId="4537" xr:uid="{1BED63A1-4920-4041-B5AA-7AF03A588035}"/>
    <cellStyle name="Currency 8 5" xfId="234" xr:uid="{06EE9465-4DA2-4B5D-905A-D2127446C3A2}"/>
    <cellStyle name="Currency 8 5 2" xfId="4643" xr:uid="{28E0A9A8-C2A4-413D-AF6F-DC9D9786F3EB}"/>
    <cellStyle name="Currency 8 6" xfId="4443" xr:uid="{4723AEB2-7425-49CE-A206-49E8645993D3}"/>
    <cellStyle name="Currency 8 7" xfId="4534" xr:uid="{23C87D22-6ECB-4FDF-8D74-4333DDEFB627}"/>
    <cellStyle name="Currency 9" xfId="40" xr:uid="{B370C764-980C-41FD-B6C4-85C560A0536B}"/>
    <cellStyle name="Currency 9 2" xfId="41" xr:uid="{C6454E25-7694-43D0-8A1D-99E1979FBFCB}"/>
    <cellStyle name="Currency 9 2 2" xfId="235" xr:uid="{16972FE1-F352-4406-BC59-90FAD85031AF}"/>
    <cellStyle name="Currency 9 2 2 2" xfId="4644" xr:uid="{B7AC5A2B-6137-4F3A-8BA0-F77AF5DD5A86}"/>
    <cellStyle name="Currency 9 2 3" xfId="4539" xr:uid="{C238116C-DE65-42FF-8594-466F63AAAD34}"/>
    <cellStyle name="Currency 9 3" xfId="42" xr:uid="{02F97FC0-CD13-43F3-99DB-5B7A4299FD1D}"/>
    <cellStyle name="Currency 9 3 2" xfId="236" xr:uid="{DD81AC8C-079B-42C7-83B2-AF5944C8674F}"/>
    <cellStyle name="Currency 9 3 2 2" xfId="4645" xr:uid="{CB9E688A-B9ED-475F-9E02-6A9CE755C73B}"/>
    <cellStyle name="Currency 9 3 3" xfId="4540" xr:uid="{58D125FD-F5AA-4E99-AB4C-4B3E8851C432}"/>
    <cellStyle name="Currency 9 4" xfId="237" xr:uid="{91CAA62A-0FAC-403B-AD76-7B5972B2C7A3}"/>
    <cellStyle name="Currency 9 4 2" xfId="4646" xr:uid="{42E5C4AE-2421-4826-B49A-9F2E36190938}"/>
    <cellStyle name="Currency 9 5" xfId="4327" xr:uid="{2965847B-49FA-453F-93D6-EBA17FA9DBE0}"/>
    <cellStyle name="Currency 9 5 2" xfId="4444" xr:uid="{CC9C105B-DF90-47A0-A9B2-22DF9DB05861}"/>
    <cellStyle name="Currency 9 5 3" xfId="4723" xr:uid="{93BE9ED9-66C9-44AC-AE88-2AD053BE83E1}"/>
    <cellStyle name="Currency 9 5 4" xfId="4700" xr:uid="{6D10F7CE-36B4-4DB7-BA78-68BE0D9D6288}"/>
    <cellStyle name="Currency 9 6" xfId="4538" xr:uid="{B10D6474-C1DE-44BB-8DD9-026D069B9675}"/>
    <cellStyle name="Hyperlink 2" xfId="6" xr:uid="{6CFFD761-E1C4-4FFC-9C82-FDD569F38491}"/>
    <cellStyle name="Hyperlink 2 2" xfId="5362" xr:uid="{EE647419-2B6C-4558-A404-4D5877D7266B}"/>
    <cellStyle name="Hyperlink 3" xfId="202" xr:uid="{5E92CAAA-0E45-4C85-B5E1-7A10A1C859EA}"/>
    <cellStyle name="Hyperlink 3 2" xfId="4415" xr:uid="{E393C37B-29A0-4B3A-A61A-AAC106991945}"/>
    <cellStyle name="Hyperlink 3 3" xfId="4328" xr:uid="{D009947D-9681-4BA1-8B6E-F77B315B67F3}"/>
    <cellStyle name="Hyperlink 4" xfId="4329" xr:uid="{4EFC2D43-F4C0-43DC-824E-929CF0A70DE5}"/>
    <cellStyle name="Hyperlink 4 2" xfId="5356" xr:uid="{10294AF9-ADE6-4659-8CAE-F186278CF06F}"/>
    <cellStyle name="Normal" xfId="0" builtinId="0"/>
    <cellStyle name="Normal 10" xfId="43" xr:uid="{9B13FCDF-37B1-42B8-8551-B51A563C3803}"/>
    <cellStyle name="Normal 10 10" xfId="903" xr:uid="{74F0E624-276B-48F1-865F-C322A52CCBE1}"/>
    <cellStyle name="Normal 10 10 2" xfId="2508" xr:uid="{2563CB4B-746A-4B86-95E0-1AED592DDA49}"/>
    <cellStyle name="Normal 10 10 2 2" xfId="4331" xr:uid="{ADE86CF9-7826-4D7C-930A-7D647DB57EC6}"/>
    <cellStyle name="Normal 10 10 2 3" xfId="4675" xr:uid="{1E5C9F55-02B9-48F0-9355-86184E071972}"/>
    <cellStyle name="Normal 10 10 3" xfId="2509" xr:uid="{67350FFC-814F-4503-AFCC-AC725562008D}"/>
    <cellStyle name="Normal 10 10 4" xfId="2510" xr:uid="{13815E9A-2B02-4B7B-A343-2733382C4E96}"/>
    <cellStyle name="Normal 10 11" xfId="2511" xr:uid="{8AA14204-90CB-4528-BA45-1C7E9DEDD8C0}"/>
    <cellStyle name="Normal 10 11 2" xfId="2512" xr:uid="{DD56FE3E-92B6-411A-81FA-6477CC1A12FF}"/>
    <cellStyle name="Normal 10 11 3" xfId="2513" xr:uid="{7DC63C29-7533-47FE-92A2-9019EF656DEB}"/>
    <cellStyle name="Normal 10 11 4" xfId="2514" xr:uid="{CC03B9B1-3ECF-4FD8-BDD3-94F8ACFEF923}"/>
    <cellStyle name="Normal 10 12" xfId="2515" xr:uid="{AB74A3EB-9A43-449E-9C51-98BE57279BEF}"/>
    <cellStyle name="Normal 10 12 2" xfId="2516" xr:uid="{8B25E92F-7F50-4138-BFF9-46AF257F1072}"/>
    <cellStyle name="Normal 10 13" xfId="2517" xr:uid="{7C4CFE9D-0949-4240-B23C-39045020B66B}"/>
    <cellStyle name="Normal 10 14" xfId="2518" xr:uid="{2A571F55-6038-4759-82DA-A8D2A9931331}"/>
    <cellStyle name="Normal 10 15" xfId="2519" xr:uid="{C10ED1B9-1DA1-4A65-B2BF-76164CEE2F4A}"/>
    <cellStyle name="Normal 10 2" xfId="44" xr:uid="{05C8BDE3-03B4-418C-B542-C1BDDA0F56B7}"/>
    <cellStyle name="Normal 10 2 10" xfId="2520" xr:uid="{3ED4DAED-4709-42E8-B55D-E19AAE3124B6}"/>
    <cellStyle name="Normal 10 2 11" xfId="2521" xr:uid="{777980C6-51D2-46CE-B5DD-16196FD027BC}"/>
    <cellStyle name="Normal 10 2 2" xfId="45" xr:uid="{B01F678B-DE24-4421-A009-F88DD265445A}"/>
    <cellStyle name="Normal 10 2 2 2" xfId="46" xr:uid="{F86DC5AE-5B1C-4544-AC5A-42805E80A13C}"/>
    <cellStyle name="Normal 10 2 2 2 2" xfId="238" xr:uid="{A0D31DAE-60DE-403D-91B4-E368BEFA7D91}"/>
    <cellStyle name="Normal 10 2 2 2 2 2" xfId="454" xr:uid="{AAFF6414-676B-4D0A-A0F0-1F648E3B559C}"/>
    <cellStyle name="Normal 10 2 2 2 2 2 2" xfId="455" xr:uid="{2185084A-7864-448C-920D-257DA9A80A3F}"/>
    <cellStyle name="Normal 10 2 2 2 2 2 2 2" xfId="904" xr:uid="{352EF535-1E30-4CBE-A971-E2C58E999D43}"/>
    <cellStyle name="Normal 10 2 2 2 2 2 2 2 2" xfId="905" xr:uid="{EC99CE2C-A137-4DE7-8723-5F27658E405C}"/>
    <cellStyle name="Normal 10 2 2 2 2 2 2 3" xfId="906" xr:uid="{3CDA6C1C-B404-4EE6-9FE7-83431A55CE25}"/>
    <cellStyle name="Normal 10 2 2 2 2 2 3" xfId="907" xr:uid="{16C4EED2-4A76-40B0-8084-B7A052BB7DDF}"/>
    <cellStyle name="Normal 10 2 2 2 2 2 3 2" xfId="908" xr:uid="{24877CC7-B06D-4320-AD94-CA42FCB5499B}"/>
    <cellStyle name="Normal 10 2 2 2 2 2 4" xfId="909" xr:uid="{DD425FDF-5D96-4B63-98D2-2FEADF1F4C60}"/>
    <cellStyle name="Normal 10 2 2 2 2 3" xfId="456" xr:uid="{1C10499B-E460-4A79-BC5F-F4D3816FA551}"/>
    <cellStyle name="Normal 10 2 2 2 2 3 2" xfId="910" xr:uid="{E2C1E0EF-95E1-4A20-8340-1BCBDF0A3FB3}"/>
    <cellStyle name="Normal 10 2 2 2 2 3 2 2" xfId="911" xr:uid="{C2DCC2EC-DC7D-4A62-89C0-04E5F0C29334}"/>
    <cellStyle name="Normal 10 2 2 2 2 3 3" xfId="912" xr:uid="{84327A3A-E0C4-497B-9378-176457FD35F5}"/>
    <cellStyle name="Normal 10 2 2 2 2 3 4" xfId="2522" xr:uid="{4345A2C7-D45D-40B0-B078-B36EA36C3F87}"/>
    <cellStyle name="Normal 10 2 2 2 2 4" xfId="913" xr:uid="{C16BF81D-1837-4156-B91B-3737782ED059}"/>
    <cellStyle name="Normal 10 2 2 2 2 4 2" xfId="914" xr:uid="{6C3ADE2F-35D7-4892-B9C4-C5E5E6105440}"/>
    <cellStyle name="Normal 10 2 2 2 2 5" xfId="915" xr:uid="{89760518-19F4-4B10-9588-B0C8D2EAD67F}"/>
    <cellStyle name="Normal 10 2 2 2 2 6" xfId="2523" xr:uid="{099ED462-BF20-4793-A373-0D52AEA1879B}"/>
    <cellStyle name="Normal 10 2 2 2 3" xfId="239" xr:uid="{51E0DF08-FE93-4E49-8E21-75585390CAAA}"/>
    <cellStyle name="Normal 10 2 2 2 3 2" xfId="457" xr:uid="{52FF5D65-6A30-4FDC-8B59-4000655AD629}"/>
    <cellStyle name="Normal 10 2 2 2 3 2 2" xfId="458" xr:uid="{85B6CBAB-31C8-4FD5-A9F0-18A0DED0F86D}"/>
    <cellStyle name="Normal 10 2 2 2 3 2 2 2" xfId="916" xr:uid="{AD6660AB-C88F-4887-862C-2E371DEF04B9}"/>
    <cellStyle name="Normal 10 2 2 2 3 2 2 2 2" xfId="917" xr:uid="{E4AD3036-45B3-4DA7-A75A-D9FA45EBB23D}"/>
    <cellStyle name="Normal 10 2 2 2 3 2 2 3" xfId="918" xr:uid="{5F30EEEF-61C4-41F3-8C6D-503F44381451}"/>
    <cellStyle name="Normal 10 2 2 2 3 2 3" xfId="919" xr:uid="{8A96F9E0-7E39-4C09-BEC0-7F09EC3946BC}"/>
    <cellStyle name="Normal 10 2 2 2 3 2 3 2" xfId="920" xr:uid="{6A563308-EC20-42B7-BE85-DE0432F9C4B5}"/>
    <cellStyle name="Normal 10 2 2 2 3 2 4" xfId="921" xr:uid="{3F104DDF-91CB-484D-BE66-B0EF377B6806}"/>
    <cellStyle name="Normal 10 2 2 2 3 3" xfId="459" xr:uid="{2E96E376-B141-4CE6-B5AB-BF57506BCA54}"/>
    <cellStyle name="Normal 10 2 2 2 3 3 2" xfId="922" xr:uid="{80BCF764-B556-4C7E-8B8D-B2039DA709A3}"/>
    <cellStyle name="Normal 10 2 2 2 3 3 2 2" xfId="923" xr:uid="{3A9267E0-E51C-4119-84A8-C36CD8A14DB5}"/>
    <cellStyle name="Normal 10 2 2 2 3 3 3" xfId="924" xr:uid="{2CFE61D5-A817-43F1-877A-831E6B37C64B}"/>
    <cellStyle name="Normal 10 2 2 2 3 4" xfId="925" xr:uid="{17C0A354-8FDE-4D50-B57C-9DA8D03A56AA}"/>
    <cellStyle name="Normal 10 2 2 2 3 4 2" xfId="926" xr:uid="{30E612EE-AD34-499D-BFA8-EECEB54E34BF}"/>
    <cellStyle name="Normal 10 2 2 2 3 5" xfId="927" xr:uid="{64753E60-0872-4707-A445-FECA386EA81F}"/>
    <cellStyle name="Normal 10 2 2 2 4" xfId="460" xr:uid="{6D507BBC-3A7B-442B-8D6D-6AEEDBB187C2}"/>
    <cellStyle name="Normal 10 2 2 2 4 2" xfId="461" xr:uid="{1F5B9DEF-33C5-411A-9E4F-FEE97D8907A9}"/>
    <cellStyle name="Normal 10 2 2 2 4 2 2" xfId="928" xr:uid="{A3CB43DA-33AD-4A76-8886-54F93975AB93}"/>
    <cellStyle name="Normal 10 2 2 2 4 2 2 2" xfId="929" xr:uid="{F73A278C-C37B-4EE8-92CF-6B74B8C4D099}"/>
    <cellStyle name="Normal 10 2 2 2 4 2 3" xfId="930" xr:uid="{07E796A0-C673-4664-9CEB-B05B27D563AD}"/>
    <cellStyle name="Normal 10 2 2 2 4 3" xfId="931" xr:uid="{2D1BB382-07E9-4A99-BBDA-14B900E7D2F5}"/>
    <cellStyle name="Normal 10 2 2 2 4 3 2" xfId="932" xr:uid="{2944AF21-B00C-4B8C-AAA5-64A8E31751CF}"/>
    <cellStyle name="Normal 10 2 2 2 4 4" xfId="933" xr:uid="{51EFBD36-325C-4615-B872-84B156E22B1B}"/>
    <cellStyle name="Normal 10 2 2 2 5" xfId="462" xr:uid="{15A63F43-5ED8-4235-9BA7-DEBD73224922}"/>
    <cellStyle name="Normal 10 2 2 2 5 2" xfId="934" xr:uid="{254AFA36-DEBD-43C6-8967-946B4C3B95DE}"/>
    <cellStyle name="Normal 10 2 2 2 5 2 2" xfId="935" xr:uid="{CD264D07-E69D-4268-9784-8FA117BC110E}"/>
    <cellStyle name="Normal 10 2 2 2 5 3" xfId="936" xr:uid="{FC3573EF-2BCE-4481-998E-7B96E856A753}"/>
    <cellStyle name="Normal 10 2 2 2 5 4" xfId="2524" xr:uid="{8FF54EFC-24D5-49A7-8F64-FCCC2B13CC2D}"/>
    <cellStyle name="Normal 10 2 2 2 6" xfId="937" xr:uid="{39DA724A-D659-493C-9A36-9DD95B2F8C9C}"/>
    <cellStyle name="Normal 10 2 2 2 6 2" xfId="938" xr:uid="{FA63BF9B-3375-4799-B045-DD039D7B61EF}"/>
    <cellStyle name="Normal 10 2 2 2 7" xfId="939" xr:uid="{A2D5E708-D71D-4E47-8BDC-9470D7728BF2}"/>
    <cellStyle name="Normal 10 2 2 2 8" xfId="2525" xr:uid="{89880692-2610-480B-AAA0-52169010F898}"/>
    <cellStyle name="Normal 10 2 2 3" xfId="240" xr:uid="{5B55F84E-AFD1-4AFA-984C-15AA03F63354}"/>
    <cellStyle name="Normal 10 2 2 3 2" xfId="463" xr:uid="{59532D2C-C893-46BC-AB3C-6DD433EBDAD9}"/>
    <cellStyle name="Normal 10 2 2 3 2 2" xfId="464" xr:uid="{6B02D0A2-78BF-4EF1-9069-6D9FAACCDFD7}"/>
    <cellStyle name="Normal 10 2 2 3 2 2 2" xfId="940" xr:uid="{08C4A6C0-850F-4BA0-890E-A7E0D9D9BC66}"/>
    <cellStyle name="Normal 10 2 2 3 2 2 2 2" xfId="941" xr:uid="{76DB8432-8087-416B-8A98-FD1823BCEF1D}"/>
    <cellStyle name="Normal 10 2 2 3 2 2 3" xfId="942" xr:uid="{3579DD8D-2556-4828-9071-CB015B94F907}"/>
    <cellStyle name="Normal 10 2 2 3 2 3" xfId="943" xr:uid="{FF04031A-3D26-4880-9A1E-EAD9FF4FF44F}"/>
    <cellStyle name="Normal 10 2 2 3 2 3 2" xfId="944" xr:uid="{1C037279-C3DF-4E0E-B919-9CF921662CE0}"/>
    <cellStyle name="Normal 10 2 2 3 2 4" xfId="945" xr:uid="{35321375-EE1A-40AB-BF42-15835010E807}"/>
    <cellStyle name="Normal 10 2 2 3 3" xfId="465" xr:uid="{08994A07-D656-46A1-96B7-8C5DA9265F0E}"/>
    <cellStyle name="Normal 10 2 2 3 3 2" xfId="946" xr:uid="{C4C3C94F-4433-4D66-8DE5-64758AEB1226}"/>
    <cellStyle name="Normal 10 2 2 3 3 2 2" xfId="947" xr:uid="{CEF6E294-7F07-4F23-8708-1143D28D27A3}"/>
    <cellStyle name="Normal 10 2 2 3 3 3" xfId="948" xr:uid="{BA4DC868-F6C7-4B04-ADBE-3599F6ABCA45}"/>
    <cellStyle name="Normal 10 2 2 3 3 4" xfId="2526" xr:uid="{6A1AF10B-794F-4DF6-943A-2AA10AFBA0DA}"/>
    <cellStyle name="Normal 10 2 2 3 4" xfId="949" xr:uid="{5B29C389-E6DE-49F1-9F55-8FAD310D7698}"/>
    <cellStyle name="Normal 10 2 2 3 4 2" xfId="950" xr:uid="{067B9669-45AF-4E0A-BF2F-D9C41E6CCB0A}"/>
    <cellStyle name="Normal 10 2 2 3 5" xfId="951" xr:uid="{F0417D8C-21A2-49F6-A06A-9FAC14D4CED2}"/>
    <cellStyle name="Normal 10 2 2 3 6" xfId="2527" xr:uid="{169FAA01-5BF9-4B26-BC10-1EF83D9253D4}"/>
    <cellStyle name="Normal 10 2 2 4" xfId="241" xr:uid="{61A116BC-A690-41BA-9B78-8E1426BD33EF}"/>
    <cellStyle name="Normal 10 2 2 4 2" xfId="466" xr:uid="{86D8E4CC-C679-49E7-BDA2-7C68AC8715B2}"/>
    <cellStyle name="Normal 10 2 2 4 2 2" xfId="467" xr:uid="{21EE2518-389F-4422-91B3-EA8D3F08AB4C}"/>
    <cellStyle name="Normal 10 2 2 4 2 2 2" xfId="952" xr:uid="{4EC7669F-3A94-409E-A8D4-5A5ACE92BB28}"/>
    <cellStyle name="Normal 10 2 2 4 2 2 2 2" xfId="953" xr:uid="{31FC17BC-0D5D-42A2-AF68-E39739628D0B}"/>
    <cellStyle name="Normal 10 2 2 4 2 2 3" xfId="954" xr:uid="{AFD19AD6-3922-436D-91C6-AE46AF4A3334}"/>
    <cellStyle name="Normal 10 2 2 4 2 3" xfId="955" xr:uid="{216DD00A-4317-415E-BEBA-F83C4008D9EE}"/>
    <cellStyle name="Normal 10 2 2 4 2 3 2" xfId="956" xr:uid="{5C8A5D11-4023-4C47-9BDD-0619F8346281}"/>
    <cellStyle name="Normal 10 2 2 4 2 4" xfId="957" xr:uid="{8D87C11A-41FE-4462-86F8-AA945CBDBA79}"/>
    <cellStyle name="Normal 10 2 2 4 3" xfId="468" xr:uid="{77E5DE05-1787-4A49-80ED-969B763A69A0}"/>
    <cellStyle name="Normal 10 2 2 4 3 2" xfId="958" xr:uid="{C263E336-F34C-4798-A91D-2F455DB95740}"/>
    <cellStyle name="Normal 10 2 2 4 3 2 2" xfId="959" xr:uid="{022521EA-8961-421B-A2A9-4BABC48E6A2E}"/>
    <cellStyle name="Normal 10 2 2 4 3 3" xfId="960" xr:uid="{91786E84-0698-4625-A529-C4E8782F5908}"/>
    <cellStyle name="Normal 10 2 2 4 4" xfId="961" xr:uid="{91F99318-1F61-4937-AC40-3D7B2800280A}"/>
    <cellStyle name="Normal 10 2 2 4 4 2" xfId="962" xr:uid="{70840190-7C11-4407-9B0E-30AFC7F7F7C5}"/>
    <cellStyle name="Normal 10 2 2 4 5" xfId="963" xr:uid="{7C594E27-71F0-4E30-B76D-07D511F1611A}"/>
    <cellStyle name="Normal 10 2 2 5" xfId="242" xr:uid="{3510878B-105E-4054-AC84-8950C39EF51C}"/>
    <cellStyle name="Normal 10 2 2 5 2" xfId="469" xr:uid="{663937C0-76D5-40F7-9C2C-F9FACA4F3840}"/>
    <cellStyle name="Normal 10 2 2 5 2 2" xfId="964" xr:uid="{CB90F7DB-CA2B-4E77-8307-1CEC716D6E05}"/>
    <cellStyle name="Normal 10 2 2 5 2 2 2" xfId="965" xr:uid="{D1B2AFC8-9473-4DDA-9FA1-AF91BFF49A16}"/>
    <cellStyle name="Normal 10 2 2 5 2 3" xfId="966" xr:uid="{1FCA21D9-79E5-4DCC-9762-DD836B433E3A}"/>
    <cellStyle name="Normal 10 2 2 5 3" xfId="967" xr:uid="{7632879E-1B15-4043-868B-18A9F5C1E1DB}"/>
    <cellStyle name="Normal 10 2 2 5 3 2" xfId="968" xr:uid="{7DE0DA18-31A4-4B55-B86D-FD9520D2E604}"/>
    <cellStyle name="Normal 10 2 2 5 4" xfId="969" xr:uid="{CA6E75D0-1493-4577-9A4C-00CBDA2BBE73}"/>
    <cellStyle name="Normal 10 2 2 6" xfId="470" xr:uid="{D4AFF07F-913A-4FA4-95BA-20619C6851A9}"/>
    <cellStyle name="Normal 10 2 2 6 2" xfId="970" xr:uid="{31DB3F59-F01A-463B-A1D0-236B1AC8324D}"/>
    <cellStyle name="Normal 10 2 2 6 2 2" xfId="971" xr:uid="{DFC53DFD-FB0F-4F25-9900-269D8776CBA7}"/>
    <cellStyle name="Normal 10 2 2 6 2 3" xfId="4333" xr:uid="{8F4A657C-C84D-4823-AD11-7725148FC256}"/>
    <cellStyle name="Normal 10 2 2 6 3" xfId="972" xr:uid="{4D86C3EC-E7F0-43C0-B2E5-28FA991CC062}"/>
    <cellStyle name="Normal 10 2 2 6 4" xfId="2528" xr:uid="{EC514F0F-4083-4004-83E2-7C5935CFCD24}"/>
    <cellStyle name="Normal 10 2 2 6 4 2" xfId="4564" xr:uid="{5326AF8B-AF51-417E-9DD9-4CA2D050EC36}"/>
    <cellStyle name="Normal 10 2 2 6 4 3" xfId="4676" xr:uid="{DB6AB495-E18A-4377-8FFB-869D5D47DEAC}"/>
    <cellStyle name="Normal 10 2 2 6 4 4" xfId="4602" xr:uid="{10BBD739-BA2F-42AB-8FB3-3805A5EE6421}"/>
    <cellStyle name="Normal 10 2 2 7" xfId="973" xr:uid="{2E383B57-B6B5-4A8E-AEB1-89D3FC70A0EE}"/>
    <cellStyle name="Normal 10 2 2 7 2" xfId="974" xr:uid="{67A025AC-A83C-4490-8F95-480D8A8DB6EC}"/>
    <cellStyle name="Normal 10 2 2 8" xfId="975" xr:uid="{445C1F7B-E50E-4106-9448-510906D4363E}"/>
    <cellStyle name="Normal 10 2 2 9" xfId="2529" xr:uid="{FC0D331E-D69E-44CD-B9A9-11DC0D71C487}"/>
    <cellStyle name="Normal 10 2 3" xfId="47" xr:uid="{4628CA67-285F-4971-BA62-4BD06DA44324}"/>
    <cellStyle name="Normal 10 2 3 2" xfId="48" xr:uid="{F7D2D2FD-6EB0-482A-82E8-06C146353927}"/>
    <cellStyle name="Normal 10 2 3 2 2" xfId="471" xr:uid="{FCE7E748-7065-4F52-80B5-BE7BE60208AF}"/>
    <cellStyle name="Normal 10 2 3 2 2 2" xfId="472" xr:uid="{CA71F4D4-1117-44C5-8C9D-39FAF4AE3008}"/>
    <cellStyle name="Normal 10 2 3 2 2 2 2" xfId="976" xr:uid="{5AA68CD4-12DB-431B-9AF0-B034450BF3F1}"/>
    <cellStyle name="Normal 10 2 3 2 2 2 2 2" xfId="977" xr:uid="{E235EC07-C9A0-4510-80A9-B96D23CB6477}"/>
    <cellStyle name="Normal 10 2 3 2 2 2 3" xfId="978" xr:uid="{680CFE98-8729-4736-9B25-707F4432CABB}"/>
    <cellStyle name="Normal 10 2 3 2 2 3" xfId="979" xr:uid="{22A6606F-17EE-4472-ABC9-485A16939534}"/>
    <cellStyle name="Normal 10 2 3 2 2 3 2" xfId="980" xr:uid="{56B60FDA-5E3B-4261-B4AE-A0C5BD3D886D}"/>
    <cellStyle name="Normal 10 2 3 2 2 4" xfId="981" xr:uid="{9D485589-BB7A-471A-9B70-8CE2DD5F319C}"/>
    <cellStyle name="Normal 10 2 3 2 3" xfId="473" xr:uid="{D28236CB-7FE5-406A-8369-6B137778BE8C}"/>
    <cellStyle name="Normal 10 2 3 2 3 2" xfId="982" xr:uid="{0A38D66E-C5D9-4B20-8249-3EAAC84D81F3}"/>
    <cellStyle name="Normal 10 2 3 2 3 2 2" xfId="983" xr:uid="{F5BEA3AD-AA5D-4471-9AAC-3C2F52F54841}"/>
    <cellStyle name="Normal 10 2 3 2 3 3" xfId="984" xr:uid="{52D752A6-99B4-439C-A07B-407DA56E8AF8}"/>
    <cellStyle name="Normal 10 2 3 2 3 4" xfId="2530" xr:uid="{43E9885D-5F8D-4A5A-AB75-BF980BCDA45F}"/>
    <cellStyle name="Normal 10 2 3 2 4" xfId="985" xr:uid="{3CAF36B9-CDCA-474D-BCDA-4F800CA1F2BE}"/>
    <cellStyle name="Normal 10 2 3 2 4 2" xfId="986" xr:uid="{E50CBCEC-3F02-4569-ABAB-BAE7CA3D3B1F}"/>
    <cellStyle name="Normal 10 2 3 2 5" xfId="987" xr:uid="{DF896C74-1552-4344-B7B3-3E69AFEC039B}"/>
    <cellStyle name="Normal 10 2 3 2 6" xfId="2531" xr:uid="{1932C47B-97B7-4158-AC83-371EE94D458E}"/>
    <cellStyle name="Normal 10 2 3 3" xfId="243" xr:uid="{BC73452A-6947-44D2-98BB-B285761572CD}"/>
    <cellStyle name="Normal 10 2 3 3 2" xfId="474" xr:uid="{56AE2274-88C7-4A52-B5CA-4374585E3501}"/>
    <cellStyle name="Normal 10 2 3 3 2 2" xfId="475" xr:uid="{4C953A7A-7BBE-4C48-A4D9-7F4CAE3C203D}"/>
    <cellStyle name="Normal 10 2 3 3 2 2 2" xfId="988" xr:uid="{67C2F359-92A4-4D87-ABAA-91879069C207}"/>
    <cellStyle name="Normal 10 2 3 3 2 2 2 2" xfId="989" xr:uid="{0ADC3D4D-8042-425E-A41E-98995CE7C42C}"/>
    <cellStyle name="Normal 10 2 3 3 2 2 3" xfId="990" xr:uid="{FD0D3FE4-AE54-4571-ABDB-7E541B07C47C}"/>
    <cellStyle name="Normal 10 2 3 3 2 3" xfId="991" xr:uid="{AFC93958-4B85-4E6F-B460-61A5EC5DD405}"/>
    <cellStyle name="Normal 10 2 3 3 2 3 2" xfId="992" xr:uid="{3D167686-101A-4A6E-B0DA-33E2397D1079}"/>
    <cellStyle name="Normal 10 2 3 3 2 4" xfId="993" xr:uid="{5FD214DC-9BBF-4668-B294-0EE1FF13BDD2}"/>
    <cellStyle name="Normal 10 2 3 3 3" xfId="476" xr:uid="{CBBE1D71-9F59-47B4-935D-82F26F439258}"/>
    <cellStyle name="Normal 10 2 3 3 3 2" xfId="994" xr:uid="{43DD0C9F-21E5-47AC-B92B-27D6AD7FFDEF}"/>
    <cellStyle name="Normal 10 2 3 3 3 2 2" xfId="995" xr:uid="{AF50C948-CAF4-4997-A5C3-CDAE1981E8BB}"/>
    <cellStyle name="Normal 10 2 3 3 3 3" xfId="996" xr:uid="{975D2E02-39A8-47FB-B4A5-CD3C83AFD28D}"/>
    <cellStyle name="Normal 10 2 3 3 4" xfId="997" xr:uid="{9D3F7A55-532A-4449-9A01-B7E3E3F20174}"/>
    <cellStyle name="Normal 10 2 3 3 4 2" xfId="998" xr:uid="{588E6CA1-65FE-42B2-9395-AE5A07CB0C27}"/>
    <cellStyle name="Normal 10 2 3 3 5" xfId="999" xr:uid="{393F36D7-85A2-4C8F-991A-35CC90612F69}"/>
    <cellStyle name="Normal 10 2 3 4" xfId="244" xr:uid="{E19FE4C9-583D-40E1-9F5F-8B87E61875ED}"/>
    <cellStyle name="Normal 10 2 3 4 2" xfId="477" xr:uid="{62BB5924-6C4A-49E6-87C0-4FF2FF077054}"/>
    <cellStyle name="Normal 10 2 3 4 2 2" xfId="1000" xr:uid="{5316CEC6-733B-4953-9F45-AE0ABAE45CA6}"/>
    <cellStyle name="Normal 10 2 3 4 2 2 2" xfId="1001" xr:uid="{D12566CD-695B-4D2E-AE2E-40287F535087}"/>
    <cellStyle name="Normal 10 2 3 4 2 3" xfId="1002" xr:uid="{318F2A0E-328C-43D0-89CD-23229FB4D4B5}"/>
    <cellStyle name="Normal 10 2 3 4 3" xfId="1003" xr:uid="{C1811C62-C6DF-440B-82A9-AF848CD35E44}"/>
    <cellStyle name="Normal 10 2 3 4 3 2" xfId="1004" xr:uid="{74662FCE-0BC4-4F10-8905-6A738DE27085}"/>
    <cellStyle name="Normal 10 2 3 4 4" xfId="1005" xr:uid="{73019270-FA77-4505-9952-8686926AA34F}"/>
    <cellStyle name="Normal 10 2 3 5" xfId="478" xr:uid="{BE4AAE11-D602-4730-A122-FCDBED311B60}"/>
    <cellStyle name="Normal 10 2 3 5 2" xfId="1006" xr:uid="{ED4D4893-9712-4AC8-B398-26D6573021DD}"/>
    <cellStyle name="Normal 10 2 3 5 2 2" xfId="1007" xr:uid="{E8A2FAEA-9666-452E-86EA-4CCAFD9A8346}"/>
    <cellStyle name="Normal 10 2 3 5 2 3" xfId="4334" xr:uid="{05AB5C69-416B-4491-AA95-14BAD2A1557B}"/>
    <cellStyle name="Normal 10 2 3 5 3" xfId="1008" xr:uid="{4208E3C5-F7BC-4521-87F5-CD460DE446E5}"/>
    <cellStyle name="Normal 10 2 3 5 4" xfId="2532" xr:uid="{E5C8C8DA-BA57-40E9-8404-5C3735DC8EF4}"/>
    <cellStyle name="Normal 10 2 3 5 4 2" xfId="4565" xr:uid="{826B1343-9BE6-441C-B4B3-8BE3DC859AD0}"/>
    <cellStyle name="Normal 10 2 3 5 4 3" xfId="4677" xr:uid="{D752E195-ED2B-4FBA-A3B7-F43929AB9BD2}"/>
    <cellStyle name="Normal 10 2 3 5 4 4" xfId="4603" xr:uid="{70500B8B-9FEB-4327-A357-307CA3F85823}"/>
    <cellStyle name="Normal 10 2 3 6" xfId="1009" xr:uid="{9780683E-9F2D-4104-8005-9CB9C87BE524}"/>
    <cellStyle name="Normal 10 2 3 6 2" xfId="1010" xr:uid="{F38C8A6F-46B6-47C0-91DF-1E4DFF2ACC15}"/>
    <cellStyle name="Normal 10 2 3 7" xfId="1011" xr:uid="{770D9642-9371-4010-A643-16E30171BA5D}"/>
    <cellStyle name="Normal 10 2 3 8" xfId="2533" xr:uid="{6C98ECD7-1673-454D-8CF7-186AF483A2AD}"/>
    <cellStyle name="Normal 10 2 4" xfId="49" xr:uid="{2DACD619-C61A-4864-9828-24758C7C4AD5}"/>
    <cellStyle name="Normal 10 2 4 2" xfId="429" xr:uid="{EEF35526-DFE7-41B8-A6FE-83197932D27F}"/>
    <cellStyle name="Normal 10 2 4 2 2" xfId="479" xr:uid="{10403954-C260-4088-B474-0DA4B9FA9322}"/>
    <cellStyle name="Normal 10 2 4 2 2 2" xfId="1012" xr:uid="{AB1BBC8B-9F9B-4F07-B97A-5C5530A5E313}"/>
    <cellStyle name="Normal 10 2 4 2 2 2 2" xfId="1013" xr:uid="{DAFDAF1D-3A3D-4BCD-849E-AAE484C2138F}"/>
    <cellStyle name="Normal 10 2 4 2 2 3" xfId="1014" xr:uid="{C0C7D703-253D-44D5-882D-773393493B34}"/>
    <cellStyle name="Normal 10 2 4 2 2 4" xfId="2534" xr:uid="{FA179439-4E32-4826-B4A7-C7817F800197}"/>
    <cellStyle name="Normal 10 2 4 2 3" xfId="1015" xr:uid="{C5EE7A76-599B-4A10-ABB3-AD64155314CA}"/>
    <cellStyle name="Normal 10 2 4 2 3 2" xfId="1016" xr:uid="{D48230B6-DD2B-42A7-A8A1-17B973D666B6}"/>
    <cellStyle name="Normal 10 2 4 2 4" xfId="1017" xr:uid="{0FB3E3DD-14DF-493A-AF22-943023B7CF7E}"/>
    <cellStyle name="Normal 10 2 4 2 5" xfId="2535" xr:uid="{2A5BFE46-7FCB-4EBD-8FF7-6B39E4238A8A}"/>
    <cellStyle name="Normal 10 2 4 3" xfId="480" xr:uid="{5F596DBD-5BB4-432F-9A70-71A966367222}"/>
    <cellStyle name="Normal 10 2 4 3 2" xfId="1018" xr:uid="{4EFCF6DB-4112-415D-BF5A-E421D42AE939}"/>
    <cellStyle name="Normal 10 2 4 3 2 2" xfId="1019" xr:uid="{62B41E1B-2211-49EB-A827-A60BC8D9F67F}"/>
    <cellStyle name="Normal 10 2 4 3 3" xfId="1020" xr:uid="{0D6688D6-98D2-4FC2-A0CF-D22B92D6BC85}"/>
    <cellStyle name="Normal 10 2 4 3 4" xfId="2536" xr:uid="{6D407192-EDBE-4411-B871-08462F91C0E5}"/>
    <cellStyle name="Normal 10 2 4 4" xfId="1021" xr:uid="{EDAF878E-7312-4B8F-AAB0-E880A206CFB8}"/>
    <cellStyle name="Normal 10 2 4 4 2" xfId="1022" xr:uid="{F45EB829-11FF-458B-9893-3D7FBB41336C}"/>
    <cellStyle name="Normal 10 2 4 4 3" xfId="2537" xr:uid="{0C676B34-2D73-4C10-AEE0-C829A45DB4DB}"/>
    <cellStyle name="Normal 10 2 4 4 4" xfId="2538" xr:uid="{65009C7B-EA4D-4BF2-AE8C-303ECC431EC4}"/>
    <cellStyle name="Normal 10 2 4 5" xfId="1023" xr:uid="{498B837C-6191-4B44-A2F4-B078AF53041A}"/>
    <cellStyle name="Normal 10 2 4 6" xfId="2539" xr:uid="{B11E985C-5C7F-4A14-9D39-11B2E598FA72}"/>
    <cellStyle name="Normal 10 2 4 7" xfId="2540" xr:uid="{3F9F33F5-4328-4EE7-940C-BFF4D1FE15A1}"/>
    <cellStyle name="Normal 10 2 5" xfId="245" xr:uid="{FE1400F5-5B41-41E6-9FB6-7FC3A14B8D99}"/>
    <cellStyle name="Normal 10 2 5 2" xfId="481" xr:uid="{77FC80E7-FE5C-4317-A4E7-4428A769896D}"/>
    <cellStyle name="Normal 10 2 5 2 2" xfId="482" xr:uid="{3348200E-B35F-4D01-9AEB-5EE1006BF738}"/>
    <cellStyle name="Normal 10 2 5 2 2 2" xfId="1024" xr:uid="{EFE72136-4B87-47CC-B60C-CCE295B1DDE3}"/>
    <cellStyle name="Normal 10 2 5 2 2 2 2" xfId="1025" xr:uid="{34F104E4-D1FB-4549-9FEA-A9E59307310B}"/>
    <cellStyle name="Normal 10 2 5 2 2 3" xfId="1026" xr:uid="{E757C239-1DE2-4954-8E23-9A28324CCDE5}"/>
    <cellStyle name="Normal 10 2 5 2 3" xfId="1027" xr:uid="{CAB68A03-EC89-4DE8-87E1-FC1E84C4C917}"/>
    <cellStyle name="Normal 10 2 5 2 3 2" xfId="1028" xr:uid="{7C525183-77C9-4DE7-95B0-6EEA9E7230B0}"/>
    <cellStyle name="Normal 10 2 5 2 4" xfId="1029" xr:uid="{3A5D44C2-5BC3-468C-B5D3-D9EBB06B9137}"/>
    <cellStyle name="Normal 10 2 5 3" xfId="483" xr:uid="{B2341EFE-B542-45DC-B782-3285D086060A}"/>
    <cellStyle name="Normal 10 2 5 3 2" xfId="1030" xr:uid="{0057BFAA-6F50-4360-9EAB-52F61AC37F4D}"/>
    <cellStyle name="Normal 10 2 5 3 2 2" xfId="1031" xr:uid="{B1373C33-E082-45E5-815D-4EC70A2C535E}"/>
    <cellStyle name="Normal 10 2 5 3 3" xfId="1032" xr:uid="{6B73BD8C-F31D-4935-B671-998B0F8981FC}"/>
    <cellStyle name="Normal 10 2 5 3 4" xfId="2541" xr:uid="{DE628A65-4181-4929-9136-09F356B91B82}"/>
    <cellStyle name="Normal 10 2 5 4" xfId="1033" xr:uid="{47DF6345-830D-4A8B-8917-0AFEEFEBC7CD}"/>
    <cellStyle name="Normal 10 2 5 4 2" xfId="1034" xr:uid="{53CC5FD9-2207-4A9C-8075-D406D94FA402}"/>
    <cellStyle name="Normal 10 2 5 5" xfId="1035" xr:uid="{F02EE601-0EC2-4A92-94A3-3560B7CBDB32}"/>
    <cellStyle name="Normal 10 2 5 6" xfId="2542" xr:uid="{2F30D33E-82B3-4B0B-863F-786D5586C643}"/>
    <cellStyle name="Normal 10 2 6" xfId="246" xr:uid="{F0469FE2-9550-47C5-97D8-BC55EF822C09}"/>
    <cellStyle name="Normal 10 2 6 2" xfId="484" xr:uid="{137A458B-2CD8-4724-B341-675CCB2071EB}"/>
    <cellStyle name="Normal 10 2 6 2 2" xfId="1036" xr:uid="{E4516625-761D-4847-A7A5-52AB5747A1A1}"/>
    <cellStyle name="Normal 10 2 6 2 2 2" xfId="1037" xr:uid="{B9401285-4DFF-4453-9432-20A94CE89A9B}"/>
    <cellStyle name="Normal 10 2 6 2 3" xfId="1038" xr:uid="{B25C9319-3A9B-4ACC-90B8-472FE253B892}"/>
    <cellStyle name="Normal 10 2 6 2 4" xfId="2543" xr:uid="{C2823313-AE3B-4E52-955B-AFBFB8CFA3FF}"/>
    <cellStyle name="Normal 10 2 6 3" xfId="1039" xr:uid="{2B675AA5-4C98-4AF8-B45E-34200411FB6B}"/>
    <cellStyle name="Normal 10 2 6 3 2" xfId="1040" xr:uid="{D69C6BE3-3914-4458-BB3F-DC0BBAF4ABD0}"/>
    <cellStyle name="Normal 10 2 6 4" xfId="1041" xr:uid="{8A7B5D87-2054-438F-9AEC-1FCC76B0FE32}"/>
    <cellStyle name="Normal 10 2 6 5" xfId="2544" xr:uid="{A584DD2E-7DA2-4585-9FA8-05EF7EA21E79}"/>
    <cellStyle name="Normal 10 2 7" xfId="485" xr:uid="{685E7C7D-F8C4-4221-99F3-1BC3AB24A7E0}"/>
    <cellStyle name="Normal 10 2 7 2" xfId="1042" xr:uid="{FA2A86C6-009B-4951-9393-F04C3F503A50}"/>
    <cellStyle name="Normal 10 2 7 2 2" xfId="1043" xr:uid="{1FAF1AD3-4845-4433-969E-396CBDCF9808}"/>
    <cellStyle name="Normal 10 2 7 2 3" xfId="4332" xr:uid="{3A413678-3449-4238-82C5-B092752E354F}"/>
    <cellStyle name="Normal 10 2 7 3" xfId="1044" xr:uid="{B1290955-5477-459D-81B0-8A69DE0C2711}"/>
    <cellStyle name="Normal 10 2 7 4" xfId="2545" xr:uid="{112E4CAA-599D-492B-87D1-4EED2D457897}"/>
    <cellStyle name="Normal 10 2 7 4 2" xfId="4563" xr:uid="{1FE0889F-DCCB-439B-8F15-DFE07B6DC5C7}"/>
    <cellStyle name="Normal 10 2 7 4 3" xfId="4678" xr:uid="{51A9013A-71C3-4E15-B513-598F9E7CAF9E}"/>
    <cellStyle name="Normal 10 2 7 4 4" xfId="4601" xr:uid="{40D8E1E2-B1AF-4930-8C05-B6BC16721EA5}"/>
    <cellStyle name="Normal 10 2 8" xfId="1045" xr:uid="{CBF42098-27EF-41B7-B8DF-C04E474D1A9B}"/>
    <cellStyle name="Normal 10 2 8 2" xfId="1046" xr:uid="{6CF9CD59-69F2-4AF0-BB84-C34101FF8AE6}"/>
    <cellStyle name="Normal 10 2 8 3" xfId="2546" xr:uid="{2A9CDC57-DCB0-43F6-BC29-F986C6CB6DA9}"/>
    <cellStyle name="Normal 10 2 8 4" xfId="2547" xr:uid="{8F75691B-E367-403A-B806-83A47636FCAC}"/>
    <cellStyle name="Normal 10 2 9" xfId="1047" xr:uid="{E18ED081-FFBD-46A0-B41F-B69BA721782E}"/>
    <cellStyle name="Normal 10 3" xfId="50" xr:uid="{A2217F85-C6AC-4416-BBDA-0B8F1C869D95}"/>
    <cellStyle name="Normal 10 3 10" xfId="2548" xr:uid="{32F3AE30-9407-4C9B-8882-043DAB11AD7C}"/>
    <cellStyle name="Normal 10 3 11" xfId="2549" xr:uid="{9A77CA59-423A-4500-8370-F680EBB3D039}"/>
    <cellStyle name="Normal 10 3 2" xfId="51" xr:uid="{E02C121E-F2A2-44C8-B660-0AEA7995F47E}"/>
    <cellStyle name="Normal 10 3 2 2" xfId="52" xr:uid="{74C64D5C-5128-42EF-B247-C3BB065C1452}"/>
    <cellStyle name="Normal 10 3 2 2 2" xfId="247" xr:uid="{FDABD76E-1830-4B59-8470-65A430A92FF0}"/>
    <cellStyle name="Normal 10 3 2 2 2 2" xfId="486" xr:uid="{F5299BD6-BB70-4A4C-AE92-F042549F8574}"/>
    <cellStyle name="Normal 10 3 2 2 2 2 2" xfId="1048" xr:uid="{2708393D-0A26-4BD6-AC57-2439A5966C72}"/>
    <cellStyle name="Normal 10 3 2 2 2 2 2 2" xfId="1049" xr:uid="{7B3D4A0F-C72E-4E21-BBDF-E92E3C49B199}"/>
    <cellStyle name="Normal 10 3 2 2 2 2 3" xfId="1050" xr:uid="{D44E65F2-C40E-45C4-9BFE-8234ACA54DBE}"/>
    <cellStyle name="Normal 10 3 2 2 2 2 4" xfId="2550" xr:uid="{AF3AF05A-0072-41BB-813B-409F98C13543}"/>
    <cellStyle name="Normal 10 3 2 2 2 3" xfId="1051" xr:uid="{D60CF010-6325-44B2-8263-14BE28764D68}"/>
    <cellStyle name="Normal 10 3 2 2 2 3 2" xfId="1052" xr:uid="{A8D4E9FE-B209-434C-A6F9-F6157B899B87}"/>
    <cellStyle name="Normal 10 3 2 2 2 3 3" xfId="2551" xr:uid="{1290A70F-6833-423C-ADD3-D48C076602AA}"/>
    <cellStyle name="Normal 10 3 2 2 2 3 4" xfId="2552" xr:uid="{43E95DE4-E9A9-42A2-819F-10FFC82B6A1A}"/>
    <cellStyle name="Normal 10 3 2 2 2 4" xfId="1053" xr:uid="{4739968C-A066-4DBE-B6FA-8A0D1CA52E2E}"/>
    <cellStyle name="Normal 10 3 2 2 2 5" xfId="2553" xr:uid="{09F3A2D8-6939-48CC-8C47-2431444606C8}"/>
    <cellStyle name="Normal 10 3 2 2 2 6" xfId="2554" xr:uid="{27DF2527-026B-4177-9F3B-B008B7A7AC79}"/>
    <cellStyle name="Normal 10 3 2 2 3" xfId="487" xr:uid="{01CFFC12-86F7-43E5-9FAF-74B45173E305}"/>
    <cellStyle name="Normal 10 3 2 2 3 2" xfId="1054" xr:uid="{5F7ED28F-333A-4989-99DF-F1F90B08C05D}"/>
    <cellStyle name="Normal 10 3 2 2 3 2 2" xfId="1055" xr:uid="{32F91FA7-EF4A-433F-96CA-F36DA4E049BA}"/>
    <cellStyle name="Normal 10 3 2 2 3 2 3" xfId="2555" xr:uid="{13EAB1E6-7917-43BC-B48B-A0A601FE3905}"/>
    <cellStyle name="Normal 10 3 2 2 3 2 4" xfId="2556" xr:uid="{AB8FA9A8-A5A6-4165-BBCC-B46E7BD30616}"/>
    <cellStyle name="Normal 10 3 2 2 3 3" xfId="1056" xr:uid="{FF353266-7D0E-46D7-9C98-F2987A5CD368}"/>
    <cellStyle name="Normal 10 3 2 2 3 4" xfId="2557" xr:uid="{8A3AE5D6-587A-4422-AD33-68225CB335C4}"/>
    <cellStyle name="Normal 10 3 2 2 3 5" xfId="2558" xr:uid="{655F7896-37C2-4705-AEC3-697BF81D91AC}"/>
    <cellStyle name="Normal 10 3 2 2 4" xfId="1057" xr:uid="{114AC2D0-5AC4-45DA-A714-3424DE43545C}"/>
    <cellStyle name="Normal 10 3 2 2 4 2" xfId="1058" xr:uid="{5582F75F-EF18-4AD3-8776-F660CF189D9F}"/>
    <cellStyle name="Normal 10 3 2 2 4 3" xfId="2559" xr:uid="{0EEA0615-7BB8-482B-B1A2-9A376BD7C602}"/>
    <cellStyle name="Normal 10 3 2 2 4 4" xfId="2560" xr:uid="{29F85451-7D9C-4E5E-B764-48DFE53AFC1C}"/>
    <cellStyle name="Normal 10 3 2 2 5" xfId="1059" xr:uid="{F19856A5-E79E-4323-A4A5-04CAA3EAEB78}"/>
    <cellStyle name="Normal 10 3 2 2 5 2" xfId="2561" xr:uid="{033C852A-F06D-4B92-9E12-BDAF3E1851EA}"/>
    <cellStyle name="Normal 10 3 2 2 5 3" xfId="2562" xr:uid="{4249ED61-9F81-4831-9A95-B4AFD634A900}"/>
    <cellStyle name="Normal 10 3 2 2 5 4" xfId="2563" xr:uid="{39B14AE1-F735-44A0-93BA-39BA7FA8B37F}"/>
    <cellStyle name="Normal 10 3 2 2 6" xfId="2564" xr:uid="{3B2F4D66-B661-45C1-B1DD-8A56CFE4BDF9}"/>
    <cellStyle name="Normal 10 3 2 2 7" xfId="2565" xr:uid="{02B22FAE-5B30-44B0-BB5E-03AD437D77E4}"/>
    <cellStyle name="Normal 10 3 2 2 8" xfId="2566" xr:uid="{5DE3D71C-5F37-43FA-A8B8-F38E8F5E3060}"/>
    <cellStyle name="Normal 10 3 2 3" xfId="248" xr:uid="{17B4530D-9CC5-4611-B641-81A24C279D03}"/>
    <cellStyle name="Normal 10 3 2 3 2" xfId="488" xr:uid="{93985AA9-F8D5-4665-B0E1-B06157969FB3}"/>
    <cellStyle name="Normal 10 3 2 3 2 2" xfId="489" xr:uid="{4A916783-BF38-4958-A550-703491847EB5}"/>
    <cellStyle name="Normal 10 3 2 3 2 2 2" xfId="1060" xr:uid="{E39CC4BF-437E-4A11-81FE-CD1ABD636C2C}"/>
    <cellStyle name="Normal 10 3 2 3 2 2 2 2" xfId="1061" xr:uid="{68875C84-5FBE-420E-8C7D-8DF244268033}"/>
    <cellStyle name="Normal 10 3 2 3 2 2 3" xfId="1062" xr:uid="{32687427-EF22-4D3F-B67B-970CB62AA26B}"/>
    <cellStyle name="Normal 10 3 2 3 2 3" xfId="1063" xr:uid="{0B4BDFB1-A6F8-46A2-8D68-A88D45160CD0}"/>
    <cellStyle name="Normal 10 3 2 3 2 3 2" xfId="1064" xr:uid="{32CFF74A-678A-4AC8-B9B4-0BD7591EC874}"/>
    <cellStyle name="Normal 10 3 2 3 2 4" xfId="1065" xr:uid="{D8B4E8E8-09A7-4A57-99B3-7266C234FDAA}"/>
    <cellStyle name="Normal 10 3 2 3 3" xfId="490" xr:uid="{29273128-E8CC-46CA-AA37-F62B490E28A6}"/>
    <cellStyle name="Normal 10 3 2 3 3 2" xfId="1066" xr:uid="{13E064D0-6AC3-4DC5-9CBE-9B9D0FDFF080}"/>
    <cellStyle name="Normal 10 3 2 3 3 2 2" xfId="1067" xr:uid="{837E53D6-7D39-4887-8078-3BC0C1B31FF6}"/>
    <cellStyle name="Normal 10 3 2 3 3 3" xfId="1068" xr:uid="{2E5ABB55-FB4F-4BBE-9071-996152DB3AF1}"/>
    <cellStyle name="Normal 10 3 2 3 3 4" xfId="2567" xr:uid="{22D0B0A6-4ED4-497B-BFAC-D57A43D45B48}"/>
    <cellStyle name="Normal 10 3 2 3 4" xfId="1069" xr:uid="{965042CB-4B31-4164-BA92-A6BF6BAAFBAE}"/>
    <cellStyle name="Normal 10 3 2 3 4 2" xfId="1070" xr:uid="{E43B25DA-2AEE-4311-948E-432773E20C77}"/>
    <cellStyle name="Normal 10 3 2 3 5" xfId="1071" xr:uid="{1E1E6224-F710-4D2C-846B-E953F6679126}"/>
    <cellStyle name="Normal 10 3 2 3 6" xfId="2568" xr:uid="{1BB002C5-1BAC-40DC-A355-B629DBA00E05}"/>
    <cellStyle name="Normal 10 3 2 4" xfId="249" xr:uid="{398C2E1E-40FE-41E4-B152-7D7B3D4CAA82}"/>
    <cellStyle name="Normal 10 3 2 4 2" xfId="491" xr:uid="{DCCF5CFE-F33B-4B46-96F3-F5AD6CFD83DC}"/>
    <cellStyle name="Normal 10 3 2 4 2 2" xfId="1072" xr:uid="{D80130BA-08D0-40BA-AB2C-01B9D12D5896}"/>
    <cellStyle name="Normal 10 3 2 4 2 2 2" xfId="1073" xr:uid="{DC07AFD7-87EB-4540-8BA1-AD8272EE209C}"/>
    <cellStyle name="Normal 10 3 2 4 2 3" xfId="1074" xr:uid="{2C3E5196-1D73-4BBB-BA6F-7529D33D5C6A}"/>
    <cellStyle name="Normal 10 3 2 4 2 4" xfId="2569" xr:uid="{80ADD747-1E3E-4D1B-9A5D-B82545189086}"/>
    <cellStyle name="Normal 10 3 2 4 3" xfId="1075" xr:uid="{97A6E039-F834-493F-825E-354D725E19E9}"/>
    <cellStyle name="Normal 10 3 2 4 3 2" xfId="1076" xr:uid="{E374797B-3EB9-42DD-83AE-41A292A3EC95}"/>
    <cellStyle name="Normal 10 3 2 4 4" xfId="1077" xr:uid="{2574B3FD-F29C-4260-8F8A-65EB85D7F86D}"/>
    <cellStyle name="Normal 10 3 2 4 5" xfId="2570" xr:uid="{C7010620-72ED-46F1-B8A7-A843F10C9996}"/>
    <cellStyle name="Normal 10 3 2 5" xfId="251" xr:uid="{F84060C9-335D-4082-8DD6-B4FEB9B817A5}"/>
    <cellStyle name="Normal 10 3 2 5 2" xfId="1078" xr:uid="{906639FF-0F44-470E-B7F1-C802B6E879AD}"/>
    <cellStyle name="Normal 10 3 2 5 2 2" xfId="1079" xr:uid="{37F14C5D-11E4-4019-BC6E-F178C4EBC144}"/>
    <cellStyle name="Normal 10 3 2 5 3" xfId="1080" xr:uid="{26E2F827-0204-4D17-AC3D-F03E7739B7A6}"/>
    <cellStyle name="Normal 10 3 2 5 4" xfId="2571" xr:uid="{78AF05DD-092A-4D35-B38B-CC3B744901E2}"/>
    <cellStyle name="Normal 10 3 2 6" xfId="1081" xr:uid="{946A1A38-444F-4A01-B61A-151DA6ABF627}"/>
    <cellStyle name="Normal 10 3 2 6 2" xfId="1082" xr:uid="{B4207DCF-A0A7-46D6-9E5D-74F65A6BECA9}"/>
    <cellStyle name="Normal 10 3 2 6 3" xfId="2572" xr:uid="{7C49E999-A4E0-4697-9C6F-70E0CF91E83D}"/>
    <cellStyle name="Normal 10 3 2 6 4" xfId="2573" xr:uid="{480FD3E8-1C5E-4C0D-958D-24509EA8C984}"/>
    <cellStyle name="Normal 10 3 2 7" xfId="1083" xr:uid="{74321F3B-65E3-4613-ABDF-508AD7A09203}"/>
    <cellStyle name="Normal 10 3 2 8" xfId="2574" xr:uid="{46A1B302-40F3-4D81-908D-A7E8FFE6CB56}"/>
    <cellStyle name="Normal 10 3 2 9" xfId="2575" xr:uid="{6B4E8688-8FD2-47F5-ACF5-CE201EC8AEAA}"/>
    <cellStyle name="Normal 10 3 3" xfId="53" xr:uid="{96ED2A0C-A3B3-4ACF-B654-5B3CE8C578AE}"/>
    <cellStyle name="Normal 10 3 3 2" xfId="54" xr:uid="{95D251B7-7D7D-47F1-A1B2-DAD77C832A34}"/>
    <cellStyle name="Normal 10 3 3 2 2" xfId="492" xr:uid="{A0D2F4F4-5042-4996-934C-FA7932303DF7}"/>
    <cellStyle name="Normal 10 3 3 2 2 2" xfId="1084" xr:uid="{493BB80A-00B4-4999-A910-52B65BF606A4}"/>
    <cellStyle name="Normal 10 3 3 2 2 2 2" xfId="1085" xr:uid="{8CD07879-36C6-4A8E-915C-F74BB1DF90A7}"/>
    <cellStyle name="Normal 10 3 3 2 2 2 2 2" xfId="4445" xr:uid="{7B8B86B3-48E6-4199-ADE6-B6EDC3C63E6A}"/>
    <cellStyle name="Normal 10 3 3 2 2 2 3" xfId="4446" xr:uid="{94B35C19-C3A7-4620-8DA2-383B92E5ADAF}"/>
    <cellStyle name="Normal 10 3 3 2 2 3" xfId="1086" xr:uid="{39F5BFDE-D300-412B-A92D-E206F4BCB139}"/>
    <cellStyle name="Normal 10 3 3 2 2 3 2" xfId="4447" xr:uid="{ECC1099A-AD9C-4743-BDC0-5F192D2B9EDB}"/>
    <cellStyle name="Normal 10 3 3 2 2 4" xfId="2576" xr:uid="{E880F7A6-8346-4F7A-92E6-31017A911298}"/>
    <cellStyle name="Normal 10 3 3 2 3" xfId="1087" xr:uid="{49961374-1E8A-45F9-BFDF-E915CD8A8494}"/>
    <cellStyle name="Normal 10 3 3 2 3 2" xfId="1088" xr:uid="{04091233-304A-41E3-8BBA-F50B7B7A64A5}"/>
    <cellStyle name="Normal 10 3 3 2 3 2 2" xfId="4448" xr:uid="{C54A512F-7A49-49D6-80C6-ACCB161DDFD4}"/>
    <cellStyle name="Normal 10 3 3 2 3 3" xfId="2577" xr:uid="{A6CAABBD-B3EF-4786-81A3-5B665FBFB020}"/>
    <cellStyle name="Normal 10 3 3 2 3 4" xfId="2578" xr:uid="{E1CBE4D3-2C39-401C-B8B7-197677207F56}"/>
    <cellStyle name="Normal 10 3 3 2 4" xfId="1089" xr:uid="{664B68C8-DAE8-4882-A656-5764FF3B1DE8}"/>
    <cellStyle name="Normal 10 3 3 2 4 2" xfId="4449" xr:uid="{88CB0FB1-F7B6-43EF-AEBB-60EB940237CB}"/>
    <cellStyle name="Normal 10 3 3 2 5" xfId="2579" xr:uid="{CB4635F7-27E9-4F00-A767-842C93DCB3DD}"/>
    <cellStyle name="Normal 10 3 3 2 6" xfId="2580" xr:uid="{CA6E7F02-0AC7-4297-A8E3-584A5A6BC11C}"/>
    <cellStyle name="Normal 10 3 3 3" xfId="252" xr:uid="{0C6E2FC8-4284-4377-BCF0-1CF1DBF4FD64}"/>
    <cellStyle name="Normal 10 3 3 3 2" xfId="1090" xr:uid="{7B94C3CB-ABC5-4C0B-A66B-6CEA8674B242}"/>
    <cellStyle name="Normal 10 3 3 3 2 2" xfId="1091" xr:uid="{97E2F5AF-F4E7-4998-BCDA-24E0E56F343E}"/>
    <cellStyle name="Normal 10 3 3 3 2 2 2" xfId="4450" xr:uid="{48BEB2E7-EF48-426E-B05F-4E8C6936110B}"/>
    <cellStyle name="Normal 10 3 3 3 2 3" xfId="2581" xr:uid="{AB5FF735-9B36-4D97-8F07-D2AC152F0FE8}"/>
    <cellStyle name="Normal 10 3 3 3 2 4" xfId="2582" xr:uid="{07C04933-00F0-4C5E-BCF3-2954011935A7}"/>
    <cellStyle name="Normal 10 3 3 3 3" xfId="1092" xr:uid="{6621A698-E7E0-453A-8B02-8DAFDFDCE469}"/>
    <cellStyle name="Normal 10 3 3 3 3 2" xfId="4451" xr:uid="{5D280FB4-2791-4786-9D89-49454E6FE7C1}"/>
    <cellStyle name="Normal 10 3 3 3 4" xfId="2583" xr:uid="{09B26AE7-2156-43F4-B09D-A51945C2F14E}"/>
    <cellStyle name="Normal 10 3 3 3 5" xfId="2584" xr:uid="{564A1A2E-38BF-4F9F-ABF5-A4C489A80A0F}"/>
    <cellStyle name="Normal 10 3 3 4" xfId="1093" xr:uid="{33224F4D-B7F1-49FA-88D5-96D8FC4BD00A}"/>
    <cellStyle name="Normal 10 3 3 4 2" xfId="1094" xr:uid="{56AAA809-95FF-4372-955B-2B5D5C5B1C6E}"/>
    <cellStyle name="Normal 10 3 3 4 2 2" xfId="4452" xr:uid="{A11D610B-76C6-400F-A0CD-A8F3754E8F6E}"/>
    <cellStyle name="Normal 10 3 3 4 3" xfId="2585" xr:uid="{5BC66B58-64B3-4BAA-A34A-29AE706185E9}"/>
    <cellStyle name="Normal 10 3 3 4 4" xfId="2586" xr:uid="{14A62E2A-293F-4213-A6D6-DC11C048D48C}"/>
    <cellStyle name="Normal 10 3 3 5" xfId="1095" xr:uid="{84995FC5-5A18-4BF8-B178-374CAED1E8FD}"/>
    <cellStyle name="Normal 10 3 3 5 2" xfId="2587" xr:uid="{FCA91ABF-B1F0-4F52-A33A-447E958C8ED3}"/>
    <cellStyle name="Normal 10 3 3 5 3" xfId="2588" xr:uid="{9684F28A-42F7-494F-AAE2-5DA3D9724DA9}"/>
    <cellStyle name="Normal 10 3 3 5 4" xfId="2589" xr:uid="{408B0DFB-38A9-4CA4-8E4F-9408DB11B957}"/>
    <cellStyle name="Normal 10 3 3 6" xfId="2590" xr:uid="{03520662-9C73-48B8-853A-44FD0A745331}"/>
    <cellStyle name="Normal 10 3 3 7" xfId="2591" xr:uid="{00B1CC28-F949-4B07-86F4-35FA78A1714A}"/>
    <cellStyle name="Normal 10 3 3 8" xfId="2592" xr:uid="{7669BB7F-B05A-4BAA-A36F-C83DA1A4EC9E}"/>
    <cellStyle name="Normal 10 3 4" xfId="55" xr:uid="{409F52A0-A6BA-4F05-A9DD-505D7199D1D9}"/>
    <cellStyle name="Normal 10 3 4 2" xfId="493" xr:uid="{AB114217-2031-47B0-8636-A1B499CD11C7}"/>
    <cellStyle name="Normal 10 3 4 2 2" xfId="494" xr:uid="{D476269B-F768-4607-9675-4526D3165252}"/>
    <cellStyle name="Normal 10 3 4 2 2 2" xfId="1096" xr:uid="{402A4D43-939F-419A-B39F-9E75B86A0EB9}"/>
    <cellStyle name="Normal 10 3 4 2 2 2 2" xfId="1097" xr:uid="{8F9EAEE1-11CF-483D-A115-84693776FDF2}"/>
    <cellStyle name="Normal 10 3 4 2 2 3" xfId="1098" xr:uid="{E6A4D61D-C3F8-4932-95AD-60AF7BF87538}"/>
    <cellStyle name="Normal 10 3 4 2 2 4" xfId="2593" xr:uid="{CDAAA98E-FE61-4D63-BC8E-9F28C67D889A}"/>
    <cellStyle name="Normal 10 3 4 2 3" xfId="1099" xr:uid="{49B659BD-1D2E-45A6-90AA-DECF2A284DC1}"/>
    <cellStyle name="Normal 10 3 4 2 3 2" xfId="1100" xr:uid="{00A084AB-3EB8-4097-8D32-2A7E5EA89AA2}"/>
    <cellStyle name="Normal 10 3 4 2 4" xfId="1101" xr:uid="{6E45DE04-251A-46EC-ABCD-6BF0A69CC379}"/>
    <cellStyle name="Normal 10 3 4 2 5" xfId="2594" xr:uid="{64368698-3A84-4083-B44F-9602F03DAA17}"/>
    <cellStyle name="Normal 10 3 4 3" xfId="495" xr:uid="{8F4995E1-CD2D-460A-A1EA-E37E8D005A2F}"/>
    <cellStyle name="Normal 10 3 4 3 2" xfId="1102" xr:uid="{3134D98D-E98B-4EEC-AD8C-310B52EBCB98}"/>
    <cellStyle name="Normal 10 3 4 3 2 2" xfId="1103" xr:uid="{F01E76A7-C242-46D4-A288-F1DD7190FE11}"/>
    <cellStyle name="Normal 10 3 4 3 3" xfId="1104" xr:uid="{BE8DE3A8-9036-43AE-A113-E29D395BC67A}"/>
    <cellStyle name="Normal 10 3 4 3 4" xfId="2595" xr:uid="{F2944FA7-1AEB-4669-BCAD-60B59D6A259D}"/>
    <cellStyle name="Normal 10 3 4 4" xfId="1105" xr:uid="{42D819D7-0CB1-4A38-8B55-323EB11A8105}"/>
    <cellStyle name="Normal 10 3 4 4 2" xfId="1106" xr:uid="{687A4BC1-D32D-4833-B831-FE9193971F3E}"/>
    <cellStyle name="Normal 10 3 4 4 3" xfId="2596" xr:uid="{65C34DA0-F118-40E7-A82C-100E288025C8}"/>
    <cellStyle name="Normal 10 3 4 4 4" xfId="2597" xr:uid="{F8DABA63-A2EA-4474-8E9E-C06BFC3286E2}"/>
    <cellStyle name="Normal 10 3 4 5" xfId="1107" xr:uid="{85DAB246-9726-4EB1-9E5D-EFF4350B86BA}"/>
    <cellStyle name="Normal 10 3 4 6" xfId="2598" xr:uid="{8323B1E8-EA99-4A7A-8C05-554A0F1D5CD5}"/>
    <cellStyle name="Normal 10 3 4 7" xfId="2599" xr:uid="{53AE9E08-2D85-4E20-80D1-EF4FC4C9C0A8}"/>
    <cellStyle name="Normal 10 3 5" xfId="253" xr:uid="{35C55A62-4F07-4805-A011-8C0FEA5B40FE}"/>
    <cellStyle name="Normal 10 3 5 2" xfId="496" xr:uid="{F3A1771D-4E4E-46F2-A36F-ACBDE6193106}"/>
    <cellStyle name="Normal 10 3 5 2 2" xfId="1108" xr:uid="{7814FDCB-348C-43F2-9074-E43ABB13A6E7}"/>
    <cellStyle name="Normal 10 3 5 2 2 2" xfId="1109" xr:uid="{584C4C2B-64F5-4505-888B-030811A070B1}"/>
    <cellStyle name="Normal 10 3 5 2 3" xfId="1110" xr:uid="{07B2F408-7206-4F75-B5F3-813E7DA17965}"/>
    <cellStyle name="Normal 10 3 5 2 4" xfId="2600" xr:uid="{3AE515EF-865F-4433-A599-4A55D58A0B5B}"/>
    <cellStyle name="Normal 10 3 5 3" xfId="1111" xr:uid="{7444EF23-6291-457E-9454-2987B7420B4E}"/>
    <cellStyle name="Normal 10 3 5 3 2" xfId="1112" xr:uid="{A61A1883-F95D-4D5D-AD10-EDA7631081AC}"/>
    <cellStyle name="Normal 10 3 5 3 3" xfId="2601" xr:uid="{70DE6510-E936-4D75-BB57-2DC089DE4689}"/>
    <cellStyle name="Normal 10 3 5 3 4" xfId="2602" xr:uid="{6FC874F4-A818-4804-9C09-A08282D87FAF}"/>
    <cellStyle name="Normal 10 3 5 4" xfId="1113" xr:uid="{70070F3B-5972-40A3-87CF-C43A7073A946}"/>
    <cellStyle name="Normal 10 3 5 5" xfId="2603" xr:uid="{F1B793F0-1A8A-4E79-B1CB-F22BC8D39E26}"/>
    <cellStyle name="Normal 10 3 5 6" xfId="2604" xr:uid="{1D999D4C-2154-4221-BF51-05FB8D91E375}"/>
    <cellStyle name="Normal 10 3 6" xfId="254" xr:uid="{7E0AF2DD-E83D-43FA-B1E8-D92C5ADF404F}"/>
    <cellStyle name="Normal 10 3 6 2" xfId="1114" xr:uid="{0B1CF474-86BC-4BB3-B35E-B55C3C2F90FD}"/>
    <cellStyle name="Normal 10 3 6 2 2" xfId="1115" xr:uid="{F1FC31D2-922C-4591-BD19-9C27FCA6AF71}"/>
    <cellStyle name="Normal 10 3 6 2 3" xfId="2605" xr:uid="{A329069A-8FC6-474D-994A-F8F665179908}"/>
    <cellStyle name="Normal 10 3 6 2 4" xfId="2606" xr:uid="{B8924331-738D-4422-95A1-214951F13B29}"/>
    <cellStyle name="Normal 10 3 6 3" xfId="1116" xr:uid="{0D768B66-DAF5-4D5C-BC60-37F26EC811C0}"/>
    <cellStyle name="Normal 10 3 6 4" xfId="2607" xr:uid="{7C9F0B80-5D9C-468E-ADB0-0C1020DA1BDA}"/>
    <cellStyle name="Normal 10 3 6 5" xfId="2608" xr:uid="{18773940-BD3C-48E0-860F-A7898DE7C04C}"/>
    <cellStyle name="Normal 10 3 7" xfId="1117" xr:uid="{031454E1-BEAD-4771-B194-B483BFFF0F51}"/>
    <cellStyle name="Normal 10 3 7 2" xfId="1118" xr:uid="{CA1BE01A-7ED8-40F6-A484-A5AE5B28E2C4}"/>
    <cellStyle name="Normal 10 3 7 3" xfId="2609" xr:uid="{147A3302-29A0-4F28-B86F-A8049441D355}"/>
    <cellStyle name="Normal 10 3 7 4" xfId="2610" xr:uid="{2C659CF5-3830-4263-965D-9940CB56CF5A}"/>
    <cellStyle name="Normal 10 3 8" xfId="1119" xr:uid="{960C7CE6-2535-444C-B0E0-085F3845E30D}"/>
    <cellStyle name="Normal 10 3 8 2" xfId="2611" xr:uid="{E304E981-780D-4509-9F57-575188BD103C}"/>
    <cellStyle name="Normal 10 3 8 3" xfId="2612" xr:uid="{8D48968E-2495-4038-9647-0810F2D09C24}"/>
    <cellStyle name="Normal 10 3 8 4" xfId="2613" xr:uid="{FB298FFD-8F73-4FEF-B0EA-219443D60F37}"/>
    <cellStyle name="Normal 10 3 9" xfId="2614" xr:uid="{8502C815-0154-464B-B7C4-DD9DCB333F40}"/>
    <cellStyle name="Normal 10 4" xfId="56" xr:uid="{33A8479B-2B70-4209-8417-3D11452E2AEA}"/>
    <cellStyle name="Normal 10 4 10" xfId="2615" xr:uid="{00879716-9144-4781-9797-5745786480CE}"/>
    <cellStyle name="Normal 10 4 11" xfId="2616" xr:uid="{55414E41-C526-43F6-95A4-287DE7C39FA3}"/>
    <cellStyle name="Normal 10 4 2" xfId="57" xr:uid="{00D48999-5F98-4D74-B980-411B67CBC719}"/>
    <cellStyle name="Normal 10 4 2 2" xfId="255" xr:uid="{5971814C-4112-43B6-9FD9-41471E5792FA}"/>
    <cellStyle name="Normal 10 4 2 2 2" xfId="497" xr:uid="{52C65A19-9CF4-4CFA-AA3F-9592BE027B61}"/>
    <cellStyle name="Normal 10 4 2 2 2 2" xfId="498" xr:uid="{3A3116F8-2D92-4BD7-A024-C77C97A5A38E}"/>
    <cellStyle name="Normal 10 4 2 2 2 2 2" xfId="1120" xr:uid="{9EDEF021-8361-4A17-AA8F-A9AD3EDA1A5E}"/>
    <cellStyle name="Normal 10 4 2 2 2 2 3" xfId="2617" xr:uid="{6A74051D-612C-4B05-BA03-842E264B5045}"/>
    <cellStyle name="Normal 10 4 2 2 2 2 4" xfId="2618" xr:uid="{FE23942D-1C0E-4D34-A336-9F0B7005D399}"/>
    <cellStyle name="Normal 10 4 2 2 2 3" xfId="1121" xr:uid="{5B0D6D1A-035E-461B-A158-A2AE78C121F6}"/>
    <cellStyle name="Normal 10 4 2 2 2 3 2" xfId="2619" xr:uid="{63E05F1D-4828-481C-9C2C-16FB5BCC003D}"/>
    <cellStyle name="Normal 10 4 2 2 2 3 3" xfId="2620" xr:uid="{E5A3B5B7-3E31-445F-BCA9-20A5F1762821}"/>
    <cellStyle name="Normal 10 4 2 2 2 3 4" xfId="2621" xr:uid="{FD442914-FDE3-4637-8C08-4C4CFFE35B54}"/>
    <cellStyle name="Normal 10 4 2 2 2 4" xfId="2622" xr:uid="{A5687A19-1846-4792-9B9C-AA1735E63C94}"/>
    <cellStyle name="Normal 10 4 2 2 2 5" xfId="2623" xr:uid="{9EFA23D2-E7F9-49C8-BD14-342AE79B00B2}"/>
    <cellStyle name="Normal 10 4 2 2 2 6" xfId="2624" xr:uid="{48001946-A7BB-4E23-8013-E0E98B2F865F}"/>
    <cellStyle name="Normal 10 4 2 2 3" xfId="499" xr:uid="{B5560775-5DF7-4179-A93A-F9BE33BE031C}"/>
    <cellStyle name="Normal 10 4 2 2 3 2" xfId="1122" xr:uid="{2AAB4302-6F29-4E58-BBBD-34D369C17104}"/>
    <cellStyle name="Normal 10 4 2 2 3 2 2" xfId="2625" xr:uid="{466C7512-00AF-4D2C-B9E4-7B9043D976DC}"/>
    <cellStyle name="Normal 10 4 2 2 3 2 3" xfId="2626" xr:uid="{03A905EE-F402-43CA-B659-57708E18848F}"/>
    <cellStyle name="Normal 10 4 2 2 3 2 4" xfId="2627" xr:uid="{BEACE590-5A43-41C2-A24E-AFFAF43CCB8C}"/>
    <cellStyle name="Normal 10 4 2 2 3 3" xfId="2628" xr:uid="{DDFB02A2-2F37-401A-909D-70467AEBF6EA}"/>
    <cellStyle name="Normal 10 4 2 2 3 4" xfId="2629" xr:uid="{A820AE9A-3A62-484E-B695-A275C0BF7DFC}"/>
    <cellStyle name="Normal 10 4 2 2 3 5" xfId="2630" xr:uid="{1769C0BD-064B-47D1-A63D-21AF4313C4D3}"/>
    <cellStyle name="Normal 10 4 2 2 4" xfId="1123" xr:uid="{992530E6-B785-42FF-ABA0-4A0FA7895FEB}"/>
    <cellStyle name="Normal 10 4 2 2 4 2" xfId="2631" xr:uid="{4B32498B-D670-4E6C-984C-C872B792D75B}"/>
    <cellStyle name="Normal 10 4 2 2 4 3" xfId="2632" xr:uid="{32F56110-51C0-401D-9A66-93D69D2CDE8C}"/>
    <cellStyle name="Normal 10 4 2 2 4 4" xfId="2633" xr:uid="{72D9D1F6-D63A-4EFD-BDD4-C6A011ADF958}"/>
    <cellStyle name="Normal 10 4 2 2 5" xfId="2634" xr:uid="{8BBDEB6E-4057-487F-8864-11C35185ED4C}"/>
    <cellStyle name="Normal 10 4 2 2 5 2" xfId="2635" xr:uid="{5DE52E5C-3270-4F47-8E10-430DC7191776}"/>
    <cellStyle name="Normal 10 4 2 2 5 3" xfId="2636" xr:uid="{DF2AF476-4771-41B7-A6A2-40D988072D9B}"/>
    <cellStyle name="Normal 10 4 2 2 5 4" xfId="2637" xr:uid="{B08A1ED4-3C9C-4D4E-B765-753BDD4E6760}"/>
    <cellStyle name="Normal 10 4 2 2 6" xfId="2638" xr:uid="{85045A40-5D4C-4214-867B-64F5D0E86CA0}"/>
    <cellStyle name="Normal 10 4 2 2 7" xfId="2639" xr:uid="{7A960E5A-0E6D-48E0-B670-CD33EE38331E}"/>
    <cellStyle name="Normal 10 4 2 2 8" xfId="2640" xr:uid="{E563FF10-59E1-4049-AD30-E061EAE20F48}"/>
    <cellStyle name="Normal 10 4 2 3" xfId="500" xr:uid="{83FDE6CE-ECDD-4A39-A088-0263D6AEBB46}"/>
    <cellStyle name="Normal 10 4 2 3 2" xfId="501" xr:uid="{A6F37822-D346-4A1E-AE65-0667E486D602}"/>
    <cellStyle name="Normal 10 4 2 3 2 2" xfId="502" xr:uid="{010E46EC-5DBC-48F1-94F9-41F21865303D}"/>
    <cellStyle name="Normal 10 4 2 3 2 3" xfId="2641" xr:uid="{21A93A4D-0AC9-4F69-8EF3-51A95CE6904B}"/>
    <cellStyle name="Normal 10 4 2 3 2 4" xfId="2642" xr:uid="{69746659-ABE0-4629-83ED-0D9B658109AE}"/>
    <cellStyle name="Normal 10 4 2 3 3" xfId="503" xr:uid="{35E15858-8CB2-452E-A50E-3E774B8FC00E}"/>
    <cellStyle name="Normal 10 4 2 3 3 2" xfId="2643" xr:uid="{62204ECD-4947-495E-A1BC-4BBDE6C800E6}"/>
    <cellStyle name="Normal 10 4 2 3 3 3" xfId="2644" xr:uid="{1D4EE405-7A64-4E28-9B30-089EFD24D4B5}"/>
    <cellStyle name="Normal 10 4 2 3 3 4" xfId="2645" xr:uid="{09FDDE06-66FD-49AE-924C-EEF353E928A0}"/>
    <cellStyle name="Normal 10 4 2 3 4" xfId="2646" xr:uid="{5756E7CB-4C56-456B-B15E-60F128CD21DA}"/>
    <cellStyle name="Normal 10 4 2 3 5" xfId="2647" xr:uid="{800064DC-3BF5-419E-A43D-0A2A9267559C}"/>
    <cellStyle name="Normal 10 4 2 3 6" xfId="2648" xr:uid="{5C9FD950-E874-4334-BB9B-782762387A12}"/>
    <cellStyle name="Normal 10 4 2 4" xfId="504" xr:uid="{F99AFEFE-B5F6-49A2-840C-79AD866928EB}"/>
    <cellStyle name="Normal 10 4 2 4 2" xfId="505" xr:uid="{C59A56DA-CBBD-4EEB-B551-73F6D79D8294}"/>
    <cellStyle name="Normal 10 4 2 4 2 2" xfId="2649" xr:uid="{2534AE1B-A70A-487C-ABE5-ADE788B14F58}"/>
    <cellStyle name="Normal 10 4 2 4 2 3" xfId="2650" xr:uid="{C551FA00-467C-4E37-9EF1-0C75BD999C96}"/>
    <cellStyle name="Normal 10 4 2 4 2 4" xfId="2651" xr:uid="{30AFD301-A30D-45BF-8894-51E4C79514AE}"/>
    <cellStyle name="Normal 10 4 2 4 3" xfId="2652" xr:uid="{7475374D-87A7-46B7-87A7-FA4CFE2AD2B8}"/>
    <cellStyle name="Normal 10 4 2 4 4" xfId="2653" xr:uid="{CFF52330-349C-49FF-A832-71C45807786E}"/>
    <cellStyle name="Normal 10 4 2 4 5" xfId="2654" xr:uid="{AA2F8533-FAE7-42DB-800F-BEE46C49ADB4}"/>
    <cellStyle name="Normal 10 4 2 5" xfId="506" xr:uid="{1CF232A4-EC6B-41E5-AE63-E688297387BC}"/>
    <cellStyle name="Normal 10 4 2 5 2" xfId="2655" xr:uid="{5C3A02E4-D0B8-4B21-8D9E-871A486FD439}"/>
    <cellStyle name="Normal 10 4 2 5 3" xfId="2656" xr:uid="{26B68B93-FC4D-4646-B745-4490DD0F5859}"/>
    <cellStyle name="Normal 10 4 2 5 4" xfId="2657" xr:uid="{1E2787C4-48DF-4951-B19A-D94F98399AEE}"/>
    <cellStyle name="Normal 10 4 2 6" xfId="2658" xr:uid="{D93359A3-E063-4A98-B0E0-DB4F5089AB26}"/>
    <cellStyle name="Normal 10 4 2 6 2" xfId="2659" xr:uid="{87B6B864-265A-40F9-B0CB-E0CF1FFE7195}"/>
    <cellStyle name="Normal 10 4 2 6 3" xfId="2660" xr:uid="{82A69434-86CD-4835-8A68-0025ECF127B2}"/>
    <cellStyle name="Normal 10 4 2 6 4" xfId="2661" xr:uid="{81ADFD1C-F007-4B87-879C-4D8138DDDA9D}"/>
    <cellStyle name="Normal 10 4 2 7" xfId="2662" xr:uid="{012A139B-6DB3-422B-94FC-8DD4AB9D48EE}"/>
    <cellStyle name="Normal 10 4 2 8" xfId="2663" xr:uid="{1A9A64B6-73D2-4DDD-8675-5E10A04ACF85}"/>
    <cellStyle name="Normal 10 4 2 9" xfId="2664" xr:uid="{202EC19F-FE84-4AB3-85D1-C35389912D74}"/>
    <cellStyle name="Normal 10 4 3" xfId="256" xr:uid="{FE95A4A0-D95C-4D39-ABFC-A24B3E769B1A}"/>
    <cellStyle name="Normal 10 4 3 2" xfId="507" xr:uid="{2C38A310-16CF-4694-ACDD-1F237F871171}"/>
    <cellStyle name="Normal 10 4 3 2 2" xfId="508" xr:uid="{D6A2FF53-15B0-4E3E-BF7A-ACD09A8D055D}"/>
    <cellStyle name="Normal 10 4 3 2 2 2" xfId="1124" xr:uid="{B6AAAB58-19E6-4FAA-8669-358311BC27AF}"/>
    <cellStyle name="Normal 10 4 3 2 2 2 2" xfId="1125" xr:uid="{DD2BC3B6-5B35-4560-BCE6-95050D34B03A}"/>
    <cellStyle name="Normal 10 4 3 2 2 3" xfId="1126" xr:uid="{CE8BB6E0-27BA-43E1-BAD4-F657CEAB8168}"/>
    <cellStyle name="Normal 10 4 3 2 2 4" xfId="2665" xr:uid="{B4C1B3DC-C2F5-455A-B773-1568E8D24C51}"/>
    <cellStyle name="Normal 10 4 3 2 3" xfId="1127" xr:uid="{FF9A20F5-CDC1-4525-B786-B517389E5E0C}"/>
    <cellStyle name="Normal 10 4 3 2 3 2" xfId="1128" xr:uid="{CE074954-E585-498A-BF17-FD387DA0E251}"/>
    <cellStyle name="Normal 10 4 3 2 3 3" xfId="2666" xr:uid="{E77CF3B8-B5D0-4895-9D87-05561048AEB4}"/>
    <cellStyle name="Normal 10 4 3 2 3 4" xfId="2667" xr:uid="{5C479685-B529-4440-9E33-442E7562A367}"/>
    <cellStyle name="Normal 10 4 3 2 4" xfId="1129" xr:uid="{0440C11C-7ECE-4DD8-881D-0FDCAAF9044F}"/>
    <cellStyle name="Normal 10 4 3 2 5" xfId="2668" xr:uid="{3E3D64F3-985C-429F-A5E3-4511571E8FB7}"/>
    <cellStyle name="Normal 10 4 3 2 6" xfId="2669" xr:uid="{0DB11C43-8F59-47DB-AFA7-7CCB8F30E9F9}"/>
    <cellStyle name="Normal 10 4 3 3" xfId="509" xr:uid="{F41CE1FE-5ED2-4171-ACAA-EDD55015908A}"/>
    <cellStyle name="Normal 10 4 3 3 2" xfId="1130" xr:uid="{D18D689E-0635-4723-BD57-9246A9D3AC89}"/>
    <cellStyle name="Normal 10 4 3 3 2 2" xfId="1131" xr:uid="{DB8FA3F7-D25A-4922-B33D-F50C724B9767}"/>
    <cellStyle name="Normal 10 4 3 3 2 3" xfId="2670" xr:uid="{FDC14432-1DB4-402E-B8CA-9C04757960B2}"/>
    <cellStyle name="Normal 10 4 3 3 2 4" xfId="2671" xr:uid="{95C415A3-4A05-43BC-8B50-3B83E9E36CE7}"/>
    <cellStyle name="Normal 10 4 3 3 3" xfId="1132" xr:uid="{343CBD70-1068-43D0-A55D-206D955F7E93}"/>
    <cellStyle name="Normal 10 4 3 3 4" xfId="2672" xr:uid="{67E56BF7-A14A-44FF-AAE1-62A2CDD2F801}"/>
    <cellStyle name="Normal 10 4 3 3 5" xfId="2673" xr:uid="{A5494F5E-D5B1-455F-B41B-093618F5DFAB}"/>
    <cellStyle name="Normal 10 4 3 4" xfId="1133" xr:uid="{2423523C-B50C-4C04-BB44-3046E132BBAA}"/>
    <cellStyle name="Normal 10 4 3 4 2" xfId="1134" xr:uid="{99179D28-B56E-49BF-B8A9-D4FEF12FF0B5}"/>
    <cellStyle name="Normal 10 4 3 4 3" xfId="2674" xr:uid="{311FD832-9AAA-4438-9C9D-B8CB002E3AC2}"/>
    <cellStyle name="Normal 10 4 3 4 4" xfId="2675" xr:uid="{E55DDFF3-0BE4-49D4-8E68-74954832E335}"/>
    <cellStyle name="Normal 10 4 3 5" xfId="1135" xr:uid="{5D7ECE68-329B-4D3E-A489-FD6E91A86142}"/>
    <cellStyle name="Normal 10 4 3 5 2" xfId="2676" xr:uid="{1ED42BF8-86F8-4867-8BCB-19A27D1B634E}"/>
    <cellStyle name="Normal 10 4 3 5 3" xfId="2677" xr:uid="{987A61CF-AB43-4949-9EDC-7BA495414A35}"/>
    <cellStyle name="Normal 10 4 3 5 4" xfId="2678" xr:uid="{99E99E36-9AC1-49A5-BBCD-7F9E929E32AD}"/>
    <cellStyle name="Normal 10 4 3 6" xfId="2679" xr:uid="{BA14436C-5FA6-4801-B69A-59151A8FA96C}"/>
    <cellStyle name="Normal 10 4 3 7" xfId="2680" xr:uid="{4CA77354-754A-47E6-B68B-73D8BAF53D02}"/>
    <cellStyle name="Normal 10 4 3 8" xfId="2681" xr:uid="{BA9F4DAC-31CA-4894-8F37-BC723B33C464}"/>
    <cellStyle name="Normal 10 4 4" xfId="257" xr:uid="{1E9D57B6-6513-4D54-99C4-EA6F1818EE58}"/>
    <cellStyle name="Normal 10 4 4 2" xfId="510" xr:uid="{D67A5907-C31F-4B33-9B7A-D1B6F7E62338}"/>
    <cellStyle name="Normal 10 4 4 2 2" xfId="511" xr:uid="{CE211211-76E7-4B51-B7AB-533C5168B9AE}"/>
    <cellStyle name="Normal 10 4 4 2 2 2" xfId="1136" xr:uid="{91273FF4-0B85-410C-A9BA-54F79099D7DE}"/>
    <cellStyle name="Normal 10 4 4 2 2 3" xfId="2682" xr:uid="{11BD78D0-3BDD-41A6-AB81-4D967975A4DE}"/>
    <cellStyle name="Normal 10 4 4 2 2 4" xfId="2683" xr:uid="{17D8B133-E38E-4B46-8533-740BC8F39412}"/>
    <cellStyle name="Normal 10 4 4 2 3" xfId="1137" xr:uid="{D0B2DD13-2954-4D96-AC42-FDD26C2C1521}"/>
    <cellStyle name="Normal 10 4 4 2 4" xfId="2684" xr:uid="{567248F5-A182-49ED-9FF5-6CB388CE03BA}"/>
    <cellStyle name="Normal 10 4 4 2 5" xfId="2685" xr:uid="{7C8EF127-BAD6-4FC5-9F87-FED2CA3E8CE9}"/>
    <cellStyle name="Normal 10 4 4 3" xfId="512" xr:uid="{FDE9DA6E-8446-40EF-83ED-A6DBE7FE9515}"/>
    <cellStyle name="Normal 10 4 4 3 2" xfId="1138" xr:uid="{D3BC6563-5EEF-46A6-898D-FF306F987176}"/>
    <cellStyle name="Normal 10 4 4 3 3" xfId="2686" xr:uid="{8554EFBE-1B12-4FA6-AC7C-4ECE3D8BFA19}"/>
    <cellStyle name="Normal 10 4 4 3 4" xfId="2687" xr:uid="{B8950695-D822-41B5-BF1B-61D89CC3C66B}"/>
    <cellStyle name="Normal 10 4 4 4" xfId="1139" xr:uid="{F0C85A9C-C3C9-4A54-9C44-A477F4643D1D}"/>
    <cellStyle name="Normal 10 4 4 4 2" xfId="2688" xr:uid="{B501E6DC-190B-413B-B50F-47B3F75FC07B}"/>
    <cellStyle name="Normal 10 4 4 4 3" xfId="2689" xr:uid="{9C725F44-5E0A-4DA1-BC3A-AE8529EED579}"/>
    <cellStyle name="Normal 10 4 4 4 4" xfId="2690" xr:uid="{8B943855-D279-46A8-ACDE-AC368BAB0660}"/>
    <cellStyle name="Normal 10 4 4 5" xfId="2691" xr:uid="{B860E8F1-A357-4761-869E-650C03D48FE2}"/>
    <cellStyle name="Normal 10 4 4 6" xfId="2692" xr:uid="{D44D6B3E-1F89-42D8-B10D-062C498F93B5}"/>
    <cellStyle name="Normal 10 4 4 7" xfId="2693" xr:uid="{8FEB2E50-F92B-49AD-9BB1-C7C0B11654B2}"/>
    <cellStyle name="Normal 10 4 5" xfId="258" xr:uid="{BB7434F1-6134-4316-9AC1-0496D21C3175}"/>
    <cellStyle name="Normal 10 4 5 2" xfId="513" xr:uid="{FF8680EF-B24F-407B-B395-B54CFC158FD2}"/>
    <cellStyle name="Normal 10 4 5 2 2" xfId="1140" xr:uid="{EB4B10A6-A268-4331-84D5-B296095685DF}"/>
    <cellStyle name="Normal 10 4 5 2 3" xfId="2694" xr:uid="{B7EE3EB0-E420-4384-8CAF-DBA50334C575}"/>
    <cellStyle name="Normal 10 4 5 2 4" xfId="2695" xr:uid="{67B964AB-0A1D-4C71-88B4-B2D29503DFD9}"/>
    <cellStyle name="Normal 10 4 5 3" xfId="1141" xr:uid="{712589DA-0951-4C3F-83A1-164CBB3E7962}"/>
    <cellStyle name="Normal 10 4 5 3 2" xfId="2696" xr:uid="{B109AD11-4004-4407-BFF4-AE915891A767}"/>
    <cellStyle name="Normal 10 4 5 3 3" xfId="2697" xr:uid="{E430DEAC-7B4A-4878-BF30-0F136935C136}"/>
    <cellStyle name="Normal 10 4 5 3 4" xfId="2698" xr:uid="{428CC89F-4C98-4AFF-9331-FE4D4410842E}"/>
    <cellStyle name="Normal 10 4 5 4" xfId="2699" xr:uid="{2ECD756C-A8CD-4608-BA58-52D0BED83488}"/>
    <cellStyle name="Normal 10 4 5 5" xfId="2700" xr:uid="{6680585A-5D45-4D00-8EB5-7508150BCCC3}"/>
    <cellStyle name="Normal 10 4 5 6" xfId="2701" xr:uid="{B4254944-CABE-4BBD-A5E0-D5FF6EBF25AC}"/>
    <cellStyle name="Normal 10 4 6" xfId="514" xr:uid="{614235AA-E743-4D7F-A338-2F9379E27090}"/>
    <cellStyle name="Normal 10 4 6 2" xfId="1142" xr:uid="{904CAF36-CB1E-48AA-A8D1-15648687795F}"/>
    <cellStyle name="Normal 10 4 6 2 2" xfId="2702" xr:uid="{7633DD28-2519-4FE4-A56D-CD205908F800}"/>
    <cellStyle name="Normal 10 4 6 2 3" xfId="2703" xr:uid="{3E271175-0133-4875-8A5D-1F6576ACC58C}"/>
    <cellStyle name="Normal 10 4 6 2 4" xfId="2704" xr:uid="{2D2331BF-E1D7-4D4E-A33C-C4359560FC9A}"/>
    <cellStyle name="Normal 10 4 6 3" xfId="2705" xr:uid="{E856FC69-1A96-44CB-83BA-2AEA21CB1E12}"/>
    <cellStyle name="Normal 10 4 6 4" xfId="2706" xr:uid="{B5BEEEE6-4139-405D-8A0C-A3503A7667DC}"/>
    <cellStyle name="Normal 10 4 6 5" xfId="2707" xr:uid="{FEEA55D8-AE8F-4789-B544-DCE33C018990}"/>
    <cellStyle name="Normal 10 4 7" xfId="1143" xr:uid="{37800B55-19A8-4259-B0C5-E6C9796B794E}"/>
    <cellStyle name="Normal 10 4 7 2" xfId="2708" xr:uid="{16BC5491-0A63-4768-9C3B-DE662B9BE410}"/>
    <cellStyle name="Normal 10 4 7 3" xfId="2709" xr:uid="{10A68F0F-11BF-417F-9688-42E8D5F3CAD1}"/>
    <cellStyle name="Normal 10 4 7 4" xfId="2710" xr:uid="{A73CFA02-B009-447F-98FF-807E0B053B47}"/>
    <cellStyle name="Normal 10 4 8" xfId="2711" xr:uid="{6E73346C-FEAE-4844-8976-B06DB4853250}"/>
    <cellStyle name="Normal 10 4 8 2" xfId="2712" xr:uid="{67AA9309-CB4F-48B8-839E-C0C0A3402207}"/>
    <cellStyle name="Normal 10 4 8 3" xfId="2713" xr:uid="{64F6570E-D068-44B3-8613-A7C3F0DEC41C}"/>
    <cellStyle name="Normal 10 4 8 4" xfId="2714" xr:uid="{840F7C92-A8B2-48C7-965F-6B7C6AC60A74}"/>
    <cellStyle name="Normal 10 4 9" xfId="2715" xr:uid="{B3A57E55-9EAE-4855-B2E3-06207EF51900}"/>
    <cellStyle name="Normal 10 5" xfId="58" xr:uid="{F51CC5E0-00F2-44B4-8CFA-E07C64C513C4}"/>
    <cellStyle name="Normal 10 5 2" xfId="59" xr:uid="{B3203B94-3CDE-426A-9AD8-444382E08BDB}"/>
    <cellStyle name="Normal 10 5 2 2" xfId="259" xr:uid="{6771FD9D-AE72-45E2-92D5-C9B551908F4A}"/>
    <cellStyle name="Normal 10 5 2 2 2" xfId="515" xr:uid="{7B726DAB-1BBE-45D4-A50B-9D8B14086C0A}"/>
    <cellStyle name="Normal 10 5 2 2 2 2" xfId="1144" xr:uid="{09E941B8-C626-4FFB-9080-4AE6A062B088}"/>
    <cellStyle name="Normal 10 5 2 2 2 3" xfId="2716" xr:uid="{D753572C-A5FE-4AFB-B235-2F63AB099309}"/>
    <cellStyle name="Normal 10 5 2 2 2 4" xfId="2717" xr:uid="{E536EDE5-0FF2-4067-BB16-F7A2E7B85DBA}"/>
    <cellStyle name="Normal 10 5 2 2 3" xfId="1145" xr:uid="{48CA0AA4-9E85-4583-AA98-79F2A3EC47C5}"/>
    <cellStyle name="Normal 10 5 2 2 3 2" xfId="2718" xr:uid="{20CFF8A3-B9F9-4B18-AA02-556F280210C8}"/>
    <cellStyle name="Normal 10 5 2 2 3 3" xfId="2719" xr:uid="{D04F108A-D18F-4182-A303-C6851A5749D6}"/>
    <cellStyle name="Normal 10 5 2 2 3 4" xfId="2720" xr:uid="{605EB8AF-AB6C-46C0-B29B-A806F26A2815}"/>
    <cellStyle name="Normal 10 5 2 2 4" xfId="2721" xr:uid="{12BA0A92-D4B2-439E-9857-CD298A322271}"/>
    <cellStyle name="Normal 10 5 2 2 5" xfId="2722" xr:uid="{C33F15D1-1FD0-4EAA-8A45-06938A7D40BA}"/>
    <cellStyle name="Normal 10 5 2 2 6" xfId="2723" xr:uid="{F3926F18-F3C6-4D06-925E-1AA545D832B7}"/>
    <cellStyle name="Normal 10 5 2 3" xfId="516" xr:uid="{95A24612-0080-4AD9-A1A0-B2AFF4078680}"/>
    <cellStyle name="Normal 10 5 2 3 2" xfId="1146" xr:uid="{4AD68F9E-FD2E-4FC1-BADB-C9B365919909}"/>
    <cellStyle name="Normal 10 5 2 3 2 2" xfId="2724" xr:uid="{0C2F9ADA-7FD1-4B3B-9E43-495EA279E234}"/>
    <cellStyle name="Normal 10 5 2 3 2 3" xfId="2725" xr:uid="{7862C8ED-B854-4C99-AD92-BB21CA5F41DB}"/>
    <cellStyle name="Normal 10 5 2 3 2 4" xfId="2726" xr:uid="{76960529-5F74-4706-AE0E-E8E6C371E6F3}"/>
    <cellStyle name="Normal 10 5 2 3 3" xfId="2727" xr:uid="{90F1C182-C305-4591-94B3-8DD0264AFEFF}"/>
    <cellStyle name="Normal 10 5 2 3 4" xfId="2728" xr:uid="{D7FA4615-1CE6-4BC5-B76C-A472CBA5F57D}"/>
    <cellStyle name="Normal 10 5 2 3 5" xfId="2729" xr:uid="{D2AD951A-C116-4E40-A08F-7E839CDFBC23}"/>
    <cellStyle name="Normal 10 5 2 4" xfId="1147" xr:uid="{50D84D1C-476D-4D5E-B4E9-643C81FCFA5E}"/>
    <cellStyle name="Normal 10 5 2 4 2" xfId="2730" xr:uid="{2EFA77D1-4516-431A-BC99-7234E0A47CFE}"/>
    <cellStyle name="Normal 10 5 2 4 3" xfId="2731" xr:uid="{A19870C9-0671-49FD-BCCA-CEF9971DAFA7}"/>
    <cellStyle name="Normal 10 5 2 4 4" xfId="2732" xr:uid="{BE63C0AA-A46D-4CA3-BB75-37C6AF832E1D}"/>
    <cellStyle name="Normal 10 5 2 5" xfId="2733" xr:uid="{5196D245-BBAB-4DBE-B531-1F140665CBBE}"/>
    <cellStyle name="Normal 10 5 2 5 2" xfId="2734" xr:uid="{76D1570C-87E0-4D59-9D9D-FAF75E044793}"/>
    <cellStyle name="Normal 10 5 2 5 3" xfId="2735" xr:uid="{F8020BCD-A99B-4113-82FD-8B7C87E9BB06}"/>
    <cellStyle name="Normal 10 5 2 5 4" xfId="2736" xr:uid="{369485E2-7046-4DC4-A8E1-EBA7E243AA1F}"/>
    <cellStyle name="Normal 10 5 2 6" xfId="2737" xr:uid="{D023C4E6-4409-4091-AE03-4D871E17F58F}"/>
    <cellStyle name="Normal 10 5 2 7" xfId="2738" xr:uid="{754D5904-193F-4DA3-A496-31C4E2C534DC}"/>
    <cellStyle name="Normal 10 5 2 8" xfId="2739" xr:uid="{31679723-7636-4A76-8573-2910A80924ED}"/>
    <cellStyle name="Normal 10 5 3" xfId="260" xr:uid="{B3586998-1F91-44CB-A0C3-3B25BF396349}"/>
    <cellStyle name="Normal 10 5 3 2" xfId="517" xr:uid="{79AD0E72-6E27-4977-862B-5D90A6521F2A}"/>
    <cellStyle name="Normal 10 5 3 2 2" xfId="518" xr:uid="{038DAA0F-BBA3-4FEF-A5AA-8F1167CBC7A2}"/>
    <cellStyle name="Normal 10 5 3 2 3" xfId="2740" xr:uid="{87DD176B-6C2F-4EC5-AB17-AC088FC641CB}"/>
    <cellStyle name="Normal 10 5 3 2 4" xfId="2741" xr:uid="{E75DBE7A-DF35-4158-AD48-5BF16B75D6CE}"/>
    <cellStyle name="Normal 10 5 3 3" xfId="519" xr:uid="{DF2A2C71-9E8D-477F-BB74-141DF92D13EF}"/>
    <cellStyle name="Normal 10 5 3 3 2" xfId="2742" xr:uid="{123436AA-EFC3-44AE-A580-DD10D5F0F169}"/>
    <cellStyle name="Normal 10 5 3 3 3" xfId="2743" xr:uid="{D4ED855B-6D39-4F55-A590-128ABFACE9A6}"/>
    <cellStyle name="Normal 10 5 3 3 4" xfId="2744" xr:uid="{FD0D5C25-F82A-493E-AB61-DA8ED9B71ABF}"/>
    <cellStyle name="Normal 10 5 3 4" xfId="2745" xr:uid="{893176F3-D2FB-43FA-9E0D-1DB2C46C91D4}"/>
    <cellStyle name="Normal 10 5 3 5" xfId="2746" xr:uid="{258CBCCB-0ACB-4B3F-9219-304D2315CA5D}"/>
    <cellStyle name="Normal 10 5 3 6" xfId="2747" xr:uid="{1B8FA6C9-B8F7-430C-BDC4-DA93B8F76E7B}"/>
    <cellStyle name="Normal 10 5 4" xfId="261" xr:uid="{14E9B117-BA68-47D1-9556-377F4CCF177F}"/>
    <cellStyle name="Normal 10 5 4 2" xfId="520" xr:uid="{17771CDA-162B-4AD2-BD7C-80A002DAF529}"/>
    <cellStyle name="Normal 10 5 4 2 2" xfId="2748" xr:uid="{5115812F-663C-4119-9D6D-D7E5B09901D6}"/>
    <cellStyle name="Normal 10 5 4 2 3" xfId="2749" xr:uid="{71DDC340-409D-44F3-A473-2411CFFA1875}"/>
    <cellStyle name="Normal 10 5 4 2 4" xfId="2750" xr:uid="{A790E4FE-5FBE-40AE-BCF8-D997C96ED6DE}"/>
    <cellStyle name="Normal 10 5 4 3" xfId="2751" xr:uid="{9828CB86-60ED-489A-8B8E-6FC0E43DCD00}"/>
    <cellStyle name="Normal 10 5 4 4" xfId="2752" xr:uid="{F585C23C-DF2D-4702-8394-ADF80A740C2A}"/>
    <cellStyle name="Normal 10 5 4 5" xfId="2753" xr:uid="{117CC559-E6A3-427E-8A67-B0387D68840B}"/>
    <cellStyle name="Normal 10 5 5" xfId="521" xr:uid="{751A3A3F-9B0D-448F-BA01-B56AEC4BB4E2}"/>
    <cellStyle name="Normal 10 5 5 2" xfId="2754" xr:uid="{3222B71C-3032-4819-AA84-AA32761E902D}"/>
    <cellStyle name="Normal 10 5 5 3" xfId="2755" xr:uid="{09B3C737-2D48-4F17-A056-9CF985D57709}"/>
    <cellStyle name="Normal 10 5 5 4" xfId="2756" xr:uid="{CB251431-249E-41F2-941B-448492D3CE3B}"/>
    <cellStyle name="Normal 10 5 6" xfId="2757" xr:uid="{3419451B-FA18-4C9B-BF11-B8F785137DDF}"/>
    <cellStyle name="Normal 10 5 6 2" xfId="2758" xr:uid="{1F9E2C4F-5993-42DC-B370-78FD98EC145F}"/>
    <cellStyle name="Normal 10 5 6 3" xfId="2759" xr:uid="{742FC901-87B6-4F5E-9272-7A4E18C199EE}"/>
    <cellStyle name="Normal 10 5 6 4" xfId="2760" xr:uid="{4DDDF279-D265-48B0-A3EE-E4C4A997203F}"/>
    <cellStyle name="Normal 10 5 7" xfId="2761" xr:uid="{EF36C2FC-F121-4C1D-B0EF-33B806370FAA}"/>
    <cellStyle name="Normal 10 5 8" xfId="2762" xr:uid="{E1FD3F0D-EF02-46DE-A8C8-9B4B0E2B06A0}"/>
    <cellStyle name="Normal 10 5 9" xfId="2763" xr:uid="{79082D2A-93F7-4BDB-9C7E-C889FDB613B0}"/>
    <cellStyle name="Normal 10 6" xfId="60" xr:uid="{9D5FE0F3-2CD0-47CF-B4C6-54B3DD950B10}"/>
    <cellStyle name="Normal 10 6 2" xfId="262" xr:uid="{169763DD-0EF2-4AFF-9184-C6C52529FD79}"/>
    <cellStyle name="Normal 10 6 2 2" xfId="522" xr:uid="{793A1AD1-F74D-4F25-BEEA-649F660739B4}"/>
    <cellStyle name="Normal 10 6 2 2 2" xfId="1148" xr:uid="{97F93B67-A150-4E48-81FB-5D9B8F3D3648}"/>
    <cellStyle name="Normal 10 6 2 2 2 2" xfId="1149" xr:uid="{9E04A5E5-64E3-472A-87C4-ACB67017A670}"/>
    <cellStyle name="Normal 10 6 2 2 3" xfId="1150" xr:uid="{319085E5-1F46-4F16-8BE9-BBF01DD1AB35}"/>
    <cellStyle name="Normal 10 6 2 2 4" xfId="2764" xr:uid="{53933C58-D0D1-4AC3-B0D1-260D827C0640}"/>
    <cellStyle name="Normal 10 6 2 3" xfId="1151" xr:uid="{DA63958A-70F7-44FF-AC10-9D2D632E1133}"/>
    <cellStyle name="Normal 10 6 2 3 2" xfId="1152" xr:uid="{90567AD5-8508-47F9-BC1D-CFDA9425DAE9}"/>
    <cellStyle name="Normal 10 6 2 3 3" xfId="2765" xr:uid="{DF0913AC-FF04-4FBD-8843-17E9EB6CED77}"/>
    <cellStyle name="Normal 10 6 2 3 4" xfId="2766" xr:uid="{C2D64DCB-5470-4E7A-A782-C01EFCEEE025}"/>
    <cellStyle name="Normal 10 6 2 4" xfId="1153" xr:uid="{C755C7AB-48A5-4C30-AC6C-73183B03840F}"/>
    <cellStyle name="Normal 10 6 2 5" xfId="2767" xr:uid="{447C4DC9-E0DF-4E25-BAA9-4109121B4C80}"/>
    <cellStyle name="Normal 10 6 2 6" xfId="2768" xr:uid="{B5AE3B34-5FF6-4BF9-AC3E-969B91EA1ED2}"/>
    <cellStyle name="Normal 10 6 3" xfId="523" xr:uid="{6573CA64-C5B0-41F5-B77F-40A7D0F74C2C}"/>
    <cellStyle name="Normal 10 6 3 2" xfId="1154" xr:uid="{1D53F843-420C-4DB4-898E-1E35B416108D}"/>
    <cellStyle name="Normal 10 6 3 2 2" xfId="1155" xr:uid="{7066A860-A601-4978-AAF4-AD71E9B2746E}"/>
    <cellStyle name="Normal 10 6 3 2 3" xfId="2769" xr:uid="{EC9CD195-9931-4021-BDEF-9FFAD6870A8F}"/>
    <cellStyle name="Normal 10 6 3 2 4" xfId="2770" xr:uid="{73AA9672-ACD7-4BD7-9A18-6ABBBC448618}"/>
    <cellStyle name="Normal 10 6 3 3" xfId="1156" xr:uid="{A8E5DA95-DCEF-4552-A09C-4A623EB3A183}"/>
    <cellStyle name="Normal 10 6 3 4" xfId="2771" xr:uid="{6D9A4AB9-D8DF-41F5-8C75-59CBEB9BE327}"/>
    <cellStyle name="Normal 10 6 3 5" xfId="2772" xr:uid="{34951E66-C902-4DD2-B654-BBA570BC3CCD}"/>
    <cellStyle name="Normal 10 6 4" xfId="1157" xr:uid="{65334B66-7BB2-45C2-9D2B-05AFAB592798}"/>
    <cellStyle name="Normal 10 6 4 2" xfId="1158" xr:uid="{34C131EC-A59D-4442-A8B7-5E06646C8755}"/>
    <cellStyle name="Normal 10 6 4 3" xfId="2773" xr:uid="{36317281-63AE-4AC6-BCD7-ED3DFAAD4942}"/>
    <cellStyle name="Normal 10 6 4 4" xfId="2774" xr:uid="{D4C07AD1-5E19-412B-91B4-7700C1D6DB44}"/>
    <cellStyle name="Normal 10 6 5" xfId="1159" xr:uid="{482335E1-105F-49C9-9A07-11FCB146DF1B}"/>
    <cellStyle name="Normal 10 6 5 2" xfId="2775" xr:uid="{F2712A78-5B48-455D-A72A-567394F1FBF1}"/>
    <cellStyle name="Normal 10 6 5 3" xfId="2776" xr:uid="{F6203AFD-3FBD-41AB-A6E3-8E3A71B8D2FF}"/>
    <cellStyle name="Normal 10 6 5 4" xfId="2777" xr:uid="{3141D6A0-83C5-4936-A711-E8070DDD9CA6}"/>
    <cellStyle name="Normal 10 6 6" xfId="2778" xr:uid="{9CD74C96-03AB-45D3-804E-D873D164A3CD}"/>
    <cellStyle name="Normal 10 6 7" xfId="2779" xr:uid="{64AB0989-635D-419D-A69C-22EABDE6F89D}"/>
    <cellStyle name="Normal 10 6 8" xfId="2780" xr:uid="{36720581-9B74-4F5C-AA52-5872F85E785E}"/>
    <cellStyle name="Normal 10 7" xfId="263" xr:uid="{9A84A790-5793-4862-AAEB-BC59F47AA953}"/>
    <cellStyle name="Normal 10 7 2" xfId="524" xr:uid="{7CD4CF89-E285-4CBF-B257-DB81CEE920CF}"/>
    <cellStyle name="Normal 10 7 2 2" xfId="525" xr:uid="{391B3A46-CA0C-4C86-9768-B46D881FE6DE}"/>
    <cellStyle name="Normal 10 7 2 2 2" xfId="1160" xr:uid="{BDAF12CB-1132-492B-920F-5E822DBE46DE}"/>
    <cellStyle name="Normal 10 7 2 2 3" xfId="2781" xr:uid="{496ED218-1790-4507-87E8-73411365F9A9}"/>
    <cellStyle name="Normal 10 7 2 2 4" xfId="2782" xr:uid="{6FA5E452-8CC7-4700-9FDE-30EA057FB6B0}"/>
    <cellStyle name="Normal 10 7 2 3" xfId="1161" xr:uid="{706B2331-602B-4153-80D8-7230AFB37F91}"/>
    <cellStyle name="Normal 10 7 2 4" xfId="2783" xr:uid="{3398CC78-A9AE-4DCF-A10D-22DB539F598E}"/>
    <cellStyle name="Normal 10 7 2 5" xfId="2784" xr:uid="{6E176E60-6793-4AE5-B4FD-0BAED344D934}"/>
    <cellStyle name="Normal 10 7 3" xfId="526" xr:uid="{13FF713C-32A3-4FEA-A74D-9FDAA03A4D14}"/>
    <cellStyle name="Normal 10 7 3 2" xfId="1162" xr:uid="{E3668B42-2420-42A3-BCEC-734ACF9F95E5}"/>
    <cellStyle name="Normal 10 7 3 3" xfId="2785" xr:uid="{DF82F089-27FB-4467-B279-D674AB046BA7}"/>
    <cellStyle name="Normal 10 7 3 4" xfId="2786" xr:uid="{62ADF5CE-94D7-49AC-A6B5-A9D29002421F}"/>
    <cellStyle name="Normal 10 7 4" xfId="1163" xr:uid="{51D868CA-4824-47FA-A581-D268CD00EEB1}"/>
    <cellStyle name="Normal 10 7 4 2" xfId="2787" xr:uid="{CD63BBAB-3665-4151-B0D9-93BDCB85DC85}"/>
    <cellStyle name="Normal 10 7 4 3" xfId="2788" xr:uid="{8460C482-B841-47C3-B72E-8943CC4B51D4}"/>
    <cellStyle name="Normal 10 7 4 4" xfId="2789" xr:uid="{BDC5A33B-FBC5-4969-B085-2738BB164530}"/>
    <cellStyle name="Normal 10 7 5" xfId="2790" xr:uid="{BEB73DCF-4506-4131-8DB0-6FDEBEBF2AD7}"/>
    <cellStyle name="Normal 10 7 6" xfId="2791" xr:uid="{B425D016-98CC-49AD-9FD2-D92190AACE6D}"/>
    <cellStyle name="Normal 10 7 7" xfId="2792" xr:uid="{F90721E0-3F19-44C9-BFFB-DFA2E5C4CA75}"/>
    <cellStyle name="Normal 10 8" xfId="264" xr:uid="{A7217179-E135-46FE-BD2E-DC19AC834A77}"/>
    <cellStyle name="Normal 10 8 2" xfId="527" xr:uid="{117890F8-1937-4A80-A5AB-B81495126642}"/>
    <cellStyle name="Normal 10 8 2 2" xfId="1164" xr:uid="{955B4708-08E1-4D9F-A812-84DCC7B214C3}"/>
    <cellStyle name="Normal 10 8 2 3" xfId="2793" xr:uid="{8EEB966B-4009-4D53-A450-F8B56EDD423A}"/>
    <cellStyle name="Normal 10 8 2 4" xfId="2794" xr:uid="{57E34F5B-7B5F-4586-8532-2F8FE0BF6AF5}"/>
    <cellStyle name="Normal 10 8 3" xfId="1165" xr:uid="{9B340A07-070D-46AB-AE3D-8F2CDDF6380E}"/>
    <cellStyle name="Normal 10 8 3 2" xfId="2795" xr:uid="{C4184AF5-3E59-4969-BC31-96F2E169F47C}"/>
    <cellStyle name="Normal 10 8 3 3" xfId="2796" xr:uid="{C46F0684-F452-43BF-BF6D-EB6FD135463E}"/>
    <cellStyle name="Normal 10 8 3 4" xfId="2797" xr:uid="{4EB445D1-FE97-474C-9816-31357AB02584}"/>
    <cellStyle name="Normal 10 8 4" xfId="2798" xr:uid="{609C8E9C-C28D-49CF-A38D-7125FB2D22DD}"/>
    <cellStyle name="Normal 10 8 5" xfId="2799" xr:uid="{BCA09EF8-D84C-4F50-BE88-1E6C75F93E7E}"/>
    <cellStyle name="Normal 10 8 6" xfId="2800" xr:uid="{729580D0-BA86-4DE7-BF7E-3B9CA5DE813D}"/>
    <cellStyle name="Normal 10 9" xfId="265" xr:uid="{743767F5-820D-4201-97A1-295AA137B793}"/>
    <cellStyle name="Normal 10 9 2" xfId="1166" xr:uid="{3626D6D6-D524-4902-AED0-72E7460C11D3}"/>
    <cellStyle name="Normal 10 9 2 2" xfId="2801" xr:uid="{9D27A0C6-4D11-4ECF-A99E-1489348295C8}"/>
    <cellStyle name="Normal 10 9 2 2 2" xfId="4330" xr:uid="{48CAB430-0F9A-41E9-B73F-1315258F6EBA}"/>
    <cellStyle name="Normal 10 9 2 2 3" xfId="4679" xr:uid="{4C7185B4-093E-49C4-B69A-2652E07AA8FE}"/>
    <cellStyle name="Normal 10 9 2 3" xfId="2802" xr:uid="{40D29DBA-3AAF-43CD-8D5B-B8F61DB5F48A}"/>
    <cellStyle name="Normal 10 9 2 4" xfId="2803" xr:uid="{D847CCDA-3F73-4A9A-8574-574CCA37AB5A}"/>
    <cellStyle name="Normal 10 9 3" xfId="2804" xr:uid="{A8E9C200-DA0A-4120-B9F5-809181D9D702}"/>
    <cellStyle name="Normal 10 9 3 2" xfId="5339" xr:uid="{3B126E79-F864-45F0-88B1-AC127F516F01}"/>
    <cellStyle name="Normal 10 9 4" xfId="2805" xr:uid="{6014E410-0754-4E2D-92A7-43FA65F2E17F}"/>
    <cellStyle name="Normal 10 9 4 2" xfId="4562" xr:uid="{B491F98F-D3F6-430B-A062-B0C6D0808E15}"/>
    <cellStyle name="Normal 10 9 4 3" xfId="4680" xr:uid="{9CA4CDC7-71CB-44B0-B4EC-ADD41BB3B22B}"/>
    <cellStyle name="Normal 10 9 4 4" xfId="4600" xr:uid="{C38294A4-954B-4A0F-B4E4-636B0D058E28}"/>
    <cellStyle name="Normal 10 9 5" xfId="2806" xr:uid="{14EC8C6B-6890-4E0D-987E-855925E8FBA4}"/>
    <cellStyle name="Normal 11" xfId="61" xr:uid="{6867AF98-853A-42C1-BC89-CBCCFED56B6A}"/>
    <cellStyle name="Normal 11 2" xfId="266" xr:uid="{FE03FF50-DC9A-4539-A7B8-913F61B27614}"/>
    <cellStyle name="Normal 11 2 2" xfId="4647" xr:uid="{9CC118BF-1B56-4501-9ED5-E1008F4D40EA}"/>
    <cellStyle name="Normal 11 3" xfId="4335" xr:uid="{4C229611-DF1B-450A-9998-4209BAA2803C}"/>
    <cellStyle name="Normal 11 3 2" xfId="4541" xr:uid="{B77AB29F-5A8B-4F51-8F0D-B799625D8FC1}"/>
    <cellStyle name="Normal 11 3 3" xfId="4724" xr:uid="{B62DEFED-B1C7-43C7-9C3B-F54DD08DAFBC}"/>
    <cellStyle name="Normal 11 3 4" xfId="4701" xr:uid="{2B11D742-7E29-49A3-9E86-54B72648FA56}"/>
    <cellStyle name="Normal 12" xfId="62" xr:uid="{7591A994-98DC-40AE-9AC4-34291B7C71A5}"/>
    <cellStyle name="Normal 12 2" xfId="267" xr:uid="{3B193B59-0C45-47F3-8409-6F225FAFBF7F}"/>
    <cellStyle name="Normal 12 2 2" xfId="4648" xr:uid="{BC525514-D433-4C02-8B34-9D2E49B5ECFB}"/>
    <cellStyle name="Normal 12 3" xfId="4542" xr:uid="{036E5D87-019C-4657-A482-89BA0CCF4474}"/>
    <cellStyle name="Normal 13" xfId="63" xr:uid="{792DF71E-CF69-455B-AF5B-D08CECAD155F}"/>
    <cellStyle name="Normal 13 2" xfId="64" xr:uid="{1DBB772B-2E86-4701-81E4-431BD1191E46}"/>
    <cellStyle name="Normal 13 2 2" xfId="268" xr:uid="{7C75B297-833E-465E-93AC-6D136174CF3C}"/>
    <cellStyle name="Normal 13 2 2 2" xfId="4649" xr:uid="{1D1126E6-CE2F-4503-956B-1251B4117020}"/>
    <cellStyle name="Normal 13 2 3" xfId="4337" xr:uid="{6B28F7A4-E46B-46A5-AC6D-03F6DB67091C}"/>
    <cellStyle name="Normal 13 2 3 2" xfId="4543" xr:uid="{8995E1F3-D796-403A-9CD9-B2E153A425C4}"/>
    <cellStyle name="Normal 13 2 3 3" xfId="4725" xr:uid="{F544486D-5F2A-4C0F-84A6-6891E29619CA}"/>
    <cellStyle name="Normal 13 2 3 4" xfId="4702" xr:uid="{048992FB-8780-4FAE-8EE7-5D85F69E9391}"/>
    <cellStyle name="Normal 13 3" xfId="269" xr:uid="{1C25CED7-2BE6-4AFB-BC52-342DC3291FA0}"/>
    <cellStyle name="Normal 13 3 2" xfId="4421" xr:uid="{DAC933AF-814F-4D32-B47B-5A3409FB3B9E}"/>
    <cellStyle name="Normal 13 3 3" xfId="4338" xr:uid="{43BDF7E4-9495-4FB9-8AF9-79C7B54F543E}"/>
    <cellStyle name="Normal 13 3 4" xfId="4566" xr:uid="{F695A290-7AC4-4899-B702-462BDD0D7608}"/>
    <cellStyle name="Normal 13 3 5" xfId="4726" xr:uid="{168A990D-8ECC-4B69-A939-969B50638FC3}"/>
    <cellStyle name="Normal 13 4" xfId="4339" xr:uid="{1E56C336-6938-425F-B0A8-1005FE29C060}"/>
    <cellStyle name="Normal 13 5" xfId="4336" xr:uid="{A0020FA6-8D3A-45AE-894B-73727E1BA53E}"/>
    <cellStyle name="Normal 14" xfId="65" xr:uid="{366423D7-186A-461C-9974-BADF01E938AC}"/>
    <cellStyle name="Normal 14 18" xfId="4341" xr:uid="{01156142-1337-4978-8511-FBC5C7AED191}"/>
    <cellStyle name="Normal 14 2" xfId="270" xr:uid="{A3436872-C883-4F1B-8278-DD711314FAC0}"/>
    <cellStyle name="Normal 14 2 2" xfId="430" xr:uid="{40061FFB-2273-486A-B1A6-F709DDF48ED8}"/>
    <cellStyle name="Normal 14 2 2 2" xfId="431" xr:uid="{E3F08214-D83A-4C7C-BFD7-2163501134AB}"/>
    <cellStyle name="Normal 14 2 3" xfId="432" xr:uid="{1B3AB4CD-21AB-4149-BC1A-14CD528BD0E8}"/>
    <cellStyle name="Normal 14 3" xfId="433" xr:uid="{EF26AA2B-F21B-4350-880D-9BA787922626}"/>
    <cellStyle name="Normal 14 3 2" xfId="4650" xr:uid="{A1A65143-8080-4871-A64C-347175CD02F7}"/>
    <cellStyle name="Normal 14 4" xfId="4340" xr:uid="{CFE04AC6-09A5-4F0C-B39E-44D2614413B5}"/>
    <cellStyle name="Normal 14 4 2" xfId="4544" xr:uid="{2EEA7DC6-6854-43DE-992E-5367F6264E5B}"/>
    <cellStyle name="Normal 14 4 3" xfId="4727" xr:uid="{845CC8AB-5D45-4133-8E30-2DEE22C30763}"/>
    <cellStyle name="Normal 14 4 4" xfId="4703" xr:uid="{9BDC3DC4-6DC7-4788-80D7-C4330AC061FF}"/>
    <cellStyle name="Normal 15" xfId="66" xr:uid="{CF9E6D3A-CFF2-426E-9C61-A8353C724911}"/>
    <cellStyle name="Normal 15 2" xfId="67" xr:uid="{69294E4C-D0C1-4208-97FF-2D7EC2018508}"/>
    <cellStyle name="Normal 15 2 2" xfId="271" xr:uid="{7FA1831D-549A-40FC-8337-CF2D9B869193}"/>
    <cellStyle name="Normal 15 2 2 2" xfId="4453" xr:uid="{C9F318C4-3AF7-45AC-927D-57E8E6EC36EF}"/>
    <cellStyle name="Normal 15 2 3" xfId="4546" xr:uid="{65B55168-42B0-4D53-AB61-C65047DD950F}"/>
    <cellStyle name="Normal 15 3" xfId="272" xr:uid="{F7D613DB-ADBA-4F59-BBD0-D8978753C196}"/>
    <cellStyle name="Normal 15 3 2" xfId="4422" xr:uid="{FF3FB0D7-31A1-4C8A-9801-BD03627F9680}"/>
    <cellStyle name="Normal 15 3 3" xfId="4343" xr:uid="{AD6FFAF1-0F94-44C5-B4BC-9C6871B2F245}"/>
    <cellStyle name="Normal 15 3 4" xfId="4567" xr:uid="{79887DD1-FFFC-4DFA-B274-CDFDF872E0EC}"/>
    <cellStyle name="Normal 15 3 5" xfId="4729" xr:uid="{712C62C5-99DF-40A5-A8D6-F2124AA189E7}"/>
    <cellStyle name="Normal 15 4" xfId="4342" xr:uid="{77500E01-1294-4EC5-BB83-63BB167C4532}"/>
    <cellStyle name="Normal 15 4 2" xfId="4545" xr:uid="{BE428090-832F-4594-AEB0-908F9DA98273}"/>
    <cellStyle name="Normal 15 4 3" xfId="4728" xr:uid="{E6A42B96-D487-489A-A038-4E1B3A333D03}"/>
    <cellStyle name="Normal 15 4 4" xfId="4704" xr:uid="{8CA3733B-ADAD-4588-B946-F062C8775205}"/>
    <cellStyle name="Normal 16" xfId="68" xr:uid="{2A7BEFE0-2A9E-4958-BB23-23727B5D09D6}"/>
    <cellStyle name="Normal 16 2" xfId="273" xr:uid="{F0ADAEC1-47BD-4688-B0AF-B5280BDD4730}"/>
    <cellStyle name="Normal 16 2 2" xfId="4423" xr:uid="{E9029BE2-C504-4E2F-A1D9-ECCBF723A428}"/>
    <cellStyle name="Normal 16 2 3" xfId="4344" xr:uid="{604990C8-C469-4DD2-886B-031F979D121D}"/>
    <cellStyle name="Normal 16 2 4" xfId="4568" xr:uid="{A89354FE-84CC-40DB-84F6-E5EC7C4624CF}"/>
    <cellStyle name="Normal 16 2 5" xfId="4730" xr:uid="{3ED30DB4-EFB4-4C70-A95D-F8200E25A092}"/>
    <cellStyle name="Normal 16 3" xfId="274" xr:uid="{08314F69-390D-4158-937A-D06E9FD75EEC}"/>
    <cellStyle name="Normal 17" xfId="69" xr:uid="{318B26CA-93D5-4764-ACE9-E84F656916BE}"/>
    <cellStyle name="Normal 17 2" xfId="275" xr:uid="{15BFE4F6-A4AD-454D-A753-96CDCBF56E23}"/>
    <cellStyle name="Normal 17 2 2" xfId="4424" xr:uid="{EF51370D-8504-4C94-A299-C17083A71FBC}"/>
    <cellStyle name="Normal 17 2 3" xfId="4346" xr:uid="{E1B1942A-35C6-47C6-A747-146914E4E37D}"/>
    <cellStyle name="Normal 17 2 4" xfId="4569" xr:uid="{7F4530C2-BCDF-477F-AA18-7A1CF3FA6536}"/>
    <cellStyle name="Normal 17 2 5" xfId="4731" xr:uid="{D42279D6-4983-4AC7-81FB-D68C2F63C3D6}"/>
    <cellStyle name="Normal 17 3" xfId="4347" xr:uid="{3221A0A3-B7F3-4204-89A0-079B8C09E6CE}"/>
    <cellStyle name="Normal 17 4" xfId="4345" xr:uid="{5CF4A72D-AFD6-433D-901C-DD21E6154309}"/>
    <cellStyle name="Normal 18" xfId="70" xr:uid="{18E3D340-AAA8-42C0-8271-94B3A0DACCB1}"/>
    <cellStyle name="Normal 18 2" xfId="276" xr:uid="{458EB97B-5B33-4FFD-9516-122FCD10F441}"/>
    <cellStyle name="Normal 18 2 2" xfId="4454" xr:uid="{6A43AEE3-E227-496C-BBDB-7F2A2A2F3101}"/>
    <cellStyle name="Normal 18 3" xfId="4348" xr:uid="{AD296B28-292B-4335-81B9-AC831D983BA3}"/>
    <cellStyle name="Normal 18 3 2" xfId="4547" xr:uid="{782723D8-9DC2-4122-8A9B-79F248ED55CF}"/>
    <cellStyle name="Normal 18 3 3" xfId="4732" xr:uid="{F1D90FAB-6BF2-4E03-B31B-C90E2568A695}"/>
    <cellStyle name="Normal 18 3 4" xfId="4705" xr:uid="{3928DAE6-D85E-4A19-B96D-2DA7295BF9D5}"/>
    <cellStyle name="Normal 19" xfId="71" xr:uid="{0B826A31-1B4D-4ECD-A0BF-CC4EC1B56B2A}"/>
    <cellStyle name="Normal 19 2" xfId="72" xr:uid="{2BC0E263-5FC0-4DE8-A46C-368EE7AC226A}"/>
    <cellStyle name="Normal 19 2 2" xfId="277" xr:uid="{B9F6CADF-C4EA-4489-89A2-1EFDEA976A39}"/>
    <cellStyle name="Normal 19 2 2 2" xfId="4651" xr:uid="{2EDC2639-74AB-4E52-93F8-C0608551D362}"/>
    <cellStyle name="Normal 19 2 3" xfId="4549" xr:uid="{6417E29D-4DBA-48DE-A7CC-E7DAA6479CD0}"/>
    <cellStyle name="Normal 19 3" xfId="278" xr:uid="{DB9F26BC-FC03-4EEE-97CE-455AE9B61A2C}"/>
    <cellStyle name="Normal 19 3 2" xfId="4652" xr:uid="{FC74DA53-0301-4E72-96B6-4A1ECE805CB9}"/>
    <cellStyle name="Normal 19 4" xfId="4548" xr:uid="{04903988-046A-4C22-9B6C-5E325EB27678}"/>
    <cellStyle name="Normal 2" xfId="3" xr:uid="{0035700C-F3A5-4A6F-B63A-5CE25669DEE2}"/>
    <cellStyle name="Normal 2 2" xfId="73" xr:uid="{F69CFAE4-3B7F-42A5-BBD6-19D099E17228}"/>
    <cellStyle name="Normal 2 2 2" xfId="74" xr:uid="{E51C55A0-9E11-4011-BF0F-F54A771B833C}"/>
    <cellStyle name="Normal 2 2 2 2" xfId="279" xr:uid="{387A061C-CE71-4CA2-9B56-AEF3437D9A11}"/>
    <cellStyle name="Normal 2 2 2 2 2" xfId="4655" xr:uid="{9DC46136-DB14-4EEE-8D2F-CA8FC397CF5C}"/>
    <cellStyle name="Normal 2 2 2 3" xfId="4551" xr:uid="{0E59A3C0-681C-40FB-926F-2267C60B3D0C}"/>
    <cellStyle name="Normal 2 2 3" xfId="280" xr:uid="{FFA9E0C0-5DA6-4C5B-8178-89345561B3DE}"/>
    <cellStyle name="Normal 2 2 3 2" xfId="4455" xr:uid="{AD0CDC94-2F91-4F0F-9042-76001B6ABDE9}"/>
    <cellStyle name="Normal 2 2 3 2 2" xfId="4585" xr:uid="{C2E4C282-2B11-4256-B8EB-97C1F7ACDF78}"/>
    <cellStyle name="Normal 2 2 3 2 2 2" xfId="4656" xr:uid="{8FDDCCDA-6323-4FCA-A6D3-AAA1F52F218E}"/>
    <cellStyle name="Normal 2 2 3 2 2 3" xfId="5354" xr:uid="{2AB63349-94A6-4CBC-8C16-65B5DEC969A2}"/>
    <cellStyle name="Normal 2 2 3 2 2 4" xfId="5368" xr:uid="{BA806A84-234D-4DD5-8F30-B648B28A3E0A}"/>
    <cellStyle name="Normal 2 2 3 2 3" xfId="4750" xr:uid="{B33A1561-679B-42CE-BC49-145B2E09DCD4}"/>
    <cellStyle name="Normal 2 2 3 2 4" xfId="5305" xr:uid="{EB5C0A87-C665-41D9-B35E-5B0B0FCD581B}"/>
    <cellStyle name="Normal 2 2 3 3" xfId="4435" xr:uid="{9DAB585C-167D-469B-8F37-FAF41B635AA4}"/>
    <cellStyle name="Normal 2 2 3 4" xfId="4706" xr:uid="{D4750E2D-48C5-4495-AEC7-477DC6A4394B}"/>
    <cellStyle name="Normal 2 2 3 5" xfId="4695" xr:uid="{8AF1C107-A829-4B26-BBC6-D9EFDF61FFBA}"/>
    <cellStyle name="Normal 2 2 4" xfId="4349" xr:uid="{58A0438D-901D-4695-97A3-B3D2128DBDE3}"/>
    <cellStyle name="Normal 2 2 4 2" xfId="4550" xr:uid="{0761F862-535A-475E-8708-99531C71D3D2}"/>
    <cellStyle name="Normal 2 2 4 3" xfId="4733" xr:uid="{8AECE4AD-A8F0-4645-9DD4-A957894DB097}"/>
    <cellStyle name="Normal 2 2 4 4" xfId="4707" xr:uid="{34DA1B07-0F50-4A29-AE4A-94A5A9860F79}"/>
    <cellStyle name="Normal 2 2 5" xfId="4654" xr:uid="{89652D55-BF4E-49EC-B042-12C0319E6148}"/>
    <cellStyle name="Normal 2 2 6" xfId="4753" xr:uid="{F0FA5660-DAF3-4FC0-8717-67733A3FB63D}"/>
    <cellStyle name="Normal 2 3" xfId="75" xr:uid="{1CCABAF7-C332-4F36-8F51-0F1470A469E4}"/>
    <cellStyle name="Normal 2 3 2" xfId="76" xr:uid="{EE247F71-5364-49A4-8DE3-AD228484E91F}"/>
    <cellStyle name="Normal 2 3 2 2" xfId="281" xr:uid="{E74278B9-F213-4222-8945-C9484944FE22}"/>
    <cellStyle name="Normal 2 3 2 2 2" xfId="4657" xr:uid="{12DE1935-900D-4638-9C18-54A9DCC15B63}"/>
    <cellStyle name="Normal 2 3 2 3" xfId="4351" xr:uid="{1CA41092-949B-4D4B-94E5-0E403A73F02A}"/>
    <cellStyle name="Normal 2 3 2 3 2" xfId="4553" xr:uid="{EB593AB4-D1B0-4D02-99EF-1D82965F7DFB}"/>
    <cellStyle name="Normal 2 3 2 3 3" xfId="4735" xr:uid="{60B9ADC1-1C00-4081-A043-9DF3C5AD657A}"/>
    <cellStyle name="Normal 2 3 2 3 4" xfId="4708" xr:uid="{94E0A754-3BD1-4E7C-A2AD-583C3DF8F106}"/>
    <cellStyle name="Normal 2 3 3" xfId="77" xr:uid="{70B2A157-61ED-4B45-B484-AE2C3500E923}"/>
    <cellStyle name="Normal 2 3 4" xfId="78" xr:uid="{F5157DB5-271A-43CF-A559-CAD35787AB1C}"/>
    <cellStyle name="Normal 2 3 5" xfId="185" xr:uid="{F75B6897-0D86-4FD9-93E6-B7416FA25246}"/>
    <cellStyle name="Normal 2 3 5 2" xfId="4658" xr:uid="{F881940E-E886-46C5-83E0-3A6FB0CD0CC3}"/>
    <cellStyle name="Normal 2 3 6" xfId="4350" xr:uid="{2DC98B6C-771C-4633-B5D7-76AB0AAC26B6}"/>
    <cellStyle name="Normal 2 3 6 2" xfId="4552" xr:uid="{801890F8-AEE9-4C0C-9261-07BB73EACF84}"/>
    <cellStyle name="Normal 2 3 6 3" xfId="4734" xr:uid="{7ABAD19E-2294-4B91-BAB0-97AF1EA40C81}"/>
    <cellStyle name="Normal 2 3 6 4" xfId="4709" xr:uid="{AADE95F3-215F-4A8C-992E-1B7807A9E4CD}"/>
    <cellStyle name="Normal 2 3 7" xfId="5318" xr:uid="{FA5CC2CB-B588-408A-BD47-DFE8D5EBD3D7}"/>
    <cellStyle name="Normal 2 4" xfId="79" xr:uid="{F84C27F6-3610-44D4-8413-1DFC2FF5BE2B}"/>
    <cellStyle name="Normal 2 4 2" xfId="80" xr:uid="{617939CF-8876-4647-9D29-78787CF9F014}"/>
    <cellStyle name="Normal 2 4 3" xfId="282" xr:uid="{84874C0C-E374-4007-9492-FCD453432785}"/>
    <cellStyle name="Normal 2 4 3 2" xfId="4659" xr:uid="{AA7230FE-2875-434C-8283-B47BAC168FC0}"/>
    <cellStyle name="Normal 2 4 3 3" xfId="4673" xr:uid="{FA096308-9736-4EE9-B9D1-308CB0E7B8E7}"/>
    <cellStyle name="Normal 2 4 4" xfId="4554" xr:uid="{9197DE05-CA44-4F55-B4DE-C682DD9F2767}"/>
    <cellStyle name="Normal 2 4 5" xfId="4754" xr:uid="{94FA96EC-27DB-4467-8C77-CF7CC3B734BE}"/>
    <cellStyle name="Normal 2 4 6" xfId="4752" xr:uid="{7A4F58FF-9B88-4CD4-9FE0-9B8B49CC45A9}"/>
    <cellStyle name="Normal 2 5" xfId="184" xr:uid="{76DC1333-4A36-42A1-9EE3-357761C2A239}"/>
    <cellStyle name="Normal 2 5 2" xfId="284" xr:uid="{A32E6A83-6066-4F31-842E-B9E99A4451AD}"/>
    <cellStyle name="Normal 2 5 2 2" xfId="2505" xr:uid="{A9015AC7-5E8C-49E5-9927-79C1D8530037}"/>
    <cellStyle name="Normal 2 5 3" xfId="283" xr:uid="{76C9266B-A44E-4C3A-825B-28FCF648B2DB}"/>
    <cellStyle name="Normal 2 5 3 2" xfId="4586" xr:uid="{426A60BB-1544-451B-8C61-73B664E93ECD}"/>
    <cellStyle name="Normal 2 5 3 3" xfId="4746" xr:uid="{ABF3358E-82DD-4A00-AC49-3B86DA75497B}"/>
    <cellStyle name="Normal 2 5 3 4" xfId="5302" xr:uid="{BB53D4C8-249D-4D54-9E3A-618871903304}"/>
    <cellStyle name="Normal 2 5 3 4 2" xfId="5348" xr:uid="{72078501-68D5-443B-9CD0-5505D9928E12}"/>
    <cellStyle name="Normal 2 5 4" xfId="4660" xr:uid="{3D4EDB82-66FE-49CA-9216-258D5A46C493}"/>
    <cellStyle name="Normal 2 5 5" xfId="4615" xr:uid="{A53A5AFE-5DE4-425A-AADA-54A8D7E0A49E}"/>
    <cellStyle name="Normal 2 5 6" xfId="4614" xr:uid="{A58BBDD2-E798-449A-BF30-17B0FD7FEC68}"/>
    <cellStyle name="Normal 2 5 7" xfId="4749" xr:uid="{0D8F3D5F-5C16-4D83-ADBD-C623D5DDADCB}"/>
    <cellStyle name="Normal 2 5 8" xfId="4719" xr:uid="{B0814627-5830-4802-86CC-A9B89A52A8F8}"/>
    <cellStyle name="Normal 2 6" xfId="285" xr:uid="{88849ADE-9CFB-40FC-B284-20BD097ACA45}"/>
    <cellStyle name="Normal 2 6 2" xfId="286" xr:uid="{0D98CC5D-6FCA-421E-A09A-47C1A4478E49}"/>
    <cellStyle name="Normal 2 6 3" xfId="452" xr:uid="{F34AE99B-92E5-4B15-A05B-CC53C417CA33}"/>
    <cellStyle name="Normal 2 6 3 2" xfId="5335" xr:uid="{BF4E2A30-B298-49A3-B4BB-6C37206D87F1}"/>
    <cellStyle name="Normal 2 6 4" xfId="4661" xr:uid="{728136AE-5377-448B-B222-661E33275648}"/>
    <cellStyle name="Normal 2 6 5" xfId="4612" xr:uid="{78EE98CB-5411-4B97-91F9-C22EE788BBE5}"/>
    <cellStyle name="Normal 2 6 5 2" xfId="4710" xr:uid="{9CD258E3-D56F-4CE9-A87C-1CF813DC3B61}"/>
    <cellStyle name="Normal 2 6 6" xfId="4598" xr:uid="{8A6D5911-37B3-433A-A7C6-89B5D8E4125C}"/>
    <cellStyle name="Normal 2 6 7" xfId="5322" xr:uid="{245EA428-B1EC-4623-BD74-32E6E1588F98}"/>
    <cellStyle name="Normal 2 6 8" xfId="5331" xr:uid="{6BEA2433-ECE4-4915-B2F1-C3747094957C}"/>
    <cellStyle name="Normal 2 7" xfId="287" xr:uid="{0D1CFEFE-F0B6-49CE-B4D4-6E447B052347}"/>
    <cellStyle name="Normal 2 7 2" xfId="4456" xr:uid="{0E2510F5-4F82-4768-BA88-8E727A54D982}"/>
    <cellStyle name="Normal 2 7 3" xfId="4662" xr:uid="{278DC18F-7BFE-45BE-8FC7-A41722EE27D4}"/>
    <cellStyle name="Normal 2 7 4" xfId="5303" xr:uid="{28C1C06E-52BD-4D9C-B53E-AB870323E36A}"/>
    <cellStyle name="Normal 2 8" xfId="4508" xr:uid="{634C6643-9D82-498C-AB3A-67AF5DB3EB4F}"/>
    <cellStyle name="Normal 2 9" xfId="4653" xr:uid="{CC1274F7-F206-4251-A4B6-51D249A88C78}"/>
    <cellStyle name="Normal 20" xfId="434" xr:uid="{370E8F43-E77E-4A0C-B919-01C657E69F8D}"/>
    <cellStyle name="Normal 20 2" xfId="435" xr:uid="{2050B936-399F-428F-9F83-426458FF3C32}"/>
    <cellStyle name="Normal 20 2 2" xfId="436" xr:uid="{17EA9D84-4234-492B-B111-EB9E587739CE}"/>
    <cellStyle name="Normal 20 2 2 2" xfId="4425" xr:uid="{B99AF902-D5DF-46A7-AE79-39F443646DF0}"/>
    <cellStyle name="Normal 20 2 2 3" xfId="4417" xr:uid="{E1F3CEA9-FCBB-45A0-A936-0570B6A6241B}"/>
    <cellStyle name="Normal 20 2 2 4" xfId="4582" xr:uid="{EB635648-606E-412F-A8B7-94816AD8E608}"/>
    <cellStyle name="Normal 20 2 2 5" xfId="4744" xr:uid="{D59E8A45-0865-4057-A3A8-CC6DD5C590DB}"/>
    <cellStyle name="Normal 20 2 3" xfId="4420" xr:uid="{83C19146-42A0-4812-A138-2835D10D6189}"/>
    <cellStyle name="Normal 20 2 4" xfId="4416" xr:uid="{47A7CDC8-09DD-4773-9805-7CCDA0841232}"/>
    <cellStyle name="Normal 20 2 5" xfId="4581" xr:uid="{3ED35AAD-091A-4B1E-901B-FB3D2DCF1B5A}"/>
    <cellStyle name="Normal 20 2 6" xfId="4743" xr:uid="{5BAC7F89-7DDB-41BE-9E38-A56D8855434C}"/>
    <cellStyle name="Normal 20 3" xfId="1167" xr:uid="{DAA9BD47-F6FB-433C-8ECF-3E727E9BC698}"/>
    <cellStyle name="Normal 20 3 2" xfId="4457" xr:uid="{09CD0D96-E94A-4B24-B426-BA521E05C4A7}"/>
    <cellStyle name="Normal 20 4" xfId="4352" xr:uid="{6E7DEFFB-940F-431C-AA57-9B75162B36D9}"/>
    <cellStyle name="Normal 20 4 2" xfId="4555" xr:uid="{26535C08-E6E0-43C7-B151-919695CCC4D2}"/>
    <cellStyle name="Normal 20 4 3" xfId="4736" xr:uid="{48607B92-B80E-4617-9939-FB7C6890CB28}"/>
    <cellStyle name="Normal 20 4 4" xfId="4711" xr:uid="{5161E985-3F12-4550-9119-E7CC7F95D23D}"/>
    <cellStyle name="Normal 20 5" xfId="4433" xr:uid="{DCC01E6D-714A-4EBE-803E-EC71F0FE7A67}"/>
    <cellStyle name="Normal 20 5 2" xfId="5328" xr:uid="{CDC002C2-AE8A-4551-B60E-37E9B0327D4C}"/>
    <cellStyle name="Normal 20 6" xfId="4587" xr:uid="{FA5E04E1-662F-444F-BF30-A3A689F9D76D}"/>
    <cellStyle name="Normal 20 7" xfId="4696" xr:uid="{07755A6F-00BB-42BF-B883-F550A88C5944}"/>
    <cellStyle name="Normal 20 8" xfId="4717" xr:uid="{7347B2CC-165E-4BA0-AB16-1D086F31D839}"/>
    <cellStyle name="Normal 20 9" xfId="4716" xr:uid="{D6EA4F3F-8F8A-49B4-B160-6331DD4E749B}"/>
    <cellStyle name="Normal 21" xfId="437" xr:uid="{4D6465EC-6EF8-406F-9293-CCF10981632B}"/>
    <cellStyle name="Normal 21 2" xfId="438" xr:uid="{CDB8115A-BE3A-45A9-8625-D05E6E5AEC47}"/>
    <cellStyle name="Normal 21 2 2" xfId="439" xr:uid="{B8CF3F3E-A5F0-4673-8670-006C7AF17FD3}"/>
    <cellStyle name="Normal 21 3" xfId="4353" xr:uid="{11F2D81D-ACB8-4F89-A940-0423EE76FFAC}"/>
    <cellStyle name="Normal 21 3 2" xfId="4459" xr:uid="{7B4FA611-736F-4E7A-88D4-E607D2A9CDD2}"/>
    <cellStyle name="Normal 21 3 2 2" xfId="5359" xr:uid="{8D4ADF1F-B525-4AA6-A3AA-7C6134D9A983}"/>
    <cellStyle name="Normal 21 3 3" xfId="4458" xr:uid="{967F7EB4-14BC-4585-BE66-047B6652045D}"/>
    <cellStyle name="Normal 21 4" xfId="4570" xr:uid="{9B7317E6-7C39-4B94-BC92-4E1EC6718DCD}"/>
    <cellStyle name="Normal 21 4 2" xfId="5360" xr:uid="{82555A5B-8399-4EE4-87CB-6EE9F05CC4AF}"/>
    <cellStyle name="Normal 21 5" xfId="4737" xr:uid="{C4546F88-48FC-464A-A552-BD4D1F31BE2F}"/>
    <cellStyle name="Normal 22" xfId="440" xr:uid="{F8888E64-D38B-42B9-8F94-36C32C82C778}"/>
    <cellStyle name="Normal 22 2" xfId="441" xr:uid="{9D726A2F-E0EA-4BC6-8249-07D3E4860A0A}"/>
    <cellStyle name="Normal 22 3" xfId="4310" xr:uid="{096A14CB-5B06-47A8-99C9-15FBA31B134A}"/>
    <cellStyle name="Normal 22 3 2" xfId="4354" xr:uid="{731633E0-7802-4131-AFA0-610D755CF85B}"/>
    <cellStyle name="Normal 22 3 2 2" xfId="4461" xr:uid="{39302BA9-069D-4B10-831B-6629B562F242}"/>
    <cellStyle name="Normal 22 3 3" xfId="4460" xr:uid="{7AEEC113-ECB8-4598-BE8A-B15A93346CA7}"/>
    <cellStyle name="Normal 22 3 4" xfId="4691" xr:uid="{8EBE9C13-2704-4207-8BAD-75CF58BAC796}"/>
    <cellStyle name="Normal 22 4" xfId="4313" xr:uid="{81638B98-F741-4451-818B-DD41B476370E}"/>
    <cellStyle name="Normal 22 4 10" xfId="5357" xr:uid="{D85D5E43-6500-458A-8512-8C17CE27227D}"/>
    <cellStyle name="Normal 22 4 2" xfId="4431" xr:uid="{7A153636-521D-4000-A928-60FE0A0C8BFB}"/>
    <cellStyle name="Normal 22 4 3" xfId="4571" xr:uid="{3E50788B-2C04-4F96-BEC0-3450F85068BF}"/>
    <cellStyle name="Normal 22 4 3 2" xfId="4590" xr:uid="{FDD11659-FE38-4E1C-BBA9-AA1C2F6A3770}"/>
    <cellStyle name="Normal 22 4 3 3" xfId="4748" xr:uid="{97C6D891-28A7-4DE3-8A4F-1638C329C205}"/>
    <cellStyle name="Normal 22 4 3 4" xfId="5338" xr:uid="{A2F6DB64-25BD-418A-AB78-A86A086B59BC}"/>
    <cellStyle name="Normal 22 4 3 5" xfId="5334" xr:uid="{D06E67B6-2731-483B-B7F5-34708224A6BF}"/>
    <cellStyle name="Normal 22 4 4" xfId="4692" xr:uid="{68141572-303E-4191-8B8F-CCF49669B005}"/>
    <cellStyle name="Normal 22 4 5" xfId="4604" xr:uid="{E6586DC4-E6BB-4C6A-8FF5-34C3EC11181C}"/>
    <cellStyle name="Normal 22 4 6" xfId="4595" xr:uid="{B1DA1009-CCDA-4B13-9E5F-3BA692EBFCDC}"/>
    <cellStyle name="Normal 22 4 7" xfId="4594" xr:uid="{F4CBC1CE-EAE7-418D-B8D9-E2B1E91BDC1D}"/>
    <cellStyle name="Normal 22 4 8" xfId="4593" xr:uid="{3C3DFF0E-02F7-4E17-AE22-CAD6EEBF1464}"/>
    <cellStyle name="Normal 22 4 9" xfId="4592" xr:uid="{2A93A2FC-4311-45D0-B3D7-8ACF24718E7A}"/>
    <cellStyle name="Normal 22 5" xfId="4738" xr:uid="{DF3BEAD3-1729-409B-B0F5-F13B6EADF397}"/>
    <cellStyle name="Normal 23" xfId="442" xr:uid="{6A49C6B5-4690-46C6-ABA4-2512CF7990AA}"/>
    <cellStyle name="Normal 23 2" xfId="2500" xr:uid="{FDB102E0-4A72-41BF-B748-B2BCDF9AE84D}"/>
    <cellStyle name="Normal 23 2 2" xfId="4356" xr:uid="{30BF3C20-244B-409A-A3C2-A64DE71A233F}"/>
    <cellStyle name="Normal 23 2 2 2" xfId="4751" xr:uid="{5E802B2E-B449-4C16-836E-4E17FA008C40}"/>
    <cellStyle name="Normal 23 2 2 3" xfId="4693" xr:uid="{6D2ADE10-84FC-47B6-A8ED-7F9387A42837}"/>
    <cellStyle name="Normal 23 2 2 4" xfId="4663" xr:uid="{563908CA-43BC-4ACA-B0C1-BF9639F9714E}"/>
    <cellStyle name="Normal 23 2 3" xfId="4605" xr:uid="{835577ED-CB09-49E2-B2FC-4D3BF53ABC0F}"/>
    <cellStyle name="Normal 23 2 4" xfId="4712" xr:uid="{AA1A2540-CD7A-4745-BBA3-A731904FB1CA}"/>
    <cellStyle name="Normal 23 3" xfId="4426" xr:uid="{6B86EE90-7A57-4C6C-A383-923CD2A06BDC}"/>
    <cellStyle name="Normal 23 4" xfId="4355" xr:uid="{8ECD7FC5-ED66-4867-B420-6D6FEDD7ABDE}"/>
    <cellStyle name="Normal 23 5" xfId="4572" xr:uid="{FEC73431-0693-4297-A668-F39239298C2A}"/>
    <cellStyle name="Normal 23 6" xfId="4739" xr:uid="{4831E9A3-5C2B-4645-8948-C72D7958598D}"/>
    <cellStyle name="Normal 24" xfId="443" xr:uid="{3AD15F38-4B49-467E-94CF-A6288DB673FE}"/>
    <cellStyle name="Normal 24 2" xfId="444" xr:uid="{3B05A018-CF18-4B39-98DE-D5203F9C0B19}"/>
    <cellStyle name="Normal 24 2 2" xfId="4428" xr:uid="{672A5324-3CC2-4281-9E1D-6067E027CB3E}"/>
    <cellStyle name="Normal 24 2 3" xfId="4358" xr:uid="{1C0255CA-6748-42F7-A93F-0349CF93F3BB}"/>
    <cellStyle name="Normal 24 2 4" xfId="4574" xr:uid="{A506F589-2096-4D2D-A14E-1B5B39998511}"/>
    <cellStyle name="Normal 24 2 5" xfId="4741" xr:uid="{15156F85-6B7B-4D87-840F-0C535A77CD30}"/>
    <cellStyle name="Normal 24 3" xfId="4427" xr:uid="{1D0B7F89-E5F1-4F51-88A9-FBD9EA6A81D0}"/>
    <cellStyle name="Normal 24 4" xfId="4357" xr:uid="{B093F229-5124-4D37-8347-ECAB89F02D7D}"/>
    <cellStyle name="Normal 24 5" xfId="4573" xr:uid="{00A4F0EA-D990-4D7B-A6ED-EEC7BE7508CA}"/>
    <cellStyle name="Normal 24 6" xfId="4740" xr:uid="{611C1D44-BE1E-4B8B-80E8-4EE251FE279D}"/>
    <cellStyle name="Normal 25" xfId="451" xr:uid="{DEFF71AA-E5B4-4EF3-8505-B055A51697B4}"/>
    <cellStyle name="Normal 25 2" xfId="4360" xr:uid="{FBE65F21-E299-46BE-B4E9-9DC017FEAAEF}"/>
    <cellStyle name="Normal 25 2 2" xfId="5337" xr:uid="{6AB6E1C7-7DE6-419C-A433-94267DD47487}"/>
    <cellStyle name="Normal 25 3" xfId="4429" xr:uid="{EF75D0E8-5EA6-4601-A34C-A70B99148E37}"/>
    <cellStyle name="Normal 25 4" xfId="4359" xr:uid="{5F207BF6-2520-4DB1-A2B9-2A51242A9669}"/>
    <cellStyle name="Normal 25 5" xfId="4575" xr:uid="{BA345BBF-FD3E-4217-B47C-2B07B845C976}"/>
    <cellStyle name="Normal 26" xfId="2498" xr:uid="{651B1416-7184-4FC1-B944-98735F294A3A}"/>
    <cellStyle name="Normal 26 2" xfId="2499" xr:uid="{AD4BBFB4-3399-4243-987A-1B363AB4577E}"/>
    <cellStyle name="Normal 26 2 2" xfId="4362" xr:uid="{4C56FAE6-F98F-4FDB-8B09-97ED517AE98B}"/>
    <cellStyle name="Normal 26 3" xfId="4361" xr:uid="{9DDC471F-7A48-45D6-9B43-0A3D2A03202F}"/>
    <cellStyle name="Normal 26 3 2" xfId="4436" xr:uid="{F97C8F5C-459E-4308-BCA6-0BB92824D76E}"/>
    <cellStyle name="Normal 27" xfId="2507" xr:uid="{14842481-78E9-4135-8C46-09E63184D635}"/>
    <cellStyle name="Normal 27 2" xfId="4364" xr:uid="{50CDDAA1-586C-4110-9C40-67D49DCA0C09}"/>
    <cellStyle name="Normal 27 3" xfId="4363" xr:uid="{22BAF662-D4B9-42C6-9FEA-BECD217B26FA}"/>
    <cellStyle name="Normal 27 4" xfId="4599" xr:uid="{BA4E83A5-31F1-4855-A3EF-863E07CF41AA}"/>
    <cellStyle name="Normal 27 5" xfId="5320" xr:uid="{4840B405-BBC7-4B00-ABA7-AC4C334E6F13}"/>
    <cellStyle name="Normal 27 6" xfId="4589" xr:uid="{4BEFA300-16B2-4B33-953A-30922C4A3BE2}"/>
    <cellStyle name="Normal 27 7" xfId="5332" xr:uid="{1FE4AE19-09CB-4D53-B6FA-5122F9AB8467}"/>
    <cellStyle name="Normal 28" xfId="4365" xr:uid="{36467842-EA05-4A24-98EB-31713FB1CA34}"/>
    <cellStyle name="Normal 28 2" xfId="4366" xr:uid="{66332D4A-06ED-4DE0-91ED-67875136B0B8}"/>
    <cellStyle name="Normal 28 3" xfId="4367" xr:uid="{8BF17BA5-24A5-442F-869C-E377A7165EE3}"/>
    <cellStyle name="Normal 29" xfId="4368" xr:uid="{7FC48DAE-C592-4C54-9818-FABE4F71DEDC}"/>
    <cellStyle name="Normal 29 2" xfId="4369" xr:uid="{4D03C738-D28E-46E5-BD67-A88AF17528F3}"/>
    <cellStyle name="Normal 3" xfId="2" xr:uid="{665067A7-73F8-4B7E-BFD2-7BB3B9468366}"/>
    <cellStyle name="Normal 3 2" xfId="81" xr:uid="{CC1DBC5C-99EB-4C25-B606-222B61E37E39}"/>
    <cellStyle name="Normal 3 2 2" xfId="82" xr:uid="{3C81C1E2-5E53-450A-BC3B-FCAB15D2A8BD}"/>
    <cellStyle name="Normal 3 2 2 2" xfId="288" xr:uid="{48B87315-27C7-49C2-9B14-B6C98D63382C}"/>
    <cellStyle name="Normal 3 2 2 2 2" xfId="4665" xr:uid="{6891BFA0-A76D-4699-8E07-F86FDF481B47}"/>
    <cellStyle name="Normal 3 2 2 3" xfId="4556" xr:uid="{3FE94DDB-820E-4A1D-A6CF-8085CB8680AF}"/>
    <cellStyle name="Normal 3 2 3" xfId="83" xr:uid="{44C637D8-E749-43C1-9A96-FBF1161E13D5}"/>
    <cellStyle name="Normal 3 2 4" xfId="289" xr:uid="{0DC2BFB9-52D8-4D30-A7EE-DF21A0A097D2}"/>
    <cellStyle name="Normal 3 2 4 2" xfId="4666" xr:uid="{2FDF6ADE-AA21-4ED9-807B-58128D284763}"/>
    <cellStyle name="Normal 3 2 5" xfId="2506" xr:uid="{C7684C42-64B9-4EA1-9893-5CDC3C34BBB0}"/>
    <cellStyle name="Normal 3 2 5 2" xfId="4509" xr:uid="{1ADC09BD-2676-4186-93D7-3757AB25505E}"/>
    <cellStyle name="Normal 3 2 5 3" xfId="5304" xr:uid="{6AE3F7C2-9E54-427F-8CBB-825DAC12DF06}"/>
    <cellStyle name="Normal 3 3" xfId="84" xr:uid="{01E6D380-51FC-488A-8DE3-CC8926E9E748}"/>
    <cellStyle name="Normal 3 3 2" xfId="290" xr:uid="{FDC5A9A5-134C-4411-8370-9D0B2D552912}"/>
    <cellStyle name="Normal 3 3 2 2" xfId="4667" xr:uid="{19862CE6-7CED-402D-9E41-6AB42E1A6BEA}"/>
    <cellStyle name="Normal 3 3 3" xfId="4557" xr:uid="{384F9BAD-2A2F-4F2E-BE73-EEAF9938F7B0}"/>
    <cellStyle name="Normal 3 4" xfId="85" xr:uid="{8B5B6154-6557-4A85-9898-6C0B10161531}"/>
    <cellStyle name="Normal 3 4 2" xfId="2502" xr:uid="{63103879-49DA-4C58-A65A-A3F58C55E631}"/>
    <cellStyle name="Normal 3 4 2 2" xfId="4668" xr:uid="{E7CCEEEE-BB81-408B-8714-275415591CC7}"/>
    <cellStyle name="Normal 3 4 3" xfId="5341" xr:uid="{FF8D5CF6-9B55-4B14-9620-5055F72271ED}"/>
    <cellStyle name="Normal 3 5" xfId="2501" xr:uid="{CC02FE58-2573-44D7-87EB-66EDA2A9786F}"/>
    <cellStyle name="Normal 3 5 2" xfId="4669" xr:uid="{F4DB29B7-1681-4079-A4C4-E04F8E23D1D9}"/>
    <cellStyle name="Normal 3 5 3" xfId="4745" xr:uid="{A9C90D0F-CEE1-4315-95EF-329774C6DD5C}"/>
    <cellStyle name="Normal 3 5 4" xfId="4713" xr:uid="{EA71BC0B-0EE5-4DF8-8390-80D0E87F1C3C}"/>
    <cellStyle name="Normal 3 6" xfId="4664" xr:uid="{7FFAC584-8FCF-4549-AE6E-3F2427065EFD}"/>
    <cellStyle name="Normal 3 6 2" xfId="5336" xr:uid="{BED35DDD-F964-435F-83B1-F3673A4D8DBC}"/>
    <cellStyle name="Normal 3 6 2 2" xfId="5333" xr:uid="{067BB9F5-6AF1-4A2E-8CD5-A7846405806B}"/>
    <cellStyle name="Normal 3 6 2 3" xfId="5369" xr:uid="{ABECB5DD-6413-48A3-A04F-73279F7D464A}"/>
    <cellStyle name="Normal 3 6 3" xfId="5344" xr:uid="{BD737F69-9E40-41E7-B4B1-28947579FF0E}"/>
    <cellStyle name="Normal 3 6 3 2" xfId="5370" xr:uid="{82B4FC35-05ED-4B26-86BC-B23E2ADA592B}"/>
    <cellStyle name="Normal 3 6 3 3" xfId="5365" xr:uid="{CA225E4C-102D-4953-8BE1-10E504ADE6A4}"/>
    <cellStyle name="Normal 30" xfId="4370" xr:uid="{F74B98EB-96EE-4A9F-AF9D-92CE2623019E}"/>
    <cellStyle name="Normal 30 2" xfId="4371" xr:uid="{51A06E5C-A457-4CE9-88D0-FDCB3588A3D1}"/>
    <cellStyle name="Normal 31" xfId="4372" xr:uid="{F98A8DC3-5CE8-4769-BAAB-A667BF93452D}"/>
    <cellStyle name="Normal 31 2" xfId="4373" xr:uid="{7D6D3E50-C9FF-496F-95FC-CB897C31C2B9}"/>
    <cellStyle name="Normal 32" xfId="4374" xr:uid="{2013D0E5-A222-49D4-8BF0-F0D8E02D9540}"/>
    <cellStyle name="Normal 33" xfId="4375" xr:uid="{CE7FE97E-C09C-4982-BEB2-A0EE11EF0DF4}"/>
    <cellStyle name="Normal 33 2" xfId="4376" xr:uid="{A943624C-F9CB-4D15-8C06-81AC17127C19}"/>
    <cellStyle name="Normal 34" xfId="4377" xr:uid="{6160CD54-FD23-4111-9304-2CD9186E2105}"/>
    <cellStyle name="Normal 34 2" xfId="4378" xr:uid="{771EEB72-28D7-4653-9146-84FA5F67946B}"/>
    <cellStyle name="Normal 35" xfId="4379" xr:uid="{8E447081-1018-4B61-BCB1-10C84A0D9456}"/>
    <cellStyle name="Normal 35 2" xfId="4380" xr:uid="{1654B00A-0169-41A4-8EFA-5459607CBEB4}"/>
    <cellStyle name="Normal 36" xfId="4381" xr:uid="{D9EF92C2-AE70-4C8E-A7EA-93F970CC4AE8}"/>
    <cellStyle name="Normal 36 2" xfId="4382" xr:uid="{B19E3DB5-7669-4A74-80C7-A2F31D472312}"/>
    <cellStyle name="Normal 37" xfId="4383" xr:uid="{5F2935B4-08AE-417A-8CB4-C160CFF11B32}"/>
    <cellStyle name="Normal 37 2" xfId="4384" xr:uid="{CA8225E2-4DC4-44DF-A251-5E7EF64C5C42}"/>
    <cellStyle name="Normal 38" xfId="4385" xr:uid="{5DF3C9EC-7767-45E6-B55D-BF16C650783F}"/>
    <cellStyle name="Normal 38 2" xfId="4386" xr:uid="{9FED211F-CA91-4655-B786-32E47BF29160}"/>
    <cellStyle name="Normal 39" xfId="4387" xr:uid="{A9DFF7D3-707D-423F-B119-D16574D09C3A}"/>
    <cellStyle name="Normal 39 2" xfId="4388" xr:uid="{900446A1-59C3-456F-B139-F025171DA6A5}"/>
    <cellStyle name="Normal 39 2 2" xfId="4389" xr:uid="{A42FEC12-0EE2-4E9D-BC10-199EB7000D89}"/>
    <cellStyle name="Normal 39 3" xfId="4390" xr:uid="{7EB35904-5418-4C9E-BEB5-4DC2260ACD79}"/>
    <cellStyle name="Normal 4" xfId="86" xr:uid="{ED55854E-87F1-44A5-9651-DAFA3FFC4045}"/>
    <cellStyle name="Normal 4 2" xfId="87" xr:uid="{071D3557-61AC-4A1D-A08B-81A085B6E28C}"/>
    <cellStyle name="Normal 4 2 2" xfId="88" xr:uid="{686C5238-E547-462D-AFFD-0D36C7AD51CA}"/>
    <cellStyle name="Normal 4 2 2 2" xfId="445" xr:uid="{3E8B1BC8-C65E-4EFB-BC41-849DF3C137D2}"/>
    <cellStyle name="Normal 4 2 2 3" xfId="2807" xr:uid="{79D60C18-27DA-425E-855C-21CB04676290}"/>
    <cellStyle name="Normal 4 2 2 4" xfId="2808" xr:uid="{7E0A111F-BC79-42E3-AB7F-CAF6CFEB4BC6}"/>
    <cellStyle name="Normal 4 2 2 4 2" xfId="2809" xr:uid="{39D1F9E1-E5AF-4A50-B578-7D3FCB00B79E}"/>
    <cellStyle name="Normal 4 2 2 4 3" xfId="2810" xr:uid="{3588CFD3-F0C2-4779-8523-E168D7231773}"/>
    <cellStyle name="Normal 4 2 2 4 3 2" xfId="2811" xr:uid="{F7A2CC86-F49A-47C3-98E5-3056A8C3D077}"/>
    <cellStyle name="Normal 4 2 2 4 3 3" xfId="4312" xr:uid="{A96C2024-A6DA-4519-B825-CEC3FCD17837}"/>
    <cellStyle name="Normal 4 2 3" xfId="2493" xr:uid="{94A6591E-9F3D-4DD8-9A05-428208523956}"/>
    <cellStyle name="Normal 4 2 3 2" xfId="2504" xr:uid="{219748CB-6D7E-4201-91B1-41CDD481F82D}"/>
    <cellStyle name="Normal 4 2 3 2 2" xfId="4462" xr:uid="{F12114A4-268B-4473-97BA-94CCFD67F35A}"/>
    <cellStyle name="Normal 4 2 3 2 3" xfId="5347" xr:uid="{FE383AC7-772C-4A8D-AF9C-81E6FED9E7D6}"/>
    <cellStyle name="Normal 4 2 3 3" xfId="4463" xr:uid="{4EAE288E-D4CA-4EE0-92EA-9D46C44381CC}"/>
    <cellStyle name="Normal 4 2 3 3 2" xfId="4464" xr:uid="{5D51EA8D-10C4-4309-96C7-E75C3D26BDAD}"/>
    <cellStyle name="Normal 4 2 3 4" xfId="4465" xr:uid="{870A848F-75DE-4666-A13E-46D5667214B5}"/>
    <cellStyle name="Normal 4 2 3 5" xfId="4466" xr:uid="{3367E8CA-9F38-41DD-9CF5-4F44D3CDC69C}"/>
    <cellStyle name="Normal 4 2 4" xfId="2494" xr:uid="{AC3133A6-9D9F-4C86-A47C-2D35C50F1DB1}"/>
    <cellStyle name="Normal 4 2 4 2" xfId="4392" xr:uid="{213531C9-1B71-4CC1-855D-FBDE727B428C}"/>
    <cellStyle name="Normal 4 2 4 2 2" xfId="4467" xr:uid="{AF2A8374-3BD6-4FC9-BB6D-6518AA6B185A}"/>
    <cellStyle name="Normal 4 2 4 2 3" xfId="4694" xr:uid="{38F56728-3AE1-4647-91C5-079AD2E1556D}"/>
    <cellStyle name="Normal 4 2 4 2 4" xfId="4613" xr:uid="{666A3771-1D97-4476-A097-E646C20F2DDF}"/>
    <cellStyle name="Normal 4 2 4 3" xfId="4576" xr:uid="{AE137FB3-4384-42F8-BF63-4448A361A4EF}"/>
    <cellStyle name="Normal 4 2 4 4" xfId="4714" xr:uid="{56A0169F-EEE5-457E-AE64-350E613072F2}"/>
    <cellStyle name="Normal 4 2 5" xfId="1168" xr:uid="{A99233B8-3410-4142-8EF1-32BD4AADEFAF}"/>
    <cellStyle name="Normal 4 2 6" xfId="4558" xr:uid="{271A64EF-B132-467A-9A29-ECFB00FB1F27}"/>
    <cellStyle name="Normal 4 2 7" xfId="5351" xr:uid="{43EF61F4-2C24-4881-979D-FB9A4D8A8C69}"/>
    <cellStyle name="Normal 4 3" xfId="528" xr:uid="{FD73964F-A2FD-427E-8D66-F07996145C17}"/>
    <cellStyle name="Normal 4 3 2" xfId="1170" xr:uid="{62F4DAF8-5F6B-4E71-92F8-AB4C085F0C14}"/>
    <cellStyle name="Normal 4 3 2 2" xfId="1171" xr:uid="{7ACD34DF-A00D-479A-9D53-8A5F8930211B}"/>
    <cellStyle name="Normal 4 3 2 3" xfId="1172" xr:uid="{95F7508F-2C73-4B9A-B97B-6FC3582A1DDA}"/>
    <cellStyle name="Normal 4 3 3" xfId="1169" xr:uid="{6E0287E8-B5E4-40D3-8E09-EF7F2E1D045A}"/>
    <cellStyle name="Normal 4 3 3 2" xfId="4434" xr:uid="{20EF7244-34C7-4BBC-8909-15F470435F92}"/>
    <cellStyle name="Normal 4 3 4" xfId="2812" xr:uid="{B722E39D-5718-4D08-BE8F-1489A06EFB1C}"/>
    <cellStyle name="Normal 4 3 4 2" xfId="5363" xr:uid="{6E552877-0C48-415D-AD3E-368639BF3C40}"/>
    <cellStyle name="Normal 4 3 5" xfId="2813" xr:uid="{5C3F11AB-3715-4563-85D5-0665429C9D0B}"/>
    <cellStyle name="Normal 4 3 5 2" xfId="2814" xr:uid="{A5E4BB84-F123-473E-9475-533822C59837}"/>
    <cellStyle name="Normal 4 3 5 3" xfId="2815" xr:uid="{C535BDBB-350A-4DAE-BE0C-C3089F0C1DE1}"/>
    <cellStyle name="Normal 4 3 5 3 2" xfId="2816" xr:uid="{DC9A561C-2239-499B-B626-E35EDC4E497E}"/>
    <cellStyle name="Normal 4 3 5 3 3" xfId="4311" xr:uid="{374D398B-BCCE-44E9-9F34-91E13F41C9EC}"/>
    <cellStyle name="Normal 4 3 6" xfId="4314" xr:uid="{E8BAEB31-0660-4913-896C-6DC79FB51D19}"/>
    <cellStyle name="Normal 4 3 7" xfId="5346" xr:uid="{31676AB0-703A-48B3-8F97-F5FF27E5AF76}"/>
    <cellStyle name="Normal 4 4" xfId="453" xr:uid="{ADA30DC2-8C8F-4EE5-B31C-180A3738654B}"/>
    <cellStyle name="Normal 4 4 2" xfId="2495" xr:uid="{2C7BABBE-00B3-42AC-A7BD-831B65B13070}"/>
    <cellStyle name="Normal 4 4 2 2" xfId="5355" xr:uid="{2D582BB7-CDEB-4CB3-8023-62581F2109FC}"/>
    <cellStyle name="Normal 4 4 3" xfId="2503" xr:uid="{BAFCD737-AE44-4075-B205-0771F5AB862A}"/>
    <cellStyle name="Normal 4 4 3 2" xfId="4317" xr:uid="{AE25D8A1-5A70-40F2-AF80-823EEA373E1E}"/>
    <cellStyle name="Normal 4 4 3 3" xfId="4316" xr:uid="{07A270FD-4C6D-48CC-8B77-60D717841CC2}"/>
    <cellStyle name="Normal 4 4 4" xfId="4747" xr:uid="{815189F0-6B03-4351-B44E-96761330DCD5}"/>
    <cellStyle name="Normal 4 4 4 2" xfId="5364" xr:uid="{F9DC6C1D-BBAE-48E7-91D3-4CFD09F7CBF4}"/>
    <cellStyle name="Normal 4 4 5" xfId="5345" xr:uid="{C0883F21-3ACC-4397-A225-4AE8F5081002}"/>
    <cellStyle name="Normal 4 5" xfId="2496" xr:uid="{F176268F-F710-4FD2-9AA6-698C6DE59321}"/>
    <cellStyle name="Normal 4 5 2" xfId="4391" xr:uid="{FDB96A6C-3208-4CFA-98D5-9450034B8CD5}"/>
    <cellStyle name="Normal 4 6" xfId="2497" xr:uid="{8B2D3471-BA11-45FB-9118-9D87538C18E3}"/>
    <cellStyle name="Normal 4 7" xfId="900" xr:uid="{DFE8284E-4C21-453D-97E9-571A80756C44}"/>
    <cellStyle name="Normal 4 8" xfId="5350" xr:uid="{D743E162-C29B-4F32-A1F4-CF2935737F2D}"/>
    <cellStyle name="Normal 40" xfId="4393" xr:uid="{9F2A808C-49A8-4A7D-B806-6B968803F766}"/>
    <cellStyle name="Normal 40 2" xfId="4394" xr:uid="{02BC7A90-0999-42CB-B0F2-1B16EC0CEAE0}"/>
    <cellStyle name="Normal 40 2 2" xfId="4395" xr:uid="{01209BDB-0700-40E8-976F-E885D9E3DFDE}"/>
    <cellStyle name="Normal 40 3" xfId="4396" xr:uid="{130189B7-633C-497E-A7EC-A525B3D9B61C}"/>
    <cellStyle name="Normal 41" xfId="4397" xr:uid="{9F5E73F1-2F25-4634-9C57-E26D1673C1AE}"/>
    <cellStyle name="Normal 41 2" xfId="4398" xr:uid="{06269A42-29DE-4431-823A-95DF2B3E4C2D}"/>
    <cellStyle name="Normal 42" xfId="4399" xr:uid="{A95CB756-A228-46B9-8D8A-22226704726E}"/>
    <cellStyle name="Normal 42 2" xfId="4400" xr:uid="{C6F23345-71A1-4418-A780-6CCFFA41089F}"/>
    <cellStyle name="Normal 43" xfId="4401" xr:uid="{4BF14EDA-4996-469C-BCCB-F47FFE6E9E93}"/>
    <cellStyle name="Normal 43 2" xfId="4402" xr:uid="{75B1C60E-7714-4DE5-82D8-F99A648C9D04}"/>
    <cellStyle name="Normal 44" xfId="4412" xr:uid="{997CD143-278B-44FF-85FE-DD59C343DFEE}"/>
    <cellStyle name="Normal 44 2" xfId="4413" xr:uid="{29418371-90C9-4AD6-92A5-DC34FA79DC00}"/>
    <cellStyle name="Normal 45" xfId="4674" xr:uid="{D6DABEFD-B337-4878-9904-A71C0CD0FBBA}"/>
    <cellStyle name="Normal 45 2" xfId="5324" xr:uid="{48061CBA-F0F2-4C6D-BBA7-62BE3BFF3971}"/>
    <cellStyle name="Normal 45 3" xfId="5323" xr:uid="{E67B0540-F73F-4605-9672-E98E5E9C0F5A}"/>
    <cellStyle name="Normal 5" xfId="89" xr:uid="{E56AF1D2-6203-4174-AAF5-379CF13729D1}"/>
    <cellStyle name="Normal 5 10" xfId="291" xr:uid="{7C6D2554-303D-4FF3-8502-62217FEF2298}"/>
    <cellStyle name="Normal 5 10 2" xfId="529" xr:uid="{FCAC994B-8B6C-40F5-9268-0D4BA23500C9}"/>
    <cellStyle name="Normal 5 10 2 2" xfId="1173" xr:uid="{06D811A6-A20C-48BD-A2C6-00061D801B4D}"/>
    <cellStyle name="Normal 5 10 2 3" xfId="2817" xr:uid="{9FC30560-EB71-4D40-AA70-C361AA28593A}"/>
    <cellStyle name="Normal 5 10 2 4" xfId="2818" xr:uid="{20464635-FC30-4E00-9B67-945DB52014D3}"/>
    <cellStyle name="Normal 5 10 3" xfId="1174" xr:uid="{30B702C3-2499-4406-81A9-B4EF7BC95AFE}"/>
    <cellStyle name="Normal 5 10 3 2" xfId="2819" xr:uid="{B1B469E7-F1DF-492D-A1A8-D0B1B127BCF1}"/>
    <cellStyle name="Normal 5 10 3 3" xfId="2820" xr:uid="{E0080FCC-A115-429A-B7AC-AFB43FA22A72}"/>
    <cellStyle name="Normal 5 10 3 4" xfId="2821" xr:uid="{93994509-04D3-44E7-B01F-1BE414C15E29}"/>
    <cellStyle name="Normal 5 10 4" xfId="2822" xr:uid="{61443CA5-FEF6-4516-ABD7-AD9106F65AAD}"/>
    <cellStyle name="Normal 5 10 5" xfId="2823" xr:uid="{4FE503BD-9ED5-43E4-93AB-7C8879EED56E}"/>
    <cellStyle name="Normal 5 10 6" xfId="2824" xr:uid="{89A77C39-6370-4AD8-A307-746289282B6F}"/>
    <cellStyle name="Normal 5 11" xfId="292" xr:uid="{21AD2887-A921-4DBA-8D3D-6F8E5876CA29}"/>
    <cellStyle name="Normal 5 11 2" xfId="1175" xr:uid="{694AE13A-824B-43E5-8FFB-96A88C09FC3F}"/>
    <cellStyle name="Normal 5 11 2 2" xfId="2825" xr:uid="{90FC3ED6-949A-44BA-9841-FE704DB99468}"/>
    <cellStyle name="Normal 5 11 2 2 2" xfId="4403" xr:uid="{8803A4C0-A985-4192-A389-6AD216D76C7C}"/>
    <cellStyle name="Normal 5 11 2 2 3" xfId="4681" xr:uid="{1B35BA84-2121-4BF8-AFCD-086182E6A178}"/>
    <cellStyle name="Normal 5 11 2 3" xfId="2826" xr:uid="{BE775272-4845-4D4E-BF73-E23D48B6D25D}"/>
    <cellStyle name="Normal 5 11 2 4" xfId="2827" xr:uid="{5DDC2143-37C9-4811-9E9B-B864D9CCF9B0}"/>
    <cellStyle name="Normal 5 11 3" xfId="2828" xr:uid="{1AACF8E7-3757-44CB-8671-274E97DADFB4}"/>
    <cellStyle name="Normal 5 11 3 2" xfId="5340" xr:uid="{4A088CC2-D59C-4554-9C3D-889852608389}"/>
    <cellStyle name="Normal 5 11 4" xfId="2829" xr:uid="{97DB307F-AE80-41A1-A695-A661C441A02F}"/>
    <cellStyle name="Normal 5 11 4 2" xfId="4577" xr:uid="{BEABB162-4895-4552-B14B-774EDF848817}"/>
    <cellStyle name="Normal 5 11 4 3" xfId="4682" xr:uid="{7DD93C1E-AC3B-481C-91FE-B86A0FBD4F10}"/>
    <cellStyle name="Normal 5 11 4 4" xfId="4606" xr:uid="{8077916B-F084-41D7-8ADA-F57D18099FED}"/>
    <cellStyle name="Normal 5 11 5" xfId="2830" xr:uid="{05FD1F2A-18CC-47D6-9868-ACCFECA54695}"/>
    <cellStyle name="Normal 5 12" xfId="1176" xr:uid="{64824278-245E-4D95-9F90-F9D1FC67C472}"/>
    <cellStyle name="Normal 5 12 2" xfId="2831" xr:uid="{B407B629-835B-45CB-94BB-F6FF9105C9A9}"/>
    <cellStyle name="Normal 5 12 3" xfId="2832" xr:uid="{25B47E56-B0F9-4813-AC8B-17FE18CF64FB}"/>
    <cellStyle name="Normal 5 12 4" xfId="2833" xr:uid="{508EC57B-2411-4741-890B-9F0C5BF1DB20}"/>
    <cellStyle name="Normal 5 13" xfId="901" xr:uid="{05B4C439-BB86-4425-97AF-D97590373901}"/>
    <cellStyle name="Normal 5 13 2" xfId="2834" xr:uid="{D2CDC2E8-8F27-4187-8E7C-E190046F7C47}"/>
    <cellStyle name="Normal 5 13 3" xfId="2835" xr:uid="{2CA388AD-9C31-4732-A969-A8D76420EF99}"/>
    <cellStyle name="Normal 5 13 4" xfId="2836" xr:uid="{A2F56150-E669-4E65-A330-688E9D73BD49}"/>
    <cellStyle name="Normal 5 14" xfId="2837" xr:uid="{F46135E8-9700-4E5F-BF57-E57E1DF62F73}"/>
    <cellStyle name="Normal 5 14 2" xfId="2838" xr:uid="{2288F341-4CB0-40D8-ADB0-0A97B6C3CE9A}"/>
    <cellStyle name="Normal 5 15" xfId="2839" xr:uid="{E25157AB-0E92-406A-9D98-8B2C57176087}"/>
    <cellStyle name="Normal 5 16" xfId="2840" xr:uid="{1472C884-3FEC-49F2-A96C-D5F31B561D22}"/>
    <cellStyle name="Normal 5 17" xfId="2841" xr:uid="{91D7E521-11E7-418D-AA6A-70F636927F68}"/>
    <cellStyle name="Normal 5 18" xfId="5361" xr:uid="{C90E3431-69C6-4D0D-A317-B99F6501673E}"/>
    <cellStyle name="Normal 5 2" xfId="90" xr:uid="{D26DDBBC-6CE2-42FB-86B0-5B383B4B6486}"/>
    <cellStyle name="Normal 5 2 2" xfId="187" xr:uid="{8343E3F5-4C4F-4B56-8112-ECA04CFF9FDC}"/>
    <cellStyle name="Normal 5 2 2 2" xfId="188" xr:uid="{6518C2B5-6613-415D-A668-4450ABC22DBF}"/>
    <cellStyle name="Normal 5 2 2 2 2" xfId="189" xr:uid="{6692114F-13E0-4DA5-ABE5-ED6095195528}"/>
    <cellStyle name="Normal 5 2 2 2 2 2" xfId="190" xr:uid="{8B534501-999E-4462-AB45-B3F304E914AD}"/>
    <cellStyle name="Normal 5 2 2 2 3" xfId="191" xr:uid="{79344CC0-DA5D-46A2-B1D0-F25FDE6246F7}"/>
    <cellStyle name="Normal 5 2 2 2 4" xfId="4670" xr:uid="{5EB76EB5-3ECB-4CFC-A317-D57436B3C7E6}"/>
    <cellStyle name="Normal 5 2 2 2 5" xfId="5300" xr:uid="{ADA1DED6-3F03-41E9-A9EF-6D3E6B2827C5}"/>
    <cellStyle name="Normal 5 2 2 3" xfId="192" xr:uid="{E09F2D96-4870-4DDF-8548-D90889F20D12}"/>
    <cellStyle name="Normal 5 2 2 3 2" xfId="193" xr:uid="{E236F19E-3F1B-4FC2-9A1A-8B4890BF1635}"/>
    <cellStyle name="Normal 5 2 2 4" xfId="194" xr:uid="{547F2CAC-1FB4-4890-BBF6-04FB45BFF224}"/>
    <cellStyle name="Normal 5 2 2 5" xfId="293" xr:uid="{0604C9CA-BF82-4A53-9F52-D2F6C600D21D}"/>
    <cellStyle name="Normal 5 2 2 6" xfId="4596" xr:uid="{CE321E6C-A8A9-4E52-8F02-5862654F132E}"/>
    <cellStyle name="Normal 5 2 2 7" xfId="5329" xr:uid="{101F1565-CE98-4FA7-B38B-A4A4AB9C7860}"/>
    <cellStyle name="Normal 5 2 3" xfId="195" xr:uid="{8B2298D5-E0DB-430A-B599-19AB0CC106F5}"/>
    <cellStyle name="Normal 5 2 3 2" xfId="196" xr:uid="{BF9E734B-3DED-4880-AE24-861B6AD33B1C}"/>
    <cellStyle name="Normal 5 2 3 2 2" xfId="197" xr:uid="{0C9409BC-10BA-45BA-8EAF-08EC3FC83918}"/>
    <cellStyle name="Normal 5 2 3 2 3" xfId="4559" xr:uid="{1827E812-E4F7-4C5F-8BF0-4185786CC22B}"/>
    <cellStyle name="Normal 5 2 3 2 4" xfId="5301" xr:uid="{100F1E82-FCA1-4B95-9C88-0F6C6E77BA35}"/>
    <cellStyle name="Normal 5 2 3 3" xfId="198" xr:uid="{ECD1AF92-502B-4845-97C3-8AE5A8FE5445}"/>
    <cellStyle name="Normal 5 2 3 3 2" xfId="4742" xr:uid="{53D83CF7-B7D6-4641-8891-5AF7D2BA2199}"/>
    <cellStyle name="Normal 5 2 3 4" xfId="4404" xr:uid="{7BE1E716-79E9-41DF-B792-ABCC748A9F64}"/>
    <cellStyle name="Normal 5 2 3 4 2" xfId="4715" xr:uid="{260684B1-993A-4DCA-B16E-E5BB8874CDED}"/>
    <cellStyle name="Normal 5 2 3 5" xfId="4597" xr:uid="{85E33D3D-D820-4199-9879-6DE4088CDC92}"/>
    <cellStyle name="Normal 5 2 3 6" xfId="5321" xr:uid="{7B63DC86-F630-4A79-928A-D685358CCAD3}"/>
    <cellStyle name="Normal 5 2 3 7" xfId="5330" xr:uid="{C8F30EB9-DFBE-4D6E-A382-9BD626F1B95E}"/>
    <cellStyle name="Normal 5 2 4" xfId="199" xr:uid="{CCFBF582-B350-4CCC-B50F-399DF226FA4C}"/>
    <cellStyle name="Normal 5 2 4 2" xfId="200" xr:uid="{EC917E71-1D8E-478B-AF39-1F8AA15CF21D}"/>
    <cellStyle name="Normal 5 2 5" xfId="201" xr:uid="{9192BE02-C274-4D10-B054-0545B2B3C398}"/>
    <cellStyle name="Normal 5 2 6" xfId="186" xr:uid="{7D1A22DA-3B0C-44AB-8BA3-BAA01B14850F}"/>
    <cellStyle name="Normal 5 3" xfId="91" xr:uid="{773B0611-DBAC-4085-98B9-3F6930F2A2DC}"/>
    <cellStyle name="Normal 5 3 2" xfId="4406" xr:uid="{11F881C6-19AB-4541-AC94-867A39BB5839}"/>
    <cellStyle name="Normal 5 3 3" xfId="4405" xr:uid="{E8E14097-8730-48F3-B1E2-5CE7966022C4}"/>
    <cellStyle name="Normal 5 4" xfId="92" xr:uid="{4701ABD5-BFD8-4D52-B487-A3ADB0461E84}"/>
    <cellStyle name="Normal 5 4 10" xfId="2842" xr:uid="{575B41A9-7BAA-48A2-A257-42A98793F181}"/>
    <cellStyle name="Normal 5 4 11" xfId="2843" xr:uid="{4081FF5E-10BB-4C84-ADC3-8DF16145D7D2}"/>
    <cellStyle name="Normal 5 4 2" xfId="93" xr:uid="{ACF0A986-5951-4057-9A54-1EDF9D22EE03}"/>
    <cellStyle name="Normal 5 4 2 2" xfId="94" xr:uid="{06AB29CA-B6ED-44B1-A12F-CAF916A7F591}"/>
    <cellStyle name="Normal 5 4 2 2 2" xfId="294" xr:uid="{6ED86E30-6951-44B3-BDFE-61F83D3FFC9E}"/>
    <cellStyle name="Normal 5 4 2 2 2 2" xfId="530" xr:uid="{5C978A2A-C39F-4500-B4F8-04AAC4EDBA6D}"/>
    <cellStyle name="Normal 5 4 2 2 2 2 2" xfId="531" xr:uid="{E7414C84-5576-4832-9CD2-43750CB97906}"/>
    <cellStyle name="Normal 5 4 2 2 2 2 2 2" xfId="1177" xr:uid="{460999DD-B256-4101-8904-88FA1A0B7F06}"/>
    <cellStyle name="Normal 5 4 2 2 2 2 2 2 2" xfId="1178" xr:uid="{4070EDFB-02D1-4574-AF8A-35198395E037}"/>
    <cellStyle name="Normal 5 4 2 2 2 2 2 3" xfId="1179" xr:uid="{FC7E7FC6-A705-4D44-8E2B-DE64363AC19D}"/>
    <cellStyle name="Normal 5 4 2 2 2 2 3" xfId="1180" xr:uid="{F2445208-8A7C-43A4-A695-88A3BB036541}"/>
    <cellStyle name="Normal 5 4 2 2 2 2 3 2" xfId="1181" xr:uid="{88AF2C95-A99E-4D93-B8A8-F1BAECB92CE9}"/>
    <cellStyle name="Normal 5 4 2 2 2 2 4" xfId="1182" xr:uid="{077CE288-35F5-4EB7-8807-E50B59C6FBF3}"/>
    <cellStyle name="Normal 5 4 2 2 2 3" xfId="532" xr:uid="{3B7E9CDD-159E-4C2B-B8B7-A6CB5C3167E1}"/>
    <cellStyle name="Normal 5 4 2 2 2 3 2" xfId="1183" xr:uid="{DE32D102-8F72-4CB9-B212-1BAF1DD0A6A7}"/>
    <cellStyle name="Normal 5 4 2 2 2 3 2 2" xfId="1184" xr:uid="{C9048AAF-BE19-4232-84E1-7ADA8E4285D0}"/>
    <cellStyle name="Normal 5 4 2 2 2 3 3" xfId="1185" xr:uid="{6B1BCDFE-7C06-45D0-8E55-E459916E446C}"/>
    <cellStyle name="Normal 5 4 2 2 2 3 4" xfId="2844" xr:uid="{D20F8775-4469-4F8C-B5F3-0F659FD0DA0A}"/>
    <cellStyle name="Normal 5 4 2 2 2 4" xfId="1186" xr:uid="{1199A3E3-6B60-4DF9-90FB-868BEF85F269}"/>
    <cellStyle name="Normal 5 4 2 2 2 4 2" xfId="1187" xr:uid="{ED59D679-ABA6-451E-95E9-8E1685FE16E7}"/>
    <cellStyle name="Normal 5 4 2 2 2 5" xfId="1188" xr:uid="{690DB21A-9BB0-43DD-95E3-BCF9D8347BBF}"/>
    <cellStyle name="Normal 5 4 2 2 2 6" xfId="2845" xr:uid="{B630A42F-08E0-4B26-BC33-836026D6FDE3}"/>
    <cellStyle name="Normal 5 4 2 2 3" xfId="295" xr:uid="{99A09DB4-BEE2-488D-AE3C-620F5016E716}"/>
    <cellStyle name="Normal 5 4 2 2 3 2" xfId="533" xr:uid="{7BAFCCFC-3267-4C7E-B583-214BBB9B1CA4}"/>
    <cellStyle name="Normal 5 4 2 2 3 2 2" xfId="534" xr:uid="{45A44038-2559-48B3-BFEF-825447F3BB5C}"/>
    <cellStyle name="Normal 5 4 2 2 3 2 2 2" xfId="1189" xr:uid="{AF8BDA8B-B51F-4877-B129-8372995059A3}"/>
    <cellStyle name="Normal 5 4 2 2 3 2 2 2 2" xfId="1190" xr:uid="{0B3ABBE3-EABF-4F4B-8F74-96373C4C81AC}"/>
    <cellStyle name="Normal 5 4 2 2 3 2 2 3" xfId="1191" xr:uid="{2C14250D-25E8-4601-80A3-6E602880E351}"/>
    <cellStyle name="Normal 5 4 2 2 3 2 3" xfId="1192" xr:uid="{5801F29C-421B-480F-AB67-D4D516E15587}"/>
    <cellStyle name="Normal 5 4 2 2 3 2 3 2" xfId="1193" xr:uid="{B573BC63-229E-4D4A-975F-53A15D32C671}"/>
    <cellStyle name="Normal 5 4 2 2 3 2 4" xfId="1194" xr:uid="{77FA82D9-AB0C-488E-8A86-DC4FDCEDF760}"/>
    <cellStyle name="Normal 5 4 2 2 3 3" xfId="535" xr:uid="{05F3112D-0A41-4D2F-B017-01A8BCABDA76}"/>
    <cellStyle name="Normal 5 4 2 2 3 3 2" xfId="1195" xr:uid="{FD12B9E1-33E4-4663-B9A9-08ABBDF23F8A}"/>
    <cellStyle name="Normal 5 4 2 2 3 3 2 2" xfId="1196" xr:uid="{C3977609-DB28-409D-B70A-CB98F0CC1E96}"/>
    <cellStyle name="Normal 5 4 2 2 3 3 3" xfId="1197" xr:uid="{3EF00012-EEE3-43BE-91DF-EDC47073546E}"/>
    <cellStyle name="Normal 5 4 2 2 3 4" xfId="1198" xr:uid="{7E376F4E-BBE2-4058-8149-63E3EDF2600B}"/>
    <cellStyle name="Normal 5 4 2 2 3 4 2" xfId="1199" xr:uid="{1957213B-38D7-462E-BD67-C74933738B39}"/>
    <cellStyle name="Normal 5 4 2 2 3 5" xfId="1200" xr:uid="{7D261821-AD44-411B-8745-8D95030E1826}"/>
    <cellStyle name="Normal 5 4 2 2 4" xfId="536" xr:uid="{AC51D865-7FCC-4804-9182-DDE20BB8A435}"/>
    <cellStyle name="Normal 5 4 2 2 4 2" xfId="537" xr:uid="{D51C0665-FD54-4265-9B2B-B7C79141FC94}"/>
    <cellStyle name="Normal 5 4 2 2 4 2 2" xfId="1201" xr:uid="{528B98AD-F64F-4568-8190-AFE2CF435822}"/>
    <cellStyle name="Normal 5 4 2 2 4 2 2 2" xfId="1202" xr:uid="{FF1D27D9-59C9-476E-B833-5CCB19F1485D}"/>
    <cellStyle name="Normal 5 4 2 2 4 2 3" xfId="1203" xr:uid="{09E97FDA-F3B9-4E95-8131-B6022FE673F4}"/>
    <cellStyle name="Normal 5 4 2 2 4 3" xfId="1204" xr:uid="{1FD721E8-EAA8-431E-96EE-31D56E0BDAFC}"/>
    <cellStyle name="Normal 5 4 2 2 4 3 2" xfId="1205" xr:uid="{4849F976-4543-4344-9DC4-FA8346D349AB}"/>
    <cellStyle name="Normal 5 4 2 2 4 4" xfId="1206" xr:uid="{F843274D-D183-4066-81EA-06547D5258BF}"/>
    <cellStyle name="Normal 5 4 2 2 5" xfId="538" xr:uid="{8B7E98B8-096C-42B8-BD83-9A40454DFFF4}"/>
    <cellStyle name="Normal 5 4 2 2 5 2" xfId="1207" xr:uid="{AF962B15-A0E2-43D5-839C-E3B01C40D163}"/>
    <cellStyle name="Normal 5 4 2 2 5 2 2" xfId="1208" xr:uid="{FB39D740-9473-4863-B48C-DB9C8D7C202A}"/>
    <cellStyle name="Normal 5 4 2 2 5 3" xfId="1209" xr:uid="{E45FC8C7-A75B-467E-9D39-43E82CFBCBF3}"/>
    <cellStyle name="Normal 5 4 2 2 5 4" xfId="2846" xr:uid="{2E5C3FC5-577B-4094-BCB4-13C1F85F36EA}"/>
    <cellStyle name="Normal 5 4 2 2 6" xfId="1210" xr:uid="{9EE5D493-227D-44DD-98C5-5B507091AD8F}"/>
    <cellStyle name="Normal 5 4 2 2 6 2" xfId="1211" xr:uid="{8EAA4819-DD66-4668-BAE2-AF3E7A9D7425}"/>
    <cellStyle name="Normal 5 4 2 2 7" xfId="1212" xr:uid="{2B375285-3DCE-4F44-AE2E-B644D06F3ADD}"/>
    <cellStyle name="Normal 5 4 2 2 8" xfId="2847" xr:uid="{1EB0BE0C-3E16-47CF-BD02-C48327C49FD6}"/>
    <cellStyle name="Normal 5 4 2 3" xfId="296" xr:uid="{C6EEE99E-D1A1-4BE4-9AA3-3B2524147D84}"/>
    <cellStyle name="Normal 5 4 2 3 2" xfId="539" xr:uid="{0A3E8C0F-2022-4568-A736-FE8DCA17F65B}"/>
    <cellStyle name="Normal 5 4 2 3 2 2" xfId="540" xr:uid="{B7BD2FFC-BAED-4044-A47C-6F45BB433082}"/>
    <cellStyle name="Normal 5 4 2 3 2 2 2" xfId="1213" xr:uid="{887FABA5-C54E-496D-881C-10E595B7F088}"/>
    <cellStyle name="Normal 5 4 2 3 2 2 2 2" xfId="1214" xr:uid="{57E8E9C2-4E38-46A2-810D-D437D6D4611F}"/>
    <cellStyle name="Normal 5 4 2 3 2 2 3" xfId="1215" xr:uid="{CCCA06CC-A493-49F6-8FBA-2CD378852469}"/>
    <cellStyle name="Normal 5 4 2 3 2 3" xfId="1216" xr:uid="{8249168B-D84B-45D4-9D4C-79F55C6A38E9}"/>
    <cellStyle name="Normal 5 4 2 3 2 3 2" xfId="1217" xr:uid="{E3F1BB05-E45E-4B5D-9ED7-C6CCBE0A19CF}"/>
    <cellStyle name="Normal 5 4 2 3 2 4" xfId="1218" xr:uid="{6B021FFA-F923-4FA0-8967-D7AC00C16C77}"/>
    <cellStyle name="Normal 5 4 2 3 3" xfId="541" xr:uid="{97C6DB81-DE5A-4B04-BFAB-041FC60F8835}"/>
    <cellStyle name="Normal 5 4 2 3 3 2" xfId="1219" xr:uid="{A7C626A7-8725-4F97-BE3E-30F5CD4826B4}"/>
    <cellStyle name="Normal 5 4 2 3 3 2 2" xfId="1220" xr:uid="{83B3F4A6-6AB9-48B0-A66C-92F53B1551F0}"/>
    <cellStyle name="Normal 5 4 2 3 3 3" xfId="1221" xr:uid="{EED6A32F-3AEB-4FCE-A672-7044C98665C3}"/>
    <cellStyle name="Normal 5 4 2 3 3 4" xfId="2848" xr:uid="{E27EECDA-16F6-4979-A053-8F9BD8691274}"/>
    <cellStyle name="Normal 5 4 2 3 4" xfId="1222" xr:uid="{AF7BD4F7-B04B-4104-936E-940EFEB387E9}"/>
    <cellStyle name="Normal 5 4 2 3 4 2" xfId="1223" xr:uid="{8705D5D1-EDA2-4962-9198-A7455F44E56B}"/>
    <cellStyle name="Normal 5 4 2 3 5" xfId="1224" xr:uid="{5E50F6D2-8D4C-4B68-8070-8DD6B0502E43}"/>
    <cellStyle name="Normal 5 4 2 3 6" xfId="2849" xr:uid="{981D2DFB-2E04-4F2A-82A2-87DCC17EAE31}"/>
    <cellStyle name="Normal 5 4 2 4" xfId="297" xr:uid="{3C90A9B1-F562-4855-AFE4-359F858E8157}"/>
    <cellStyle name="Normal 5 4 2 4 2" xfId="542" xr:uid="{D8A913F8-75C3-4DD2-8632-63F5610B7CAB}"/>
    <cellStyle name="Normal 5 4 2 4 2 2" xfId="543" xr:uid="{1B4BAF6E-2684-4E5C-A902-ADD372FDA9D6}"/>
    <cellStyle name="Normal 5 4 2 4 2 2 2" xfId="1225" xr:uid="{BFC2D347-3ACB-402E-9526-47222C803566}"/>
    <cellStyle name="Normal 5 4 2 4 2 2 2 2" xfId="1226" xr:uid="{74841314-355D-44DC-942E-68B471FC83AF}"/>
    <cellStyle name="Normal 5 4 2 4 2 2 3" xfId="1227" xr:uid="{E6BA972A-7ED7-4D28-B65E-D14CEB2ADD21}"/>
    <cellStyle name="Normal 5 4 2 4 2 3" xfId="1228" xr:uid="{DEFA7349-F3FC-4F70-B27F-189B872A298C}"/>
    <cellStyle name="Normal 5 4 2 4 2 3 2" xfId="1229" xr:uid="{C023C768-1B69-4E52-8306-3C922A180F3F}"/>
    <cellStyle name="Normal 5 4 2 4 2 4" xfId="1230" xr:uid="{93E59032-4355-4B46-9E24-33F9C8EFD18D}"/>
    <cellStyle name="Normal 5 4 2 4 3" xfId="544" xr:uid="{7A56B0C8-15B1-44B6-9B54-5B7C81193A97}"/>
    <cellStyle name="Normal 5 4 2 4 3 2" xfId="1231" xr:uid="{4FAA77DD-850A-45ED-94C7-6BBBF284BAAB}"/>
    <cellStyle name="Normal 5 4 2 4 3 2 2" xfId="1232" xr:uid="{FB336F95-EDEA-4072-86C0-03E92AB0C60F}"/>
    <cellStyle name="Normal 5 4 2 4 3 3" xfId="1233" xr:uid="{9A65486A-C154-4F35-8DD8-1D9B4BD4B351}"/>
    <cellStyle name="Normal 5 4 2 4 4" xfId="1234" xr:uid="{68A07B09-4115-4B1A-8B86-C8E31FA9051A}"/>
    <cellStyle name="Normal 5 4 2 4 4 2" xfId="1235" xr:uid="{326FDD8A-1808-41FE-A20B-8F0AE5B9E19F}"/>
    <cellStyle name="Normal 5 4 2 4 5" xfId="1236" xr:uid="{40C63ADF-B0A4-4371-98C3-5B2F0D3D2FB1}"/>
    <cellStyle name="Normal 5 4 2 5" xfId="298" xr:uid="{CA6B9A2A-C683-461D-B19D-137E881F198E}"/>
    <cellStyle name="Normal 5 4 2 5 2" xfId="545" xr:uid="{F8A7BED6-810F-4375-82A0-8E6CB235D0FA}"/>
    <cellStyle name="Normal 5 4 2 5 2 2" xfId="1237" xr:uid="{C945ECD8-8450-4057-BF57-6702678B6A14}"/>
    <cellStyle name="Normal 5 4 2 5 2 2 2" xfId="1238" xr:uid="{6E88AAA8-333B-4B96-BAD5-4D9691DF04C4}"/>
    <cellStyle name="Normal 5 4 2 5 2 3" xfId="1239" xr:uid="{81FB2506-14D2-43BD-AAB2-D0167F65FB3B}"/>
    <cellStyle name="Normal 5 4 2 5 3" xfId="1240" xr:uid="{831C51B8-455B-4E64-B9CC-A3BC59B82CB7}"/>
    <cellStyle name="Normal 5 4 2 5 3 2" xfId="1241" xr:uid="{9240A3D2-8E09-4F14-BEA8-6E782980F3E8}"/>
    <cellStyle name="Normal 5 4 2 5 4" xfId="1242" xr:uid="{1BBF38FF-A9DD-472D-9D7F-439C15F5ECF7}"/>
    <cellStyle name="Normal 5 4 2 6" xfId="546" xr:uid="{CA143C19-A1C6-4056-B8A2-49203FE665C8}"/>
    <cellStyle name="Normal 5 4 2 6 2" xfId="1243" xr:uid="{025AF68F-3917-4E34-A6EF-125ACD609482}"/>
    <cellStyle name="Normal 5 4 2 6 2 2" xfId="1244" xr:uid="{E4E64790-8F9D-42CA-9347-D355EC9F8FED}"/>
    <cellStyle name="Normal 5 4 2 6 2 3" xfId="4419" xr:uid="{D71DC34C-55EB-41AC-AC16-DD5EEE512787}"/>
    <cellStyle name="Normal 5 4 2 6 3" xfId="1245" xr:uid="{A6F3096D-E7E3-48AE-BF5B-EB315A5092F6}"/>
    <cellStyle name="Normal 5 4 2 6 4" xfId="2850" xr:uid="{BB8A6273-68B9-48F0-AF9A-55D377DEF805}"/>
    <cellStyle name="Normal 5 4 2 6 4 2" xfId="4584" xr:uid="{747C8086-D4EA-44B7-A125-06ABEE8F1CDE}"/>
    <cellStyle name="Normal 5 4 2 6 4 3" xfId="4683" xr:uid="{217AF290-83D7-46E0-9CE3-20FD7796AE16}"/>
    <cellStyle name="Normal 5 4 2 6 4 4" xfId="4611" xr:uid="{E466253B-6D80-4523-B164-A4736BEF5A13}"/>
    <cellStyle name="Normal 5 4 2 7" xfId="1246" xr:uid="{D6608662-F005-45E4-887C-9EC3F29346C0}"/>
    <cellStyle name="Normal 5 4 2 7 2" xfId="1247" xr:uid="{A2DD89DA-894F-4A68-837E-7753B2EA94C2}"/>
    <cellStyle name="Normal 5 4 2 8" xfId="1248" xr:uid="{BC125709-85D9-42E2-B850-C11F83C27998}"/>
    <cellStyle name="Normal 5 4 2 9" xfId="2851" xr:uid="{8EAA97F5-2400-408A-A2A9-A65DFE5FDCF7}"/>
    <cellStyle name="Normal 5 4 3" xfId="95" xr:uid="{9DCC31DB-029E-4A9E-BA8E-B700B8DEA66A}"/>
    <cellStyle name="Normal 5 4 3 2" xfId="96" xr:uid="{CC42E710-B071-4965-8896-8F7C43551FA5}"/>
    <cellStyle name="Normal 5 4 3 2 2" xfId="547" xr:uid="{06667E90-B828-4AD3-8010-8ACC5F11623E}"/>
    <cellStyle name="Normal 5 4 3 2 2 2" xfId="548" xr:uid="{54BA4C41-67FE-4003-B073-88CF53F19A55}"/>
    <cellStyle name="Normal 5 4 3 2 2 2 2" xfId="1249" xr:uid="{7046E6DB-BE13-4A17-B37F-9E38851B5161}"/>
    <cellStyle name="Normal 5 4 3 2 2 2 2 2" xfId="1250" xr:uid="{BCB47A11-289A-4B2D-A6DB-3F2011F5A86A}"/>
    <cellStyle name="Normal 5 4 3 2 2 2 3" xfId="1251" xr:uid="{A33065A3-3DE9-486A-8C59-EEB4AA3D97DA}"/>
    <cellStyle name="Normal 5 4 3 2 2 3" xfId="1252" xr:uid="{EB6CF708-F7DF-4720-9840-FCEE645415F8}"/>
    <cellStyle name="Normal 5 4 3 2 2 3 2" xfId="1253" xr:uid="{1C1143D0-C294-4A03-825F-64470920E7EE}"/>
    <cellStyle name="Normal 5 4 3 2 2 4" xfId="1254" xr:uid="{A46AC6E1-2AC8-44E9-A8B8-CB909B1E0E28}"/>
    <cellStyle name="Normal 5 4 3 2 3" xfId="549" xr:uid="{307BEE2B-A42B-4F47-BA92-8BB5845A57CC}"/>
    <cellStyle name="Normal 5 4 3 2 3 2" xfId="1255" xr:uid="{20792111-57C3-4E8F-9BDC-0912DA53657A}"/>
    <cellStyle name="Normal 5 4 3 2 3 2 2" xfId="1256" xr:uid="{A21A5823-6870-4B3F-AB19-EC4B0A3D2F17}"/>
    <cellStyle name="Normal 5 4 3 2 3 3" xfId="1257" xr:uid="{19402E5E-8CF8-4C70-8B0D-627EEE8B205C}"/>
    <cellStyle name="Normal 5 4 3 2 3 4" xfId="2852" xr:uid="{4FC7333E-BF52-4C44-A7BB-95BA57A8CDBC}"/>
    <cellStyle name="Normal 5 4 3 2 4" xfId="1258" xr:uid="{4E2137EE-1DB1-4BB6-98A6-40AF7FFA47A6}"/>
    <cellStyle name="Normal 5 4 3 2 4 2" xfId="1259" xr:uid="{FCEFD5B7-8773-4F91-8C9B-F19C2FF19AFD}"/>
    <cellStyle name="Normal 5 4 3 2 5" xfId="1260" xr:uid="{E4AB6475-74B6-4390-84B1-7146A837F05F}"/>
    <cellStyle name="Normal 5 4 3 2 6" xfId="2853" xr:uid="{F009DC67-96AF-4519-AF8D-9C0D38D89489}"/>
    <cellStyle name="Normal 5 4 3 3" xfId="299" xr:uid="{FD2FD1FF-1FF9-4CA1-A120-3A272786BC5F}"/>
    <cellStyle name="Normal 5 4 3 3 2" xfId="550" xr:uid="{410242DD-BB7C-4D38-BA05-26E4E7081A64}"/>
    <cellStyle name="Normal 5 4 3 3 2 2" xfId="551" xr:uid="{95E2854C-BC30-4501-98E7-4A2031D6BCD6}"/>
    <cellStyle name="Normal 5 4 3 3 2 2 2" xfId="1261" xr:uid="{3DE2F4D8-E0BE-4629-8D84-DC4B60AB5479}"/>
    <cellStyle name="Normal 5 4 3 3 2 2 2 2" xfId="1262" xr:uid="{75BFB748-FF33-452F-8032-435D42AE6781}"/>
    <cellStyle name="Normal 5 4 3 3 2 2 3" xfId="1263" xr:uid="{A17942D4-63B1-45B3-BA3A-C67C5557ACDF}"/>
    <cellStyle name="Normal 5 4 3 3 2 3" xfId="1264" xr:uid="{8C4C662F-C9CB-4B18-B573-0834356874EB}"/>
    <cellStyle name="Normal 5 4 3 3 2 3 2" xfId="1265" xr:uid="{3005DEFC-BFA2-40DF-8AF0-CB0D5C2C179B}"/>
    <cellStyle name="Normal 5 4 3 3 2 4" xfId="1266" xr:uid="{34229441-2082-4C1E-912D-D118CD6386C9}"/>
    <cellStyle name="Normal 5 4 3 3 3" xfId="552" xr:uid="{31E2CF7B-C3D1-4245-AED5-4ABA8718AD3C}"/>
    <cellStyle name="Normal 5 4 3 3 3 2" xfId="1267" xr:uid="{1CB7F255-7FB9-446B-8355-BDFCEFC9E092}"/>
    <cellStyle name="Normal 5 4 3 3 3 2 2" xfId="1268" xr:uid="{28C935E5-A478-451E-ABBC-4B4CCC0BE229}"/>
    <cellStyle name="Normal 5 4 3 3 3 3" xfId="1269" xr:uid="{9B2248EB-C350-405E-AA1A-5797F6C8E362}"/>
    <cellStyle name="Normal 5 4 3 3 4" xfId="1270" xr:uid="{F3431296-8DB8-4725-B3A8-C4807AC905ED}"/>
    <cellStyle name="Normal 5 4 3 3 4 2" xfId="1271" xr:uid="{D62D035B-57B8-47EF-B22E-14356664554B}"/>
    <cellStyle name="Normal 5 4 3 3 5" xfId="1272" xr:uid="{878526C0-1E26-47DD-8364-D3B4DF98F32C}"/>
    <cellStyle name="Normal 5 4 3 4" xfId="300" xr:uid="{1A0AF75A-0C2B-4EA3-BAAE-8B69D0F077CF}"/>
    <cellStyle name="Normal 5 4 3 4 2" xfId="553" xr:uid="{0EAA5411-8831-408C-B5C8-A86FA67C6F23}"/>
    <cellStyle name="Normal 5 4 3 4 2 2" xfId="1273" xr:uid="{94DBF8E3-4762-425E-803D-CC1470465065}"/>
    <cellStyle name="Normal 5 4 3 4 2 2 2" xfId="1274" xr:uid="{4D29A334-3449-495D-88FC-7EC79C21770F}"/>
    <cellStyle name="Normal 5 4 3 4 2 3" xfId="1275" xr:uid="{710453C7-B521-4230-99EB-8D10331B7D75}"/>
    <cellStyle name="Normal 5 4 3 4 3" xfId="1276" xr:uid="{5CCF0B00-E2AA-4DC8-BA60-FA8D482D81ED}"/>
    <cellStyle name="Normal 5 4 3 4 3 2" xfId="1277" xr:uid="{7782E087-BA40-4389-8C80-2BE3C9C49132}"/>
    <cellStyle name="Normal 5 4 3 4 4" xfId="1278" xr:uid="{8ED24F5D-0CD9-4451-8319-95881ECFA2B6}"/>
    <cellStyle name="Normal 5 4 3 5" xfId="554" xr:uid="{2F8F5D93-FD2C-43EE-A878-83CF55785D6A}"/>
    <cellStyle name="Normal 5 4 3 5 2" xfId="1279" xr:uid="{7BBD786D-CAA6-4E93-B9C4-128E3D022B78}"/>
    <cellStyle name="Normal 5 4 3 5 2 2" xfId="1280" xr:uid="{A8F4A6BD-A6A8-4276-AD94-768B1C15E06D}"/>
    <cellStyle name="Normal 5 4 3 5 3" xfId="1281" xr:uid="{5B2A723A-1B89-46FE-96DD-496427208B67}"/>
    <cellStyle name="Normal 5 4 3 5 4" xfId="2854" xr:uid="{D40DC25C-4534-4FD7-9ADA-B4C19ED36842}"/>
    <cellStyle name="Normal 5 4 3 6" xfId="1282" xr:uid="{D9C9422A-4B65-4342-A472-014D86AB78C9}"/>
    <cellStyle name="Normal 5 4 3 6 2" xfId="1283" xr:uid="{E5C9102E-A9E0-4899-B8B7-B69981E374A7}"/>
    <cellStyle name="Normal 5 4 3 7" xfId="1284" xr:uid="{371441B4-2930-4911-9EAB-FDECE376DC44}"/>
    <cellStyle name="Normal 5 4 3 8" xfId="2855" xr:uid="{ABC6CD5C-A485-4000-831E-9F5CCB2C573F}"/>
    <cellStyle name="Normal 5 4 4" xfId="97" xr:uid="{94AB8BF0-87D2-49C0-803B-2EE22017B7BD}"/>
    <cellStyle name="Normal 5 4 4 2" xfId="446" xr:uid="{8F918051-8612-4344-A245-C4DFC9CBD9D4}"/>
    <cellStyle name="Normal 5 4 4 2 2" xfId="555" xr:uid="{64452078-8B67-4DF1-95A4-EBE20AFA061A}"/>
    <cellStyle name="Normal 5 4 4 2 2 2" xfId="1285" xr:uid="{27B9BB89-739E-498A-8669-4B083867B2FF}"/>
    <cellStyle name="Normal 5 4 4 2 2 2 2" xfId="1286" xr:uid="{A7F9C188-5AFA-426F-8E1F-166D2E99951D}"/>
    <cellStyle name="Normal 5 4 4 2 2 3" xfId="1287" xr:uid="{59FE6C72-2949-4CAC-9950-9A436A33A89A}"/>
    <cellStyle name="Normal 5 4 4 2 2 4" xfId="2856" xr:uid="{B6B9BD65-6CBF-4403-8F96-C81D8B846A6D}"/>
    <cellStyle name="Normal 5 4 4 2 3" xfId="1288" xr:uid="{1122C034-33E7-4995-9650-51525C58C871}"/>
    <cellStyle name="Normal 5 4 4 2 3 2" xfId="1289" xr:uid="{6129B81F-A5CA-4FE8-8E43-B450D4AE3853}"/>
    <cellStyle name="Normal 5 4 4 2 4" xfId="1290" xr:uid="{3571BBDA-80A1-444F-BD70-AFD3C16C6087}"/>
    <cellStyle name="Normal 5 4 4 2 5" xfId="2857" xr:uid="{EC931459-4DCD-4970-8B1B-39E4410FC941}"/>
    <cellStyle name="Normal 5 4 4 3" xfId="556" xr:uid="{DBE5EE5A-1BE9-4C84-9519-747AD72BE8E2}"/>
    <cellStyle name="Normal 5 4 4 3 2" xfId="1291" xr:uid="{BB7CB4CD-6DA4-4E66-BD1C-7A7265C16B34}"/>
    <cellStyle name="Normal 5 4 4 3 2 2" xfId="1292" xr:uid="{354DA4BF-F69F-4048-AD7D-DE4C664C0C95}"/>
    <cellStyle name="Normal 5 4 4 3 3" xfId="1293" xr:uid="{7E3BEDE9-6C93-4C29-BD7D-A8ED19D700DC}"/>
    <cellStyle name="Normal 5 4 4 3 4" xfId="2858" xr:uid="{375ACA1D-A65C-40F2-B0E8-D9390E3BE0D7}"/>
    <cellStyle name="Normal 5 4 4 4" xfId="1294" xr:uid="{F977916D-E69D-4F5F-A887-432C09DEBD85}"/>
    <cellStyle name="Normal 5 4 4 4 2" xfId="1295" xr:uid="{344C7C19-E7D1-43ED-B8A6-63E9A656CFD4}"/>
    <cellStyle name="Normal 5 4 4 4 3" xfId="2859" xr:uid="{743B49DA-8CEC-4413-AB02-938409CC0FD4}"/>
    <cellStyle name="Normal 5 4 4 4 4" xfId="2860" xr:uid="{104B9013-FE74-4B18-8537-931526725107}"/>
    <cellStyle name="Normal 5 4 4 5" xfId="1296" xr:uid="{8CB686A6-C10A-417A-91D1-B98B89A40CE6}"/>
    <cellStyle name="Normal 5 4 4 6" xfId="2861" xr:uid="{2FF7F497-A3FD-49C9-849F-6430B0626D02}"/>
    <cellStyle name="Normal 5 4 4 7" xfId="2862" xr:uid="{F518E7BD-E9CC-4BE4-9517-63331585C7FE}"/>
    <cellStyle name="Normal 5 4 5" xfId="301" xr:uid="{E696A593-D650-499C-90EA-FFB3D8E8EC76}"/>
    <cellStyle name="Normal 5 4 5 2" xfId="557" xr:uid="{15367E0C-6898-43F8-8C71-32BB4D71EEF1}"/>
    <cellStyle name="Normal 5 4 5 2 2" xfId="558" xr:uid="{FC4F0509-DC64-4855-9BCC-26C7BAE87B0A}"/>
    <cellStyle name="Normal 5 4 5 2 2 2" xfId="1297" xr:uid="{14488AE4-BE17-4E35-9026-FC00302309F7}"/>
    <cellStyle name="Normal 5 4 5 2 2 2 2" xfId="1298" xr:uid="{725CAF9D-BDEC-4ECD-929A-8070D7B92636}"/>
    <cellStyle name="Normal 5 4 5 2 2 3" xfId="1299" xr:uid="{0EA80091-930A-4E04-9200-117B11F88A8A}"/>
    <cellStyle name="Normal 5 4 5 2 3" xfId="1300" xr:uid="{FFD3F33C-1990-4437-BE6E-23FF36E1D0F7}"/>
    <cellStyle name="Normal 5 4 5 2 3 2" xfId="1301" xr:uid="{E9C5DBC9-DD1A-4CC5-A529-66B9013B601D}"/>
    <cellStyle name="Normal 5 4 5 2 4" xfId="1302" xr:uid="{441DC7F9-272F-4207-97EB-CE54666DF37E}"/>
    <cellStyle name="Normal 5 4 5 3" xfId="559" xr:uid="{0A8603EE-2B1A-4083-B641-6AFE973B12D8}"/>
    <cellStyle name="Normal 5 4 5 3 2" xfId="1303" xr:uid="{1897E288-2155-44BE-920C-4C097E8E09B2}"/>
    <cellStyle name="Normal 5 4 5 3 2 2" xfId="1304" xr:uid="{6BFFE63C-1219-48FD-8D42-E48B53840145}"/>
    <cellStyle name="Normal 5 4 5 3 3" xfId="1305" xr:uid="{7FF52E3B-9E2C-4FC7-8B61-6371E0C5B0AA}"/>
    <cellStyle name="Normal 5 4 5 3 4" xfId="2863" xr:uid="{4476D085-7C36-4652-B735-8527251E39DD}"/>
    <cellStyle name="Normal 5 4 5 4" xfId="1306" xr:uid="{B40B7AE4-CA4E-4356-868E-8E101C68F661}"/>
    <cellStyle name="Normal 5 4 5 4 2" xfId="1307" xr:uid="{4B47B2D7-EC2F-44BA-8F24-0F4F03A19EF3}"/>
    <cellStyle name="Normal 5 4 5 5" xfId="1308" xr:uid="{10E72DB1-121F-451E-80F4-6DA66389029C}"/>
    <cellStyle name="Normal 5 4 5 6" xfId="2864" xr:uid="{7AA727BE-FA5A-43A6-94EE-BF127D8DC453}"/>
    <cellStyle name="Normal 5 4 6" xfId="302" xr:uid="{709CC330-DD86-4DCD-96D0-E9FD3727CDD9}"/>
    <cellStyle name="Normal 5 4 6 2" xfId="560" xr:uid="{BCB55E25-6C14-475A-83AF-9BF4AD81874F}"/>
    <cellStyle name="Normal 5 4 6 2 2" xfId="1309" xr:uid="{C3452B75-3A0D-4DAC-B201-769915C6AF1F}"/>
    <cellStyle name="Normal 5 4 6 2 2 2" xfId="1310" xr:uid="{5B3F3C17-5EFF-45CE-ACD6-C815516BE212}"/>
    <cellStyle name="Normal 5 4 6 2 3" xfId="1311" xr:uid="{2149B939-EC1E-4F90-B999-DC780FB70F09}"/>
    <cellStyle name="Normal 5 4 6 2 4" xfId="2865" xr:uid="{5002F462-D37B-447C-B6F2-DA66A894B09B}"/>
    <cellStyle name="Normal 5 4 6 3" xfId="1312" xr:uid="{1F8DD12F-EAE4-4B9D-A1C7-C2E9D67216F1}"/>
    <cellStyle name="Normal 5 4 6 3 2" xfId="1313" xr:uid="{23E9576A-77A3-4D5E-B5F0-477B7CAFD287}"/>
    <cellStyle name="Normal 5 4 6 4" xfId="1314" xr:uid="{D03DF836-A657-43B5-85E8-A72F55814FE7}"/>
    <cellStyle name="Normal 5 4 6 5" xfId="2866" xr:uid="{936C757A-CDC9-45D1-AB2C-AAB2294E7088}"/>
    <cellStyle name="Normal 5 4 7" xfId="561" xr:uid="{6949AC6B-4B1A-4908-8087-52F1E19B3B40}"/>
    <cellStyle name="Normal 5 4 7 2" xfId="1315" xr:uid="{8B7B898E-EE05-4C17-8ECC-3980AC16FEE5}"/>
    <cellStyle name="Normal 5 4 7 2 2" xfId="1316" xr:uid="{771BD2EA-8C00-401B-B07D-8D9E002588AF}"/>
    <cellStyle name="Normal 5 4 7 2 3" xfId="4418" xr:uid="{7E4ABD8E-D265-43F5-8BC3-422B5AC6444C}"/>
    <cellStyle name="Normal 5 4 7 3" xfId="1317" xr:uid="{6D772969-D95D-442D-B7B6-FD610A3AD93B}"/>
    <cellStyle name="Normal 5 4 7 4" xfId="2867" xr:uid="{C5A585F2-6DDC-45E6-87FE-B38E197C30C0}"/>
    <cellStyle name="Normal 5 4 7 4 2" xfId="4583" xr:uid="{CF7C5B3A-0680-44C5-B2BF-D76DB9722222}"/>
    <cellStyle name="Normal 5 4 7 4 3" xfId="4684" xr:uid="{FD4D5294-5EC9-4A1D-8BE5-35420BEC5A23}"/>
    <cellStyle name="Normal 5 4 7 4 4" xfId="4610" xr:uid="{714FFC67-0464-4912-8D3B-1D3A9AFF615E}"/>
    <cellStyle name="Normal 5 4 8" xfId="1318" xr:uid="{7C0166DE-BE52-4E8D-BC06-DEAAC6774FCB}"/>
    <cellStyle name="Normal 5 4 8 2" xfId="1319" xr:uid="{096F5778-C3F3-4CC7-904B-34CA2626D2C2}"/>
    <cellStyle name="Normal 5 4 8 3" xfId="2868" xr:uid="{6AC26187-31B0-4A90-A0D1-8439F03E26AF}"/>
    <cellStyle name="Normal 5 4 8 4" xfId="2869" xr:uid="{40964E1F-E8CC-44B2-8441-0E6BE898C31E}"/>
    <cellStyle name="Normal 5 4 9" xfId="1320" xr:uid="{A15D6A2D-40F9-441C-9FE3-D7465BEB828F}"/>
    <cellStyle name="Normal 5 5" xfId="98" xr:uid="{C0198E4E-409E-43E1-B48E-B187A05D56C4}"/>
    <cellStyle name="Normal 5 5 10" xfId="2870" xr:uid="{5F201F7B-D1D8-45DE-A280-8911FA191CB1}"/>
    <cellStyle name="Normal 5 5 11" xfId="2871" xr:uid="{7BEF1A9E-276D-4D18-8C9C-3F82176CA145}"/>
    <cellStyle name="Normal 5 5 2" xfId="99" xr:uid="{DE192A27-4E96-462F-9825-E4CFECDB2918}"/>
    <cellStyle name="Normal 5 5 2 2" xfId="100" xr:uid="{1257F853-3DD5-4BB4-BDEF-C2FBD542D793}"/>
    <cellStyle name="Normal 5 5 2 2 2" xfId="303" xr:uid="{1D541EB5-B8CB-4ACF-99E2-12B722D4D25D}"/>
    <cellStyle name="Normal 5 5 2 2 2 2" xfId="562" xr:uid="{D43D72B9-505C-4F3A-BD42-D7562E27DD9E}"/>
    <cellStyle name="Normal 5 5 2 2 2 2 2" xfId="1321" xr:uid="{C4726608-141E-4C18-A96F-62EB23FA1873}"/>
    <cellStyle name="Normal 5 5 2 2 2 2 2 2" xfId="1322" xr:uid="{BE51B5D7-698F-4A14-95C2-A695F92970BD}"/>
    <cellStyle name="Normal 5 5 2 2 2 2 3" xfId="1323" xr:uid="{9BD360DA-A729-40CC-B622-46F5F16C13A2}"/>
    <cellStyle name="Normal 5 5 2 2 2 2 4" xfId="2872" xr:uid="{29602F3C-5F9E-498D-AFB5-8668EFFEF98B}"/>
    <cellStyle name="Normal 5 5 2 2 2 3" xfId="1324" xr:uid="{4C50A58A-4AC1-4A61-8727-9D6DF566B334}"/>
    <cellStyle name="Normal 5 5 2 2 2 3 2" xfId="1325" xr:uid="{BAF42913-E798-4907-ABF3-CE75B59630B4}"/>
    <cellStyle name="Normal 5 5 2 2 2 3 3" xfId="2873" xr:uid="{00BA4112-9370-465B-B6AD-FB19CBB23668}"/>
    <cellStyle name="Normal 5 5 2 2 2 3 4" xfId="2874" xr:uid="{27FB0284-5FB8-4569-84A1-BF09FA832002}"/>
    <cellStyle name="Normal 5 5 2 2 2 4" xfId="1326" xr:uid="{9B395A4C-2732-4D4A-A931-08EC1A61FDA0}"/>
    <cellStyle name="Normal 5 5 2 2 2 5" xfId="2875" xr:uid="{5ABC121B-2C4A-471F-9956-10D897C2EF7E}"/>
    <cellStyle name="Normal 5 5 2 2 2 6" xfId="2876" xr:uid="{D7A9E85F-021C-4CE5-94ED-335570FAE76A}"/>
    <cellStyle name="Normal 5 5 2 2 3" xfId="563" xr:uid="{8FA54F98-18CF-4C6C-AFED-2632166C4046}"/>
    <cellStyle name="Normal 5 5 2 2 3 2" xfId="1327" xr:uid="{20D9C911-0852-4304-9ADC-480E80826E39}"/>
    <cellStyle name="Normal 5 5 2 2 3 2 2" xfId="1328" xr:uid="{F518EFB2-4845-4EB9-B049-FD325B802DAF}"/>
    <cellStyle name="Normal 5 5 2 2 3 2 3" xfId="2877" xr:uid="{282B1754-2F06-4520-89B4-418688E1128A}"/>
    <cellStyle name="Normal 5 5 2 2 3 2 4" xfId="2878" xr:uid="{AD4A8C20-8055-4FB5-8C72-975A0E7E1685}"/>
    <cellStyle name="Normal 5 5 2 2 3 3" xfId="1329" xr:uid="{66127F24-C88D-4FA6-907E-8233BB993505}"/>
    <cellStyle name="Normal 5 5 2 2 3 4" xfId="2879" xr:uid="{D1772324-587C-44DF-97DD-4AC443AAA64C}"/>
    <cellStyle name="Normal 5 5 2 2 3 5" xfId="2880" xr:uid="{7C660367-3C8D-4ACA-920E-0EF4800D4C6F}"/>
    <cellStyle name="Normal 5 5 2 2 4" xfId="1330" xr:uid="{C065CC8C-D642-48CB-AA60-7AE0552ADEA6}"/>
    <cellStyle name="Normal 5 5 2 2 4 2" xfId="1331" xr:uid="{1B7D3429-4A7B-433E-BE10-B9FF9B601109}"/>
    <cellStyle name="Normal 5 5 2 2 4 3" xfId="2881" xr:uid="{ED439659-44C5-46D0-8917-4EC9B83BF851}"/>
    <cellStyle name="Normal 5 5 2 2 4 4" xfId="2882" xr:uid="{ABF7D9CD-0818-4427-9F63-DACB8DD678B1}"/>
    <cellStyle name="Normal 5 5 2 2 5" xfId="1332" xr:uid="{E4453583-CF48-4FEA-8023-457583C3CCD3}"/>
    <cellStyle name="Normal 5 5 2 2 5 2" xfId="2883" xr:uid="{010ECF14-D6AC-4AC3-BAFD-AFF59995E8EC}"/>
    <cellStyle name="Normal 5 5 2 2 5 3" xfId="2884" xr:uid="{D13747DA-DA82-4673-ADD4-91C514CBE1F9}"/>
    <cellStyle name="Normal 5 5 2 2 5 4" xfId="2885" xr:uid="{FB74E2F7-490D-4FCE-865E-F6275D97CE6C}"/>
    <cellStyle name="Normal 5 5 2 2 6" xfId="2886" xr:uid="{22592469-3C0B-4EB7-BF71-2A78B2B0BAC2}"/>
    <cellStyle name="Normal 5 5 2 2 7" xfId="2887" xr:uid="{08CA2A2C-3C5A-4AC2-B97E-65FEC2E44E11}"/>
    <cellStyle name="Normal 5 5 2 2 8" xfId="2888" xr:uid="{5C51EC91-8ACA-4CE7-94F1-5B682D1464FA}"/>
    <cellStyle name="Normal 5 5 2 3" xfId="304" xr:uid="{6D36A03D-1A56-4319-A17B-1187419F37DF}"/>
    <cellStyle name="Normal 5 5 2 3 2" xfId="564" xr:uid="{A3441C10-F204-48BD-AD04-DE6304F9C2AC}"/>
    <cellStyle name="Normal 5 5 2 3 2 2" xfId="565" xr:uid="{32C382C5-270E-44C7-B363-1CF4415C8191}"/>
    <cellStyle name="Normal 5 5 2 3 2 2 2" xfId="1333" xr:uid="{79EB5784-F83F-4B0F-A8B2-5C97F31619AE}"/>
    <cellStyle name="Normal 5 5 2 3 2 2 2 2" xfId="1334" xr:uid="{4E23970B-EB46-4638-8A2E-144069D0DE0E}"/>
    <cellStyle name="Normal 5 5 2 3 2 2 3" xfId="1335" xr:uid="{070E3882-F45A-4055-BD09-02B5F124ABF3}"/>
    <cellStyle name="Normal 5 5 2 3 2 3" xfId="1336" xr:uid="{DEB5C6C8-5E02-4183-88AB-B4DBD8496B9E}"/>
    <cellStyle name="Normal 5 5 2 3 2 3 2" xfId="1337" xr:uid="{027A5A1F-4983-4701-97B2-B57F5797C6D3}"/>
    <cellStyle name="Normal 5 5 2 3 2 4" xfId="1338" xr:uid="{F33CA902-50AB-423F-B5DE-2E006BBFE80D}"/>
    <cellStyle name="Normal 5 5 2 3 3" xfId="566" xr:uid="{453A56B7-1D03-426D-BD42-D7B39C700310}"/>
    <cellStyle name="Normal 5 5 2 3 3 2" xfId="1339" xr:uid="{AB9A06C0-0A74-4B8B-9A33-210E242848A0}"/>
    <cellStyle name="Normal 5 5 2 3 3 2 2" xfId="1340" xr:uid="{8D1CDA0D-657F-4ACE-B598-200C46507838}"/>
    <cellStyle name="Normal 5 5 2 3 3 3" xfId="1341" xr:uid="{40359664-E723-40EE-8419-8EA166091943}"/>
    <cellStyle name="Normal 5 5 2 3 3 4" xfId="2889" xr:uid="{034BC049-E598-4819-AB69-602F1B9B8075}"/>
    <cellStyle name="Normal 5 5 2 3 4" xfId="1342" xr:uid="{5B77EA05-F0E0-45F8-8CC8-6C9552343AD6}"/>
    <cellStyle name="Normal 5 5 2 3 4 2" xfId="1343" xr:uid="{B46672F9-7B3E-4C1F-B106-3A772EFF467A}"/>
    <cellStyle name="Normal 5 5 2 3 5" xfId="1344" xr:uid="{16C1C169-EED2-4323-A15C-55868FA08380}"/>
    <cellStyle name="Normal 5 5 2 3 6" xfId="2890" xr:uid="{EDBC4AFC-68D2-4DD9-975C-1D4FA3E7BC1F}"/>
    <cellStyle name="Normal 5 5 2 4" xfId="305" xr:uid="{FE73BF33-6FA3-4786-9778-D8C7F7860C1D}"/>
    <cellStyle name="Normal 5 5 2 4 2" xfId="567" xr:uid="{3FA1B102-5EE1-4789-B4C4-45D02ED93C07}"/>
    <cellStyle name="Normal 5 5 2 4 2 2" xfId="1345" xr:uid="{33EE5E6D-B1FA-4800-8356-1A63A7DCD6F9}"/>
    <cellStyle name="Normal 5 5 2 4 2 2 2" xfId="1346" xr:uid="{C3675CE7-914C-4604-B06B-93358AEB6324}"/>
    <cellStyle name="Normal 5 5 2 4 2 3" xfId="1347" xr:uid="{3798AA6B-37FD-407E-88C8-5A40F40AB40B}"/>
    <cellStyle name="Normal 5 5 2 4 2 4" xfId="2891" xr:uid="{E8B33F54-2BD7-49EE-9462-3DB503D25272}"/>
    <cellStyle name="Normal 5 5 2 4 3" xfId="1348" xr:uid="{736D4EF7-6D38-46C2-8C8A-2E950A37EEC0}"/>
    <cellStyle name="Normal 5 5 2 4 3 2" xfId="1349" xr:uid="{9E3BEB38-ECB8-49BF-A834-06F5239BF6B7}"/>
    <cellStyle name="Normal 5 5 2 4 4" xfId="1350" xr:uid="{E7BD4C7B-2983-4804-AEA0-0B7C1D9C5AB4}"/>
    <cellStyle name="Normal 5 5 2 4 5" xfId="2892" xr:uid="{A3A1C569-595B-457B-BEBD-A42A4367F87C}"/>
    <cellStyle name="Normal 5 5 2 5" xfId="306" xr:uid="{F5CAC215-3ACE-41B2-9B73-5A404FCBDAB3}"/>
    <cellStyle name="Normal 5 5 2 5 2" xfId="1351" xr:uid="{2FBCA214-B8F6-4B43-8C93-AEB5AE332602}"/>
    <cellStyle name="Normal 5 5 2 5 2 2" xfId="1352" xr:uid="{3ADBC744-1FBF-4E53-B25B-334DD5BE58F0}"/>
    <cellStyle name="Normal 5 5 2 5 3" xfId="1353" xr:uid="{64C5E56D-7DEA-4C31-9468-6834140E1856}"/>
    <cellStyle name="Normal 5 5 2 5 4" xfId="2893" xr:uid="{3107AD02-3FF2-4A4D-82E2-A291A64E0B5E}"/>
    <cellStyle name="Normal 5 5 2 6" xfId="1354" xr:uid="{7E081250-71C4-4020-B989-347F3FCC8758}"/>
    <cellStyle name="Normal 5 5 2 6 2" xfId="1355" xr:uid="{2850F62B-D90D-4E34-A764-F7C584B3777A}"/>
    <cellStyle name="Normal 5 5 2 6 3" xfId="2894" xr:uid="{1B624E88-C297-42BB-9185-D361256971A0}"/>
    <cellStyle name="Normal 5 5 2 6 4" xfId="2895" xr:uid="{6DF87305-539E-4F9B-AE97-B8AA868DDD15}"/>
    <cellStyle name="Normal 5 5 2 7" xfId="1356" xr:uid="{58BBE9BC-231D-4FAC-B477-0D60C0A01326}"/>
    <cellStyle name="Normal 5 5 2 8" xfId="2896" xr:uid="{A647EF78-D86A-4D50-A08B-40685741A077}"/>
    <cellStyle name="Normal 5 5 2 9" xfId="2897" xr:uid="{28DBD004-8869-4F59-B12F-45E92528FD64}"/>
    <cellStyle name="Normal 5 5 3" xfId="101" xr:uid="{DE5935F2-9D09-49C4-9B73-98061CA407BF}"/>
    <cellStyle name="Normal 5 5 3 2" xfId="102" xr:uid="{A9B1442E-071F-4C6E-A7CF-399AA2229813}"/>
    <cellStyle name="Normal 5 5 3 2 2" xfId="568" xr:uid="{DD8846B1-A931-4733-91A9-7D3911B1D476}"/>
    <cellStyle name="Normal 5 5 3 2 2 2" xfId="1357" xr:uid="{E96E362C-7DEC-457C-84D6-7C6CEFEFD477}"/>
    <cellStyle name="Normal 5 5 3 2 2 2 2" xfId="1358" xr:uid="{27E878FA-FB68-4B89-8ECD-5D28FD630CBD}"/>
    <cellStyle name="Normal 5 5 3 2 2 2 2 2" xfId="4468" xr:uid="{1A285A88-85C8-46A2-8C6C-9C8BCD332E3F}"/>
    <cellStyle name="Normal 5 5 3 2 2 2 3" xfId="4469" xr:uid="{3B1D8758-AF02-402F-AA88-509F05AA029B}"/>
    <cellStyle name="Normal 5 5 3 2 2 3" xfId="1359" xr:uid="{0028A8DB-5435-49C3-B80C-4C5979F9175C}"/>
    <cellStyle name="Normal 5 5 3 2 2 3 2" xfId="4470" xr:uid="{8ACD7A52-9D7A-4467-9108-286D6C9096F3}"/>
    <cellStyle name="Normal 5 5 3 2 2 4" xfId="2898" xr:uid="{11BBBDB0-5BFF-4815-B23E-C7F702544111}"/>
    <cellStyle name="Normal 5 5 3 2 3" xfId="1360" xr:uid="{5FABC5F0-B8DD-401D-AE5C-DB59506B7BFD}"/>
    <cellStyle name="Normal 5 5 3 2 3 2" xfId="1361" xr:uid="{6E485378-2E95-4124-A661-9D614983CB9F}"/>
    <cellStyle name="Normal 5 5 3 2 3 2 2" xfId="4471" xr:uid="{2BFA271A-2065-449A-B25F-8C0BA884F32C}"/>
    <cellStyle name="Normal 5 5 3 2 3 3" xfId="2899" xr:uid="{602F4853-E36D-4D9F-BD8C-754792BC29D9}"/>
    <cellStyle name="Normal 5 5 3 2 3 4" xfId="2900" xr:uid="{242C4A15-754F-41DB-A39D-A28D089C76CB}"/>
    <cellStyle name="Normal 5 5 3 2 4" xfId="1362" xr:uid="{88356BC2-8DE5-4031-8AC0-F047DC60D0B7}"/>
    <cellStyle name="Normal 5 5 3 2 4 2" xfId="4472" xr:uid="{6F2E0BEF-8B64-463E-9395-F1892FD26F32}"/>
    <cellStyle name="Normal 5 5 3 2 5" xfId="2901" xr:uid="{C7B3DFE7-60FE-4996-8602-A00636E814E5}"/>
    <cellStyle name="Normal 5 5 3 2 6" xfId="2902" xr:uid="{18F6C424-DF8D-4822-B322-9A05B72988AB}"/>
    <cellStyle name="Normal 5 5 3 3" xfId="307" xr:uid="{79183C70-CCB5-4851-BC1E-01CEF4557C7C}"/>
    <cellStyle name="Normal 5 5 3 3 2" xfId="1363" xr:uid="{E68670F1-2D78-4574-BAA6-502AA7A7D74C}"/>
    <cellStyle name="Normal 5 5 3 3 2 2" xfId="1364" xr:uid="{D57B082B-1EC6-4309-A57B-EF975A39A8CA}"/>
    <cellStyle name="Normal 5 5 3 3 2 2 2" xfId="4473" xr:uid="{84791AF2-4997-4EC8-8F27-71F50DED4E8B}"/>
    <cellStyle name="Normal 5 5 3 3 2 3" xfId="2903" xr:uid="{9ACEEE90-1BE8-420F-9E18-BD54CEE55AA4}"/>
    <cellStyle name="Normal 5 5 3 3 2 4" xfId="2904" xr:uid="{FE89F655-BBCC-43DB-B821-86BE379089F4}"/>
    <cellStyle name="Normal 5 5 3 3 3" xfId="1365" xr:uid="{A33D4346-E98A-460A-A754-FC9C07AFF3AD}"/>
    <cellStyle name="Normal 5 5 3 3 3 2" xfId="4474" xr:uid="{FA3254DB-2624-4DB2-B6E9-0FA0B22915CD}"/>
    <cellStyle name="Normal 5 5 3 3 4" xfId="2905" xr:uid="{0E989F15-5309-4C5B-B851-8849C39B3640}"/>
    <cellStyle name="Normal 5 5 3 3 5" xfId="2906" xr:uid="{B2A1385A-BACF-483D-95F0-53879EB3C974}"/>
    <cellStyle name="Normal 5 5 3 4" xfId="1366" xr:uid="{9A442192-C61F-4CB8-91B8-A6D1551612F7}"/>
    <cellStyle name="Normal 5 5 3 4 2" xfId="1367" xr:uid="{8E80F8F5-451B-4315-85E8-A61E9B94DBC4}"/>
    <cellStyle name="Normal 5 5 3 4 2 2" xfId="4475" xr:uid="{8E9824F4-6169-4E0C-AC11-BF4374F312F0}"/>
    <cellStyle name="Normal 5 5 3 4 3" xfId="2907" xr:uid="{E6C9A35E-9E21-4669-8AE9-6C72A6869898}"/>
    <cellStyle name="Normal 5 5 3 4 4" xfId="2908" xr:uid="{D03EB882-EB30-48BB-807F-EB3F956DCA87}"/>
    <cellStyle name="Normal 5 5 3 5" xfId="1368" xr:uid="{0EC95E35-C1C3-450B-97E1-47F18BB20063}"/>
    <cellStyle name="Normal 5 5 3 5 2" xfId="2909" xr:uid="{4579B8B2-FEE2-4A92-887B-3A847A2FC855}"/>
    <cellStyle name="Normal 5 5 3 5 3" xfId="2910" xr:uid="{CBBB427F-0444-4594-8A6C-3603169FCCFE}"/>
    <cellStyle name="Normal 5 5 3 5 4" xfId="2911" xr:uid="{C4955316-D9C7-4282-BE09-FDF94C7FA122}"/>
    <cellStyle name="Normal 5 5 3 6" xfId="2912" xr:uid="{61C40934-B509-4068-B08B-8186F9F8408B}"/>
    <cellStyle name="Normal 5 5 3 7" xfId="2913" xr:uid="{0A4D31A0-5EA6-4B1C-B7FD-2E14AEC22A9C}"/>
    <cellStyle name="Normal 5 5 3 8" xfId="2914" xr:uid="{EFA0A136-6062-4DF3-94BE-421B57E898C1}"/>
    <cellStyle name="Normal 5 5 4" xfId="103" xr:uid="{D1FBC90B-03E7-4D68-8491-999E84186679}"/>
    <cellStyle name="Normal 5 5 4 2" xfId="569" xr:uid="{9C0E6D6C-57D6-45B9-8AEF-B9A962F4535F}"/>
    <cellStyle name="Normal 5 5 4 2 2" xfId="570" xr:uid="{3BC9DF9E-72EE-4F33-9F4B-3251C920277A}"/>
    <cellStyle name="Normal 5 5 4 2 2 2" xfId="1369" xr:uid="{078D39B3-F8BE-4A29-AAE8-C96A5005FF84}"/>
    <cellStyle name="Normal 5 5 4 2 2 2 2" xfId="1370" xr:uid="{043C53BD-0877-4E56-87B8-EB52C8176FFE}"/>
    <cellStyle name="Normal 5 5 4 2 2 3" xfId="1371" xr:uid="{AC5CA6EA-99BC-41DC-9778-134E1E5990E3}"/>
    <cellStyle name="Normal 5 5 4 2 2 4" xfId="2915" xr:uid="{CCE917F7-740F-4563-AD8B-FDDAC1B495CE}"/>
    <cellStyle name="Normal 5 5 4 2 3" xfId="1372" xr:uid="{A262E001-57B4-421F-8BC6-4F7E048BF42F}"/>
    <cellStyle name="Normal 5 5 4 2 3 2" xfId="1373" xr:uid="{C4DC4F65-2ACB-497E-B496-64EFF21C730D}"/>
    <cellStyle name="Normal 5 5 4 2 4" xfId="1374" xr:uid="{D4C0B024-7B90-471C-8403-6B02E17BF23C}"/>
    <cellStyle name="Normal 5 5 4 2 5" xfId="2916" xr:uid="{B2EA0F43-A259-41DF-B88C-F282B4B5E509}"/>
    <cellStyle name="Normal 5 5 4 3" xfId="571" xr:uid="{7C7C61BE-ACBB-4E75-A045-1EE56E8ECD99}"/>
    <cellStyle name="Normal 5 5 4 3 2" xfId="1375" xr:uid="{1327BEEE-5983-4517-A1D3-F80E711504D4}"/>
    <cellStyle name="Normal 5 5 4 3 2 2" xfId="1376" xr:uid="{6B1D5D33-296C-46D2-8706-19A46B8DFA49}"/>
    <cellStyle name="Normal 5 5 4 3 3" xfId="1377" xr:uid="{79849C7F-8D19-4C5E-986F-B334AA952EF2}"/>
    <cellStyle name="Normal 5 5 4 3 4" xfId="2917" xr:uid="{BE1EFE0A-18EF-48D7-8A99-17292371A916}"/>
    <cellStyle name="Normal 5 5 4 4" xfId="1378" xr:uid="{B2C1FF84-54A5-4837-B7D9-1427F32C7D08}"/>
    <cellStyle name="Normal 5 5 4 4 2" xfId="1379" xr:uid="{BFA05CD7-2A10-404A-8C16-12025F5863BA}"/>
    <cellStyle name="Normal 5 5 4 4 3" xfId="2918" xr:uid="{D1953277-B551-47BB-8BAD-BBB713DFFF1C}"/>
    <cellStyle name="Normal 5 5 4 4 4" xfId="2919" xr:uid="{3FA39F0C-B6EE-4BFA-9252-41DA352943DE}"/>
    <cellStyle name="Normal 5 5 4 5" xfId="1380" xr:uid="{DAED5C3B-4C7B-4C7B-A1B2-A13B3DDC518B}"/>
    <cellStyle name="Normal 5 5 4 6" xfId="2920" xr:uid="{6D617587-EF1B-4E69-BAB5-26049B9017F7}"/>
    <cellStyle name="Normal 5 5 4 7" xfId="2921" xr:uid="{3FC357A1-3E4B-41AC-AD3A-6AB34D38B791}"/>
    <cellStyle name="Normal 5 5 5" xfId="308" xr:uid="{D5D01849-9B6F-429E-83DE-86B9746C2D7A}"/>
    <cellStyle name="Normal 5 5 5 2" xfId="572" xr:uid="{81B2309D-006E-4EFA-80E8-BF5BCFB883CF}"/>
    <cellStyle name="Normal 5 5 5 2 2" xfId="1381" xr:uid="{AB15C5EC-B5F0-40C6-8E2F-5B23B4BABC0D}"/>
    <cellStyle name="Normal 5 5 5 2 2 2" xfId="1382" xr:uid="{CE5D48CB-3A0A-4B01-AC55-D90ED4EE181B}"/>
    <cellStyle name="Normal 5 5 5 2 3" xfId="1383" xr:uid="{F16D1685-F6C7-46CC-BB99-57FD8A2327C4}"/>
    <cellStyle name="Normal 5 5 5 2 4" xfId="2922" xr:uid="{012909CC-3D4F-4A55-846E-44B74F786217}"/>
    <cellStyle name="Normal 5 5 5 3" xfId="1384" xr:uid="{A162ADD2-173E-4B75-9775-23968960AA83}"/>
    <cellStyle name="Normal 5 5 5 3 2" xfId="1385" xr:uid="{1DDF70F1-828A-4D0C-94AC-246BE618634A}"/>
    <cellStyle name="Normal 5 5 5 3 3" xfId="2923" xr:uid="{1F79AE44-0507-40EF-83AD-B01BA0DE3715}"/>
    <cellStyle name="Normal 5 5 5 3 4" xfId="2924" xr:uid="{D61B8E63-04D9-4C7C-BA89-EADE02CAE8E6}"/>
    <cellStyle name="Normal 5 5 5 4" xfId="1386" xr:uid="{50682A99-BCAB-4062-AE3D-4FAB23A9EAF3}"/>
    <cellStyle name="Normal 5 5 5 5" xfId="2925" xr:uid="{F5D6A09F-5EF6-4A48-8961-ADBB7747852A}"/>
    <cellStyle name="Normal 5 5 5 6" xfId="2926" xr:uid="{8A7037E1-8652-4CB3-AFBD-D7DBEADB0D4F}"/>
    <cellStyle name="Normal 5 5 6" xfId="309" xr:uid="{12562C7D-328E-47BE-9A7C-F23C6776C0CC}"/>
    <cellStyle name="Normal 5 5 6 2" xfId="1387" xr:uid="{4B58F9ED-C934-4089-B2DD-1C7E0E2D9A93}"/>
    <cellStyle name="Normal 5 5 6 2 2" xfId="1388" xr:uid="{F045E58D-FA6F-4C3D-912B-A6616A13E015}"/>
    <cellStyle name="Normal 5 5 6 2 3" xfId="2927" xr:uid="{AF6339FE-7E8B-4222-A4F7-0C0567E05EE7}"/>
    <cellStyle name="Normal 5 5 6 2 4" xfId="2928" xr:uid="{2C65AA5C-5838-4C5A-BF29-2C45F9C0D67F}"/>
    <cellStyle name="Normal 5 5 6 3" xfId="1389" xr:uid="{1BDFCE02-B870-40C5-A303-42958B7A8937}"/>
    <cellStyle name="Normal 5 5 6 4" xfId="2929" xr:uid="{C9BB10CC-C129-4D44-AA41-0BAFF0A31EBC}"/>
    <cellStyle name="Normal 5 5 6 5" xfId="2930" xr:uid="{4BB6289D-4289-435D-A564-FE45C36EBA99}"/>
    <cellStyle name="Normal 5 5 7" xfId="1390" xr:uid="{4DC2F1F3-C8F1-456C-AB99-653B107E52B9}"/>
    <cellStyle name="Normal 5 5 7 2" xfId="1391" xr:uid="{30174440-8EE1-4D7C-B7A6-1C6C6EC6F511}"/>
    <cellStyle name="Normal 5 5 7 3" xfId="2931" xr:uid="{E260BAF6-624D-4F28-96A0-81DDDC438D4E}"/>
    <cellStyle name="Normal 5 5 7 4" xfId="2932" xr:uid="{8BE5BC32-2699-49F5-8DE4-D1FB94E99EE3}"/>
    <cellStyle name="Normal 5 5 8" xfId="1392" xr:uid="{A50D98A3-A86A-4231-9D5D-121D925B03B0}"/>
    <cellStyle name="Normal 5 5 8 2" xfId="2933" xr:uid="{E723D7C5-EB02-48EB-B4A4-6C23FEE43DAB}"/>
    <cellStyle name="Normal 5 5 8 3" xfId="2934" xr:uid="{BE7C9336-F065-4EAC-8641-B2F87441C122}"/>
    <cellStyle name="Normal 5 5 8 4" xfId="2935" xr:uid="{9D5F0F2D-2E38-483C-96BC-7F889409FD05}"/>
    <cellStyle name="Normal 5 5 9" xfId="2936" xr:uid="{05C6BDD5-36E0-4BB7-9BF5-BCD1C00AA5DA}"/>
    <cellStyle name="Normal 5 6" xfId="104" xr:uid="{0B80DB64-C7EF-435F-8684-50AD5A6867CB}"/>
    <cellStyle name="Normal 5 6 10" xfId="2937" xr:uid="{8EC77967-AF5F-4D5B-BE85-C6F59545CFBB}"/>
    <cellStyle name="Normal 5 6 11" xfId="2938" xr:uid="{736F09CB-50CB-483F-B415-0CA5655F5A10}"/>
    <cellStyle name="Normal 5 6 2" xfId="105" xr:uid="{B6CF86DC-2E1B-4159-9C85-A2F834DBDDE3}"/>
    <cellStyle name="Normal 5 6 2 2" xfId="310" xr:uid="{F322E7B2-2029-4BAC-A970-1B1A5951C2F2}"/>
    <cellStyle name="Normal 5 6 2 2 2" xfId="573" xr:uid="{76ABA964-2461-4688-B4F5-BAEB01AB343C}"/>
    <cellStyle name="Normal 5 6 2 2 2 2" xfId="574" xr:uid="{947257EB-7FE8-4D0C-9E90-3A99110E0D81}"/>
    <cellStyle name="Normal 5 6 2 2 2 2 2" xfId="1393" xr:uid="{EEC68577-88E6-473B-B4CE-844CADFAFBB4}"/>
    <cellStyle name="Normal 5 6 2 2 2 2 3" xfId="2939" xr:uid="{E79DB5A8-92A1-4595-825F-70D02B099650}"/>
    <cellStyle name="Normal 5 6 2 2 2 2 4" xfId="2940" xr:uid="{F21EDBAA-BD0E-430D-9A4B-26954CF86338}"/>
    <cellStyle name="Normal 5 6 2 2 2 3" xfId="1394" xr:uid="{075C0B68-CFE9-44D3-B9DB-446C5ECC4851}"/>
    <cellStyle name="Normal 5 6 2 2 2 3 2" xfId="2941" xr:uid="{A1241466-BE6F-41C1-94A3-6650C46E7F90}"/>
    <cellStyle name="Normal 5 6 2 2 2 3 3" xfId="2942" xr:uid="{0D1B7F49-8DDC-4C5F-8B18-BB17C3C53F33}"/>
    <cellStyle name="Normal 5 6 2 2 2 3 4" xfId="2943" xr:uid="{EA2EA7C2-9C54-46DE-AB98-DE2BD4D97353}"/>
    <cellStyle name="Normal 5 6 2 2 2 4" xfId="2944" xr:uid="{3DE4FEF6-06D3-4E2A-B029-11BDB1DD3E06}"/>
    <cellStyle name="Normal 5 6 2 2 2 5" xfId="2945" xr:uid="{4FB5ADB9-B1AC-4C54-BDE6-C55FE22C6CFC}"/>
    <cellStyle name="Normal 5 6 2 2 2 6" xfId="2946" xr:uid="{3A47CF77-8924-4048-A8F4-A7BF40685E1A}"/>
    <cellStyle name="Normal 5 6 2 2 3" xfId="575" xr:uid="{1D83DB23-DFF9-4F61-9007-B0693454C442}"/>
    <cellStyle name="Normal 5 6 2 2 3 2" xfId="1395" xr:uid="{F91793FE-9CF7-4B6F-B2BB-E317568A25A7}"/>
    <cellStyle name="Normal 5 6 2 2 3 2 2" xfId="2947" xr:uid="{D4733A58-1DAC-4DEF-ABBF-D51F8AA4B762}"/>
    <cellStyle name="Normal 5 6 2 2 3 2 3" xfId="2948" xr:uid="{7F1BE81D-7558-430A-8EE6-65E1D79358B2}"/>
    <cellStyle name="Normal 5 6 2 2 3 2 4" xfId="2949" xr:uid="{93E73F6A-AF02-42AB-A28B-0E3A06549B43}"/>
    <cellStyle name="Normal 5 6 2 2 3 3" xfId="2950" xr:uid="{F4BB1670-DE9A-4DDA-BC45-FEB0DFF181B9}"/>
    <cellStyle name="Normal 5 6 2 2 3 4" xfId="2951" xr:uid="{28E97002-C04E-4941-A0C3-C0F9443E1FF8}"/>
    <cellStyle name="Normal 5 6 2 2 3 5" xfId="2952" xr:uid="{507A94E0-E030-494E-BE07-98D163C4DA33}"/>
    <cellStyle name="Normal 5 6 2 2 4" xfId="1396" xr:uid="{267935C5-4835-496F-BF5A-6E4F04415B61}"/>
    <cellStyle name="Normal 5 6 2 2 4 2" xfId="2953" xr:uid="{32381DEB-C4D0-4489-B9EA-BA03E90C8FCD}"/>
    <cellStyle name="Normal 5 6 2 2 4 3" xfId="2954" xr:uid="{B116FC90-4567-458B-9439-5417A67A8099}"/>
    <cellStyle name="Normal 5 6 2 2 4 4" xfId="2955" xr:uid="{A6D8C1D8-C713-4C39-83CC-3B18E69B8EB8}"/>
    <cellStyle name="Normal 5 6 2 2 5" xfId="2956" xr:uid="{D442A2FE-DDAA-4007-BF2E-2FD7367DD62D}"/>
    <cellStyle name="Normal 5 6 2 2 5 2" xfId="2957" xr:uid="{68D6D4A9-897E-404E-9030-307B4564EDAB}"/>
    <cellStyle name="Normal 5 6 2 2 5 3" xfId="2958" xr:uid="{E0AC690F-B581-49D1-A938-45A61E8C7C64}"/>
    <cellStyle name="Normal 5 6 2 2 5 4" xfId="2959" xr:uid="{091BB582-98A8-4B06-BB33-9B8B96969AA1}"/>
    <cellStyle name="Normal 5 6 2 2 6" xfId="2960" xr:uid="{9F6EB32F-DF05-4924-8246-22102F6255DF}"/>
    <cellStyle name="Normal 5 6 2 2 7" xfId="2961" xr:uid="{EF8DD423-7D9D-4D5C-BB07-500D35152FED}"/>
    <cellStyle name="Normal 5 6 2 2 8" xfId="2962" xr:uid="{C895975A-93BA-4A6E-9A98-00252191DE05}"/>
    <cellStyle name="Normal 5 6 2 3" xfId="576" xr:uid="{446A0216-8B4B-4082-9940-E7B1716D96AE}"/>
    <cellStyle name="Normal 5 6 2 3 2" xfId="577" xr:uid="{4E015F73-F8BA-407E-BF62-0951DBDA54B4}"/>
    <cellStyle name="Normal 5 6 2 3 2 2" xfId="578" xr:uid="{5C7BB8A7-79D5-462F-AC01-F88925EC0DC7}"/>
    <cellStyle name="Normal 5 6 2 3 2 3" xfId="2963" xr:uid="{53FF6665-05C9-455D-B163-E4984B662B49}"/>
    <cellStyle name="Normal 5 6 2 3 2 4" xfId="2964" xr:uid="{E2E78FBE-F792-40B2-A91B-46FB0ED115A5}"/>
    <cellStyle name="Normal 5 6 2 3 3" xfId="579" xr:uid="{5B05BE46-CCB2-4CDC-9756-195F704B4902}"/>
    <cellStyle name="Normal 5 6 2 3 3 2" xfId="2965" xr:uid="{80956668-34B7-498C-80FF-CE1239587108}"/>
    <cellStyle name="Normal 5 6 2 3 3 3" xfId="2966" xr:uid="{E42D2FED-FD99-4B1F-B1F7-8AE798BA8F02}"/>
    <cellStyle name="Normal 5 6 2 3 3 4" xfId="2967" xr:uid="{2BAEA19F-0FC3-41F3-848E-F82C70818653}"/>
    <cellStyle name="Normal 5 6 2 3 4" xfId="2968" xr:uid="{141B4E33-25C5-4D24-ACB5-5FEE1B82F4C7}"/>
    <cellStyle name="Normal 5 6 2 3 5" xfId="2969" xr:uid="{D1D48040-D041-4E4B-82DF-F34724DC0F0B}"/>
    <cellStyle name="Normal 5 6 2 3 6" xfId="2970" xr:uid="{47CD2B98-2C97-4C17-82DE-FDC6FFAF90E6}"/>
    <cellStyle name="Normal 5 6 2 4" xfId="580" xr:uid="{ACC3ACD1-4D77-413C-9683-32547DB903FD}"/>
    <cellStyle name="Normal 5 6 2 4 2" xfId="581" xr:uid="{434FBF60-5F30-49EA-AA16-63F2D5F3D85D}"/>
    <cellStyle name="Normal 5 6 2 4 2 2" xfId="2971" xr:uid="{45DDC4D5-17B5-4931-A25A-65120BB8CB13}"/>
    <cellStyle name="Normal 5 6 2 4 2 3" xfId="2972" xr:uid="{262180CB-A61B-4BBE-8693-F99C82541A21}"/>
    <cellStyle name="Normal 5 6 2 4 2 4" xfId="2973" xr:uid="{B2147B52-D61C-4CAA-848D-B62E762F908B}"/>
    <cellStyle name="Normal 5 6 2 4 3" xfId="2974" xr:uid="{0BCD05FC-656D-4A96-96BF-ED363DB1A62F}"/>
    <cellStyle name="Normal 5 6 2 4 4" xfId="2975" xr:uid="{78E1B90A-4B95-4010-8524-6408D2C174C7}"/>
    <cellStyle name="Normal 5 6 2 4 5" xfId="2976" xr:uid="{CBF56D6A-4A15-42F6-8171-9549AA89743F}"/>
    <cellStyle name="Normal 5 6 2 5" xfId="582" xr:uid="{0BFB9B67-9D8C-4610-94FC-7314E58186D9}"/>
    <cellStyle name="Normal 5 6 2 5 2" xfId="2977" xr:uid="{EE2964C1-F0CA-4632-A521-0BA9297FE688}"/>
    <cellStyle name="Normal 5 6 2 5 3" xfId="2978" xr:uid="{F9028E3D-562A-490C-BC77-9A034BB831CA}"/>
    <cellStyle name="Normal 5 6 2 5 4" xfId="2979" xr:uid="{6CC8F9CC-5B5A-4A62-828B-3B2185D0E03B}"/>
    <cellStyle name="Normal 5 6 2 6" xfId="2980" xr:uid="{AAF31475-021D-4529-91E1-14B960D4A133}"/>
    <cellStyle name="Normal 5 6 2 6 2" xfId="2981" xr:uid="{EDDB6B7C-F16E-4634-942A-E6EF73A9A686}"/>
    <cellStyle name="Normal 5 6 2 6 3" xfId="2982" xr:uid="{1272E2DC-EE9F-46BF-8C7B-EA9A5272F2FD}"/>
    <cellStyle name="Normal 5 6 2 6 4" xfId="2983" xr:uid="{B3E82666-5099-4533-AD4A-D0ACC846876D}"/>
    <cellStyle name="Normal 5 6 2 7" xfId="2984" xr:uid="{DC519EED-58D8-443D-AA4C-4F1744722E13}"/>
    <cellStyle name="Normal 5 6 2 8" xfId="2985" xr:uid="{375F53E6-4A44-4124-9CEA-9AF67CE806AF}"/>
    <cellStyle name="Normal 5 6 2 9" xfId="2986" xr:uid="{0B9B563A-E453-4547-A944-FD5EDE675CCD}"/>
    <cellStyle name="Normal 5 6 3" xfId="311" xr:uid="{3DCD2814-DF3A-4B95-BB65-111424FA9041}"/>
    <cellStyle name="Normal 5 6 3 2" xfId="583" xr:uid="{49A1ABB6-721D-4D8B-A4F4-70BE5739F163}"/>
    <cellStyle name="Normal 5 6 3 2 2" xfId="584" xr:uid="{F49E537C-16D5-48E7-8676-680DBB0B81C7}"/>
    <cellStyle name="Normal 5 6 3 2 2 2" xfId="1397" xr:uid="{1784EFD1-7D41-4E23-8D6A-5517313339C1}"/>
    <cellStyle name="Normal 5 6 3 2 2 2 2" xfId="1398" xr:uid="{724A89FF-0B15-4FDA-94B4-7193060AA954}"/>
    <cellStyle name="Normal 5 6 3 2 2 3" xfId="1399" xr:uid="{7EBC539A-B4C7-44AB-B018-E83D2EDA9AA8}"/>
    <cellStyle name="Normal 5 6 3 2 2 4" xfId="2987" xr:uid="{51327DBE-3651-4BFD-9A3A-5C41840DC320}"/>
    <cellStyle name="Normal 5 6 3 2 3" xfId="1400" xr:uid="{FA4345C2-AC66-4F44-A03A-01CB78949419}"/>
    <cellStyle name="Normal 5 6 3 2 3 2" xfId="1401" xr:uid="{7BF0D048-5945-4388-BF52-3DA34D4B8ABA}"/>
    <cellStyle name="Normal 5 6 3 2 3 3" xfId="2988" xr:uid="{0F715F3E-F095-4996-BEE0-A749FEAA0E0E}"/>
    <cellStyle name="Normal 5 6 3 2 3 4" xfId="2989" xr:uid="{43B88C36-D027-4EC0-818E-FDB609C91C9D}"/>
    <cellStyle name="Normal 5 6 3 2 4" xfId="1402" xr:uid="{6A0D47A2-AB55-4592-BCA0-FD21D27E1807}"/>
    <cellStyle name="Normal 5 6 3 2 5" xfId="2990" xr:uid="{C620E4B4-D5B6-4280-A0A8-BA7341DEE062}"/>
    <cellStyle name="Normal 5 6 3 2 6" xfId="2991" xr:uid="{C8991270-C976-4C53-9690-011FF6ADBB3F}"/>
    <cellStyle name="Normal 5 6 3 3" xfId="585" xr:uid="{1672056E-6D8B-48E6-B4D5-3E1427A70435}"/>
    <cellStyle name="Normal 5 6 3 3 2" xfId="1403" xr:uid="{64D5B08E-4FC8-412E-B35B-BA97FCD16712}"/>
    <cellStyle name="Normal 5 6 3 3 2 2" xfId="1404" xr:uid="{22C631B3-560B-4348-B092-C99CB6361D5A}"/>
    <cellStyle name="Normal 5 6 3 3 2 3" xfId="2992" xr:uid="{157D0051-7FD8-4937-86F0-7BD5A9AA7656}"/>
    <cellStyle name="Normal 5 6 3 3 2 4" xfId="2993" xr:uid="{1A5D9D47-4370-4CE1-ADBC-AFD9A2F95330}"/>
    <cellStyle name="Normal 5 6 3 3 3" xfId="1405" xr:uid="{D1ADBB5B-18C4-4668-B3AC-83CFA5370F93}"/>
    <cellStyle name="Normal 5 6 3 3 4" xfId="2994" xr:uid="{00EE85EF-1346-4F4E-B61A-27820A775EC8}"/>
    <cellStyle name="Normal 5 6 3 3 5" xfId="2995" xr:uid="{F3B03FA5-E6F8-404E-A958-00E356FE10AB}"/>
    <cellStyle name="Normal 5 6 3 4" xfId="1406" xr:uid="{C904DF81-2014-4AB9-940E-3340FE7AA361}"/>
    <cellStyle name="Normal 5 6 3 4 2" xfId="1407" xr:uid="{D0DF53A1-A4D5-428D-B844-A7A54B8F60BF}"/>
    <cellStyle name="Normal 5 6 3 4 3" xfId="2996" xr:uid="{69AEA5F1-0E12-4AD5-84D4-E73037E23956}"/>
    <cellStyle name="Normal 5 6 3 4 4" xfId="2997" xr:uid="{5113C94A-6A47-4A31-8A84-7E8F50CF2A44}"/>
    <cellStyle name="Normal 5 6 3 5" xfId="1408" xr:uid="{6EB8CC09-536B-493C-B367-1FA94986BF8A}"/>
    <cellStyle name="Normal 5 6 3 5 2" xfId="2998" xr:uid="{A2A919EB-89C5-4B9F-9C59-2F0377800502}"/>
    <cellStyle name="Normal 5 6 3 5 3" xfId="2999" xr:uid="{EDE02726-5B26-4DE8-8726-F6BA0B5BABF7}"/>
    <cellStyle name="Normal 5 6 3 5 4" xfId="3000" xr:uid="{CE57FC98-FD7E-4EE8-A5BA-44C58428D552}"/>
    <cellStyle name="Normal 5 6 3 6" xfId="3001" xr:uid="{AB4562AE-3A48-486A-A262-40DB33C8E23F}"/>
    <cellStyle name="Normal 5 6 3 7" xfId="3002" xr:uid="{79A3CD9B-2F60-4E53-9785-FC779FC9990C}"/>
    <cellStyle name="Normal 5 6 3 8" xfId="3003" xr:uid="{AC55C976-13ED-4BAE-9851-59ED3494CD6B}"/>
    <cellStyle name="Normal 5 6 4" xfId="312" xr:uid="{63EB6707-FDA3-4B2C-AB3E-6D62CCA64BF8}"/>
    <cellStyle name="Normal 5 6 4 2" xfId="586" xr:uid="{2C0E5F47-B12C-4F96-80A2-4FEEAC19A203}"/>
    <cellStyle name="Normal 5 6 4 2 2" xfId="587" xr:uid="{BE7B994B-BBC3-40C5-B70D-14EB0D672379}"/>
    <cellStyle name="Normal 5 6 4 2 2 2" xfId="1409" xr:uid="{0BE12FA5-A505-41BE-8390-656DABDD722B}"/>
    <cellStyle name="Normal 5 6 4 2 2 3" xfId="3004" xr:uid="{41A31D34-A200-4560-B481-69F94B098723}"/>
    <cellStyle name="Normal 5 6 4 2 2 4" xfId="3005" xr:uid="{3C1F0A36-9B48-4226-8FCA-180D27F36B21}"/>
    <cellStyle name="Normal 5 6 4 2 3" xfId="1410" xr:uid="{8956EA26-33E7-4849-9F66-5462BFCA6F7C}"/>
    <cellStyle name="Normal 5 6 4 2 4" xfId="3006" xr:uid="{85C36A8C-4754-4A14-878E-6B3258FD4906}"/>
    <cellStyle name="Normal 5 6 4 2 5" xfId="3007" xr:uid="{CF7D8193-10C9-4837-BED5-F23A6EAD58E2}"/>
    <cellStyle name="Normal 5 6 4 3" xfId="588" xr:uid="{3962FC7C-43C4-45B8-81CB-31EAA1939CD7}"/>
    <cellStyle name="Normal 5 6 4 3 2" xfId="1411" xr:uid="{52EDDAB7-DD4B-49EC-8792-EED6D1297DE2}"/>
    <cellStyle name="Normal 5 6 4 3 3" xfId="3008" xr:uid="{A0B36C28-2BBC-4A15-A979-C5C40209065A}"/>
    <cellStyle name="Normal 5 6 4 3 4" xfId="3009" xr:uid="{D337A633-5E25-4600-B5E4-EF253AE62B1D}"/>
    <cellStyle name="Normal 5 6 4 4" xfId="1412" xr:uid="{DBEB5638-9C53-4D50-8C2D-114BD0587327}"/>
    <cellStyle name="Normal 5 6 4 4 2" xfId="3010" xr:uid="{CB456B71-A1FC-4FCB-8D33-E4A05FE24DCE}"/>
    <cellStyle name="Normal 5 6 4 4 3" xfId="3011" xr:uid="{015BCDA4-636B-4151-9288-46303EAE5F81}"/>
    <cellStyle name="Normal 5 6 4 4 4" xfId="3012" xr:uid="{F126E46D-D189-4ECF-B339-802F395EF2F8}"/>
    <cellStyle name="Normal 5 6 4 5" xfId="3013" xr:uid="{14D64300-7C0F-47EE-B7F6-9184F887292E}"/>
    <cellStyle name="Normal 5 6 4 6" xfId="3014" xr:uid="{7E44CA3B-F01E-48FE-9E0F-07A0561EEEEA}"/>
    <cellStyle name="Normal 5 6 4 7" xfId="3015" xr:uid="{038970EE-A919-49FA-8116-7A08C9B46296}"/>
    <cellStyle name="Normal 5 6 5" xfId="313" xr:uid="{AD290A56-2113-477F-AFCE-0DF391719E3B}"/>
    <cellStyle name="Normal 5 6 5 2" xfId="589" xr:uid="{CCB85B0E-574B-41F0-AE37-A25FCE24C991}"/>
    <cellStyle name="Normal 5 6 5 2 2" xfId="1413" xr:uid="{CDDB6168-247B-471A-A6AE-86F9F522D17D}"/>
    <cellStyle name="Normal 5 6 5 2 3" xfId="3016" xr:uid="{4EFC6B44-E792-4975-BA13-46D1C941F6C8}"/>
    <cellStyle name="Normal 5 6 5 2 4" xfId="3017" xr:uid="{D4D72BEF-ABA7-4EF0-8C39-AFFED5B55E85}"/>
    <cellStyle name="Normal 5 6 5 3" xfId="1414" xr:uid="{2554B35E-7448-4430-9D10-E231AB67E6D7}"/>
    <cellStyle name="Normal 5 6 5 3 2" xfId="3018" xr:uid="{360AC553-2E72-41B4-B714-FE16B0C92952}"/>
    <cellStyle name="Normal 5 6 5 3 3" xfId="3019" xr:uid="{14B0C58A-FA8D-4F60-8270-A31A5CCC315C}"/>
    <cellStyle name="Normal 5 6 5 3 4" xfId="3020" xr:uid="{5C415596-3EFF-4D19-A050-58C9C86D0DF0}"/>
    <cellStyle name="Normal 5 6 5 4" xfId="3021" xr:uid="{4FAF05A2-13CF-4533-8D23-234C8C17EC44}"/>
    <cellStyle name="Normal 5 6 5 5" xfId="3022" xr:uid="{A055F967-147B-4972-B181-678D85D6001E}"/>
    <cellStyle name="Normal 5 6 5 6" xfId="3023" xr:uid="{0953F209-B06D-433A-A4C7-FA33362FF7B2}"/>
    <cellStyle name="Normal 5 6 6" xfId="590" xr:uid="{9C29460B-B849-4F31-8148-6D0EFEFE1DEC}"/>
    <cellStyle name="Normal 5 6 6 2" xfId="1415" xr:uid="{25F606AF-83AC-4BD1-A0D9-D7FA06F03D72}"/>
    <cellStyle name="Normal 5 6 6 2 2" xfId="3024" xr:uid="{2F5DC6CC-33D2-4A4D-9BF8-A9DB0A145E16}"/>
    <cellStyle name="Normal 5 6 6 2 3" xfId="3025" xr:uid="{586EDA79-2ACC-4FCA-9904-02B56496EBBF}"/>
    <cellStyle name="Normal 5 6 6 2 4" xfId="3026" xr:uid="{A933B7E8-9976-4B18-86F8-453ED8376A23}"/>
    <cellStyle name="Normal 5 6 6 3" xfId="3027" xr:uid="{A7AC8D29-AB3B-4701-A117-1CD015D8194A}"/>
    <cellStyle name="Normal 5 6 6 4" xfId="3028" xr:uid="{A6BCDE03-548C-40DF-ADC4-E0834A975AF4}"/>
    <cellStyle name="Normal 5 6 6 5" xfId="3029" xr:uid="{4C8BD674-DEA1-491D-8698-F1DC6E857B47}"/>
    <cellStyle name="Normal 5 6 7" xfId="1416" xr:uid="{1D4275A9-2723-4083-B982-F408DCE32A65}"/>
    <cellStyle name="Normal 5 6 7 2" xfId="3030" xr:uid="{6F2A15A2-BE39-454C-A4BA-3D3CEE25F359}"/>
    <cellStyle name="Normal 5 6 7 3" xfId="3031" xr:uid="{D7A042F0-FA82-4E61-B7B0-505E16E8ABB9}"/>
    <cellStyle name="Normal 5 6 7 4" xfId="3032" xr:uid="{88D7F041-6E1C-4C15-8645-E6D7DC7A0A5F}"/>
    <cellStyle name="Normal 5 6 8" xfId="3033" xr:uid="{2CCC0B8A-00B8-4891-95C8-8883CCD10A72}"/>
    <cellStyle name="Normal 5 6 8 2" xfId="3034" xr:uid="{249A8AA5-5EA9-449D-A7C0-9BA399C54429}"/>
    <cellStyle name="Normal 5 6 8 3" xfId="3035" xr:uid="{45059992-561D-435F-8417-A14D3FBF56CA}"/>
    <cellStyle name="Normal 5 6 8 4" xfId="3036" xr:uid="{9B936DEB-6B6E-4112-8DF5-BB794345A52A}"/>
    <cellStyle name="Normal 5 6 9" xfId="3037" xr:uid="{ED43AC52-99FD-4140-B163-76E68F172CF7}"/>
    <cellStyle name="Normal 5 7" xfId="106" xr:uid="{0391E025-F1F7-475B-800A-19B64AD05654}"/>
    <cellStyle name="Normal 5 7 2" xfId="107" xr:uid="{1DA7BCD5-92D9-4C31-B7CD-A3A5AA6B238C}"/>
    <cellStyle name="Normal 5 7 2 2" xfId="314" xr:uid="{66C9EF05-3BC4-487E-A8C8-DE30C64461A6}"/>
    <cellStyle name="Normal 5 7 2 2 2" xfId="591" xr:uid="{8796E87F-EEA8-4E22-BBD4-C79C51E7BC96}"/>
    <cellStyle name="Normal 5 7 2 2 2 2" xfId="1417" xr:uid="{9897F7F1-F863-45BA-A8EC-0E3559C2ED9C}"/>
    <cellStyle name="Normal 5 7 2 2 2 3" xfId="3038" xr:uid="{88C8DFB9-2157-4696-8A07-5AEB8C3F69F4}"/>
    <cellStyle name="Normal 5 7 2 2 2 4" xfId="3039" xr:uid="{CFE501A4-F88C-46CA-885C-B969A9B6DF2A}"/>
    <cellStyle name="Normal 5 7 2 2 3" xfId="1418" xr:uid="{CB167560-237B-44EB-9076-DA85ACDEE623}"/>
    <cellStyle name="Normal 5 7 2 2 3 2" xfId="3040" xr:uid="{6EA50A32-D2DB-41C2-B4A5-6D5B12F46EA5}"/>
    <cellStyle name="Normal 5 7 2 2 3 3" xfId="3041" xr:uid="{2916CFC1-B192-4358-987B-833082E6D9F6}"/>
    <cellStyle name="Normal 5 7 2 2 3 4" xfId="3042" xr:uid="{DD99090A-2296-4704-B0D0-F79EF43FF500}"/>
    <cellStyle name="Normal 5 7 2 2 4" xfId="3043" xr:uid="{B64422E3-A820-426B-88F3-287222C8BFEE}"/>
    <cellStyle name="Normal 5 7 2 2 5" xfId="3044" xr:uid="{EDA81FFD-D6D4-4B9E-BB66-E87537221B79}"/>
    <cellStyle name="Normal 5 7 2 2 6" xfId="3045" xr:uid="{82F355D6-DC3F-43CE-A280-76EC7679180F}"/>
    <cellStyle name="Normal 5 7 2 3" xfId="592" xr:uid="{67E24185-71B9-4CC1-B645-B1653F018371}"/>
    <cellStyle name="Normal 5 7 2 3 2" xfId="1419" xr:uid="{FB803AC0-C93F-46D6-9FEF-77A70E2B781C}"/>
    <cellStyle name="Normal 5 7 2 3 2 2" xfId="3046" xr:uid="{048656E8-3A1A-4688-8E6D-F3F0CD65C602}"/>
    <cellStyle name="Normal 5 7 2 3 2 3" xfId="3047" xr:uid="{8EC1CF7A-8FB8-438B-8FCF-57DE692C5C10}"/>
    <cellStyle name="Normal 5 7 2 3 2 4" xfId="3048" xr:uid="{624086D7-7D88-4321-9235-9CAA1F92E4DB}"/>
    <cellStyle name="Normal 5 7 2 3 3" xfId="3049" xr:uid="{AFCBFE16-1770-48F5-AD03-1F3230253BFF}"/>
    <cellStyle name="Normal 5 7 2 3 4" xfId="3050" xr:uid="{6695B963-0F78-490B-9482-E9FCA8C58CF3}"/>
    <cellStyle name="Normal 5 7 2 3 5" xfId="3051" xr:uid="{73D85EF5-E304-452A-88CE-E6194FFA17AC}"/>
    <cellStyle name="Normal 5 7 2 4" xfId="1420" xr:uid="{4CCDB4DA-CDAA-4FC1-9255-C4A931AEA16D}"/>
    <cellStyle name="Normal 5 7 2 4 2" xfId="3052" xr:uid="{F9F41931-5921-41BF-B31F-2CF98C91ADC1}"/>
    <cellStyle name="Normal 5 7 2 4 3" xfId="3053" xr:uid="{7B42A47A-74A5-46BC-950D-08B05054C011}"/>
    <cellStyle name="Normal 5 7 2 4 4" xfId="3054" xr:uid="{93FA15B5-05B6-441B-9A0F-6BA499BEBB70}"/>
    <cellStyle name="Normal 5 7 2 5" xfId="3055" xr:uid="{75B129C9-F67B-44AF-A915-8EB153D4D37D}"/>
    <cellStyle name="Normal 5 7 2 5 2" xfId="3056" xr:uid="{00424724-7855-4577-BD3F-78DE1CBB401D}"/>
    <cellStyle name="Normal 5 7 2 5 3" xfId="3057" xr:uid="{9BE6A24F-AD45-453E-B03C-4CD2AAE55FAB}"/>
    <cellStyle name="Normal 5 7 2 5 4" xfId="3058" xr:uid="{85315C8B-41D0-4EFE-83FD-B91E64492ECE}"/>
    <cellStyle name="Normal 5 7 2 6" xfId="3059" xr:uid="{B9182CA4-CD99-47C2-8D25-C1B4BAF843AD}"/>
    <cellStyle name="Normal 5 7 2 7" xfId="3060" xr:uid="{E8B50C9E-52A5-445D-98EE-99868F64AF6E}"/>
    <cellStyle name="Normal 5 7 2 8" xfId="3061" xr:uid="{0899C5D8-933F-470B-B375-6A9FC9A059EC}"/>
    <cellStyle name="Normal 5 7 3" xfId="315" xr:uid="{510B3973-1E4B-46C7-94DE-6E8E7A52EF24}"/>
    <cellStyle name="Normal 5 7 3 2" xfId="593" xr:uid="{08925F4D-DD5A-40BE-9A60-B396E9EE29D4}"/>
    <cellStyle name="Normal 5 7 3 2 2" xfId="594" xr:uid="{106F277E-1544-4700-8FBE-4E7767462CA5}"/>
    <cellStyle name="Normal 5 7 3 2 3" xfId="3062" xr:uid="{CCDC1B6A-9D69-4B91-838A-0FAAE41AB22A}"/>
    <cellStyle name="Normal 5 7 3 2 4" xfId="3063" xr:uid="{6809F566-D1B0-4F47-A029-7304053722F9}"/>
    <cellStyle name="Normal 5 7 3 3" xfId="595" xr:uid="{801D5C5D-DBD8-402F-AD76-196C18BC31F3}"/>
    <cellStyle name="Normal 5 7 3 3 2" xfId="3064" xr:uid="{1DCBA22B-773E-4E0B-B129-759F6AAC600B}"/>
    <cellStyle name="Normal 5 7 3 3 3" xfId="3065" xr:uid="{CF5A2B72-742A-4ABF-9D78-F7F24C213D35}"/>
    <cellStyle name="Normal 5 7 3 3 4" xfId="3066" xr:uid="{F0DB1731-2530-4EBA-9025-F62051EE4AE2}"/>
    <cellStyle name="Normal 5 7 3 4" xfId="3067" xr:uid="{F4DD30A8-2963-4E74-B34B-2B6D86A67BD6}"/>
    <cellStyle name="Normal 5 7 3 5" xfId="3068" xr:uid="{77FE89F7-67B4-421F-9F3E-E53F654AAFD8}"/>
    <cellStyle name="Normal 5 7 3 6" xfId="3069" xr:uid="{31109978-FA54-4E97-B2C2-948874E0A00D}"/>
    <cellStyle name="Normal 5 7 4" xfId="316" xr:uid="{62C3F673-353C-45E7-9DD3-4C2A55D01261}"/>
    <cellStyle name="Normal 5 7 4 2" xfId="596" xr:uid="{F17F8F66-F063-4C23-893A-9A90BC479BA6}"/>
    <cellStyle name="Normal 5 7 4 2 2" xfId="3070" xr:uid="{838EA36E-BCD9-4175-8383-601BEF5C5C63}"/>
    <cellStyle name="Normal 5 7 4 2 3" xfId="3071" xr:uid="{46A5C03D-B474-4CE3-8737-77677F6FABC4}"/>
    <cellStyle name="Normal 5 7 4 2 4" xfId="3072" xr:uid="{DE32CC5C-EEB2-4C51-B1E9-486504AB4DF9}"/>
    <cellStyle name="Normal 5 7 4 3" xfId="3073" xr:uid="{E7A2E9DA-FCCD-496E-9DE1-688E48EAF804}"/>
    <cellStyle name="Normal 5 7 4 4" xfId="3074" xr:uid="{130A52A5-A192-4494-A978-7621D2A26383}"/>
    <cellStyle name="Normal 5 7 4 5" xfId="3075" xr:uid="{64E2ACE3-1FB2-41AC-A5BF-3A39A81F8F78}"/>
    <cellStyle name="Normal 5 7 5" xfId="597" xr:uid="{E3D13347-2F52-41AB-B66A-E35CC210D669}"/>
    <cellStyle name="Normal 5 7 5 2" xfId="3076" xr:uid="{6B2F8EBC-5EA2-4E12-B453-547CB131E94B}"/>
    <cellStyle name="Normal 5 7 5 3" xfId="3077" xr:uid="{E271D20E-E94B-4205-B135-2E0459B9BA9D}"/>
    <cellStyle name="Normal 5 7 5 4" xfId="3078" xr:uid="{CC90D328-6FBE-4FEE-89D5-AD31AE8ADFA8}"/>
    <cellStyle name="Normal 5 7 6" xfId="3079" xr:uid="{57979DBE-449A-43F6-9B84-C0FBD216678A}"/>
    <cellStyle name="Normal 5 7 6 2" xfId="3080" xr:uid="{EEB30161-9A10-4F34-BB2D-DA631853FAA9}"/>
    <cellStyle name="Normal 5 7 6 3" xfId="3081" xr:uid="{FE432B20-462B-4580-974F-14E16AFB4A65}"/>
    <cellStyle name="Normal 5 7 6 4" xfId="3082" xr:uid="{4E99D5DD-74B9-4915-88F5-FC97AA9BFDBC}"/>
    <cellStyle name="Normal 5 7 7" xfId="3083" xr:uid="{E9ABF99A-CAD0-4AAB-A76C-E1665CFB76C0}"/>
    <cellStyle name="Normal 5 7 8" xfId="3084" xr:uid="{359E94BC-4360-4885-9599-58B0856E2E25}"/>
    <cellStyle name="Normal 5 7 9" xfId="3085" xr:uid="{379E7D4C-88C6-40F3-88B8-98514F69E401}"/>
    <cellStyle name="Normal 5 8" xfId="108" xr:uid="{3120CF90-FD67-4079-954A-D0DCA4E7A878}"/>
    <cellStyle name="Normal 5 8 2" xfId="317" xr:uid="{124FD9A7-622B-48F5-865C-831ADB5EB992}"/>
    <cellStyle name="Normal 5 8 2 2" xfId="598" xr:uid="{B1E17874-5382-426A-9D20-14ECBB1119C4}"/>
    <cellStyle name="Normal 5 8 2 2 2" xfId="1421" xr:uid="{F486AC13-DD2F-437E-9EEA-38BE56937D50}"/>
    <cellStyle name="Normal 5 8 2 2 2 2" xfId="1422" xr:uid="{FBE56450-4362-47B0-9D98-FF0F7C29CB95}"/>
    <cellStyle name="Normal 5 8 2 2 3" xfId="1423" xr:uid="{6E6D227D-EBC4-4834-9244-2FC04AAB70C1}"/>
    <cellStyle name="Normal 5 8 2 2 4" xfId="3086" xr:uid="{C1E4941E-D662-46D7-943A-D7181E157509}"/>
    <cellStyle name="Normal 5 8 2 3" xfId="1424" xr:uid="{5D4D47C6-B3E7-462F-B4DC-9155AF71F42C}"/>
    <cellStyle name="Normal 5 8 2 3 2" xfId="1425" xr:uid="{E25C1A2E-0579-4E5A-B9AC-46D1C1CBBAA1}"/>
    <cellStyle name="Normal 5 8 2 3 3" xfId="3087" xr:uid="{32B6EF33-EFBB-48E0-B721-9CD3CF6F64C6}"/>
    <cellStyle name="Normal 5 8 2 3 4" xfId="3088" xr:uid="{9D66C929-512C-4208-A3A9-EF24008A53F7}"/>
    <cellStyle name="Normal 5 8 2 4" xfId="1426" xr:uid="{8DD00326-99A9-4ACE-8BBE-F5626A2FD251}"/>
    <cellStyle name="Normal 5 8 2 5" xfId="3089" xr:uid="{2A233996-FA94-48E0-8603-EAA6E81A629D}"/>
    <cellStyle name="Normal 5 8 2 6" xfId="3090" xr:uid="{05B84096-CEEC-4652-92BB-101B5DDF30C3}"/>
    <cellStyle name="Normal 5 8 3" xfId="599" xr:uid="{E57A6494-B3FB-43AC-BB47-FAED5A18D5C9}"/>
    <cellStyle name="Normal 5 8 3 2" xfId="1427" xr:uid="{686930F6-15E3-40FD-AB04-651E17CA997D}"/>
    <cellStyle name="Normal 5 8 3 2 2" xfId="1428" xr:uid="{97FB5BB5-C7A5-4D75-9650-D8BB203A0D11}"/>
    <cellStyle name="Normal 5 8 3 2 3" xfId="3091" xr:uid="{F20AE9A9-72C4-43AC-A2D3-F8469BA66ADB}"/>
    <cellStyle name="Normal 5 8 3 2 4" xfId="3092" xr:uid="{C7868D46-FA06-4551-AA29-4F4E165683CF}"/>
    <cellStyle name="Normal 5 8 3 3" xfId="1429" xr:uid="{950572FB-4E22-4E8A-A9FF-780F70E218D4}"/>
    <cellStyle name="Normal 5 8 3 4" xfId="3093" xr:uid="{C143A934-478C-4FB8-8014-46C56CB3BCC7}"/>
    <cellStyle name="Normal 5 8 3 5" xfId="3094" xr:uid="{C341F46B-20C5-40FD-AAAF-2F1F2841F048}"/>
    <cellStyle name="Normal 5 8 4" xfId="1430" xr:uid="{4E55587F-EF91-4AA5-B269-F1E24181A56C}"/>
    <cellStyle name="Normal 5 8 4 2" xfId="1431" xr:uid="{0DBF25D4-F9FC-45AB-98E0-4EBACCD4209F}"/>
    <cellStyle name="Normal 5 8 4 3" xfId="3095" xr:uid="{E3E63EED-6EF7-4CCF-A76F-8A2CA604D158}"/>
    <cellStyle name="Normal 5 8 4 4" xfId="3096" xr:uid="{03B23750-EC16-421E-80ED-681D26A075FE}"/>
    <cellStyle name="Normal 5 8 5" xfId="1432" xr:uid="{8F9CE329-5446-4154-A698-8B1726B13262}"/>
    <cellStyle name="Normal 5 8 5 2" xfId="3097" xr:uid="{E50FE521-F684-41E0-B60C-E55B2CF1F96B}"/>
    <cellStyle name="Normal 5 8 5 3" xfId="3098" xr:uid="{A82A3940-00F9-4982-80CC-D091F4C9318B}"/>
    <cellStyle name="Normal 5 8 5 4" xfId="3099" xr:uid="{16FB2C81-551D-4079-BCD0-E6A375314D38}"/>
    <cellStyle name="Normal 5 8 6" xfId="3100" xr:uid="{BA57F926-E1BC-40EC-9EC7-25E45007D2BB}"/>
    <cellStyle name="Normal 5 8 7" xfId="3101" xr:uid="{68EB564E-7435-4D85-91B2-DA4299FAEA85}"/>
    <cellStyle name="Normal 5 8 8" xfId="3102" xr:uid="{1313A113-E5E2-4892-9FCF-F2E800381298}"/>
    <cellStyle name="Normal 5 9" xfId="318" xr:uid="{0D3AC37C-F20D-4DAE-9FC2-989BA8218224}"/>
    <cellStyle name="Normal 5 9 2" xfId="600" xr:uid="{7264FC0D-1F7B-4B5E-9725-DF82F740EAD1}"/>
    <cellStyle name="Normal 5 9 2 2" xfId="601" xr:uid="{674D3803-DDAD-479C-B7EC-9ECCF39452D1}"/>
    <cellStyle name="Normal 5 9 2 2 2" xfId="1433" xr:uid="{CAC3C9A6-B4DC-4E90-9A3A-E619F47286ED}"/>
    <cellStyle name="Normal 5 9 2 2 3" xfId="3103" xr:uid="{0AE4F165-8E31-4657-AC90-FEBAFFA2A40F}"/>
    <cellStyle name="Normal 5 9 2 2 4" xfId="3104" xr:uid="{14D341A6-641B-40B1-8B73-DB706451CB24}"/>
    <cellStyle name="Normal 5 9 2 3" xfId="1434" xr:uid="{5EF8F504-2D05-4D0D-AF87-BC0DBF6D627C}"/>
    <cellStyle name="Normal 5 9 2 4" xfId="3105" xr:uid="{B024AA01-ED16-4244-BEBE-D6D5CFB7C252}"/>
    <cellStyle name="Normal 5 9 2 5" xfId="3106" xr:uid="{3C853EF9-0A42-4863-85F6-DFE64DC41F9C}"/>
    <cellStyle name="Normal 5 9 3" xfId="602" xr:uid="{E92D9903-A251-4DE3-8DBC-8AEC0F0B1E86}"/>
    <cellStyle name="Normal 5 9 3 2" xfId="1435" xr:uid="{28D08099-4B9D-454F-8CBA-5CF5E891439F}"/>
    <cellStyle name="Normal 5 9 3 3" xfId="3107" xr:uid="{C71BAA13-D85D-4DEA-B249-BAEBC9C4C809}"/>
    <cellStyle name="Normal 5 9 3 4" xfId="3108" xr:uid="{12E0D0B9-E39D-40EB-833F-4C491734908C}"/>
    <cellStyle name="Normal 5 9 4" xfId="1436" xr:uid="{D01D4120-570A-462B-BB75-F9A767A92990}"/>
    <cellStyle name="Normal 5 9 4 2" xfId="3109" xr:uid="{5209E197-E10C-4C6B-9F48-027D87E79BE2}"/>
    <cellStyle name="Normal 5 9 4 3" xfId="3110" xr:uid="{321889AF-BB17-41C9-9377-5E45364B6D9F}"/>
    <cellStyle name="Normal 5 9 4 4" xfId="3111" xr:uid="{CD2F9729-9DF8-4699-AB79-DE5E875C51DB}"/>
    <cellStyle name="Normal 5 9 5" xfId="3112" xr:uid="{075BE91D-BCE3-49CA-A4A2-175B948EBA7A}"/>
    <cellStyle name="Normal 5 9 6" xfId="3113" xr:uid="{75D15593-E11F-45A8-ABBF-6C2E451DC45D}"/>
    <cellStyle name="Normal 5 9 7" xfId="3114" xr:uid="{08FA4A1E-1F71-4E93-9320-B4B9B4641587}"/>
    <cellStyle name="Normal 6" xfId="109" xr:uid="{906C9AE7-5C62-4C35-B016-75C130D6AF03}"/>
    <cellStyle name="Normal 6 10" xfId="319" xr:uid="{EC54B0EC-EFD1-4AB9-B6E2-5D04DC2C832D}"/>
    <cellStyle name="Normal 6 10 2" xfId="1437" xr:uid="{C7FADA14-B6FF-4F32-9817-CF8EE84C1222}"/>
    <cellStyle name="Normal 6 10 2 2" xfId="3115" xr:uid="{1F5CF1E5-7C74-4DE4-91E5-D4649AF254B5}"/>
    <cellStyle name="Normal 6 10 2 2 2" xfId="4588" xr:uid="{399B58BB-5D3F-4104-832D-B7A300835C36}"/>
    <cellStyle name="Normal 6 10 2 3" xfId="3116" xr:uid="{47B551A2-2B7B-4EC6-966B-E1999E3CEDFD}"/>
    <cellStyle name="Normal 6 10 2 4" xfId="3117" xr:uid="{B3B878A0-0D5C-4E00-A0D1-639A55BB5546}"/>
    <cellStyle name="Normal 6 10 2 5" xfId="5349" xr:uid="{796AD2BC-3B90-48DD-93AD-1058FF47B4E5}"/>
    <cellStyle name="Normal 6 10 3" xfId="3118" xr:uid="{1FA9C0AC-E59E-4B4B-B2FD-CDC029A43B24}"/>
    <cellStyle name="Normal 6 10 4" xfId="3119" xr:uid="{D04DFD29-6341-4FA9-8812-F1FD3C6DFBAC}"/>
    <cellStyle name="Normal 6 10 5" xfId="3120" xr:uid="{E434C45F-F599-425E-8B32-9A2D8C0F698B}"/>
    <cellStyle name="Normal 6 11" xfId="1438" xr:uid="{68A12FE0-16B2-42C2-B943-C5EBE90CDDEA}"/>
    <cellStyle name="Normal 6 11 2" xfId="3121" xr:uid="{F664B10F-9B0B-4CE9-B1D8-628AD9A90EFC}"/>
    <cellStyle name="Normal 6 11 3" xfId="3122" xr:uid="{9E09BD56-722B-4D81-A611-3342C3830CA2}"/>
    <cellStyle name="Normal 6 11 4" xfId="3123" xr:uid="{9130D5EB-80DD-4883-B75D-25AFFF4830CB}"/>
    <cellStyle name="Normal 6 12" xfId="902" xr:uid="{5BD676B5-C83B-40A1-803B-50EF6064BEA2}"/>
    <cellStyle name="Normal 6 12 2" xfId="3124" xr:uid="{AF63FEB3-A2AE-4F38-BEFC-C491C902BD7B}"/>
    <cellStyle name="Normal 6 12 3" xfId="3125" xr:uid="{1518CE4E-5043-4C71-BB5F-C947CF5195EC}"/>
    <cellStyle name="Normal 6 12 4" xfId="3126" xr:uid="{17C0A182-174A-4E54-8B5B-29419EB3B1DD}"/>
    <cellStyle name="Normal 6 13" xfId="899" xr:uid="{7A2E41D6-D40A-4759-85BC-F69423A09B47}"/>
    <cellStyle name="Normal 6 13 2" xfId="3128" xr:uid="{EDFAE519-6E14-4E25-8FA7-FB47B9A74EA2}"/>
    <cellStyle name="Normal 6 13 3" xfId="4315" xr:uid="{F83FADD5-4B1D-4D18-AF85-0FF9B4953963}"/>
    <cellStyle name="Normal 6 13 4" xfId="3127" xr:uid="{E03902AC-6A17-4F67-8A9A-FA94A1E0CED8}"/>
    <cellStyle name="Normal 6 13 5" xfId="5319" xr:uid="{E2D5387F-D9B6-4C88-B1AA-DD29FDF83788}"/>
    <cellStyle name="Normal 6 14" xfId="3129" xr:uid="{0197A7D3-F7EA-47DC-90E7-742885558FC0}"/>
    <cellStyle name="Normal 6 15" xfId="3130" xr:uid="{0F630009-59BB-4D9F-B849-E9BAE351EEE3}"/>
    <cellStyle name="Normal 6 16" xfId="3131" xr:uid="{C90F28BF-0EB3-4658-A286-4B2C82E4B725}"/>
    <cellStyle name="Normal 6 2" xfId="110" xr:uid="{092446B9-2928-4A56-9D93-B3285B8368F2}"/>
    <cellStyle name="Normal 6 2 2" xfId="320" xr:uid="{E63AFFB2-0E4C-4EEB-83C5-E3F03835821D}"/>
    <cellStyle name="Normal 6 2 2 2" xfId="4671" xr:uid="{1694B368-5EEB-4CB2-9A88-0C494479C104}"/>
    <cellStyle name="Normal 6 2 3" xfId="4560" xr:uid="{EB3E0CF6-44FA-4EDB-9AA7-B588A35F8EBF}"/>
    <cellStyle name="Normal 6 3" xfId="111" xr:uid="{202CF0BD-3641-4D14-9022-BC2E079A96B3}"/>
    <cellStyle name="Normal 6 3 10" xfId="3132" xr:uid="{30EE865D-B406-495B-88D8-9C289BB116DC}"/>
    <cellStyle name="Normal 6 3 11" xfId="3133" xr:uid="{D6C32747-1ED3-42A6-9494-241A447CCBB6}"/>
    <cellStyle name="Normal 6 3 2" xfId="112" xr:uid="{F737E5E3-CE00-4B86-8EBF-5021DF6D9159}"/>
    <cellStyle name="Normal 6 3 2 2" xfId="113" xr:uid="{74D7A21C-0934-46E1-9429-6CE05994CD8A}"/>
    <cellStyle name="Normal 6 3 2 2 2" xfId="321" xr:uid="{27A50B7E-E4AA-4910-BAC4-ABFE8D4DA706}"/>
    <cellStyle name="Normal 6 3 2 2 2 2" xfId="603" xr:uid="{B3E63646-FAC8-4C2C-938B-48410E74D597}"/>
    <cellStyle name="Normal 6 3 2 2 2 2 2" xfId="604" xr:uid="{B3858E3F-E38C-411E-BA17-1DEFFC9A1B95}"/>
    <cellStyle name="Normal 6 3 2 2 2 2 2 2" xfId="1439" xr:uid="{DDB8D134-24C0-4D9D-BA96-D03D9D3CE9C2}"/>
    <cellStyle name="Normal 6 3 2 2 2 2 2 2 2" xfId="1440" xr:uid="{D508F082-6C12-4C69-B4BF-13EDAAC2DE15}"/>
    <cellStyle name="Normal 6 3 2 2 2 2 2 3" xfId="1441" xr:uid="{24A7D5AB-FD83-49AA-93A6-754EBD118B6B}"/>
    <cellStyle name="Normal 6 3 2 2 2 2 3" xfId="1442" xr:uid="{C8FC5954-8227-4F96-B737-680BB597FF4A}"/>
    <cellStyle name="Normal 6 3 2 2 2 2 3 2" xfId="1443" xr:uid="{A2038F6A-FD8E-49E7-8DE4-0E36F4A350D6}"/>
    <cellStyle name="Normal 6 3 2 2 2 2 4" xfId="1444" xr:uid="{46C31D50-3010-4CCD-89AB-45F46826F8AD}"/>
    <cellStyle name="Normal 6 3 2 2 2 3" xfId="605" xr:uid="{965553D8-A112-4091-A3E8-8199B52415E5}"/>
    <cellStyle name="Normal 6 3 2 2 2 3 2" xfId="1445" xr:uid="{2B749109-B7FC-483D-A48E-C43973D95A9D}"/>
    <cellStyle name="Normal 6 3 2 2 2 3 2 2" xfId="1446" xr:uid="{EA685AB1-3456-4DF6-B51B-6660277AAE1E}"/>
    <cellStyle name="Normal 6 3 2 2 2 3 3" xfId="1447" xr:uid="{2D49A230-A614-4EAF-9C08-9FE2DA11F77D}"/>
    <cellStyle name="Normal 6 3 2 2 2 3 4" xfId="3134" xr:uid="{8DD45A34-9C7E-4A41-B29A-DBC7531D7DA7}"/>
    <cellStyle name="Normal 6 3 2 2 2 4" xfId="1448" xr:uid="{A079F3BE-ED1D-4219-81AC-027B38AC570A}"/>
    <cellStyle name="Normal 6 3 2 2 2 4 2" xfId="1449" xr:uid="{76E5DA41-B670-45AF-83A7-6872054F8DB0}"/>
    <cellStyle name="Normal 6 3 2 2 2 5" xfId="1450" xr:uid="{A70E8EB2-9E58-4E05-A176-252AAC011825}"/>
    <cellStyle name="Normal 6 3 2 2 2 6" xfId="3135" xr:uid="{F33A7E11-2617-44E9-920A-8266ADBAE9C2}"/>
    <cellStyle name="Normal 6 3 2 2 3" xfId="322" xr:uid="{407EC705-965D-4EEB-BED8-3D7BB925A4B8}"/>
    <cellStyle name="Normal 6 3 2 2 3 2" xfId="606" xr:uid="{AE4E00FA-89FD-4CCD-9196-69330133B3AA}"/>
    <cellStyle name="Normal 6 3 2 2 3 2 2" xfId="607" xr:uid="{1CDC902A-14A1-4819-A6FE-85376B7433CB}"/>
    <cellStyle name="Normal 6 3 2 2 3 2 2 2" xfId="1451" xr:uid="{19D9EA91-C28D-4F7E-8E75-CEF03D2E43E1}"/>
    <cellStyle name="Normal 6 3 2 2 3 2 2 2 2" xfId="1452" xr:uid="{3F1EC28F-396D-4003-9D49-7F60C487847B}"/>
    <cellStyle name="Normal 6 3 2 2 3 2 2 3" xfId="1453" xr:uid="{EFC73A71-D7E7-4D85-8325-2548B113CD44}"/>
    <cellStyle name="Normal 6 3 2 2 3 2 3" xfId="1454" xr:uid="{E72E9CA8-530A-4A02-8F82-F22A279E80BB}"/>
    <cellStyle name="Normal 6 3 2 2 3 2 3 2" xfId="1455" xr:uid="{B2857A25-82C1-4A88-834F-243F29438E8D}"/>
    <cellStyle name="Normal 6 3 2 2 3 2 4" xfId="1456" xr:uid="{6D5FE578-A0BD-4F4D-A601-BFF90A1D2BBD}"/>
    <cellStyle name="Normal 6 3 2 2 3 3" xfId="608" xr:uid="{6D53CBB9-1069-42E5-8DA9-315DD0506BD9}"/>
    <cellStyle name="Normal 6 3 2 2 3 3 2" xfId="1457" xr:uid="{6D14E57F-EEDC-4FD0-BE32-641627EE9805}"/>
    <cellStyle name="Normal 6 3 2 2 3 3 2 2" xfId="1458" xr:uid="{4D3B95B8-6E7E-4620-95FF-4FC25CB0EC6D}"/>
    <cellStyle name="Normal 6 3 2 2 3 3 3" xfId="1459" xr:uid="{F057EDF4-6855-404C-8078-C0500EFAC170}"/>
    <cellStyle name="Normal 6 3 2 2 3 4" xfId="1460" xr:uid="{C21370C2-9716-49F3-90B9-F8C063362A71}"/>
    <cellStyle name="Normal 6 3 2 2 3 4 2" xfId="1461" xr:uid="{B3BF4491-E967-41BD-940A-0CA5E0F579D4}"/>
    <cellStyle name="Normal 6 3 2 2 3 5" xfId="1462" xr:uid="{CBB84481-7C6A-4345-8596-E66E903D6008}"/>
    <cellStyle name="Normal 6 3 2 2 4" xfId="609" xr:uid="{EC4B9190-F7D8-410C-92B9-AC2B821063C4}"/>
    <cellStyle name="Normal 6 3 2 2 4 2" xfId="610" xr:uid="{7D24D5DC-AFCE-4272-AC94-E0E375E218E2}"/>
    <cellStyle name="Normal 6 3 2 2 4 2 2" xfId="1463" xr:uid="{73FCF315-432F-4C42-9846-B7A46504CE52}"/>
    <cellStyle name="Normal 6 3 2 2 4 2 2 2" xfId="1464" xr:uid="{440AE03A-68B7-4D30-AC60-DF16800767ED}"/>
    <cellStyle name="Normal 6 3 2 2 4 2 3" xfId="1465" xr:uid="{F1478583-C339-4D51-A65D-BBCD15EE015B}"/>
    <cellStyle name="Normal 6 3 2 2 4 3" xfId="1466" xr:uid="{71634C70-22C4-45FB-91B7-500518F32C29}"/>
    <cellStyle name="Normal 6 3 2 2 4 3 2" xfId="1467" xr:uid="{C1C7426F-DEB3-4E7F-ADE8-FDB95C5BFFF8}"/>
    <cellStyle name="Normal 6 3 2 2 4 4" xfId="1468" xr:uid="{F8B542CC-C8EE-4F46-BF70-EBD8B91574CA}"/>
    <cellStyle name="Normal 6 3 2 2 5" xfId="611" xr:uid="{53C76086-55FE-4CB2-A2E4-6016B253A11C}"/>
    <cellStyle name="Normal 6 3 2 2 5 2" xfId="1469" xr:uid="{3B0957D4-0AF5-40DE-8503-3D6E8EEE20EC}"/>
    <cellStyle name="Normal 6 3 2 2 5 2 2" xfId="1470" xr:uid="{35E9FDF9-B056-4F63-AC45-0C545382FF2B}"/>
    <cellStyle name="Normal 6 3 2 2 5 3" xfId="1471" xr:uid="{FBE69661-9F3A-4DCA-A356-378268584CE2}"/>
    <cellStyle name="Normal 6 3 2 2 5 4" xfId="3136" xr:uid="{4F9598DF-6D98-45F7-890A-FACE8127371A}"/>
    <cellStyle name="Normal 6 3 2 2 6" xfId="1472" xr:uid="{32DBC809-B3B2-4BA5-98CC-49DE8F4538AB}"/>
    <cellStyle name="Normal 6 3 2 2 6 2" xfId="1473" xr:uid="{7BE2A760-19C2-49E1-B556-5D87ED9290D1}"/>
    <cellStyle name="Normal 6 3 2 2 7" xfId="1474" xr:uid="{EE092B32-1DD9-46A4-9F25-0276FE57BD2E}"/>
    <cellStyle name="Normal 6 3 2 2 8" xfId="3137" xr:uid="{4573D788-5032-415A-9472-C5EE413FA205}"/>
    <cellStyle name="Normal 6 3 2 3" xfId="323" xr:uid="{C79D1852-05A4-41A3-8FC8-0CE7BDA893D2}"/>
    <cellStyle name="Normal 6 3 2 3 2" xfId="612" xr:uid="{A9E619E9-C910-4D60-AFBD-D5394D930812}"/>
    <cellStyle name="Normal 6 3 2 3 2 2" xfId="613" xr:uid="{8E8D1B97-8A07-4C01-A57F-3413E6C3CA2D}"/>
    <cellStyle name="Normal 6 3 2 3 2 2 2" xfId="1475" xr:uid="{A967B633-44CC-4F1B-8B0C-72E1AB540190}"/>
    <cellStyle name="Normal 6 3 2 3 2 2 2 2" xfId="1476" xr:uid="{DE70A2F6-CD37-48A1-AC89-3F91C8009AD4}"/>
    <cellStyle name="Normal 6 3 2 3 2 2 3" xfId="1477" xr:uid="{20A2292F-E874-4C16-A377-763D883DABAC}"/>
    <cellStyle name="Normal 6 3 2 3 2 3" xfId="1478" xr:uid="{3D4A3772-B41B-4B90-B4A6-11374DFC8060}"/>
    <cellStyle name="Normal 6 3 2 3 2 3 2" xfId="1479" xr:uid="{CB948CB3-1E0A-4D9E-A854-772D3B26531E}"/>
    <cellStyle name="Normal 6 3 2 3 2 4" xfId="1480" xr:uid="{3BC7356A-B7CF-4DC9-BCCD-28D64B2DFAB7}"/>
    <cellStyle name="Normal 6 3 2 3 3" xfId="614" xr:uid="{F6C01D2F-274F-4BBA-BAD8-BA4188294034}"/>
    <cellStyle name="Normal 6 3 2 3 3 2" xfId="1481" xr:uid="{B3180462-7203-4A8C-825F-CA33CE5F6E2F}"/>
    <cellStyle name="Normal 6 3 2 3 3 2 2" xfId="1482" xr:uid="{80B8FFFF-7E59-4D6A-AAA1-37FE8F4BBEB3}"/>
    <cellStyle name="Normal 6 3 2 3 3 3" xfId="1483" xr:uid="{577E7239-9D43-48F2-9F63-B0AF237C7C63}"/>
    <cellStyle name="Normal 6 3 2 3 3 4" xfId="3138" xr:uid="{CC19BE74-CA6C-409F-906F-73D6E5927108}"/>
    <cellStyle name="Normal 6 3 2 3 4" xfId="1484" xr:uid="{D4300944-4736-433C-B33A-7167B086CFAC}"/>
    <cellStyle name="Normal 6 3 2 3 4 2" xfId="1485" xr:uid="{8775A5D7-D740-49EE-9EFF-1B7A134B30C4}"/>
    <cellStyle name="Normal 6 3 2 3 5" xfId="1486" xr:uid="{46A5E2F9-CD44-4FB1-9B54-C701BE203391}"/>
    <cellStyle name="Normal 6 3 2 3 6" xfId="3139" xr:uid="{5C2F323F-BED0-4685-8E4E-D912B9C393BD}"/>
    <cellStyle name="Normal 6 3 2 4" xfId="324" xr:uid="{1DAC791E-2A17-4C3B-84D3-3C3FF3571944}"/>
    <cellStyle name="Normal 6 3 2 4 2" xfId="615" xr:uid="{B7B9C736-AAAA-486A-9A7A-576D7F1323E3}"/>
    <cellStyle name="Normal 6 3 2 4 2 2" xfId="616" xr:uid="{8201C433-01BE-4C7B-9412-44E656C8586B}"/>
    <cellStyle name="Normal 6 3 2 4 2 2 2" xfId="1487" xr:uid="{8C0BACB0-332F-447D-BA13-7FFC0DE6F4DF}"/>
    <cellStyle name="Normal 6 3 2 4 2 2 2 2" xfId="1488" xr:uid="{21E7915A-B56B-4725-92AE-C6FED2A81CE4}"/>
    <cellStyle name="Normal 6 3 2 4 2 2 3" xfId="1489" xr:uid="{2F6A1BE1-1FEE-4F83-AFD1-E8B58133A16C}"/>
    <cellStyle name="Normal 6 3 2 4 2 3" xfId="1490" xr:uid="{6A6C2997-61CF-4E69-9BD6-1025C88C999E}"/>
    <cellStyle name="Normal 6 3 2 4 2 3 2" xfId="1491" xr:uid="{AEC5CE42-FFEA-4BDD-AE5F-62EB922F01C0}"/>
    <cellStyle name="Normal 6 3 2 4 2 4" xfId="1492" xr:uid="{FB05B359-0C65-4828-B6F3-07FAEAA555B7}"/>
    <cellStyle name="Normal 6 3 2 4 3" xfId="617" xr:uid="{EFF3D84C-728F-4831-AE0C-CBFA1A1BC6CE}"/>
    <cellStyle name="Normal 6 3 2 4 3 2" xfId="1493" xr:uid="{C19F2CD8-A097-4F71-9744-FA51CFFA4A1F}"/>
    <cellStyle name="Normal 6 3 2 4 3 2 2" xfId="1494" xr:uid="{0E9EB99F-ED2E-4E46-9F88-7536BB7F1156}"/>
    <cellStyle name="Normal 6 3 2 4 3 3" xfId="1495" xr:uid="{5D846643-BB1C-4B19-A423-8256384840C6}"/>
    <cellStyle name="Normal 6 3 2 4 4" xfId="1496" xr:uid="{5DB7621F-FA15-4363-BFD7-A4740E14E1B1}"/>
    <cellStyle name="Normal 6 3 2 4 4 2" xfId="1497" xr:uid="{2620D149-E465-4626-9C54-3C80052B6CF5}"/>
    <cellStyle name="Normal 6 3 2 4 5" xfId="1498" xr:uid="{7AD63E7B-D7BF-44BD-8900-C2761C0A85C7}"/>
    <cellStyle name="Normal 6 3 2 5" xfId="325" xr:uid="{7F8BDF26-0B7E-4BF7-B38F-23B4C2DF2C4E}"/>
    <cellStyle name="Normal 6 3 2 5 2" xfId="618" xr:uid="{E43C72E5-A71A-4683-9B6F-8E1DE3BCF81E}"/>
    <cellStyle name="Normal 6 3 2 5 2 2" xfId="1499" xr:uid="{8812E0CF-A137-453C-BD03-313000E4361B}"/>
    <cellStyle name="Normal 6 3 2 5 2 2 2" xfId="1500" xr:uid="{EA1A0CF4-EAFD-4619-8566-E0398FFDC297}"/>
    <cellStyle name="Normal 6 3 2 5 2 3" xfId="1501" xr:uid="{9A649538-9D19-418F-A25F-E9A8213ECFC5}"/>
    <cellStyle name="Normal 6 3 2 5 3" xfId="1502" xr:uid="{AE8EC852-CD80-4A83-B77A-4A8417E9CCDE}"/>
    <cellStyle name="Normal 6 3 2 5 3 2" xfId="1503" xr:uid="{371CD7CC-6411-400F-B081-31E329B7AE59}"/>
    <cellStyle name="Normal 6 3 2 5 4" xfId="1504" xr:uid="{4AB7D44B-76CF-4FDB-8534-4435689A02EA}"/>
    <cellStyle name="Normal 6 3 2 6" xfId="619" xr:uid="{788CA0D4-C61E-45E0-B58A-43DA43DFD259}"/>
    <cellStyle name="Normal 6 3 2 6 2" xfId="1505" xr:uid="{26F78EFB-AF40-482A-BAF6-C5C1057F3C61}"/>
    <cellStyle name="Normal 6 3 2 6 2 2" xfId="1506" xr:uid="{ACDD4161-D3B5-4290-9632-DA207CFE0D34}"/>
    <cellStyle name="Normal 6 3 2 6 3" xfId="1507" xr:uid="{837352E1-A5F9-42BD-9E51-89A6AE679604}"/>
    <cellStyle name="Normal 6 3 2 6 4" xfId="3140" xr:uid="{633972FC-4F85-4576-99FE-85AC9A79A8B7}"/>
    <cellStyle name="Normal 6 3 2 7" xfId="1508" xr:uid="{A0E1815E-46C3-42E8-8A3B-4485FEE47BBA}"/>
    <cellStyle name="Normal 6 3 2 7 2" xfId="1509" xr:uid="{D9B9E726-15F2-4B9F-AB19-63DB378CE8E4}"/>
    <cellStyle name="Normal 6 3 2 8" xfId="1510" xr:uid="{32CC0D15-14AC-44C9-8770-A0DBF503474F}"/>
    <cellStyle name="Normal 6 3 2 9" xfId="3141" xr:uid="{4A636465-CD10-4CE5-9F76-C32B24ED553A}"/>
    <cellStyle name="Normal 6 3 3" xfId="114" xr:uid="{D45C4417-D667-4D86-8E23-868FC7FB56FA}"/>
    <cellStyle name="Normal 6 3 3 2" xfId="115" xr:uid="{6244E3FB-178C-4903-A7D2-BD708AEAD04B}"/>
    <cellStyle name="Normal 6 3 3 2 2" xfId="620" xr:uid="{C272A38B-0FC4-4AD1-835C-0FE2E0F85AE9}"/>
    <cellStyle name="Normal 6 3 3 2 2 2" xfId="621" xr:uid="{31E6E93D-14FB-487E-A869-AD5C8C4DC7B5}"/>
    <cellStyle name="Normal 6 3 3 2 2 2 2" xfId="1511" xr:uid="{6C050E0B-E9FF-468B-9E12-881C37A83F87}"/>
    <cellStyle name="Normal 6 3 3 2 2 2 2 2" xfId="1512" xr:uid="{E367E5D8-0B07-48E6-9177-49BC4EA2282D}"/>
    <cellStyle name="Normal 6 3 3 2 2 2 3" xfId="1513" xr:uid="{BF78C191-537C-458D-911F-9CCBAEBF6861}"/>
    <cellStyle name="Normal 6 3 3 2 2 3" xfId="1514" xr:uid="{2921EF29-75BA-4073-ACA3-7E063C34211E}"/>
    <cellStyle name="Normal 6 3 3 2 2 3 2" xfId="1515" xr:uid="{57BE7AA7-C61B-4C09-B698-5230ED386930}"/>
    <cellStyle name="Normal 6 3 3 2 2 4" xfId="1516" xr:uid="{508C2D6A-15BB-46D7-A424-DEC2E9012DF7}"/>
    <cellStyle name="Normal 6 3 3 2 3" xfId="622" xr:uid="{443D9486-9586-45D8-B6E8-511497B85B76}"/>
    <cellStyle name="Normal 6 3 3 2 3 2" xfId="1517" xr:uid="{7332D287-7005-473F-8ED5-A848FC0DD24A}"/>
    <cellStyle name="Normal 6 3 3 2 3 2 2" xfId="1518" xr:uid="{CFC25F94-0C2A-4793-BF6E-BB4836ED3C54}"/>
    <cellStyle name="Normal 6 3 3 2 3 3" xfId="1519" xr:uid="{31171130-5C8D-403E-9AFA-198603F64935}"/>
    <cellStyle name="Normal 6 3 3 2 3 4" xfId="3142" xr:uid="{6B057DAA-FFDA-4B51-A01A-1A98A9CDCE8D}"/>
    <cellStyle name="Normal 6 3 3 2 4" xfId="1520" xr:uid="{0D33B99A-A29F-45BC-A02F-0D0E88DDD0FB}"/>
    <cellStyle name="Normal 6 3 3 2 4 2" xfId="1521" xr:uid="{71433D9F-D12C-4603-8095-90D22BC7B154}"/>
    <cellStyle name="Normal 6 3 3 2 5" xfId="1522" xr:uid="{77773E15-2F33-4434-AD17-CC8D48FCDB88}"/>
    <cellStyle name="Normal 6 3 3 2 6" xfId="3143" xr:uid="{D861636E-DCDD-4668-8080-6ECEF6FFBA34}"/>
    <cellStyle name="Normal 6 3 3 3" xfId="326" xr:uid="{7618D786-E86C-4BDC-A1FC-CD29EAB9122D}"/>
    <cellStyle name="Normal 6 3 3 3 2" xfId="623" xr:uid="{1E5C606D-375E-45E6-9467-88972F4C4719}"/>
    <cellStyle name="Normal 6 3 3 3 2 2" xfId="624" xr:uid="{05D2B10D-5327-452E-A30E-C1BAB82E47B2}"/>
    <cellStyle name="Normal 6 3 3 3 2 2 2" xfId="1523" xr:uid="{EC357241-68EA-4FB7-BEA5-C88C3C06F338}"/>
    <cellStyle name="Normal 6 3 3 3 2 2 2 2" xfId="1524" xr:uid="{2681230F-5CEC-478E-9898-144CBA3B15DD}"/>
    <cellStyle name="Normal 6 3 3 3 2 2 3" xfId="1525" xr:uid="{9EE351EC-DB2D-4ECA-B90E-12719DADC004}"/>
    <cellStyle name="Normal 6 3 3 3 2 3" xfId="1526" xr:uid="{22985DC6-4D47-4C14-B522-2BC56C8DAC6C}"/>
    <cellStyle name="Normal 6 3 3 3 2 3 2" xfId="1527" xr:uid="{73EDE890-532F-4BDD-97F9-9CE2D10BF55E}"/>
    <cellStyle name="Normal 6 3 3 3 2 4" xfId="1528" xr:uid="{ADAD27AA-38AC-4A89-AB99-C112141AB35E}"/>
    <cellStyle name="Normal 6 3 3 3 3" xfId="625" xr:uid="{B456FE07-AB85-4934-A78D-1AE9C71E0A40}"/>
    <cellStyle name="Normal 6 3 3 3 3 2" xfId="1529" xr:uid="{5DACE098-4542-487D-9177-66D4CDB97217}"/>
    <cellStyle name="Normal 6 3 3 3 3 2 2" xfId="1530" xr:uid="{E791D841-6FD8-4E8C-87ED-F750147A9BF2}"/>
    <cellStyle name="Normal 6 3 3 3 3 3" xfId="1531" xr:uid="{6688ACC2-2DFD-405D-B038-57AD05A39C3D}"/>
    <cellStyle name="Normal 6 3 3 3 4" xfId="1532" xr:uid="{C6E38EF2-7A28-411D-A6E8-B48F68A83824}"/>
    <cellStyle name="Normal 6 3 3 3 4 2" xfId="1533" xr:uid="{8CCE9CAC-99C6-4BED-855C-8D3C16D79C40}"/>
    <cellStyle name="Normal 6 3 3 3 5" xfId="1534" xr:uid="{D70247D8-B92E-4213-8EB1-84EE1027527F}"/>
    <cellStyle name="Normal 6 3 3 4" xfId="327" xr:uid="{5A46B521-B1C2-4E7D-B01E-B660765F03D3}"/>
    <cellStyle name="Normal 6 3 3 4 2" xfId="626" xr:uid="{9DC06D30-737B-403B-91E1-DB99372CFF5A}"/>
    <cellStyle name="Normal 6 3 3 4 2 2" xfId="1535" xr:uid="{9A8933C8-3549-4C5A-9BC4-88892D36FBEA}"/>
    <cellStyle name="Normal 6 3 3 4 2 2 2" xfId="1536" xr:uid="{EDA8DB9A-AF01-4C38-9E1D-395E1F14BC1C}"/>
    <cellStyle name="Normal 6 3 3 4 2 3" xfId="1537" xr:uid="{FB64FB5D-7D2B-45DD-A5FF-25919F0AE605}"/>
    <cellStyle name="Normal 6 3 3 4 3" xfId="1538" xr:uid="{6364B2FD-E6F6-4253-9CD5-ECB9E1489213}"/>
    <cellStyle name="Normal 6 3 3 4 3 2" xfId="1539" xr:uid="{A0256E2C-3939-4B02-80B0-212BFA8E3C23}"/>
    <cellStyle name="Normal 6 3 3 4 4" xfId="1540" xr:uid="{990AA769-4D8B-4552-A0B6-DF43F6B72974}"/>
    <cellStyle name="Normal 6 3 3 5" xfId="627" xr:uid="{12ED3E5B-812A-45EB-99B6-8E448F482106}"/>
    <cellStyle name="Normal 6 3 3 5 2" xfId="1541" xr:uid="{157D88AF-D005-49AB-AE3F-CFA1276B340B}"/>
    <cellStyle name="Normal 6 3 3 5 2 2" xfId="1542" xr:uid="{DA867432-3483-48C7-AAD7-88E671BCC87B}"/>
    <cellStyle name="Normal 6 3 3 5 3" xfId="1543" xr:uid="{1CD1CCF9-CA4C-4517-8766-E48B43D496AC}"/>
    <cellStyle name="Normal 6 3 3 5 4" xfId="3144" xr:uid="{1BBC3CDD-F8BE-4714-A05C-E3DD421E1DA1}"/>
    <cellStyle name="Normal 6 3 3 6" xfId="1544" xr:uid="{A219B5EB-2653-431E-ABCE-ED61183A2E72}"/>
    <cellStyle name="Normal 6 3 3 6 2" xfId="1545" xr:uid="{E835ED60-36D3-4A8E-811D-635CF93FCF9A}"/>
    <cellStyle name="Normal 6 3 3 7" xfId="1546" xr:uid="{8980744A-49AA-4C63-8810-E3661356CADD}"/>
    <cellStyle name="Normal 6 3 3 8" xfId="3145" xr:uid="{5630B59C-E192-4039-B90C-79EFB963A12F}"/>
    <cellStyle name="Normal 6 3 4" xfId="116" xr:uid="{C5051BD7-2410-4B7E-BDE5-2CC9590ADF16}"/>
    <cellStyle name="Normal 6 3 4 2" xfId="447" xr:uid="{E8EA8E6A-5818-4DB5-8CB2-AD5FF1AEBDFC}"/>
    <cellStyle name="Normal 6 3 4 2 2" xfId="628" xr:uid="{AEBD753E-7F23-40EE-8A0B-F60ECC9CEFF4}"/>
    <cellStyle name="Normal 6 3 4 2 2 2" xfId="1547" xr:uid="{7E82E620-CE62-4CCE-9199-982CEFAAB45F}"/>
    <cellStyle name="Normal 6 3 4 2 2 2 2" xfId="1548" xr:uid="{950B7175-2F9C-4329-96FC-2BE8722C6381}"/>
    <cellStyle name="Normal 6 3 4 2 2 3" xfId="1549" xr:uid="{0B7C93F2-6F3D-45E1-8D83-09B02DFAB7D9}"/>
    <cellStyle name="Normal 6 3 4 2 2 4" xfId="3146" xr:uid="{E67239D9-D7D7-4D01-9125-9752E38DECC0}"/>
    <cellStyle name="Normal 6 3 4 2 3" xfId="1550" xr:uid="{4E1FE221-3196-4E74-B86B-C3099BD3DD3A}"/>
    <cellStyle name="Normal 6 3 4 2 3 2" xfId="1551" xr:uid="{682625C6-7C4D-44AF-9EED-259FF6465BF1}"/>
    <cellStyle name="Normal 6 3 4 2 4" xfId="1552" xr:uid="{4D1BB5C9-58B7-4B00-81D3-8DC49F74A45C}"/>
    <cellStyle name="Normal 6 3 4 2 5" xfId="3147" xr:uid="{DA9E5F60-BE8F-4B8B-9B43-BBEE643644F6}"/>
    <cellStyle name="Normal 6 3 4 3" xfId="629" xr:uid="{7777AD5A-94DD-4A6F-B38E-2517F7D1BF09}"/>
    <cellStyle name="Normal 6 3 4 3 2" xfId="1553" xr:uid="{E860D341-E4BB-4D3D-91FA-6D6ED0CDB03B}"/>
    <cellStyle name="Normal 6 3 4 3 2 2" xfId="1554" xr:uid="{3CB3ECCA-E8AA-455D-90DE-39C1196E17FA}"/>
    <cellStyle name="Normal 6 3 4 3 3" xfId="1555" xr:uid="{58106414-708B-488B-9D17-81F44B6712AC}"/>
    <cellStyle name="Normal 6 3 4 3 4" xfId="3148" xr:uid="{594DA21C-CC62-410C-AFF9-EBA7699A7A9F}"/>
    <cellStyle name="Normal 6 3 4 4" xfId="1556" xr:uid="{71C7D04E-2750-46D1-BFC6-43A9FA31F128}"/>
    <cellStyle name="Normal 6 3 4 4 2" xfId="1557" xr:uid="{9F7A0E1C-F4B2-4D11-9ECE-C3B99FFAE889}"/>
    <cellStyle name="Normal 6 3 4 4 3" xfId="3149" xr:uid="{B18AE619-3879-4580-8289-755004D46999}"/>
    <cellStyle name="Normal 6 3 4 4 4" xfId="3150" xr:uid="{4D4C49A0-2AD3-417B-8465-B863B7C2A087}"/>
    <cellStyle name="Normal 6 3 4 5" xfId="1558" xr:uid="{056E9932-EA06-4228-A7B4-D6ECC0ED4F81}"/>
    <cellStyle name="Normal 6 3 4 6" xfId="3151" xr:uid="{AA5325C7-A1A8-4E1B-9611-EFFE6E7D3DFC}"/>
    <cellStyle name="Normal 6 3 4 7" xfId="3152" xr:uid="{C5E5BC51-0230-4813-ABF4-1640AB596C6E}"/>
    <cellStyle name="Normal 6 3 5" xfId="328" xr:uid="{3BEADB89-8323-426B-8ABF-275CD212E674}"/>
    <cellStyle name="Normal 6 3 5 2" xfId="630" xr:uid="{B0BA6056-EC69-48F7-8FD6-C8956D4C5AA2}"/>
    <cellStyle name="Normal 6 3 5 2 2" xfId="631" xr:uid="{563A984E-B539-49A0-9123-394826B40655}"/>
    <cellStyle name="Normal 6 3 5 2 2 2" xfId="1559" xr:uid="{2DD85866-2506-4FB6-BA48-66D73B8ACC73}"/>
    <cellStyle name="Normal 6 3 5 2 2 2 2" xfId="1560" xr:uid="{BC144125-1F1D-4B9B-8671-F785D134750B}"/>
    <cellStyle name="Normal 6 3 5 2 2 3" xfId="1561" xr:uid="{5651D4AB-51E1-4033-89FE-A935AFB1B74E}"/>
    <cellStyle name="Normal 6 3 5 2 3" xfId="1562" xr:uid="{FF7B1B3F-08CF-4064-BC32-1F7B169EADC3}"/>
    <cellStyle name="Normal 6 3 5 2 3 2" xfId="1563" xr:uid="{9D91474B-47D4-425D-A7E3-76D230799CF8}"/>
    <cellStyle name="Normal 6 3 5 2 4" xfId="1564" xr:uid="{C5CA8284-6262-4328-A28B-597EE49B0711}"/>
    <cellStyle name="Normal 6 3 5 3" xfId="632" xr:uid="{BF666479-A8E9-495E-8922-40C0FB8CE229}"/>
    <cellStyle name="Normal 6 3 5 3 2" xfId="1565" xr:uid="{E401108E-084E-457A-A64D-53E740EC2922}"/>
    <cellStyle name="Normal 6 3 5 3 2 2" xfId="1566" xr:uid="{8454AF0D-8483-4470-8623-7B340249045C}"/>
    <cellStyle name="Normal 6 3 5 3 3" xfId="1567" xr:uid="{FE84BD0F-5B1B-4192-A38D-E452D5F0F239}"/>
    <cellStyle name="Normal 6 3 5 3 4" xfId="3153" xr:uid="{ABD55485-8247-44A1-9BF7-3281E67CF3F5}"/>
    <cellStyle name="Normal 6 3 5 4" xfId="1568" xr:uid="{597DB05F-FF83-4CCE-A781-C48A52BAF46F}"/>
    <cellStyle name="Normal 6 3 5 4 2" xfId="1569" xr:uid="{B6DC7E36-AF88-4DBC-9466-AB16B551011B}"/>
    <cellStyle name="Normal 6 3 5 5" xfId="1570" xr:uid="{D7079C32-9BF3-4588-B25F-1A8C561BA21C}"/>
    <cellStyle name="Normal 6 3 5 6" xfId="3154" xr:uid="{0C88443F-D462-4DA6-837D-083208501F0E}"/>
    <cellStyle name="Normal 6 3 6" xfId="329" xr:uid="{DC6531B2-10E4-4F3F-BF13-C0EC9B49339C}"/>
    <cellStyle name="Normal 6 3 6 2" xfId="633" xr:uid="{7BBB5F17-710F-478F-AFB3-B4945088398F}"/>
    <cellStyle name="Normal 6 3 6 2 2" xfId="1571" xr:uid="{4596C4BE-B6F4-4560-9FAD-9A7EA8128D56}"/>
    <cellStyle name="Normal 6 3 6 2 2 2" xfId="1572" xr:uid="{3213E0F9-B648-46CF-824C-65EB2D9C091C}"/>
    <cellStyle name="Normal 6 3 6 2 3" xfId="1573" xr:uid="{0C3AA5EB-22AF-4430-9315-F8EA92187ADE}"/>
    <cellStyle name="Normal 6 3 6 2 4" xfId="3155" xr:uid="{FC726A19-9382-47FE-AB45-1C575FE06582}"/>
    <cellStyle name="Normal 6 3 6 3" xfId="1574" xr:uid="{FA31FAFC-CD4E-454C-BCBC-D52947BD94BB}"/>
    <cellStyle name="Normal 6 3 6 3 2" xfId="1575" xr:uid="{737DF3A3-100A-452C-A042-0A7379A11276}"/>
    <cellStyle name="Normal 6 3 6 4" xfId="1576" xr:uid="{5F9FFC82-41C1-4971-A73D-0A7292553984}"/>
    <cellStyle name="Normal 6 3 6 5" xfId="3156" xr:uid="{248982FB-1487-4CC0-B8F4-D6437BA23DDA}"/>
    <cellStyle name="Normal 6 3 7" xfId="634" xr:uid="{3083365A-D7B9-402F-A9C0-5520C0AC7CE3}"/>
    <cellStyle name="Normal 6 3 7 2" xfId="1577" xr:uid="{982F691D-1CA2-4508-B518-142FF5E73840}"/>
    <cellStyle name="Normal 6 3 7 2 2" xfId="1578" xr:uid="{E3287D4F-5F81-4E04-AC59-1F106CDEDFED}"/>
    <cellStyle name="Normal 6 3 7 3" xfId="1579" xr:uid="{9E3B4FF6-D48A-4BB2-A254-66B475598190}"/>
    <cellStyle name="Normal 6 3 7 4" xfId="3157" xr:uid="{541A0247-0D92-4ACC-B195-F54C482A1DC0}"/>
    <cellStyle name="Normal 6 3 8" xfId="1580" xr:uid="{C1F7C976-0C30-4923-82C0-CA2B03D6AA0A}"/>
    <cellStyle name="Normal 6 3 8 2" xfId="1581" xr:uid="{5A4CAFB0-7298-4B7A-AD3D-4C38E70F9CFA}"/>
    <cellStyle name="Normal 6 3 8 3" xfId="3158" xr:uid="{1F9ED25F-3023-4D24-A089-794761D138DE}"/>
    <cellStyle name="Normal 6 3 8 4" xfId="3159" xr:uid="{46F76FB2-DA61-40DE-832E-A521719D5E1C}"/>
    <cellStyle name="Normal 6 3 9" xfId="1582" xr:uid="{C544A091-126F-4B91-8891-AEA8BB7A1A04}"/>
    <cellStyle name="Normal 6 3 9 2" xfId="4718" xr:uid="{83EB13AE-4658-4AA4-BA63-7ABB374FDA55}"/>
    <cellStyle name="Normal 6 4" xfId="117" xr:uid="{50F6802D-16BA-44C0-BF4B-FFF8F1CC0F38}"/>
    <cellStyle name="Normal 6 4 10" xfId="3160" xr:uid="{D0959B1B-7E4B-438C-B0D0-0FDA33B0A7DB}"/>
    <cellStyle name="Normal 6 4 11" xfId="3161" xr:uid="{316628CF-FD7A-4A20-8DE5-564836598AB9}"/>
    <cellStyle name="Normal 6 4 2" xfId="118" xr:uid="{72BADFCA-C518-4D3A-B4BA-57CFF4F24379}"/>
    <cellStyle name="Normal 6 4 2 2" xfId="119" xr:uid="{586EAA4D-9792-45B4-8636-0963D7737EFD}"/>
    <cellStyle name="Normal 6 4 2 2 2" xfId="330" xr:uid="{CE9863B7-5A55-416A-A16E-41AC8CE0AD72}"/>
    <cellStyle name="Normal 6 4 2 2 2 2" xfId="635" xr:uid="{5888FDB8-6A55-4D87-B42D-DC3E6DDE6976}"/>
    <cellStyle name="Normal 6 4 2 2 2 2 2" xfId="1583" xr:uid="{09901706-6949-48E2-AFE6-EE364D5A5AFD}"/>
    <cellStyle name="Normal 6 4 2 2 2 2 2 2" xfId="1584" xr:uid="{F8023F8C-5145-4901-A409-8CF10BB778C5}"/>
    <cellStyle name="Normal 6 4 2 2 2 2 3" xfId="1585" xr:uid="{983E67B3-C263-49F4-AF7B-81AFF741FCA7}"/>
    <cellStyle name="Normal 6 4 2 2 2 2 4" xfId="3162" xr:uid="{94D62164-F795-4292-8D5B-5A32FB6138F5}"/>
    <cellStyle name="Normal 6 4 2 2 2 3" xfId="1586" xr:uid="{4D1B0105-E4ED-4A5A-AFC7-78832345F1B5}"/>
    <cellStyle name="Normal 6 4 2 2 2 3 2" xfId="1587" xr:uid="{FF8F2354-20AE-4D09-86BB-0E6AA3B6C22E}"/>
    <cellStyle name="Normal 6 4 2 2 2 3 3" xfId="3163" xr:uid="{B36B196E-759C-4C24-BE84-CE61D3A422C0}"/>
    <cellStyle name="Normal 6 4 2 2 2 3 4" xfId="3164" xr:uid="{48220802-5AE2-4BDA-ADFF-A0E6E7044209}"/>
    <cellStyle name="Normal 6 4 2 2 2 4" xfId="1588" xr:uid="{BEE88187-BAAA-487C-BE9C-5C92D346CAB8}"/>
    <cellStyle name="Normal 6 4 2 2 2 5" xfId="3165" xr:uid="{A40CC087-2154-4382-BDF5-11AA6E4BFAB9}"/>
    <cellStyle name="Normal 6 4 2 2 2 6" xfId="3166" xr:uid="{31A8BFC4-8468-423B-8AD8-399AF71C8310}"/>
    <cellStyle name="Normal 6 4 2 2 3" xfId="636" xr:uid="{6B0D1F77-BD3A-4D9F-AEAD-29C6ADEF0A69}"/>
    <cellStyle name="Normal 6 4 2 2 3 2" xfId="1589" xr:uid="{D34901A7-436F-4E64-8B26-3BB1D9272B13}"/>
    <cellStyle name="Normal 6 4 2 2 3 2 2" xfId="1590" xr:uid="{4F04C8B6-004F-4A0D-B064-A171A1367935}"/>
    <cellStyle name="Normal 6 4 2 2 3 2 3" xfId="3167" xr:uid="{A97D8D47-100F-47F1-9908-A43AA7659FF6}"/>
    <cellStyle name="Normal 6 4 2 2 3 2 4" xfId="3168" xr:uid="{19E334CA-EA68-4052-B7B3-EADE664658C9}"/>
    <cellStyle name="Normal 6 4 2 2 3 3" xfId="1591" xr:uid="{62C64C10-25DF-4455-A47F-1BE9321A72A5}"/>
    <cellStyle name="Normal 6 4 2 2 3 4" xfId="3169" xr:uid="{2EABA396-0251-42D2-B774-7600627AD219}"/>
    <cellStyle name="Normal 6 4 2 2 3 5" xfId="3170" xr:uid="{8784D5A0-62FA-46A7-BA83-0BEF1FB37571}"/>
    <cellStyle name="Normal 6 4 2 2 4" xfId="1592" xr:uid="{E1BFB8A1-5892-41B6-BC18-7F37F37F2747}"/>
    <cellStyle name="Normal 6 4 2 2 4 2" xfId="1593" xr:uid="{33966A8D-401C-414D-A5A1-B21262C621F1}"/>
    <cellStyle name="Normal 6 4 2 2 4 3" xfId="3171" xr:uid="{7D250CFC-5B58-4A7A-8126-18CA86C24558}"/>
    <cellStyle name="Normal 6 4 2 2 4 4" xfId="3172" xr:uid="{5227BE0D-2251-4F07-8832-628427F3563D}"/>
    <cellStyle name="Normal 6 4 2 2 5" xfId="1594" xr:uid="{E3E23BDE-E16F-409C-8649-32531CA21ADB}"/>
    <cellStyle name="Normal 6 4 2 2 5 2" xfId="3173" xr:uid="{30815F6F-4F4F-4144-A4BF-B9F0DF25F325}"/>
    <cellStyle name="Normal 6 4 2 2 5 3" xfId="3174" xr:uid="{FD012A3D-AE23-44A7-AEE7-B39979E265C9}"/>
    <cellStyle name="Normal 6 4 2 2 5 4" xfId="3175" xr:uid="{B224C6F3-DEE8-401B-A42F-A35C7878C4AD}"/>
    <cellStyle name="Normal 6 4 2 2 6" xfId="3176" xr:uid="{8A61BA52-B9B2-48DB-8F0E-F4D4B8C9B3C1}"/>
    <cellStyle name="Normal 6 4 2 2 7" xfId="3177" xr:uid="{EF32DCEA-8349-46BD-8400-0FC614CAAB02}"/>
    <cellStyle name="Normal 6 4 2 2 8" xfId="3178" xr:uid="{326ACD55-7213-499A-A83D-5A51F73884C4}"/>
    <cellStyle name="Normal 6 4 2 3" xfId="331" xr:uid="{71643943-A645-487F-B961-E00CAF464A3E}"/>
    <cellStyle name="Normal 6 4 2 3 2" xfId="637" xr:uid="{04D4B6D2-9FAE-4EA6-96D6-5EC0132C7FCC}"/>
    <cellStyle name="Normal 6 4 2 3 2 2" xfId="638" xr:uid="{62BE85C7-F7E9-4BFD-80D1-044C4BA4B02C}"/>
    <cellStyle name="Normal 6 4 2 3 2 2 2" xfId="1595" xr:uid="{15DD519F-65BD-4B36-831D-32F1E527C024}"/>
    <cellStyle name="Normal 6 4 2 3 2 2 2 2" xfId="1596" xr:uid="{D63B97A8-D354-466A-A69D-C4727C68BFF3}"/>
    <cellStyle name="Normal 6 4 2 3 2 2 3" xfId="1597" xr:uid="{58D1E697-5B02-4556-A2E0-BEE260034746}"/>
    <cellStyle name="Normal 6 4 2 3 2 3" xfId="1598" xr:uid="{7488E4FB-4D50-4270-ABE1-1AAC654F936E}"/>
    <cellStyle name="Normal 6 4 2 3 2 3 2" xfId="1599" xr:uid="{D28EAB94-D468-45CB-A033-D21C5ACDFDAB}"/>
    <cellStyle name="Normal 6 4 2 3 2 4" xfId="1600" xr:uid="{DAEE5711-02CC-41A2-A8AB-BF17E2545820}"/>
    <cellStyle name="Normal 6 4 2 3 3" xfId="639" xr:uid="{2AE6954A-EA79-4C3E-9A83-07A5F5EC7A7F}"/>
    <cellStyle name="Normal 6 4 2 3 3 2" xfId="1601" xr:uid="{4DA10204-7F09-4F42-AD25-F64E97659A58}"/>
    <cellStyle name="Normal 6 4 2 3 3 2 2" xfId="1602" xr:uid="{C70DFDCB-18E6-47DB-851C-2745EFF7B787}"/>
    <cellStyle name="Normal 6 4 2 3 3 3" xfId="1603" xr:uid="{B4C9FCD3-D6F4-4EBD-9C03-21FF6626293C}"/>
    <cellStyle name="Normal 6 4 2 3 3 4" xfId="3179" xr:uid="{977D2718-9188-4EDC-9050-95E8D19BC0F6}"/>
    <cellStyle name="Normal 6 4 2 3 4" xfId="1604" xr:uid="{7CCE62C4-4C62-497B-BA96-50AA3387F3B2}"/>
    <cellStyle name="Normal 6 4 2 3 4 2" xfId="1605" xr:uid="{A7B811F0-AA13-4ABA-8D3A-C05C5EB1690B}"/>
    <cellStyle name="Normal 6 4 2 3 5" xfId="1606" xr:uid="{87F24485-4ACC-4909-8C45-ADFEFB5C5A0A}"/>
    <cellStyle name="Normal 6 4 2 3 6" xfId="3180" xr:uid="{AACE8F1A-FF03-4FF1-94ED-3C791FE8465D}"/>
    <cellStyle name="Normal 6 4 2 4" xfId="332" xr:uid="{FD785C1E-BB3B-45AD-AFF6-AB043FEF98AC}"/>
    <cellStyle name="Normal 6 4 2 4 2" xfId="640" xr:uid="{D21E7EE1-D192-4927-9CD8-BAA2EF538E93}"/>
    <cellStyle name="Normal 6 4 2 4 2 2" xfId="1607" xr:uid="{A5614A3D-387F-4FA5-A197-9D1AABE3D437}"/>
    <cellStyle name="Normal 6 4 2 4 2 2 2" xfId="1608" xr:uid="{E74DC4F1-055F-4D63-BC56-BE2700C720D5}"/>
    <cellStyle name="Normal 6 4 2 4 2 3" xfId="1609" xr:uid="{5678198D-DD23-4295-8799-E7D6463C7C30}"/>
    <cellStyle name="Normal 6 4 2 4 2 4" xfId="3181" xr:uid="{7C018371-3439-42FB-BDC8-4F2E460A19A3}"/>
    <cellStyle name="Normal 6 4 2 4 3" xfId="1610" xr:uid="{4D4B0400-0E11-4486-A668-CC3194132AD5}"/>
    <cellStyle name="Normal 6 4 2 4 3 2" xfId="1611" xr:uid="{74781857-D3BA-4C02-AC4A-0FD9E4161190}"/>
    <cellStyle name="Normal 6 4 2 4 4" xfId="1612" xr:uid="{EAAE3FBF-8A8F-40E3-8426-92E8A0C71550}"/>
    <cellStyle name="Normal 6 4 2 4 5" xfId="3182" xr:uid="{1EEFC01E-F66D-4312-95D4-625B42BA4283}"/>
    <cellStyle name="Normal 6 4 2 5" xfId="333" xr:uid="{51EE19A5-811C-435F-9C98-D938954ED1DC}"/>
    <cellStyle name="Normal 6 4 2 5 2" xfId="1613" xr:uid="{9D1707DA-73FA-4D96-8117-35CB0157BFBB}"/>
    <cellStyle name="Normal 6 4 2 5 2 2" xfId="1614" xr:uid="{3BF89BFB-736A-44BF-A347-DCE6FCEAF8A2}"/>
    <cellStyle name="Normal 6 4 2 5 3" xfId="1615" xr:uid="{2BF5292E-7E96-415B-959C-305593DCED84}"/>
    <cellStyle name="Normal 6 4 2 5 4" xfId="3183" xr:uid="{0AED314D-DF06-4FEC-BB5A-E8F06C046D2F}"/>
    <cellStyle name="Normal 6 4 2 6" xfId="1616" xr:uid="{D71A4BB7-96DF-4D0D-A86E-0BEB748A9CAD}"/>
    <cellStyle name="Normal 6 4 2 6 2" xfId="1617" xr:uid="{76125F14-4987-4C74-9ECB-2353FFC5420D}"/>
    <cellStyle name="Normal 6 4 2 6 3" xfId="3184" xr:uid="{EB30CAD7-119A-4E3C-9C2B-74063F8A6FEC}"/>
    <cellStyle name="Normal 6 4 2 6 4" xfId="3185" xr:uid="{0CEA6179-300D-4E34-8575-D86934C93F54}"/>
    <cellStyle name="Normal 6 4 2 7" xfId="1618" xr:uid="{F59CD3DA-674D-4752-8F72-4AB789C39AA9}"/>
    <cellStyle name="Normal 6 4 2 8" xfId="3186" xr:uid="{79E45E0C-66AC-4E8A-9EC3-C0B417C649CD}"/>
    <cellStyle name="Normal 6 4 2 9" xfId="3187" xr:uid="{B6F41D39-C021-4373-B6AF-21C6A6742D5B}"/>
    <cellStyle name="Normal 6 4 3" xfId="120" xr:uid="{C256A677-3890-4822-95A9-FE620B0797B9}"/>
    <cellStyle name="Normal 6 4 3 2" xfId="121" xr:uid="{5C30CB39-5A45-4142-ABFC-6881F142C47A}"/>
    <cellStyle name="Normal 6 4 3 2 2" xfId="641" xr:uid="{8ECAD823-3D68-4A68-A417-0C2BE86B74B1}"/>
    <cellStyle name="Normal 6 4 3 2 2 2" xfId="1619" xr:uid="{04483481-B547-43FD-8866-23E48BC45715}"/>
    <cellStyle name="Normal 6 4 3 2 2 2 2" xfId="1620" xr:uid="{002BA509-464E-41E2-84B7-F1E0CD97DC78}"/>
    <cellStyle name="Normal 6 4 3 2 2 2 2 2" xfId="4476" xr:uid="{363C2695-E77C-4A3B-84A4-C84F6FAADFA3}"/>
    <cellStyle name="Normal 6 4 3 2 2 2 3" xfId="4477" xr:uid="{F2D1165A-6749-49F2-A45D-1113FB7BC0D5}"/>
    <cellStyle name="Normal 6 4 3 2 2 3" xfId="1621" xr:uid="{A4F1812E-9614-4DCD-A2D4-D239C2266B0D}"/>
    <cellStyle name="Normal 6 4 3 2 2 3 2" xfId="4478" xr:uid="{3F636B5E-CC37-4F68-8B65-4CD6C555D521}"/>
    <cellStyle name="Normal 6 4 3 2 2 4" xfId="3188" xr:uid="{DBF7C6B1-16D2-41F8-A991-90CA641A9164}"/>
    <cellStyle name="Normal 6 4 3 2 3" xfId="1622" xr:uid="{C1B14CCB-850B-4C02-806C-9FBC33DD2A42}"/>
    <cellStyle name="Normal 6 4 3 2 3 2" xfId="1623" xr:uid="{7977DE63-755F-49A0-A252-780ED5F9DE39}"/>
    <cellStyle name="Normal 6 4 3 2 3 2 2" xfId="4479" xr:uid="{0FC5F2F0-611E-4BCC-B736-077C44B6F2BA}"/>
    <cellStyle name="Normal 6 4 3 2 3 3" xfId="3189" xr:uid="{2C181E26-F0C7-4357-9F16-A91EE98B93C1}"/>
    <cellStyle name="Normal 6 4 3 2 3 4" xfId="3190" xr:uid="{CA4D9C91-1370-4843-8722-59B6E46C3FD1}"/>
    <cellStyle name="Normal 6 4 3 2 4" xfId="1624" xr:uid="{0D6D81ED-CE28-4112-8CDC-DD37F46D16EA}"/>
    <cellStyle name="Normal 6 4 3 2 4 2" xfId="4480" xr:uid="{645C9A13-6540-4655-B704-732B9974EFEE}"/>
    <cellStyle name="Normal 6 4 3 2 5" xfId="3191" xr:uid="{4BBA03F8-9833-4D5D-8244-283691B385B6}"/>
    <cellStyle name="Normal 6 4 3 2 6" xfId="3192" xr:uid="{64A5EABF-EC6D-4387-971D-53F5D0D53E67}"/>
    <cellStyle name="Normal 6 4 3 3" xfId="334" xr:uid="{510B0878-E2FF-4463-BB45-98C6282785E7}"/>
    <cellStyle name="Normal 6 4 3 3 2" xfId="1625" xr:uid="{2CD9C412-3449-40EF-9603-28B64646AFFF}"/>
    <cellStyle name="Normal 6 4 3 3 2 2" xfId="1626" xr:uid="{E52810F2-8F50-4DE6-B7E4-8276F4EAC734}"/>
    <cellStyle name="Normal 6 4 3 3 2 2 2" xfId="4481" xr:uid="{1263F89B-68C8-4D27-89A1-495C9BBF4940}"/>
    <cellStyle name="Normal 6 4 3 3 2 3" xfId="3193" xr:uid="{F827F063-5CC7-41C0-86F9-8DC8C691AD83}"/>
    <cellStyle name="Normal 6 4 3 3 2 4" xfId="3194" xr:uid="{696221BD-9693-49C4-A219-2BD3C4EACCCC}"/>
    <cellStyle name="Normal 6 4 3 3 3" xfId="1627" xr:uid="{71A38D06-1598-4EED-B235-63EA908DC2EC}"/>
    <cellStyle name="Normal 6 4 3 3 3 2" xfId="4482" xr:uid="{1A81D63B-991C-41D3-9774-7CAF73FBE8D1}"/>
    <cellStyle name="Normal 6 4 3 3 4" xfId="3195" xr:uid="{6893D044-1C31-4A66-8C04-2F35EB0EE0EC}"/>
    <cellStyle name="Normal 6 4 3 3 5" xfId="3196" xr:uid="{21860C2E-B81A-4C80-BC02-A0C1DE6AE50B}"/>
    <cellStyle name="Normal 6 4 3 4" xfId="1628" xr:uid="{D8FCD5D8-B270-4422-BD0C-B66FF6838542}"/>
    <cellStyle name="Normal 6 4 3 4 2" xfId="1629" xr:uid="{87E8948F-F85B-49DC-8512-A8F62DC0E840}"/>
    <cellStyle name="Normal 6 4 3 4 2 2" xfId="4483" xr:uid="{35836B46-BA45-4630-B1D2-791B20F65B16}"/>
    <cellStyle name="Normal 6 4 3 4 3" xfId="3197" xr:uid="{6DA57547-9B0F-4B36-845A-FB7918A2F386}"/>
    <cellStyle name="Normal 6 4 3 4 4" xfId="3198" xr:uid="{1E9D5C89-2A03-4EA4-81E2-D1B0ED977E2F}"/>
    <cellStyle name="Normal 6 4 3 5" xfId="1630" xr:uid="{F5BBFCCE-C38B-4938-AD76-C45E27944325}"/>
    <cellStyle name="Normal 6 4 3 5 2" xfId="3199" xr:uid="{8988408A-EAE2-41DE-AB21-F54B0815B419}"/>
    <cellStyle name="Normal 6 4 3 5 3" xfId="3200" xr:uid="{CCA8681D-0897-4732-AC8B-EEC84650DC07}"/>
    <cellStyle name="Normal 6 4 3 5 4" xfId="3201" xr:uid="{899CB667-7575-48A3-9700-512847CBC828}"/>
    <cellStyle name="Normal 6 4 3 6" xfId="3202" xr:uid="{622B6B57-E1E1-47B4-AB1B-EC3C96FA0F0C}"/>
    <cellStyle name="Normal 6 4 3 7" xfId="3203" xr:uid="{775325B3-C66E-48F3-9DB4-D5A96DC70650}"/>
    <cellStyle name="Normal 6 4 3 8" xfId="3204" xr:uid="{4A92F6C8-8DAB-4452-BA10-40B8F362F93F}"/>
    <cellStyle name="Normal 6 4 4" xfId="122" xr:uid="{AECAC1E7-A5F9-4EA6-ADE7-AACF244C5A37}"/>
    <cellStyle name="Normal 6 4 4 2" xfId="642" xr:uid="{76A94CBE-CC56-43F1-A747-A36ABC09230C}"/>
    <cellStyle name="Normal 6 4 4 2 2" xfId="643" xr:uid="{E1A882C6-7C1B-4F7F-8A95-E9543B3C56C4}"/>
    <cellStyle name="Normal 6 4 4 2 2 2" xfId="1631" xr:uid="{C99037D3-E783-4F55-95D6-BB01F90D7820}"/>
    <cellStyle name="Normal 6 4 4 2 2 2 2" xfId="1632" xr:uid="{100C364B-E756-4D3E-A7C8-1B493A8EC93D}"/>
    <cellStyle name="Normal 6 4 4 2 2 3" xfId="1633" xr:uid="{6910551E-4DB8-4F76-87A1-0DF6669D405D}"/>
    <cellStyle name="Normal 6 4 4 2 2 4" xfId="3205" xr:uid="{C3E809C4-E00F-47E3-B7B4-CD0705748EB4}"/>
    <cellStyle name="Normal 6 4 4 2 3" xfId="1634" xr:uid="{FFC75F52-F367-4765-AAD3-0077A95FC8AA}"/>
    <cellStyle name="Normal 6 4 4 2 3 2" xfId="1635" xr:uid="{84EB0908-12BA-42C8-ABCC-AB71A0803367}"/>
    <cellStyle name="Normal 6 4 4 2 4" xfId="1636" xr:uid="{0A6311FD-7C3B-4800-A181-BECA262A6391}"/>
    <cellStyle name="Normal 6 4 4 2 5" xfId="3206" xr:uid="{8EB665D0-4F7D-4F2B-A7E1-7E6E551FE99A}"/>
    <cellStyle name="Normal 6 4 4 3" xfId="644" xr:uid="{0F5EAABF-3D14-40B1-87F9-EB877C0569E5}"/>
    <cellStyle name="Normal 6 4 4 3 2" xfId="1637" xr:uid="{8A4CEC21-FD05-436D-8578-BC3696710436}"/>
    <cellStyle name="Normal 6 4 4 3 2 2" xfId="1638" xr:uid="{C4CEF873-05AB-4463-B42F-22FF6C499DB0}"/>
    <cellStyle name="Normal 6 4 4 3 3" xfId="1639" xr:uid="{48C4C4FD-764D-4169-8A05-26A2313C52DC}"/>
    <cellStyle name="Normal 6 4 4 3 4" xfId="3207" xr:uid="{8A817E41-BBBD-40BA-8F97-80378BBC184D}"/>
    <cellStyle name="Normal 6 4 4 4" xfId="1640" xr:uid="{DF973512-8FD7-431C-8BE4-32A294DA17FB}"/>
    <cellStyle name="Normal 6 4 4 4 2" xfId="1641" xr:uid="{0F6A5794-8E5E-44D7-968D-6E52C680050E}"/>
    <cellStyle name="Normal 6 4 4 4 3" xfId="3208" xr:uid="{C7B069CE-5393-428D-9E66-3782897D7103}"/>
    <cellStyle name="Normal 6 4 4 4 4" xfId="3209" xr:uid="{BEEFA9A7-21A5-4C35-8F37-B498CD54A09C}"/>
    <cellStyle name="Normal 6 4 4 5" xfId="1642" xr:uid="{4DD7173F-8CD4-4A0A-ABD7-A030AD455C48}"/>
    <cellStyle name="Normal 6 4 4 6" xfId="3210" xr:uid="{3F3F505F-77AB-46F7-AD3B-1CA9A81DF9B4}"/>
    <cellStyle name="Normal 6 4 4 7" xfId="3211" xr:uid="{E99E883E-3B49-4B6E-B26F-12402C9FBCFA}"/>
    <cellStyle name="Normal 6 4 5" xfId="335" xr:uid="{FA4F5310-CE83-4D81-ABDF-868851B0BE80}"/>
    <cellStyle name="Normal 6 4 5 2" xfId="645" xr:uid="{BBD32931-37AB-407C-8299-6F3865E0FAD6}"/>
    <cellStyle name="Normal 6 4 5 2 2" xfId="1643" xr:uid="{5F9A0483-659F-4782-BEFE-67DDBDC0625C}"/>
    <cellStyle name="Normal 6 4 5 2 2 2" xfId="1644" xr:uid="{854DEDF6-3697-4917-9E44-70C9B2469AFA}"/>
    <cellStyle name="Normal 6 4 5 2 3" xfId="1645" xr:uid="{249DD7BB-3C04-46E1-ADB3-ADF36CB8E00D}"/>
    <cellStyle name="Normal 6 4 5 2 4" xfId="3212" xr:uid="{1FA3B233-7EFD-472A-8915-706DE01FD4B8}"/>
    <cellStyle name="Normal 6 4 5 3" xfId="1646" xr:uid="{EF79484F-8052-4568-9FAB-D0330A01E54C}"/>
    <cellStyle name="Normal 6 4 5 3 2" xfId="1647" xr:uid="{F93BE91D-FCDA-42C8-8B9D-998F79F75B43}"/>
    <cellStyle name="Normal 6 4 5 3 3" xfId="3213" xr:uid="{E90FB69D-6C6A-4387-9801-2A6BD37D2211}"/>
    <cellStyle name="Normal 6 4 5 3 4" xfId="3214" xr:uid="{C854CFBB-47C0-4760-9BF8-6AD158A7DFFB}"/>
    <cellStyle name="Normal 6 4 5 4" xfId="1648" xr:uid="{52C5EF1A-CA2D-428E-9220-475505158AAF}"/>
    <cellStyle name="Normal 6 4 5 5" xfId="3215" xr:uid="{F9F30A7A-DFF5-42FF-8F95-CBAF33E09CD2}"/>
    <cellStyle name="Normal 6 4 5 6" xfId="3216" xr:uid="{A21FDEFE-7E24-4859-A578-A9CEBE6800CC}"/>
    <cellStyle name="Normal 6 4 6" xfId="336" xr:uid="{EA6C64FF-6B80-4410-9580-FFEDC12DE752}"/>
    <cellStyle name="Normal 6 4 6 2" xfId="1649" xr:uid="{BFDCC662-BB7E-42EB-A7A6-CF5B85073417}"/>
    <cellStyle name="Normal 6 4 6 2 2" xfId="1650" xr:uid="{D9939DD4-FF60-4815-BCD5-4F4162487244}"/>
    <cellStyle name="Normal 6 4 6 2 3" xfId="3217" xr:uid="{C1890456-ADFE-4980-BCF0-448EF05873AA}"/>
    <cellStyle name="Normal 6 4 6 2 4" xfId="3218" xr:uid="{9C694233-AEF9-4A3D-AD92-6DBF292276A4}"/>
    <cellStyle name="Normal 6 4 6 3" xfId="1651" xr:uid="{F76E0EFF-E2E7-41B3-A5F2-769E43DB03DD}"/>
    <cellStyle name="Normal 6 4 6 4" xfId="3219" xr:uid="{E0A71D08-76DF-47CD-93AF-778C6F164F0E}"/>
    <cellStyle name="Normal 6 4 6 5" xfId="3220" xr:uid="{77966F5D-EBA8-4581-83C8-86147085F5C4}"/>
    <cellStyle name="Normal 6 4 7" xfId="1652" xr:uid="{B189F2A1-3572-494C-B3CD-E975E30DFB60}"/>
    <cellStyle name="Normal 6 4 7 2" xfId="1653" xr:uid="{A36B2372-104A-4332-87D0-8CEDB3DFA68A}"/>
    <cellStyle name="Normal 6 4 7 3" xfId="3221" xr:uid="{8A51FF3B-6271-4AD5-970E-A0765B0A287D}"/>
    <cellStyle name="Normal 6 4 7 3 2" xfId="4407" xr:uid="{A6C71681-0E84-4A15-A9BF-08D062349ACD}"/>
    <cellStyle name="Normal 6 4 7 3 3" xfId="4685" xr:uid="{032E48A6-527B-4FD8-9D36-C1291A24DA0B}"/>
    <cellStyle name="Normal 6 4 7 4" xfId="3222" xr:uid="{5B8C3FAC-879D-493A-917A-EEF791FCE35E}"/>
    <cellStyle name="Normal 6 4 8" xfId="1654" xr:uid="{DCB8D437-7C87-4C14-88CF-13F5A8AF6A34}"/>
    <cellStyle name="Normal 6 4 8 2" xfId="3223" xr:uid="{D7CB4DDE-F559-4AD2-A43E-12D236E1AAA0}"/>
    <cellStyle name="Normal 6 4 8 3" xfId="3224" xr:uid="{911F9D92-593F-4392-8453-7F013F6018C2}"/>
    <cellStyle name="Normal 6 4 8 4" xfId="3225" xr:uid="{76039121-5199-41E8-9BA0-71DC331A95C9}"/>
    <cellStyle name="Normal 6 4 9" xfId="3226" xr:uid="{7E3C5C13-3C22-428C-8FE7-15349A12D423}"/>
    <cellStyle name="Normal 6 5" xfId="123" xr:uid="{BD107B5B-CFF0-40E7-B803-3CF7486508B9}"/>
    <cellStyle name="Normal 6 5 10" xfId="3227" xr:uid="{1D888E1C-2D7A-4422-9F79-CC52689954B4}"/>
    <cellStyle name="Normal 6 5 11" xfId="3228" xr:uid="{0AFE175B-CF11-4503-98CE-97A020A760D0}"/>
    <cellStyle name="Normal 6 5 2" xfId="124" xr:uid="{49F05957-C100-4503-8429-9F5EE33B3FBA}"/>
    <cellStyle name="Normal 6 5 2 2" xfId="337" xr:uid="{4A206A46-5DFE-4D27-9390-DEC2F4EA709B}"/>
    <cellStyle name="Normal 6 5 2 2 2" xfId="646" xr:uid="{C3B68FC5-9BCC-4EAE-9BC1-4ACBBB044475}"/>
    <cellStyle name="Normal 6 5 2 2 2 2" xfId="647" xr:uid="{DE955A77-06BA-45CE-85B9-427CD38FE56A}"/>
    <cellStyle name="Normal 6 5 2 2 2 2 2" xfId="1655" xr:uid="{2C9DAC44-F693-42D6-88AA-4FFBB3AAF34B}"/>
    <cellStyle name="Normal 6 5 2 2 2 2 3" xfId="3229" xr:uid="{1D07E4A9-2536-4084-B9CC-505103C94295}"/>
    <cellStyle name="Normal 6 5 2 2 2 2 4" xfId="3230" xr:uid="{0576045A-54EF-4816-8F38-4163A857F5D1}"/>
    <cellStyle name="Normal 6 5 2 2 2 3" xfId="1656" xr:uid="{74872E5C-3F4B-4B5D-93D9-CCF1A830A4D9}"/>
    <cellStyle name="Normal 6 5 2 2 2 3 2" xfId="3231" xr:uid="{932CDAC9-F17D-498A-8EBE-E80F7ACCC0C7}"/>
    <cellStyle name="Normal 6 5 2 2 2 3 3" xfId="3232" xr:uid="{DFBAA921-2308-460A-B57B-CBAB52023BE4}"/>
    <cellStyle name="Normal 6 5 2 2 2 3 4" xfId="3233" xr:uid="{A697F018-0584-496B-AFEF-1C073DF02C1B}"/>
    <cellStyle name="Normal 6 5 2 2 2 4" xfId="3234" xr:uid="{78E4DFAB-42A4-4FC4-8ECB-26D84F856662}"/>
    <cellStyle name="Normal 6 5 2 2 2 5" xfId="3235" xr:uid="{42ACEF70-A231-4F09-A48D-8F278BB3B3D4}"/>
    <cellStyle name="Normal 6 5 2 2 2 6" xfId="3236" xr:uid="{D0AC0AF6-3E5E-4680-B86D-6573C9BB9CFF}"/>
    <cellStyle name="Normal 6 5 2 2 3" xfId="648" xr:uid="{A0616DA1-5AB3-49A9-A04E-E54079F8C1BE}"/>
    <cellStyle name="Normal 6 5 2 2 3 2" xfId="1657" xr:uid="{A0E506C2-D1CC-4DF7-AE3E-E1703A1C129D}"/>
    <cellStyle name="Normal 6 5 2 2 3 2 2" xfId="3237" xr:uid="{2B88CFC7-6BB6-4B06-9D88-9E6C7D1449DC}"/>
    <cellStyle name="Normal 6 5 2 2 3 2 3" xfId="3238" xr:uid="{5FD0ED9D-B32D-4FDC-A372-13F516D9C43B}"/>
    <cellStyle name="Normal 6 5 2 2 3 2 4" xfId="3239" xr:uid="{831E0FBE-123B-4A40-BA2E-A0C725FC970D}"/>
    <cellStyle name="Normal 6 5 2 2 3 3" xfId="3240" xr:uid="{B4813CD2-73BC-4DC7-A488-424422EF584D}"/>
    <cellStyle name="Normal 6 5 2 2 3 4" xfId="3241" xr:uid="{1FA08DAE-ED21-4E9A-B30C-15F7DB5EA8EE}"/>
    <cellStyle name="Normal 6 5 2 2 3 5" xfId="3242" xr:uid="{1C91293A-2BC6-4DC1-A03B-F56FB65304EB}"/>
    <cellStyle name="Normal 6 5 2 2 4" xfId="1658" xr:uid="{E645E0E2-85BD-44E9-97C0-378566480E9F}"/>
    <cellStyle name="Normal 6 5 2 2 4 2" xfId="3243" xr:uid="{EBE150C9-B08B-442D-A920-20DBF86199CF}"/>
    <cellStyle name="Normal 6 5 2 2 4 3" xfId="3244" xr:uid="{6D7FC6B5-F785-4FAE-8C35-EAC7A001A1CB}"/>
    <cellStyle name="Normal 6 5 2 2 4 4" xfId="3245" xr:uid="{7BC26132-21C0-4E09-83F0-57713E81B71D}"/>
    <cellStyle name="Normal 6 5 2 2 5" xfId="3246" xr:uid="{61822145-CC30-4CC1-B7B1-8461D676673F}"/>
    <cellStyle name="Normal 6 5 2 2 5 2" xfId="3247" xr:uid="{77BF3417-877B-4622-A3CF-AC165FC42B00}"/>
    <cellStyle name="Normal 6 5 2 2 5 3" xfId="3248" xr:uid="{88259CD3-5FD8-4BED-8679-7FBC77D6945F}"/>
    <cellStyle name="Normal 6 5 2 2 5 4" xfId="3249" xr:uid="{9DCBB865-4D5E-47D7-9E7D-D3F043605BAE}"/>
    <cellStyle name="Normal 6 5 2 2 6" xfId="3250" xr:uid="{8740F6D7-D8F1-4E29-BBFC-E63852CD79F8}"/>
    <cellStyle name="Normal 6 5 2 2 7" xfId="3251" xr:uid="{E6FF48EF-8A62-4401-97CD-851FBF5AE1E0}"/>
    <cellStyle name="Normal 6 5 2 2 8" xfId="3252" xr:uid="{512C2DBA-9F18-4A20-B775-F087BC7C1442}"/>
    <cellStyle name="Normal 6 5 2 3" xfId="649" xr:uid="{038AB191-8041-46FB-A33C-092AE5859F63}"/>
    <cellStyle name="Normal 6 5 2 3 2" xfId="650" xr:uid="{D966B94E-CA88-40F0-8622-7832775C7600}"/>
    <cellStyle name="Normal 6 5 2 3 2 2" xfId="651" xr:uid="{8FC8E83C-B54B-4EAE-89C0-F1C4305ADDA1}"/>
    <cellStyle name="Normal 6 5 2 3 2 3" xfId="3253" xr:uid="{E89F424D-C2C4-4F38-9C7F-3D0E4AC39043}"/>
    <cellStyle name="Normal 6 5 2 3 2 4" xfId="3254" xr:uid="{E9DF0E13-30F4-40B6-96E9-2753F3A84888}"/>
    <cellStyle name="Normal 6 5 2 3 3" xfId="652" xr:uid="{1ED86DAD-CA6D-4DE1-BC70-A411D8711273}"/>
    <cellStyle name="Normal 6 5 2 3 3 2" xfId="3255" xr:uid="{BA884055-1A8D-4B50-A400-501D79661684}"/>
    <cellStyle name="Normal 6 5 2 3 3 3" xfId="3256" xr:uid="{2D769A42-0176-4325-8D47-8F5B7C1FE44A}"/>
    <cellStyle name="Normal 6 5 2 3 3 4" xfId="3257" xr:uid="{2747D42E-C6A9-4BA5-BD2C-9B9775F356C3}"/>
    <cellStyle name="Normal 6 5 2 3 4" xfId="3258" xr:uid="{AAB2F8E3-0971-4D38-A1F0-A4BDA3E8AD56}"/>
    <cellStyle name="Normal 6 5 2 3 5" xfId="3259" xr:uid="{3486BA71-CD02-4055-9DCF-B6BD7A7184D5}"/>
    <cellStyle name="Normal 6 5 2 3 6" xfId="3260" xr:uid="{6DCCAF05-7163-4587-9B0B-85886742C773}"/>
    <cellStyle name="Normal 6 5 2 4" xfId="653" xr:uid="{4CE798C7-9EDA-45B9-A57F-C80C0E4EC8A6}"/>
    <cellStyle name="Normal 6 5 2 4 2" xfId="654" xr:uid="{F6B52295-4541-44FD-AA52-139095CC0D1E}"/>
    <cellStyle name="Normal 6 5 2 4 2 2" xfId="3261" xr:uid="{9943A142-398E-4EE2-918F-A850D1B2D0FC}"/>
    <cellStyle name="Normal 6 5 2 4 2 3" xfId="3262" xr:uid="{9DB07A16-9525-49D2-A2E7-D41D4BC896A9}"/>
    <cellStyle name="Normal 6 5 2 4 2 4" xfId="3263" xr:uid="{9C8C158E-03A0-4FF1-A449-ACF949C0490A}"/>
    <cellStyle name="Normal 6 5 2 4 3" xfId="3264" xr:uid="{C72F59E8-E871-44D1-B0B4-9C20D9CAEF39}"/>
    <cellStyle name="Normal 6 5 2 4 4" xfId="3265" xr:uid="{95E5D729-EFF5-4145-9B75-C615B1114B97}"/>
    <cellStyle name="Normal 6 5 2 4 5" xfId="3266" xr:uid="{E07647C4-C165-427D-8F72-7CE0F7D90519}"/>
    <cellStyle name="Normal 6 5 2 5" xfId="655" xr:uid="{CDEB9B0F-CAC3-47B4-96F5-4C31DE8FE62E}"/>
    <cellStyle name="Normal 6 5 2 5 2" xfId="3267" xr:uid="{FA65B78A-A755-46F3-85E0-1391BF4A008A}"/>
    <cellStyle name="Normal 6 5 2 5 3" xfId="3268" xr:uid="{069948F0-98AC-4158-AD59-4CF0C442A150}"/>
    <cellStyle name="Normal 6 5 2 5 4" xfId="3269" xr:uid="{5AF6CA90-2F15-4D27-AC00-35E1F89155E8}"/>
    <cellStyle name="Normal 6 5 2 6" xfId="3270" xr:uid="{495A7B0F-AEFB-4C1D-8641-8D6767D06EA4}"/>
    <cellStyle name="Normal 6 5 2 6 2" xfId="3271" xr:uid="{C15BD139-1BF9-402A-B6CB-1E55C53DC370}"/>
    <cellStyle name="Normal 6 5 2 6 3" xfId="3272" xr:uid="{E4131AC6-86BB-4C59-B48A-C0DB71A7A55A}"/>
    <cellStyle name="Normal 6 5 2 6 4" xfId="3273" xr:uid="{FF0F4E3C-6160-475B-95F6-972C65E72F70}"/>
    <cellStyle name="Normal 6 5 2 7" xfId="3274" xr:uid="{C6C4A4DE-62BA-472F-A0F7-BA2FDFF62AF7}"/>
    <cellStyle name="Normal 6 5 2 8" xfId="3275" xr:uid="{D317A1CE-33FD-4B7E-BCA9-38BE6AAB7C8B}"/>
    <cellStyle name="Normal 6 5 2 9" xfId="3276" xr:uid="{48E3D1C0-C912-4428-85A4-5AD69380670E}"/>
    <cellStyle name="Normal 6 5 3" xfId="338" xr:uid="{A0C421C9-FE18-4050-AB39-CC275E598609}"/>
    <cellStyle name="Normal 6 5 3 2" xfId="656" xr:uid="{402A4050-B914-4C6B-98AF-1F90B4758BF0}"/>
    <cellStyle name="Normal 6 5 3 2 2" xfId="657" xr:uid="{5E1C694C-19D1-462B-AE7C-F97DD6A22843}"/>
    <cellStyle name="Normal 6 5 3 2 2 2" xfId="1659" xr:uid="{D87BDB04-D734-4443-959F-354A0E848AF4}"/>
    <cellStyle name="Normal 6 5 3 2 2 2 2" xfId="1660" xr:uid="{CFAB50F9-CCB0-425E-8129-AF04EFC49665}"/>
    <cellStyle name="Normal 6 5 3 2 2 3" xfId="1661" xr:uid="{91922264-98D3-4E1D-80CE-F86BE9752047}"/>
    <cellStyle name="Normal 6 5 3 2 2 4" xfId="3277" xr:uid="{795B1BE2-E9B8-4C20-B393-682FDE0CE0B8}"/>
    <cellStyle name="Normal 6 5 3 2 3" xfId="1662" xr:uid="{8C14FAAE-101C-4CFC-AB71-01D177243D7B}"/>
    <cellStyle name="Normal 6 5 3 2 3 2" xfId="1663" xr:uid="{78298D59-D5A6-43BB-A295-539DB4A701C0}"/>
    <cellStyle name="Normal 6 5 3 2 3 3" xfId="3278" xr:uid="{39244EA5-8F99-46B6-AD4F-E413611272BD}"/>
    <cellStyle name="Normal 6 5 3 2 3 4" xfId="3279" xr:uid="{DF4390F2-47C6-4916-91A5-219C2EF26EB7}"/>
    <cellStyle name="Normal 6 5 3 2 4" xfId="1664" xr:uid="{9E9095F7-B40D-4585-B600-BAD6992A1793}"/>
    <cellStyle name="Normal 6 5 3 2 5" xfId="3280" xr:uid="{478D675A-0AED-4BE7-81F0-6ECE3D371103}"/>
    <cellStyle name="Normal 6 5 3 2 6" xfId="3281" xr:uid="{3188FB52-EF29-4185-BB33-F1A08C211876}"/>
    <cellStyle name="Normal 6 5 3 3" xfId="658" xr:uid="{2BEE905F-D4F9-4DE9-B02F-AB0E70893AE6}"/>
    <cellStyle name="Normal 6 5 3 3 2" xfId="1665" xr:uid="{3DD2F5EE-80A9-4B2F-A10D-50E11D1813D2}"/>
    <cellStyle name="Normal 6 5 3 3 2 2" xfId="1666" xr:uid="{799D1237-114C-446F-B466-F0CEF153F5F1}"/>
    <cellStyle name="Normal 6 5 3 3 2 3" xfId="3282" xr:uid="{9426730E-A507-4279-B718-DF5DF071573D}"/>
    <cellStyle name="Normal 6 5 3 3 2 4" xfId="3283" xr:uid="{27ED7F52-C85C-4487-9010-A5E584AF8411}"/>
    <cellStyle name="Normal 6 5 3 3 3" xfId="1667" xr:uid="{005F7AF3-A432-4FE4-8137-C8A509D4EFBC}"/>
    <cellStyle name="Normal 6 5 3 3 4" xfId="3284" xr:uid="{F66EF302-C76C-429A-953D-B113C73C4E70}"/>
    <cellStyle name="Normal 6 5 3 3 5" xfId="3285" xr:uid="{D7014976-B88E-4870-BE9E-7BA417F42E61}"/>
    <cellStyle name="Normal 6 5 3 4" xfId="1668" xr:uid="{B7E2B23A-229D-4716-828A-35475D895079}"/>
    <cellStyle name="Normal 6 5 3 4 2" xfId="1669" xr:uid="{01720666-8B1E-4BA2-8398-EDC6E6312EA4}"/>
    <cellStyle name="Normal 6 5 3 4 3" xfId="3286" xr:uid="{FDA93536-3A28-4526-B203-D359CF0F46EE}"/>
    <cellStyle name="Normal 6 5 3 4 4" xfId="3287" xr:uid="{8639C737-B04E-4A1B-88A1-393CE68FB907}"/>
    <cellStyle name="Normal 6 5 3 5" xfId="1670" xr:uid="{F2F079A2-D223-4718-916C-D957ACF34953}"/>
    <cellStyle name="Normal 6 5 3 5 2" xfId="3288" xr:uid="{6979EE00-9C68-4765-AB0D-CAAD184082A2}"/>
    <cellStyle name="Normal 6 5 3 5 3" xfId="3289" xr:uid="{AA3C581A-6C68-400B-ABDC-2FD2D62057DF}"/>
    <cellStyle name="Normal 6 5 3 5 4" xfId="3290" xr:uid="{A8D66683-B111-4256-846D-CA5D82FCD7B9}"/>
    <cellStyle name="Normal 6 5 3 6" xfId="3291" xr:uid="{AFFBF5EF-B783-41E9-87C3-EAC9BF2F59FF}"/>
    <cellStyle name="Normal 6 5 3 7" xfId="3292" xr:uid="{EB4C730F-6EBD-44FB-9DF8-77C06332176E}"/>
    <cellStyle name="Normal 6 5 3 8" xfId="3293" xr:uid="{0E9AF06E-CA5B-49E9-A42A-180D3E72031D}"/>
    <cellStyle name="Normal 6 5 4" xfId="339" xr:uid="{4C1303FD-63EC-4A8D-8C67-0D1BD78ABE4C}"/>
    <cellStyle name="Normal 6 5 4 2" xfId="659" xr:uid="{D4E50AA1-22DF-4BE9-BA07-8223C6853625}"/>
    <cellStyle name="Normal 6 5 4 2 2" xfId="660" xr:uid="{1D1EF3AC-8103-49A3-A997-6C606ED02870}"/>
    <cellStyle name="Normal 6 5 4 2 2 2" xfId="1671" xr:uid="{3FEBB5CE-C66D-47BF-B630-36D6BD75C915}"/>
    <cellStyle name="Normal 6 5 4 2 2 3" xfId="3294" xr:uid="{D3BE8CE9-93D0-4C42-AAE1-2D8423762B72}"/>
    <cellStyle name="Normal 6 5 4 2 2 4" xfId="3295" xr:uid="{15D7D81A-5DB9-4C73-BF2E-03EBB2EFBCA3}"/>
    <cellStyle name="Normal 6 5 4 2 3" xfId="1672" xr:uid="{6D466461-6F14-4917-B9D5-539CB726170C}"/>
    <cellStyle name="Normal 6 5 4 2 4" xfId="3296" xr:uid="{5F95A6BC-9F93-43A5-829F-B7A4D1EE89C5}"/>
    <cellStyle name="Normal 6 5 4 2 5" xfId="3297" xr:uid="{ECCABBC2-B6D2-4F2A-80A3-36BA3646C724}"/>
    <cellStyle name="Normal 6 5 4 3" xfId="661" xr:uid="{6D4E9216-B887-467E-B4B3-2B5E95D57150}"/>
    <cellStyle name="Normal 6 5 4 3 2" xfId="1673" xr:uid="{9477F3E0-D2DC-4F9C-A439-1B8B3D82CC75}"/>
    <cellStyle name="Normal 6 5 4 3 3" xfId="3298" xr:uid="{2DFDAF24-4C58-433E-ABB9-C30E85B59619}"/>
    <cellStyle name="Normal 6 5 4 3 4" xfId="3299" xr:uid="{77108475-EDE0-4F96-B8B3-D3656570AB13}"/>
    <cellStyle name="Normal 6 5 4 4" xfId="1674" xr:uid="{0813B79B-6D62-403E-A612-DD50C127C5E4}"/>
    <cellStyle name="Normal 6 5 4 4 2" xfId="3300" xr:uid="{250B56A8-1A9D-4CE4-8453-4E6B31C62BFD}"/>
    <cellStyle name="Normal 6 5 4 4 3" xfId="3301" xr:uid="{DB474D87-7DA7-4CBD-A0C2-E2BEDA6AD74F}"/>
    <cellStyle name="Normal 6 5 4 4 4" xfId="3302" xr:uid="{C428E45B-A55E-45FE-B06D-C64553B7695C}"/>
    <cellStyle name="Normal 6 5 4 5" xfId="3303" xr:uid="{F24A7D76-9F42-4240-9AE1-BC8777FF59DE}"/>
    <cellStyle name="Normal 6 5 4 6" xfId="3304" xr:uid="{C55DFBA7-9B25-47CD-AB13-1AFCE3C9CF2C}"/>
    <cellStyle name="Normal 6 5 4 7" xfId="3305" xr:uid="{E8D715EE-AA19-45A5-AF17-8DEC052CA169}"/>
    <cellStyle name="Normal 6 5 5" xfId="340" xr:uid="{C05D0634-A542-4BA7-AB47-5D1D1B1EFB5A}"/>
    <cellStyle name="Normal 6 5 5 2" xfId="662" xr:uid="{927B38F5-292B-48FD-93F3-A62726AE7C26}"/>
    <cellStyle name="Normal 6 5 5 2 2" xfId="1675" xr:uid="{7ABEB81C-0773-4BA0-9248-F5A46D1DB975}"/>
    <cellStyle name="Normal 6 5 5 2 3" xfId="3306" xr:uid="{72A6EC68-BFAF-4A0E-B44B-0C9BD9188CEC}"/>
    <cellStyle name="Normal 6 5 5 2 4" xfId="3307" xr:uid="{5CC6BFCC-0FC9-45C2-883B-80E7C13ACD14}"/>
    <cellStyle name="Normal 6 5 5 3" xfId="1676" xr:uid="{A9918C6E-E1F7-4708-AB65-2EBFDAC1525F}"/>
    <cellStyle name="Normal 6 5 5 3 2" xfId="3308" xr:uid="{A01D0CB6-89D0-41CD-998B-C2FCC6047785}"/>
    <cellStyle name="Normal 6 5 5 3 3" xfId="3309" xr:uid="{8CD4265B-C4C5-41B5-8535-CEF9A62AD65F}"/>
    <cellStyle name="Normal 6 5 5 3 4" xfId="3310" xr:uid="{4ACBD190-7D2B-4C8B-BFAA-CCB61F4940B9}"/>
    <cellStyle name="Normal 6 5 5 4" xfId="3311" xr:uid="{37A0554E-E7EB-444D-A80B-953AA0A62D8B}"/>
    <cellStyle name="Normal 6 5 5 5" xfId="3312" xr:uid="{2DBCBAF7-DD0F-475D-A82B-6C8A6BCA67FD}"/>
    <cellStyle name="Normal 6 5 5 6" xfId="3313" xr:uid="{199F9170-6214-4E3A-B43A-FA3CC4EAAD2C}"/>
    <cellStyle name="Normal 6 5 6" xfId="663" xr:uid="{0400AC9D-8242-4474-BA9F-A91ABD7A835E}"/>
    <cellStyle name="Normal 6 5 6 2" xfId="1677" xr:uid="{76217E0E-2E9D-44B2-8AEC-6097ED5BA377}"/>
    <cellStyle name="Normal 6 5 6 2 2" xfId="3314" xr:uid="{12EC7421-31B1-44CB-8EE2-57E6D0482EAE}"/>
    <cellStyle name="Normal 6 5 6 2 3" xfId="3315" xr:uid="{ACE6AE5D-ED32-4CFE-92BC-33EFE1010ACA}"/>
    <cellStyle name="Normal 6 5 6 2 4" xfId="3316" xr:uid="{F33C7653-1141-429A-AC12-1E8D9235D618}"/>
    <cellStyle name="Normal 6 5 6 3" xfId="3317" xr:uid="{35C35E49-F8D4-4FBE-AE1F-56C2787D4919}"/>
    <cellStyle name="Normal 6 5 6 4" xfId="3318" xr:uid="{736945D2-9B6C-4B8E-BED0-72A8703431D1}"/>
    <cellStyle name="Normal 6 5 6 5" xfId="3319" xr:uid="{F3DF6627-776F-40BF-BBED-E81D22B74B0F}"/>
    <cellStyle name="Normal 6 5 7" xfId="1678" xr:uid="{350EB76F-81DA-4DF3-AA81-C8EF4554C9D1}"/>
    <cellStyle name="Normal 6 5 7 2" xfId="3320" xr:uid="{9A0F8881-B6EE-40CE-85B3-653DFA112B02}"/>
    <cellStyle name="Normal 6 5 7 3" xfId="3321" xr:uid="{AF9D31B2-56E2-41E0-AEDA-DF3A95DFF095}"/>
    <cellStyle name="Normal 6 5 7 4" xfId="3322" xr:uid="{891620B9-07FB-4DBD-8668-4E89E1C6686A}"/>
    <cellStyle name="Normal 6 5 8" xfId="3323" xr:uid="{D5CBF1F2-952D-48DD-9F4C-C36B8A896777}"/>
    <cellStyle name="Normal 6 5 8 2" xfId="3324" xr:uid="{66C4291F-8321-41F6-8F6B-7CA2FE26ECF7}"/>
    <cellStyle name="Normal 6 5 8 3" xfId="3325" xr:uid="{74DA7C55-DC60-4451-81A9-F0A2B007449C}"/>
    <cellStyle name="Normal 6 5 8 4" xfId="3326" xr:uid="{7462B521-5B89-4F10-A6E0-90B8F7C9FD88}"/>
    <cellStyle name="Normal 6 5 9" xfId="3327" xr:uid="{5E4C9A20-0C46-41DA-AB99-D266A71EDAA2}"/>
    <cellStyle name="Normal 6 6" xfId="125" xr:uid="{CD0204A7-0415-447E-B395-69B13D74988E}"/>
    <cellStyle name="Normal 6 6 2" xfId="126" xr:uid="{741D1BF4-4D3C-4C19-9845-2CD1F93BD25C}"/>
    <cellStyle name="Normal 6 6 2 2" xfId="341" xr:uid="{82E80419-809D-413F-89C3-DFBE7FB8989A}"/>
    <cellStyle name="Normal 6 6 2 2 2" xfId="664" xr:uid="{DD7DD86C-4FD0-4886-AF51-8E3BE96A4486}"/>
    <cellStyle name="Normal 6 6 2 2 2 2" xfId="1679" xr:uid="{A7172684-1F29-4570-ACA1-2DAC584EB572}"/>
    <cellStyle name="Normal 6 6 2 2 2 3" xfId="3328" xr:uid="{E853971B-E673-4EFB-9B60-4965F8F56A0B}"/>
    <cellStyle name="Normal 6 6 2 2 2 4" xfId="3329" xr:uid="{52D9647D-F3DA-428A-8EBE-C116B948DC1A}"/>
    <cellStyle name="Normal 6 6 2 2 3" xfId="1680" xr:uid="{0AED71F6-B406-4E21-84AB-F17DA9A775AA}"/>
    <cellStyle name="Normal 6 6 2 2 3 2" xfId="3330" xr:uid="{074222EE-59D1-46C0-8B4F-C0F31F1BB7D5}"/>
    <cellStyle name="Normal 6 6 2 2 3 3" xfId="3331" xr:uid="{BC0B471C-E29D-4C7D-84CF-9122E69FDEDA}"/>
    <cellStyle name="Normal 6 6 2 2 3 4" xfId="3332" xr:uid="{B7C5BE85-4DDA-4042-B9E8-B444E56047DA}"/>
    <cellStyle name="Normal 6 6 2 2 4" xfId="3333" xr:uid="{A7BCB2CB-23B7-496F-86E0-8584C40D5A5F}"/>
    <cellStyle name="Normal 6 6 2 2 5" xfId="3334" xr:uid="{5100408A-AAA1-4704-A153-D19879D9BCC3}"/>
    <cellStyle name="Normal 6 6 2 2 6" xfId="3335" xr:uid="{2C44438A-EFB7-4EC0-9393-FBABBEB01ABC}"/>
    <cellStyle name="Normal 6 6 2 3" xfId="665" xr:uid="{37305EFE-7CFD-4AC2-988C-9D8DD30295AB}"/>
    <cellStyle name="Normal 6 6 2 3 2" xfId="1681" xr:uid="{B623C851-AB44-49D4-B9AC-9FC8854743AB}"/>
    <cellStyle name="Normal 6 6 2 3 2 2" xfId="3336" xr:uid="{35D2B8FA-773A-4F35-AFDA-36A997625422}"/>
    <cellStyle name="Normal 6 6 2 3 2 3" xfId="3337" xr:uid="{8EBC5A0A-9C58-46AA-97C2-82F7C655C684}"/>
    <cellStyle name="Normal 6 6 2 3 2 4" xfId="3338" xr:uid="{9B110D0F-BFBC-403A-AC44-B395E553A547}"/>
    <cellStyle name="Normal 6 6 2 3 3" xfId="3339" xr:uid="{D7BA6406-7D34-47FE-BAB5-ED0CB8DD5407}"/>
    <cellStyle name="Normal 6 6 2 3 4" xfId="3340" xr:uid="{941381F4-777A-4527-B207-FD85B056542B}"/>
    <cellStyle name="Normal 6 6 2 3 5" xfId="3341" xr:uid="{622890E8-43A7-4C18-BA79-D52F06C5FFC1}"/>
    <cellStyle name="Normal 6 6 2 4" xfId="1682" xr:uid="{6C5A6490-F96E-495E-A2E4-7C22F64E5ED8}"/>
    <cellStyle name="Normal 6 6 2 4 2" xfId="3342" xr:uid="{BEA2B3FC-9BBA-4E34-B101-8A0D36C0BC24}"/>
    <cellStyle name="Normal 6 6 2 4 3" xfId="3343" xr:uid="{28252864-6654-4F9A-8CAC-18543A184B66}"/>
    <cellStyle name="Normal 6 6 2 4 4" xfId="3344" xr:uid="{000253A7-D1EB-4F9B-8303-4EBD5B6A139F}"/>
    <cellStyle name="Normal 6 6 2 5" xfId="3345" xr:uid="{D8E2B5A9-0C48-4D37-8999-81621342B2C8}"/>
    <cellStyle name="Normal 6 6 2 5 2" xfId="3346" xr:uid="{7300B9F1-2736-4AB3-A95A-AB3B34D2080B}"/>
    <cellStyle name="Normal 6 6 2 5 3" xfId="3347" xr:uid="{8E8C7E35-2B0B-469A-9F96-95D1F9BEA659}"/>
    <cellStyle name="Normal 6 6 2 5 4" xfId="3348" xr:uid="{5D096A1B-46B7-41D7-85C9-C6C5EDF05183}"/>
    <cellStyle name="Normal 6 6 2 6" xfId="3349" xr:uid="{526BEEF5-AC18-4F5F-8557-77ED6FD0EDC9}"/>
    <cellStyle name="Normal 6 6 2 7" xfId="3350" xr:uid="{118FBFF7-3831-4E2B-BF0B-40770AEF3AAB}"/>
    <cellStyle name="Normal 6 6 2 8" xfId="3351" xr:uid="{750B6370-6A99-425A-BA27-FFBCC2DB9174}"/>
    <cellStyle name="Normal 6 6 3" xfId="342" xr:uid="{C28CC7B9-0B68-4FDE-BAFD-AACFA29803F4}"/>
    <cellStyle name="Normal 6 6 3 2" xfId="666" xr:uid="{4AFD365F-F9A7-4380-BAB4-E8456E890B83}"/>
    <cellStyle name="Normal 6 6 3 2 2" xfId="667" xr:uid="{A264999E-52F2-4B75-814B-9303DC345D06}"/>
    <cellStyle name="Normal 6 6 3 2 3" xfId="3352" xr:uid="{77AB0C4F-4219-412C-9833-9955EC9C3136}"/>
    <cellStyle name="Normal 6 6 3 2 4" xfId="3353" xr:uid="{0FAF9F01-E37E-49C1-B585-E280C6460F1C}"/>
    <cellStyle name="Normal 6 6 3 3" xfId="668" xr:uid="{9DE61258-E041-4F4F-8A3E-6B6DCF48A73B}"/>
    <cellStyle name="Normal 6 6 3 3 2" xfId="3354" xr:uid="{D7135BD3-9F69-4EFD-98C4-A56639457AC7}"/>
    <cellStyle name="Normal 6 6 3 3 3" xfId="3355" xr:uid="{E1A9DD69-2562-427C-B140-B0871F5CBA8D}"/>
    <cellStyle name="Normal 6 6 3 3 4" xfId="3356" xr:uid="{92A22AF8-119C-4604-A91D-0E3AF29B6696}"/>
    <cellStyle name="Normal 6 6 3 4" xfId="3357" xr:uid="{460B2B98-176C-4686-A872-01AF1DC0F482}"/>
    <cellStyle name="Normal 6 6 3 5" xfId="3358" xr:uid="{38CAFBAB-EF49-4CB6-B151-82E67D5BD623}"/>
    <cellStyle name="Normal 6 6 3 6" xfId="3359" xr:uid="{3708942E-1E4B-4D13-944A-43D4EA508EDB}"/>
    <cellStyle name="Normal 6 6 4" xfId="343" xr:uid="{515425FD-73A2-4101-8C4A-6DF4AF118593}"/>
    <cellStyle name="Normal 6 6 4 2" xfId="669" xr:uid="{68B1C139-CFA3-4376-ADF2-9B3862576E57}"/>
    <cellStyle name="Normal 6 6 4 2 2" xfId="3360" xr:uid="{729EF497-DEB1-4059-99B3-78F41EB22729}"/>
    <cellStyle name="Normal 6 6 4 2 3" xfId="3361" xr:uid="{B214855C-B674-4E22-90AE-4ABF7A1C1F1B}"/>
    <cellStyle name="Normal 6 6 4 2 4" xfId="3362" xr:uid="{1C241406-414E-4BAA-9479-CB6423951918}"/>
    <cellStyle name="Normal 6 6 4 3" xfId="3363" xr:uid="{5C4D0C53-C21C-40D8-9D58-43982BB5F6DE}"/>
    <cellStyle name="Normal 6 6 4 4" xfId="3364" xr:uid="{86EDE379-444D-4309-8228-E6EC27AC7633}"/>
    <cellStyle name="Normal 6 6 4 5" xfId="3365" xr:uid="{5FAE9231-8792-4060-B6CB-8D280BCE40E5}"/>
    <cellStyle name="Normal 6 6 5" xfId="670" xr:uid="{29FB29B4-D202-429B-8800-A71E85145DAA}"/>
    <cellStyle name="Normal 6 6 5 2" xfId="3366" xr:uid="{3BCB7C6C-786C-4AA5-B7CC-CD7E466FC0A2}"/>
    <cellStyle name="Normal 6 6 5 3" xfId="3367" xr:uid="{F07519C3-6A6E-4A65-B7A3-640331B18177}"/>
    <cellStyle name="Normal 6 6 5 4" xfId="3368" xr:uid="{B794835F-3A3F-4FDA-9997-B467250EC51A}"/>
    <cellStyle name="Normal 6 6 6" xfId="3369" xr:uid="{8944D471-07B2-4FD3-896B-473DC4C3A079}"/>
    <cellStyle name="Normal 6 6 6 2" xfId="3370" xr:uid="{A9F4F1E2-18E0-48BD-9855-1B456302D52A}"/>
    <cellStyle name="Normal 6 6 6 3" xfId="3371" xr:uid="{2C645976-7EE2-445A-8F93-EB96AE108A7D}"/>
    <cellStyle name="Normal 6 6 6 4" xfId="3372" xr:uid="{A285A6FF-3588-498C-95CC-1B6BBFC1EFFC}"/>
    <cellStyle name="Normal 6 6 7" xfId="3373" xr:uid="{1CE1DCA4-B622-45A1-9E57-96B812AD733D}"/>
    <cellStyle name="Normal 6 6 8" xfId="3374" xr:uid="{C4770AF3-E241-4242-8574-C0D9C59C09D6}"/>
    <cellStyle name="Normal 6 6 9" xfId="3375" xr:uid="{48B55676-9FAB-454D-9539-3F3D9103834E}"/>
    <cellStyle name="Normal 6 7" xfId="127" xr:uid="{0100BC9C-AC13-49C1-B7F6-94F80412FAD0}"/>
    <cellStyle name="Normal 6 7 2" xfId="344" xr:uid="{9478FE74-E084-4457-9249-005D4F7ECB8C}"/>
    <cellStyle name="Normal 6 7 2 2" xfId="671" xr:uid="{CC186CE7-600E-446F-9F91-FC77B27BB241}"/>
    <cellStyle name="Normal 6 7 2 2 2" xfId="1683" xr:uid="{ABFF87F5-4D13-44AE-860C-4D98918F6C01}"/>
    <cellStyle name="Normal 6 7 2 2 2 2" xfId="1684" xr:uid="{4EECD99D-F33C-46B0-9A57-1053B8D019B4}"/>
    <cellStyle name="Normal 6 7 2 2 3" xfId="1685" xr:uid="{B7FA2E7D-0354-45EB-B86B-92121E3F959F}"/>
    <cellStyle name="Normal 6 7 2 2 4" xfId="3376" xr:uid="{BFB21CDD-E8AF-4C4F-A30B-B35AB0EF9A17}"/>
    <cellStyle name="Normal 6 7 2 3" xfId="1686" xr:uid="{8F531359-06D6-4DD7-8ED0-778FD15C9793}"/>
    <cellStyle name="Normal 6 7 2 3 2" xfId="1687" xr:uid="{42BB07BD-9D5F-46D9-B281-F1C9C8D8A943}"/>
    <cellStyle name="Normal 6 7 2 3 3" xfId="3377" xr:uid="{36EDC3E7-C56A-44B5-8D5E-C58159F5BF15}"/>
    <cellStyle name="Normal 6 7 2 3 4" xfId="3378" xr:uid="{EB2EC8A1-D7D2-44E7-B54E-C14B406E3723}"/>
    <cellStyle name="Normal 6 7 2 4" xfId="1688" xr:uid="{DAC0CF9E-2E26-4F14-B692-C34A5CBE64CE}"/>
    <cellStyle name="Normal 6 7 2 5" xfId="3379" xr:uid="{EAEC7D9B-2968-4E36-B656-D5F1982850FC}"/>
    <cellStyle name="Normal 6 7 2 6" xfId="3380" xr:uid="{8D74DD09-ACA5-4043-A35D-300FCF56B0B9}"/>
    <cellStyle name="Normal 6 7 3" xfId="672" xr:uid="{B9E04C67-AFF0-4057-94E0-389DF8314B27}"/>
    <cellStyle name="Normal 6 7 3 2" xfId="1689" xr:uid="{95D2F15A-5DC7-4FAF-B1B6-358AC4E27DF0}"/>
    <cellStyle name="Normal 6 7 3 2 2" xfId="1690" xr:uid="{D1D7B149-0EDA-46BB-B171-8700ACE84AD2}"/>
    <cellStyle name="Normal 6 7 3 2 3" xfId="3381" xr:uid="{449D0D54-D357-467C-BC28-6DB90F733E30}"/>
    <cellStyle name="Normal 6 7 3 2 4" xfId="3382" xr:uid="{627A07F3-B758-4363-879A-29D7BD3AB12E}"/>
    <cellStyle name="Normal 6 7 3 3" xfId="1691" xr:uid="{2F947DE7-CB1F-47F0-8FCD-65F6AB1D5CE9}"/>
    <cellStyle name="Normal 6 7 3 4" xfId="3383" xr:uid="{DAE0BA72-C6FD-4454-BA05-BD69F5EE0F75}"/>
    <cellStyle name="Normal 6 7 3 5" xfId="3384" xr:uid="{6312EA66-A34B-47F1-8C52-FEF66B443683}"/>
    <cellStyle name="Normal 6 7 4" xfId="1692" xr:uid="{082A2492-ECAA-404F-94ED-81A555AD2557}"/>
    <cellStyle name="Normal 6 7 4 2" xfId="1693" xr:uid="{CAA9C85D-7BCC-4F2A-9AC0-CA3743B51261}"/>
    <cellStyle name="Normal 6 7 4 3" xfId="3385" xr:uid="{DB25B53F-F60A-4BE4-940E-B4CD95CB953C}"/>
    <cellStyle name="Normal 6 7 4 4" xfId="3386" xr:uid="{AB35DB7C-9B3E-4BC0-AC1C-2D31844E3C03}"/>
    <cellStyle name="Normal 6 7 5" xfId="1694" xr:uid="{C8D2C75A-4BA4-4597-838D-71808A234F9B}"/>
    <cellStyle name="Normal 6 7 5 2" xfId="3387" xr:uid="{4D31B7CD-5DC1-43ED-B907-A430BACEA990}"/>
    <cellStyle name="Normal 6 7 5 3" xfId="3388" xr:uid="{1C41504B-AF98-43C6-9C57-BFB885D470EA}"/>
    <cellStyle name="Normal 6 7 5 4" xfId="3389" xr:uid="{22F93CA7-FA44-445F-924D-8003D48C28C2}"/>
    <cellStyle name="Normal 6 7 6" xfId="3390" xr:uid="{C8780F4C-5839-4A8D-8021-931AA32555BD}"/>
    <cellStyle name="Normal 6 7 7" xfId="3391" xr:uid="{3EA39148-5050-4291-B1A2-C587A9E9B9F8}"/>
    <cellStyle name="Normal 6 7 8" xfId="3392" xr:uid="{5D17DAB7-B7C7-4036-98E2-45201FDBE34C}"/>
    <cellStyle name="Normal 6 8" xfId="345" xr:uid="{2106B1A5-37F7-4F32-A1E9-493AF1383D5F}"/>
    <cellStyle name="Normal 6 8 2" xfId="673" xr:uid="{C7E3F563-CDE2-4A7C-A8AE-22845392BD33}"/>
    <cellStyle name="Normal 6 8 2 2" xfId="674" xr:uid="{DC5F4A41-9A93-4CC6-B23C-D87B2D229B88}"/>
    <cellStyle name="Normal 6 8 2 2 2" xfId="1695" xr:uid="{7091FFE1-FBD0-4283-9EED-8DDC46291036}"/>
    <cellStyle name="Normal 6 8 2 2 3" xfId="3393" xr:uid="{A86DEC20-9017-4A04-A3A3-CE632AAC7914}"/>
    <cellStyle name="Normal 6 8 2 2 4" xfId="3394" xr:uid="{A693D7C5-FE01-45C7-A9B6-FA30A1084A4F}"/>
    <cellStyle name="Normal 6 8 2 3" xfId="1696" xr:uid="{82B24E44-BD72-4B1A-88EA-3621E4B10AA3}"/>
    <cellStyle name="Normal 6 8 2 4" xfId="3395" xr:uid="{1F68106A-4E33-4403-BCAB-9C22328D4063}"/>
    <cellStyle name="Normal 6 8 2 5" xfId="3396" xr:uid="{A0A4CBEC-D03D-4C95-8467-712C627E9144}"/>
    <cellStyle name="Normal 6 8 3" xfId="675" xr:uid="{5D1F6592-E86C-4E79-BB73-C252D6E1434A}"/>
    <cellStyle name="Normal 6 8 3 2" xfId="1697" xr:uid="{6E4A25E8-3C4C-4055-BFCF-7A457A6BF287}"/>
    <cellStyle name="Normal 6 8 3 3" xfId="3397" xr:uid="{890E66F4-BE57-4E0E-ACD7-5EA8B26129E8}"/>
    <cellStyle name="Normal 6 8 3 4" xfId="3398" xr:uid="{B72948A1-589D-432F-8DDC-BE14A6B9D8F3}"/>
    <cellStyle name="Normal 6 8 4" xfId="1698" xr:uid="{DF399042-1E4A-413C-9165-D46595CF31D4}"/>
    <cellStyle name="Normal 6 8 4 2" xfId="3399" xr:uid="{05697896-0F96-47C5-B913-85C77F68E2AE}"/>
    <cellStyle name="Normal 6 8 4 3" xfId="3400" xr:uid="{21E75395-4095-40D1-9FB7-413B2A7B05BF}"/>
    <cellStyle name="Normal 6 8 4 4" xfId="3401" xr:uid="{CD077007-BCF0-4BFB-9C7A-AA7BBACFB64B}"/>
    <cellStyle name="Normal 6 8 5" xfId="3402" xr:uid="{506FAFB1-BA21-437B-93EA-7A4442E2C61D}"/>
    <cellStyle name="Normal 6 8 6" xfId="3403" xr:uid="{0C516654-4FA4-40CD-9F88-A59117E99C5F}"/>
    <cellStyle name="Normal 6 8 7" xfId="3404" xr:uid="{1C40F2B3-1235-4879-9EA8-277BFF56F026}"/>
    <cellStyle name="Normal 6 9" xfId="346" xr:uid="{4C87BBB7-113B-47CE-B082-F8A4CCEFF09D}"/>
    <cellStyle name="Normal 6 9 2" xfId="676" xr:uid="{8F36E141-B75E-45B9-A2D8-70EE4F1BFA78}"/>
    <cellStyle name="Normal 6 9 2 2" xfId="1699" xr:uid="{55B3C264-1694-453F-8BC4-BC30609BB394}"/>
    <cellStyle name="Normal 6 9 2 3" xfId="3405" xr:uid="{FC7BFF12-2E57-47B6-AEA8-C40C28E4924A}"/>
    <cellStyle name="Normal 6 9 2 4" xfId="3406" xr:uid="{F6B2C97E-53B9-449E-A8CA-78744C765768}"/>
    <cellStyle name="Normal 6 9 3" xfId="1700" xr:uid="{5793E23C-BFD9-4A70-A5A5-CC7945D52C3D}"/>
    <cellStyle name="Normal 6 9 3 2" xfId="3407" xr:uid="{9A3B4AA8-20B2-4F35-836F-57CD0695A6D7}"/>
    <cellStyle name="Normal 6 9 3 3" xfId="3408" xr:uid="{DF9B4777-AFB9-4ECD-9EB0-C460F2F853BD}"/>
    <cellStyle name="Normal 6 9 3 4" xfId="3409" xr:uid="{D238C965-2868-4492-80BC-C73F584FEC6F}"/>
    <cellStyle name="Normal 6 9 4" xfId="3410" xr:uid="{16DA26EF-56F9-478F-A1C7-7595526A0A1D}"/>
    <cellStyle name="Normal 6 9 5" xfId="3411" xr:uid="{90E70A33-CD5F-4D4B-9A48-31CA131FEEF7}"/>
    <cellStyle name="Normal 6 9 6" xfId="3412" xr:uid="{7DA3CF25-3887-479E-93A6-590544604CF4}"/>
    <cellStyle name="Normal 7" xfId="128" xr:uid="{C6041B9D-1AA9-4F08-824F-09E92B1A1651}"/>
    <cellStyle name="Normal 7 10" xfId="1701" xr:uid="{37250AE5-5F65-4F17-BD22-31FA3DFC85B3}"/>
    <cellStyle name="Normal 7 10 2" xfId="3413" xr:uid="{FD2A280F-D6F8-4540-9CDB-30E7BC9377F3}"/>
    <cellStyle name="Normal 7 10 3" xfId="3414" xr:uid="{FEB44FE1-3B8F-44EB-9AE0-A579A14D943B}"/>
    <cellStyle name="Normal 7 10 4" xfId="3415" xr:uid="{5A926824-D043-46D0-82D7-C26F632D88C8}"/>
    <cellStyle name="Normal 7 11" xfId="3416" xr:uid="{C7A62A01-AE42-4378-9933-CD5671F27F4B}"/>
    <cellStyle name="Normal 7 11 2" xfId="3417" xr:uid="{D96358C1-9ABB-45F4-ACCA-C98850650DF6}"/>
    <cellStyle name="Normal 7 11 3" xfId="3418" xr:uid="{B852617C-C447-45FE-A84F-E07F707374CF}"/>
    <cellStyle name="Normal 7 11 4" xfId="3419" xr:uid="{4466CC74-798E-4983-AADA-63E5873CE67B}"/>
    <cellStyle name="Normal 7 12" xfId="3420" xr:uid="{B6017B80-7371-4E35-B343-A4FB5C10ACB5}"/>
    <cellStyle name="Normal 7 12 2" xfId="3421" xr:uid="{0A4DF972-9C4F-4D1B-916A-2745CB079C58}"/>
    <cellStyle name="Normal 7 13" xfId="3422" xr:uid="{68463A28-0956-40B7-884E-25F7CB4D8833}"/>
    <cellStyle name="Normal 7 14" xfId="3423" xr:uid="{5AB4EE0F-281D-42C6-ABB5-ABE08887AE0F}"/>
    <cellStyle name="Normal 7 15" xfId="3424" xr:uid="{9EC1CB93-10CD-4F01-B7C9-1A9CE2F9A6A4}"/>
    <cellStyle name="Normal 7 2" xfId="129" xr:uid="{50A2E523-E30F-4DDA-B8A8-51B46B8E3216}"/>
    <cellStyle name="Normal 7 2 10" xfId="3425" xr:uid="{86AA200B-1A1B-44F7-B606-E372D5771C56}"/>
    <cellStyle name="Normal 7 2 11" xfId="3426" xr:uid="{05F9FD67-7950-4B3F-BF6A-2412C18C330C}"/>
    <cellStyle name="Normal 7 2 2" xfId="130" xr:uid="{E756FFD6-75CC-4B33-B3E8-4D3F8CA90088}"/>
    <cellStyle name="Normal 7 2 2 2" xfId="131" xr:uid="{625BB965-B6FF-4466-8BC5-9D0518F09F7B}"/>
    <cellStyle name="Normal 7 2 2 2 2" xfId="347" xr:uid="{14B972AC-9D58-4AE6-BAC7-EDBC2419F392}"/>
    <cellStyle name="Normal 7 2 2 2 2 2" xfId="677" xr:uid="{66FF1C9C-9200-493B-89D7-0225B4EA2314}"/>
    <cellStyle name="Normal 7 2 2 2 2 2 2" xfId="678" xr:uid="{B16561C8-D1AD-4577-AB08-254B4BD8F5DE}"/>
    <cellStyle name="Normal 7 2 2 2 2 2 2 2" xfId="1702" xr:uid="{2EBEFE13-8B3F-40A7-A794-8B32C3BB0553}"/>
    <cellStyle name="Normal 7 2 2 2 2 2 2 2 2" xfId="1703" xr:uid="{66A76BE9-AC7A-41C4-8127-5EC9F34EFE8D}"/>
    <cellStyle name="Normal 7 2 2 2 2 2 2 3" xfId="1704" xr:uid="{7FA6C100-ACA9-40D0-8FB5-B3B85EF1AF4F}"/>
    <cellStyle name="Normal 7 2 2 2 2 2 3" xfId="1705" xr:uid="{CBA3530C-CD7E-4E75-86AC-E8D30D5203F5}"/>
    <cellStyle name="Normal 7 2 2 2 2 2 3 2" xfId="1706" xr:uid="{272AE5D0-ACF3-417A-B242-DAD3F9BFCEC2}"/>
    <cellStyle name="Normal 7 2 2 2 2 2 4" xfId="1707" xr:uid="{DF440CA1-0775-45B3-92CB-01B7CEBE6AE6}"/>
    <cellStyle name="Normal 7 2 2 2 2 3" xfId="679" xr:uid="{5E7565BB-8D4D-4A5F-99C2-FF7596BFA12E}"/>
    <cellStyle name="Normal 7 2 2 2 2 3 2" xfId="1708" xr:uid="{983033F1-26A2-463A-B4C1-52A1111C90F0}"/>
    <cellStyle name="Normal 7 2 2 2 2 3 2 2" xfId="1709" xr:uid="{F39EC21F-DB6D-408E-82E4-33810E8F6520}"/>
    <cellStyle name="Normal 7 2 2 2 2 3 3" xfId="1710" xr:uid="{BAA33837-D9C3-473C-85CD-CA425F635D88}"/>
    <cellStyle name="Normal 7 2 2 2 2 3 4" xfId="3427" xr:uid="{F33163E1-C51F-4DC7-990A-E9DA8D00794B}"/>
    <cellStyle name="Normal 7 2 2 2 2 4" xfId="1711" xr:uid="{B4E937D2-85A6-4F65-903C-54DF57DF7DBD}"/>
    <cellStyle name="Normal 7 2 2 2 2 4 2" xfId="1712" xr:uid="{4C33D9EA-1801-482D-A403-7406BC7D4770}"/>
    <cellStyle name="Normal 7 2 2 2 2 5" xfId="1713" xr:uid="{FBCF767D-B5CB-43DA-A383-DB1D8D274364}"/>
    <cellStyle name="Normal 7 2 2 2 2 6" xfId="3428" xr:uid="{3C69D59A-41A9-4A14-AADA-A7A27CA3A522}"/>
    <cellStyle name="Normal 7 2 2 2 3" xfId="348" xr:uid="{A7C63810-8D58-45E0-8F7C-560C014BAC69}"/>
    <cellStyle name="Normal 7 2 2 2 3 2" xfId="680" xr:uid="{09869697-9A66-4B87-81E9-DF945B400FFA}"/>
    <cellStyle name="Normal 7 2 2 2 3 2 2" xfId="681" xr:uid="{8960E014-085B-4ECD-94DA-D7BD7240D15A}"/>
    <cellStyle name="Normal 7 2 2 2 3 2 2 2" xfId="1714" xr:uid="{C151EFDC-964D-4D37-ACF3-1ADD11A7A849}"/>
    <cellStyle name="Normal 7 2 2 2 3 2 2 2 2" xfId="1715" xr:uid="{7BFE65FF-985B-4C79-81EE-4960C7E69255}"/>
    <cellStyle name="Normal 7 2 2 2 3 2 2 3" xfId="1716" xr:uid="{EB1F67E7-2280-46AA-83BF-168C88A37D48}"/>
    <cellStyle name="Normal 7 2 2 2 3 2 3" xfId="1717" xr:uid="{BD027A45-3BEA-4290-86CC-07700C1D001A}"/>
    <cellStyle name="Normal 7 2 2 2 3 2 3 2" xfId="1718" xr:uid="{F7D25A5C-9F43-439B-8860-0C765DFAD68E}"/>
    <cellStyle name="Normal 7 2 2 2 3 2 4" xfId="1719" xr:uid="{D6D51260-4372-4B1E-8139-248F24BF074D}"/>
    <cellStyle name="Normal 7 2 2 2 3 3" xfId="682" xr:uid="{3D7E8CA7-41D9-45A1-8571-41D2B442E6E5}"/>
    <cellStyle name="Normal 7 2 2 2 3 3 2" xfId="1720" xr:uid="{7E42B0B5-2628-4F37-9F62-532FE9E4AA2F}"/>
    <cellStyle name="Normal 7 2 2 2 3 3 2 2" xfId="1721" xr:uid="{8DE991E8-FE72-4A39-8883-98F4EB41BA76}"/>
    <cellStyle name="Normal 7 2 2 2 3 3 3" xfId="1722" xr:uid="{3B90227F-39FF-48C7-9A22-50E7C549350A}"/>
    <cellStyle name="Normal 7 2 2 2 3 4" xfId="1723" xr:uid="{948DEBC7-B02F-4C27-BD29-AA2413DC858E}"/>
    <cellStyle name="Normal 7 2 2 2 3 4 2" xfId="1724" xr:uid="{38535EF9-055E-45A1-9F88-FF9883EA38CF}"/>
    <cellStyle name="Normal 7 2 2 2 3 5" xfId="1725" xr:uid="{64BADFFF-C928-4F33-9707-DA4803DC79F1}"/>
    <cellStyle name="Normal 7 2 2 2 4" xfId="683" xr:uid="{73E6AD69-9ABD-45AB-B125-F614321E0CB5}"/>
    <cellStyle name="Normal 7 2 2 2 4 2" xfId="684" xr:uid="{8BE83CD0-CB01-409B-8531-C15C9DF23C36}"/>
    <cellStyle name="Normal 7 2 2 2 4 2 2" xfId="1726" xr:uid="{D6EEB631-4427-4E03-881C-73862039C7A9}"/>
    <cellStyle name="Normal 7 2 2 2 4 2 2 2" xfId="1727" xr:uid="{236E2AF8-A0AC-4AB3-ACD8-AF5C94050B6B}"/>
    <cellStyle name="Normal 7 2 2 2 4 2 3" xfId="1728" xr:uid="{336DBE4A-905E-47BC-A588-6BCB21B15B5D}"/>
    <cellStyle name="Normal 7 2 2 2 4 3" xfId="1729" xr:uid="{BF824E10-7940-4260-A61D-9C5B7E176209}"/>
    <cellStyle name="Normal 7 2 2 2 4 3 2" xfId="1730" xr:uid="{2363142E-C3A6-43F4-A2F1-1E38749BE15C}"/>
    <cellStyle name="Normal 7 2 2 2 4 4" xfId="1731" xr:uid="{DBF813F3-2650-4BA7-B40F-B74CB709D4FB}"/>
    <cellStyle name="Normal 7 2 2 2 5" xfId="685" xr:uid="{3E23FE06-7849-4528-BFDA-6EB8CF040C5D}"/>
    <cellStyle name="Normal 7 2 2 2 5 2" xfId="1732" xr:uid="{0E0F4862-5201-49BB-A255-AE52A6431174}"/>
    <cellStyle name="Normal 7 2 2 2 5 2 2" xfId="1733" xr:uid="{A4E58609-4783-446A-97F1-5FB6729EDF44}"/>
    <cellStyle name="Normal 7 2 2 2 5 3" xfId="1734" xr:uid="{61C9B267-959A-4946-83A9-97A1FA53EF23}"/>
    <cellStyle name="Normal 7 2 2 2 5 4" xfId="3429" xr:uid="{73F5FBC3-972E-412C-8B97-E567431FF6D6}"/>
    <cellStyle name="Normal 7 2 2 2 6" xfId="1735" xr:uid="{1DC94C75-E95B-4DC8-B1EE-E1582E9ECCB9}"/>
    <cellStyle name="Normal 7 2 2 2 6 2" xfId="1736" xr:uid="{E8F72741-585E-4DBC-8393-95BD86A6A67B}"/>
    <cellStyle name="Normal 7 2 2 2 7" xfId="1737" xr:uid="{7B5BFC79-0035-4C66-B18E-0B6613B9DCC3}"/>
    <cellStyle name="Normal 7 2 2 2 8" xfId="3430" xr:uid="{64AA9E96-2D1B-4404-A5B8-70D91BB56AF2}"/>
    <cellStyle name="Normal 7 2 2 3" xfId="349" xr:uid="{18EEC24C-D315-4F32-8163-939F9066A587}"/>
    <cellStyle name="Normal 7 2 2 3 2" xfId="686" xr:uid="{A1376EC2-9DD7-4E31-B5CB-3FA293DDF6CE}"/>
    <cellStyle name="Normal 7 2 2 3 2 2" xfId="687" xr:uid="{0972D5EF-F58A-46E2-8B08-5083349DFCCF}"/>
    <cellStyle name="Normal 7 2 2 3 2 2 2" xfId="1738" xr:uid="{B4818514-47F8-4C28-B4B0-9AEF9EF4BB87}"/>
    <cellStyle name="Normal 7 2 2 3 2 2 2 2" xfId="1739" xr:uid="{8C27AE36-8CDF-4ADA-B27D-70890C3CAC6A}"/>
    <cellStyle name="Normal 7 2 2 3 2 2 3" xfId="1740" xr:uid="{2DC8DB70-ED6B-4699-837C-F37AC73F74B2}"/>
    <cellStyle name="Normal 7 2 2 3 2 3" xfId="1741" xr:uid="{EE702F97-8A4D-48BA-94A9-B2EEBCBC4BBC}"/>
    <cellStyle name="Normal 7 2 2 3 2 3 2" xfId="1742" xr:uid="{D2D23D5B-DD58-4E89-95EB-FBED6EB22603}"/>
    <cellStyle name="Normal 7 2 2 3 2 4" xfId="1743" xr:uid="{D71D81E1-8B22-4EC7-B3CA-F2CCBE694973}"/>
    <cellStyle name="Normal 7 2 2 3 3" xfId="688" xr:uid="{FCADD6D9-637D-4322-B979-99C137DC7650}"/>
    <cellStyle name="Normal 7 2 2 3 3 2" xfId="1744" xr:uid="{A2D22CC1-D04D-49D1-BB1D-1FDB4668E2E8}"/>
    <cellStyle name="Normal 7 2 2 3 3 2 2" xfId="1745" xr:uid="{BC5E47E2-C26C-4A43-A627-25063702D235}"/>
    <cellStyle name="Normal 7 2 2 3 3 3" xfId="1746" xr:uid="{298D4513-5CD5-4F47-A9C2-6D82AF9C9521}"/>
    <cellStyle name="Normal 7 2 2 3 3 4" xfId="3431" xr:uid="{19D231A0-C4D8-410A-AA88-888C14CE5986}"/>
    <cellStyle name="Normal 7 2 2 3 4" xfId="1747" xr:uid="{0F26C5B5-860A-441B-A630-B51C70378C2B}"/>
    <cellStyle name="Normal 7 2 2 3 4 2" xfId="1748" xr:uid="{D04C0478-BB47-4EF0-9865-473D1CFE29F7}"/>
    <cellStyle name="Normal 7 2 2 3 5" xfId="1749" xr:uid="{B1BCDE9A-315B-42AF-B24A-13A9160960CF}"/>
    <cellStyle name="Normal 7 2 2 3 6" xfId="3432" xr:uid="{A81F6796-8689-4C9A-8285-82E22166006E}"/>
    <cellStyle name="Normal 7 2 2 4" xfId="350" xr:uid="{183716EC-2523-4989-B750-ABFAAD870652}"/>
    <cellStyle name="Normal 7 2 2 4 2" xfId="689" xr:uid="{A3F1B941-09CF-4278-BCC4-A8C7DBF009F6}"/>
    <cellStyle name="Normal 7 2 2 4 2 2" xfId="690" xr:uid="{28AA3AAD-FAAD-4279-A0D3-9870F15FA8C6}"/>
    <cellStyle name="Normal 7 2 2 4 2 2 2" xfId="1750" xr:uid="{4A4BD413-108E-4E43-ADE0-B64F3D639508}"/>
    <cellStyle name="Normal 7 2 2 4 2 2 2 2" xfId="1751" xr:uid="{94DA5215-ECF0-472C-8D67-E4FF690F7C17}"/>
    <cellStyle name="Normal 7 2 2 4 2 2 3" xfId="1752" xr:uid="{2F8576EA-7BE2-4DBC-9FF7-22CD916CC8EF}"/>
    <cellStyle name="Normal 7 2 2 4 2 3" xfId="1753" xr:uid="{5E2898C3-2A03-497E-BE08-A8684EA5FAC1}"/>
    <cellStyle name="Normal 7 2 2 4 2 3 2" xfId="1754" xr:uid="{A0848F9F-E3A0-44C2-BC30-2FC1157EC5A3}"/>
    <cellStyle name="Normal 7 2 2 4 2 4" xfId="1755" xr:uid="{72B207DC-1CA4-45AE-979F-D346AC74E01F}"/>
    <cellStyle name="Normal 7 2 2 4 3" xfId="691" xr:uid="{3951BBF0-07AF-4832-870E-6790BF468EF8}"/>
    <cellStyle name="Normal 7 2 2 4 3 2" xfId="1756" xr:uid="{ACBC3FA4-C9F2-4247-AB44-7FE3ED382674}"/>
    <cellStyle name="Normal 7 2 2 4 3 2 2" xfId="1757" xr:uid="{6AD6E1DE-831E-407F-8597-E935BB2F2EEF}"/>
    <cellStyle name="Normal 7 2 2 4 3 3" xfId="1758" xr:uid="{31675BDE-5CBF-48D3-A619-F63998E20234}"/>
    <cellStyle name="Normal 7 2 2 4 4" xfId="1759" xr:uid="{1188AFC6-6E06-4293-8D6C-61585E6C337A}"/>
    <cellStyle name="Normal 7 2 2 4 4 2" xfId="1760" xr:uid="{54068AE5-BC4B-4993-881A-6F5CB004BDB6}"/>
    <cellStyle name="Normal 7 2 2 4 5" xfId="1761" xr:uid="{50D534B1-EF2D-498E-BB13-826BC15B6F17}"/>
    <cellStyle name="Normal 7 2 2 5" xfId="351" xr:uid="{D70E4113-5739-4360-B590-72989A2B7249}"/>
    <cellStyle name="Normal 7 2 2 5 2" xfId="692" xr:uid="{6AD11D0C-FB73-4750-809C-95C5971D644A}"/>
    <cellStyle name="Normal 7 2 2 5 2 2" xfId="1762" xr:uid="{239249D6-2C60-4178-AAF2-CCD69B835674}"/>
    <cellStyle name="Normal 7 2 2 5 2 2 2" xfId="1763" xr:uid="{FEF991C9-9577-4763-947D-3C473610D96A}"/>
    <cellStyle name="Normal 7 2 2 5 2 3" xfId="1764" xr:uid="{691D7E46-74F5-4A21-B814-9BE80EA30EB0}"/>
    <cellStyle name="Normal 7 2 2 5 3" xfId="1765" xr:uid="{15E2D3A1-2BB0-4824-B89C-DF54DD4713C3}"/>
    <cellStyle name="Normal 7 2 2 5 3 2" xfId="1766" xr:uid="{38913CA3-2DA2-47D0-B361-0E6C053226E4}"/>
    <cellStyle name="Normal 7 2 2 5 4" xfId="1767" xr:uid="{70F92F8B-B258-4F6C-BA00-D9CC3ED6A02D}"/>
    <cellStyle name="Normal 7 2 2 6" xfId="693" xr:uid="{D3C49B52-5939-419B-AC3D-C36870AB9522}"/>
    <cellStyle name="Normal 7 2 2 6 2" xfId="1768" xr:uid="{913726C8-6B06-4F19-B27F-1356216E4AF6}"/>
    <cellStyle name="Normal 7 2 2 6 2 2" xfId="1769" xr:uid="{BB83812A-D7F2-4D65-B8A3-859472CFF7BA}"/>
    <cellStyle name="Normal 7 2 2 6 3" xfId="1770" xr:uid="{3B1EF1F6-1657-464C-A69C-021C0DBCFA30}"/>
    <cellStyle name="Normal 7 2 2 6 4" xfId="3433" xr:uid="{FC1524F6-F5E1-421A-B58B-ABE8E4CC6E5E}"/>
    <cellStyle name="Normal 7 2 2 7" xfId="1771" xr:uid="{F944BB14-4937-4B45-9F31-7B454F4F4E8B}"/>
    <cellStyle name="Normal 7 2 2 7 2" xfId="1772" xr:uid="{05E0CF67-104D-4A2B-B146-056A2A9AF6A1}"/>
    <cellStyle name="Normal 7 2 2 8" xfId="1773" xr:uid="{E4C50A65-DD26-41DC-916C-712EAED023BB}"/>
    <cellStyle name="Normal 7 2 2 9" xfId="3434" xr:uid="{3FC7694C-DD3A-457E-98ED-8532707BAA49}"/>
    <cellStyle name="Normal 7 2 3" xfId="132" xr:uid="{4F6B7601-1B7A-476A-9CA1-0315285166FC}"/>
    <cellStyle name="Normal 7 2 3 2" xfId="133" xr:uid="{E33BD6FF-FFD8-4235-BB2A-7C601952F2C0}"/>
    <cellStyle name="Normal 7 2 3 2 2" xfId="694" xr:uid="{527A8F56-5EA9-4479-A6D2-8787970B2ED3}"/>
    <cellStyle name="Normal 7 2 3 2 2 2" xfId="695" xr:uid="{E7284ECA-5975-4B81-8495-47D2D2408532}"/>
    <cellStyle name="Normal 7 2 3 2 2 2 2" xfId="1774" xr:uid="{27DE1F5C-9180-43C1-BE6D-620F6E89A16F}"/>
    <cellStyle name="Normal 7 2 3 2 2 2 2 2" xfId="1775" xr:uid="{21A7FEB4-9630-4A85-866F-0A0DC220D7F6}"/>
    <cellStyle name="Normal 7 2 3 2 2 2 3" xfId="1776" xr:uid="{2303CFAB-BB6B-4F63-BA47-A584C8094E60}"/>
    <cellStyle name="Normal 7 2 3 2 2 3" xfId="1777" xr:uid="{EA6C75A7-0BBF-40A4-9960-22D3FD84CB49}"/>
    <cellStyle name="Normal 7 2 3 2 2 3 2" xfId="1778" xr:uid="{82254016-C996-4D46-A369-2BFB46110C50}"/>
    <cellStyle name="Normal 7 2 3 2 2 4" xfId="1779" xr:uid="{5A077ECB-8BBD-435F-A741-73EC9CCA8434}"/>
    <cellStyle name="Normal 7 2 3 2 3" xfId="696" xr:uid="{2EB20160-C9F4-4294-9A73-5E4C5CE1026C}"/>
    <cellStyle name="Normal 7 2 3 2 3 2" xfId="1780" xr:uid="{1DD59193-AE1B-402F-951F-6CE799F95E9A}"/>
    <cellStyle name="Normal 7 2 3 2 3 2 2" xfId="1781" xr:uid="{BE68E9C2-E499-406C-B2CA-FF005E1C14B4}"/>
    <cellStyle name="Normal 7 2 3 2 3 3" xfId="1782" xr:uid="{A61D7513-C116-4C04-82C1-6286247C98C3}"/>
    <cellStyle name="Normal 7 2 3 2 3 4" xfId="3435" xr:uid="{723A7524-6EA2-43A7-890D-20447E7D3D7B}"/>
    <cellStyle name="Normal 7 2 3 2 4" xfId="1783" xr:uid="{E61999A5-F6D5-4D2B-8DA2-2E0BF1993D5A}"/>
    <cellStyle name="Normal 7 2 3 2 4 2" xfId="1784" xr:uid="{43A15AEB-7F08-4960-9DFC-C005B2808827}"/>
    <cellStyle name="Normal 7 2 3 2 5" xfId="1785" xr:uid="{2D82CC20-4CCD-4501-933C-9B1FADCFBF8D}"/>
    <cellStyle name="Normal 7 2 3 2 6" xfId="3436" xr:uid="{DFC59BB9-58A5-41EA-82D3-2BE1C927461E}"/>
    <cellStyle name="Normal 7 2 3 3" xfId="352" xr:uid="{90A379B1-2A01-42E4-B7BA-5B86B6387557}"/>
    <cellStyle name="Normal 7 2 3 3 2" xfId="697" xr:uid="{A7C61555-AE1C-4ECC-87DA-6808820566A8}"/>
    <cellStyle name="Normal 7 2 3 3 2 2" xfId="698" xr:uid="{5D14AC7A-05F2-496C-B3C7-C0D6B9B5349B}"/>
    <cellStyle name="Normal 7 2 3 3 2 2 2" xfId="1786" xr:uid="{3D612BAC-7A7C-4333-ADCA-5CBCE46DBB0E}"/>
    <cellStyle name="Normal 7 2 3 3 2 2 2 2" xfId="1787" xr:uid="{2474EC90-56BB-49E0-993B-5DF347F22362}"/>
    <cellStyle name="Normal 7 2 3 3 2 2 3" xfId="1788" xr:uid="{5DCF1BF0-7FE1-4C74-87D8-9DDEE29F524D}"/>
    <cellStyle name="Normal 7 2 3 3 2 3" xfId="1789" xr:uid="{19286EFB-3550-4970-B690-FBC4D119CD78}"/>
    <cellStyle name="Normal 7 2 3 3 2 3 2" xfId="1790" xr:uid="{7F3F198D-4794-48C3-8538-8A47A1E7BC3B}"/>
    <cellStyle name="Normal 7 2 3 3 2 4" xfId="1791" xr:uid="{F2892959-76F8-4A57-BFB6-C3D94137B68E}"/>
    <cellStyle name="Normal 7 2 3 3 3" xfId="699" xr:uid="{F140F392-3540-4278-AC07-851AA92C52E2}"/>
    <cellStyle name="Normal 7 2 3 3 3 2" xfId="1792" xr:uid="{DA689F7C-8B8B-40AD-9564-27FAE303C786}"/>
    <cellStyle name="Normal 7 2 3 3 3 2 2" xfId="1793" xr:uid="{FC7C5A7D-E8B8-4940-A7F4-1EE5C1A49C6B}"/>
    <cellStyle name="Normal 7 2 3 3 3 3" xfId="1794" xr:uid="{B6D098A6-3ECA-4B19-A6A7-4AF1ED269F1E}"/>
    <cellStyle name="Normal 7 2 3 3 4" xfId="1795" xr:uid="{8F960BB9-3800-418C-A537-DD6C491BD86E}"/>
    <cellStyle name="Normal 7 2 3 3 4 2" xfId="1796" xr:uid="{233DE5FD-1036-4BB1-BB40-E4E729E28E22}"/>
    <cellStyle name="Normal 7 2 3 3 5" xfId="1797" xr:uid="{9497F3CB-9780-441D-BF16-84798D5CCEB5}"/>
    <cellStyle name="Normal 7 2 3 4" xfId="353" xr:uid="{04C10469-3771-4A2F-8F7F-9A5C25C1157D}"/>
    <cellStyle name="Normal 7 2 3 4 2" xfId="700" xr:uid="{836D4364-A7C6-42B6-9090-85BD57DD50E5}"/>
    <cellStyle name="Normal 7 2 3 4 2 2" xfId="1798" xr:uid="{635F6D42-FFB9-4067-B51E-F30AE1A0B2CB}"/>
    <cellStyle name="Normal 7 2 3 4 2 2 2" xfId="1799" xr:uid="{2F542912-FB0F-4109-A28C-4C51609D8C74}"/>
    <cellStyle name="Normal 7 2 3 4 2 3" xfId="1800" xr:uid="{EB9DF410-7D4C-49B3-8157-7A5994FB3358}"/>
    <cellStyle name="Normal 7 2 3 4 3" xfId="1801" xr:uid="{489AF7BE-113B-4969-93CF-E549C4FD061F}"/>
    <cellStyle name="Normal 7 2 3 4 3 2" xfId="1802" xr:uid="{0F2B108C-0096-4448-9142-5B6022522494}"/>
    <cellStyle name="Normal 7 2 3 4 4" xfId="1803" xr:uid="{4001F288-4F15-4013-AF81-5FC848A64FA8}"/>
    <cellStyle name="Normal 7 2 3 5" xfId="701" xr:uid="{61A487CB-2097-46DE-B3DF-38B012A182DA}"/>
    <cellStyle name="Normal 7 2 3 5 2" xfId="1804" xr:uid="{49852708-CDF5-4C97-81B7-750E315FBC40}"/>
    <cellStyle name="Normal 7 2 3 5 2 2" xfId="1805" xr:uid="{CDF638B0-56C3-41F8-8FE1-9024077F79C5}"/>
    <cellStyle name="Normal 7 2 3 5 3" xfId="1806" xr:uid="{7D235466-14A5-4304-AE36-074725AE8390}"/>
    <cellStyle name="Normal 7 2 3 5 4" xfId="3437" xr:uid="{00E6416D-4AAC-4B63-96DE-60C19C0664FC}"/>
    <cellStyle name="Normal 7 2 3 6" xfId="1807" xr:uid="{E5B5EECA-2541-4116-B7CF-6E279D9E2CE0}"/>
    <cellStyle name="Normal 7 2 3 6 2" xfId="1808" xr:uid="{9154FEEB-F3E4-4B81-AA7D-57C0FA7819B9}"/>
    <cellStyle name="Normal 7 2 3 7" xfId="1809" xr:uid="{1A32D9B5-EE9D-4655-A90B-98A201BE8CC7}"/>
    <cellStyle name="Normal 7 2 3 8" xfId="3438" xr:uid="{B7715A8B-EA5A-4C8C-8C06-425E0CC0C24D}"/>
    <cellStyle name="Normal 7 2 4" xfId="134" xr:uid="{68B8EF2C-7D1B-4A09-B174-BA615F60A1D4}"/>
    <cellStyle name="Normal 7 2 4 2" xfId="448" xr:uid="{A64B937F-C8E1-4788-A0D7-AD38CFA51757}"/>
    <cellStyle name="Normal 7 2 4 2 2" xfId="702" xr:uid="{E1EB2F19-124E-4B48-A7F0-49E2D7BA3386}"/>
    <cellStyle name="Normal 7 2 4 2 2 2" xfId="1810" xr:uid="{A764046C-DE36-4645-8CBB-F72C852D6BAF}"/>
    <cellStyle name="Normal 7 2 4 2 2 2 2" xfId="1811" xr:uid="{78D80694-D9FF-4FE0-8937-451480644E57}"/>
    <cellStyle name="Normal 7 2 4 2 2 3" xfId="1812" xr:uid="{D5E5E4DE-978C-4A77-943F-247C151EC913}"/>
    <cellStyle name="Normal 7 2 4 2 2 4" xfId="3439" xr:uid="{15E497F5-5632-46E2-9F78-2EC7CBB16F67}"/>
    <cellStyle name="Normal 7 2 4 2 3" xfId="1813" xr:uid="{70C8A576-FBC5-451C-86DF-807FF6EE294C}"/>
    <cellStyle name="Normal 7 2 4 2 3 2" xfId="1814" xr:uid="{1674591A-4318-472C-A425-DD874F04C31B}"/>
    <cellStyle name="Normal 7 2 4 2 4" xfId="1815" xr:uid="{F35FE230-5478-4FE8-95F0-FAE39B94D050}"/>
    <cellStyle name="Normal 7 2 4 2 5" xfId="3440" xr:uid="{94CE1397-E0F4-476C-A6E4-F1130F75102F}"/>
    <cellStyle name="Normal 7 2 4 3" xfId="703" xr:uid="{307E947B-9AB6-4346-B671-8282B273D195}"/>
    <cellStyle name="Normal 7 2 4 3 2" xfId="1816" xr:uid="{999DF737-6DD9-4BA5-9144-CBD59C432C48}"/>
    <cellStyle name="Normal 7 2 4 3 2 2" xfId="1817" xr:uid="{1529B94B-83E6-41F4-A080-ACACF18F6A7B}"/>
    <cellStyle name="Normal 7 2 4 3 3" xfId="1818" xr:uid="{00ADAFFC-F266-421B-8B8E-7F9687D64FF4}"/>
    <cellStyle name="Normal 7 2 4 3 4" xfId="3441" xr:uid="{4321C88B-735F-485E-AE1A-C47A5CD978DD}"/>
    <cellStyle name="Normal 7 2 4 4" xfId="1819" xr:uid="{A5B5B266-85AB-4DDD-96BB-FF5A24D9CFDF}"/>
    <cellStyle name="Normal 7 2 4 4 2" xfId="1820" xr:uid="{C6088669-355C-4378-B674-2F1D14D0B5A6}"/>
    <cellStyle name="Normal 7 2 4 4 3" xfId="3442" xr:uid="{5A97C267-5D40-420C-A432-E324A2B59230}"/>
    <cellStyle name="Normal 7 2 4 4 4" xfId="3443" xr:uid="{152AF7F5-1EF4-4B47-A854-BF7F7D2C876F}"/>
    <cellStyle name="Normal 7 2 4 5" xfId="1821" xr:uid="{52C9A1DD-BF3D-4F9A-9942-88ABF781BF00}"/>
    <cellStyle name="Normal 7 2 4 6" xfId="3444" xr:uid="{A44032CC-C833-4D64-9B89-6253EBC19AFA}"/>
    <cellStyle name="Normal 7 2 4 7" xfId="3445" xr:uid="{D7FC3CB0-02F2-4B86-9D51-7CD126796513}"/>
    <cellStyle name="Normal 7 2 5" xfId="354" xr:uid="{5109556F-F881-484C-9975-3904518F71AE}"/>
    <cellStyle name="Normal 7 2 5 2" xfId="704" xr:uid="{887BA09F-6DB5-4887-9589-9812371CAD03}"/>
    <cellStyle name="Normal 7 2 5 2 2" xfId="705" xr:uid="{0E53B691-B123-4F5F-91C1-686143C7A075}"/>
    <cellStyle name="Normal 7 2 5 2 2 2" xfId="1822" xr:uid="{8E0D17D6-7F05-482C-814F-CE0A1B5FBA23}"/>
    <cellStyle name="Normal 7 2 5 2 2 2 2" xfId="1823" xr:uid="{EC4FEA4B-DCB4-421B-BC76-1D44A74FA3B9}"/>
    <cellStyle name="Normal 7 2 5 2 2 3" xfId="1824" xr:uid="{0F493BF6-A348-4463-8302-5D8AB0E365B0}"/>
    <cellStyle name="Normal 7 2 5 2 3" xfId="1825" xr:uid="{CDA2CE37-D45E-4F21-9E1A-B73EBCBB2304}"/>
    <cellStyle name="Normal 7 2 5 2 3 2" xfId="1826" xr:uid="{96D75142-AF34-436D-B620-A4068CD592F2}"/>
    <cellStyle name="Normal 7 2 5 2 4" xfId="1827" xr:uid="{E10D44AB-82D4-476A-8E63-16563AA807AB}"/>
    <cellStyle name="Normal 7 2 5 3" xfId="706" xr:uid="{409F290F-56DB-4276-A202-BC4ED3395F4D}"/>
    <cellStyle name="Normal 7 2 5 3 2" xfId="1828" xr:uid="{D5102C89-E27D-4D04-ACC2-18FDB76CAE67}"/>
    <cellStyle name="Normal 7 2 5 3 2 2" xfId="1829" xr:uid="{C81166D9-FE06-4F66-8976-53F2F1075990}"/>
    <cellStyle name="Normal 7 2 5 3 3" xfId="1830" xr:uid="{36C71B36-5FAB-43B0-9C42-948D74A43979}"/>
    <cellStyle name="Normal 7 2 5 3 4" xfId="3446" xr:uid="{E0A980BD-72B1-4BEA-9DAD-3C2182E32528}"/>
    <cellStyle name="Normal 7 2 5 4" xfId="1831" xr:uid="{A5DF3B46-A033-4525-9F89-DB815CCE33A1}"/>
    <cellStyle name="Normal 7 2 5 4 2" xfId="1832" xr:uid="{4931F060-1941-4957-8BA5-492620695BE0}"/>
    <cellStyle name="Normal 7 2 5 5" xfId="1833" xr:uid="{FEE2DD7E-1686-42D6-AA2B-A3635604DFF9}"/>
    <cellStyle name="Normal 7 2 5 6" xfId="3447" xr:uid="{1E3FFCC1-7D2C-426C-9447-2C042731C68B}"/>
    <cellStyle name="Normal 7 2 6" xfId="355" xr:uid="{98F7BAC4-5F25-42A1-9D63-69F81832F7BC}"/>
    <cellStyle name="Normal 7 2 6 2" xfId="707" xr:uid="{7361F045-0781-411E-88A5-5AFA035BA708}"/>
    <cellStyle name="Normal 7 2 6 2 2" xfId="1834" xr:uid="{73C8C106-E747-4A76-9482-666324ECCBE2}"/>
    <cellStyle name="Normal 7 2 6 2 2 2" xfId="1835" xr:uid="{4D74D75E-86CA-44DC-99A2-064691EF33DC}"/>
    <cellStyle name="Normal 7 2 6 2 3" xfId="1836" xr:uid="{96DEFF9B-8E19-4DC9-995F-4802B80E66A2}"/>
    <cellStyle name="Normal 7 2 6 2 4" xfId="3448" xr:uid="{75256468-9A55-4220-A459-7E8AAB206DE4}"/>
    <cellStyle name="Normal 7 2 6 3" xfId="1837" xr:uid="{D728B216-96AB-42E6-B779-4C4E47A71540}"/>
    <cellStyle name="Normal 7 2 6 3 2" xfId="1838" xr:uid="{99FA68F5-F92F-4131-98F9-874BE2443DC5}"/>
    <cellStyle name="Normal 7 2 6 4" xfId="1839" xr:uid="{84C3DC49-AD98-4501-919D-A4D847C0129F}"/>
    <cellStyle name="Normal 7 2 6 5" xfId="3449" xr:uid="{87AE18E2-5515-4021-BB97-E5345C582A22}"/>
    <cellStyle name="Normal 7 2 7" xfId="708" xr:uid="{22E4A659-5CA7-4320-B983-0F3946738823}"/>
    <cellStyle name="Normal 7 2 7 2" xfId="1840" xr:uid="{2572D3F6-632D-4A69-9E6C-321D2E812841}"/>
    <cellStyle name="Normal 7 2 7 2 2" xfId="1841" xr:uid="{F83726EA-2AE7-4503-B99B-A982A05A4F23}"/>
    <cellStyle name="Normal 7 2 7 2 3" xfId="4409" xr:uid="{8A57BE0C-8314-45A0-9B93-5A517382CBEB}"/>
    <cellStyle name="Normal 7 2 7 3" xfId="1842" xr:uid="{CF887F8D-97C9-4BD5-B110-D4C330101259}"/>
    <cellStyle name="Normal 7 2 7 4" xfId="3450" xr:uid="{33F7C002-CF40-481F-A400-988FCF15D44B}"/>
    <cellStyle name="Normal 7 2 7 4 2" xfId="4579" xr:uid="{1D41421D-F130-4910-B967-4ED214120EA3}"/>
    <cellStyle name="Normal 7 2 7 4 3" xfId="4686" xr:uid="{3243BB2F-013D-4AD7-96C1-B0AA09AB8565}"/>
    <cellStyle name="Normal 7 2 7 4 4" xfId="4608" xr:uid="{793C9C24-F074-404D-9B8D-AB0E99E38C3D}"/>
    <cellStyle name="Normal 7 2 8" xfId="1843" xr:uid="{39C41542-BDC5-4712-A967-0D7ED400F663}"/>
    <cellStyle name="Normal 7 2 8 2" xfId="1844" xr:uid="{0BF3F7F7-5D5D-42C2-8851-6929664CC732}"/>
    <cellStyle name="Normal 7 2 8 3" xfId="3451" xr:uid="{C1300070-2631-494B-8971-CBD1EE6FC3B8}"/>
    <cellStyle name="Normal 7 2 8 4" xfId="3452" xr:uid="{3E90FEA7-C558-4769-A40B-BD012EEEB9AD}"/>
    <cellStyle name="Normal 7 2 9" xfId="1845" xr:uid="{8B9A8F32-C482-4057-97E4-B1B94F35585A}"/>
    <cellStyle name="Normal 7 3" xfId="135" xr:uid="{8D8535B6-51EF-4A85-9E44-52F451CDE1C0}"/>
    <cellStyle name="Normal 7 3 10" xfId="3453" xr:uid="{00A8D081-C79F-4D96-A2CE-91693F5B4EE7}"/>
    <cellStyle name="Normal 7 3 11" xfId="3454" xr:uid="{5D7741C0-4038-4177-AC6F-A0349B8F8946}"/>
    <cellStyle name="Normal 7 3 2" xfId="136" xr:uid="{C8807A30-B710-49FB-BDFB-249E31A717C8}"/>
    <cellStyle name="Normal 7 3 2 2" xfId="137" xr:uid="{AD45AECF-E971-4DCC-8862-A121E5ABD4D1}"/>
    <cellStyle name="Normal 7 3 2 2 2" xfId="356" xr:uid="{BD0F4701-773E-427E-ACB4-A00FADE67767}"/>
    <cellStyle name="Normal 7 3 2 2 2 2" xfId="709" xr:uid="{20719A4B-E7C3-485E-A87B-736D5D731083}"/>
    <cellStyle name="Normal 7 3 2 2 2 2 2" xfId="1846" xr:uid="{C43169C4-047B-4183-9E79-5F3F886EB08F}"/>
    <cellStyle name="Normal 7 3 2 2 2 2 2 2" xfId="1847" xr:uid="{E9D59AB3-5C16-4F0B-BCAE-D012D0E31F1B}"/>
    <cellStyle name="Normal 7 3 2 2 2 2 3" xfId="1848" xr:uid="{D0027EAD-9E0C-431F-A4B1-66AB238C749B}"/>
    <cellStyle name="Normal 7 3 2 2 2 2 4" xfId="3455" xr:uid="{B7BC67C5-2E70-4627-A7F4-A22BB5DC23AA}"/>
    <cellStyle name="Normal 7 3 2 2 2 3" xfId="1849" xr:uid="{A59E2CDB-2ABB-43DE-B345-221A49415C56}"/>
    <cellStyle name="Normal 7 3 2 2 2 3 2" xfId="1850" xr:uid="{670A1C08-61BE-413B-9208-A3C6E9CF9A1F}"/>
    <cellStyle name="Normal 7 3 2 2 2 3 3" xfId="3456" xr:uid="{B071EEEE-7032-423C-81D8-6FACC7604FA2}"/>
    <cellStyle name="Normal 7 3 2 2 2 3 4" xfId="3457" xr:uid="{17B89117-B8EC-4BE9-9055-01AE258BD15C}"/>
    <cellStyle name="Normal 7 3 2 2 2 4" xfId="1851" xr:uid="{AE09473B-1FEE-4453-B87A-03BF0F842FA0}"/>
    <cellStyle name="Normal 7 3 2 2 2 5" xfId="3458" xr:uid="{0C56B2AE-EA24-4DC6-A3F1-B4740D735F3D}"/>
    <cellStyle name="Normal 7 3 2 2 2 6" xfId="3459" xr:uid="{13251018-07AB-4868-95D7-B7701F46EFF4}"/>
    <cellStyle name="Normal 7 3 2 2 3" xfId="710" xr:uid="{E84C7DC0-C10C-4C89-9717-231C08B22806}"/>
    <cellStyle name="Normal 7 3 2 2 3 2" xfId="1852" xr:uid="{40D88BA4-8929-40D0-AC11-7E4FDC2973C0}"/>
    <cellStyle name="Normal 7 3 2 2 3 2 2" xfId="1853" xr:uid="{B5870960-B564-4E77-B35E-9974F95A1D2F}"/>
    <cellStyle name="Normal 7 3 2 2 3 2 3" xfId="3460" xr:uid="{316EEE90-D51F-44F6-A850-F892FCEFD320}"/>
    <cellStyle name="Normal 7 3 2 2 3 2 4" xfId="3461" xr:uid="{E9223D29-CEC8-4702-BA66-0969AF9FCF59}"/>
    <cellStyle name="Normal 7 3 2 2 3 3" xfId="1854" xr:uid="{449392AD-C186-4AAB-A982-155D55AA9956}"/>
    <cellStyle name="Normal 7 3 2 2 3 4" xfId="3462" xr:uid="{6BB17EE9-1365-4704-91E9-C3F7BCFD9D1E}"/>
    <cellStyle name="Normal 7 3 2 2 3 5" xfId="3463" xr:uid="{2D6573DC-4464-4C76-9A5E-5C178AA85023}"/>
    <cellStyle name="Normal 7 3 2 2 4" xfId="1855" xr:uid="{B75B1F81-E802-4464-9B3A-345AEEC739FB}"/>
    <cellStyle name="Normal 7 3 2 2 4 2" xfId="1856" xr:uid="{A89CB3B5-E6F3-4E49-B4AE-52F1FE011BCD}"/>
    <cellStyle name="Normal 7 3 2 2 4 3" xfId="3464" xr:uid="{8EA7DEA8-27C3-441A-833E-5881B5E60481}"/>
    <cellStyle name="Normal 7 3 2 2 4 4" xfId="3465" xr:uid="{3FDEAF4F-664F-4934-B726-A789811A540B}"/>
    <cellStyle name="Normal 7 3 2 2 5" xfId="1857" xr:uid="{2923D069-03C3-4DF8-A950-B696B56962F4}"/>
    <cellStyle name="Normal 7 3 2 2 5 2" xfId="3466" xr:uid="{E90E3183-7309-4890-8F78-CE009F20E721}"/>
    <cellStyle name="Normal 7 3 2 2 5 3" xfId="3467" xr:uid="{5D412AA2-A548-4635-91DF-02B06A5BE931}"/>
    <cellStyle name="Normal 7 3 2 2 5 4" xfId="3468" xr:uid="{7E27AB93-DEA1-4FB0-8E1C-019DDBF5FB8D}"/>
    <cellStyle name="Normal 7 3 2 2 6" xfId="3469" xr:uid="{F9508160-CAD3-4C8B-84EE-CA69810448E5}"/>
    <cellStyle name="Normal 7 3 2 2 7" xfId="3470" xr:uid="{C2DC3960-FBBF-4BAB-9D36-DC39DE1F0E4D}"/>
    <cellStyle name="Normal 7 3 2 2 8" xfId="3471" xr:uid="{CD78B873-E007-4BBD-A63C-D89C9D879DE3}"/>
    <cellStyle name="Normal 7 3 2 3" xfId="357" xr:uid="{0B51C70E-6B21-4945-A671-6AED932D572C}"/>
    <cellStyle name="Normal 7 3 2 3 2" xfId="711" xr:uid="{78E2A126-3555-4B35-A416-31C7C8753AF4}"/>
    <cellStyle name="Normal 7 3 2 3 2 2" xfId="712" xr:uid="{546EDB23-546E-48A9-A808-72C9E1D13648}"/>
    <cellStyle name="Normal 7 3 2 3 2 2 2" xfId="1858" xr:uid="{43F8DB1D-45E6-4FC1-B6E3-D3BEECB09D40}"/>
    <cellStyle name="Normal 7 3 2 3 2 2 2 2" xfId="1859" xr:uid="{BC82F8FF-7762-4423-BB61-4C1392D3B3B6}"/>
    <cellStyle name="Normal 7 3 2 3 2 2 3" xfId="1860" xr:uid="{E7FE74E8-76BD-4E0D-9D2A-AEE8E94B55F5}"/>
    <cellStyle name="Normal 7 3 2 3 2 3" xfId="1861" xr:uid="{02FEF5E8-76BF-44C3-AC85-8C1E03D46FB0}"/>
    <cellStyle name="Normal 7 3 2 3 2 3 2" xfId="1862" xr:uid="{620F5A0F-04C8-484A-BD4A-8FC7A1632C93}"/>
    <cellStyle name="Normal 7 3 2 3 2 4" xfId="1863" xr:uid="{0FC131A4-09CF-4BD3-9288-BEB656B0E9DC}"/>
    <cellStyle name="Normal 7 3 2 3 3" xfId="713" xr:uid="{DBBEC0EA-6B7F-4075-9B1C-6BB7389D7C3F}"/>
    <cellStyle name="Normal 7 3 2 3 3 2" xfId="1864" xr:uid="{5C94A684-B040-459D-93D1-A7D155BB5F11}"/>
    <cellStyle name="Normal 7 3 2 3 3 2 2" xfId="1865" xr:uid="{76B6FE3B-45DE-4F4F-83BB-3C3236FB707D}"/>
    <cellStyle name="Normal 7 3 2 3 3 3" xfId="1866" xr:uid="{4F87D262-5D0E-428C-B3AF-BE3F4FF92332}"/>
    <cellStyle name="Normal 7 3 2 3 3 4" xfId="3472" xr:uid="{B1C885FF-E337-4AD3-8540-72FC0D0908DB}"/>
    <cellStyle name="Normal 7 3 2 3 4" xfId="1867" xr:uid="{DB665592-A0FD-4E37-BFE8-CDF83DC53359}"/>
    <cellStyle name="Normal 7 3 2 3 4 2" xfId="1868" xr:uid="{93674389-5CF3-46A3-85A4-325F2B62A44A}"/>
    <cellStyle name="Normal 7 3 2 3 5" xfId="1869" xr:uid="{0A3F4B83-3910-4557-9D43-5B2C99260323}"/>
    <cellStyle name="Normal 7 3 2 3 6" xfId="3473" xr:uid="{51FDFD43-A53D-4CDD-9526-53ECC5CBE28E}"/>
    <cellStyle name="Normal 7 3 2 4" xfId="358" xr:uid="{029690DE-8299-4E06-BD3D-222CA24F66D1}"/>
    <cellStyle name="Normal 7 3 2 4 2" xfId="714" xr:uid="{C8FD412E-FBE3-46EE-B94E-FEFDA5E43481}"/>
    <cellStyle name="Normal 7 3 2 4 2 2" xfId="1870" xr:uid="{3B1BA5BC-441B-4F7E-992F-B79495B2E8CD}"/>
    <cellStyle name="Normal 7 3 2 4 2 2 2" xfId="1871" xr:uid="{F656A440-4EB6-4F01-8D9C-37D4C8B50C6D}"/>
    <cellStyle name="Normal 7 3 2 4 2 3" xfId="1872" xr:uid="{4FB4F686-BD46-49DE-A9FD-13B033EEA4BD}"/>
    <cellStyle name="Normal 7 3 2 4 2 4" xfId="3474" xr:uid="{9C91E457-FFA6-4976-8214-63126D8A8FC9}"/>
    <cellStyle name="Normal 7 3 2 4 3" xfId="1873" xr:uid="{E441A6B2-8D87-46D6-9075-91C778D37065}"/>
    <cellStyle name="Normal 7 3 2 4 3 2" xfId="1874" xr:uid="{36732AC6-BA64-45CE-8E66-173DD150BC2B}"/>
    <cellStyle name="Normal 7 3 2 4 4" xfId="1875" xr:uid="{3516C9C1-E91B-49E6-8F02-3F3CB8FFD6A6}"/>
    <cellStyle name="Normal 7 3 2 4 5" xfId="3475" xr:uid="{13E4792A-B86F-46E7-BCC5-6AC94FBFEDBE}"/>
    <cellStyle name="Normal 7 3 2 5" xfId="359" xr:uid="{B88E7156-BC1B-4E64-AF98-35065BA82937}"/>
    <cellStyle name="Normal 7 3 2 5 2" xfId="1876" xr:uid="{0D5F27B6-626E-48B0-8C1D-8DC31F3BFDCB}"/>
    <cellStyle name="Normal 7 3 2 5 2 2" xfId="1877" xr:uid="{5C42B428-017A-45C2-9B13-86994059DC2C}"/>
    <cellStyle name="Normal 7 3 2 5 3" xfId="1878" xr:uid="{C3C352D4-999B-4250-B3AC-7D9FB2E2377C}"/>
    <cellStyle name="Normal 7 3 2 5 4" xfId="3476" xr:uid="{6D5D35E4-E7CE-4788-9A4E-F59C09065967}"/>
    <cellStyle name="Normal 7 3 2 6" xfId="1879" xr:uid="{66DEEA68-79ED-4CBF-B43A-022A866986B0}"/>
    <cellStyle name="Normal 7 3 2 6 2" xfId="1880" xr:uid="{036CF5DF-B36E-4C12-A713-E17254E21FA0}"/>
    <cellStyle name="Normal 7 3 2 6 3" xfId="3477" xr:uid="{E7A43BC1-1292-4A26-9FBC-EA6DDEBA6DF2}"/>
    <cellStyle name="Normal 7 3 2 6 4" xfId="3478" xr:uid="{DF415CE4-2BF7-4486-B645-EDB0DF44FBE1}"/>
    <cellStyle name="Normal 7 3 2 7" xfId="1881" xr:uid="{4175EC1A-8ED6-43F4-86B3-17E3AC43EB80}"/>
    <cellStyle name="Normal 7 3 2 8" xfId="3479" xr:uid="{DAF82275-C842-4F61-BCCF-F564906DC6A3}"/>
    <cellStyle name="Normal 7 3 2 9" xfId="3480" xr:uid="{5D967817-6901-4EEC-ACA6-227ED95ACB07}"/>
    <cellStyle name="Normal 7 3 3" xfId="138" xr:uid="{D1DCFA83-6599-4CE8-8F00-E4F6F58E2A38}"/>
    <cellStyle name="Normal 7 3 3 2" xfId="139" xr:uid="{D2A45A6F-FBAC-4AE8-9D60-1A52D2EEFAAC}"/>
    <cellStyle name="Normal 7 3 3 2 2" xfId="715" xr:uid="{04E1A57A-0486-498E-8A91-41FAF3C46801}"/>
    <cellStyle name="Normal 7 3 3 2 2 2" xfId="1882" xr:uid="{C1266B23-8841-4367-981A-61665284A448}"/>
    <cellStyle name="Normal 7 3 3 2 2 2 2" xfId="1883" xr:uid="{10DDC762-5F25-442C-9903-2D76D5BCADCD}"/>
    <cellStyle name="Normal 7 3 3 2 2 2 2 2" xfId="4484" xr:uid="{8C98B9BF-FD3E-42D3-AB48-073FEA1AD434}"/>
    <cellStyle name="Normal 7 3 3 2 2 2 3" xfId="4485" xr:uid="{CB277CF2-4862-4220-B049-C2E9CDC314F7}"/>
    <cellStyle name="Normal 7 3 3 2 2 3" xfId="1884" xr:uid="{5E205904-1DC3-47EF-A32A-42F82A2BC001}"/>
    <cellStyle name="Normal 7 3 3 2 2 3 2" xfId="4486" xr:uid="{DC52338A-340F-4B36-99D2-2A9BEAEFDCA4}"/>
    <cellStyle name="Normal 7 3 3 2 2 4" xfId="3481" xr:uid="{34C3533A-3A61-438E-9366-728D15E7F6E6}"/>
    <cellStyle name="Normal 7 3 3 2 3" xfId="1885" xr:uid="{21B59024-93F3-4BB7-9D30-32E734D1CC79}"/>
    <cellStyle name="Normal 7 3 3 2 3 2" xfId="1886" xr:uid="{6F9E3409-E467-4835-94D3-C5DC1195D633}"/>
    <cellStyle name="Normal 7 3 3 2 3 2 2" xfId="4487" xr:uid="{65293132-FE54-43EE-81D1-8AE89A7DF6A3}"/>
    <cellStyle name="Normal 7 3 3 2 3 3" xfId="3482" xr:uid="{B8EA33C9-D579-45D5-98E2-AB8EE4F76250}"/>
    <cellStyle name="Normal 7 3 3 2 3 4" xfId="3483" xr:uid="{2BE7559C-D042-42B3-AC23-050BC92E1C2D}"/>
    <cellStyle name="Normal 7 3 3 2 4" xfId="1887" xr:uid="{874ECE99-AE36-4C4B-87B0-F7FA6E6221EF}"/>
    <cellStyle name="Normal 7 3 3 2 4 2" xfId="4488" xr:uid="{7FCCD293-C688-4186-AFF8-C53CC00BBEBD}"/>
    <cellStyle name="Normal 7 3 3 2 5" xfId="3484" xr:uid="{7D2DE695-CD8F-4BAA-B9DD-F8997392ED05}"/>
    <cellStyle name="Normal 7 3 3 2 6" xfId="3485" xr:uid="{FD3461A9-C354-4499-8F8B-CE9F4DA9C8C7}"/>
    <cellStyle name="Normal 7 3 3 3" xfId="360" xr:uid="{B2BF0F98-CCA6-4047-B854-58D46F4923E1}"/>
    <cellStyle name="Normal 7 3 3 3 2" xfId="1888" xr:uid="{CBFC8536-CD8E-4384-8A76-24CBBE3549E6}"/>
    <cellStyle name="Normal 7 3 3 3 2 2" xfId="1889" xr:uid="{37D406BC-1401-408A-A258-65914170DD83}"/>
    <cellStyle name="Normal 7 3 3 3 2 2 2" xfId="4489" xr:uid="{712DA7EA-C2DD-4BC8-9678-D8F2975C2391}"/>
    <cellStyle name="Normal 7 3 3 3 2 3" xfId="3486" xr:uid="{084E4338-2D97-46CD-A910-23BF1D908189}"/>
    <cellStyle name="Normal 7 3 3 3 2 4" xfId="3487" xr:uid="{490F95D0-1D52-41FC-B06A-3CB3A9A1318F}"/>
    <cellStyle name="Normal 7 3 3 3 3" xfId="1890" xr:uid="{D707D17A-75B0-4753-9FCB-3D33B7AB00A9}"/>
    <cellStyle name="Normal 7 3 3 3 3 2" xfId="4490" xr:uid="{ECE2F451-3931-4B8E-97B7-47A7066B009E}"/>
    <cellStyle name="Normal 7 3 3 3 4" xfId="3488" xr:uid="{B2ECE8D3-F388-45BC-A3E5-970537F70136}"/>
    <cellStyle name="Normal 7 3 3 3 5" xfId="3489" xr:uid="{A76FF32D-9465-4534-B707-1EC1A8ADDC18}"/>
    <cellStyle name="Normal 7 3 3 4" xfId="1891" xr:uid="{4C149F5F-EF31-4A70-950A-8B384CC68417}"/>
    <cellStyle name="Normal 7 3 3 4 2" xfId="1892" xr:uid="{1E85932D-06C7-4B77-8319-84BF9F316EB4}"/>
    <cellStyle name="Normal 7 3 3 4 2 2" xfId="4491" xr:uid="{002D2B10-639A-400B-B21C-7168C90939E5}"/>
    <cellStyle name="Normal 7 3 3 4 3" xfId="3490" xr:uid="{37F1D439-FE6E-4A40-B4FA-6E89366792D9}"/>
    <cellStyle name="Normal 7 3 3 4 4" xfId="3491" xr:uid="{32DDC744-E6C7-4A01-B957-875BBFA275F8}"/>
    <cellStyle name="Normal 7 3 3 5" xfId="1893" xr:uid="{1D073964-EEFE-4C7E-813A-441A67EA9E45}"/>
    <cellStyle name="Normal 7 3 3 5 2" xfId="3492" xr:uid="{C1D3073D-8EF7-4534-923F-005CF850377C}"/>
    <cellStyle name="Normal 7 3 3 5 3" xfId="3493" xr:uid="{2A0F8CC9-2332-484A-8494-631A07522361}"/>
    <cellStyle name="Normal 7 3 3 5 4" xfId="3494" xr:uid="{B5D4D222-2113-4079-9A60-F978928AB39F}"/>
    <cellStyle name="Normal 7 3 3 6" xfId="3495" xr:uid="{5BC9D2B7-44A3-4807-AB11-78F909CAEE96}"/>
    <cellStyle name="Normal 7 3 3 7" xfId="3496" xr:uid="{BF90AC17-24CC-44FC-821B-C494BCB37CAC}"/>
    <cellStyle name="Normal 7 3 3 8" xfId="3497" xr:uid="{C2F7D710-0674-43D9-8335-CCE6E4CE117A}"/>
    <cellStyle name="Normal 7 3 4" xfId="140" xr:uid="{1B7D46BD-3AA4-4386-8F58-DF14F2332CB8}"/>
    <cellStyle name="Normal 7 3 4 2" xfId="716" xr:uid="{5BCFC31C-B00E-4410-971C-31EDC9E6F2D5}"/>
    <cellStyle name="Normal 7 3 4 2 2" xfId="717" xr:uid="{A5933BD5-41CD-42F1-BEDD-E51A245A3792}"/>
    <cellStyle name="Normal 7 3 4 2 2 2" xfId="1894" xr:uid="{E7FC4A47-655B-4011-A690-ADA0F8855B66}"/>
    <cellStyle name="Normal 7 3 4 2 2 2 2" xfId="1895" xr:uid="{0E1541F5-666A-4776-97D1-FB1DB1A43165}"/>
    <cellStyle name="Normal 7 3 4 2 2 3" xfId="1896" xr:uid="{92C1CADF-9D44-44BE-AEF8-1C24068B2186}"/>
    <cellStyle name="Normal 7 3 4 2 2 4" xfId="3498" xr:uid="{2A669F95-0F21-4902-A1F2-4ABA30EFEF21}"/>
    <cellStyle name="Normal 7 3 4 2 3" xfId="1897" xr:uid="{83071040-A3A0-4F76-A1C2-93F977FD56BF}"/>
    <cellStyle name="Normal 7 3 4 2 3 2" xfId="1898" xr:uid="{E1C531BD-5E8A-491E-A14F-55F915742D43}"/>
    <cellStyle name="Normal 7 3 4 2 4" xfId="1899" xr:uid="{84180FE8-E86C-4955-BD7E-34249672FECC}"/>
    <cellStyle name="Normal 7 3 4 2 5" xfId="3499" xr:uid="{D77E35C9-03B6-4720-AD29-5DDA153E06A6}"/>
    <cellStyle name="Normal 7 3 4 3" xfId="718" xr:uid="{56242F19-A716-47BB-BE8A-585346679A77}"/>
    <cellStyle name="Normal 7 3 4 3 2" xfId="1900" xr:uid="{90FB3A1E-75F5-4622-A74C-6371D8B93BE7}"/>
    <cellStyle name="Normal 7 3 4 3 2 2" xfId="1901" xr:uid="{9D01233E-7C78-4759-818F-4D56A0620F73}"/>
    <cellStyle name="Normal 7 3 4 3 3" xfId="1902" xr:uid="{2F3DAFFE-9754-42CA-A93A-98E45DCD18C9}"/>
    <cellStyle name="Normal 7 3 4 3 4" xfId="3500" xr:uid="{DAB22769-AAD2-4933-AD92-663D1C3FDEA0}"/>
    <cellStyle name="Normal 7 3 4 4" xfId="1903" xr:uid="{D49CBB1D-9EF5-4056-ACDB-1C2204F609D0}"/>
    <cellStyle name="Normal 7 3 4 4 2" xfId="1904" xr:uid="{7545A168-9100-4FB0-80CE-1398DFAC3719}"/>
    <cellStyle name="Normal 7 3 4 4 3" xfId="3501" xr:uid="{5FF6BAB1-7EBC-4A9E-A919-FB3C9CEE9B5F}"/>
    <cellStyle name="Normal 7 3 4 4 4" xfId="3502" xr:uid="{29A55D09-82CE-4446-A358-194DD1228FE3}"/>
    <cellStyle name="Normal 7 3 4 5" xfId="1905" xr:uid="{F247FEF7-4F29-484C-A295-0BD8B319762D}"/>
    <cellStyle name="Normal 7 3 4 6" xfId="3503" xr:uid="{0AF5713A-56F5-4CF9-9ACF-5404F690A5B4}"/>
    <cellStyle name="Normal 7 3 4 7" xfId="3504" xr:uid="{8C5BCB5A-5CE7-4DD1-B6EF-04CE1EA6C79D}"/>
    <cellStyle name="Normal 7 3 5" xfId="361" xr:uid="{F988E676-3B4E-4C9A-AED8-97EC2285F800}"/>
    <cellStyle name="Normal 7 3 5 2" xfId="719" xr:uid="{9EEB19F2-BCAF-4CA6-8F1F-FF1379FCBCE2}"/>
    <cellStyle name="Normal 7 3 5 2 2" xfId="1906" xr:uid="{6C2223F4-E25A-4C70-9FD7-6C889CFBB1E9}"/>
    <cellStyle name="Normal 7 3 5 2 2 2" xfId="1907" xr:uid="{B2498C3D-7DA2-4C1A-8771-DCDB8B533C4C}"/>
    <cellStyle name="Normal 7 3 5 2 3" xfId="1908" xr:uid="{FF44D53E-0A43-49A1-B056-D542EAD52E35}"/>
    <cellStyle name="Normal 7 3 5 2 4" xfId="3505" xr:uid="{D7E34587-C8EB-4293-AB1B-C367A2293803}"/>
    <cellStyle name="Normal 7 3 5 3" xfId="1909" xr:uid="{40FAD44B-3928-4594-8234-734082058E73}"/>
    <cellStyle name="Normal 7 3 5 3 2" xfId="1910" xr:uid="{D2670540-7314-454C-B40A-F11E38D6C0D2}"/>
    <cellStyle name="Normal 7 3 5 3 3" xfId="3506" xr:uid="{7B67DC92-E996-4543-86E4-49DF13C96CD8}"/>
    <cellStyle name="Normal 7 3 5 3 4" xfId="3507" xr:uid="{9DA90A70-56D8-445F-B7C4-A82C60ED4917}"/>
    <cellStyle name="Normal 7 3 5 4" xfId="1911" xr:uid="{67A2B379-7E70-4646-BF31-46E949F36E0B}"/>
    <cellStyle name="Normal 7 3 5 5" xfId="3508" xr:uid="{BB24DA41-10C0-4D4D-917E-C46493217CFB}"/>
    <cellStyle name="Normal 7 3 5 6" xfId="3509" xr:uid="{8E343433-B9E1-4C81-8AA6-CCE95AB063E6}"/>
    <cellStyle name="Normal 7 3 6" xfId="362" xr:uid="{6764F4FC-36E9-4EE7-8CFC-51CE63BC9D00}"/>
    <cellStyle name="Normal 7 3 6 2" xfId="1912" xr:uid="{4139B436-92E5-4F49-8DCB-57BA22AD5F26}"/>
    <cellStyle name="Normal 7 3 6 2 2" xfId="1913" xr:uid="{262B491E-DD07-4EE0-A27A-AFDF02D51A11}"/>
    <cellStyle name="Normal 7 3 6 2 3" xfId="3510" xr:uid="{7BF4A890-0169-4A87-A77C-402271CD0F03}"/>
    <cellStyle name="Normal 7 3 6 2 4" xfId="3511" xr:uid="{A1FEC1F5-B906-4BF9-BB23-61FC2C3A4891}"/>
    <cellStyle name="Normal 7 3 6 3" xfId="1914" xr:uid="{EDDBFD14-CEC8-45B8-97B0-23FFA85C8D86}"/>
    <cellStyle name="Normal 7 3 6 4" xfId="3512" xr:uid="{A793874D-DC0B-49AD-9910-5FEF7FBF4316}"/>
    <cellStyle name="Normal 7 3 6 5" xfId="3513" xr:uid="{2FF65216-A5A9-4AED-9068-60FA2BB25F86}"/>
    <cellStyle name="Normal 7 3 7" xfId="1915" xr:uid="{471E7C51-9FD2-455A-8578-26D808645B43}"/>
    <cellStyle name="Normal 7 3 7 2" xfId="1916" xr:uid="{8325A94C-60C3-4DD9-97E9-2B57AEDC3198}"/>
    <cellStyle name="Normal 7 3 7 3" xfId="3514" xr:uid="{51F59772-E41E-4DE8-8DCF-E71F7D378300}"/>
    <cellStyle name="Normal 7 3 7 4" xfId="3515" xr:uid="{C41C30CC-C3CC-4DFC-AF92-0693E154B500}"/>
    <cellStyle name="Normal 7 3 8" xfId="1917" xr:uid="{BCA48ACD-3095-427D-8064-46F78BADC49A}"/>
    <cellStyle name="Normal 7 3 8 2" xfId="3516" xr:uid="{D7EFAE72-53F1-46CD-A375-4E52B1D81C8D}"/>
    <cellStyle name="Normal 7 3 8 3" xfId="3517" xr:uid="{61F7804F-E060-4A68-8D66-878F6C85C1AB}"/>
    <cellStyle name="Normal 7 3 8 4" xfId="3518" xr:uid="{3E737BD4-0B41-4C14-99F1-2BD1C76C32EE}"/>
    <cellStyle name="Normal 7 3 9" xfId="3519" xr:uid="{1553EFCF-99F7-49D3-8E16-1C898B506684}"/>
    <cellStyle name="Normal 7 4" xfId="141" xr:uid="{975988DA-2D91-4219-BE49-DA4D77C0E7DB}"/>
    <cellStyle name="Normal 7 4 10" xfId="3520" xr:uid="{6ED03179-9A6F-435F-B584-CA4351DFA87B}"/>
    <cellStyle name="Normal 7 4 11" xfId="3521" xr:uid="{966AE998-3339-4FB5-B719-305E4B8A37A2}"/>
    <cellStyle name="Normal 7 4 2" xfId="142" xr:uid="{B9D2C193-8472-4DE8-8286-D4A93F654E16}"/>
    <cellStyle name="Normal 7 4 2 2" xfId="363" xr:uid="{903EFD87-1386-4BF1-BA67-554E0E1B2964}"/>
    <cellStyle name="Normal 7 4 2 2 2" xfId="720" xr:uid="{DC4FF9ED-86E9-49DF-9357-338C794A1B64}"/>
    <cellStyle name="Normal 7 4 2 2 2 2" xfId="721" xr:uid="{FD2BCDD4-AF25-4DD6-916A-F97C9AF9E5D5}"/>
    <cellStyle name="Normal 7 4 2 2 2 2 2" xfId="1918" xr:uid="{690DA900-2998-4FE4-81BD-F4FD0FEF5700}"/>
    <cellStyle name="Normal 7 4 2 2 2 2 3" xfId="3522" xr:uid="{40797165-DC91-4E41-A04F-CB02F72E1BC3}"/>
    <cellStyle name="Normal 7 4 2 2 2 2 4" xfId="3523" xr:uid="{38924BAF-46AA-42AF-9518-61351202BD44}"/>
    <cellStyle name="Normal 7 4 2 2 2 3" xfId="1919" xr:uid="{BEB1B514-8E22-4A81-AEE9-93F4E43B121C}"/>
    <cellStyle name="Normal 7 4 2 2 2 3 2" xfId="3524" xr:uid="{DCD6A9EA-DBD9-4B22-BB1F-CDD97638A5D2}"/>
    <cellStyle name="Normal 7 4 2 2 2 3 3" xfId="3525" xr:uid="{881B449B-DFFA-4837-856B-F403FF3C9FDB}"/>
    <cellStyle name="Normal 7 4 2 2 2 3 4" xfId="3526" xr:uid="{8F1AC2E5-FB0A-4081-8DC7-696E038018A7}"/>
    <cellStyle name="Normal 7 4 2 2 2 4" xfId="3527" xr:uid="{CBFA4A3A-467D-427B-B940-50CD922B7D73}"/>
    <cellStyle name="Normal 7 4 2 2 2 5" xfId="3528" xr:uid="{149DBF5D-483D-4864-9B72-1342632E7E46}"/>
    <cellStyle name="Normal 7 4 2 2 2 6" xfId="3529" xr:uid="{AF3EF6FE-2EAC-491F-AF63-63F3F35AB6CE}"/>
    <cellStyle name="Normal 7 4 2 2 3" xfId="722" xr:uid="{531EFDD6-8F01-4B58-A56D-82BC2F71B65D}"/>
    <cellStyle name="Normal 7 4 2 2 3 2" xfId="1920" xr:uid="{8287A9F0-993D-4D2E-99FC-69E6A059B079}"/>
    <cellStyle name="Normal 7 4 2 2 3 2 2" xfId="3530" xr:uid="{026793B6-3253-405C-AB8A-EA9FDAC400A1}"/>
    <cellStyle name="Normal 7 4 2 2 3 2 3" xfId="3531" xr:uid="{BCA10B65-F038-460D-B524-D6AB30B1A593}"/>
    <cellStyle name="Normal 7 4 2 2 3 2 4" xfId="3532" xr:uid="{6AD8C6A1-5D1F-4186-8569-848A14AD8EFB}"/>
    <cellStyle name="Normal 7 4 2 2 3 3" xfId="3533" xr:uid="{22991E33-192C-4D04-A289-F7F6FED04C02}"/>
    <cellStyle name="Normal 7 4 2 2 3 4" xfId="3534" xr:uid="{C5BAF231-0203-419A-840B-7AA22712BDBA}"/>
    <cellStyle name="Normal 7 4 2 2 3 5" xfId="3535" xr:uid="{52E6521C-07C0-4D37-8726-BA47E894B87F}"/>
    <cellStyle name="Normal 7 4 2 2 4" xfId="1921" xr:uid="{21D4BD64-C4E6-460E-A034-FDC9FE98A901}"/>
    <cellStyle name="Normal 7 4 2 2 4 2" xfId="3536" xr:uid="{2CEA30F3-5ACD-49AE-AFA4-B075A9DD13F5}"/>
    <cellStyle name="Normal 7 4 2 2 4 3" xfId="3537" xr:uid="{49C37F16-79D7-43EA-BEFA-15A7D561AC03}"/>
    <cellStyle name="Normal 7 4 2 2 4 4" xfId="3538" xr:uid="{E2BCB65A-5874-4FCD-8728-9787DE866A88}"/>
    <cellStyle name="Normal 7 4 2 2 5" xfId="3539" xr:uid="{1A93DF70-BC02-4C4B-AD64-7122936F469F}"/>
    <cellStyle name="Normal 7 4 2 2 5 2" xfId="3540" xr:uid="{273F7EF8-D735-4CAC-87B9-898FEC027949}"/>
    <cellStyle name="Normal 7 4 2 2 5 3" xfId="3541" xr:uid="{10A2519A-1F3B-4382-A589-129466098E85}"/>
    <cellStyle name="Normal 7 4 2 2 5 4" xfId="3542" xr:uid="{6A1B4E94-4475-4A1C-A0F9-BA1F3DD84D97}"/>
    <cellStyle name="Normal 7 4 2 2 6" xfId="3543" xr:uid="{32F3CE8C-6AB7-4FC0-B977-194EA153ABB6}"/>
    <cellStyle name="Normal 7 4 2 2 7" xfId="3544" xr:uid="{D8B42198-1F06-47A4-8AA8-AD3334E56832}"/>
    <cellStyle name="Normal 7 4 2 2 8" xfId="3545" xr:uid="{24A39C47-19FA-4F5D-9460-E91FBF60288F}"/>
    <cellStyle name="Normal 7 4 2 3" xfId="723" xr:uid="{2B8C86B6-31BB-4DDE-BDC1-73E1FA193C81}"/>
    <cellStyle name="Normal 7 4 2 3 2" xfId="724" xr:uid="{CFE975D7-ECC5-4AA0-B131-30A6F3208CC5}"/>
    <cellStyle name="Normal 7 4 2 3 2 2" xfId="725" xr:uid="{84CB8C29-E1DA-42D8-AF54-E8422928824B}"/>
    <cellStyle name="Normal 7 4 2 3 2 3" xfId="3546" xr:uid="{847E1044-9C80-4C43-A3F4-1659FB92C495}"/>
    <cellStyle name="Normal 7 4 2 3 2 4" xfId="3547" xr:uid="{27004EE2-1AC7-4445-AF32-172E225CABDF}"/>
    <cellStyle name="Normal 7 4 2 3 3" xfId="726" xr:uid="{24D439EA-3D77-4BC6-B80C-59F20565F9B8}"/>
    <cellStyle name="Normal 7 4 2 3 3 2" xfId="3548" xr:uid="{CBF4F2B8-26D9-4EDE-A1FD-8B8D2642CA36}"/>
    <cellStyle name="Normal 7 4 2 3 3 3" xfId="3549" xr:uid="{405B3510-97EE-47FE-8AE1-DB5F37094840}"/>
    <cellStyle name="Normal 7 4 2 3 3 4" xfId="3550" xr:uid="{D59FB8C1-2E94-42D6-BD91-822011099E2D}"/>
    <cellStyle name="Normal 7 4 2 3 4" xfId="3551" xr:uid="{99013D01-CEA5-418B-9395-E1988F066159}"/>
    <cellStyle name="Normal 7 4 2 3 5" xfId="3552" xr:uid="{8AB04879-3069-4E27-A014-03AF83769CE3}"/>
    <cellStyle name="Normal 7 4 2 3 6" xfId="3553" xr:uid="{6AA65000-968F-4811-AB24-01CF9D14F9AA}"/>
    <cellStyle name="Normal 7 4 2 4" xfId="727" xr:uid="{DA5415B0-5411-4815-B134-DFB2FF959DAB}"/>
    <cellStyle name="Normal 7 4 2 4 2" xfId="728" xr:uid="{C05A53C9-2268-4C84-8156-9F9A163BF59E}"/>
    <cellStyle name="Normal 7 4 2 4 2 2" xfId="3554" xr:uid="{3B71B535-6C1B-4BAA-926A-DEE5A30D36C6}"/>
    <cellStyle name="Normal 7 4 2 4 2 3" xfId="3555" xr:uid="{CDE2D89C-8B31-44B1-BF12-8FA8259FDBC6}"/>
    <cellStyle name="Normal 7 4 2 4 2 4" xfId="3556" xr:uid="{877A1F39-F5AA-4ABD-A869-10D6CFAA967C}"/>
    <cellStyle name="Normal 7 4 2 4 3" xfId="3557" xr:uid="{CAC11F8A-2853-4ED9-948B-0C96AC531AE0}"/>
    <cellStyle name="Normal 7 4 2 4 4" xfId="3558" xr:uid="{C487AA0C-764C-4478-83D9-3C2949BF6F5D}"/>
    <cellStyle name="Normal 7 4 2 4 5" xfId="3559" xr:uid="{83CDB4CD-BD88-467A-8C45-D5DD8CBEDB49}"/>
    <cellStyle name="Normal 7 4 2 5" xfId="729" xr:uid="{7D09C4D1-0DB9-42BA-A856-422A693D076B}"/>
    <cellStyle name="Normal 7 4 2 5 2" xfId="3560" xr:uid="{0E30FECB-43D4-49B1-9435-093DC46FBCB9}"/>
    <cellStyle name="Normal 7 4 2 5 3" xfId="3561" xr:uid="{8D2DF98D-684F-47E6-8463-3C6088F14766}"/>
    <cellStyle name="Normal 7 4 2 5 4" xfId="3562" xr:uid="{DC3232C5-DF57-4576-A2CB-5CDDA909BA3F}"/>
    <cellStyle name="Normal 7 4 2 6" xfId="3563" xr:uid="{4C8A9E93-F890-4655-A0A8-C1013F733089}"/>
    <cellStyle name="Normal 7 4 2 6 2" xfId="3564" xr:uid="{C6CE6C74-93AD-4BF4-BDAF-23147FD581F5}"/>
    <cellStyle name="Normal 7 4 2 6 3" xfId="3565" xr:uid="{27111821-6F0C-48BB-8927-4B90E0A79EEF}"/>
    <cellStyle name="Normal 7 4 2 6 4" xfId="3566" xr:uid="{AA5756E2-6D86-4607-9AA4-CA6842F7555B}"/>
    <cellStyle name="Normal 7 4 2 7" xfId="3567" xr:uid="{A2B23186-195C-4739-9F5C-FBB06F557A66}"/>
    <cellStyle name="Normal 7 4 2 8" xfId="3568" xr:uid="{30F27F4F-F3D9-49E1-AB72-4553ED6FFD10}"/>
    <cellStyle name="Normal 7 4 2 9" xfId="3569" xr:uid="{6163CBBC-DB9B-4D2D-87F0-CE7D6F9C290D}"/>
    <cellStyle name="Normal 7 4 3" xfId="364" xr:uid="{AF6DDC4B-1BBE-4FF6-9E61-4D436AFE32FE}"/>
    <cellStyle name="Normal 7 4 3 2" xfId="730" xr:uid="{441AE88B-1CEB-46FB-98BE-EBF6CE9ABD53}"/>
    <cellStyle name="Normal 7 4 3 2 2" xfId="731" xr:uid="{F747C7BC-D53D-4A6C-A775-2D4355B99FE9}"/>
    <cellStyle name="Normal 7 4 3 2 2 2" xfId="1922" xr:uid="{73F9F76D-BA6D-4D25-8C6C-533CD51AFE4A}"/>
    <cellStyle name="Normal 7 4 3 2 2 2 2" xfId="1923" xr:uid="{B5B50C5E-13CE-48E8-9C59-3B5C0B1C3FC2}"/>
    <cellStyle name="Normal 7 4 3 2 2 3" xfId="1924" xr:uid="{59F0CE9A-26D4-45D1-A6E0-B3E041B1F973}"/>
    <cellStyle name="Normal 7 4 3 2 2 4" xfId="3570" xr:uid="{6D6B715C-D6C6-485C-9787-FDE75EF36020}"/>
    <cellStyle name="Normal 7 4 3 2 3" xfId="1925" xr:uid="{FB179BEB-5674-4C36-8A45-6E2F15752DB6}"/>
    <cellStyle name="Normal 7 4 3 2 3 2" xfId="1926" xr:uid="{9628FBA7-EF62-42DE-9763-980ED020A434}"/>
    <cellStyle name="Normal 7 4 3 2 3 3" xfId="3571" xr:uid="{E2DD06B2-DA6A-4014-B592-219872A0B807}"/>
    <cellStyle name="Normal 7 4 3 2 3 4" xfId="3572" xr:uid="{C997DE09-9115-4CA5-BC73-108EA4961425}"/>
    <cellStyle name="Normal 7 4 3 2 4" xfId="1927" xr:uid="{078871D7-5800-4CE1-9B7C-197649B88E9E}"/>
    <cellStyle name="Normal 7 4 3 2 5" xfId="3573" xr:uid="{238BF623-C2DA-450A-8243-459E47667BBE}"/>
    <cellStyle name="Normal 7 4 3 2 6" xfId="3574" xr:uid="{BE3D2DE7-57AD-4699-B321-AB79D25252EE}"/>
    <cellStyle name="Normal 7 4 3 3" xfId="732" xr:uid="{B0F243E9-2A01-4A82-85C9-FBF0E790D1FF}"/>
    <cellStyle name="Normal 7 4 3 3 2" xfId="1928" xr:uid="{96BD91BB-F0DA-498F-86FB-CCE5BFB835C3}"/>
    <cellStyle name="Normal 7 4 3 3 2 2" xfId="1929" xr:uid="{B3383A64-A0A2-41D1-8A4D-0FF14C69222A}"/>
    <cellStyle name="Normal 7 4 3 3 2 3" xfId="3575" xr:uid="{283429E5-0E0F-4165-A444-0BE017C46F4F}"/>
    <cellStyle name="Normal 7 4 3 3 2 4" xfId="3576" xr:uid="{8C0E0F8D-5425-4BEA-9316-59D7B99A84B7}"/>
    <cellStyle name="Normal 7 4 3 3 3" xfId="1930" xr:uid="{91C279D9-6EDA-4B77-B061-5A5A408361FE}"/>
    <cellStyle name="Normal 7 4 3 3 4" xfId="3577" xr:uid="{1F4D279B-6FDD-4C41-BDD7-8B5F354F7AE9}"/>
    <cellStyle name="Normal 7 4 3 3 5" xfId="3578" xr:uid="{A0E0EEA9-4B3D-40F1-8755-C6732D817668}"/>
    <cellStyle name="Normal 7 4 3 4" xfId="1931" xr:uid="{6E1EE63E-B9D0-4297-850C-2664EA39D7CD}"/>
    <cellStyle name="Normal 7 4 3 4 2" xfId="1932" xr:uid="{04C33925-1D48-441B-BF11-8CACFD85D57A}"/>
    <cellStyle name="Normal 7 4 3 4 3" xfId="3579" xr:uid="{AEA2C3C3-C1EC-4732-AEB0-9D8EFB04BEBB}"/>
    <cellStyle name="Normal 7 4 3 4 4" xfId="3580" xr:uid="{41028B7F-9F57-41BD-9244-59AB8A0121DF}"/>
    <cellStyle name="Normal 7 4 3 5" xfId="1933" xr:uid="{AFC20961-EDF3-4569-96E5-FB599C841F35}"/>
    <cellStyle name="Normal 7 4 3 5 2" xfId="3581" xr:uid="{BF066C31-1940-4ABF-B2FD-33C937160C15}"/>
    <cellStyle name="Normal 7 4 3 5 3" xfId="3582" xr:uid="{7B7560BC-6E3F-4A35-98FD-53B77532A9A4}"/>
    <cellStyle name="Normal 7 4 3 5 4" xfId="3583" xr:uid="{F6F3D448-CBDA-4806-83E3-0E6F94BAC6F9}"/>
    <cellStyle name="Normal 7 4 3 6" xfId="3584" xr:uid="{F41FD95E-CDC3-4047-9831-546E6279D2BD}"/>
    <cellStyle name="Normal 7 4 3 7" xfId="3585" xr:uid="{FADBC222-DE22-4C21-AF14-B24005CFC1B8}"/>
    <cellStyle name="Normal 7 4 3 8" xfId="3586" xr:uid="{A55D282B-1B90-4977-9DCA-995309068531}"/>
    <cellStyle name="Normal 7 4 4" xfId="365" xr:uid="{AB0594F6-9C37-4CB5-8AC8-18A4D641FA06}"/>
    <cellStyle name="Normal 7 4 4 2" xfId="733" xr:uid="{035C815A-2E36-447F-84AE-5E38CCA748E4}"/>
    <cellStyle name="Normal 7 4 4 2 2" xfId="734" xr:uid="{90060B8E-6E33-44FD-8129-7955B78767B0}"/>
    <cellStyle name="Normal 7 4 4 2 2 2" xfId="1934" xr:uid="{CA37947C-700F-4EA1-BAFF-0887C28610D7}"/>
    <cellStyle name="Normal 7 4 4 2 2 3" xfId="3587" xr:uid="{3510012C-9674-4836-B56D-AFC6E00EB789}"/>
    <cellStyle name="Normal 7 4 4 2 2 4" xfId="3588" xr:uid="{11CB08E6-C5C6-4045-B7B9-163002FED068}"/>
    <cellStyle name="Normal 7 4 4 2 3" xfId="1935" xr:uid="{11A5157F-350B-414C-B514-A3DE6657148E}"/>
    <cellStyle name="Normal 7 4 4 2 4" xfId="3589" xr:uid="{D3B10E60-9435-4631-A965-1C3EF915CDD9}"/>
    <cellStyle name="Normal 7 4 4 2 5" xfId="3590" xr:uid="{7C50BCBD-F480-468F-BAB1-78204F076A4A}"/>
    <cellStyle name="Normal 7 4 4 3" xfId="735" xr:uid="{02C60865-AA73-499E-9E78-EFFB636089A4}"/>
    <cellStyle name="Normal 7 4 4 3 2" xfId="1936" xr:uid="{F99BAB90-7CAB-45E1-B516-E3C9EDEDA173}"/>
    <cellStyle name="Normal 7 4 4 3 3" xfId="3591" xr:uid="{71852D6E-A95B-4D72-83DD-663629BA9513}"/>
    <cellStyle name="Normal 7 4 4 3 4" xfId="3592" xr:uid="{778805E6-B282-46EB-8A42-FAB171A5E884}"/>
    <cellStyle name="Normal 7 4 4 4" xfId="1937" xr:uid="{33482DE8-3507-4551-BA7A-76DAD4EC4371}"/>
    <cellStyle name="Normal 7 4 4 4 2" xfId="3593" xr:uid="{3204A718-782B-4DDF-8EBF-36916B3D8520}"/>
    <cellStyle name="Normal 7 4 4 4 3" xfId="3594" xr:uid="{80E81A5F-C0F2-4C9C-9C3F-F35F64BF3B69}"/>
    <cellStyle name="Normal 7 4 4 4 4" xfId="3595" xr:uid="{D0E8F116-889C-44D8-80D6-019E9A04B9C0}"/>
    <cellStyle name="Normal 7 4 4 5" xfId="3596" xr:uid="{7692E071-6EC3-44AB-98AA-4EB13348E0A2}"/>
    <cellStyle name="Normal 7 4 4 6" xfId="3597" xr:uid="{F33E6664-FDBC-42F4-9DFE-B2DB794AE57C}"/>
    <cellStyle name="Normal 7 4 4 7" xfId="3598" xr:uid="{036E02FE-AFF6-490A-9902-F3F665A9D85F}"/>
    <cellStyle name="Normal 7 4 5" xfId="366" xr:uid="{3728E2FA-AA00-40B3-81D1-3B1AD4F6A7EC}"/>
    <cellStyle name="Normal 7 4 5 2" xfId="736" xr:uid="{D0A3923A-ECAC-478F-BC9E-723D409CCAD2}"/>
    <cellStyle name="Normal 7 4 5 2 2" xfId="1938" xr:uid="{B72310F4-E66D-4FAB-8AE0-2BE0967B0E21}"/>
    <cellStyle name="Normal 7 4 5 2 3" xfId="3599" xr:uid="{738A6DF4-A588-473D-88E1-7CD3647D24F9}"/>
    <cellStyle name="Normal 7 4 5 2 4" xfId="3600" xr:uid="{FB7087E9-0D6D-4460-9BB2-5ACDF3B7F2C1}"/>
    <cellStyle name="Normal 7 4 5 3" xfId="1939" xr:uid="{99868BF4-68A5-4B1A-9AD9-2940CCF570FF}"/>
    <cellStyle name="Normal 7 4 5 3 2" xfId="3601" xr:uid="{A8831A16-551C-49F9-82CE-A9E77D9541D6}"/>
    <cellStyle name="Normal 7 4 5 3 3" xfId="3602" xr:uid="{850531D5-5D9D-4D0E-B894-A3CED0106AA6}"/>
    <cellStyle name="Normal 7 4 5 3 4" xfId="3603" xr:uid="{674181ED-ECAE-4597-B42E-81F08B69B243}"/>
    <cellStyle name="Normal 7 4 5 4" xfId="3604" xr:uid="{0EA496FC-65B4-4D9C-BB90-56F72F42009C}"/>
    <cellStyle name="Normal 7 4 5 5" xfId="3605" xr:uid="{4E51927E-2AA7-4BE0-95BE-46594079A0B1}"/>
    <cellStyle name="Normal 7 4 5 6" xfId="3606" xr:uid="{DDE43E52-0824-47BD-939F-E7A95285D7F8}"/>
    <cellStyle name="Normal 7 4 6" xfId="737" xr:uid="{4753D1BB-6574-4BF6-893D-1754920A6556}"/>
    <cellStyle name="Normal 7 4 6 2" xfId="1940" xr:uid="{EECDE013-A91F-4982-BCE8-6701A43ABCC4}"/>
    <cellStyle name="Normal 7 4 6 2 2" xfId="3607" xr:uid="{4EF6945C-98E2-4E62-B7B2-33C4729C2182}"/>
    <cellStyle name="Normal 7 4 6 2 3" xfId="3608" xr:uid="{EE61E5F4-8411-4ED0-B125-4D4D8CB72CB3}"/>
    <cellStyle name="Normal 7 4 6 2 4" xfId="3609" xr:uid="{4A7A6107-384A-404E-A895-0AB3AA8D859D}"/>
    <cellStyle name="Normal 7 4 6 3" xfId="3610" xr:uid="{1CA2AC65-8698-49B3-BDB8-5D457D3C7F3D}"/>
    <cellStyle name="Normal 7 4 6 4" xfId="3611" xr:uid="{9CAB6264-D8AF-4369-85D4-A10EF5033A94}"/>
    <cellStyle name="Normal 7 4 6 5" xfId="3612" xr:uid="{3B3C8ED9-5700-461D-BF31-FD9151F9B804}"/>
    <cellStyle name="Normal 7 4 7" xfId="1941" xr:uid="{847F8C6F-A4EC-4828-81E8-E1896E810F97}"/>
    <cellStyle name="Normal 7 4 7 2" xfId="3613" xr:uid="{0CE47671-2B41-475F-9FFC-FA4B3FF9D649}"/>
    <cellStyle name="Normal 7 4 7 3" xfId="3614" xr:uid="{143ECB01-58B4-4CDF-8254-842B58B1A404}"/>
    <cellStyle name="Normal 7 4 7 4" xfId="3615" xr:uid="{EA2D4C2A-AB3F-4AFF-984B-BE63C3DF5698}"/>
    <cellStyle name="Normal 7 4 8" xfId="3616" xr:uid="{0FE14EF8-6115-47B0-86AC-2DD3CC8A6451}"/>
    <cellStyle name="Normal 7 4 8 2" xfId="3617" xr:uid="{31711717-6DDE-4DE7-B0A4-DEE6CA51EB25}"/>
    <cellStyle name="Normal 7 4 8 3" xfId="3618" xr:uid="{8E82666E-272D-4E98-981F-4B4B44213D11}"/>
    <cellStyle name="Normal 7 4 8 4" xfId="3619" xr:uid="{9C1DFD23-B833-462A-8BB4-722E8B73BBCC}"/>
    <cellStyle name="Normal 7 4 9" xfId="3620" xr:uid="{F6EDEE9F-427A-4C94-9014-08E9E930CE0A}"/>
    <cellStyle name="Normal 7 5" xfId="143" xr:uid="{BC964AAF-FA03-46F2-99A3-88A986239B37}"/>
    <cellStyle name="Normal 7 5 2" xfId="144" xr:uid="{3BF97E5A-0581-4DBB-941C-8C0187A20208}"/>
    <cellStyle name="Normal 7 5 2 2" xfId="367" xr:uid="{36965256-4B66-4A67-A1FE-29F0B49EEB71}"/>
    <cellStyle name="Normal 7 5 2 2 2" xfId="738" xr:uid="{2D2B940C-1998-4927-9942-B7B44D6EF22B}"/>
    <cellStyle name="Normal 7 5 2 2 2 2" xfId="1942" xr:uid="{9D49F8CC-0AF3-402E-9A97-836567746D4D}"/>
    <cellStyle name="Normal 7 5 2 2 2 3" xfId="3621" xr:uid="{192030FE-077F-49CD-B4AC-58BF6A67AFFC}"/>
    <cellStyle name="Normal 7 5 2 2 2 4" xfId="3622" xr:uid="{6F07B792-422B-4C54-9358-25723E4AF1FD}"/>
    <cellStyle name="Normal 7 5 2 2 3" xfId="1943" xr:uid="{6C233D5B-FBD4-4B50-8BCC-A4DA48D003FB}"/>
    <cellStyle name="Normal 7 5 2 2 3 2" xfId="3623" xr:uid="{B3C2CC61-5E60-4163-8E83-01009533F463}"/>
    <cellStyle name="Normal 7 5 2 2 3 3" xfId="3624" xr:uid="{2B7819C9-4643-4CFD-838F-CA33DD43EE88}"/>
    <cellStyle name="Normal 7 5 2 2 3 4" xfId="3625" xr:uid="{C6832224-9F69-4E4A-BFA5-29DCE360EB79}"/>
    <cellStyle name="Normal 7 5 2 2 4" xfId="3626" xr:uid="{9CD640C5-33FB-4C52-BDE8-47C87DF391F2}"/>
    <cellStyle name="Normal 7 5 2 2 5" xfId="3627" xr:uid="{BED6574A-301A-40C7-91C5-8337CB481DE6}"/>
    <cellStyle name="Normal 7 5 2 2 6" xfId="3628" xr:uid="{ADDCF5AC-A740-4195-8D92-C4E70AE3BCEF}"/>
    <cellStyle name="Normal 7 5 2 3" xfId="739" xr:uid="{0049EE5B-8CE5-4D36-A17D-EF42C46BE5A9}"/>
    <cellStyle name="Normal 7 5 2 3 2" xfId="1944" xr:uid="{E004CAD8-52DC-4AB0-A260-509678A5F5DB}"/>
    <cellStyle name="Normal 7 5 2 3 2 2" xfId="3629" xr:uid="{7776CC1A-D439-4916-BD6F-33F8096F738E}"/>
    <cellStyle name="Normal 7 5 2 3 2 3" xfId="3630" xr:uid="{917AF3C8-6D6A-4359-93D4-62ED8EBFD8CD}"/>
    <cellStyle name="Normal 7 5 2 3 2 4" xfId="3631" xr:uid="{5C80BDF2-E50F-4B3E-AE22-1BA342903A03}"/>
    <cellStyle name="Normal 7 5 2 3 3" xfId="3632" xr:uid="{7D9566E1-86B3-4E70-B374-36A25FA387F9}"/>
    <cellStyle name="Normal 7 5 2 3 4" xfId="3633" xr:uid="{73EB09C5-A263-4837-A373-A322495AB59B}"/>
    <cellStyle name="Normal 7 5 2 3 5" xfId="3634" xr:uid="{8CF50096-EF62-473D-AD1D-1FC7FFEEB0B0}"/>
    <cellStyle name="Normal 7 5 2 4" xfId="1945" xr:uid="{814872EF-EE7B-4DBA-A8D0-5B8393DAA620}"/>
    <cellStyle name="Normal 7 5 2 4 2" xfId="3635" xr:uid="{1E39F5EB-16C4-47DE-BA85-7C9F5CF54B40}"/>
    <cellStyle name="Normal 7 5 2 4 3" xfId="3636" xr:uid="{5AE975F7-6117-401A-85FF-2F59551D1528}"/>
    <cellStyle name="Normal 7 5 2 4 4" xfId="3637" xr:uid="{25EB70D1-DB3C-46EB-82DC-BE0F4E273DE2}"/>
    <cellStyle name="Normal 7 5 2 5" xfId="3638" xr:uid="{C70EC291-1F37-4AD0-8DA1-7DA339B76D12}"/>
    <cellStyle name="Normal 7 5 2 5 2" xfId="3639" xr:uid="{049ADB02-438F-4D3E-A921-B4F455B40608}"/>
    <cellStyle name="Normal 7 5 2 5 3" xfId="3640" xr:uid="{6BA75D57-29CC-4E45-AFD4-DA49C5281E4C}"/>
    <cellStyle name="Normal 7 5 2 5 4" xfId="3641" xr:uid="{76665FBF-9753-4907-BAD0-51837A3BA9CF}"/>
    <cellStyle name="Normal 7 5 2 6" xfId="3642" xr:uid="{F855C0EB-73C7-4997-B7F6-C689552C0A29}"/>
    <cellStyle name="Normal 7 5 2 7" xfId="3643" xr:uid="{397390B4-955A-4F5D-8EB7-43ACDDB34DC0}"/>
    <cellStyle name="Normal 7 5 2 8" xfId="3644" xr:uid="{20999BCC-97BE-49BD-9914-DA136D84438F}"/>
    <cellStyle name="Normal 7 5 3" xfId="368" xr:uid="{53AE609D-60B2-47E6-8642-82B7FBB1B317}"/>
    <cellStyle name="Normal 7 5 3 2" xfId="740" xr:uid="{05D47EEF-427A-4A65-A327-26E9C3C7304C}"/>
    <cellStyle name="Normal 7 5 3 2 2" xfId="741" xr:uid="{C02C5D5C-8A0B-4AE4-BEE7-653461223559}"/>
    <cellStyle name="Normal 7 5 3 2 3" xfId="3645" xr:uid="{E77DC393-7165-4710-9B9E-A4C6F8E0E0DF}"/>
    <cellStyle name="Normal 7 5 3 2 4" xfId="3646" xr:uid="{6654603A-B31C-4ABA-AFED-45D78B6E815C}"/>
    <cellStyle name="Normal 7 5 3 3" xfId="742" xr:uid="{458DE7E4-2C99-4ADE-9688-99E63A8FCB79}"/>
    <cellStyle name="Normal 7 5 3 3 2" xfId="3647" xr:uid="{F09E18F0-D0F3-4792-B29B-7D8B8A6EDD58}"/>
    <cellStyle name="Normal 7 5 3 3 3" xfId="3648" xr:uid="{420E0821-3208-4C6B-B8CC-5DC1CB4FC42B}"/>
    <cellStyle name="Normal 7 5 3 3 4" xfId="3649" xr:uid="{A5EDE499-0B40-48B4-8B00-6E2BE9F7EE41}"/>
    <cellStyle name="Normal 7 5 3 4" xfId="3650" xr:uid="{62524959-E0BE-4587-B644-4A02C81D70A3}"/>
    <cellStyle name="Normal 7 5 3 5" xfId="3651" xr:uid="{637AEFB0-5CDE-454F-9594-41689869C6D5}"/>
    <cellStyle name="Normal 7 5 3 6" xfId="3652" xr:uid="{A4D09559-55B0-43A9-9A0C-59A26F07CFFF}"/>
    <cellStyle name="Normal 7 5 4" xfId="369" xr:uid="{9AFB4000-231F-4017-B9C7-8C17F3E8E201}"/>
    <cellStyle name="Normal 7 5 4 2" xfId="743" xr:uid="{7DFD5E39-D4B4-42F7-99C0-186526B516DA}"/>
    <cellStyle name="Normal 7 5 4 2 2" xfId="3653" xr:uid="{F4E3DC52-D64C-40DE-AC10-43278F222353}"/>
    <cellStyle name="Normal 7 5 4 2 3" xfId="3654" xr:uid="{50DC4BC1-F1E9-483A-97FC-ACC9AE65C043}"/>
    <cellStyle name="Normal 7 5 4 2 4" xfId="3655" xr:uid="{76372A56-4815-4C8E-A3B5-0E32CE78BF05}"/>
    <cellStyle name="Normal 7 5 4 3" xfId="3656" xr:uid="{15510B51-ED75-42F5-B0CE-87184D28B824}"/>
    <cellStyle name="Normal 7 5 4 4" xfId="3657" xr:uid="{ACB0BFA4-2FBA-4514-A187-81B85980F1FB}"/>
    <cellStyle name="Normal 7 5 4 5" xfId="3658" xr:uid="{33367C13-1CB2-4044-9835-086C36AD3705}"/>
    <cellStyle name="Normal 7 5 5" xfId="744" xr:uid="{455DACB5-4229-484A-8F98-81D697E87416}"/>
    <cellStyle name="Normal 7 5 5 2" xfId="3659" xr:uid="{3ADB2FCD-1656-4E49-A3C6-2F8702926597}"/>
    <cellStyle name="Normal 7 5 5 3" xfId="3660" xr:uid="{B6B1DDC1-A055-4DA2-90A8-3EFFAE910A31}"/>
    <cellStyle name="Normal 7 5 5 4" xfId="3661" xr:uid="{C9FC60FB-8952-4F9F-8736-05BFC291A773}"/>
    <cellStyle name="Normal 7 5 6" xfId="3662" xr:uid="{AD4F22E7-1313-4CC8-A078-97CF5F419B03}"/>
    <cellStyle name="Normal 7 5 6 2" xfId="3663" xr:uid="{71CC8990-2C75-4A17-A40A-CF6F4EBD730E}"/>
    <cellStyle name="Normal 7 5 6 3" xfId="3664" xr:uid="{A69F3E65-56BD-48D7-B05E-42BF90D4F1E7}"/>
    <cellStyle name="Normal 7 5 6 4" xfId="3665" xr:uid="{E59B8AED-9037-4233-9846-0BCDDFB5702A}"/>
    <cellStyle name="Normal 7 5 7" xfId="3666" xr:uid="{C2ADFAC9-C2A8-469B-A8E7-E64A9851098D}"/>
    <cellStyle name="Normal 7 5 8" xfId="3667" xr:uid="{7FF17F65-554E-4234-9425-3DE7ABD5EA2F}"/>
    <cellStyle name="Normal 7 5 9" xfId="3668" xr:uid="{89CCA49A-9C82-42CA-AA84-9098211BECAE}"/>
    <cellStyle name="Normal 7 6" xfId="145" xr:uid="{882BCF3B-F840-4165-AF62-E9C2446046B0}"/>
    <cellStyle name="Normal 7 6 2" xfId="370" xr:uid="{07AC8319-EB5B-4AB2-9E6E-B5F5AB48A4D1}"/>
    <cellStyle name="Normal 7 6 2 2" xfId="745" xr:uid="{E5C83F8A-3190-4139-B83D-97260C235288}"/>
    <cellStyle name="Normal 7 6 2 2 2" xfId="1946" xr:uid="{3007DB32-1EBE-4404-A8C7-7C86D3F8D646}"/>
    <cellStyle name="Normal 7 6 2 2 2 2" xfId="1947" xr:uid="{D53084E2-720E-4709-B9B0-3C3BFE8EE3CE}"/>
    <cellStyle name="Normal 7 6 2 2 3" xfId="1948" xr:uid="{C7BEF9C8-A0E8-49EF-83E9-9D3F5A1AC8CC}"/>
    <cellStyle name="Normal 7 6 2 2 4" xfId="3669" xr:uid="{09648D28-ABB3-4E1B-8F57-246AEE3840CF}"/>
    <cellStyle name="Normal 7 6 2 3" xfId="1949" xr:uid="{ACAECB55-F4B8-4DC0-ACE7-9BAFD6BEDBA2}"/>
    <cellStyle name="Normal 7 6 2 3 2" xfId="1950" xr:uid="{22B084E2-7F9B-41E4-8B36-8084498367D7}"/>
    <cellStyle name="Normal 7 6 2 3 3" xfId="3670" xr:uid="{6E06C19F-55CC-4DC6-8304-6C63D0345044}"/>
    <cellStyle name="Normal 7 6 2 3 4" xfId="3671" xr:uid="{F4C150B6-BE5B-45A1-9D44-822F7894EA28}"/>
    <cellStyle name="Normal 7 6 2 4" xfId="1951" xr:uid="{93AEDDC6-6C03-417D-857A-A1607974BE5F}"/>
    <cellStyle name="Normal 7 6 2 5" xfId="3672" xr:uid="{C4EFC299-828F-45B6-A2D5-04FF0B543D41}"/>
    <cellStyle name="Normal 7 6 2 6" xfId="3673" xr:uid="{E47C7B1B-A1AD-4F61-B497-F2976AB84B45}"/>
    <cellStyle name="Normal 7 6 3" xfId="746" xr:uid="{05BCBB45-0ADA-4DBB-AA0F-41473CBC0672}"/>
    <cellStyle name="Normal 7 6 3 2" xfId="1952" xr:uid="{150D3F96-D259-4403-B45E-358C2BF4431B}"/>
    <cellStyle name="Normal 7 6 3 2 2" xfId="1953" xr:uid="{D8388950-B162-4F83-AE83-2ABFE2113E85}"/>
    <cellStyle name="Normal 7 6 3 2 3" xfId="3674" xr:uid="{64B8F06A-F114-4726-A906-BB1B9DC5E986}"/>
    <cellStyle name="Normal 7 6 3 2 4" xfId="3675" xr:uid="{8BA190D6-9795-4386-AAC4-52335EB18607}"/>
    <cellStyle name="Normal 7 6 3 3" xfId="1954" xr:uid="{F9D4D58C-C432-4BD6-8961-A1354718E36C}"/>
    <cellStyle name="Normal 7 6 3 4" xfId="3676" xr:uid="{0FA5CDCF-9F1D-43E1-B7BF-3207E7481A6D}"/>
    <cellStyle name="Normal 7 6 3 5" xfId="3677" xr:uid="{115EFEF0-3789-494A-95AF-4EC218B2A600}"/>
    <cellStyle name="Normal 7 6 4" xfId="1955" xr:uid="{529B46D3-F917-4C2A-AA62-75D3B5B6387E}"/>
    <cellStyle name="Normal 7 6 4 2" xfId="1956" xr:uid="{83DA97BC-CAD9-418F-9F11-EA2DA45124B1}"/>
    <cellStyle name="Normal 7 6 4 3" xfId="3678" xr:uid="{9D0AC6EC-C39A-4B72-A8DE-25182A2465DE}"/>
    <cellStyle name="Normal 7 6 4 4" xfId="3679" xr:uid="{FC26DF66-ED45-4007-9D42-65FAB560C221}"/>
    <cellStyle name="Normal 7 6 5" xfId="1957" xr:uid="{1A45DCC7-95DF-4492-A5A0-9077EB3B8BE7}"/>
    <cellStyle name="Normal 7 6 5 2" xfId="3680" xr:uid="{4BC7122A-176A-421C-ADC9-32AEE75D8A34}"/>
    <cellStyle name="Normal 7 6 5 3" xfId="3681" xr:uid="{3C9A80FA-8A3C-4BE2-AD39-C873C6F707E9}"/>
    <cellStyle name="Normal 7 6 5 4" xfId="3682" xr:uid="{018ECB6B-2385-4DFA-BB1F-4AE11C0004BB}"/>
    <cellStyle name="Normal 7 6 6" xfId="3683" xr:uid="{FAA3B572-AE3C-4194-A768-224310E41EAE}"/>
    <cellStyle name="Normal 7 6 7" xfId="3684" xr:uid="{36088EF3-007B-443F-A940-A32D064F3753}"/>
    <cellStyle name="Normal 7 6 8" xfId="3685" xr:uid="{0E3C01B9-07D4-4739-B6AE-DAA664407191}"/>
    <cellStyle name="Normal 7 7" xfId="371" xr:uid="{EF2FB49B-5BA3-49B9-AB9D-D7EC0706B550}"/>
    <cellStyle name="Normal 7 7 2" xfId="747" xr:uid="{71700CEB-C6CC-41AA-A76E-AEBE4A86B255}"/>
    <cellStyle name="Normal 7 7 2 2" xfId="748" xr:uid="{7615C066-6798-4CEB-8B87-1867AA869D71}"/>
    <cellStyle name="Normal 7 7 2 2 2" xfId="1958" xr:uid="{FE27F3FC-6873-4609-A1A3-747F5DA721A3}"/>
    <cellStyle name="Normal 7 7 2 2 3" xfId="3686" xr:uid="{C2C37B32-5870-4E49-95DE-91F581FEA980}"/>
    <cellStyle name="Normal 7 7 2 2 4" xfId="3687" xr:uid="{FDF65390-1CF1-415D-BD7C-C33CC6147FF5}"/>
    <cellStyle name="Normal 7 7 2 3" xfId="1959" xr:uid="{17ADA9A2-7430-4D16-AE40-1105F451478E}"/>
    <cellStyle name="Normal 7 7 2 4" xfId="3688" xr:uid="{EA1B577A-8381-431F-BB3C-E6895DCCE9E2}"/>
    <cellStyle name="Normal 7 7 2 5" xfId="3689" xr:uid="{8A5CEB4D-95B4-46DB-AF31-9FD0CFE67FF4}"/>
    <cellStyle name="Normal 7 7 3" xfId="749" xr:uid="{82EAB55B-30AC-43B3-91D1-E57CC47BDA8D}"/>
    <cellStyle name="Normal 7 7 3 2" xfId="1960" xr:uid="{2EB76978-19CC-4E5D-9CA6-2DA77BEC5B4E}"/>
    <cellStyle name="Normal 7 7 3 3" xfId="3690" xr:uid="{D1E38F11-169B-4864-AE5D-172134AE6C31}"/>
    <cellStyle name="Normal 7 7 3 4" xfId="3691" xr:uid="{462335AE-59CA-4EE2-A5E1-EA7CBBF5D59D}"/>
    <cellStyle name="Normal 7 7 4" xfId="1961" xr:uid="{1D0B8C25-739E-4A8D-8CD9-D3A0832E66DB}"/>
    <cellStyle name="Normal 7 7 4 2" xfId="3692" xr:uid="{ADE97982-B068-45BC-9238-4CCD6606B6AC}"/>
    <cellStyle name="Normal 7 7 4 3" xfId="3693" xr:uid="{65B22EC9-F3A7-433C-8096-D4FEA97F010E}"/>
    <cellStyle name="Normal 7 7 4 4" xfId="3694" xr:uid="{FE4514C8-B056-4284-B9E9-A7631806390B}"/>
    <cellStyle name="Normal 7 7 5" xfId="3695" xr:uid="{BFF0F368-1983-4A7B-A76A-0208E3261408}"/>
    <cellStyle name="Normal 7 7 6" xfId="3696" xr:uid="{880E84A5-166E-45E0-8920-53FCF0277C7C}"/>
    <cellStyle name="Normal 7 7 7" xfId="3697" xr:uid="{2CE45665-BDC0-4EEA-8727-7B860F60B6F2}"/>
    <cellStyle name="Normal 7 8" xfId="372" xr:uid="{9B69E6A2-3E2F-47E7-821F-1C9B8173A386}"/>
    <cellStyle name="Normal 7 8 2" xfId="750" xr:uid="{E34E01E0-8AD2-4468-A4C6-CE9385D28E00}"/>
    <cellStyle name="Normal 7 8 2 2" xfId="1962" xr:uid="{449BBE1B-DA54-4404-BDD5-F09476496589}"/>
    <cellStyle name="Normal 7 8 2 3" xfId="3698" xr:uid="{A038F8E2-EEB7-449A-B0BD-8356E607D6C3}"/>
    <cellStyle name="Normal 7 8 2 4" xfId="3699" xr:uid="{97D4D3B3-421F-46EE-B60E-61576FB05FFF}"/>
    <cellStyle name="Normal 7 8 3" xfId="1963" xr:uid="{220710AD-AB71-4C40-BD93-DE936E06FFE8}"/>
    <cellStyle name="Normal 7 8 3 2" xfId="3700" xr:uid="{8064443E-8739-429F-81B0-5E29CAF27E30}"/>
    <cellStyle name="Normal 7 8 3 3" xfId="3701" xr:uid="{49DE47B8-510C-42CA-9CF6-9D081F7B633D}"/>
    <cellStyle name="Normal 7 8 3 4" xfId="3702" xr:uid="{ABACA30E-0FCB-4618-A89E-0CF57F460366}"/>
    <cellStyle name="Normal 7 8 4" xfId="3703" xr:uid="{13411B36-27B2-4D8A-B917-2ADD92B2B61C}"/>
    <cellStyle name="Normal 7 8 5" xfId="3704" xr:uid="{81BE6CA0-C785-4FEE-8034-4C527603C20C}"/>
    <cellStyle name="Normal 7 8 6" xfId="3705" xr:uid="{BE9A2041-8277-4E1B-8043-73DE85C4E08E}"/>
    <cellStyle name="Normal 7 9" xfId="373" xr:uid="{DF634842-9CEA-4D17-87D4-9F01D3B291E2}"/>
    <cellStyle name="Normal 7 9 2" xfId="1964" xr:uid="{DD93AFC4-27E6-475E-AB87-DEE014198B9F}"/>
    <cellStyle name="Normal 7 9 2 2" xfId="3706" xr:uid="{66F6EF8A-FB0D-4753-81C8-52D06D2BE8B1}"/>
    <cellStyle name="Normal 7 9 2 2 2" xfId="4408" xr:uid="{903DA5EF-3F5A-45A1-AC92-1AA7596768CE}"/>
    <cellStyle name="Normal 7 9 2 2 3" xfId="4687" xr:uid="{E8471E40-77A8-4FE0-A7E2-511CCB8F56F5}"/>
    <cellStyle name="Normal 7 9 2 3" xfId="3707" xr:uid="{4484F951-3A91-4D49-8430-B50266451487}"/>
    <cellStyle name="Normal 7 9 2 4" xfId="3708" xr:uid="{1F5257D3-97C2-400D-8001-529130FF2EBF}"/>
    <cellStyle name="Normal 7 9 3" xfId="3709" xr:uid="{45204E29-3302-477B-88E4-EB388B301CC2}"/>
    <cellStyle name="Normal 7 9 3 2" xfId="5342" xr:uid="{2E56E46E-35A9-449B-8B35-CC9DCDC72E20}"/>
    <cellStyle name="Normal 7 9 4" xfId="3710" xr:uid="{FCF07735-69C1-4019-B7AC-60FEAF83DCA8}"/>
    <cellStyle name="Normal 7 9 4 2" xfId="4578" xr:uid="{097B7C48-197B-480D-A7A5-DA785AEF20CE}"/>
    <cellStyle name="Normal 7 9 4 3" xfId="4688" xr:uid="{097AC72D-E0A9-4B24-A843-3E331A90E55A}"/>
    <cellStyle name="Normal 7 9 4 4" xfId="4607" xr:uid="{0EB3EA23-E90B-4C85-95B3-5AFD7FF48579}"/>
    <cellStyle name="Normal 7 9 5" xfId="3711" xr:uid="{38B0830A-9BFF-4B99-88BC-7EE9DD7B7E7A}"/>
    <cellStyle name="Normal 8" xfId="146" xr:uid="{696C3153-0694-41FF-9C60-3595E4E8C9A4}"/>
    <cellStyle name="Normal 8 10" xfId="1965" xr:uid="{AD85B214-CF80-4961-9C36-07A44A4641A0}"/>
    <cellStyle name="Normal 8 10 2" xfId="3712" xr:uid="{02651CD3-6264-46D9-8F89-BED61886CFB0}"/>
    <cellStyle name="Normal 8 10 3" xfId="3713" xr:uid="{036F171F-31F6-45FA-A22D-0BE2D73B2B99}"/>
    <cellStyle name="Normal 8 10 4" xfId="3714" xr:uid="{3459B141-2DD8-4F4A-89E2-F344745EFBB2}"/>
    <cellStyle name="Normal 8 11" xfId="3715" xr:uid="{B0D992EE-F96C-4144-BED4-B8D31D3AACCE}"/>
    <cellStyle name="Normal 8 11 2" xfId="3716" xr:uid="{EEB502FF-9530-4BC1-9E9C-A29B52A78364}"/>
    <cellStyle name="Normal 8 11 3" xfId="3717" xr:uid="{653726CB-ED41-477A-B4E0-E3796D21B10F}"/>
    <cellStyle name="Normal 8 11 4" xfId="3718" xr:uid="{E6D3492A-5B9F-4142-8C9B-E0A674DDD2A2}"/>
    <cellStyle name="Normal 8 12" xfId="3719" xr:uid="{A25C66B3-095F-4629-B13E-CECDAA420480}"/>
    <cellStyle name="Normal 8 12 2" xfId="3720" xr:uid="{96C195F3-51AD-4E42-B270-958DE14290A6}"/>
    <cellStyle name="Normal 8 13" xfId="3721" xr:uid="{7D5C5D42-1684-48A2-A6FA-D663AB409226}"/>
    <cellStyle name="Normal 8 14" xfId="3722" xr:uid="{26ECA627-A179-4D60-80F9-DA4846B747E2}"/>
    <cellStyle name="Normal 8 15" xfId="3723" xr:uid="{4342D1B7-1BC0-4537-8C59-2AC703731C8E}"/>
    <cellStyle name="Normal 8 2" xfId="147" xr:uid="{19C77E3A-B8AB-41A9-A45F-165042D02CD3}"/>
    <cellStyle name="Normal 8 2 10" xfId="3724" xr:uid="{5135B0C7-0BF3-42C9-863C-E346261027F5}"/>
    <cellStyle name="Normal 8 2 11" xfId="3725" xr:uid="{18F17D6E-E8E1-433F-B270-B876BA952F65}"/>
    <cellStyle name="Normal 8 2 2" xfId="148" xr:uid="{6BDCCC5F-6115-4100-9B21-AE03CB77DED9}"/>
    <cellStyle name="Normal 8 2 2 2" xfId="149" xr:uid="{39BB2CDD-86CE-401E-9EF0-3AC17202F0BB}"/>
    <cellStyle name="Normal 8 2 2 2 2" xfId="374" xr:uid="{16BA1635-A61A-44B6-B17B-88C84972E2D6}"/>
    <cellStyle name="Normal 8 2 2 2 2 2" xfId="751" xr:uid="{43547681-88BF-4DE5-B8FA-4752D6FF23C9}"/>
    <cellStyle name="Normal 8 2 2 2 2 2 2" xfId="752" xr:uid="{CFB35CBB-6950-411E-8D9F-0CA24F960755}"/>
    <cellStyle name="Normal 8 2 2 2 2 2 2 2" xfId="1966" xr:uid="{A9D10620-7880-4A17-80F2-2A7F2D60A9EF}"/>
    <cellStyle name="Normal 8 2 2 2 2 2 2 2 2" xfId="1967" xr:uid="{A1C8D5A1-2349-4A95-8555-68EAA06E1708}"/>
    <cellStyle name="Normal 8 2 2 2 2 2 2 3" xfId="1968" xr:uid="{CD4CA269-73A1-4B2E-9BF7-02DB3053652E}"/>
    <cellStyle name="Normal 8 2 2 2 2 2 3" xfId="1969" xr:uid="{B90F11CC-1BD4-48AF-B419-880D8E595B52}"/>
    <cellStyle name="Normal 8 2 2 2 2 2 3 2" xfId="1970" xr:uid="{0E6C32C6-CCF4-42E2-B820-FF95C894EAB5}"/>
    <cellStyle name="Normal 8 2 2 2 2 2 4" xfId="1971" xr:uid="{14FC37F9-5F10-413D-81E4-E5CB8FDC200C}"/>
    <cellStyle name="Normal 8 2 2 2 2 3" xfId="753" xr:uid="{3E41F15B-F791-4674-9C4D-782CB91BD1A1}"/>
    <cellStyle name="Normal 8 2 2 2 2 3 2" xfId="1972" xr:uid="{FC091F14-CABA-4403-8013-D0050214F638}"/>
    <cellStyle name="Normal 8 2 2 2 2 3 2 2" xfId="1973" xr:uid="{99E303B6-655C-4244-ABB7-3FE16C7B8FB3}"/>
    <cellStyle name="Normal 8 2 2 2 2 3 3" xfId="1974" xr:uid="{54ED7283-7831-4020-B71A-4CD58C26574D}"/>
    <cellStyle name="Normal 8 2 2 2 2 3 4" xfId="3726" xr:uid="{BBE47422-3EB7-412C-B4D6-5BAD8142F6A0}"/>
    <cellStyle name="Normal 8 2 2 2 2 4" xfId="1975" xr:uid="{DB387CC3-4D07-4F82-B525-8DDB1868B5E0}"/>
    <cellStyle name="Normal 8 2 2 2 2 4 2" xfId="1976" xr:uid="{E238EDD7-8209-429F-9231-CC0E4EF5AE03}"/>
    <cellStyle name="Normal 8 2 2 2 2 5" xfId="1977" xr:uid="{1D8D826D-FD29-41DB-B382-85EF78C9285A}"/>
    <cellStyle name="Normal 8 2 2 2 2 6" xfId="3727" xr:uid="{F5A8FE6E-C7BE-4ED5-AFD4-D8E6597BB4F9}"/>
    <cellStyle name="Normal 8 2 2 2 3" xfId="375" xr:uid="{6D210D68-035A-473E-94FF-4ACEDBD85D9A}"/>
    <cellStyle name="Normal 8 2 2 2 3 2" xfId="754" xr:uid="{C35F7DF5-6B9D-4A2D-A34A-499B7CBE394A}"/>
    <cellStyle name="Normal 8 2 2 2 3 2 2" xfId="755" xr:uid="{53CFA563-6396-4078-BE92-CBD6D35A5D9D}"/>
    <cellStyle name="Normal 8 2 2 2 3 2 2 2" xfId="1978" xr:uid="{BADA38C0-FC13-4DB4-A0D5-C5F300DCF877}"/>
    <cellStyle name="Normal 8 2 2 2 3 2 2 2 2" xfId="1979" xr:uid="{C8090F40-11D2-4AA2-AFA9-BC60FFB6BA90}"/>
    <cellStyle name="Normal 8 2 2 2 3 2 2 3" xfId="1980" xr:uid="{B3237298-491C-4C80-B134-A791E6311AE3}"/>
    <cellStyle name="Normal 8 2 2 2 3 2 3" xfId="1981" xr:uid="{6091001D-D08C-4034-8C34-EBC134070314}"/>
    <cellStyle name="Normal 8 2 2 2 3 2 3 2" xfId="1982" xr:uid="{1E1425A2-2AA1-4D99-B68A-3CD0B5DF37CD}"/>
    <cellStyle name="Normal 8 2 2 2 3 2 4" xfId="1983" xr:uid="{B96F231B-A932-483B-8101-0B154BB1614B}"/>
    <cellStyle name="Normal 8 2 2 2 3 3" xfId="756" xr:uid="{FC5C92E9-9B27-40E0-8FAF-5BFDF32DB16B}"/>
    <cellStyle name="Normal 8 2 2 2 3 3 2" xfId="1984" xr:uid="{9CC2F2D1-B254-4470-8541-6BAADD25AEF6}"/>
    <cellStyle name="Normal 8 2 2 2 3 3 2 2" xfId="1985" xr:uid="{27F9E80D-636A-4205-A2F5-2EB37B90F610}"/>
    <cellStyle name="Normal 8 2 2 2 3 3 3" xfId="1986" xr:uid="{FEE312D1-3D55-474B-BB97-DB2D976AC3BC}"/>
    <cellStyle name="Normal 8 2 2 2 3 4" xfId="1987" xr:uid="{227E1D7E-C082-4142-BFE7-5730F6F819EC}"/>
    <cellStyle name="Normal 8 2 2 2 3 4 2" xfId="1988" xr:uid="{D25ABF23-0282-46AF-85DB-DF416E3F99F9}"/>
    <cellStyle name="Normal 8 2 2 2 3 5" xfId="1989" xr:uid="{EDF1D2CF-C23D-46C6-9E85-52683BC032A7}"/>
    <cellStyle name="Normal 8 2 2 2 4" xfId="757" xr:uid="{1C4A0A26-DCF6-4D85-88B1-1125FA364FD6}"/>
    <cellStyle name="Normal 8 2 2 2 4 2" xfId="758" xr:uid="{49E3E27A-6BA4-45A3-98D3-48403F820156}"/>
    <cellStyle name="Normal 8 2 2 2 4 2 2" xfId="1990" xr:uid="{1FE3ACB6-3712-45FD-8716-11EE133E2981}"/>
    <cellStyle name="Normal 8 2 2 2 4 2 2 2" xfId="1991" xr:uid="{DEEEAB53-6DFD-4012-A647-84EB235702FB}"/>
    <cellStyle name="Normal 8 2 2 2 4 2 3" xfId="1992" xr:uid="{940D3687-E8D0-46F4-9904-E29802B93F50}"/>
    <cellStyle name="Normal 8 2 2 2 4 3" xfId="1993" xr:uid="{D6CA720C-BF8B-4B7F-8E0C-52103D5338FC}"/>
    <cellStyle name="Normal 8 2 2 2 4 3 2" xfId="1994" xr:uid="{9A8AC3D7-4F9C-4121-88E3-4AA273B7C11B}"/>
    <cellStyle name="Normal 8 2 2 2 4 4" xfId="1995" xr:uid="{617A1AD9-376A-44A5-B74F-3F8A51DA55D8}"/>
    <cellStyle name="Normal 8 2 2 2 5" xfId="759" xr:uid="{7049AFD9-DBFD-4FEC-91E4-010A5DE42CE8}"/>
    <cellStyle name="Normal 8 2 2 2 5 2" xfId="1996" xr:uid="{3FE6C77B-A614-4A87-BB93-88806DD3B90B}"/>
    <cellStyle name="Normal 8 2 2 2 5 2 2" xfId="1997" xr:uid="{0383EE4A-3492-4A39-BCD0-D73285702833}"/>
    <cellStyle name="Normal 8 2 2 2 5 3" xfId="1998" xr:uid="{0818AFF4-B08B-4825-B0BA-1BDBF14A684C}"/>
    <cellStyle name="Normal 8 2 2 2 5 4" xfId="3728" xr:uid="{69E2C80D-2117-45EB-9920-CFC93868FCDC}"/>
    <cellStyle name="Normal 8 2 2 2 6" xfId="1999" xr:uid="{C61F4A42-A9DA-4516-8DB2-41BBFEFC0F90}"/>
    <cellStyle name="Normal 8 2 2 2 6 2" xfId="2000" xr:uid="{49920D48-87D3-4BAA-8BFE-616E7DFEBB9D}"/>
    <cellStyle name="Normal 8 2 2 2 7" xfId="2001" xr:uid="{9339B739-0D62-4D66-9645-9CEC3798820A}"/>
    <cellStyle name="Normal 8 2 2 2 8" xfId="3729" xr:uid="{1B97A8ED-EAEF-4F6D-A3C8-92C85794EB17}"/>
    <cellStyle name="Normal 8 2 2 3" xfId="376" xr:uid="{382978B3-BC35-4654-B342-2D8A0156D6C2}"/>
    <cellStyle name="Normal 8 2 2 3 2" xfId="760" xr:uid="{D326C169-A938-41D2-A90D-B3DF5ABB52E3}"/>
    <cellStyle name="Normal 8 2 2 3 2 2" xfId="761" xr:uid="{AEBAC600-B8CB-42BD-9ABD-7F7320E110AF}"/>
    <cellStyle name="Normal 8 2 2 3 2 2 2" xfId="2002" xr:uid="{A49E4A30-2ABA-4D15-A056-1333D4290330}"/>
    <cellStyle name="Normal 8 2 2 3 2 2 2 2" xfId="2003" xr:uid="{5F6840E6-EE4D-43F0-8670-57E3B10FC480}"/>
    <cellStyle name="Normal 8 2 2 3 2 2 3" xfId="2004" xr:uid="{3B29FC39-A277-45AB-AD8B-E80A6CB64F34}"/>
    <cellStyle name="Normal 8 2 2 3 2 3" xfId="2005" xr:uid="{FC2B9316-375A-40FE-8551-16401AEEFA3A}"/>
    <cellStyle name="Normal 8 2 2 3 2 3 2" xfId="2006" xr:uid="{6DDD9062-D314-40FD-A241-DBDA2C3ACD27}"/>
    <cellStyle name="Normal 8 2 2 3 2 4" xfId="2007" xr:uid="{9E3D683D-78A6-4203-B29F-4571434E7FBE}"/>
    <cellStyle name="Normal 8 2 2 3 3" xfId="762" xr:uid="{9AAEF0EC-4EBC-4489-8F35-5724F11CB1F5}"/>
    <cellStyle name="Normal 8 2 2 3 3 2" xfId="2008" xr:uid="{9D6DF7F7-C2AA-4EF4-85EC-3D799B17BDFD}"/>
    <cellStyle name="Normal 8 2 2 3 3 2 2" xfId="2009" xr:uid="{03FA04C4-9631-4D41-AD4E-AB1329786674}"/>
    <cellStyle name="Normal 8 2 2 3 3 3" xfId="2010" xr:uid="{987EB757-E924-4894-A6CB-266C37938F6F}"/>
    <cellStyle name="Normal 8 2 2 3 3 4" xfId="3730" xr:uid="{6B763BDC-62CB-4D55-869F-57D0B9D01D64}"/>
    <cellStyle name="Normal 8 2 2 3 4" xfId="2011" xr:uid="{3B5C81FB-C786-40CC-8F8E-D269708DE395}"/>
    <cellStyle name="Normal 8 2 2 3 4 2" xfId="2012" xr:uid="{0F01EB66-1C4D-470D-8E44-230CD7148DE5}"/>
    <cellStyle name="Normal 8 2 2 3 5" xfId="2013" xr:uid="{D95D9F62-E9A5-4DC7-A964-F7F72DA6B2B5}"/>
    <cellStyle name="Normal 8 2 2 3 6" xfId="3731" xr:uid="{47E030AF-7249-4CAF-8536-0BBB0BC8A2FD}"/>
    <cellStyle name="Normal 8 2 2 4" xfId="377" xr:uid="{BC9D604C-727F-4804-A7BE-C0B141766979}"/>
    <cellStyle name="Normal 8 2 2 4 2" xfId="763" xr:uid="{65B41C62-65FA-491E-8E32-02F6F8A0FE0F}"/>
    <cellStyle name="Normal 8 2 2 4 2 2" xfId="764" xr:uid="{6DF83EB3-0473-492C-B84C-F7D873FC44DC}"/>
    <cellStyle name="Normal 8 2 2 4 2 2 2" xfId="2014" xr:uid="{6B3D52B7-661B-4D74-994A-81AA758216F5}"/>
    <cellStyle name="Normal 8 2 2 4 2 2 2 2" xfId="2015" xr:uid="{07F375E1-83F3-45C1-B2BB-E0D6EDA3CE91}"/>
    <cellStyle name="Normal 8 2 2 4 2 2 3" xfId="2016" xr:uid="{987E3BB0-C820-4747-BCEB-A88235AE6A0A}"/>
    <cellStyle name="Normal 8 2 2 4 2 3" xfId="2017" xr:uid="{30B50CBA-BFB6-452D-9022-E2E6C743AE7E}"/>
    <cellStyle name="Normal 8 2 2 4 2 3 2" xfId="2018" xr:uid="{07764112-4A08-42F9-A096-009EDB8CE295}"/>
    <cellStyle name="Normal 8 2 2 4 2 4" xfId="2019" xr:uid="{4C604492-1C5D-4A57-AE19-3F1560F94043}"/>
    <cellStyle name="Normal 8 2 2 4 3" xfId="765" xr:uid="{462D0776-3921-4F09-8262-3666556686F8}"/>
    <cellStyle name="Normal 8 2 2 4 3 2" xfId="2020" xr:uid="{BEF0EEA8-6E7A-4D3E-B8FD-CABBFA9AEC08}"/>
    <cellStyle name="Normal 8 2 2 4 3 2 2" xfId="2021" xr:uid="{F6DB96BC-ED58-46C8-8881-D35930676840}"/>
    <cellStyle name="Normal 8 2 2 4 3 3" xfId="2022" xr:uid="{96187443-F468-4967-A3AC-A763BCCA42CC}"/>
    <cellStyle name="Normal 8 2 2 4 4" xfId="2023" xr:uid="{74C07DFD-7430-428E-898D-0F6D7D78BA4B}"/>
    <cellStyle name="Normal 8 2 2 4 4 2" xfId="2024" xr:uid="{5C5A851E-D1E5-48E1-9AD1-9322E8218CB7}"/>
    <cellStyle name="Normal 8 2 2 4 5" xfId="2025" xr:uid="{178365F1-606E-4B88-B7D3-A6CBCFC9ED2E}"/>
    <cellStyle name="Normal 8 2 2 5" xfId="378" xr:uid="{0170520C-64ED-4D0D-91E2-F560A1311EF2}"/>
    <cellStyle name="Normal 8 2 2 5 2" xfId="766" xr:uid="{92C87891-C712-4F3A-B2C4-C644C151BE9E}"/>
    <cellStyle name="Normal 8 2 2 5 2 2" xfId="2026" xr:uid="{0FD8F96D-B1A4-4A0C-9703-51A90AFC9D21}"/>
    <cellStyle name="Normal 8 2 2 5 2 2 2" xfId="2027" xr:uid="{E0D5F532-DC0B-408E-937A-C45AAD88AB70}"/>
    <cellStyle name="Normal 8 2 2 5 2 3" xfId="2028" xr:uid="{B92EB4E6-B259-4AE0-86C7-B43A1BEF00DD}"/>
    <cellStyle name="Normal 8 2 2 5 3" xfId="2029" xr:uid="{8AD50F75-CA5B-453C-A435-9A80F2BA86C6}"/>
    <cellStyle name="Normal 8 2 2 5 3 2" xfId="2030" xr:uid="{7EB4CD68-897C-4909-851E-BE193E0F3209}"/>
    <cellStyle name="Normal 8 2 2 5 4" xfId="2031" xr:uid="{4579C571-1A9F-4DDD-8AC9-E6D535E58720}"/>
    <cellStyle name="Normal 8 2 2 6" xfId="767" xr:uid="{9509003F-ACE1-4DAA-B6D5-80C3EE65C530}"/>
    <cellStyle name="Normal 8 2 2 6 2" xfId="2032" xr:uid="{CFC096B5-612A-479D-B87F-17B392AB6F30}"/>
    <cellStyle name="Normal 8 2 2 6 2 2" xfId="2033" xr:uid="{0288A81D-0D3B-4A3D-8AB4-76A017925AC4}"/>
    <cellStyle name="Normal 8 2 2 6 3" xfId="2034" xr:uid="{F89799DA-6A6C-4B98-8619-27F74E62BB80}"/>
    <cellStyle name="Normal 8 2 2 6 4" xfId="3732" xr:uid="{1A510873-D401-48D7-924A-BAFEC26ACCA8}"/>
    <cellStyle name="Normal 8 2 2 7" xfId="2035" xr:uid="{C208B09F-FBF9-4920-9B6C-2A2E384EFE42}"/>
    <cellStyle name="Normal 8 2 2 7 2" xfId="2036" xr:uid="{D83523AE-3341-4AB3-8057-2639643027BD}"/>
    <cellStyle name="Normal 8 2 2 8" xfId="2037" xr:uid="{12853A92-E1C2-42C2-998D-6E08E7543254}"/>
    <cellStyle name="Normal 8 2 2 9" xfId="3733" xr:uid="{EE3E1E71-9D80-4746-B2A3-C349CFE37354}"/>
    <cellStyle name="Normal 8 2 3" xfId="150" xr:uid="{5E2B2730-3A11-472D-92E5-B211FC9035F7}"/>
    <cellStyle name="Normal 8 2 3 2" xfId="151" xr:uid="{0AADAC3B-3BA5-4A32-B992-C7CDC9C7E62F}"/>
    <cellStyle name="Normal 8 2 3 2 2" xfId="768" xr:uid="{DA1E0BB3-BCF9-47E8-B24A-8F9FCA22DE13}"/>
    <cellStyle name="Normal 8 2 3 2 2 2" xfId="769" xr:uid="{54FEB775-A2C9-4F1E-A3C8-C5867BF3F3CA}"/>
    <cellStyle name="Normal 8 2 3 2 2 2 2" xfId="2038" xr:uid="{421E09B5-0C5F-491C-9840-0618C7799FD8}"/>
    <cellStyle name="Normal 8 2 3 2 2 2 2 2" xfId="2039" xr:uid="{F3EE3C64-822A-4F10-A8CE-B310A841CE1A}"/>
    <cellStyle name="Normal 8 2 3 2 2 2 3" xfId="2040" xr:uid="{1D207B4A-3B4B-4F2F-AA8F-D38773214630}"/>
    <cellStyle name="Normal 8 2 3 2 2 3" xfId="2041" xr:uid="{026BD10C-2564-4104-8F8C-903F23365981}"/>
    <cellStyle name="Normal 8 2 3 2 2 3 2" xfId="2042" xr:uid="{0E4C1B26-09A9-4C93-B477-C36F390ECACB}"/>
    <cellStyle name="Normal 8 2 3 2 2 4" xfId="2043" xr:uid="{2C1FBC57-13E4-421E-AEBA-CCB923DD980A}"/>
    <cellStyle name="Normal 8 2 3 2 3" xfId="770" xr:uid="{E033B39A-543C-4CB3-99B2-51BC5BED1EB2}"/>
    <cellStyle name="Normal 8 2 3 2 3 2" xfId="2044" xr:uid="{E2292D2B-B7F3-42B1-9D0E-25E84BB53568}"/>
    <cellStyle name="Normal 8 2 3 2 3 2 2" xfId="2045" xr:uid="{6FA9AA3F-8BA2-4E3F-A4C0-CFEA9A379816}"/>
    <cellStyle name="Normal 8 2 3 2 3 3" xfId="2046" xr:uid="{3827FD81-6D2C-4245-B6F8-12C3D8E463DB}"/>
    <cellStyle name="Normal 8 2 3 2 3 4" xfId="3734" xr:uid="{65595E2E-3D12-4618-B5B3-82EBFC129D10}"/>
    <cellStyle name="Normal 8 2 3 2 4" xfId="2047" xr:uid="{5A8A1328-2C56-4C3D-842A-51BC990AB07F}"/>
    <cellStyle name="Normal 8 2 3 2 4 2" xfId="2048" xr:uid="{F5B1F4D5-84FE-4482-93DD-5B0C09EE4CD5}"/>
    <cellStyle name="Normal 8 2 3 2 5" xfId="2049" xr:uid="{DB8E8641-3955-4678-94D1-A836C01C55F6}"/>
    <cellStyle name="Normal 8 2 3 2 6" xfId="3735" xr:uid="{CDC3EF82-4BF9-4E73-9062-B7F071260663}"/>
    <cellStyle name="Normal 8 2 3 3" xfId="379" xr:uid="{CFEE3DBE-E9B0-40EF-B581-513B1B19C343}"/>
    <cellStyle name="Normal 8 2 3 3 2" xfId="771" xr:uid="{C7E708E5-643C-4288-8218-229A65115EE1}"/>
    <cellStyle name="Normal 8 2 3 3 2 2" xfId="772" xr:uid="{C7274E5C-0F91-4F70-A295-DBE4400DB721}"/>
    <cellStyle name="Normal 8 2 3 3 2 2 2" xfId="2050" xr:uid="{25F14B26-22BF-4DED-B432-AABFE27D12B0}"/>
    <cellStyle name="Normal 8 2 3 3 2 2 2 2" xfId="2051" xr:uid="{C1A41B04-7C5D-47D6-BD8C-A6C3630EFBAF}"/>
    <cellStyle name="Normal 8 2 3 3 2 2 3" xfId="2052" xr:uid="{9CDB7ED2-6961-41F1-B7B4-037CEE6E40E4}"/>
    <cellStyle name="Normal 8 2 3 3 2 3" xfId="2053" xr:uid="{D55AE24B-F885-412F-96BF-A51787799EAB}"/>
    <cellStyle name="Normal 8 2 3 3 2 3 2" xfId="2054" xr:uid="{DB37CE90-D595-457C-A636-D285907CEE5C}"/>
    <cellStyle name="Normal 8 2 3 3 2 4" xfId="2055" xr:uid="{DDF98CFB-F223-4099-8BE8-F126D39B03F9}"/>
    <cellStyle name="Normal 8 2 3 3 3" xfId="773" xr:uid="{322C33BA-2380-4131-BF7F-7F4BAF615DEC}"/>
    <cellStyle name="Normal 8 2 3 3 3 2" xfId="2056" xr:uid="{C7F52D72-69F1-4F3F-B116-174D7C212CF2}"/>
    <cellStyle name="Normal 8 2 3 3 3 2 2" xfId="2057" xr:uid="{73E30E73-6D68-48FB-8EBD-D4042B25610A}"/>
    <cellStyle name="Normal 8 2 3 3 3 3" xfId="2058" xr:uid="{48F0B8BF-26FC-4118-8450-77A2D25ED3C8}"/>
    <cellStyle name="Normal 8 2 3 3 4" xfId="2059" xr:uid="{7417C8B3-9E19-4422-ACAC-7BDBD868D893}"/>
    <cellStyle name="Normal 8 2 3 3 4 2" xfId="2060" xr:uid="{E1A8E35F-0C50-4F05-BDF3-F140C4B2F029}"/>
    <cellStyle name="Normal 8 2 3 3 5" xfId="2061" xr:uid="{3619410F-3533-435F-8454-085FD6BB7D2F}"/>
    <cellStyle name="Normal 8 2 3 4" xfId="380" xr:uid="{85C61363-5775-4426-A944-EEA603B7456E}"/>
    <cellStyle name="Normal 8 2 3 4 2" xfId="774" xr:uid="{462EC79F-878D-45E4-8525-53385F72DF46}"/>
    <cellStyle name="Normal 8 2 3 4 2 2" xfId="2062" xr:uid="{EFA5C621-8282-4C23-B739-4B59FFA33C53}"/>
    <cellStyle name="Normal 8 2 3 4 2 2 2" xfId="2063" xr:uid="{907443D2-8B11-4DEE-A832-84C4CBB41AA4}"/>
    <cellStyle name="Normal 8 2 3 4 2 3" xfId="2064" xr:uid="{2E8BAB68-8382-4A92-AEF5-BC98C09BB197}"/>
    <cellStyle name="Normal 8 2 3 4 3" xfId="2065" xr:uid="{17D5F82A-1153-4C7A-BAE5-026676A4A3E7}"/>
    <cellStyle name="Normal 8 2 3 4 3 2" xfId="2066" xr:uid="{4CA78AD3-D4D1-4567-82C3-5C9DBCE3B403}"/>
    <cellStyle name="Normal 8 2 3 4 4" xfId="2067" xr:uid="{0C8260FB-A26E-4A75-B65E-8267874DDFEC}"/>
    <cellStyle name="Normal 8 2 3 5" xfId="775" xr:uid="{6726A626-D235-4B0D-9D66-9FC8BD597E57}"/>
    <cellStyle name="Normal 8 2 3 5 2" xfId="2068" xr:uid="{885B835F-8A54-413D-A080-2433E62DB862}"/>
    <cellStyle name="Normal 8 2 3 5 2 2" xfId="2069" xr:uid="{884E9C0F-4A02-48C5-891C-9A9CA76AD523}"/>
    <cellStyle name="Normal 8 2 3 5 3" xfId="2070" xr:uid="{93315391-3F13-4BEE-87A0-D6DF0F172F36}"/>
    <cellStyle name="Normal 8 2 3 5 4" xfId="3736" xr:uid="{42F23C32-9B91-4049-96FB-536319450E13}"/>
    <cellStyle name="Normal 8 2 3 6" xfId="2071" xr:uid="{74070123-49B1-4EF2-A363-7BBB4F80304D}"/>
    <cellStyle name="Normal 8 2 3 6 2" xfId="2072" xr:uid="{3A2387CB-7BF9-4E63-82B9-913A10F1C4C7}"/>
    <cellStyle name="Normal 8 2 3 7" xfId="2073" xr:uid="{80512DE5-C1BE-435F-8C98-55BCEAD08DF3}"/>
    <cellStyle name="Normal 8 2 3 8" xfId="3737" xr:uid="{CE27C941-FC45-4ACC-8591-2D6799AA6D2C}"/>
    <cellStyle name="Normal 8 2 4" xfId="152" xr:uid="{0F3B9CF8-CAAC-4F1B-BC1D-44229EEF9F1C}"/>
    <cellStyle name="Normal 8 2 4 2" xfId="449" xr:uid="{7A855899-3A43-43CF-AC3A-ACB797AC4B95}"/>
    <cellStyle name="Normal 8 2 4 2 2" xfId="776" xr:uid="{0996F4C8-C170-41AB-B5A2-800D779FC5FF}"/>
    <cellStyle name="Normal 8 2 4 2 2 2" xfId="2074" xr:uid="{68867CB6-1C6E-4570-995A-093733376988}"/>
    <cellStyle name="Normal 8 2 4 2 2 2 2" xfId="2075" xr:uid="{DAD877FE-6A0D-4F9C-81DA-3C1215F0D6E8}"/>
    <cellStyle name="Normal 8 2 4 2 2 3" xfId="2076" xr:uid="{F5C839D6-FD98-4D28-A3CF-855D2CF874B6}"/>
    <cellStyle name="Normal 8 2 4 2 2 4" xfId="3738" xr:uid="{4791A676-FE44-42F1-846B-66C296A3B995}"/>
    <cellStyle name="Normal 8 2 4 2 3" xfId="2077" xr:uid="{0C900578-6E98-43AB-9DAC-CE8E3A94CBF9}"/>
    <cellStyle name="Normal 8 2 4 2 3 2" xfId="2078" xr:uid="{DF3474F7-F27D-4938-B5F5-96A82C8BFE73}"/>
    <cellStyle name="Normal 8 2 4 2 4" xfId="2079" xr:uid="{9150438E-0508-4883-8BFF-9A75A28139C0}"/>
    <cellStyle name="Normal 8 2 4 2 5" xfId="3739" xr:uid="{6E02647E-3729-4685-99BD-1B29FA3DF0B4}"/>
    <cellStyle name="Normal 8 2 4 3" xfId="777" xr:uid="{ABE03A5F-D977-4B0A-950D-59AA85F53DA8}"/>
    <cellStyle name="Normal 8 2 4 3 2" xfId="2080" xr:uid="{25F72027-F819-4AA9-BE7C-21B65F2AA671}"/>
    <cellStyle name="Normal 8 2 4 3 2 2" xfId="2081" xr:uid="{D5F86413-8AC4-4AFF-A9F8-9E0A6B443595}"/>
    <cellStyle name="Normal 8 2 4 3 3" xfId="2082" xr:uid="{E4AF5526-3D0A-41A8-ACC2-4F79911F7123}"/>
    <cellStyle name="Normal 8 2 4 3 4" xfId="3740" xr:uid="{194270D1-B48E-4897-98D9-EF5E20DBC3B5}"/>
    <cellStyle name="Normal 8 2 4 4" xfId="2083" xr:uid="{C17599B0-9001-45D5-A7BF-8CED3164AAAB}"/>
    <cellStyle name="Normal 8 2 4 4 2" xfId="2084" xr:uid="{FC754FAC-0F4C-4828-9A05-13FAD510D504}"/>
    <cellStyle name="Normal 8 2 4 4 3" xfId="3741" xr:uid="{92A0AF90-27E1-469D-8FDF-91C979996849}"/>
    <cellStyle name="Normal 8 2 4 4 4" xfId="3742" xr:uid="{6F797EEE-18BF-487E-98A7-263245D7E02C}"/>
    <cellStyle name="Normal 8 2 4 5" xfId="2085" xr:uid="{248E24F4-670C-44B3-BDEE-6C7F29E9CB73}"/>
    <cellStyle name="Normal 8 2 4 6" xfId="3743" xr:uid="{464A47B4-18E6-44CB-8878-4C080857C3E5}"/>
    <cellStyle name="Normal 8 2 4 7" xfId="3744" xr:uid="{4964B02F-1298-43E9-ACB1-2C7E60EE7571}"/>
    <cellStyle name="Normal 8 2 5" xfId="381" xr:uid="{D71A248D-A636-439E-BDB4-090754AF3B95}"/>
    <cellStyle name="Normal 8 2 5 2" xfId="778" xr:uid="{208EABEF-135D-4D11-B675-383A43EDF204}"/>
    <cellStyle name="Normal 8 2 5 2 2" xfId="779" xr:uid="{D6042348-8168-406C-83C6-ADC7CBC189A2}"/>
    <cellStyle name="Normal 8 2 5 2 2 2" xfId="2086" xr:uid="{0C883981-04FD-4EA1-B372-8F28E0B6EE2D}"/>
    <cellStyle name="Normal 8 2 5 2 2 2 2" xfId="2087" xr:uid="{60A699FD-AC71-4B93-BF47-C2D5556C6591}"/>
    <cellStyle name="Normal 8 2 5 2 2 3" xfId="2088" xr:uid="{CEB3755A-31E7-4609-9E0A-EC714A039B48}"/>
    <cellStyle name="Normal 8 2 5 2 3" xfId="2089" xr:uid="{8E094BE8-5A64-482B-B73D-DC2409DEAB00}"/>
    <cellStyle name="Normal 8 2 5 2 3 2" xfId="2090" xr:uid="{4053C130-51C2-4B9A-8207-55640C737B62}"/>
    <cellStyle name="Normal 8 2 5 2 4" xfId="2091" xr:uid="{3BAA475F-80AF-419F-99C2-97CE074EB4D1}"/>
    <cellStyle name="Normal 8 2 5 3" xfId="780" xr:uid="{2BCCED5E-B1DE-4DD6-A2BD-58122D5774AA}"/>
    <cellStyle name="Normal 8 2 5 3 2" xfId="2092" xr:uid="{7AADE64F-C90B-4C78-917E-A5B8D0358806}"/>
    <cellStyle name="Normal 8 2 5 3 2 2" xfId="2093" xr:uid="{58DA639F-162C-4EDC-8979-A41B0CF3A050}"/>
    <cellStyle name="Normal 8 2 5 3 3" xfId="2094" xr:uid="{E8961BA0-851C-4702-8B19-19F7F6E85CFC}"/>
    <cellStyle name="Normal 8 2 5 3 4" xfId="3745" xr:uid="{3BF9284A-29F5-4F8D-A6AE-EF4DDA579601}"/>
    <cellStyle name="Normal 8 2 5 4" xfId="2095" xr:uid="{130C69BA-200B-420B-94FB-93F0FFA0A068}"/>
    <cellStyle name="Normal 8 2 5 4 2" xfId="2096" xr:uid="{19E380FA-EF12-4D29-90C4-D2983E8C5407}"/>
    <cellStyle name="Normal 8 2 5 5" xfId="2097" xr:uid="{A9359B97-C4C6-47E9-BC78-162F6AB696FF}"/>
    <cellStyle name="Normal 8 2 5 6" xfId="3746" xr:uid="{6BB337B9-F5F8-413A-8663-B976ABBDFCA5}"/>
    <cellStyle name="Normal 8 2 6" xfId="382" xr:uid="{B2BCE4D0-3919-46FE-A9B2-8120948E8DB2}"/>
    <cellStyle name="Normal 8 2 6 2" xfId="781" xr:uid="{B6560A56-81AC-4ECC-81F7-491C1CBEE481}"/>
    <cellStyle name="Normal 8 2 6 2 2" xfId="2098" xr:uid="{E002E576-4620-4B6B-ADEF-8D6500E0AAE4}"/>
    <cellStyle name="Normal 8 2 6 2 2 2" xfId="2099" xr:uid="{A0476E3D-262D-4A70-8D3D-0E5F6BA307AF}"/>
    <cellStyle name="Normal 8 2 6 2 3" xfId="2100" xr:uid="{5BF867C9-BC7F-4737-9936-74EF64C04214}"/>
    <cellStyle name="Normal 8 2 6 2 4" xfId="3747" xr:uid="{E8725053-B45B-4295-A05B-9F89AEA36416}"/>
    <cellStyle name="Normal 8 2 6 3" xfId="2101" xr:uid="{B84A3419-3207-4645-9504-CD0ED7B7FED3}"/>
    <cellStyle name="Normal 8 2 6 3 2" xfId="2102" xr:uid="{D0C3471A-131E-4022-BD8C-C824DF5F9602}"/>
    <cellStyle name="Normal 8 2 6 4" xfId="2103" xr:uid="{A52417C9-C496-45D1-9E01-7A4CA811E32D}"/>
    <cellStyle name="Normal 8 2 6 5" xfId="3748" xr:uid="{5392DD6C-E6C1-46FB-B6C5-0A8F282E22C1}"/>
    <cellStyle name="Normal 8 2 7" xfId="782" xr:uid="{ACC4D27A-EBFF-44D4-A7BA-CC204DF2C636}"/>
    <cellStyle name="Normal 8 2 7 2" xfId="2104" xr:uid="{ECE72DE4-4721-4931-966B-3E6018B8429A}"/>
    <cellStyle name="Normal 8 2 7 2 2" xfId="2105" xr:uid="{97D6A517-2953-4565-8981-5B0B6B439353}"/>
    <cellStyle name="Normal 8 2 7 3" xfId="2106" xr:uid="{165966AD-F76B-4113-93D6-EDEFC416448A}"/>
    <cellStyle name="Normal 8 2 7 4" xfId="3749" xr:uid="{49839646-F83D-45D2-AFBF-6C2F16034877}"/>
    <cellStyle name="Normal 8 2 8" xfId="2107" xr:uid="{A7DE3F62-C436-4373-B160-281391621564}"/>
    <cellStyle name="Normal 8 2 8 2" xfId="2108" xr:uid="{5B906C6F-33BD-4889-993C-F41F83A62CA0}"/>
    <cellStyle name="Normal 8 2 8 3" xfId="3750" xr:uid="{9AD5216A-0448-4DAE-934C-6F15FF006094}"/>
    <cellStyle name="Normal 8 2 8 4" xfId="3751" xr:uid="{A2BD9045-B5A3-44AD-9047-FE7EAD1C0439}"/>
    <cellStyle name="Normal 8 2 9" xfId="2109" xr:uid="{DD176C07-FED4-4A30-8DF4-2093207126E1}"/>
    <cellStyle name="Normal 8 3" xfId="153" xr:uid="{4A561917-AEA3-40B9-944F-69C5B4FD0281}"/>
    <cellStyle name="Normal 8 3 10" xfId="3752" xr:uid="{719907ED-1C6E-4EB5-95C7-4642C9F81A9C}"/>
    <cellStyle name="Normal 8 3 11" xfId="3753" xr:uid="{36C95070-5FF9-4440-82F1-5B5971039971}"/>
    <cellStyle name="Normal 8 3 2" xfId="154" xr:uid="{D42DFD4B-7BA4-43A5-8FF4-A724D03D0E4F}"/>
    <cellStyle name="Normal 8 3 2 2" xfId="155" xr:uid="{3D4DA068-3FE5-4C12-8F45-FA4915DE4CD9}"/>
    <cellStyle name="Normal 8 3 2 2 2" xfId="383" xr:uid="{91C03AE8-D486-436F-AD6C-78B2E3024E3C}"/>
    <cellStyle name="Normal 8 3 2 2 2 2" xfId="783" xr:uid="{A9FC2F49-7965-41B0-AD5F-56D1F746461B}"/>
    <cellStyle name="Normal 8 3 2 2 2 2 2" xfId="2110" xr:uid="{CFD71946-72EE-4EAA-AC26-E7EAC4056AA9}"/>
    <cellStyle name="Normal 8 3 2 2 2 2 2 2" xfId="2111" xr:uid="{E687F314-63C6-4D72-85AB-194110C79128}"/>
    <cellStyle name="Normal 8 3 2 2 2 2 3" xfId="2112" xr:uid="{B97A7504-05FF-4D2E-B816-706D5519D844}"/>
    <cellStyle name="Normal 8 3 2 2 2 2 4" xfId="3754" xr:uid="{8B0DDFBB-981E-4F13-95D1-36D02E35461C}"/>
    <cellStyle name="Normal 8 3 2 2 2 3" xfId="2113" xr:uid="{11904A95-2A10-43A4-B15E-E01F16E72737}"/>
    <cellStyle name="Normal 8 3 2 2 2 3 2" xfId="2114" xr:uid="{4E15C748-AC4F-4C17-ADE7-7C94A173D527}"/>
    <cellStyle name="Normal 8 3 2 2 2 3 3" xfId="3755" xr:uid="{6A2C7868-DD80-47E6-9A78-830F2DC91241}"/>
    <cellStyle name="Normal 8 3 2 2 2 3 4" xfId="3756" xr:uid="{0644C250-7463-49B4-A726-0E2DA2995B4D}"/>
    <cellStyle name="Normal 8 3 2 2 2 4" xfId="2115" xr:uid="{7D2C72C1-D61A-4440-AFAD-549F7C051429}"/>
    <cellStyle name="Normal 8 3 2 2 2 5" xfId="3757" xr:uid="{6C2633BB-0526-439D-84FB-CE085E4ED6B6}"/>
    <cellStyle name="Normal 8 3 2 2 2 6" xfId="3758" xr:uid="{9622CB83-ED89-413E-9966-AB74730EA276}"/>
    <cellStyle name="Normal 8 3 2 2 3" xfId="784" xr:uid="{DEB030E8-AD46-43B3-B3A1-B2D0E7239C08}"/>
    <cellStyle name="Normal 8 3 2 2 3 2" xfId="2116" xr:uid="{B489593D-6A10-4333-8C17-A2AE2932091F}"/>
    <cellStyle name="Normal 8 3 2 2 3 2 2" xfId="2117" xr:uid="{EB7C494E-3E33-40C5-9BBD-87944E6C094C}"/>
    <cellStyle name="Normal 8 3 2 2 3 2 3" xfId="3759" xr:uid="{80374E46-4E23-4898-B041-6B153630DC11}"/>
    <cellStyle name="Normal 8 3 2 2 3 2 4" xfId="3760" xr:uid="{EEE6E9E0-2EF7-4149-9902-E839D2A1E3D7}"/>
    <cellStyle name="Normal 8 3 2 2 3 3" xfId="2118" xr:uid="{957F0996-0A13-4E11-B60E-7E437AD171EC}"/>
    <cellStyle name="Normal 8 3 2 2 3 4" xfId="3761" xr:uid="{AF323DC2-A9F2-4C0F-A614-F36EF99D4E43}"/>
    <cellStyle name="Normal 8 3 2 2 3 5" xfId="3762" xr:uid="{B768B61A-0F7B-4359-B759-7E001348C8C7}"/>
    <cellStyle name="Normal 8 3 2 2 4" xfId="2119" xr:uid="{9132F76D-3906-4A94-A749-F6D1657DE4A5}"/>
    <cellStyle name="Normal 8 3 2 2 4 2" xfId="2120" xr:uid="{CF07005C-2E57-4EC6-A47B-7A7D94C2BEF1}"/>
    <cellStyle name="Normal 8 3 2 2 4 3" xfId="3763" xr:uid="{E459C50A-8BF0-4D25-A630-E96A7BA6F774}"/>
    <cellStyle name="Normal 8 3 2 2 4 4" xfId="3764" xr:uid="{4460EA79-3D95-480C-9328-D626BCFE5265}"/>
    <cellStyle name="Normal 8 3 2 2 5" xfId="2121" xr:uid="{F437F3B3-111E-4921-88C7-0B3A336E6EFE}"/>
    <cellStyle name="Normal 8 3 2 2 5 2" xfId="3765" xr:uid="{75BDD681-C54B-4E70-81F3-9E01F98DB660}"/>
    <cellStyle name="Normal 8 3 2 2 5 3" xfId="3766" xr:uid="{903CA7B8-EF4E-4380-8D01-02967A29B8D8}"/>
    <cellStyle name="Normal 8 3 2 2 5 4" xfId="3767" xr:uid="{875EBBFF-BDA4-40B1-9AF5-BCC9A489B823}"/>
    <cellStyle name="Normal 8 3 2 2 6" xfId="3768" xr:uid="{A38010F4-46AA-42C7-AACE-38ECDCEA93D4}"/>
    <cellStyle name="Normal 8 3 2 2 7" xfId="3769" xr:uid="{2BA85CE0-A406-479C-AA73-D3CCC2BCE0F4}"/>
    <cellStyle name="Normal 8 3 2 2 8" xfId="3770" xr:uid="{171AB45E-7947-4AC2-9775-90D26A22BC87}"/>
    <cellStyle name="Normal 8 3 2 3" xfId="384" xr:uid="{3AAB57B2-426C-4FDD-A794-72390DFA9013}"/>
    <cellStyle name="Normal 8 3 2 3 2" xfId="785" xr:uid="{9779156C-27C9-4627-AC7D-09885FEE670E}"/>
    <cellStyle name="Normal 8 3 2 3 2 2" xfId="786" xr:uid="{EA4EF12D-71A5-4AE9-8686-6ABEC0D566AC}"/>
    <cellStyle name="Normal 8 3 2 3 2 2 2" xfId="2122" xr:uid="{02588889-605C-4BCD-BF99-7EF8D5892F64}"/>
    <cellStyle name="Normal 8 3 2 3 2 2 2 2" xfId="2123" xr:uid="{EA4691D1-5724-4586-8E6A-5A172FC06D63}"/>
    <cellStyle name="Normal 8 3 2 3 2 2 3" xfId="2124" xr:uid="{F932104C-0417-43D3-877C-ABE5593E1D1B}"/>
    <cellStyle name="Normal 8 3 2 3 2 3" xfId="2125" xr:uid="{EC104A94-E588-468D-872C-378F4D53A0DF}"/>
    <cellStyle name="Normal 8 3 2 3 2 3 2" xfId="2126" xr:uid="{D835D644-3339-4214-B38F-072940B32F6F}"/>
    <cellStyle name="Normal 8 3 2 3 2 4" xfId="2127" xr:uid="{0B5F2A53-3917-4265-9628-6CAE55A6D025}"/>
    <cellStyle name="Normal 8 3 2 3 3" xfId="787" xr:uid="{EEB43DE3-6C3B-42D3-9883-31BF53D787B7}"/>
    <cellStyle name="Normal 8 3 2 3 3 2" xfId="2128" xr:uid="{62C54F25-4AFF-49C6-8667-6047C2836311}"/>
    <cellStyle name="Normal 8 3 2 3 3 2 2" xfId="2129" xr:uid="{7AE8876B-6641-4DFD-A331-F3B0A52A4F4B}"/>
    <cellStyle name="Normal 8 3 2 3 3 3" xfId="2130" xr:uid="{604B95A0-B0D4-4A88-95FB-EFAE5A961DF2}"/>
    <cellStyle name="Normal 8 3 2 3 3 4" xfId="3771" xr:uid="{95FB58A7-3D5E-4758-86EA-00C6DCA7D555}"/>
    <cellStyle name="Normal 8 3 2 3 4" xfId="2131" xr:uid="{1F0A098E-78AA-456F-AD1F-0D54514D4789}"/>
    <cellStyle name="Normal 8 3 2 3 4 2" xfId="2132" xr:uid="{27F875DD-4378-4C2A-BE85-FCD63A326A65}"/>
    <cellStyle name="Normal 8 3 2 3 5" xfId="2133" xr:uid="{9FA9B294-DD76-491E-AAB9-ECE01320BBB8}"/>
    <cellStyle name="Normal 8 3 2 3 6" xfId="3772" xr:uid="{8CAA136B-0ED1-40B4-A626-C16D5942A148}"/>
    <cellStyle name="Normal 8 3 2 4" xfId="385" xr:uid="{46209D6F-EC17-4912-9837-D67B2FDCCC1F}"/>
    <cellStyle name="Normal 8 3 2 4 2" xfId="788" xr:uid="{50E71E02-881B-416B-9DD6-CAAFAB87B3BF}"/>
    <cellStyle name="Normal 8 3 2 4 2 2" xfId="2134" xr:uid="{F1ECD3B9-698D-42D1-BA2A-037365388426}"/>
    <cellStyle name="Normal 8 3 2 4 2 2 2" xfId="2135" xr:uid="{B631F38E-3544-43C4-B4C8-2D32E72E1221}"/>
    <cellStyle name="Normal 8 3 2 4 2 3" xfId="2136" xr:uid="{11D9F7F6-F495-421A-A0AA-EF5393D01A63}"/>
    <cellStyle name="Normal 8 3 2 4 2 4" xfId="3773" xr:uid="{F3CEE857-DF44-42C9-809F-04B43E3ACA29}"/>
    <cellStyle name="Normal 8 3 2 4 3" xfId="2137" xr:uid="{2D16C7CB-B98E-4432-BD40-412F2806268E}"/>
    <cellStyle name="Normal 8 3 2 4 3 2" xfId="2138" xr:uid="{9D4264EF-6953-41A8-8DAB-A285DF0C176D}"/>
    <cellStyle name="Normal 8 3 2 4 4" xfId="2139" xr:uid="{53ECEF3A-D3A6-469C-8029-0F0A4EB15477}"/>
    <cellStyle name="Normal 8 3 2 4 5" xfId="3774" xr:uid="{EC8D8D92-91A6-415F-A2C0-20C4AE6CE8F2}"/>
    <cellStyle name="Normal 8 3 2 5" xfId="386" xr:uid="{EBBACE09-6587-4EA1-84EF-297BDA032E86}"/>
    <cellStyle name="Normal 8 3 2 5 2" xfId="2140" xr:uid="{96C2C932-93F7-40BD-A246-FA074B1541C3}"/>
    <cellStyle name="Normal 8 3 2 5 2 2" xfId="2141" xr:uid="{D9816A61-6DB6-4A53-B97A-80E4B44C0152}"/>
    <cellStyle name="Normal 8 3 2 5 3" xfId="2142" xr:uid="{BF9D0132-B070-4434-B2FE-DCB13580E307}"/>
    <cellStyle name="Normal 8 3 2 5 4" xfId="3775" xr:uid="{C3B33BA9-70F0-4286-9DC2-D2A55105E427}"/>
    <cellStyle name="Normal 8 3 2 6" xfId="2143" xr:uid="{AB810233-CA7C-4B29-97DF-5299A88FE681}"/>
    <cellStyle name="Normal 8 3 2 6 2" xfId="2144" xr:uid="{D6F52109-EB36-4821-9ECF-A068FF60B79D}"/>
    <cellStyle name="Normal 8 3 2 6 3" xfId="3776" xr:uid="{AB371B2E-E6AE-450B-9BC0-A98F160192B8}"/>
    <cellStyle name="Normal 8 3 2 6 4" xfId="3777" xr:uid="{5803D017-D43E-49E2-B903-B716E76227CC}"/>
    <cellStyle name="Normal 8 3 2 7" xfId="2145" xr:uid="{A1588DCB-658D-411C-B59A-A1D994B65519}"/>
    <cellStyle name="Normal 8 3 2 8" xfId="3778" xr:uid="{38E23BBE-BAF6-4F3E-8F71-6FF5EDE6E130}"/>
    <cellStyle name="Normal 8 3 2 9" xfId="3779" xr:uid="{F4CDBEE9-EC29-4E97-B8D5-06FBBBB803B3}"/>
    <cellStyle name="Normal 8 3 3" xfId="156" xr:uid="{D98A518B-332C-47AC-95E3-1C302D21C1DB}"/>
    <cellStyle name="Normal 8 3 3 2" xfId="157" xr:uid="{A35F17E3-F0AD-4424-A122-1ED5A50C8004}"/>
    <cellStyle name="Normal 8 3 3 2 2" xfId="789" xr:uid="{FFD22CDC-57EF-4FDB-A823-C57BFF6FBF73}"/>
    <cellStyle name="Normal 8 3 3 2 2 2" xfId="2146" xr:uid="{B85B5547-652C-4DB7-8680-8D47DD015BEA}"/>
    <cellStyle name="Normal 8 3 3 2 2 2 2" xfId="2147" xr:uid="{3498D76B-EF4A-4738-9958-083A6A4709BE}"/>
    <cellStyle name="Normal 8 3 3 2 2 2 2 2" xfId="4492" xr:uid="{A9D481CB-EB6D-4F6D-9E13-D36051B2C292}"/>
    <cellStyle name="Normal 8 3 3 2 2 2 3" xfId="4493" xr:uid="{75BBFA83-6827-4E28-A9AF-8BA2992A7C49}"/>
    <cellStyle name="Normal 8 3 3 2 2 3" xfId="2148" xr:uid="{CEB96978-C0DC-470B-80CC-F41EA4E9C34C}"/>
    <cellStyle name="Normal 8 3 3 2 2 3 2" xfId="4494" xr:uid="{D5844D7B-2E65-4FE1-ADE2-749BBAD6DEC0}"/>
    <cellStyle name="Normal 8 3 3 2 2 4" xfId="3780" xr:uid="{F039B955-B442-4339-A5E2-BE618555672E}"/>
    <cellStyle name="Normal 8 3 3 2 3" xfId="2149" xr:uid="{CA206D79-82C3-47CA-8538-AE1F71E443FE}"/>
    <cellStyle name="Normal 8 3 3 2 3 2" xfId="2150" xr:uid="{6C626E71-B83D-4684-A64C-3EEEB3B971BF}"/>
    <cellStyle name="Normal 8 3 3 2 3 2 2" xfId="4495" xr:uid="{BF15AB78-EB81-4DAD-BD0C-98C26D13DB03}"/>
    <cellStyle name="Normal 8 3 3 2 3 3" xfId="3781" xr:uid="{7E44582D-1017-4552-8DA3-C9E9186F370B}"/>
    <cellStyle name="Normal 8 3 3 2 3 4" xfId="3782" xr:uid="{5ABFC11E-F386-495D-8CBC-BE341C2607FB}"/>
    <cellStyle name="Normal 8 3 3 2 4" xfId="2151" xr:uid="{039A7FA2-96EA-4CFA-ABE0-B248C4E8C0DA}"/>
    <cellStyle name="Normal 8 3 3 2 4 2" xfId="4496" xr:uid="{B8101AE0-51E3-4015-81DE-E30F1CD1CC98}"/>
    <cellStyle name="Normal 8 3 3 2 5" xfId="3783" xr:uid="{0331692B-09AE-4DC4-8CEF-BC4BFAB343AC}"/>
    <cellStyle name="Normal 8 3 3 2 6" xfId="3784" xr:uid="{C8BAED63-A0F5-46E7-8C02-CFD659DCA6A7}"/>
    <cellStyle name="Normal 8 3 3 3" xfId="387" xr:uid="{8148DD2D-57E0-49F9-9686-3180FA257A98}"/>
    <cellStyle name="Normal 8 3 3 3 2" xfId="2152" xr:uid="{1D647CA6-21AC-4023-9F8D-FE2AD7D2EDC4}"/>
    <cellStyle name="Normal 8 3 3 3 2 2" xfId="2153" xr:uid="{D1788518-3E60-413C-B9A1-5E83E1159160}"/>
    <cellStyle name="Normal 8 3 3 3 2 2 2" xfId="4497" xr:uid="{C77CC838-9FDC-40A0-A235-DC4257F88DB1}"/>
    <cellStyle name="Normal 8 3 3 3 2 3" xfId="3785" xr:uid="{51385BBC-884D-44E3-A7CB-8DA97298A695}"/>
    <cellStyle name="Normal 8 3 3 3 2 4" xfId="3786" xr:uid="{ED7E64FF-479F-469A-9DEE-4CF7BE91278C}"/>
    <cellStyle name="Normal 8 3 3 3 3" xfId="2154" xr:uid="{C99A73F0-A72B-434B-8288-6F8B2667DC1F}"/>
    <cellStyle name="Normal 8 3 3 3 3 2" xfId="4498" xr:uid="{6F1092E5-2B05-4AFB-9CCB-D7518DC0E1F3}"/>
    <cellStyle name="Normal 8 3 3 3 4" xfId="3787" xr:uid="{0C557FEF-505D-4FF6-8265-80E977BD61FE}"/>
    <cellStyle name="Normal 8 3 3 3 5" xfId="3788" xr:uid="{651891F1-1946-4919-97BB-5AD3AFAD6336}"/>
    <cellStyle name="Normal 8 3 3 4" xfId="2155" xr:uid="{F99CFF6C-5C4E-43DB-94AE-9EA78ED92B7F}"/>
    <cellStyle name="Normal 8 3 3 4 2" xfId="2156" xr:uid="{E5334215-BDE1-4AD1-B7C7-8F57D9F19C08}"/>
    <cellStyle name="Normal 8 3 3 4 2 2" xfId="4499" xr:uid="{880A57D8-45C3-460D-86D4-3585CFA876C3}"/>
    <cellStyle name="Normal 8 3 3 4 3" xfId="3789" xr:uid="{3C014D73-0FCB-4C10-AAA6-9E94E33CFC23}"/>
    <cellStyle name="Normal 8 3 3 4 4" xfId="3790" xr:uid="{4CE84B86-F9ED-4D37-85AB-DD8C97875341}"/>
    <cellStyle name="Normal 8 3 3 5" xfId="2157" xr:uid="{9AE005C1-310B-42DC-8F27-B179A95B10A4}"/>
    <cellStyle name="Normal 8 3 3 5 2" xfId="3791" xr:uid="{2EC0CB93-1C06-488E-8C41-5C57F8D78A95}"/>
    <cellStyle name="Normal 8 3 3 5 3" xfId="3792" xr:uid="{B9C304F4-30A6-4852-8A58-B3C389F8C8B0}"/>
    <cellStyle name="Normal 8 3 3 5 4" xfId="3793" xr:uid="{EADE98DE-BD72-4F35-BC8D-44283F82938F}"/>
    <cellStyle name="Normal 8 3 3 6" xfId="3794" xr:uid="{B9C7F11E-7693-4BDB-9462-20FF32EDA537}"/>
    <cellStyle name="Normal 8 3 3 7" xfId="3795" xr:uid="{228F80F1-D602-4BF1-8780-DCD7DCA2ACBA}"/>
    <cellStyle name="Normal 8 3 3 8" xfId="3796" xr:uid="{99961372-BBDE-4623-A4DF-7DE7F11CB03F}"/>
    <cellStyle name="Normal 8 3 4" xfId="158" xr:uid="{0D2E809E-D38F-4D3F-811B-9946678C3240}"/>
    <cellStyle name="Normal 8 3 4 2" xfId="790" xr:uid="{EF2465FC-86F4-44CB-AB4D-30A287E7930D}"/>
    <cellStyle name="Normal 8 3 4 2 2" xfId="791" xr:uid="{FB09FF08-61F9-411E-805B-A83A048967EE}"/>
    <cellStyle name="Normal 8 3 4 2 2 2" xfId="2158" xr:uid="{E283B10E-5D15-4403-A24D-CF73EBFF77B8}"/>
    <cellStyle name="Normal 8 3 4 2 2 2 2" xfId="2159" xr:uid="{9D409D3D-ED62-45BF-9C96-D90E693C7B72}"/>
    <cellStyle name="Normal 8 3 4 2 2 3" xfId="2160" xr:uid="{A4897219-BF74-4518-83A9-00A138AFD1E3}"/>
    <cellStyle name="Normal 8 3 4 2 2 4" xfId="3797" xr:uid="{7D9FBD5C-C8C6-4C0C-BDD0-0B0EA50402F9}"/>
    <cellStyle name="Normal 8 3 4 2 3" xfId="2161" xr:uid="{08B906F3-1844-460D-A239-CBB02741C8DA}"/>
    <cellStyle name="Normal 8 3 4 2 3 2" xfId="2162" xr:uid="{57D647C9-FE88-43F6-B579-A6B22809D4AB}"/>
    <cellStyle name="Normal 8 3 4 2 4" xfId="2163" xr:uid="{13D52E54-7215-4803-B26C-D176FC528DFD}"/>
    <cellStyle name="Normal 8 3 4 2 5" xfId="3798" xr:uid="{041F0B7C-3888-4B72-AF8F-7CDC7BEEFDD8}"/>
    <cellStyle name="Normal 8 3 4 3" xfId="792" xr:uid="{B14B3D6F-476C-41ED-98C0-6C0C6E6CFF56}"/>
    <cellStyle name="Normal 8 3 4 3 2" xfId="2164" xr:uid="{8C6628AD-209A-4BA8-AF70-C33DF92DC47F}"/>
    <cellStyle name="Normal 8 3 4 3 2 2" xfId="2165" xr:uid="{0A8E9667-7E2D-44F0-8344-D2D1D5DEDF76}"/>
    <cellStyle name="Normal 8 3 4 3 3" xfId="2166" xr:uid="{D954DC5A-5C4F-4C46-A69F-08B33A4F3583}"/>
    <cellStyle name="Normal 8 3 4 3 4" xfId="3799" xr:uid="{4D124645-F8A9-462A-B9E8-A626F2FD4E9E}"/>
    <cellStyle name="Normal 8 3 4 4" xfId="2167" xr:uid="{6DD0CB35-BD5E-44D9-BAC0-B4CC8144DEE9}"/>
    <cellStyle name="Normal 8 3 4 4 2" xfId="2168" xr:uid="{1CB08122-3DB7-4300-8333-51FD7DE03FDF}"/>
    <cellStyle name="Normal 8 3 4 4 3" xfId="3800" xr:uid="{9ED69A3D-C566-433A-A247-044972C1FC90}"/>
    <cellStyle name="Normal 8 3 4 4 4" xfId="3801" xr:uid="{3E7ED594-0F0F-46FF-85B8-BABB379CD801}"/>
    <cellStyle name="Normal 8 3 4 5" xfId="2169" xr:uid="{B39C2977-8530-433F-AEDD-04B5CBBFDA26}"/>
    <cellStyle name="Normal 8 3 4 6" xfId="3802" xr:uid="{41966269-BBBF-44C9-A326-8BBAB518F075}"/>
    <cellStyle name="Normal 8 3 4 7" xfId="3803" xr:uid="{2554E3F2-B7BE-4C25-9631-BB014335047C}"/>
    <cellStyle name="Normal 8 3 5" xfId="388" xr:uid="{62286544-5F0E-4AA5-92A1-BE546C558108}"/>
    <cellStyle name="Normal 8 3 5 2" xfId="793" xr:uid="{D3CC68CC-388D-446F-BAD5-B57BACA67A67}"/>
    <cellStyle name="Normal 8 3 5 2 2" xfId="2170" xr:uid="{77027191-FE6B-4627-A8D5-E981BB734843}"/>
    <cellStyle name="Normal 8 3 5 2 2 2" xfId="2171" xr:uid="{A23BEDD3-5671-44E6-80FC-DF44E2D29AA0}"/>
    <cellStyle name="Normal 8 3 5 2 3" xfId="2172" xr:uid="{CC415C12-41FD-402C-8169-B929BA81ECA3}"/>
    <cellStyle name="Normal 8 3 5 2 4" xfId="3804" xr:uid="{AE51751D-B93A-48CB-820B-6D6D8A40F484}"/>
    <cellStyle name="Normal 8 3 5 3" xfId="2173" xr:uid="{8F03FD25-E766-49FE-B315-1C4D9E7A3312}"/>
    <cellStyle name="Normal 8 3 5 3 2" xfId="2174" xr:uid="{13BACFB9-A527-458F-AD54-89FE7FA20FD7}"/>
    <cellStyle name="Normal 8 3 5 3 3" xfId="3805" xr:uid="{30270C77-AAA1-401A-9269-7613AC240A63}"/>
    <cellStyle name="Normal 8 3 5 3 4" xfId="3806" xr:uid="{AD12A1E0-0330-456E-86A9-6F8F39800F2D}"/>
    <cellStyle name="Normal 8 3 5 4" xfId="2175" xr:uid="{14E833B1-AA31-437F-8452-01BF6AF17C9B}"/>
    <cellStyle name="Normal 8 3 5 5" xfId="3807" xr:uid="{4451DDD7-2675-405F-9D21-4E7F11DA07A2}"/>
    <cellStyle name="Normal 8 3 5 6" xfId="3808" xr:uid="{9AEFC156-4969-4E76-8A0D-26117790D5E0}"/>
    <cellStyle name="Normal 8 3 6" xfId="389" xr:uid="{3E91AD20-E6D2-4CFB-9640-F43013F9EDF0}"/>
    <cellStyle name="Normal 8 3 6 2" xfId="2176" xr:uid="{954261EC-1C02-4541-9EC5-8689C9B209E3}"/>
    <cellStyle name="Normal 8 3 6 2 2" xfId="2177" xr:uid="{0943847B-6161-4844-9F2B-F9E4B356E93E}"/>
    <cellStyle name="Normal 8 3 6 2 3" xfId="3809" xr:uid="{694FA705-3091-472C-9DD8-76CC1C5501BC}"/>
    <cellStyle name="Normal 8 3 6 2 4" xfId="3810" xr:uid="{0CC09052-68CD-4C1C-A0A2-3B1759E0FF15}"/>
    <cellStyle name="Normal 8 3 6 3" xfId="2178" xr:uid="{DE1523B1-6C13-4637-9D61-6D2E3F4E362F}"/>
    <cellStyle name="Normal 8 3 6 4" xfId="3811" xr:uid="{4574410F-01B5-4720-99E1-207FB1BBC8CF}"/>
    <cellStyle name="Normal 8 3 6 5" xfId="3812" xr:uid="{98E5475C-5BEC-41A0-821C-EA09CD7D1EC4}"/>
    <cellStyle name="Normal 8 3 7" xfId="2179" xr:uid="{1157ED91-F3C0-4C9B-832D-D80E453D4174}"/>
    <cellStyle name="Normal 8 3 7 2" xfId="2180" xr:uid="{34F82239-2B2D-48C8-9988-68DB88FA3E78}"/>
    <cellStyle name="Normal 8 3 7 3" xfId="3813" xr:uid="{D0C04709-6657-40A7-B909-9EDC0647AB80}"/>
    <cellStyle name="Normal 8 3 7 4" xfId="3814" xr:uid="{EFDD2568-F3E3-4A42-AB63-90BED0BB1B1B}"/>
    <cellStyle name="Normal 8 3 8" xfId="2181" xr:uid="{1E5DB7A0-FF04-47A5-BC51-CD81369F9844}"/>
    <cellStyle name="Normal 8 3 8 2" xfId="3815" xr:uid="{927741BF-5570-494D-A3C9-2143A02ECA5E}"/>
    <cellStyle name="Normal 8 3 8 3" xfId="3816" xr:uid="{D4163502-C643-4F0E-A09A-C29CF7F0F058}"/>
    <cellStyle name="Normal 8 3 8 4" xfId="3817" xr:uid="{55FDD026-FE5E-4CA3-9594-7BDB90C9FE60}"/>
    <cellStyle name="Normal 8 3 9" xfId="3818" xr:uid="{13BF31EC-DF26-43A5-A776-084650303DE1}"/>
    <cellStyle name="Normal 8 4" xfId="159" xr:uid="{A05620A1-1181-4FFA-9634-AEF0C09EC4A8}"/>
    <cellStyle name="Normal 8 4 10" xfId="3819" xr:uid="{C7EFB6D2-B12E-4B8A-8A8A-3EB4D9D51AAA}"/>
    <cellStyle name="Normal 8 4 11" xfId="3820" xr:uid="{D819C27C-5AD8-4CFB-A8AC-8D956A9FADA1}"/>
    <cellStyle name="Normal 8 4 2" xfId="160" xr:uid="{5A89C3CC-ED06-4388-9766-FA66235641AC}"/>
    <cellStyle name="Normal 8 4 2 2" xfId="390" xr:uid="{5A7A6E71-5091-4A0C-A4A8-9E63689B9219}"/>
    <cellStyle name="Normal 8 4 2 2 2" xfId="794" xr:uid="{EE6BA52B-DC2E-4574-B4EA-58B0D3FB00E8}"/>
    <cellStyle name="Normal 8 4 2 2 2 2" xfId="795" xr:uid="{6A5B68C3-95D6-4249-BE57-E4728CA7C973}"/>
    <cellStyle name="Normal 8 4 2 2 2 2 2" xfId="2182" xr:uid="{36F6E4A2-A14C-4840-B348-848080F0634C}"/>
    <cellStyle name="Normal 8 4 2 2 2 2 3" xfId="3821" xr:uid="{2403034B-00C2-4E7D-B864-858072D448B8}"/>
    <cellStyle name="Normal 8 4 2 2 2 2 4" xfId="3822" xr:uid="{865CDC72-53B2-4C7D-9945-4ABAA0572931}"/>
    <cellStyle name="Normal 8 4 2 2 2 3" xfId="2183" xr:uid="{35DAFD90-061B-461D-98F6-3034A8A19338}"/>
    <cellStyle name="Normal 8 4 2 2 2 3 2" xfId="3823" xr:uid="{FDFE6BF4-318D-49A3-9F5C-F78ACD370D65}"/>
    <cellStyle name="Normal 8 4 2 2 2 3 3" xfId="3824" xr:uid="{50351629-5567-410E-8C6C-8071A0EC12BF}"/>
    <cellStyle name="Normal 8 4 2 2 2 3 4" xfId="3825" xr:uid="{D3AEEF7B-E452-4D14-B5ED-848E39C66766}"/>
    <cellStyle name="Normal 8 4 2 2 2 4" xfId="3826" xr:uid="{D47FF8E7-BF4F-4FB2-B58E-383AD5B43F77}"/>
    <cellStyle name="Normal 8 4 2 2 2 5" xfId="3827" xr:uid="{0ADB0FED-0780-4088-9404-61AE0D1BED48}"/>
    <cellStyle name="Normal 8 4 2 2 2 6" xfId="3828" xr:uid="{9A0E3CBF-DA1B-4AFE-A8A0-8E2293972300}"/>
    <cellStyle name="Normal 8 4 2 2 3" xfId="796" xr:uid="{7F7788EB-C55C-4D0F-8A25-2DCBAF5743A6}"/>
    <cellStyle name="Normal 8 4 2 2 3 2" xfId="2184" xr:uid="{70AFBB5F-6AAC-404C-9059-63069ECFD642}"/>
    <cellStyle name="Normal 8 4 2 2 3 2 2" xfId="3829" xr:uid="{47858945-7DB2-4ABE-87DB-850049EDA638}"/>
    <cellStyle name="Normal 8 4 2 2 3 2 3" xfId="3830" xr:uid="{B2AA54A4-0578-4F6F-BF33-53A7E8B75983}"/>
    <cellStyle name="Normal 8 4 2 2 3 2 4" xfId="3831" xr:uid="{62384F3A-2539-425D-A135-DD09345A7B14}"/>
    <cellStyle name="Normal 8 4 2 2 3 3" xfId="3832" xr:uid="{69649C34-773A-415D-B5C9-03301FD65D89}"/>
    <cellStyle name="Normal 8 4 2 2 3 4" xfId="3833" xr:uid="{35457DD5-64B9-49B8-82D9-2BB1A9D2E8F9}"/>
    <cellStyle name="Normal 8 4 2 2 3 5" xfId="3834" xr:uid="{DBE90BC2-A64F-4027-8804-A4BA1CA71EC1}"/>
    <cellStyle name="Normal 8 4 2 2 4" xfId="2185" xr:uid="{2521DCE7-4AC5-4E8D-82AB-2C941046E35D}"/>
    <cellStyle name="Normal 8 4 2 2 4 2" xfId="3835" xr:uid="{98CE54E2-6C73-4CE5-8344-F0490F55EB72}"/>
    <cellStyle name="Normal 8 4 2 2 4 3" xfId="3836" xr:uid="{20046849-B279-496D-A894-60C08A0BB2FF}"/>
    <cellStyle name="Normal 8 4 2 2 4 4" xfId="3837" xr:uid="{42A40039-8B40-4CC7-ABDF-4163372D69DB}"/>
    <cellStyle name="Normal 8 4 2 2 5" xfId="3838" xr:uid="{1A071D29-1C49-497A-96D5-037E54B39C0D}"/>
    <cellStyle name="Normal 8 4 2 2 5 2" xfId="3839" xr:uid="{355BB22D-035E-42E6-923A-CC92A56C188A}"/>
    <cellStyle name="Normal 8 4 2 2 5 3" xfId="3840" xr:uid="{2406C14A-9527-4B72-9CF5-25BFACA76A85}"/>
    <cellStyle name="Normal 8 4 2 2 5 4" xfId="3841" xr:uid="{3DFCAD72-0846-47DF-B593-CA2AF0ADA733}"/>
    <cellStyle name="Normal 8 4 2 2 6" xfId="3842" xr:uid="{3EE0A291-724A-451B-9C07-76D4DCF0380F}"/>
    <cellStyle name="Normal 8 4 2 2 7" xfId="3843" xr:uid="{16761B08-2AE0-4334-800A-C29C34376F0B}"/>
    <cellStyle name="Normal 8 4 2 2 8" xfId="3844" xr:uid="{E2B6EBEA-86C6-4E85-BBB7-67BFE520BCCC}"/>
    <cellStyle name="Normal 8 4 2 3" xfId="797" xr:uid="{684E4B13-80E5-4DA9-9CF9-4D62B3150080}"/>
    <cellStyle name="Normal 8 4 2 3 2" xfId="798" xr:uid="{F74F352D-CE4D-4CDA-A3CA-FEE98B428B77}"/>
    <cellStyle name="Normal 8 4 2 3 2 2" xfId="799" xr:uid="{059C71B0-6E1B-4FEB-8F80-A33E5FDB9C74}"/>
    <cellStyle name="Normal 8 4 2 3 2 3" xfId="3845" xr:uid="{2229A360-08F0-4068-BA5B-BEA48F48C642}"/>
    <cellStyle name="Normal 8 4 2 3 2 4" xfId="3846" xr:uid="{DECB262B-BEA8-4D5E-AB40-A95F3AF32980}"/>
    <cellStyle name="Normal 8 4 2 3 3" xfId="800" xr:uid="{7C293EC2-FAD0-42CF-9571-C7DC85D7F665}"/>
    <cellStyle name="Normal 8 4 2 3 3 2" xfId="3847" xr:uid="{DDCE274E-76A4-4EEB-A900-DB2162C39B83}"/>
    <cellStyle name="Normal 8 4 2 3 3 3" xfId="3848" xr:uid="{4F78A9E4-A54E-40B1-A84E-10C97B1A8427}"/>
    <cellStyle name="Normal 8 4 2 3 3 4" xfId="3849" xr:uid="{8543EAD5-14BA-4D97-B361-52B1F5D4E263}"/>
    <cellStyle name="Normal 8 4 2 3 4" xfId="3850" xr:uid="{B4171384-8EA2-481D-91EB-B355F7FF88F3}"/>
    <cellStyle name="Normal 8 4 2 3 5" xfId="3851" xr:uid="{425C8616-D924-4E62-9136-773E14947B4E}"/>
    <cellStyle name="Normal 8 4 2 3 6" xfId="3852" xr:uid="{56E4630B-90BA-4B33-9A10-4FC959D1DBC6}"/>
    <cellStyle name="Normal 8 4 2 4" xfId="801" xr:uid="{4286F7C4-1A01-4F67-9FF9-F93C27B76D49}"/>
    <cellStyle name="Normal 8 4 2 4 2" xfId="802" xr:uid="{C72911B7-1E4C-4D27-B81F-B979AA1ED62A}"/>
    <cellStyle name="Normal 8 4 2 4 2 2" xfId="3853" xr:uid="{FCB64151-6C68-49B8-B75E-966B75E61803}"/>
    <cellStyle name="Normal 8 4 2 4 2 3" xfId="3854" xr:uid="{7E95EB38-AC66-41E8-B3B0-587A2BBBB3D2}"/>
    <cellStyle name="Normal 8 4 2 4 2 4" xfId="3855" xr:uid="{83FE3EB9-CDE5-4A9C-92CD-9B9DF4176FD6}"/>
    <cellStyle name="Normal 8 4 2 4 3" xfId="3856" xr:uid="{13073512-AB6A-4C93-BCAD-4193AB25D9E7}"/>
    <cellStyle name="Normal 8 4 2 4 4" xfId="3857" xr:uid="{12306166-1013-42D1-AAF6-DEAC760B7C00}"/>
    <cellStyle name="Normal 8 4 2 4 5" xfId="3858" xr:uid="{DB8080CC-2A5F-4564-8D08-4939B1CEDF30}"/>
    <cellStyle name="Normal 8 4 2 5" xfId="803" xr:uid="{6290F734-A08A-4A9B-9DC6-DFB7711C0ACB}"/>
    <cellStyle name="Normal 8 4 2 5 2" xfId="3859" xr:uid="{7C73486B-ECD2-4795-9CCF-BEBEF478508B}"/>
    <cellStyle name="Normal 8 4 2 5 3" xfId="3860" xr:uid="{15D89FC8-8F08-4AA8-933D-7F32E87085F8}"/>
    <cellStyle name="Normal 8 4 2 5 4" xfId="3861" xr:uid="{BDA484A0-2C4F-474D-B4B9-D8C73B6D8DE2}"/>
    <cellStyle name="Normal 8 4 2 6" xfId="3862" xr:uid="{E41B78EF-D7B0-4B01-8A66-E07D6945AD8A}"/>
    <cellStyle name="Normal 8 4 2 6 2" xfId="3863" xr:uid="{58F3EDC2-9507-4624-A181-267CE9E60C2F}"/>
    <cellStyle name="Normal 8 4 2 6 3" xfId="3864" xr:uid="{52E7048E-919C-4ABF-A074-34DE9C96C881}"/>
    <cellStyle name="Normal 8 4 2 6 4" xfId="3865" xr:uid="{895DC367-125A-4D9E-96EA-EAA33CB9AE39}"/>
    <cellStyle name="Normal 8 4 2 7" xfId="3866" xr:uid="{F5C3C3C6-93D3-4E85-B90B-8AE9B436414A}"/>
    <cellStyle name="Normal 8 4 2 8" xfId="3867" xr:uid="{A11A6C09-0AF4-4138-B7F0-E8998E08284F}"/>
    <cellStyle name="Normal 8 4 2 9" xfId="3868" xr:uid="{50E3B591-1540-4FE4-8560-284E7FF3585B}"/>
    <cellStyle name="Normal 8 4 3" xfId="391" xr:uid="{E62B1CC4-806B-429C-87B9-1A162A43362B}"/>
    <cellStyle name="Normal 8 4 3 2" xfId="804" xr:uid="{9A273497-4D5D-4826-A46F-549C0DF69ED5}"/>
    <cellStyle name="Normal 8 4 3 2 2" xfId="805" xr:uid="{DB5CC763-FAB1-4255-88D9-487EE9E9EA98}"/>
    <cellStyle name="Normal 8 4 3 2 2 2" xfId="2186" xr:uid="{D3C1BAB1-0889-44F5-B283-F13AED93DDBE}"/>
    <cellStyle name="Normal 8 4 3 2 2 2 2" xfId="2187" xr:uid="{2A81EB45-74DF-4C9B-89AD-D869FF70BC9A}"/>
    <cellStyle name="Normal 8 4 3 2 2 3" xfId="2188" xr:uid="{6FAE8909-4982-4CF6-B6DA-69882744071D}"/>
    <cellStyle name="Normal 8 4 3 2 2 4" xfId="3869" xr:uid="{0821124B-5309-4036-8E6C-6BC20BEDD4EE}"/>
    <cellStyle name="Normal 8 4 3 2 3" xfId="2189" xr:uid="{A1F1179E-9590-49EE-9E01-A103D86003BA}"/>
    <cellStyle name="Normal 8 4 3 2 3 2" xfId="2190" xr:uid="{E33948F4-6A96-42D0-9152-8CFB207D1314}"/>
    <cellStyle name="Normal 8 4 3 2 3 3" xfId="3870" xr:uid="{3F584D9F-FFC9-4F89-973C-09F3D344409F}"/>
    <cellStyle name="Normal 8 4 3 2 3 4" xfId="3871" xr:uid="{7B3D4AC1-E9E6-4D92-AE09-85A3987BB969}"/>
    <cellStyle name="Normal 8 4 3 2 4" xfId="2191" xr:uid="{337D4632-731D-42FC-AAA7-7C19F1896A2E}"/>
    <cellStyle name="Normal 8 4 3 2 5" xfId="3872" xr:uid="{C3CCD830-F7F9-4BC4-85D3-1903F2647084}"/>
    <cellStyle name="Normal 8 4 3 2 6" xfId="3873" xr:uid="{AB4414DD-4C6C-4851-85EF-BB23675A036A}"/>
    <cellStyle name="Normal 8 4 3 3" xfId="806" xr:uid="{2193366A-03A0-4BB4-8465-41530E73918E}"/>
    <cellStyle name="Normal 8 4 3 3 2" xfId="2192" xr:uid="{897448CD-CD15-421F-9A16-3C049DE3057E}"/>
    <cellStyle name="Normal 8 4 3 3 2 2" xfId="2193" xr:uid="{6086ED41-AB28-4F57-B207-3B22A214B01B}"/>
    <cellStyle name="Normal 8 4 3 3 2 3" xfId="3874" xr:uid="{A6212309-CC91-4DB5-9F9D-C420C40CE326}"/>
    <cellStyle name="Normal 8 4 3 3 2 4" xfId="3875" xr:uid="{44D58221-90A9-464B-B95F-94EC9F639A05}"/>
    <cellStyle name="Normal 8 4 3 3 3" xfId="2194" xr:uid="{A8107D2C-C8C4-41EC-97FA-AB6D54712F61}"/>
    <cellStyle name="Normal 8 4 3 3 4" xfId="3876" xr:uid="{3DA4E186-B613-4682-93A5-6B5A830B04B8}"/>
    <cellStyle name="Normal 8 4 3 3 5" xfId="3877" xr:uid="{7E6DCBAC-5E55-4E1D-A03D-FA36C8ED53E0}"/>
    <cellStyle name="Normal 8 4 3 4" xfId="2195" xr:uid="{93247CEA-2C39-4B45-A77E-AD98336B087C}"/>
    <cellStyle name="Normal 8 4 3 4 2" xfId="2196" xr:uid="{85F59656-89D1-4F19-BAFB-0CAF1CCC527E}"/>
    <cellStyle name="Normal 8 4 3 4 3" xfId="3878" xr:uid="{6D639E5F-EA61-48FA-8F05-E839E8CA61D1}"/>
    <cellStyle name="Normal 8 4 3 4 4" xfId="3879" xr:uid="{AF975F6C-74D3-4F62-BB6A-59114BAAC9F2}"/>
    <cellStyle name="Normal 8 4 3 5" xfId="2197" xr:uid="{0F2E1F28-7C1F-4F04-8DE7-26C7D54AAD8F}"/>
    <cellStyle name="Normal 8 4 3 5 2" xfId="3880" xr:uid="{D2E56096-32CD-4159-8B59-B25CD23488EE}"/>
    <cellStyle name="Normal 8 4 3 5 3" xfId="3881" xr:uid="{F9BB64A5-8A76-4440-8C80-4BE075F8EE5B}"/>
    <cellStyle name="Normal 8 4 3 5 4" xfId="3882" xr:uid="{8AA4BA1C-9F47-4FC7-9E0D-B2069F600B75}"/>
    <cellStyle name="Normal 8 4 3 6" xfId="3883" xr:uid="{C7B052CD-773F-45F4-A0F3-52BA17566FCA}"/>
    <cellStyle name="Normal 8 4 3 7" xfId="3884" xr:uid="{E2D03CEE-DF4C-4CE6-976B-95DD524D6BE1}"/>
    <cellStyle name="Normal 8 4 3 8" xfId="3885" xr:uid="{E99E82B8-593D-43FF-BF96-E5D45E4B0C83}"/>
    <cellStyle name="Normal 8 4 4" xfId="392" xr:uid="{C3CD70E4-7237-49D0-B073-407F53AF8F4A}"/>
    <cellStyle name="Normal 8 4 4 2" xfId="807" xr:uid="{248AF039-F046-40D7-8423-6DD960FCBC55}"/>
    <cellStyle name="Normal 8 4 4 2 2" xfId="808" xr:uid="{33C1E3B9-C50A-4639-8811-F3DE9EE6D428}"/>
    <cellStyle name="Normal 8 4 4 2 2 2" xfId="2198" xr:uid="{A9490FBE-DF4E-4CC1-ABBA-E77130AB4358}"/>
    <cellStyle name="Normal 8 4 4 2 2 3" xfId="3886" xr:uid="{32102E4D-F3C6-4AA9-A21A-5BB3EBD65B85}"/>
    <cellStyle name="Normal 8 4 4 2 2 4" xfId="3887" xr:uid="{44504388-D2C2-47A5-8956-2F3C3B355BD2}"/>
    <cellStyle name="Normal 8 4 4 2 3" xfId="2199" xr:uid="{55B9CFD8-6922-4BC3-89F5-561536A0725A}"/>
    <cellStyle name="Normal 8 4 4 2 4" xfId="3888" xr:uid="{2CC81754-7064-4B94-A754-EEA8C311A13E}"/>
    <cellStyle name="Normal 8 4 4 2 5" xfId="3889" xr:uid="{6AFD3A1F-4F64-46E1-935D-91D5F29F1974}"/>
    <cellStyle name="Normal 8 4 4 3" xfId="809" xr:uid="{A26438E1-7A7B-42FF-8676-0B1EA520916A}"/>
    <cellStyle name="Normal 8 4 4 3 2" xfId="2200" xr:uid="{79FB82A0-1A1F-4B48-AA1C-44F90E7A96A6}"/>
    <cellStyle name="Normal 8 4 4 3 3" xfId="3890" xr:uid="{CAD6E3B0-B091-4DA4-B283-512CA2504A4B}"/>
    <cellStyle name="Normal 8 4 4 3 4" xfId="3891" xr:uid="{E39D01E0-9845-43AC-84F5-C47FC8F0D502}"/>
    <cellStyle name="Normal 8 4 4 4" xfId="2201" xr:uid="{9AF08C67-029C-4E82-B580-5E48617DBCAA}"/>
    <cellStyle name="Normal 8 4 4 4 2" xfId="3892" xr:uid="{5A5C5BA2-7DEA-41EE-B561-ABA0E032892F}"/>
    <cellStyle name="Normal 8 4 4 4 3" xfId="3893" xr:uid="{D50A7920-55ED-47A1-892E-05A62FC6CF5D}"/>
    <cellStyle name="Normal 8 4 4 4 4" xfId="3894" xr:uid="{60348B93-2A55-40C7-B07D-C9255A36A77A}"/>
    <cellStyle name="Normal 8 4 4 5" xfId="3895" xr:uid="{CE5993D5-6D44-4911-A5BC-F03117D6D3EC}"/>
    <cellStyle name="Normal 8 4 4 6" xfId="3896" xr:uid="{D780BE32-AEF4-404D-B9C5-6949E50997D1}"/>
    <cellStyle name="Normal 8 4 4 7" xfId="3897" xr:uid="{7D0EC986-7E79-47FE-821B-EC4F2200FAD8}"/>
    <cellStyle name="Normal 8 4 5" xfId="393" xr:uid="{DFC01EFB-BF61-46B7-880C-A02C1982E4EF}"/>
    <cellStyle name="Normal 8 4 5 2" xfId="810" xr:uid="{298F6C3C-46DF-4888-B7B6-48329906E7EC}"/>
    <cellStyle name="Normal 8 4 5 2 2" xfId="2202" xr:uid="{A7503ED5-50FC-4E25-B142-333ED5E4621F}"/>
    <cellStyle name="Normal 8 4 5 2 3" xfId="3898" xr:uid="{F44993C8-AD73-4E41-B89D-262CF5A763AE}"/>
    <cellStyle name="Normal 8 4 5 2 4" xfId="3899" xr:uid="{143EC9FE-83AB-4DC5-B8B8-CBE74F01A256}"/>
    <cellStyle name="Normal 8 4 5 3" xfId="2203" xr:uid="{1E5EA8DB-2390-4D68-8F0F-D2B09EDA7617}"/>
    <cellStyle name="Normal 8 4 5 3 2" xfId="3900" xr:uid="{6BF5B32D-0A09-4200-8B94-66E57BC3B24C}"/>
    <cellStyle name="Normal 8 4 5 3 3" xfId="3901" xr:uid="{8A0695CC-33C1-4028-A6DA-80A9B9789FDB}"/>
    <cellStyle name="Normal 8 4 5 3 4" xfId="3902" xr:uid="{04C1EAD3-DE9F-4DE6-A0C2-3DC71F92F049}"/>
    <cellStyle name="Normal 8 4 5 4" xfId="3903" xr:uid="{756B7B59-809C-459C-8E2D-E83A682E7AAC}"/>
    <cellStyle name="Normal 8 4 5 5" xfId="3904" xr:uid="{FC3A605A-F65B-4EA8-BCEC-E9A6526815A4}"/>
    <cellStyle name="Normal 8 4 5 6" xfId="3905" xr:uid="{0935D7E0-5920-4AFE-9BCC-3140B193D984}"/>
    <cellStyle name="Normal 8 4 6" xfId="811" xr:uid="{44545EE4-4109-45A9-8A2F-4D7963E041B9}"/>
    <cellStyle name="Normal 8 4 6 2" xfId="2204" xr:uid="{26D52838-82D6-4E2D-93A7-ABA8EEB5C51F}"/>
    <cellStyle name="Normal 8 4 6 2 2" xfId="3906" xr:uid="{C397C34F-5E0F-4D64-B8B1-1398B128BFEC}"/>
    <cellStyle name="Normal 8 4 6 2 3" xfId="3907" xr:uid="{57C21DCD-AF21-4EF8-8A6E-46EC7DA800A0}"/>
    <cellStyle name="Normal 8 4 6 2 4" xfId="3908" xr:uid="{117ED0CA-5C30-474E-ACBD-62B7A0B2B688}"/>
    <cellStyle name="Normal 8 4 6 3" xfId="3909" xr:uid="{6DF1492F-2AD4-4E21-A626-B06CCA22890E}"/>
    <cellStyle name="Normal 8 4 6 4" xfId="3910" xr:uid="{5003AEE2-ABD1-4EB2-AFEA-245BB35FBC2D}"/>
    <cellStyle name="Normal 8 4 6 5" xfId="3911" xr:uid="{EE3AE05F-A98B-48FF-A354-0712A9736FDE}"/>
    <cellStyle name="Normal 8 4 7" xfId="2205" xr:uid="{9DF6443D-2AFF-44B6-950B-79BBA4BABD1D}"/>
    <cellStyle name="Normal 8 4 7 2" xfId="3912" xr:uid="{90D0C42E-CC9C-488D-B951-3BF8AA47FB13}"/>
    <cellStyle name="Normal 8 4 7 3" xfId="3913" xr:uid="{8EA3D490-09A6-42BF-BEA1-5CAACD0C9397}"/>
    <cellStyle name="Normal 8 4 7 4" xfId="3914" xr:uid="{8726B67A-FC8B-4FBB-8FDF-74C923B558F0}"/>
    <cellStyle name="Normal 8 4 8" xfId="3915" xr:uid="{7B3ECE03-1DB2-45C2-9ABE-37A8AE5F99EF}"/>
    <cellStyle name="Normal 8 4 8 2" xfId="3916" xr:uid="{8D0F8CBC-36AA-475E-8A71-2C3E4EE5D0BD}"/>
    <cellStyle name="Normal 8 4 8 3" xfId="3917" xr:uid="{591A2FD9-72E1-414B-9607-163DC8B53071}"/>
    <cellStyle name="Normal 8 4 8 4" xfId="3918" xr:uid="{76C0AF57-E80E-45D7-A1A3-BC4D25B29F8D}"/>
    <cellStyle name="Normal 8 4 9" xfId="3919" xr:uid="{0F891FB2-0E83-4FA5-BE22-A6750A4F8C95}"/>
    <cellStyle name="Normal 8 5" xfId="161" xr:uid="{7B64C3B4-56CF-4740-A8B5-2288BAC2352B}"/>
    <cellStyle name="Normal 8 5 2" xfId="162" xr:uid="{0089F93C-7B60-4A9F-A494-CCB3941A76CA}"/>
    <cellStyle name="Normal 8 5 2 2" xfId="394" xr:uid="{B656E3DC-BBBB-4723-9ECC-98F79741B514}"/>
    <cellStyle name="Normal 8 5 2 2 2" xfId="812" xr:uid="{9EBE0963-81E7-4DF0-8D80-C2061360E6E6}"/>
    <cellStyle name="Normal 8 5 2 2 2 2" xfId="2206" xr:uid="{79DE7851-6C20-437C-9536-604AEE932E06}"/>
    <cellStyle name="Normal 8 5 2 2 2 3" xfId="3920" xr:uid="{D63098DC-0546-4BC5-B6EC-7414F9DFE7D9}"/>
    <cellStyle name="Normal 8 5 2 2 2 4" xfId="3921" xr:uid="{83C16A24-92E7-4282-B486-945D03667F8D}"/>
    <cellStyle name="Normal 8 5 2 2 3" xfId="2207" xr:uid="{19B1ADEA-A58B-4C98-AF0F-19F5F0BF5B50}"/>
    <cellStyle name="Normal 8 5 2 2 3 2" xfId="3922" xr:uid="{BD7F27FE-3577-4893-95ED-47DC9FDCC9FD}"/>
    <cellStyle name="Normal 8 5 2 2 3 3" xfId="3923" xr:uid="{067C61D1-B5D6-493F-A275-8032E39E31F6}"/>
    <cellStyle name="Normal 8 5 2 2 3 4" xfId="3924" xr:uid="{EA14466D-F126-40C1-B6BA-4F670137C06C}"/>
    <cellStyle name="Normal 8 5 2 2 4" xfId="3925" xr:uid="{42A78032-99DE-48B1-9091-87AF4DD0CD34}"/>
    <cellStyle name="Normal 8 5 2 2 5" xfId="3926" xr:uid="{6A171FE6-B501-4A3B-A7BE-1AA70B14B116}"/>
    <cellStyle name="Normal 8 5 2 2 6" xfId="3927" xr:uid="{3A3F73AB-9201-46A2-B381-58351DD594C6}"/>
    <cellStyle name="Normal 8 5 2 3" xfId="813" xr:uid="{2D55C68C-96B5-4CB6-9D93-82755CDF0830}"/>
    <cellStyle name="Normal 8 5 2 3 2" xfId="2208" xr:uid="{FB7FE15B-9810-498A-94CC-033F3F20CC4F}"/>
    <cellStyle name="Normal 8 5 2 3 2 2" xfId="3928" xr:uid="{91C39792-E01E-464B-8DA6-28BBBECCA40E}"/>
    <cellStyle name="Normal 8 5 2 3 2 3" xfId="3929" xr:uid="{3FDAABF9-BE7B-4F68-B044-FF7C36DAA77E}"/>
    <cellStyle name="Normal 8 5 2 3 2 4" xfId="3930" xr:uid="{366B0361-CBC7-4123-98F7-B383B69A0CB9}"/>
    <cellStyle name="Normal 8 5 2 3 3" xfId="3931" xr:uid="{3DE9DC98-9545-402F-9A70-349420455565}"/>
    <cellStyle name="Normal 8 5 2 3 4" xfId="3932" xr:uid="{D9C93C21-9EBB-4F17-BC1D-2F267444AB23}"/>
    <cellStyle name="Normal 8 5 2 3 5" xfId="3933" xr:uid="{C1526898-6292-4866-88B2-25818B3ED4BD}"/>
    <cellStyle name="Normal 8 5 2 4" xfId="2209" xr:uid="{7269CABA-07DD-4DD3-8225-BCADE81C9773}"/>
    <cellStyle name="Normal 8 5 2 4 2" xfId="3934" xr:uid="{569DBB83-5C2D-4682-94C0-DE087C470C49}"/>
    <cellStyle name="Normal 8 5 2 4 3" xfId="3935" xr:uid="{ABE20403-58EF-4D59-8E12-E2C4A50F1467}"/>
    <cellStyle name="Normal 8 5 2 4 4" xfId="3936" xr:uid="{2878464A-0054-4964-A3F7-B07909F43CED}"/>
    <cellStyle name="Normal 8 5 2 5" xfId="3937" xr:uid="{92B500E2-B923-4F04-9B72-92D5DD2159C9}"/>
    <cellStyle name="Normal 8 5 2 5 2" xfId="3938" xr:uid="{0E16F43C-22F3-48F7-8F23-B431A005119B}"/>
    <cellStyle name="Normal 8 5 2 5 3" xfId="3939" xr:uid="{23F0D973-44B5-4C5B-80A9-D180685E557B}"/>
    <cellStyle name="Normal 8 5 2 5 4" xfId="3940" xr:uid="{0094BD17-230A-47FD-8B5C-629E246112C9}"/>
    <cellStyle name="Normal 8 5 2 6" xfId="3941" xr:uid="{25778D4F-2DEA-4CC4-931B-4C20B132C223}"/>
    <cellStyle name="Normal 8 5 2 7" xfId="3942" xr:uid="{780F9A43-357D-4688-98BF-F412056EC7F7}"/>
    <cellStyle name="Normal 8 5 2 8" xfId="3943" xr:uid="{CC16578F-175C-4F6F-8F1B-274434AD3DC2}"/>
    <cellStyle name="Normal 8 5 3" xfId="395" xr:uid="{A7FB10C9-F708-4EC2-A9B3-A7A0319AE241}"/>
    <cellStyle name="Normal 8 5 3 2" xfId="814" xr:uid="{0C484181-717B-4B8F-8691-016F36332005}"/>
    <cellStyle name="Normal 8 5 3 2 2" xfId="815" xr:uid="{17B2A3E1-F857-4290-8125-15D181284BD0}"/>
    <cellStyle name="Normal 8 5 3 2 3" xfId="3944" xr:uid="{720E4856-5B21-431A-82DE-E66DB116461B}"/>
    <cellStyle name="Normal 8 5 3 2 4" xfId="3945" xr:uid="{D4B9693C-0F33-433A-9EB0-C199570228DE}"/>
    <cellStyle name="Normal 8 5 3 3" xfId="816" xr:uid="{6AD6E911-3B8A-4F98-B7AC-AF3604AD6EF2}"/>
    <cellStyle name="Normal 8 5 3 3 2" xfId="3946" xr:uid="{3D7D1958-89BE-4B7E-878F-E1EA3C07A749}"/>
    <cellStyle name="Normal 8 5 3 3 3" xfId="3947" xr:uid="{822AC12F-9760-4712-B370-616FB4B8CD45}"/>
    <cellStyle name="Normal 8 5 3 3 4" xfId="3948" xr:uid="{9088B431-0869-47E9-9169-508F661A4C1F}"/>
    <cellStyle name="Normal 8 5 3 4" xfId="3949" xr:uid="{A2582D8E-A847-4560-994C-238EA90741C3}"/>
    <cellStyle name="Normal 8 5 3 5" xfId="3950" xr:uid="{D8646ADD-2671-40BA-8B76-22A33441084F}"/>
    <cellStyle name="Normal 8 5 3 6" xfId="3951" xr:uid="{7E14AE67-8181-4625-A6D5-FEB250630EB5}"/>
    <cellStyle name="Normal 8 5 4" xfId="396" xr:uid="{90A66E80-431A-436A-AB94-211322FAEB58}"/>
    <cellStyle name="Normal 8 5 4 2" xfId="817" xr:uid="{2DBA1885-9D4D-44A2-92AF-6FEF00E537ED}"/>
    <cellStyle name="Normal 8 5 4 2 2" xfId="3952" xr:uid="{BCCFDAF4-A828-4A24-944F-5F2FA0135115}"/>
    <cellStyle name="Normal 8 5 4 2 3" xfId="3953" xr:uid="{24B5D78C-A70B-43BA-830C-965842883C0D}"/>
    <cellStyle name="Normal 8 5 4 2 4" xfId="3954" xr:uid="{A45D29CB-E785-416F-AEBD-4578F539A727}"/>
    <cellStyle name="Normal 8 5 4 3" xfId="3955" xr:uid="{7D9339A6-A615-4C2C-8F57-491FC319992F}"/>
    <cellStyle name="Normal 8 5 4 4" xfId="3956" xr:uid="{FAACCCC2-E14D-425F-866D-8A52C45A8AAA}"/>
    <cellStyle name="Normal 8 5 4 5" xfId="3957" xr:uid="{2E877681-CA1C-4058-B244-EC3594042545}"/>
    <cellStyle name="Normal 8 5 5" xfId="818" xr:uid="{99013512-B419-4114-956A-BFB54D77D5F7}"/>
    <cellStyle name="Normal 8 5 5 2" xfId="3958" xr:uid="{A1BB8BEF-4522-486F-AF7F-09FF2EF2F807}"/>
    <cellStyle name="Normal 8 5 5 3" xfId="3959" xr:uid="{8DAA4D9D-552C-4AD7-86B0-D6697A9E7A78}"/>
    <cellStyle name="Normal 8 5 5 4" xfId="3960" xr:uid="{0FC184D5-C98B-4ADE-8FED-CB80F0848E20}"/>
    <cellStyle name="Normal 8 5 6" xfId="3961" xr:uid="{5EB20496-2C9C-465A-9774-8679ADA9B76C}"/>
    <cellStyle name="Normal 8 5 6 2" xfId="3962" xr:uid="{C21E53F9-402E-40CD-AD01-FBDBEFD39563}"/>
    <cellStyle name="Normal 8 5 6 3" xfId="3963" xr:uid="{4210F91B-25EF-4B41-BB7E-552E09D1D58D}"/>
    <cellStyle name="Normal 8 5 6 4" xfId="3964" xr:uid="{9D1F40DD-4241-4BFE-BC83-41C20FF66213}"/>
    <cellStyle name="Normal 8 5 7" xfId="3965" xr:uid="{2C423C8D-5303-4CC3-9958-00DFB748DB5C}"/>
    <cellStyle name="Normal 8 5 8" xfId="3966" xr:uid="{92C7ECD7-A88E-4ECA-BFFE-F507142CF6B4}"/>
    <cellStyle name="Normal 8 5 9" xfId="3967" xr:uid="{AAB9D1EA-5685-4561-83F3-7F2BCBF6C7A5}"/>
    <cellStyle name="Normal 8 6" xfId="163" xr:uid="{84E0133C-8A4A-49D1-A64B-A7DC5692E941}"/>
    <cellStyle name="Normal 8 6 2" xfId="397" xr:uid="{DACD6EA6-0BB4-48EF-9D1E-7BE921FF10EC}"/>
    <cellStyle name="Normal 8 6 2 2" xfId="819" xr:uid="{6086AD5D-81FF-494B-B110-139187F0BDDD}"/>
    <cellStyle name="Normal 8 6 2 2 2" xfId="2210" xr:uid="{C4D5367A-846C-4E20-ADBD-22557759E919}"/>
    <cellStyle name="Normal 8 6 2 2 2 2" xfId="2211" xr:uid="{D293EB19-0992-493B-A614-80A51887DBBF}"/>
    <cellStyle name="Normal 8 6 2 2 3" xfId="2212" xr:uid="{EDDF5BB5-73E7-47EC-B68D-AAB41A010412}"/>
    <cellStyle name="Normal 8 6 2 2 4" xfId="3968" xr:uid="{E536263F-BAAC-404B-B87B-ECE0223C7C14}"/>
    <cellStyle name="Normal 8 6 2 3" xfId="2213" xr:uid="{23B195DF-5686-43DB-A69E-F8D3881362F6}"/>
    <cellStyle name="Normal 8 6 2 3 2" xfId="2214" xr:uid="{6D9E2685-CA6D-4FB0-A31D-F3CA961ED5FA}"/>
    <cellStyle name="Normal 8 6 2 3 3" xfId="3969" xr:uid="{51326C36-2B90-4CD6-8EAD-482A90EA6CFF}"/>
    <cellStyle name="Normal 8 6 2 3 4" xfId="3970" xr:uid="{9F8E3F8E-94D6-4EED-99D3-302292A8D24C}"/>
    <cellStyle name="Normal 8 6 2 4" xfId="2215" xr:uid="{3851B8D2-1FF8-4020-B1DC-1B882863B72F}"/>
    <cellStyle name="Normal 8 6 2 5" xfId="3971" xr:uid="{5F79237A-D9DE-49EA-A8C9-A7E13EEE8C60}"/>
    <cellStyle name="Normal 8 6 2 6" xfId="3972" xr:uid="{CA1A5CE4-055E-4365-BA78-4CF57E9FB1A2}"/>
    <cellStyle name="Normal 8 6 3" xfId="820" xr:uid="{CDA7FF07-F20A-42E8-A25B-5F9C44EBA03C}"/>
    <cellStyle name="Normal 8 6 3 2" xfId="2216" xr:uid="{CAEF652A-427F-4EB8-9C2B-FB26C8A8398D}"/>
    <cellStyle name="Normal 8 6 3 2 2" xfId="2217" xr:uid="{E9BD6BCA-733C-410E-AFEE-7EC36432A72D}"/>
    <cellStyle name="Normal 8 6 3 2 3" xfId="3973" xr:uid="{DB3AB534-19A0-4738-B010-F46B13383995}"/>
    <cellStyle name="Normal 8 6 3 2 4" xfId="3974" xr:uid="{00C1F489-714C-4DEA-90D2-A9DFDF4BE76E}"/>
    <cellStyle name="Normal 8 6 3 3" xfId="2218" xr:uid="{1BC91F7B-81AB-470C-B9D5-5F051DDCFA8F}"/>
    <cellStyle name="Normal 8 6 3 4" xfId="3975" xr:uid="{561D6407-E1EE-494F-A424-91D97CEDCE11}"/>
    <cellStyle name="Normal 8 6 3 5" xfId="3976" xr:uid="{E56C0D78-CFC9-49F5-80BA-2DBD4368F3D8}"/>
    <cellStyle name="Normal 8 6 4" xfId="2219" xr:uid="{546B2B23-42F5-47D0-892D-5D3DA5188612}"/>
    <cellStyle name="Normal 8 6 4 2" xfId="2220" xr:uid="{4D78C2F1-9C9D-437C-8043-32A2E8B9E3D9}"/>
    <cellStyle name="Normal 8 6 4 3" xfId="3977" xr:uid="{2A68DCB4-BD52-4947-B230-C8BBB3C461D6}"/>
    <cellStyle name="Normal 8 6 4 4" xfId="3978" xr:uid="{86314B67-D70D-484A-90E0-01AB173A7682}"/>
    <cellStyle name="Normal 8 6 5" xfId="2221" xr:uid="{EB4439B7-D254-472F-A669-19FB35395E41}"/>
    <cellStyle name="Normal 8 6 5 2" xfId="3979" xr:uid="{409ED711-22EB-4DC2-B740-588466A4D151}"/>
    <cellStyle name="Normal 8 6 5 3" xfId="3980" xr:uid="{F575125E-425B-48E6-80EB-BE4D1F3AD60C}"/>
    <cellStyle name="Normal 8 6 5 4" xfId="3981" xr:uid="{25DB8682-A364-4569-9BAF-66DB4C63A244}"/>
    <cellStyle name="Normal 8 6 6" xfId="3982" xr:uid="{87977E8F-6F74-4666-89A1-55B7C0801D92}"/>
    <cellStyle name="Normal 8 6 7" xfId="3983" xr:uid="{2A24C035-DAD2-45E2-A5FA-CFABF007B738}"/>
    <cellStyle name="Normal 8 6 8" xfId="3984" xr:uid="{7ADDA703-8E04-48ED-85F1-93B20ACF0C4B}"/>
    <cellStyle name="Normal 8 7" xfId="398" xr:uid="{5954CF6D-0811-466A-8AE0-74A590FB7776}"/>
    <cellStyle name="Normal 8 7 2" xfId="821" xr:uid="{8D87EB6F-ED27-491D-AAE6-608840552BE1}"/>
    <cellStyle name="Normal 8 7 2 2" xfId="822" xr:uid="{93732BD0-8C08-4CCD-A1E4-8E0FF3C48BC2}"/>
    <cellStyle name="Normal 8 7 2 2 2" xfId="2222" xr:uid="{0D2BADDD-8614-4930-9E55-55DF982A53CA}"/>
    <cellStyle name="Normal 8 7 2 2 3" xfId="3985" xr:uid="{49A428C4-06A5-41D6-8B24-EF679DB60E2A}"/>
    <cellStyle name="Normal 8 7 2 2 4" xfId="3986" xr:uid="{B3BE2DDE-D455-4A51-B206-447E4A1555B7}"/>
    <cellStyle name="Normal 8 7 2 3" xfId="2223" xr:uid="{AD83AD6A-467D-4D0C-ACA4-FFF905F5599C}"/>
    <cellStyle name="Normal 8 7 2 4" xfId="3987" xr:uid="{C7E77F0C-859F-48EB-8005-C1B6EA71E8E0}"/>
    <cellStyle name="Normal 8 7 2 5" xfId="3988" xr:uid="{FA4D5905-6A98-4B00-A263-FC504B6C6935}"/>
    <cellStyle name="Normal 8 7 3" xfId="823" xr:uid="{3655980D-9FDB-4677-97D8-2CD53D828792}"/>
    <cellStyle name="Normal 8 7 3 2" xfId="2224" xr:uid="{DD7F2A2B-0EA3-4C84-A436-ED95AC8874A0}"/>
    <cellStyle name="Normal 8 7 3 3" xfId="3989" xr:uid="{2FCA846F-4DE5-419E-86AB-7D995BE037D2}"/>
    <cellStyle name="Normal 8 7 3 4" xfId="3990" xr:uid="{A06208CD-BC26-451E-8836-ABEDAE2639E9}"/>
    <cellStyle name="Normal 8 7 4" xfId="2225" xr:uid="{6072C882-C9ED-4A78-8FAB-5617562A8E22}"/>
    <cellStyle name="Normal 8 7 4 2" xfId="3991" xr:uid="{2469B917-83E4-41F8-9CDB-211C1BEB60AA}"/>
    <cellStyle name="Normal 8 7 4 3" xfId="3992" xr:uid="{D8CCEA42-5EDC-4316-8123-65871AB067EC}"/>
    <cellStyle name="Normal 8 7 4 4" xfId="3993" xr:uid="{77E13088-F6D0-41F3-AA56-9FC96ACAEBBE}"/>
    <cellStyle name="Normal 8 7 5" xfId="3994" xr:uid="{6A77007E-459F-47C3-AEA5-E721B7C30F4A}"/>
    <cellStyle name="Normal 8 7 6" xfId="3995" xr:uid="{3E9680AA-9B6D-411E-8A05-8744E830307A}"/>
    <cellStyle name="Normal 8 7 7" xfId="3996" xr:uid="{EFD628AB-08B3-489C-9D8D-0DE41860B0A8}"/>
    <cellStyle name="Normal 8 8" xfId="399" xr:uid="{81FF7DC8-F65D-4F24-A9B1-0629258CF5E1}"/>
    <cellStyle name="Normal 8 8 2" xfId="824" xr:uid="{FC93BD78-8BF1-4739-BE2E-CE909C13A690}"/>
    <cellStyle name="Normal 8 8 2 2" xfId="2226" xr:uid="{48B6FCC6-E07B-4954-8531-1AB792191E86}"/>
    <cellStyle name="Normal 8 8 2 3" xfId="3997" xr:uid="{3C093A8E-A057-42D9-91D3-41679DD12437}"/>
    <cellStyle name="Normal 8 8 2 4" xfId="3998" xr:uid="{B5BEA48C-D9B2-4D42-A88D-0284B1228EF9}"/>
    <cellStyle name="Normal 8 8 3" xfId="2227" xr:uid="{695B3C5A-46CA-4D0A-A2AA-685E2CCBB3DF}"/>
    <cellStyle name="Normal 8 8 3 2" xfId="3999" xr:uid="{487E9240-313F-4DBB-94B5-CC698F5CF531}"/>
    <cellStyle name="Normal 8 8 3 3" xfId="4000" xr:uid="{C314DED7-2EBC-42F6-802D-27D12800152F}"/>
    <cellStyle name="Normal 8 8 3 4" xfId="4001" xr:uid="{E4D63AF2-D027-401F-96E5-7D3F55B74548}"/>
    <cellStyle name="Normal 8 8 4" xfId="4002" xr:uid="{50AF5435-33B7-4F1F-8D34-0AAE2CBE7A8B}"/>
    <cellStyle name="Normal 8 8 5" xfId="4003" xr:uid="{3F841F71-08AB-43EC-B24C-F6E5C3B4E9C0}"/>
    <cellStyle name="Normal 8 8 6" xfId="4004" xr:uid="{5DA48B2C-29EE-4F5B-9E45-6FAB2AFAE720}"/>
    <cellStyle name="Normal 8 9" xfId="400" xr:uid="{5C8E7BD4-2EE1-4AEF-9AFA-38FC2998A07E}"/>
    <cellStyle name="Normal 8 9 2" xfId="2228" xr:uid="{41F17E6B-FA5D-472D-9B8C-5DA6C00D86E3}"/>
    <cellStyle name="Normal 8 9 2 2" xfId="4005" xr:uid="{8C92A6CE-BF79-4612-9F73-BAFED813980B}"/>
    <cellStyle name="Normal 8 9 2 2 2" xfId="4410" xr:uid="{A740ABCD-4D71-45E6-9BE2-DCC3F097BE56}"/>
    <cellStyle name="Normal 8 9 2 2 3" xfId="4689" xr:uid="{7C4E94B1-A0E8-4647-8E01-19AFD6CA3590}"/>
    <cellStyle name="Normal 8 9 2 3" xfId="4006" xr:uid="{8AA68DEA-E631-4B3D-81E9-7C6F9FB16EA3}"/>
    <cellStyle name="Normal 8 9 2 4" xfId="4007" xr:uid="{0B8A9E4D-CCBC-4ABE-A078-2ADE37C1B575}"/>
    <cellStyle name="Normal 8 9 3" xfId="4008" xr:uid="{DC5D8753-BFEC-4864-BE35-C9B20FF7F52F}"/>
    <cellStyle name="Normal 8 9 3 2" xfId="5343" xr:uid="{D6AA8142-4CBC-4E79-B930-337EC9A0D69C}"/>
    <cellStyle name="Normal 8 9 4" xfId="4009" xr:uid="{236E9DE9-2993-4E4F-869A-E2F9EC6FB8BF}"/>
    <cellStyle name="Normal 8 9 4 2" xfId="4580" xr:uid="{93848A47-3F8C-441F-A16A-687DADB9DD00}"/>
    <cellStyle name="Normal 8 9 4 3" xfId="4690" xr:uid="{194FD42C-D1B7-4FF3-9FE9-84687DEF633F}"/>
    <cellStyle name="Normal 8 9 4 4" xfId="4609" xr:uid="{FDAA4BD1-2701-4309-A34D-4E0A8C1B48D4}"/>
    <cellStyle name="Normal 8 9 5" xfId="4010" xr:uid="{0AA4B4D8-6266-4A42-B2DE-6C052247919B}"/>
    <cellStyle name="Normal 9" xfId="164" xr:uid="{6E578E68-136F-43F6-92B6-E680D9F3DC47}"/>
    <cellStyle name="Normal 9 10" xfId="401" xr:uid="{31D4489E-3AFC-4D05-AA9E-48CAC9D621FF}"/>
    <cellStyle name="Normal 9 10 2" xfId="2229" xr:uid="{943EA5C2-BCEE-4E46-BA2E-1F5832FC9B9E}"/>
    <cellStyle name="Normal 9 10 2 2" xfId="4011" xr:uid="{ECEB8139-5EA2-4C52-AE5E-00567104658E}"/>
    <cellStyle name="Normal 9 10 2 3" xfId="4012" xr:uid="{FA72BA52-1686-4F6B-B1BF-3FE6939AA342}"/>
    <cellStyle name="Normal 9 10 2 4" xfId="4013" xr:uid="{24ECB5AB-BA47-499E-A49D-2CAD1BD5C26B}"/>
    <cellStyle name="Normal 9 10 3" xfId="4014" xr:uid="{6E0F7872-D576-4B7D-ACC3-DD6CC37076BE}"/>
    <cellStyle name="Normal 9 10 4" xfId="4015" xr:uid="{BC14EAE9-A02D-4011-BA41-199356009257}"/>
    <cellStyle name="Normal 9 10 5" xfId="4016" xr:uid="{168B6F2F-B46B-4B76-9146-0455A6DF7D38}"/>
    <cellStyle name="Normal 9 11" xfId="2230" xr:uid="{0D1E2F12-359A-4707-BDAF-3687429E4311}"/>
    <cellStyle name="Normal 9 11 2" xfId="4017" xr:uid="{2EB5EB2E-6DE9-4FC1-8D39-3892EC878B0A}"/>
    <cellStyle name="Normal 9 11 3" xfId="4018" xr:uid="{3348BEB6-8E49-4EB3-84D8-B9D47C47FA55}"/>
    <cellStyle name="Normal 9 11 4" xfId="4019" xr:uid="{ED66241D-E124-4A2C-A96F-7D9B426EC3CD}"/>
    <cellStyle name="Normal 9 12" xfId="4020" xr:uid="{E9120902-1E6D-4BA8-8EC6-4A07EDD6A90B}"/>
    <cellStyle name="Normal 9 12 2" xfId="4021" xr:uid="{59FDC4AD-D94C-437E-88EC-18D76F40D83F}"/>
    <cellStyle name="Normal 9 12 3" xfId="4022" xr:uid="{83DD9A49-1978-4B12-84F1-391CA8CE4F2A}"/>
    <cellStyle name="Normal 9 12 4" xfId="4023" xr:uid="{D048FEF2-8156-4B76-92DB-9D99BDDEB303}"/>
    <cellStyle name="Normal 9 13" xfId="4024" xr:uid="{E3B85DF3-D241-4D45-A259-F5ADC1829BE2}"/>
    <cellStyle name="Normal 9 13 2" xfId="4025" xr:uid="{788E5606-A33E-4780-BC0E-74236AE66311}"/>
    <cellStyle name="Normal 9 14" xfId="4026" xr:uid="{91621FFE-5AB1-40FE-8BC4-0834B4F6E974}"/>
    <cellStyle name="Normal 9 15" xfId="4027" xr:uid="{E05636B2-90C4-44C8-837A-B937C01F92F4}"/>
    <cellStyle name="Normal 9 16" xfId="4028" xr:uid="{447A1728-1C73-489C-B1D0-38972CE35373}"/>
    <cellStyle name="Normal 9 2" xfId="165" xr:uid="{2F243764-BBDB-48D4-828C-6AF9F06D8910}"/>
    <cellStyle name="Normal 9 2 2" xfId="402" xr:uid="{213BA021-E32E-46A3-A68D-AC1993787CD4}"/>
    <cellStyle name="Normal 9 2 2 2" xfId="4672" xr:uid="{52BA208E-CE17-46AE-9D4D-8BD6CF42A7B0}"/>
    <cellStyle name="Normal 9 2 3" xfId="4561" xr:uid="{E1AF73C7-86DB-42B0-8C94-2046AD949F17}"/>
    <cellStyle name="Normal 9 3" xfId="166" xr:uid="{F8E81097-D62C-48BC-B09F-6D6BADAECADF}"/>
    <cellStyle name="Normal 9 3 10" xfId="4029" xr:uid="{21102244-8CBC-401E-8387-EA8CA2F1C193}"/>
    <cellStyle name="Normal 9 3 11" xfId="4030" xr:uid="{780DD281-793E-4AC3-99A0-F9F3420C6C5A}"/>
    <cellStyle name="Normal 9 3 2" xfId="167" xr:uid="{08A11ED2-E866-4575-AD4A-DEB5866DEC02}"/>
    <cellStyle name="Normal 9 3 2 2" xfId="168" xr:uid="{95E4D870-E1DC-4BC4-BEA5-6CDD54BF8DFD}"/>
    <cellStyle name="Normal 9 3 2 2 2" xfId="403" xr:uid="{8F6F3B87-69C2-4C47-AD17-14F587DF42A5}"/>
    <cellStyle name="Normal 9 3 2 2 2 2" xfId="825" xr:uid="{829831F3-385E-4387-BD0B-1EB66D1158A1}"/>
    <cellStyle name="Normal 9 3 2 2 2 2 2" xfId="826" xr:uid="{0CE1957A-4DA1-42D6-AE72-10AE7D9A32AC}"/>
    <cellStyle name="Normal 9 3 2 2 2 2 2 2" xfId="2231" xr:uid="{C91224D2-0100-41BC-B65F-F83095DF371D}"/>
    <cellStyle name="Normal 9 3 2 2 2 2 2 2 2" xfId="2232" xr:uid="{F0B1150B-6034-470E-A531-9BA6AE53F582}"/>
    <cellStyle name="Normal 9 3 2 2 2 2 2 3" xfId="2233" xr:uid="{01C9A787-9859-446B-89B1-AA116DE5EEAF}"/>
    <cellStyle name="Normal 9 3 2 2 2 2 3" xfId="2234" xr:uid="{CF5D81FD-0817-41B2-959D-5CC49CA82C65}"/>
    <cellStyle name="Normal 9 3 2 2 2 2 3 2" xfId="2235" xr:uid="{21BFB0BC-8E06-4A8D-9390-49649FF8D9DE}"/>
    <cellStyle name="Normal 9 3 2 2 2 2 4" xfId="2236" xr:uid="{DAC48426-B854-48A2-8539-93CC72625730}"/>
    <cellStyle name="Normal 9 3 2 2 2 3" xfId="827" xr:uid="{B7A9565A-A7EA-4F96-BE6D-B9C21994AB94}"/>
    <cellStyle name="Normal 9 3 2 2 2 3 2" xfId="2237" xr:uid="{3BD2A2D8-0DDE-4633-9D44-9561D5D03BAB}"/>
    <cellStyle name="Normal 9 3 2 2 2 3 2 2" xfId="2238" xr:uid="{7B8CFA73-21CC-4F68-A7E7-FB0CA7BD6F26}"/>
    <cellStyle name="Normal 9 3 2 2 2 3 3" xfId="2239" xr:uid="{D5E447AA-DA54-4BCC-B852-35DFA51BAD9D}"/>
    <cellStyle name="Normal 9 3 2 2 2 3 4" xfId="4031" xr:uid="{63A0CD3A-201F-457B-954A-0B2BB32B44C9}"/>
    <cellStyle name="Normal 9 3 2 2 2 4" xfId="2240" xr:uid="{66A183E4-9B40-457E-94E0-1D9434595150}"/>
    <cellStyle name="Normal 9 3 2 2 2 4 2" xfId="2241" xr:uid="{6C3DC93C-4C04-4D77-99A2-F821F1C4F0FA}"/>
    <cellStyle name="Normal 9 3 2 2 2 5" xfId="2242" xr:uid="{269B1100-552F-45A5-B3F1-9D329C635DDD}"/>
    <cellStyle name="Normal 9 3 2 2 2 6" xfId="4032" xr:uid="{51650EBC-5E47-4F22-B2C2-E490DEF08D69}"/>
    <cellStyle name="Normal 9 3 2 2 3" xfId="404" xr:uid="{6CEC3C16-1E0D-4DD0-9DA5-8FE0498CBDD0}"/>
    <cellStyle name="Normal 9 3 2 2 3 2" xfId="828" xr:uid="{582C4DC6-EF6E-48C3-A24E-57CFC762687B}"/>
    <cellStyle name="Normal 9 3 2 2 3 2 2" xfId="829" xr:uid="{72AC1732-46B2-4CDF-87FE-02892B8EF1B4}"/>
    <cellStyle name="Normal 9 3 2 2 3 2 2 2" xfId="2243" xr:uid="{F253E725-B995-4442-8DA1-878ADE543674}"/>
    <cellStyle name="Normal 9 3 2 2 3 2 2 2 2" xfId="2244" xr:uid="{F1EB3CEF-E2AD-4FB3-960F-FA63AAE5E816}"/>
    <cellStyle name="Normal 9 3 2 2 3 2 2 3" xfId="2245" xr:uid="{F0423305-CCD3-4F03-8CAB-C44A18EEAC35}"/>
    <cellStyle name="Normal 9 3 2 2 3 2 3" xfId="2246" xr:uid="{7B32F2EA-8FDC-45FD-BAE2-CBD4E4631177}"/>
    <cellStyle name="Normal 9 3 2 2 3 2 3 2" xfId="2247" xr:uid="{5E15EB92-796E-4955-9CD2-8423D35C87B1}"/>
    <cellStyle name="Normal 9 3 2 2 3 2 4" xfId="2248" xr:uid="{A0D7AFB5-296F-48FA-83D2-7718F4C0F7F5}"/>
    <cellStyle name="Normal 9 3 2 2 3 3" xfId="830" xr:uid="{6744A3E7-8CEC-4F26-ACAC-526E1639C3EA}"/>
    <cellStyle name="Normal 9 3 2 2 3 3 2" xfId="2249" xr:uid="{9A70BB0A-1B15-45F5-84C1-E60461988934}"/>
    <cellStyle name="Normal 9 3 2 2 3 3 2 2" xfId="2250" xr:uid="{794B5270-BE68-4EC4-8653-FA11D711A81A}"/>
    <cellStyle name="Normal 9 3 2 2 3 3 3" xfId="2251" xr:uid="{7D8C7F16-69E7-450D-9E75-C0C89877B195}"/>
    <cellStyle name="Normal 9 3 2 2 3 4" xfId="2252" xr:uid="{2189EEEE-CA5B-4F6A-BF8B-B5AC45842BA5}"/>
    <cellStyle name="Normal 9 3 2 2 3 4 2" xfId="2253" xr:uid="{60282FA6-118E-4550-8803-05AC3DD2D62C}"/>
    <cellStyle name="Normal 9 3 2 2 3 5" xfId="2254" xr:uid="{97B942C0-3593-43E4-8C39-A10F53DC86A0}"/>
    <cellStyle name="Normal 9 3 2 2 4" xfId="831" xr:uid="{341B4488-5ECD-45FF-B6D2-DCD91045F58F}"/>
    <cellStyle name="Normal 9 3 2 2 4 2" xfId="832" xr:uid="{7EC7EA87-A784-47A5-84FA-75F9CEB3C08A}"/>
    <cellStyle name="Normal 9 3 2 2 4 2 2" xfId="2255" xr:uid="{E9B97471-89C1-431E-995D-52930ADD60FE}"/>
    <cellStyle name="Normal 9 3 2 2 4 2 2 2" xfId="2256" xr:uid="{46BAC89C-2524-42BB-BC84-1DEED9131E28}"/>
    <cellStyle name="Normal 9 3 2 2 4 2 3" xfId="2257" xr:uid="{663D3465-1289-4588-987E-011E36E2DCC9}"/>
    <cellStyle name="Normal 9 3 2 2 4 3" xfId="2258" xr:uid="{2C6F1CD7-04AD-45D8-9786-F54449077C1B}"/>
    <cellStyle name="Normal 9 3 2 2 4 3 2" xfId="2259" xr:uid="{61730FF2-9FD7-40CF-9D7A-500B9F68FE6D}"/>
    <cellStyle name="Normal 9 3 2 2 4 4" xfId="2260" xr:uid="{1AFAB12C-ABBA-47C3-9104-2AE1DCA9083F}"/>
    <cellStyle name="Normal 9 3 2 2 5" xfId="833" xr:uid="{4B9A81B8-A667-4F9E-9386-0DA8CA56F994}"/>
    <cellStyle name="Normal 9 3 2 2 5 2" xfId="2261" xr:uid="{A65190FE-D1EA-4CED-A988-F21D7F2D58A3}"/>
    <cellStyle name="Normal 9 3 2 2 5 2 2" xfId="2262" xr:uid="{5C738C9A-B2D7-47B5-84F3-E5364A77E885}"/>
    <cellStyle name="Normal 9 3 2 2 5 3" xfId="2263" xr:uid="{1ACF9F20-00A9-46F6-ADD4-5B69D51B0597}"/>
    <cellStyle name="Normal 9 3 2 2 5 4" xfId="4033" xr:uid="{CEDC56DA-45FB-4B2E-9D1B-B1AAA6A55D3B}"/>
    <cellStyle name="Normal 9 3 2 2 6" xfId="2264" xr:uid="{D4353CC9-0C41-4408-9078-C235024838EE}"/>
    <cellStyle name="Normal 9 3 2 2 6 2" xfId="2265" xr:uid="{48B88B20-8947-4042-8702-AFC4E38353C9}"/>
    <cellStyle name="Normal 9 3 2 2 7" xfId="2266" xr:uid="{789BA9FB-E6F7-463C-9272-143CE2753C35}"/>
    <cellStyle name="Normal 9 3 2 2 8" xfId="4034" xr:uid="{E6B1F82A-32E2-4D1B-8ACD-BAC04726F96A}"/>
    <cellStyle name="Normal 9 3 2 3" xfId="405" xr:uid="{650A0804-DB13-4758-9673-AE2E2B91BD0C}"/>
    <cellStyle name="Normal 9 3 2 3 2" xfId="834" xr:uid="{767AE31B-473A-472E-8D3D-EE761C0B2805}"/>
    <cellStyle name="Normal 9 3 2 3 2 2" xfId="835" xr:uid="{CCAF3BEB-0883-41AD-98A6-6A54635AE5E6}"/>
    <cellStyle name="Normal 9 3 2 3 2 2 2" xfId="2267" xr:uid="{1860C724-A3C4-4D31-A38B-8F5FA65059F8}"/>
    <cellStyle name="Normal 9 3 2 3 2 2 2 2" xfId="2268" xr:uid="{B09578AB-D3E2-4DF0-9FEA-3431A8CED91C}"/>
    <cellStyle name="Normal 9 3 2 3 2 2 3" xfId="2269" xr:uid="{D474C9CD-6523-422E-A796-744541367B34}"/>
    <cellStyle name="Normal 9 3 2 3 2 3" xfId="2270" xr:uid="{A4739B81-E470-4FD6-A7BA-BC101D2B1DFA}"/>
    <cellStyle name="Normal 9 3 2 3 2 3 2" xfId="2271" xr:uid="{4093FED6-38C4-41FF-8377-006C585D2689}"/>
    <cellStyle name="Normal 9 3 2 3 2 4" xfId="2272" xr:uid="{DC38EC20-1BA3-4253-AA07-F83079FAB8C0}"/>
    <cellStyle name="Normal 9 3 2 3 3" xfId="836" xr:uid="{35D106FC-283B-45AA-A91C-0BB1DAB42F44}"/>
    <cellStyle name="Normal 9 3 2 3 3 2" xfId="2273" xr:uid="{069E310F-3E5B-467A-81FF-10A3A44BBC2C}"/>
    <cellStyle name="Normal 9 3 2 3 3 2 2" xfId="2274" xr:uid="{7B7975BF-8907-4F28-9A7B-A265A43180DF}"/>
    <cellStyle name="Normal 9 3 2 3 3 3" xfId="2275" xr:uid="{0F6B6E8F-7F19-4E5A-9BA7-1BA847E1B3E5}"/>
    <cellStyle name="Normal 9 3 2 3 3 4" xfId="4035" xr:uid="{AAC3DFF7-2353-439D-AA49-68C0B7B87C77}"/>
    <cellStyle name="Normal 9 3 2 3 4" xfId="2276" xr:uid="{453033E2-A82B-483D-BB2E-E1D7B6FCB7EC}"/>
    <cellStyle name="Normal 9 3 2 3 4 2" xfId="2277" xr:uid="{3F276186-AEAD-4B68-90F2-7378194F9058}"/>
    <cellStyle name="Normal 9 3 2 3 5" xfId="2278" xr:uid="{DE93B0D9-5EF2-43AA-8993-C0ACD97C0829}"/>
    <cellStyle name="Normal 9 3 2 3 6" xfId="4036" xr:uid="{AFAC34EF-8F4C-4637-8489-C0B736C9AB2A}"/>
    <cellStyle name="Normal 9 3 2 4" xfId="406" xr:uid="{20CF1DFB-4848-498D-BA2A-1D442FF2AD81}"/>
    <cellStyle name="Normal 9 3 2 4 2" xfId="837" xr:uid="{C539846F-8B36-4997-9403-179DF77987BB}"/>
    <cellStyle name="Normal 9 3 2 4 2 2" xfId="838" xr:uid="{428EE44B-AB38-43DB-8345-A84433CC8BC0}"/>
    <cellStyle name="Normal 9 3 2 4 2 2 2" xfId="2279" xr:uid="{4DD2DEA8-AD06-4FEF-92EA-DECD787F798E}"/>
    <cellStyle name="Normal 9 3 2 4 2 2 2 2" xfId="2280" xr:uid="{172997C3-0965-4DDA-8EB3-6E8A8268BE13}"/>
    <cellStyle name="Normal 9 3 2 4 2 2 3" xfId="2281" xr:uid="{62C573D7-7A30-43D7-A0EF-EF2938EAAE9C}"/>
    <cellStyle name="Normal 9 3 2 4 2 3" xfId="2282" xr:uid="{40420441-ED32-4A3F-AF39-37CE31E3897F}"/>
    <cellStyle name="Normal 9 3 2 4 2 3 2" xfId="2283" xr:uid="{EA1D3FA3-FE32-494A-91A3-6C39A0065000}"/>
    <cellStyle name="Normal 9 3 2 4 2 4" xfId="2284" xr:uid="{8C181F7E-EBC9-4046-872B-F9F880ADBF57}"/>
    <cellStyle name="Normal 9 3 2 4 3" xfId="839" xr:uid="{8B71F5B4-112E-4469-AC11-73E62B104919}"/>
    <cellStyle name="Normal 9 3 2 4 3 2" xfId="2285" xr:uid="{5F0AD532-766E-4990-95FB-5F482EA9060B}"/>
    <cellStyle name="Normal 9 3 2 4 3 2 2" xfId="2286" xr:uid="{84AEC450-42A7-4418-AED9-2DDBC998A430}"/>
    <cellStyle name="Normal 9 3 2 4 3 3" xfId="2287" xr:uid="{64D104F2-53FA-4CCD-9DD3-89D15385F077}"/>
    <cellStyle name="Normal 9 3 2 4 4" xfId="2288" xr:uid="{F1EE30E7-2B72-47AA-BA52-7F5A53FF6E79}"/>
    <cellStyle name="Normal 9 3 2 4 4 2" xfId="2289" xr:uid="{E2080775-7BFE-469F-874C-66FE9C8FC422}"/>
    <cellStyle name="Normal 9 3 2 4 5" xfId="2290" xr:uid="{23645AAC-3774-410B-97E6-6EC1E555C682}"/>
    <cellStyle name="Normal 9 3 2 5" xfId="407" xr:uid="{C8BC8CCB-2C32-431E-AEB0-CD9164CAE025}"/>
    <cellStyle name="Normal 9 3 2 5 2" xfId="840" xr:uid="{D87AB5B5-4998-4A74-AA23-0FD209372CE3}"/>
    <cellStyle name="Normal 9 3 2 5 2 2" xfId="2291" xr:uid="{FB77AE31-0FA8-48EC-87D1-ECDAB2CF33F5}"/>
    <cellStyle name="Normal 9 3 2 5 2 2 2" xfId="2292" xr:uid="{5979048A-239A-4B52-A953-452E0308C715}"/>
    <cellStyle name="Normal 9 3 2 5 2 3" xfId="2293" xr:uid="{E0B05216-C22D-40A3-9D56-0EBB0A7E1DA5}"/>
    <cellStyle name="Normal 9 3 2 5 3" xfId="2294" xr:uid="{09389338-B59B-4D59-8B72-04F4876A2736}"/>
    <cellStyle name="Normal 9 3 2 5 3 2" xfId="2295" xr:uid="{9B618555-1381-4917-BFC2-47D0345C345D}"/>
    <cellStyle name="Normal 9 3 2 5 4" xfId="2296" xr:uid="{7582D4CD-EE23-4149-8EB2-62AAF5EE48FB}"/>
    <cellStyle name="Normal 9 3 2 6" xfId="841" xr:uid="{9ADF3EC5-F543-4047-8711-31EE01A8E87D}"/>
    <cellStyle name="Normal 9 3 2 6 2" xfId="2297" xr:uid="{C9FA46D1-BE6D-4640-87EF-9890C69D8929}"/>
    <cellStyle name="Normal 9 3 2 6 2 2" xfId="2298" xr:uid="{6CD58C38-0D0B-4B2E-907E-7263D16059E4}"/>
    <cellStyle name="Normal 9 3 2 6 3" xfId="2299" xr:uid="{9C7054F5-9A19-4082-BB0C-1ABA846D3EA0}"/>
    <cellStyle name="Normal 9 3 2 6 4" xfId="4037" xr:uid="{F747B072-51EF-40AE-AA6A-555DA96709EE}"/>
    <cellStyle name="Normal 9 3 2 7" xfId="2300" xr:uid="{BD176766-24B6-4563-A280-2A519E4BFAB3}"/>
    <cellStyle name="Normal 9 3 2 7 2" xfId="2301" xr:uid="{2982535C-E316-4927-8AD9-45298D05E441}"/>
    <cellStyle name="Normal 9 3 2 8" xfId="2302" xr:uid="{E91E9EB1-A25E-4933-98FC-34365619E873}"/>
    <cellStyle name="Normal 9 3 2 9" xfId="4038" xr:uid="{B6959862-F846-424C-8CC4-43D02B7F35A9}"/>
    <cellStyle name="Normal 9 3 3" xfId="169" xr:uid="{68E5C7D3-EDBE-4F0B-9AB4-C213FCBC10FC}"/>
    <cellStyle name="Normal 9 3 3 2" xfId="170" xr:uid="{B5A89567-BD83-4B18-9507-2B7C46BD8097}"/>
    <cellStyle name="Normal 9 3 3 2 2" xfId="842" xr:uid="{5F6277F2-1AB5-484F-9EDA-67EC01DC36DF}"/>
    <cellStyle name="Normal 9 3 3 2 2 2" xfId="843" xr:uid="{B8D0F48B-142F-4F15-B230-E97D105EF82E}"/>
    <cellStyle name="Normal 9 3 3 2 2 2 2" xfId="2303" xr:uid="{75132130-2C07-4916-8225-3561EC11DAE2}"/>
    <cellStyle name="Normal 9 3 3 2 2 2 2 2" xfId="2304" xr:uid="{2CA2A397-05EA-4FC8-9898-191F7B699AD5}"/>
    <cellStyle name="Normal 9 3 3 2 2 2 3" xfId="2305" xr:uid="{DD9EF6F2-4766-40DD-A781-A244F6FE606C}"/>
    <cellStyle name="Normal 9 3 3 2 2 3" xfId="2306" xr:uid="{737D638D-CF3F-4C67-87ED-CB8D39FC2E02}"/>
    <cellStyle name="Normal 9 3 3 2 2 3 2" xfId="2307" xr:uid="{F3920AA2-7C01-42E5-8321-D41C7D3A9297}"/>
    <cellStyle name="Normal 9 3 3 2 2 4" xfId="2308" xr:uid="{12FE11E4-3999-45E6-84FC-828FC4394036}"/>
    <cellStyle name="Normal 9 3 3 2 3" xfId="844" xr:uid="{7DC79F82-1F00-4554-A755-7D7ABC5774B7}"/>
    <cellStyle name="Normal 9 3 3 2 3 2" xfId="2309" xr:uid="{02EC2504-FBC0-4796-BB73-D0776577FE95}"/>
    <cellStyle name="Normal 9 3 3 2 3 2 2" xfId="2310" xr:uid="{A87FA7FD-B050-4DA2-9331-112322AC565E}"/>
    <cellStyle name="Normal 9 3 3 2 3 3" xfId="2311" xr:uid="{84F14951-6894-44EF-8C7C-2DAD9771244F}"/>
    <cellStyle name="Normal 9 3 3 2 3 4" xfId="4039" xr:uid="{74832FAF-9078-433E-A287-8E2498910AB3}"/>
    <cellStyle name="Normal 9 3 3 2 4" xfId="2312" xr:uid="{3D918519-A640-467A-9114-86B99E31D22A}"/>
    <cellStyle name="Normal 9 3 3 2 4 2" xfId="2313" xr:uid="{F4DF1F1C-51D6-4392-85C7-8C73DB1880C6}"/>
    <cellStyle name="Normal 9 3 3 2 5" xfId="2314" xr:uid="{4DCF7521-AFB6-483E-B9F5-7BB55643AC2A}"/>
    <cellStyle name="Normal 9 3 3 2 6" xfId="4040" xr:uid="{648BFF84-7E0E-431F-AC96-4834072DFA9F}"/>
    <cellStyle name="Normal 9 3 3 3" xfId="408" xr:uid="{9A4E9F03-FB48-4001-907A-58C3358F6D70}"/>
    <cellStyle name="Normal 9 3 3 3 2" xfId="845" xr:uid="{93570707-A271-49A7-8C0C-8C47A3E64900}"/>
    <cellStyle name="Normal 9 3 3 3 2 2" xfId="846" xr:uid="{7CB3F431-130E-4281-A17F-B544A81B7430}"/>
    <cellStyle name="Normal 9 3 3 3 2 2 2" xfId="2315" xr:uid="{37C0125E-993C-404B-9BEA-411FC20EC2B6}"/>
    <cellStyle name="Normal 9 3 3 3 2 2 2 2" xfId="2316" xr:uid="{FE04FA76-57C1-4663-8250-8831518CF372}"/>
    <cellStyle name="Normal 9 3 3 3 2 2 2 2 2" xfId="4765" xr:uid="{DE16F390-AEFC-4F45-8E69-C3EC62A767A3}"/>
    <cellStyle name="Normal 9 3 3 3 2 2 3" xfId="2317" xr:uid="{854BF941-D23B-4B3B-A008-31AE8A8DD968}"/>
    <cellStyle name="Normal 9 3 3 3 2 2 3 2" xfId="4766" xr:uid="{58F52B48-4245-45B5-A441-2223ED97C3FF}"/>
    <cellStyle name="Normal 9 3 3 3 2 3" xfId="2318" xr:uid="{CADF27A3-3701-4495-99CE-0DFCC41F2334}"/>
    <cellStyle name="Normal 9 3 3 3 2 3 2" xfId="2319" xr:uid="{BC2D88E2-D49A-445E-B69F-AFE14507E420}"/>
    <cellStyle name="Normal 9 3 3 3 2 3 2 2" xfId="4768" xr:uid="{EB2FFE82-BC10-4198-8841-939C69E12CEF}"/>
    <cellStyle name="Normal 9 3 3 3 2 3 3" xfId="4767" xr:uid="{4FB66B64-F03C-471F-80B0-195892F539A8}"/>
    <cellStyle name="Normal 9 3 3 3 2 4" xfId="2320" xr:uid="{DB81F500-387D-4AA8-A947-31696D5E7E64}"/>
    <cellStyle name="Normal 9 3 3 3 2 4 2" xfId="4769" xr:uid="{2666FA0A-07D7-455D-9544-69D41F8637D0}"/>
    <cellStyle name="Normal 9 3 3 3 3" xfId="847" xr:uid="{E48416D2-C927-43A5-975C-49EE709EDF58}"/>
    <cellStyle name="Normal 9 3 3 3 3 2" xfId="2321" xr:uid="{F45EB19A-48B5-4AA8-82E9-B58BAFDB415F}"/>
    <cellStyle name="Normal 9 3 3 3 3 2 2" xfId="2322" xr:uid="{B576DDEA-3836-4CFC-8E72-611FC7DC0D5B}"/>
    <cellStyle name="Normal 9 3 3 3 3 2 2 2" xfId="4772" xr:uid="{81335635-7E17-4660-AB3A-B8264F457653}"/>
    <cellStyle name="Normal 9 3 3 3 3 2 3" xfId="4771" xr:uid="{8A206360-46FA-4486-84CB-1E63F9904857}"/>
    <cellStyle name="Normal 9 3 3 3 3 3" xfId="2323" xr:uid="{C2C3E57F-CEDB-4B4C-895D-1B09547EF9F4}"/>
    <cellStyle name="Normal 9 3 3 3 3 3 2" xfId="4773" xr:uid="{6EF5EC55-1301-4E63-947E-A46BDFE8EFEB}"/>
    <cellStyle name="Normal 9 3 3 3 3 4" xfId="4770" xr:uid="{66185CDA-2073-444F-9FFB-B05F18DBEFF5}"/>
    <cellStyle name="Normal 9 3 3 3 4" xfId="2324" xr:uid="{ABE4E4C1-647C-45B1-9CFF-DE568744311C}"/>
    <cellStyle name="Normal 9 3 3 3 4 2" xfId="2325" xr:uid="{8EEBDC60-201C-4934-A8E2-16C10C29E773}"/>
    <cellStyle name="Normal 9 3 3 3 4 2 2" xfId="4775" xr:uid="{5004CFD4-80A9-4D9E-BB24-F165A9547AC0}"/>
    <cellStyle name="Normal 9 3 3 3 4 3" xfId="4774" xr:uid="{EFCF33C9-FBC5-42C3-B2D6-BA17EC523381}"/>
    <cellStyle name="Normal 9 3 3 3 5" xfId="2326" xr:uid="{EA88C8A2-1258-4F97-9494-E9E2EB09187D}"/>
    <cellStyle name="Normal 9 3 3 3 5 2" xfId="4776" xr:uid="{FCF2B972-36D8-460D-8B9B-B1ABD3E9DADB}"/>
    <cellStyle name="Normal 9 3 3 4" xfId="409" xr:uid="{BC75FEBE-F1CE-4EB0-8C43-2438E202F1D3}"/>
    <cellStyle name="Normal 9 3 3 4 2" xfId="848" xr:uid="{00E8AE2D-4F42-4ACF-8455-5EAC0902965D}"/>
    <cellStyle name="Normal 9 3 3 4 2 2" xfId="2327" xr:uid="{C4240A2A-CF29-44CD-87F0-0286D28DB8A0}"/>
    <cellStyle name="Normal 9 3 3 4 2 2 2" xfId="2328" xr:uid="{F2C69992-127F-4236-9823-D84A3D5B4D7D}"/>
    <cellStyle name="Normal 9 3 3 4 2 2 2 2" xfId="4780" xr:uid="{BECF344D-B57E-41DA-8DF6-09FDD8736296}"/>
    <cellStyle name="Normal 9 3 3 4 2 2 3" xfId="4779" xr:uid="{64C2EF91-7D84-407C-9DB0-0AE63E6F49C3}"/>
    <cellStyle name="Normal 9 3 3 4 2 3" xfId="2329" xr:uid="{537EDAB3-FFE4-409D-ADA0-D22587B81175}"/>
    <cellStyle name="Normal 9 3 3 4 2 3 2" xfId="4781" xr:uid="{9359F81F-45E7-4021-8081-260ACB436B33}"/>
    <cellStyle name="Normal 9 3 3 4 2 4" xfId="4778" xr:uid="{7474457F-1C19-45BF-A6C7-2773F7262CAF}"/>
    <cellStyle name="Normal 9 3 3 4 3" xfId="2330" xr:uid="{473ADE7D-FFA8-40A1-8AB5-1BB2C0E5ECC6}"/>
    <cellStyle name="Normal 9 3 3 4 3 2" xfId="2331" xr:uid="{61F7BBBD-8649-491E-A30C-EC89CF4648E6}"/>
    <cellStyle name="Normal 9 3 3 4 3 2 2" xfId="4783" xr:uid="{AF563AC9-80B7-480C-AFAB-5A4EE62ABF08}"/>
    <cellStyle name="Normal 9 3 3 4 3 3" xfId="4782" xr:uid="{BAA19520-F5CB-4277-AE3D-7FF2C04A51D2}"/>
    <cellStyle name="Normal 9 3 3 4 4" xfId="2332" xr:uid="{9BCB1517-F056-4470-A2FB-BDF02B36B0CD}"/>
    <cellStyle name="Normal 9 3 3 4 4 2" xfId="4784" xr:uid="{D25FEF48-52A6-4D5C-87F8-C26D2544A2C8}"/>
    <cellStyle name="Normal 9 3 3 4 5" xfId="4777" xr:uid="{E47C2F13-827D-415C-861B-A72D5191A46C}"/>
    <cellStyle name="Normal 9 3 3 5" xfId="849" xr:uid="{E5466420-B98D-4569-BB31-DEA5D366D04D}"/>
    <cellStyle name="Normal 9 3 3 5 2" xfId="2333" xr:uid="{2CE9FCF8-2D53-4BC8-A3DC-3C4F1A5E4AD1}"/>
    <cellStyle name="Normal 9 3 3 5 2 2" xfId="2334" xr:uid="{432AC41A-F738-483A-A417-4F0450DA1B41}"/>
    <cellStyle name="Normal 9 3 3 5 2 2 2" xfId="4787" xr:uid="{1B89AA96-DE1B-443E-BDB6-4841000551CC}"/>
    <cellStyle name="Normal 9 3 3 5 2 3" xfId="4786" xr:uid="{13BF8125-CB2B-4FC4-9CF7-11271924F4EA}"/>
    <cellStyle name="Normal 9 3 3 5 3" xfId="2335" xr:uid="{DC32F4E6-2182-438A-A39B-D558F89766ED}"/>
    <cellStyle name="Normal 9 3 3 5 3 2" xfId="4788" xr:uid="{2063CF92-4409-4BE6-9EC7-33199E0EC357}"/>
    <cellStyle name="Normal 9 3 3 5 4" xfId="4041" xr:uid="{96E09438-F7BA-4CE9-A2AD-F68AA2AEE45F}"/>
    <cellStyle name="Normal 9 3 3 5 4 2" xfId="4789" xr:uid="{243A6019-E8CB-4073-A847-5108786DAB1C}"/>
    <cellStyle name="Normal 9 3 3 5 5" xfId="4785" xr:uid="{F6945939-F636-4BF2-9F0A-053AE1DCBC37}"/>
    <cellStyle name="Normal 9 3 3 6" xfId="2336" xr:uid="{0A7E2A3F-492F-435D-919B-CAC137B009EA}"/>
    <cellStyle name="Normal 9 3 3 6 2" xfId="2337" xr:uid="{69A19285-4B09-49CB-B2E2-61812B6F269F}"/>
    <cellStyle name="Normal 9 3 3 6 2 2" xfId="4791" xr:uid="{15F856B3-CE84-47E0-B853-743CCB2EAB9B}"/>
    <cellStyle name="Normal 9 3 3 6 3" xfId="4790" xr:uid="{711DDD22-9F98-4D8A-9E62-323ED3A13301}"/>
    <cellStyle name="Normal 9 3 3 7" xfId="2338" xr:uid="{0540A8AF-663B-4DBD-A355-5A68042C36F0}"/>
    <cellStyle name="Normal 9 3 3 7 2" xfId="4792" xr:uid="{05B03C20-57E9-46A8-8C90-1CFACA901765}"/>
    <cellStyle name="Normal 9 3 3 8" xfId="4042" xr:uid="{D0BDA7A8-8D06-47E9-B981-A0CE6319F911}"/>
    <cellStyle name="Normal 9 3 3 8 2" xfId="4793" xr:uid="{A4C8054A-C480-4542-8FC6-0DAFF39F9FAA}"/>
    <cellStyle name="Normal 9 3 4" xfId="171" xr:uid="{60B3A400-2156-4F62-825E-A5DDFEF1A92D}"/>
    <cellStyle name="Normal 9 3 4 2" xfId="450" xr:uid="{7DC8CF0B-1FB1-4FCD-83C0-5611743AB7D5}"/>
    <cellStyle name="Normal 9 3 4 2 2" xfId="850" xr:uid="{7261C4E7-3F5A-4DF7-9980-1A09B86E119D}"/>
    <cellStyle name="Normal 9 3 4 2 2 2" xfId="2339" xr:uid="{471B771F-0B09-4B40-999D-576BAB1AEAC0}"/>
    <cellStyle name="Normal 9 3 4 2 2 2 2" xfId="2340" xr:uid="{74E786FB-7495-462A-959F-4466A08B22A5}"/>
    <cellStyle name="Normal 9 3 4 2 2 2 2 2" xfId="4798" xr:uid="{6CAC15C7-ECA9-4691-811B-D800001D9432}"/>
    <cellStyle name="Normal 9 3 4 2 2 2 3" xfId="4797" xr:uid="{2256E214-3B7A-406B-9B94-287DD1A28C4A}"/>
    <cellStyle name="Normal 9 3 4 2 2 3" xfId="2341" xr:uid="{265AB2C8-92C6-4DC7-B1DB-C19BB88ED735}"/>
    <cellStyle name="Normal 9 3 4 2 2 3 2" xfId="4799" xr:uid="{9C9A4672-F8F5-4998-924E-A3EF752D3EE1}"/>
    <cellStyle name="Normal 9 3 4 2 2 4" xfId="4043" xr:uid="{C8288DD5-E648-428A-A1B2-DA6D382C1B94}"/>
    <cellStyle name="Normal 9 3 4 2 2 4 2" xfId="4800" xr:uid="{5E8066D4-0675-4EF9-9ED4-A0050FB7EC5E}"/>
    <cellStyle name="Normal 9 3 4 2 2 5" xfId="4796" xr:uid="{4F13E47C-7F09-4D53-80B4-6BA58C48A994}"/>
    <cellStyle name="Normal 9 3 4 2 3" xfId="2342" xr:uid="{6725B31C-DFA2-4791-800A-AF03CC61B287}"/>
    <cellStyle name="Normal 9 3 4 2 3 2" xfId="2343" xr:uid="{1499E224-D460-44F6-9C60-8D05F7382129}"/>
    <cellStyle name="Normal 9 3 4 2 3 2 2" xfId="4802" xr:uid="{AF83A032-D14A-426C-87CE-4411ECD723DB}"/>
    <cellStyle name="Normal 9 3 4 2 3 3" xfId="4801" xr:uid="{D7E989E6-CD52-4786-A68E-5545493CDAC4}"/>
    <cellStyle name="Normal 9 3 4 2 4" xfId="2344" xr:uid="{81BEE7C3-28ED-44F0-B9F7-0A1F7AB7B8FC}"/>
    <cellStyle name="Normal 9 3 4 2 4 2" xfId="4803" xr:uid="{45D95D23-6BED-4D69-87FE-DB717DF7CF5F}"/>
    <cellStyle name="Normal 9 3 4 2 5" xfId="4044" xr:uid="{E4EC3ACC-2E1B-42DA-938B-4935E5CDC39A}"/>
    <cellStyle name="Normal 9 3 4 2 5 2" xfId="4804" xr:uid="{4F76D9DD-A618-4F58-BEC6-957C8876A408}"/>
    <cellStyle name="Normal 9 3 4 2 6" xfId="4795" xr:uid="{D42E1AD1-11FC-47BB-BF78-E3305899258D}"/>
    <cellStyle name="Normal 9 3 4 3" xfId="851" xr:uid="{C7E28CBD-436F-4AFE-B122-4843858DF24D}"/>
    <cellStyle name="Normal 9 3 4 3 2" xfId="2345" xr:uid="{3C3DBDFC-331E-46E0-A36D-BA62A578BD47}"/>
    <cellStyle name="Normal 9 3 4 3 2 2" xfId="2346" xr:uid="{A1A60E93-9C94-465A-A3AB-F39C0A5A0A0D}"/>
    <cellStyle name="Normal 9 3 4 3 2 2 2" xfId="4807" xr:uid="{3D09870A-E7E9-41E6-9248-DCEBA45D0217}"/>
    <cellStyle name="Normal 9 3 4 3 2 3" xfId="4806" xr:uid="{E91D4049-5871-4909-B639-C1BBD123A31B}"/>
    <cellStyle name="Normal 9 3 4 3 3" xfId="2347" xr:uid="{F06EA77A-5BF6-448D-AA27-B1E0122B8A6E}"/>
    <cellStyle name="Normal 9 3 4 3 3 2" xfId="4808" xr:uid="{4E7B695F-61CE-4C7C-BCBE-38727891D84C}"/>
    <cellStyle name="Normal 9 3 4 3 4" xfId="4045" xr:uid="{E08B21F1-30F3-4192-9CC0-009EFB12F4AE}"/>
    <cellStyle name="Normal 9 3 4 3 4 2" xfId="4809" xr:uid="{AAA416B4-78FE-4E0A-872F-2AF803E063C6}"/>
    <cellStyle name="Normal 9 3 4 3 5" xfId="4805" xr:uid="{D75AEC31-CD05-4DBD-9822-80BD9CBFBA86}"/>
    <cellStyle name="Normal 9 3 4 4" xfId="2348" xr:uid="{255A90BA-6C78-4F6B-A8E7-EDB237362457}"/>
    <cellStyle name="Normal 9 3 4 4 2" xfId="2349" xr:uid="{AE065506-9D06-4E76-ACD0-8B8532E2E824}"/>
    <cellStyle name="Normal 9 3 4 4 2 2" xfId="4811" xr:uid="{1658A490-36E8-4DBC-876B-4B1400F2E263}"/>
    <cellStyle name="Normal 9 3 4 4 3" xfId="4046" xr:uid="{CD816C86-351C-4C4F-A253-6A7872A19F57}"/>
    <cellStyle name="Normal 9 3 4 4 3 2" xfId="4812" xr:uid="{F5011759-CEB3-474E-9352-25B881E75599}"/>
    <cellStyle name="Normal 9 3 4 4 4" xfId="4047" xr:uid="{23966D68-2EC4-4A2E-A7C7-67B6243E2B14}"/>
    <cellStyle name="Normal 9 3 4 4 4 2" xfId="4813" xr:uid="{725F4CED-EFDA-4264-BF78-2D892D9B0949}"/>
    <cellStyle name="Normal 9 3 4 4 5" xfId="4810" xr:uid="{9CDEFE7A-3CA8-4873-9421-C02FDC9AC829}"/>
    <cellStyle name="Normal 9 3 4 5" xfId="2350" xr:uid="{BFF90022-4F2F-4798-A57E-7D0D6457AEC8}"/>
    <cellStyle name="Normal 9 3 4 5 2" xfId="4814" xr:uid="{F3CAD04D-4BC8-4E4D-89C6-4C950B933014}"/>
    <cellStyle name="Normal 9 3 4 6" xfId="4048" xr:uid="{56AD791A-2BB3-47CF-9889-4DA2DCCD8165}"/>
    <cellStyle name="Normal 9 3 4 6 2" xfId="4815" xr:uid="{1E4DD905-30F1-40D0-B795-41905E035C4C}"/>
    <cellStyle name="Normal 9 3 4 7" xfId="4049" xr:uid="{C273064E-9855-4466-A4FB-AEC50308B789}"/>
    <cellStyle name="Normal 9 3 4 7 2" xfId="4816" xr:uid="{0F69A296-7AE2-4C63-8083-3FB4080A713F}"/>
    <cellStyle name="Normal 9 3 4 8" xfId="4794" xr:uid="{BB0DBE18-7DCC-40E3-AA66-1FAF173C34A7}"/>
    <cellStyle name="Normal 9 3 5" xfId="410" xr:uid="{E6FCA08E-2B77-48DD-8185-0489DBB372FA}"/>
    <cellStyle name="Normal 9 3 5 2" xfId="852" xr:uid="{0D3FC5B6-C429-412E-AE1E-C69EFB1AA85B}"/>
    <cellStyle name="Normal 9 3 5 2 2" xfId="853" xr:uid="{68FF5324-A951-4FF0-A8AB-FFB6ED5A807F}"/>
    <cellStyle name="Normal 9 3 5 2 2 2" xfId="2351" xr:uid="{019FFA7C-F808-4E92-8F03-7DC43A127EBD}"/>
    <cellStyle name="Normal 9 3 5 2 2 2 2" xfId="2352" xr:uid="{3FC1C808-2CC9-4F2D-8122-E0BD70C6B95D}"/>
    <cellStyle name="Normal 9 3 5 2 2 2 2 2" xfId="4821" xr:uid="{0D03E071-932A-476E-9F3A-043C2AEC6043}"/>
    <cellStyle name="Normal 9 3 5 2 2 2 3" xfId="4820" xr:uid="{3C1BCAC2-94BA-4BAD-9C89-5D3380C1520A}"/>
    <cellStyle name="Normal 9 3 5 2 2 3" xfId="2353" xr:uid="{874AD327-8D43-489F-9648-CFA0C6C1F4B4}"/>
    <cellStyle name="Normal 9 3 5 2 2 3 2" xfId="4822" xr:uid="{C5379BA5-7D78-4942-BB8C-8DBCF51E3031}"/>
    <cellStyle name="Normal 9 3 5 2 2 4" xfId="4819" xr:uid="{42216ABF-52A2-46E4-8283-A0C3212CF585}"/>
    <cellStyle name="Normal 9 3 5 2 3" xfId="2354" xr:uid="{C70823B0-0B06-4BE5-9429-6F406EAE7528}"/>
    <cellStyle name="Normal 9 3 5 2 3 2" xfId="2355" xr:uid="{A207C3B8-0F42-4971-8875-0B0AE72359CC}"/>
    <cellStyle name="Normal 9 3 5 2 3 2 2" xfId="4824" xr:uid="{B7D49B33-CD1D-481E-A09F-CE1D513C31FC}"/>
    <cellStyle name="Normal 9 3 5 2 3 3" xfId="4823" xr:uid="{77600DBE-E0E1-4454-85E2-A69E9444D703}"/>
    <cellStyle name="Normal 9 3 5 2 4" xfId="2356" xr:uid="{70B88558-ED66-4352-8B6F-61FFD951B170}"/>
    <cellStyle name="Normal 9 3 5 2 4 2" xfId="4825" xr:uid="{FF45CDEC-649F-494B-946D-7FD21EDE1750}"/>
    <cellStyle name="Normal 9 3 5 2 5" xfId="4818" xr:uid="{F610042F-6BDF-4EFA-842E-D40F5C78460D}"/>
    <cellStyle name="Normal 9 3 5 3" xfId="854" xr:uid="{34174530-AC48-4E0A-8F8C-4AA39CDBFC04}"/>
    <cellStyle name="Normal 9 3 5 3 2" xfId="2357" xr:uid="{2160A1A8-1758-4D8E-BC18-00C192784176}"/>
    <cellStyle name="Normal 9 3 5 3 2 2" xfId="2358" xr:uid="{38F44B56-7B27-4DA0-9E1E-C2D385ADADFF}"/>
    <cellStyle name="Normal 9 3 5 3 2 2 2" xfId="4828" xr:uid="{09788DAC-8D69-49C9-824A-E83354B18CBC}"/>
    <cellStyle name="Normal 9 3 5 3 2 3" xfId="4827" xr:uid="{7AA4FC02-E382-41C2-ADD9-96A593C62064}"/>
    <cellStyle name="Normal 9 3 5 3 3" xfId="2359" xr:uid="{9A9DEFEA-32B8-4F4D-BFFB-FD224C3DCF8C}"/>
    <cellStyle name="Normal 9 3 5 3 3 2" xfId="4829" xr:uid="{CEA56A79-5365-46BE-B481-032BAD881BAF}"/>
    <cellStyle name="Normal 9 3 5 3 4" xfId="4050" xr:uid="{DE3C6384-5A14-4BB4-8785-E44ABD618C9E}"/>
    <cellStyle name="Normal 9 3 5 3 4 2" xfId="4830" xr:uid="{AB670B98-7E3D-47F1-9505-28597F70BBB0}"/>
    <cellStyle name="Normal 9 3 5 3 5" xfId="4826" xr:uid="{6900B2B7-1F45-418E-A07B-E7413F07381D}"/>
    <cellStyle name="Normal 9 3 5 4" xfId="2360" xr:uid="{0D7AC2F0-EB50-4443-AB39-FC729C3E0282}"/>
    <cellStyle name="Normal 9 3 5 4 2" xfId="2361" xr:uid="{6D5E35CC-52AB-4661-A853-FD348659929A}"/>
    <cellStyle name="Normal 9 3 5 4 2 2" xfId="4832" xr:uid="{2A27D3A9-5BF2-4194-A1F3-B45BC25C3390}"/>
    <cellStyle name="Normal 9 3 5 4 3" xfId="4831" xr:uid="{4A18E4BB-F6DC-4D94-849E-53BF9348F184}"/>
    <cellStyle name="Normal 9 3 5 5" xfId="2362" xr:uid="{AC2EE29C-D721-42F6-84A5-ED7D76EA4817}"/>
    <cellStyle name="Normal 9 3 5 5 2" xfId="4833" xr:uid="{3FE8234E-9D99-4CC5-85A1-9DFDAB07B6C8}"/>
    <cellStyle name="Normal 9 3 5 6" xfId="4051" xr:uid="{1D3A67F2-2576-4BBB-980E-9A3525A9E475}"/>
    <cellStyle name="Normal 9 3 5 6 2" xfId="4834" xr:uid="{5CB0D871-4B64-4894-A3EB-658007434B05}"/>
    <cellStyle name="Normal 9 3 5 7" xfId="4817" xr:uid="{610D39B9-1BFA-4734-8369-44CC1C5AF156}"/>
    <cellStyle name="Normal 9 3 6" xfId="411" xr:uid="{B126A5E2-4AB9-4030-86FC-DE71C6551419}"/>
    <cellStyle name="Normal 9 3 6 2" xfId="855" xr:uid="{E4C47769-92C0-4CBB-95B0-B04A6F6957B4}"/>
    <cellStyle name="Normal 9 3 6 2 2" xfId="2363" xr:uid="{E0D104C1-98F5-4268-B5F8-B6BD9D1DCAB9}"/>
    <cellStyle name="Normal 9 3 6 2 2 2" xfId="2364" xr:uid="{74C2E34A-761E-4E87-A305-5D801FF7D00B}"/>
    <cellStyle name="Normal 9 3 6 2 2 2 2" xfId="4838" xr:uid="{26EE83A3-E364-4C86-8CAE-73D2DF4ED44D}"/>
    <cellStyle name="Normal 9 3 6 2 2 3" xfId="4837" xr:uid="{BBC08963-B972-4234-95A7-D88022ADCD11}"/>
    <cellStyle name="Normal 9 3 6 2 3" xfId="2365" xr:uid="{55A82EDB-4531-4F9C-9D94-30A78192B2DA}"/>
    <cellStyle name="Normal 9 3 6 2 3 2" xfId="4839" xr:uid="{57AC2A69-2851-4C35-A9A0-83FF576F8C4D}"/>
    <cellStyle name="Normal 9 3 6 2 4" xfId="4052" xr:uid="{02CE0A9E-CDB1-42B8-9B99-7FF4DFCBE6CA}"/>
    <cellStyle name="Normal 9 3 6 2 4 2" xfId="4840" xr:uid="{CEF51D36-00BD-405E-B760-4B65BAB29FED}"/>
    <cellStyle name="Normal 9 3 6 2 5" xfId="4836" xr:uid="{EBB6C2FC-28C8-44CD-85C3-DBBB7234A2DD}"/>
    <cellStyle name="Normal 9 3 6 3" xfId="2366" xr:uid="{F6F03BF3-C5C2-4C16-8D37-54DEFE94149D}"/>
    <cellStyle name="Normal 9 3 6 3 2" xfId="2367" xr:uid="{DAAEC2C8-2CDF-4087-AA93-A318D21CB91C}"/>
    <cellStyle name="Normal 9 3 6 3 2 2" xfId="4842" xr:uid="{9C4459A0-8347-44C9-8D4F-662D9F7C6F83}"/>
    <cellStyle name="Normal 9 3 6 3 3" xfId="4841" xr:uid="{F94998F5-C331-4DFE-AF41-25C6408E8478}"/>
    <cellStyle name="Normal 9 3 6 4" xfId="2368" xr:uid="{4837EFF3-CBAA-45BA-8319-0835EDB4976C}"/>
    <cellStyle name="Normal 9 3 6 4 2" xfId="4843" xr:uid="{069C4366-3C67-4D77-9F1B-7D5568D403B7}"/>
    <cellStyle name="Normal 9 3 6 5" xfId="4053" xr:uid="{5D5DE2E1-8C89-4C42-92FC-6794B7114D41}"/>
    <cellStyle name="Normal 9 3 6 5 2" xfId="4844" xr:uid="{C8F9F051-7601-4CA1-90D2-A6413CB14F26}"/>
    <cellStyle name="Normal 9 3 6 6" xfId="4835" xr:uid="{C579F096-E482-40A8-A824-88B5AAC0A626}"/>
    <cellStyle name="Normal 9 3 7" xfId="856" xr:uid="{05FA5D1D-3870-4939-B76D-3A102B1428AD}"/>
    <cellStyle name="Normal 9 3 7 2" xfId="2369" xr:uid="{B4AABECE-E41C-4248-9BBE-A1571DA40748}"/>
    <cellStyle name="Normal 9 3 7 2 2" xfId="2370" xr:uid="{8579A077-AC19-4941-AD36-5227DB134933}"/>
    <cellStyle name="Normal 9 3 7 2 2 2" xfId="4847" xr:uid="{DC385AAC-D39A-4CFD-8C0E-AEB201645810}"/>
    <cellStyle name="Normal 9 3 7 2 3" xfId="4846" xr:uid="{9F439A75-932E-440E-B926-C53C7B11527A}"/>
    <cellStyle name="Normal 9 3 7 3" xfId="2371" xr:uid="{BC3B5687-02CC-4F1B-8DC9-0C5FCBBFE36D}"/>
    <cellStyle name="Normal 9 3 7 3 2" xfId="4848" xr:uid="{AF4CE799-D0D1-42CF-8C05-4375CB1D4282}"/>
    <cellStyle name="Normal 9 3 7 4" xfId="4054" xr:uid="{06056EA5-32D7-42BA-A3D8-CD3C3137E3E5}"/>
    <cellStyle name="Normal 9 3 7 4 2" xfId="4849" xr:uid="{198987EF-C628-4C06-A017-501286614C55}"/>
    <cellStyle name="Normal 9 3 7 5" xfId="4845" xr:uid="{B66BD2F2-BD58-41A9-8190-6709C0AB1F9C}"/>
    <cellStyle name="Normal 9 3 8" xfId="2372" xr:uid="{7E158E5F-AE96-4AEB-8D0C-322A27E95880}"/>
    <cellStyle name="Normal 9 3 8 2" xfId="2373" xr:uid="{3E242585-D294-41FF-A7D7-ED982706943D}"/>
    <cellStyle name="Normal 9 3 8 2 2" xfId="4851" xr:uid="{4E400B79-9766-4D83-BEC5-58597895676E}"/>
    <cellStyle name="Normal 9 3 8 3" xfId="4055" xr:uid="{381FA813-0AED-4293-900D-3D75B01371BE}"/>
    <cellStyle name="Normal 9 3 8 3 2" xfId="4852" xr:uid="{622A9800-7762-4331-A294-F85C9B76595B}"/>
    <cellStyle name="Normal 9 3 8 4" xfId="4056" xr:uid="{BBD90AA9-755E-4681-BAFC-22B1F89D8750}"/>
    <cellStyle name="Normal 9 3 8 4 2" xfId="4853" xr:uid="{06D98DDE-A6DB-478B-9E34-7FF38EAB2827}"/>
    <cellStyle name="Normal 9 3 8 5" xfId="4850" xr:uid="{16F5DFD8-42C5-4681-99CD-B52C41744FC1}"/>
    <cellStyle name="Normal 9 3 9" xfId="2374" xr:uid="{5A6D5350-6BA8-4FAB-822D-77A38A99A5CB}"/>
    <cellStyle name="Normal 9 3 9 2" xfId="4854" xr:uid="{1325C226-852B-495D-9DBA-D038C2AEBFAB}"/>
    <cellStyle name="Normal 9 4" xfId="172" xr:uid="{5507FC23-F970-43CB-B053-DE4895245A84}"/>
    <cellStyle name="Normal 9 4 10" xfId="4057" xr:uid="{D8425B99-F3BB-433A-B372-4AA5CECD6AE1}"/>
    <cellStyle name="Normal 9 4 10 2" xfId="4856" xr:uid="{DDE49AD7-EBBC-4A90-8173-0A77C5C6C864}"/>
    <cellStyle name="Normal 9 4 11" xfId="4058" xr:uid="{6B53A05B-D1C0-4AE8-9A6C-54508EB49DD9}"/>
    <cellStyle name="Normal 9 4 11 2" xfId="4857" xr:uid="{4A5BED36-82FE-4359-8BFC-0EC3B8C22870}"/>
    <cellStyle name="Normal 9 4 12" xfId="4855" xr:uid="{A6ECE763-8374-4A4D-AD6E-7B2595717006}"/>
    <cellStyle name="Normal 9 4 2" xfId="173" xr:uid="{BDAD4360-094E-4201-8C61-655B1972AA2B}"/>
    <cellStyle name="Normal 9 4 2 10" xfId="4858" xr:uid="{4FA0FFEF-2A26-477F-9C33-2277156F991B}"/>
    <cellStyle name="Normal 9 4 2 2" xfId="174" xr:uid="{860B20F4-1409-4B51-80F1-36F5951B0CD2}"/>
    <cellStyle name="Normal 9 4 2 2 2" xfId="412" xr:uid="{67FB3839-7FCC-46F3-B6A6-6DCB147731AF}"/>
    <cellStyle name="Normal 9 4 2 2 2 2" xfId="857" xr:uid="{85BCD301-B2AD-4B6D-92C7-EBE0E6AD7CE7}"/>
    <cellStyle name="Normal 9 4 2 2 2 2 2" xfId="2375" xr:uid="{3E2C8E60-6B12-4649-B879-412BF716265C}"/>
    <cellStyle name="Normal 9 4 2 2 2 2 2 2" xfId="2376" xr:uid="{C46EDF89-3174-493C-B3BB-5300EF3351BA}"/>
    <cellStyle name="Normal 9 4 2 2 2 2 2 2 2" xfId="4863" xr:uid="{6C8B613C-B3A6-4072-9B39-D44E9B9CA734}"/>
    <cellStyle name="Normal 9 4 2 2 2 2 2 3" xfId="4862" xr:uid="{A2713713-C4BB-410A-BACB-1BCFE5CB0884}"/>
    <cellStyle name="Normal 9 4 2 2 2 2 3" xfId="2377" xr:uid="{F5810E31-9AD1-4196-8340-6C01A236D54B}"/>
    <cellStyle name="Normal 9 4 2 2 2 2 3 2" xfId="4864" xr:uid="{7B91BCBB-8371-417E-9C46-F40FE777DD53}"/>
    <cellStyle name="Normal 9 4 2 2 2 2 4" xfId="4059" xr:uid="{94DD01BE-08DC-4D95-AB82-F89E053F7103}"/>
    <cellStyle name="Normal 9 4 2 2 2 2 4 2" xfId="4865" xr:uid="{B3FD8427-C856-4632-BE9C-0AF034B6F30A}"/>
    <cellStyle name="Normal 9 4 2 2 2 2 5" xfId="4861" xr:uid="{9F105441-BC4C-4552-930E-435A3D1146C0}"/>
    <cellStyle name="Normal 9 4 2 2 2 3" xfId="2378" xr:uid="{3879B936-F874-4D6D-99F9-CB24DC940188}"/>
    <cellStyle name="Normal 9 4 2 2 2 3 2" xfId="2379" xr:uid="{4D3ADC72-00C3-42B2-B014-6F771E1BA915}"/>
    <cellStyle name="Normal 9 4 2 2 2 3 2 2" xfId="4867" xr:uid="{1AF6D7AC-AC46-4251-B62C-721E424FFB1C}"/>
    <cellStyle name="Normal 9 4 2 2 2 3 3" xfId="4060" xr:uid="{191793D3-2CEB-4234-AA3D-724A7FFE8C87}"/>
    <cellStyle name="Normal 9 4 2 2 2 3 3 2" xfId="4868" xr:uid="{1F0F44CF-68F1-4835-AC16-4A8FAD0AC28B}"/>
    <cellStyle name="Normal 9 4 2 2 2 3 4" xfId="4061" xr:uid="{E5DC966D-90A7-4BDB-B879-6FB991F3692F}"/>
    <cellStyle name="Normal 9 4 2 2 2 3 4 2" xfId="4869" xr:uid="{99CAB752-65BE-47C6-8313-C103814DC06D}"/>
    <cellStyle name="Normal 9 4 2 2 2 3 5" xfId="4866" xr:uid="{1DA18363-3FA9-41D7-BFD2-E1D5F62DEEB0}"/>
    <cellStyle name="Normal 9 4 2 2 2 4" xfId="2380" xr:uid="{E7AAF807-0152-4FF7-91B6-F50136FE6C74}"/>
    <cellStyle name="Normal 9 4 2 2 2 4 2" xfId="4870" xr:uid="{8B4738F4-B218-43AD-92D3-19339BF42C09}"/>
    <cellStyle name="Normal 9 4 2 2 2 5" xfId="4062" xr:uid="{5F6A4675-2C9D-45C7-B8B2-1CD79088C8A3}"/>
    <cellStyle name="Normal 9 4 2 2 2 5 2" xfId="4871" xr:uid="{2C52B255-7C90-4721-B02F-A783E03FD18F}"/>
    <cellStyle name="Normal 9 4 2 2 2 6" xfId="4063" xr:uid="{2CF5C1E7-019B-452B-96CE-C3E0ECADCAD0}"/>
    <cellStyle name="Normal 9 4 2 2 2 6 2" xfId="4872" xr:uid="{54268600-E6B4-4F6D-AFEC-D004FE3552F2}"/>
    <cellStyle name="Normal 9 4 2 2 2 7" xfId="4860" xr:uid="{91EE7A82-138E-46CE-8225-EE3563ED007B}"/>
    <cellStyle name="Normal 9 4 2 2 3" xfId="858" xr:uid="{BAB302DE-74CE-4713-AFD0-8F515A60F17F}"/>
    <cellStyle name="Normal 9 4 2 2 3 2" xfId="2381" xr:uid="{E605E623-BE5D-438A-AF00-B42738A3C12B}"/>
    <cellStyle name="Normal 9 4 2 2 3 2 2" xfId="2382" xr:uid="{6DB6FB9D-B628-4ECF-817C-AF60F3159CF2}"/>
    <cellStyle name="Normal 9 4 2 2 3 2 2 2" xfId="4875" xr:uid="{E978EEA2-ACBB-4AB7-85C5-52DCE3D6F079}"/>
    <cellStyle name="Normal 9 4 2 2 3 2 3" xfId="4064" xr:uid="{FEB17E03-95D5-432A-A7F6-F0C7C6BAAC5D}"/>
    <cellStyle name="Normal 9 4 2 2 3 2 3 2" xfId="4876" xr:uid="{5731B3D8-D0F3-4909-9DC2-00DF4468629B}"/>
    <cellStyle name="Normal 9 4 2 2 3 2 4" xfId="4065" xr:uid="{5D9F7535-B464-419F-B706-91E05DD789D4}"/>
    <cellStyle name="Normal 9 4 2 2 3 2 4 2" xfId="4877" xr:uid="{E1CB6E12-4A14-4D96-944D-0437D8929E06}"/>
    <cellStyle name="Normal 9 4 2 2 3 2 5" xfId="4874" xr:uid="{A5B30BB7-F1B2-4C9D-9025-BB38C8C1FC19}"/>
    <cellStyle name="Normal 9 4 2 2 3 3" xfId="2383" xr:uid="{40A96FB3-2AA9-4488-BDD7-BE78BDBDBF07}"/>
    <cellStyle name="Normal 9 4 2 2 3 3 2" xfId="4878" xr:uid="{19F8E6DA-085A-410C-993D-4893B80E7581}"/>
    <cellStyle name="Normal 9 4 2 2 3 4" xfId="4066" xr:uid="{89815BBA-5742-4FA7-85A3-4E3AC96F6946}"/>
    <cellStyle name="Normal 9 4 2 2 3 4 2" xfId="4879" xr:uid="{957B05AE-A0A1-401F-AD5B-7B35F20A6808}"/>
    <cellStyle name="Normal 9 4 2 2 3 5" xfId="4067" xr:uid="{9B6D05D9-4852-4B0F-B5A4-4E87AEAB764C}"/>
    <cellStyle name="Normal 9 4 2 2 3 5 2" xfId="4880" xr:uid="{92030B98-2A81-4154-9ECB-35213C1CB449}"/>
    <cellStyle name="Normal 9 4 2 2 3 6" xfId="4873" xr:uid="{650482A1-7AB7-4A96-8EC3-B04EDBFBF41D}"/>
    <cellStyle name="Normal 9 4 2 2 4" xfId="2384" xr:uid="{3FBEEA40-F3A1-4E2F-ACD8-A06D928419BC}"/>
    <cellStyle name="Normal 9 4 2 2 4 2" xfId="2385" xr:uid="{2BC2B713-1C96-4B2B-A7C1-7DF13D7902A7}"/>
    <cellStyle name="Normal 9 4 2 2 4 2 2" xfId="4882" xr:uid="{8DF3A639-EC3A-4AFA-B1C9-800324FCA0EF}"/>
    <cellStyle name="Normal 9 4 2 2 4 3" xfId="4068" xr:uid="{3B42F8A2-09ED-406D-81C4-FDA4B51244AE}"/>
    <cellStyle name="Normal 9 4 2 2 4 3 2" xfId="4883" xr:uid="{9E725760-7A58-460E-9407-AC80C939E988}"/>
    <cellStyle name="Normal 9 4 2 2 4 4" xfId="4069" xr:uid="{C042B50D-22DB-4073-BB75-93401278A4D0}"/>
    <cellStyle name="Normal 9 4 2 2 4 4 2" xfId="4884" xr:uid="{C515E046-B24A-40E7-A17C-7C4F5F9FC940}"/>
    <cellStyle name="Normal 9 4 2 2 4 5" xfId="4881" xr:uid="{EA878195-BD9A-4654-84B4-CE05E4D46AEE}"/>
    <cellStyle name="Normal 9 4 2 2 5" xfId="2386" xr:uid="{E6D43460-52B1-44D1-830A-F7F98EEDC824}"/>
    <cellStyle name="Normal 9 4 2 2 5 2" xfId="4070" xr:uid="{BBF8BE2F-6DC0-4071-9636-25E2A56D3E3C}"/>
    <cellStyle name="Normal 9 4 2 2 5 2 2" xfId="4886" xr:uid="{C140C9A4-7A1C-4D72-83BD-615BD305FD29}"/>
    <cellStyle name="Normal 9 4 2 2 5 3" xfId="4071" xr:uid="{2586F784-013F-45FB-BFE2-834D25D10B63}"/>
    <cellStyle name="Normal 9 4 2 2 5 3 2" xfId="4887" xr:uid="{9194A8D1-08C8-4C6E-AEB6-BE4475DB9599}"/>
    <cellStyle name="Normal 9 4 2 2 5 4" xfId="4072" xr:uid="{98E9CF57-3B91-459B-9624-EF627AB77C94}"/>
    <cellStyle name="Normal 9 4 2 2 5 4 2" xfId="4888" xr:uid="{E752D686-8F3F-487D-B024-7BBCD84C7D6C}"/>
    <cellStyle name="Normal 9 4 2 2 5 5" xfId="4885" xr:uid="{DA5B1B94-2E54-4F2E-9379-C90FC00D2E8E}"/>
    <cellStyle name="Normal 9 4 2 2 6" xfId="4073" xr:uid="{520D93A6-78F9-4AF6-B0AE-21233BEA02BB}"/>
    <cellStyle name="Normal 9 4 2 2 6 2" xfId="4889" xr:uid="{2F578B11-2939-4735-8E75-933D2DEFA43C}"/>
    <cellStyle name="Normal 9 4 2 2 7" xfId="4074" xr:uid="{71A569FE-2812-4D21-8E5B-887A00459923}"/>
    <cellStyle name="Normal 9 4 2 2 7 2" xfId="4890" xr:uid="{303E5389-15B1-4D95-A1BB-4681835010FC}"/>
    <cellStyle name="Normal 9 4 2 2 8" xfId="4075" xr:uid="{3908E33A-51E1-472A-9D96-6BE488C5AEA0}"/>
    <cellStyle name="Normal 9 4 2 2 8 2" xfId="4891" xr:uid="{79527D4F-FD4A-4A28-87D4-D61B2F0C1E04}"/>
    <cellStyle name="Normal 9 4 2 2 9" xfId="4859" xr:uid="{CA8AC720-5435-47EE-833F-9F04B2D41D55}"/>
    <cellStyle name="Normal 9 4 2 3" xfId="413" xr:uid="{678E2753-4684-4CBC-95E8-7E5CD99A3973}"/>
    <cellStyle name="Normal 9 4 2 3 2" xfId="859" xr:uid="{5C2DAE9A-C04B-4122-9E21-405B4FF65169}"/>
    <cellStyle name="Normal 9 4 2 3 2 2" xfId="860" xr:uid="{C0586678-F0B9-4D1F-B1E1-37A465A25E31}"/>
    <cellStyle name="Normal 9 4 2 3 2 2 2" xfId="2387" xr:uid="{10099319-8AA6-47BC-88E9-D0B000F21E9C}"/>
    <cellStyle name="Normal 9 4 2 3 2 2 2 2" xfId="2388" xr:uid="{121E47A4-C108-4178-9090-81DA89DA6BC7}"/>
    <cellStyle name="Normal 9 4 2 3 2 2 2 2 2" xfId="4896" xr:uid="{DCCBEDCA-712E-4621-811F-86939D56B3E1}"/>
    <cellStyle name="Normal 9 4 2 3 2 2 2 3" xfId="4895" xr:uid="{665FA1FD-76E5-4876-840C-14B3158D2B5E}"/>
    <cellStyle name="Normal 9 4 2 3 2 2 3" xfId="2389" xr:uid="{8C05EF5E-1A8E-4A3B-9BA9-1BC15847D8FD}"/>
    <cellStyle name="Normal 9 4 2 3 2 2 3 2" xfId="4897" xr:uid="{C50D73EA-D88D-4B83-B086-C43C76DAEB10}"/>
    <cellStyle name="Normal 9 4 2 3 2 2 4" xfId="4894" xr:uid="{F7C9A02F-FB3F-4893-940C-C3079D989DF6}"/>
    <cellStyle name="Normal 9 4 2 3 2 3" xfId="2390" xr:uid="{6CB9339F-152F-4854-A3DD-1B1AD2B9A8D0}"/>
    <cellStyle name="Normal 9 4 2 3 2 3 2" xfId="2391" xr:uid="{676E9ABE-63D7-4A3F-B8D4-3D2BD953AD97}"/>
    <cellStyle name="Normal 9 4 2 3 2 3 2 2" xfId="4899" xr:uid="{6C9E2EE7-99BC-46C8-A51B-733376F5DE8E}"/>
    <cellStyle name="Normal 9 4 2 3 2 3 3" xfId="4898" xr:uid="{97FFD168-186E-49DB-8637-FF0864DE044A}"/>
    <cellStyle name="Normal 9 4 2 3 2 4" xfId="2392" xr:uid="{5760AC68-6FD9-4749-B193-F17C24BBEB2F}"/>
    <cellStyle name="Normal 9 4 2 3 2 4 2" xfId="4900" xr:uid="{7FAFBF4D-52EE-4E8C-9212-34D3DD9D24DE}"/>
    <cellStyle name="Normal 9 4 2 3 2 5" xfId="4893" xr:uid="{FD09731E-23A2-4640-AD46-2DE2E9DD18CE}"/>
    <cellStyle name="Normal 9 4 2 3 3" xfId="861" xr:uid="{479AD300-8E92-4CFD-B301-387112A1371A}"/>
    <cellStyle name="Normal 9 4 2 3 3 2" xfId="2393" xr:uid="{13E9DAB1-E959-4AE0-B15C-E89940C6091E}"/>
    <cellStyle name="Normal 9 4 2 3 3 2 2" xfId="2394" xr:uid="{34F73B7B-2116-44DC-92BB-17A57F0C3390}"/>
    <cellStyle name="Normal 9 4 2 3 3 2 2 2" xfId="4903" xr:uid="{EBC7B857-3C04-468D-B750-E71AC08242A4}"/>
    <cellStyle name="Normal 9 4 2 3 3 2 3" xfId="4902" xr:uid="{C004AD16-7772-4179-8183-594DC58DBB8C}"/>
    <cellStyle name="Normal 9 4 2 3 3 3" xfId="2395" xr:uid="{520FE7F9-B270-4E1F-8B6F-7A724C9999C7}"/>
    <cellStyle name="Normal 9 4 2 3 3 3 2" xfId="4904" xr:uid="{D88C7D4E-F999-4B85-95B8-A0724BE40A79}"/>
    <cellStyle name="Normal 9 4 2 3 3 4" xfId="4076" xr:uid="{7B6BEE17-68C8-48A4-92B0-FF5BD1366B00}"/>
    <cellStyle name="Normal 9 4 2 3 3 4 2" xfId="4905" xr:uid="{DB6FBF6A-A1C9-4439-8FAC-0AD92C9C3B94}"/>
    <cellStyle name="Normal 9 4 2 3 3 5" xfId="4901" xr:uid="{193AF6D4-2E18-4970-85B1-5133CA5B4C30}"/>
    <cellStyle name="Normal 9 4 2 3 4" xfId="2396" xr:uid="{3CF399B5-8E98-44DA-A5D1-4EA7562BC71B}"/>
    <cellStyle name="Normal 9 4 2 3 4 2" xfId="2397" xr:uid="{1D5F4C74-D9EF-4BED-AA34-BA8166F9C692}"/>
    <cellStyle name="Normal 9 4 2 3 4 2 2" xfId="4907" xr:uid="{6EF6C33E-8040-49DE-94E0-CAEFD01360A8}"/>
    <cellStyle name="Normal 9 4 2 3 4 3" xfId="4906" xr:uid="{803ECEFA-422C-4838-B436-D852D50F99B4}"/>
    <cellStyle name="Normal 9 4 2 3 5" xfId="2398" xr:uid="{0D1BBB61-40C3-4C52-86DE-0476FC22C194}"/>
    <cellStyle name="Normal 9 4 2 3 5 2" xfId="4908" xr:uid="{6E19E570-9B9F-40CA-A553-181C03AD26EA}"/>
    <cellStyle name="Normal 9 4 2 3 6" xfId="4077" xr:uid="{AB636CC5-0E9D-47CA-8C2F-E8AB4D04473E}"/>
    <cellStyle name="Normal 9 4 2 3 6 2" xfId="4909" xr:uid="{A54287CF-CC00-4E36-AE72-E0E7A55D237C}"/>
    <cellStyle name="Normal 9 4 2 3 7" xfId="4892" xr:uid="{F8DFA804-8E11-484B-BE39-2E5B25C2A94D}"/>
    <cellStyle name="Normal 9 4 2 4" xfId="414" xr:uid="{5CBD5567-0938-4D72-9237-7FE627731D70}"/>
    <cellStyle name="Normal 9 4 2 4 2" xfId="862" xr:uid="{82D575A9-3E92-42EA-91CA-C79A1FD3C56E}"/>
    <cellStyle name="Normal 9 4 2 4 2 2" xfId="2399" xr:uid="{0D2E1088-9952-4297-A2E1-DD4841B4C5C7}"/>
    <cellStyle name="Normal 9 4 2 4 2 2 2" xfId="2400" xr:uid="{F95EDE77-52E9-4629-B1A9-D3401B1F2214}"/>
    <cellStyle name="Normal 9 4 2 4 2 2 2 2" xfId="4913" xr:uid="{7455E0A6-7E0F-44F3-A26B-59ACA5E05642}"/>
    <cellStyle name="Normal 9 4 2 4 2 2 3" xfId="4912" xr:uid="{1B54BC77-762B-4478-A308-FA1D01470C12}"/>
    <cellStyle name="Normal 9 4 2 4 2 3" xfId="2401" xr:uid="{F2CB7442-4510-44A3-A18D-AF8B63F15BCF}"/>
    <cellStyle name="Normal 9 4 2 4 2 3 2" xfId="4914" xr:uid="{067C1997-FCAB-424A-94B0-FCD8607C9D11}"/>
    <cellStyle name="Normal 9 4 2 4 2 4" xfId="4078" xr:uid="{E8FE3AE0-EFAA-4747-9FDD-3435CF49027F}"/>
    <cellStyle name="Normal 9 4 2 4 2 4 2" xfId="4915" xr:uid="{33F15C16-1550-47A4-8CD5-D1FBC21F01FE}"/>
    <cellStyle name="Normal 9 4 2 4 2 5" xfId="4911" xr:uid="{2F2AC406-12A7-476E-B1C0-36B2FF2B3FB6}"/>
    <cellStyle name="Normal 9 4 2 4 3" xfId="2402" xr:uid="{BEF9C389-6680-448B-8E97-6DE565F7BEBD}"/>
    <cellStyle name="Normal 9 4 2 4 3 2" xfId="2403" xr:uid="{6060CACC-CEE2-499D-B128-CE41CE8D938C}"/>
    <cellStyle name="Normal 9 4 2 4 3 2 2" xfId="4917" xr:uid="{61677C92-ED66-4006-8D22-A55F5EC9478C}"/>
    <cellStyle name="Normal 9 4 2 4 3 3" xfId="4916" xr:uid="{562B598B-DABF-4625-98D2-805735C26B91}"/>
    <cellStyle name="Normal 9 4 2 4 4" xfId="2404" xr:uid="{2D0A7F3A-160B-444D-8948-5457FF53FE22}"/>
    <cellStyle name="Normal 9 4 2 4 4 2" xfId="4918" xr:uid="{06F54A61-4DFC-4306-8EB0-B5198E417EDF}"/>
    <cellStyle name="Normal 9 4 2 4 5" xfId="4079" xr:uid="{529D38A1-9E8B-4B21-BB3C-77E5FD036416}"/>
    <cellStyle name="Normal 9 4 2 4 5 2" xfId="4919" xr:uid="{F6B0C56F-4BD7-4626-8757-0F52D1C3C9C5}"/>
    <cellStyle name="Normal 9 4 2 4 6" xfId="4910" xr:uid="{A7EF7488-7FF7-4078-9529-1A1C1826485F}"/>
    <cellStyle name="Normal 9 4 2 5" xfId="415" xr:uid="{56F09EBA-6946-4E88-BA3C-68EF95F20562}"/>
    <cellStyle name="Normal 9 4 2 5 2" xfId="2405" xr:uid="{A73404D1-718C-4B18-B246-9B2543250BD1}"/>
    <cellStyle name="Normal 9 4 2 5 2 2" xfId="2406" xr:uid="{83029A09-8BCE-462A-B42A-E5E37090EE8E}"/>
    <cellStyle name="Normal 9 4 2 5 2 2 2" xfId="4922" xr:uid="{C84D0B8A-2B9F-4E4E-ABCE-CC4E2B55CF8F}"/>
    <cellStyle name="Normal 9 4 2 5 2 3" xfId="4921" xr:uid="{96C5B567-F421-402D-A7C9-AF4802748F78}"/>
    <cellStyle name="Normal 9 4 2 5 3" xfId="2407" xr:uid="{AF503C63-32C5-41A5-A9AB-687D01EDFBB4}"/>
    <cellStyle name="Normal 9 4 2 5 3 2" xfId="4923" xr:uid="{6F5628FF-18C1-423B-BC71-C86B5540F024}"/>
    <cellStyle name="Normal 9 4 2 5 4" xfId="4080" xr:uid="{4507453D-AC16-43B1-9177-87DDCFACC45A}"/>
    <cellStyle name="Normal 9 4 2 5 4 2" xfId="4924" xr:uid="{5EE59515-E70B-47CC-8654-3B0C47764D7C}"/>
    <cellStyle name="Normal 9 4 2 5 5" xfId="4920" xr:uid="{954BA033-9C53-4622-9E61-39FAA7C36DAC}"/>
    <cellStyle name="Normal 9 4 2 6" xfId="2408" xr:uid="{B22F1F4C-D2E5-485D-B6FC-29FC9132AD3A}"/>
    <cellStyle name="Normal 9 4 2 6 2" xfId="2409" xr:uid="{61D3A2C1-8D89-472B-ACD8-807E6D5FAC9C}"/>
    <cellStyle name="Normal 9 4 2 6 2 2" xfId="4926" xr:uid="{BBDB224E-A166-4B42-8B54-30A2C804B262}"/>
    <cellStyle name="Normal 9 4 2 6 3" xfId="4081" xr:uid="{307B7552-82C7-439E-B4CE-306A358E6C46}"/>
    <cellStyle name="Normal 9 4 2 6 3 2" xfId="4927" xr:uid="{88658E8A-EE3E-4D8B-B800-744EFC6C5D50}"/>
    <cellStyle name="Normal 9 4 2 6 4" xfId="4082" xr:uid="{CD7BF2A2-F357-4C8B-8570-ED30C9B949BF}"/>
    <cellStyle name="Normal 9 4 2 6 4 2" xfId="4928" xr:uid="{EE2E8E06-4EE7-4CE9-9611-9A430056D703}"/>
    <cellStyle name="Normal 9 4 2 6 5" xfId="4925" xr:uid="{AF0FF2E0-2216-40F9-A772-BB75E0ECD572}"/>
    <cellStyle name="Normal 9 4 2 7" xfId="2410" xr:uid="{0FDDCE43-5D99-41FC-A157-1299049703EC}"/>
    <cellStyle name="Normal 9 4 2 7 2" xfId="4929" xr:uid="{DF700B0B-5A3D-4BB7-8975-F1775670E32C}"/>
    <cellStyle name="Normal 9 4 2 8" xfId="4083" xr:uid="{A783286B-0037-4DA2-BD8B-54D5673A9530}"/>
    <cellStyle name="Normal 9 4 2 8 2" xfId="4930" xr:uid="{EBC476DB-EF72-427B-A3EF-DDFEDDBD44D2}"/>
    <cellStyle name="Normal 9 4 2 9" xfId="4084" xr:uid="{18F7249F-ABDB-4E1C-B207-A8618BF44FBA}"/>
    <cellStyle name="Normal 9 4 2 9 2" xfId="4931" xr:uid="{8F85FCF8-994E-483E-932B-98AB9FEC5A96}"/>
    <cellStyle name="Normal 9 4 3" xfId="175" xr:uid="{D3BE3313-BA5B-4013-A775-88F2A745D000}"/>
    <cellStyle name="Normal 9 4 3 2" xfId="176" xr:uid="{7B8D973F-4282-4C56-975F-8C6F6BF235CD}"/>
    <cellStyle name="Normal 9 4 3 2 2" xfId="863" xr:uid="{2EA872AB-D85A-449F-BAE7-D42DC3D9379A}"/>
    <cellStyle name="Normal 9 4 3 2 2 2" xfId="2411" xr:uid="{C2F24877-3555-434C-B922-7D64962103CB}"/>
    <cellStyle name="Normal 9 4 3 2 2 2 2" xfId="2412" xr:uid="{03A73453-6683-4A09-B00F-7C9CC7D982A1}"/>
    <cellStyle name="Normal 9 4 3 2 2 2 2 2" xfId="4500" xr:uid="{C192B013-20AB-4FD1-B085-1BAF8E8EE026}"/>
    <cellStyle name="Normal 9 4 3 2 2 2 2 2 2" xfId="5307" xr:uid="{484C4819-5559-4399-8F37-A022E5DAD3B5}"/>
    <cellStyle name="Normal 9 4 3 2 2 2 2 2 3" xfId="4936" xr:uid="{0E3F7CAB-B64D-43FC-9354-D31C5F9F5259}"/>
    <cellStyle name="Normal 9 4 3 2 2 2 3" xfId="4501" xr:uid="{44B48867-99C4-4CF5-BBEA-426D24D2E48A}"/>
    <cellStyle name="Normal 9 4 3 2 2 2 3 2" xfId="5308" xr:uid="{33A150C9-390E-4C76-A8C6-8F0B76C3F454}"/>
    <cellStyle name="Normal 9 4 3 2 2 2 3 3" xfId="4935" xr:uid="{E9738F40-A9C0-4F91-B7D5-DC1A1267C66B}"/>
    <cellStyle name="Normal 9 4 3 2 2 3" xfId="2413" xr:uid="{D472380C-7433-42AF-A58C-D5E6C79DD177}"/>
    <cellStyle name="Normal 9 4 3 2 2 3 2" xfId="4502" xr:uid="{83E0E682-1706-4A1E-81FD-B6888CFFED65}"/>
    <cellStyle name="Normal 9 4 3 2 2 3 2 2" xfId="5309" xr:uid="{1C8DAC87-BE74-4687-B4AA-675EDA3A2526}"/>
    <cellStyle name="Normal 9 4 3 2 2 3 2 3" xfId="4937" xr:uid="{72AA1C70-C55D-43C2-931F-C3C29EEF2929}"/>
    <cellStyle name="Normal 9 4 3 2 2 4" xfId="4085" xr:uid="{8FB43160-1501-4EA1-AC06-2C72672C826B}"/>
    <cellStyle name="Normal 9 4 3 2 2 4 2" xfId="4938" xr:uid="{7FBE345F-C796-4F45-946C-2E690E926AB8}"/>
    <cellStyle name="Normal 9 4 3 2 2 5" xfId="4934" xr:uid="{19A12E0B-ECFD-408D-AD8F-167F19184F53}"/>
    <cellStyle name="Normal 9 4 3 2 3" xfId="2414" xr:uid="{615EE660-D1DC-4EA1-BA0B-30E65A2AD01F}"/>
    <cellStyle name="Normal 9 4 3 2 3 2" xfId="2415" xr:uid="{887B7D97-B86B-4B18-9093-B4834C3FDAF0}"/>
    <cellStyle name="Normal 9 4 3 2 3 2 2" xfId="4503" xr:uid="{5B0E16C0-2444-40A1-992D-6853CA783C97}"/>
    <cellStyle name="Normal 9 4 3 2 3 2 2 2" xfId="5310" xr:uid="{C12994A9-404B-48B0-A322-E7DD43E82476}"/>
    <cellStyle name="Normal 9 4 3 2 3 2 2 3" xfId="4940" xr:uid="{E15EE3D2-20B2-490F-95C6-823576987E09}"/>
    <cellStyle name="Normal 9 4 3 2 3 3" xfId="4086" xr:uid="{C864947D-6780-465C-959C-6F4521019DA4}"/>
    <cellStyle name="Normal 9 4 3 2 3 3 2" xfId="4941" xr:uid="{4B82BC75-F3F4-42A5-BCC2-3212019FAC85}"/>
    <cellStyle name="Normal 9 4 3 2 3 4" xfId="4087" xr:uid="{8EB3867B-30F4-4A0A-A303-9E2AF5ECB356}"/>
    <cellStyle name="Normal 9 4 3 2 3 4 2" xfId="4942" xr:uid="{2D02832D-DC99-4D05-8838-900D2B6563B9}"/>
    <cellStyle name="Normal 9 4 3 2 3 5" xfId="4939" xr:uid="{A4561DD1-B818-4568-B59F-B91E4A75CDB7}"/>
    <cellStyle name="Normal 9 4 3 2 4" xfId="2416" xr:uid="{818D28BE-04FF-4F61-A898-6350086A87CB}"/>
    <cellStyle name="Normal 9 4 3 2 4 2" xfId="4504" xr:uid="{E62F4513-E851-4856-9DC6-6B1A35F62A3E}"/>
    <cellStyle name="Normal 9 4 3 2 4 2 2" xfId="5311" xr:uid="{C042126F-C23D-4734-BD49-E3B74FB1E834}"/>
    <cellStyle name="Normal 9 4 3 2 4 2 3" xfId="4943" xr:uid="{49D7FBDE-7338-4075-9FE2-38A4A03D1FAE}"/>
    <cellStyle name="Normal 9 4 3 2 5" xfId="4088" xr:uid="{7F974150-F57B-44B6-8AC1-6AD64DCED5DD}"/>
    <cellStyle name="Normal 9 4 3 2 5 2" xfId="4944" xr:uid="{59ADC249-CC80-4A9B-9DB9-08A660020478}"/>
    <cellStyle name="Normal 9 4 3 2 6" xfId="4089" xr:uid="{DDA9D54A-1681-4411-B2E0-5AD8C6A49C8A}"/>
    <cellStyle name="Normal 9 4 3 2 6 2" xfId="4945" xr:uid="{02ABE48D-BDBA-4772-8FB7-5EDE09069AC7}"/>
    <cellStyle name="Normal 9 4 3 2 7" xfId="4933" xr:uid="{EF380008-866B-4F2D-8441-FDBBA2A2599B}"/>
    <cellStyle name="Normal 9 4 3 3" xfId="416" xr:uid="{9FB2D11C-2631-4D11-84A9-29555CB8199C}"/>
    <cellStyle name="Normal 9 4 3 3 2" xfId="2417" xr:uid="{A89D0BE8-92A2-44CB-8D86-184C2B1688AD}"/>
    <cellStyle name="Normal 9 4 3 3 2 2" xfId="2418" xr:uid="{2AC592C2-D9D2-4D7A-9830-663C359045FC}"/>
    <cellStyle name="Normal 9 4 3 3 2 2 2" xfId="4505" xr:uid="{B13EB675-31D5-4DDC-B0F2-D17379A23932}"/>
    <cellStyle name="Normal 9 4 3 3 2 2 2 2" xfId="5312" xr:uid="{A37C4096-8A89-498C-9768-CAB551066576}"/>
    <cellStyle name="Normal 9 4 3 3 2 2 2 3" xfId="4948" xr:uid="{604D7D25-BFC9-4B25-AA82-1DB9C8B93896}"/>
    <cellStyle name="Normal 9 4 3 3 2 3" xfId="4090" xr:uid="{9277D424-0491-4D08-A17B-ADC88BFA0906}"/>
    <cellStyle name="Normal 9 4 3 3 2 3 2" xfId="4949" xr:uid="{21310694-9F7E-4A3B-94E1-D1F89B4BCF2A}"/>
    <cellStyle name="Normal 9 4 3 3 2 4" xfId="4091" xr:uid="{5B614A66-B016-4E8F-9C0D-88F9E1D4EC60}"/>
    <cellStyle name="Normal 9 4 3 3 2 4 2" xfId="4950" xr:uid="{CD2215E2-F08E-49A2-8DED-FE1254E1148B}"/>
    <cellStyle name="Normal 9 4 3 3 2 5" xfId="4947" xr:uid="{AB5757FA-CD6E-42B7-B717-44C11A11FC42}"/>
    <cellStyle name="Normal 9 4 3 3 3" xfId="2419" xr:uid="{2084B6E2-5632-4C17-84B5-A78E9AFED0DC}"/>
    <cellStyle name="Normal 9 4 3 3 3 2" xfId="4506" xr:uid="{125D9F37-F810-47C3-9E22-F8A74D8E2497}"/>
    <cellStyle name="Normal 9 4 3 3 3 2 2" xfId="5313" xr:uid="{F3B26803-CF2A-4E5C-A93C-7702A3E7113D}"/>
    <cellStyle name="Normal 9 4 3 3 3 2 3" xfId="4951" xr:uid="{60A09E90-9913-4446-BC39-2D9A3CA3A3A8}"/>
    <cellStyle name="Normal 9 4 3 3 4" xfId="4092" xr:uid="{0D1F4C13-B9D7-407C-9149-4D2851E838B8}"/>
    <cellStyle name="Normal 9 4 3 3 4 2" xfId="4952" xr:uid="{2E0AC280-54B1-4F83-BFDD-49AEAB613AF5}"/>
    <cellStyle name="Normal 9 4 3 3 5" xfId="4093" xr:uid="{1EB20978-49C5-4F87-A4B6-8612AB3C5F24}"/>
    <cellStyle name="Normal 9 4 3 3 5 2" xfId="4953" xr:uid="{07DA0A10-847F-4E14-9AE9-C0902B585870}"/>
    <cellStyle name="Normal 9 4 3 3 6" xfId="4946" xr:uid="{4F6C4955-D139-45A0-819E-86636B1A06FE}"/>
    <cellStyle name="Normal 9 4 3 4" xfId="2420" xr:uid="{EFD26C09-4786-4827-91E4-6EEA42EA49AF}"/>
    <cellStyle name="Normal 9 4 3 4 2" xfId="2421" xr:uid="{09D875DA-D528-4641-BAA3-9DBDE344BCAE}"/>
    <cellStyle name="Normal 9 4 3 4 2 2" xfId="4507" xr:uid="{F6D83FD3-160C-4321-ABD0-552A3A3A0470}"/>
    <cellStyle name="Normal 9 4 3 4 2 2 2" xfId="5314" xr:uid="{5356016A-7EF2-4818-9B11-B31620895747}"/>
    <cellStyle name="Normal 9 4 3 4 2 2 3" xfId="4955" xr:uid="{BC3A3C9A-1CAC-457C-9C92-2BE04BC99C2E}"/>
    <cellStyle name="Normal 9 4 3 4 3" xfId="4094" xr:uid="{2C1D91D8-8C60-43A7-8C39-E38A47902F47}"/>
    <cellStyle name="Normal 9 4 3 4 3 2" xfId="4956" xr:uid="{2889F788-5A53-4D12-B43A-10F9C13D0810}"/>
    <cellStyle name="Normal 9 4 3 4 4" xfId="4095" xr:uid="{EA689B80-1EDA-497D-BEBD-BD70C21AF0E3}"/>
    <cellStyle name="Normal 9 4 3 4 4 2" xfId="4957" xr:uid="{545344FE-52AD-4C6E-AAAA-CA9A5EF75572}"/>
    <cellStyle name="Normal 9 4 3 4 5" xfId="4954" xr:uid="{CF8E1985-8C42-48FB-8CAC-CA976B8ABD68}"/>
    <cellStyle name="Normal 9 4 3 5" xfId="2422" xr:uid="{F38A0DBF-0238-4440-A35C-41740BA328B4}"/>
    <cellStyle name="Normal 9 4 3 5 2" xfId="4096" xr:uid="{7306C3FD-109B-43AF-AA9D-FDE82BC9689A}"/>
    <cellStyle name="Normal 9 4 3 5 2 2" xfId="4959" xr:uid="{D5BEE9D2-2AF4-4A52-B8DC-29098D5AD1E1}"/>
    <cellStyle name="Normal 9 4 3 5 3" xfId="4097" xr:uid="{73A4AB67-EFD9-4E42-8DBF-68FDA19CC82F}"/>
    <cellStyle name="Normal 9 4 3 5 3 2" xfId="4960" xr:uid="{F4764E7F-ECCE-4C52-B5C8-E8F21A97FB65}"/>
    <cellStyle name="Normal 9 4 3 5 4" xfId="4098" xr:uid="{CE20FEDE-4AA8-4913-AD47-DA38D61DD42A}"/>
    <cellStyle name="Normal 9 4 3 5 4 2" xfId="4961" xr:uid="{0558D44D-862B-471A-9F6F-FFFB8984ADC3}"/>
    <cellStyle name="Normal 9 4 3 5 5" xfId="4958" xr:uid="{32391429-AC7B-4BE9-BD29-9748559E08A9}"/>
    <cellStyle name="Normal 9 4 3 6" xfId="4099" xr:uid="{1571A16C-D18A-4277-8A88-E2DA2FFD1B06}"/>
    <cellStyle name="Normal 9 4 3 6 2" xfId="4962" xr:uid="{E7D84881-2082-4D15-AC01-66C43DD0BDCB}"/>
    <cellStyle name="Normal 9 4 3 7" xfId="4100" xr:uid="{2A6BC00C-9DB2-41E6-B6C7-56F7CB5AB567}"/>
    <cellStyle name="Normal 9 4 3 7 2" xfId="4963" xr:uid="{1BC2B601-B9B0-4CEF-B677-E344E293C4E6}"/>
    <cellStyle name="Normal 9 4 3 8" xfId="4101" xr:uid="{7E98E5F0-F144-45D1-93FC-2C93FA417FEF}"/>
    <cellStyle name="Normal 9 4 3 8 2" xfId="4964" xr:uid="{99D0232F-692D-48FA-86A0-A2B1F2F56D28}"/>
    <cellStyle name="Normal 9 4 3 9" xfId="4932" xr:uid="{C0664487-BA10-41EB-8E2E-BCCDC8A23F11}"/>
    <cellStyle name="Normal 9 4 4" xfId="177" xr:uid="{9FB0A988-CA1E-4F1B-B3CE-77270CFE7453}"/>
    <cellStyle name="Normal 9 4 4 2" xfId="864" xr:uid="{8872EDFA-7D6A-4F68-BF22-55DCCE2E35F4}"/>
    <cellStyle name="Normal 9 4 4 2 2" xfId="865" xr:uid="{F63C5FB8-7061-4CA9-8B4B-B745E8092865}"/>
    <cellStyle name="Normal 9 4 4 2 2 2" xfId="2423" xr:uid="{A0E63002-A6CE-437A-8662-6353D850F65F}"/>
    <cellStyle name="Normal 9 4 4 2 2 2 2" xfId="2424" xr:uid="{31D0A8B4-6338-4484-B65A-6504A294D41B}"/>
    <cellStyle name="Normal 9 4 4 2 2 2 2 2" xfId="4969" xr:uid="{E8A664AA-44F1-477D-8366-AB8CCA2D7235}"/>
    <cellStyle name="Normal 9 4 4 2 2 2 3" xfId="4968" xr:uid="{515437F8-9EF7-4664-9815-7613D9D3E6DC}"/>
    <cellStyle name="Normal 9 4 4 2 2 3" xfId="2425" xr:uid="{DD92BA09-9D81-49AC-B155-C438204EC37C}"/>
    <cellStyle name="Normal 9 4 4 2 2 3 2" xfId="4970" xr:uid="{822DBB3D-8864-4C43-A025-23656880554D}"/>
    <cellStyle name="Normal 9 4 4 2 2 4" xfId="4102" xr:uid="{77787469-329A-4B53-B2F3-281D6E6BAC47}"/>
    <cellStyle name="Normal 9 4 4 2 2 4 2" xfId="4971" xr:uid="{CCB58D8A-15E2-4D95-BB13-EC3B0CF2A2C4}"/>
    <cellStyle name="Normal 9 4 4 2 2 5" xfId="4967" xr:uid="{F6ECAA62-4301-4774-918C-BB89E539CC23}"/>
    <cellStyle name="Normal 9 4 4 2 3" xfId="2426" xr:uid="{FDA72A66-1CE8-4E30-AB9B-95CAFC5B517B}"/>
    <cellStyle name="Normal 9 4 4 2 3 2" xfId="2427" xr:uid="{D7B09A29-5C1B-4374-8612-DA7931E6DF1D}"/>
    <cellStyle name="Normal 9 4 4 2 3 2 2" xfId="4973" xr:uid="{DE52724C-88BA-4B7A-90B2-5E874370C9B7}"/>
    <cellStyle name="Normal 9 4 4 2 3 3" xfId="4972" xr:uid="{BD326B4B-9AB9-4C7B-BE40-B084DA3B0637}"/>
    <cellStyle name="Normal 9 4 4 2 4" xfId="2428" xr:uid="{D87DF538-48CA-40DC-80B2-9ACD0A910723}"/>
    <cellStyle name="Normal 9 4 4 2 4 2" xfId="4974" xr:uid="{67E70FFA-6D0D-4CE5-9CA0-2AA6D29D6E46}"/>
    <cellStyle name="Normal 9 4 4 2 5" xfId="4103" xr:uid="{D809B505-E109-4EF7-BA4C-5E857C54DC9A}"/>
    <cellStyle name="Normal 9 4 4 2 5 2" xfId="4975" xr:uid="{4F06C5F6-E8F0-4E8E-AD2D-464746129214}"/>
    <cellStyle name="Normal 9 4 4 2 6" xfId="4966" xr:uid="{B1AC4903-D16C-4083-B64D-24C545341B52}"/>
    <cellStyle name="Normal 9 4 4 3" xfId="866" xr:uid="{9DE5FCCC-4741-4F0B-A9DB-AE9169AE5312}"/>
    <cellStyle name="Normal 9 4 4 3 2" xfId="2429" xr:uid="{6B8B0223-5F97-4350-9EE8-65D237FEEDDC}"/>
    <cellStyle name="Normal 9 4 4 3 2 2" xfId="2430" xr:uid="{F6CE229A-A043-4AD3-A554-7927726AC37F}"/>
    <cellStyle name="Normal 9 4 4 3 2 2 2" xfId="4978" xr:uid="{989E0CAA-96A3-41D6-9A52-E8796A83CC7C}"/>
    <cellStyle name="Normal 9 4 4 3 2 3" xfId="4977" xr:uid="{21368EC7-3CD1-4CD1-9E71-9712BB7D3452}"/>
    <cellStyle name="Normal 9 4 4 3 3" xfId="2431" xr:uid="{6E1FB394-4180-4A16-A389-344425B70671}"/>
    <cellStyle name="Normal 9 4 4 3 3 2" xfId="4979" xr:uid="{00E64A20-6B05-4C25-B4DB-2ECBD8415238}"/>
    <cellStyle name="Normal 9 4 4 3 4" xfId="4104" xr:uid="{759DF89C-27E6-4947-9F94-B2F39998DDC5}"/>
    <cellStyle name="Normal 9 4 4 3 4 2" xfId="4980" xr:uid="{0DDB2EA1-2B53-4F8C-9E19-F6EE9651288D}"/>
    <cellStyle name="Normal 9 4 4 3 5" xfId="4976" xr:uid="{691C75C7-BF86-44E1-92E8-577C979D2A1F}"/>
    <cellStyle name="Normal 9 4 4 4" xfId="2432" xr:uid="{533757E4-CDFD-436B-9A1D-7CA390ED924C}"/>
    <cellStyle name="Normal 9 4 4 4 2" xfId="2433" xr:uid="{49E8E665-71E0-4053-AE7A-13902FE8F39E}"/>
    <cellStyle name="Normal 9 4 4 4 2 2" xfId="4982" xr:uid="{02EB919A-B794-4CA7-AB4B-696D2EE8DDD7}"/>
    <cellStyle name="Normal 9 4 4 4 3" xfId="4105" xr:uid="{39581291-0150-4215-B63F-3C2A5D7EF98D}"/>
    <cellStyle name="Normal 9 4 4 4 3 2" xfId="4983" xr:uid="{6B8377ED-ECE3-4AB2-9AF3-A05D9788F0BB}"/>
    <cellStyle name="Normal 9 4 4 4 4" xfId="4106" xr:uid="{97757520-0601-4BA8-9DAC-26A023446560}"/>
    <cellStyle name="Normal 9 4 4 4 4 2" xfId="4984" xr:uid="{D7B84171-6497-4E7A-ABED-89EF5A990213}"/>
    <cellStyle name="Normal 9 4 4 4 5" xfId="4981" xr:uid="{6A9A69DB-EC32-46D5-A1E0-950A40366252}"/>
    <cellStyle name="Normal 9 4 4 5" xfId="2434" xr:uid="{31B1E5C7-A926-40D4-9333-9BD3B7C7D43F}"/>
    <cellStyle name="Normal 9 4 4 5 2" xfId="4985" xr:uid="{F2ECE156-F2C7-435A-B966-BA385D271F21}"/>
    <cellStyle name="Normal 9 4 4 6" xfId="4107" xr:uid="{E35C90D5-B148-401F-85D4-8882C3673EB0}"/>
    <cellStyle name="Normal 9 4 4 6 2" xfId="4986" xr:uid="{A942A264-B484-49F7-8DEA-98DFABC5A787}"/>
    <cellStyle name="Normal 9 4 4 7" xfId="4108" xr:uid="{9F5E3CA0-E44B-443A-A4DB-578F5A107EA5}"/>
    <cellStyle name="Normal 9 4 4 7 2" xfId="4987" xr:uid="{1B5E4370-34E3-48D2-9039-DF60D3CB2BB6}"/>
    <cellStyle name="Normal 9 4 4 8" xfId="4965" xr:uid="{B808A293-1DE2-465A-854D-4D4F9377DBDB}"/>
    <cellStyle name="Normal 9 4 5" xfId="417" xr:uid="{CF13C5AE-26D5-433C-A16D-6FB09DEB83D1}"/>
    <cellStyle name="Normal 9 4 5 2" xfId="867" xr:uid="{24A64FD7-AD08-4AA9-ADE4-4E91137C669D}"/>
    <cellStyle name="Normal 9 4 5 2 2" xfId="2435" xr:uid="{B8C62F9D-5672-40F0-A728-DE42953E0F10}"/>
    <cellStyle name="Normal 9 4 5 2 2 2" xfId="2436" xr:uid="{0310FBC2-1FE6-4A0D-B192-DC7770444035}"/>
    <cellStyle name="Normal 9 4 5 2 2 2 2" xfId="4991" xr:uid="{48913877-8FCD-42A1-A178-96BA60757A21}"/>
    <cellStyle name="Normal 9 4 5 2 2 3" xfId="4990" xr:uid="{4EE0554C-C23D-4C0F-B5EB-73811885202A}"/>
    <cellStyle name="Normal 9 4 5 2 3" xfId="2437" xr:uid="{FA0EC2FC-76E7-4971-8A7F-45BDFD29CD3F}"/>
    <cellStyle name="Normal 9 4 5 2 3 2" xfId="4992" xr:uid="{29163092-0774-4DCD-8775-DDE7FF38545B}"/>
    <cellStyle name="Normal 9 4 5 2 4" xfId="4109" xr:uid="{D71D0172-0F12-448B-92AC-F4262723923A}"/>
    <cellStyle name="Normal 9 4 5 2 4 2" xfId="4993" xr:uid="{8172F3E0-D584-49DA-88CB-C4A7C7526658}"/>
    <cellStyle name="Normal 9 4 5 2 5" xfId="4989" xr:uid="{B46746D4-82FA-43F6-B0FD-EFA610EDA5E1}"/>
    <cellStyle name="Normal 9 4 5 3" xfId="2438" xr:uid="{D39F874A-9AD8-4E41-8E77-94402CF8A851}"/>
    <cellStyle name="Normal 9 4 5 3 2" xfId="2439" xr:uid="{BC84A58F-9F90-4019-A83B-B51653E5BC8E}"/>
    <cellStyle name="Normal 9 4 5 3 2 2" xfId="4995" xr:uid="{4FCC9C12-77D2-4E85-BEDA-4F4D5F358F45}"/>
    <cellStyle name="Normal 9 4 5 3 3" xfId="4110" xr:uid="{AA17394F-0360-4F70-B098-1D54E8001B54}"/>
    <cellStyle name="Normal 9 4 5 3 3 2" xfId="4996" xr:uid="{D82E4C09-3970-47A3-A316-6C33900471C6}"/>
    <cellStyle name="Normal 9 4 5 3 4" xfId="4111" xr:uid="{F9ECC2F0-4394-4E4C-A461-CD2410C51CEC}"/>
    <cellStyle name="Normal 9 4 5 3 4 2" xfId="4997" xr:uid="{FA33A317-A340-44DD-BEDC-5B132126A641}"/>
    <cellStyle name="Normal 9 4 5 3 5" xfId="4994" xr:uid="{4B09DE02-58BB-4DD9-8F0C-6B3DD8E4E58B}"/>
    <cellStyle name="Normal 9 4 5 4" xfId="2440" xr:uid="{6DAC3FB4-E170-4802-8C2E-A074472D53FC}"/>
    <cellStyle name="Normal 9 4 5 4 2" xfId="4998" xr:uid="{390B1CA1-67C2-4416-90AC-01190226A4FB}"/>
    <cellStyle name="Normal 9 4 5 5" xfId="4112" xr:uid="{21F7494D-7529-415B-B56E-D4A61375F5AD}"/>
    <cellStyle name="Normal 9 4 5 5 2" xfId="4999" xr:uid="{68C86EBD-1817-41E8-A026-D9D74A015AEB}"/>
    <cellStyle name="Normal 9 4 5 6" xfId="4113" xr:uid="{C121FA58-A7E3-4AD2-A08E-92580A1E80AA}"/>
    <cellStyle name="Normal 9 4 5 6 2" xfId="5000" xr:uid="{A9A5C918-6CF9-40F1-A2CC-06AE75703F2E}"/>
    <cellStyle name="Normal 9 4 5 7" xfId="4988" xr:uid="{017F5D05-022B-487C-8761-5E046C156C7B}"/>
    <cellStyle name="Normal 9 4 6" xfId="418" xr:uid="{658B38D2-BF93-43F5-A995-2D88AE56D4C0}"/>
    <cellStyle name="Normal 9 4 6 2" xfId="2441" xr:uid="{7C98B4DB-80EA-4E9D-B6F8-70F54B3FB4C6}"/>
    <cellStyle name="Normal 9 4 6 2 2" xfId="2442" xr:uid="{42E95252-35B9-4598-B1FB-5A2424141349}"/>
    <cellStyle name="Normal 9 4 6 2 2 2" xfId="5003" xr:uid="{6610DA36-087F-4F32-89AF-0CCEAE836E4F}"/>
    <cellStyle name="Normal 9 4 6 2 3" xfId="4114" xr:uid="{486A3714-8B11-42F1-9FAF-32FF2C8C4AF6}"/>
    <cellStyle name="Normal 9 4 6 2 3 2" xfId="5004" xr:uid="{8D184FB8-16AA-48BC-A095-4EEF64A3B4F5}"/>
    <cellStyle name="Normal 9 4 6 2 4" xfId="4115" xr:uid="{16F24796-30DF-4286-AA4A-A06EB0AB75C1}"/>
    <cellStyle name="Normal 9 4 6 2 4 2" xfId="5005" xr:uid="{5B845A0F-C722-4F3B-B3A9-5E115A1FCA1F}"/>
    <cellStyle name="Normal 9 4 6 2 5" xfId="5002" xr:uid="{29ED4D54-EDCD-42C7-BB6A-EB732C6D20D0}"/>
    <cellStyle name="Normal 9 4 6 3" xfId="2443" xr:uid="{332738C6-F589-4447-91FC-638AA05168BD}"/>
    <cellStyle name="Normal 9 4 6 3 2" xfId="5006" xr:uid="{52FE4B43-E4C3-45CC-9642-A81108D12E57}"/>
    <cellStyle name="Normal 9 4 6 4" xfId="4116" xr:uid="{5462F0B3-17A6-48F2-ABCE-7112F2562499}"/>
    <cellStyle name="Normal 9 4 6 4 2" xfId="5007" xr:uid="{E7073CA8-6888-46F2-BBC8-941753DBEEEB}"/>
    <cellStyle name="Normal 9 4 6 5" xfId="4117" xr:uid="{948946BE-BF1A-41A7-A8B0-C1B3EA13C1CC}"/>
    <cellStyle name="Normal 9 4 6 5 2" xfId="5008" xr:uid="{6466D874-704F-472C-8448-0A11C306207F}"/>
    <cellStyle name="Normal 9 4 6 6" xfId="5001" xr:uid="{EB20631D-EEF5-44DE-A2DE-6D1A967F70DC}"/>
    <cellStyle name="Normal 9 4 7" xfId="2444" xr:uid="{8EBA84E2-2BA6-4AB6-98FE-1335131700BF}"/>
    <cellStyle name="Normal 9 4 7 2" xfId="2445" xr:uid="{005AC57C-F30C-41ED-A933-49F20BA0C7F9}"/>
    <cellStyle name="Normal 9 4 7 2 2" xfId="5010" xr:uid="{260D6DB8-D2B8-48D9-A848-7167C397A528}"/>
    <cellStyle name="Normal 9 4 7 3" xfId="4118" xr:uid="{B7E8A30D-44B5-41D9-95AA-88865E40543E}"/>
    <cellStyle name="Normal 9 4 7 3 2" xfId="5011" xr:uid="{CFABC77D-8AE6-4530-AE48-F67282E9E8AB}"/>
    <cellStyle name="Normal 9 4 7 4" xfId="4119" xr:uid="{DE8F6790-7A04-4A22-B568-17F063EAFD31}"/>
    <cellStyle name="Normal 9 4 7 4 2" xfId="5012" xr:uid="{AA925848-3B52-43ED-A6DA-F9FE7E973CEC}"/>
    <cellStyle name="Normal 9 4 7 5" xfId="5009" xr:uid="{CE51CA12-98D5-4C09-8B1E-8319C2176E19}"/>
    <cellStyle name="Normal 9 4 8" xfId="2446" xr:uid="{1E7312B2-C6CD-4E71-9546-DA8288628CBF}"/>
    <cellStyle name="Normal 9 4 8 2" xfId="4120" xr:uid="{6C6FE321-B5DB-46FA-B45C-59D1B4C6836A}"/>
    <cellStyle name="Normal 9 4 8 2 2" xfId="5014" xr:uid="{88D89B5A-E6B0-4AC6-B726-A4ACF80DEFFB}"/>
    <cellStyle name="Normal 9 4 8 3" xfId="4121" xr:uid="{BF8D851F-AE39-4E1A-B78D-B2E066D37E6E}"/>
    <cellStyle name="Normal 9 4 8 3 2" xfId="5015" xr:uid="{73EED7E0-63F7-43EE-B4E3-0FA96D4390A7}"/>
    <cellStyle name="Normal 9 4 8 4" xfId="4122" xr:uid="{80C96A2D-4FE3-407D-8717-F86C291879B4}"/>
    <cellStyle name="Normal 9 4 8 4 2" xfId="5016" xr:uid="{6A77D54D-513C-44DD-AE00-24115D369D6F}"/>
    <cellStyle name="Normal 9 4 8 5" xfId="5013" xr:uid="{A51C1054-68D0-4D41-8751-E1DB5601E035}"/>
    <cellStyle name="Normal 9 4 9" xfId="4123" xr:uid="{447A21A1-A179-44CA-9149-8262BFA1E4E5}"/>
    <cellStyle name="Normal 9 4 9 2" xfId="5017" xr:uid="{64F420E2-5EAC-41F3-B43C-69D77514A647}"/>
    <cellStyle name="Normal 9 5" xfId="178" xr:uid="{9F6D189A-6BA2-4011-841D-9730DCFF8875}"/>
    <cellStyle name="Normal 9 5 10" xfId="4124" xr:uid="{CC97A375-6412-43FA-B8B7-D806A5588A4C}"/>
    <cellStyle name="Normal 9 5 10 2" xfId="5019" xr:uid="{46D9DD48-61E0-42B9-866C-6317F7937835}"/>
    <cellStyle name="Normal 9 5 11" xfId="4125" xr:uid="{7B84B0F1-002C-43F2-9EA0-BF4319AEFDD2}"/>
    <cellStyle name="Normal 9 5 11 2" xfId="5020" xr:uid="{00B723E6-66C4-422B-880D-77DA88B8C0ED}"/>
    <cellStyle name="Normal 9 5 12" xfId="5018" xr:uid="{B1D1467F-5A4A-475F-BE09-A4D847C3414C}"/>
    <cellStyle name="Normal 9 5 2" xfId="179" xr:uid="{8EFCE889-E34E-41A4-A511-1D19C999A3EE}"/>
    <cellStyle name="Normal 9 5 2 10" xfId="5021" xr:uid="{1549AEBB-299B-4DC6-8EB6-F8B35C3C2F23}"/>
    <cellStyle name="Normal 9 5 2 2" xfId="419" xr:uid="{EE2AB504-5838-43BD-930F-BF4846D02704}"/>
    <cellStyle name="Normal 9 5 2 2 2" xfId="868" xr:uid="{B8D921FC-1726-4FE2-89EF-1B9BF3F2BF63}"/>
    <cellStyle name="Normal 9 5 2 2 2 2" xfId="869" xr:uid="{619CD3A7-3B32-4F84-AC65-A2B4675AED4C}"/>
    <cellStyle name="Normal 9 5 2 2 2 2 2" xfId="2447" xr:uid="{608DF0D8-2F26-45A7-A9BB-AF6E3A1E7B5F}"/>
    <cellStyle name="Normal 9 5 2 2 2 2 2 2" xfId="5025" xr:uid="{6C5C16B8-2564-4C22-A34E-3288CC5F032B}"/>
    <cellStyle name="Normal 9 5 2 2 2 2 3" xfId="4126" xr:uid="{BDF5C399-7F28-427A-AA46-8792666CB57E}"/>
    <cellStyle name="Normal 9 5 2 2 2 2 3 2" xfId="5026" xr:uid="{F7CE9A79-EC69-416A-A4BB-72F624BDFADB}"/>
    <cellStyle name="Normal 9 5 2 2 2 2 4" xfId="4127" xr:uid="{618B911E-338F-48A5-991F-2A3FC035CA5C}"/>
    <cellStyle name="Normal 9 5 2 2 2 2 4 2" xfId="5027" xr:uid="{57D85A0F-0DA3-4A43-89C5-A341D0AC9C83}"/>
    <cellStyle name="Normal 9 5 2 2 2 2 5" xfId="5024" xr:uid="{524E922B-7439-45BA-8842-0B59A2973584}"/>
    <cellStyle name="Normal 9 5 2 2 2 3" xfId="2448" xr:uid="{C91D92EC-E7BA-414D-8836-DE1F756C3118}"/>
    <cellStyle name="Normal 9 5 2 2 2 3 2" xfId="4128" xr:uid="{39C97C0E-3C89-4711-8E55-2D96129C70FE}"/>
    <cellStyle name="Normal 9 5 2 2 2 3 2 2" xfId="5029" xr:uid="{EE9CD638-F65F-4CC4-921A-0AF710B5A9CA}"/>
    <cellStyle name="Normal 9 5 2 2 2 3 3" xfId="4129" xr:uid="{491E08E3-4E56-4AD5-9169-39D4B70BDF45}"/>
    <cellStyle name="Normal 9 5 2 2 2 3 3 2" xfId="5030" xr:uid="{7F14C7D1-97C8-43A6-B9D3-05C3692B8A4A}"/>
    <cellStyle name="Normal 9 5 2 2 2 3 4" xfId="4130" xr:uid="{E8B23677-D5E7-42DD-8A30-D5762785305F}"/>
    <cellStyle name="Normal 9 5 2 2 2 3 4 2" xfId="5031" xr:uid="{7827DA68-2D80-46EE-AEAB-36CE82DFDCEA}"/>
    <cellStyle name="Normal 9 5 2 2 2 3 5" xfId="5028" xr:uid="{8DA5A78C-DF16-49B7-9195-DC4C596E33DE}"/>
    <cellStyle name="Normal 9 5 2 2 2 4" xfId="4131" xr:uid="{E394CE5F-72D7-4B72-9485-16D6E527BB6A}"/>
    <cellStyle name="Normal 9 5 2 2 2 4 2" xfId="5032" xr:uid="{F078F819-C8BF-48F8-A5C6-CA6E3751EA1E}"/>
    <cellStyle name="Normal 9 5 2 2 2 5" xfId="4132" xr:uid="{BA43D1E9-57C7-4A17-9AE9-732DA680C004}"/>
    <cellStyle name="Normal 9 5 2 2 2 5 2" xfId="5033" xr:uid="{00BD8E98-4559-4C16-851B-DB27C8F22A20}"/>
    <cellStyle name="Normal 9 5 2 2 2 6" xfId="4133" xr:uid="{C2146F15-2020-47B5-A799-F4F6FB293601}"/>
    <cellStyle name="Normal 9 5 2 2 2 6 2" xfId="5034" xr:uid="{5576264B-6292-4B10-ABFB-E495E3DCCB7F}"/>
    <cellStyle name="Normal 9 5 2 2 2 7" xfId="5023" xr:uid="{5C310DE6-79FD-40F7-8F5D-FCD7FE57AB0D}"/>
    <cellStyle name="Normal 9 5 2 2 3" xfId="870" xr:uid="{D4F92D96-310A-47F6-A082-745ECF24F7E4}"/>
    <cellStyle name="Normal 9 5 2 2 3 2" xfId="2449" xr:uid="{57FCCE98-8C29-4766-B6D6-ADA28AAC0731}"/>
    <cellStyle name="Normal 9 5 2 2 3 2 2" xfId="4134" xr:uid="{E96F9B52-BB8E-47B0-980B-09AC3141FE9B}"/>
    <cellStyle name="Normal 9 5 2 2 3 2 2 2" xfId="5037" xr:uid="{9B79F54F-79C2-4614-875C-2B41315213C6}"/>
    <cellStyle name="Normal 9 5 2 2 3 2 3" xfId="4135" xr:uid="{8F05D60A-999D-4FE5-9DCC-D8B99D81923C}"/>
    <cellStyle name="Normal 9 5 2 2 3 2 3 2" xfId="5038" xr:uid="{03CF638C-8E24-46CF-B625-37CCAB2A41CF}"/>
    <cellStyle name="Normal 9 5 2 2 3 2 4" xfId="4136" xr:uid="{5F259C47-262F-4FA7-B2CB-FD236A8121AA}"/>
    <cellStyle name="Normal 9 5 2 2 3 2 4 2" xfId="5039" xr:uid="{F55EEA27-094D-44BF-8DB5-2DCC1606E977}"/>
    <cellStyle name="Normal 9 5 2 2 3 2 5" xfId="5036" xr:uid="{38FFACDE-B675-4449-9683-A1EE883D1AE1}"/>
    <cellStyle name="Normal 9 5 2 2 3 3" xfId="4137" xr:uid="{9A9A723F-27C3-4865-A161-0F218E4BB5BF}"/>
    <cellStyle name="Normal 9 5 2 2 3 3 2" xfId="5040" xr:uid="{B10635AF-4B59-4F89-9C17-AA2B356F760B}"/>
    <cellStyle name="Normal 9 5 2 2 3 4" xfId="4138" xr:uid="{3AA2E121-675C-4389-8166-22D8762AA671}"/>
    <cellStyle name="Normal 9 5 2 2 3 4 2" xfId="5041" xr:uid="{A4984B87-8FE7-4D80-A986-91966CAA2696}"/>
    <cellStyle name="Normal 9 5 2 2 3 5" xfId="4139" xr:uid="{A3E96368-3247-4E78-BBF1-C3ABA25F7692}"/>
    <cellStyle name="Normal 9 5 2 2 3 5 2" xfId="5042" xr:uid="{91283807-CC71-45DD-AFB3-A0F8323A6840}"/>
    <cellStyle name="Normal 9 5 2 2 3 6" xfId="5035" xr:uid="{C9B7601C-93E3-4C3C-8E7A-1B110DFD4D0F}"/>
    <cellStyle name="Normal 9 5 2 2 4" xfId="2450" xr:uid="{9D7AECD6-CE47-42B8-86EB-B81321F3507B}"/>
    <cellStyle name="Normal 9 5 2 2 4 2" xfId="4140" xr:uid="{18775D40-0525-4FE2-AD80-CFD34D6C00DF}"/>
    <cellStyle name="Normal 9 5 2 2 4 2 2" xfId="5044" xr:uid="{6919252D-7D16-4068-9B7B-5293D7852EDB}"/>
    <cellStyle name="Normal 9 5 2 2 4 3" xfId="4141" xr:uid="{D84CDBA5-6A0F-4310-8C8A-DEA5B191B690}"/>
    <cellStyle name="Normal 9 5 2 2 4 3 2" xfId="5045" xr:uid="{50C0D396-0D50-440F-8B55-D5F22FE3B35A}"/>
    <cellStyle name="Normal 9 5 2 2 4 4" xfId="4142" xr:uid="{7B95340F-3FC7-49AD-A82F-020ADA28346C}"/>
    <cellStyle name="Normal 9 5 2 2 4 4 2" xfId="5046" xr:uid="{5F7C63DC-DDB5-4204-BE44-36BC7A0E65E6}"/>
    <cellStyle name="Normal 9 5 2 2 4 5" xfId="5043" xr:uid="{E90688D1-BF00-4A0C-AC8C-06359239652C}"/>
    <cellStyle name="Normal 9 5 2 2 5" xfId="4143" xr:uid="{B3612C7D-F72B-4C10-A56F-14943F52C5E2}"/>
    <cellStyle name="Normal 9 5 2 2 5 2" xfId="4144" xr:uid="{3B2117FA-BEA9-40DD-B67F-EAFB8F26F1A3}"/>
    <cellStyle name="Normal 9 5 2 2 5 2 2" xfId="5048" xr:uid="{17F2C19D-8A9F-4F4C-9F25-2AA0557607BF}"/>
    <cellStyle name="Normal 9 5 2 2 5 3" xfId="4145" xr:uid="{CE8472C3-F4BB-4AB4-BC2B-F76FFB6B21D9}"/>
    <cellStyle name="Normal 9 5 2 2 5 3 2" xfId="5049" xr:uid="{A06637A2-B4D2-4FAD-B097-FC9FF8942B5D}"/>
    <cellStyle name="Normal 9 5 2 2 5 4" xfId="4146" xr:uid="{ACB39BDC-2D82-4B9D-A014-8FFBA3479F65}"/>
    <cellStyle name="Normal 9 5 2 2 5 4 2" xfId="5050" xr:uid="{6B494E6D-EF4E-469C-88F2-81EB90BEDA90}"/>
    <cellStyle name="Normal 9 5 2 2 5 5" xfId="5047" xr:uid="{25C91C1E-22E0-48AB-AA7F-88F2058B246D}"/>
    <cellStyle name="Normal 9 5 2 2 6" xfId="4147" xr:uid="{5CA72A22-C490-4678-BF78-73CD9D473E4A}"/>
    <cellStyle name="Normal 9 5 2 2 6 2" xfId="5051" xr:uid="{FE723206-C289-4E11-BC09-D1B59594B6B4}"/>
    <cellStyle name="Normal 9 5 2 2 7" xfId="4148" xr:uid="{C5064245-6F31-4C30-82F8-9629464F8563}"/>
    <cellStyle name="Normal 9 5 2 2 7 2" xfId="5052" xr:uid="{F5837489-9FB5-488F-B9FB-956611528AE6}"/>
    <cellStyle name="Normal 9 5 2 2 8" xfId="4149" xr:uid="{8A58BAA8-04AB-4847-964D-641445A6D1FB}"/>
    <cellStyle name="Normal 9 5 2 2 8 2" xfId="5053" xr:uid="{76C42314-1899-4669-8037-EC0F83B50BD1}"/>
    <cellStyle name="Normal 9 5 2 2 9" xfId="5022" xr:uid="{DEC9645C-FF04-4C9A-92CA-67EB16C8A063}"/>
    <cellStyle name="Normal 9 5 2 3" xfId="871" xr:uid="{76B8D311-6E38-4F39-837E-D128C88AEDEA}"/>
    <cellStyle name="Normal 9 5 2 3 2" xfId="872" xr:uid="{B6FA6E2E-394E-44A5-B7C2-FEF8E405710C}"/>
    <cellStyle name="Normal 9 5 2 3 2 2" xfId="873" xr:uid="{73C1E3A4-C677-40DD-A783-DB5B8D9CB134}"/>
    <cellStyle name="Normal 9 5 2 3 2 2 2" xfId="5056" xr:uid="{4615964A-4EB7-47C4-ACC9-E6916DC6A043}"/>
    <cellStyle name="Normal 9 5 2 3 2 3" xfId="4150" xr:uid="{091C05F7-1851-4291-A708-5C4053CD3C08}"/>
    <cellStyle name="Normal 9 5 2 3 2 3 2" xfId="5057" xr:uid="{8A3712EC-CE3A-4357-A928-98F700BBD596}"/>
    <cellStyle name="Normal 9 5 2 3 2 4" xfId="4151" xr:uid="{F0CFA230-A7D0-4E3C-9759-0D9E55F98992}"/>
    <cellStyle name="Normal 9 5 2 3 2 4 2" xfId="5058" xr:uid="{262CFA59-E95E-4539-96C1-F47AE610F5EF}"/>
    <cellStyle name="Normal 9 5 2 3 2 5" xfId="5055" xr:uid="{2FFD87FC-1B76-410A-A8C6-8E60BF0AACA1}"/>
    <cellStyle name="Normal 9 5 2 3 3" xfId="874" xr:uid="{45192DF6-E21E-482D-BB7F-A5FFE166C60E}"/>
    <cellStyle name="Normal 9 5 2 3 3 2" xfId="4152" xr:uid="{0E568C71-9C11-4431-BB8B-2E3BD439CC6F}"/>
    <cellStyle name="Normal 9 5 2 3 3 2 2" xfId="5060" xr:uid="{16C25E4D-8E9A-4AEB-8A48-7485FEDA8329}"/>
    <cellStyle name="Normal 9 5 2 3 3 3" xfId="4153" xr:uid="{B2310015-79B1-40C4-A39E-7554A0D7A090}"/>
    <cellStyle name="Normal 9 5 2 3 3 3 2" xfId="5061" xr:uid="{ACB24026-50D0-41A8-B4DC-047E118DE76C}"/>
    <cellStyle name="Normal 9 5 2 3 3 4" xfId="4154" xr:uid="{F714C08D-2C66-484D-B678-908504E4B74B}"/>
    <cellStyle name="Normal 9 5 2 3 3 4 2" xfId="5062" xr:uid="{66C5552A-CE26-4B92-AFE1-D4DC75B4A11D}"/>
    <cellStyle name="Normal 9 5 2 3 3 5" xfId="5059" xr:uid="{523E7BB1-A641-42C3-9E5D-AD04DC1D34DD}"/>
    <cellStyle name="Normal 9 5 2 3 4" xfId="4155" xr:uid="{4A771963-3601-40CA-B8FB-B0D0A54DE7C1}"/>
    <cellStyle name="Normal 9 5 2 3 4 2" xfId="5063" xr:uid="{4B0D03B9-BE1D-4748-97CE-527A9240806F}"/>
    <cellStyle name="Normal 9 5 2 3 5" xfId="4156" xr:uid="{230C99D0-AFB5-49AE-B94B-62AFD67F573D}"/>
    <cellStyle name="Normal 9 5 2 3 5 2" xfId="5064" xr:uid="{4700027A-47A7-4F45-8FCC-9EE58F1E5723}"/>
    <cellStyle name="Normal 9 5 2 3 6" xfId="4157" xr:uid="{FC144C96-1905-4356-8B1C-8B23EE3DB03E}"/>
    <cellStyle name="Normal 9 5 2 3 6 2" xfId="5065" xr:uid="{124E71EB-1C15-4D83-8940-8CBEA9CD7D50}"/>
    <cellStyle name="Normal 9 5 2 3 7" xfId="5054" xr:uid="{C1BD2850-7804-4942-BBA7-4FAE7B705F0A}"/>
    <cellStyle name="Normal 9 5 2 4" xfId="875" xr:uid="{3288EBA3-B8E3-4947-9825-02A15D346C48}"/>
    <cellStyle name="Normal 9 5 2 4 2" xfId="876" xr:uid="{C15A917A-2249-4975-B490-E7248847B87C}"/>
    <cellStyle name="Normal 9 5 2 4 2 2" xfId="4158" xr:uid="{FFCAAD0B-A32A-494E-9CEC-915CDD7E69FA}"/>
    <cellStyle name="Normal 9 5 2 4 2 2 2" xfId="5068" xr:uid="{22DAD5A5-996C-42F0-B0E4-A7F00814386E}"/>
    <cellStyle name="Normal 9 5 2 4 2 3" xfId="4159" xr:uid="{37544432-1DD2-4B13-99F8-AD13D61E22D2}"/>
    <cellStyle name="Normal 9 5 2 4 2 3 2" xfId="5069" xr:uid="{5C424382-65A8-49C4-86A8-06488DF6DD60}"/>
    <cellStyle name="Normal 9 5 2 4 2 4" xfId="4160" xr:uid="{145974E4-772C-477A-8A2C-420B3A48878B}"/>
    <cellStyle name="Normal 9 5 2 4 2 4 2" xfId="5070" xr:uid="{01D4497D-F0C9-466E-917F-6FE0872551E3}"/>
    <cellStyle name="Normal 9 5 2 4 2 5" xfId="5067" xr:uid="{B42082D6-07D0-47BB-8D77-809F356EC726}"/>
    <cellStyle name="Normal 9 5 2 4 3" xfId="4161" xr:uid="{E8079089-8412-4FA7-9061-5442EA80C775}"/>
    <cellStyle name="Normal 9 5 2 4 3 2" xfId="5071" xr:uid="{95661101-48A8-4437-87D2-0BAB561B32CE}"/>
    <cellStyle name="Normal 9 5 2 4 4" xfId="4162" xr:uid="{1B6705F0-5C65-4DAE-B947-52C06499DF59}"/>
    <cellStyle name="Normal 9 5 2 4 4 2" xfId="5072" xr:uid="{9173F277-C061-4C24-B1B6-B9F8DF60DFBB}"/>
    <cellStyle name="Normal 9 5 2 4 5" xfId="4163" xr:uid="{446C056B-AAA2-4934-949A-E6D4CD58EB48}"/>
    <cellStyle name="Normal 9 5 2 4 5 2" xfId="5073" xr:uid="{79FC7212-292D-4ABB-B4F4-E4ED0866E6C4}"/>
    <cellStyle name="Normal 9 5 2 4 6" xfId="5066" xr:uid="{63387356-32E7-4159-B8C8-475CD784FCDC}"/>
    <cellStyle name="Normal 9 5 2 5" xfId="877" xr:uid="{8E9A8AB0-ED65-40F6-8844-22123CAB27C1}"/>
    <cellStyle name="Normal 9 5 2 5 2" xfId="4164" xr:uid="{6944B159-8574-4683-89D0-E9699C5E0AB1}"/>
    <cellStyle name="Normal 9 5 2 5 2 2" xfId="5075" xr:uid="{C92680C8-D6CE-4C9A-A0AF-6ACC0654CC4A}"/>
    <cellStyle name="Normal 9 5 2 5 3" xfId="4165" xr:uid="{32041D6A-19BE-4753-AB3E-7460C3780B77}"/>
    <cellStyle name="Normal 9 5 2 5 3 2" xfId="5076" xr:uid="{2AE38F5F-3CBB-4140-9E86-C83E86F4F0CB}"/>
    <cellStyle name="Normal 9 5 2 5 4" xfId="4166" xr:uid="{661E1A2E-01E8-485E-824D-35D91855290E}"/>
    <cellStyle name="Normal 9 5 2 5 4 2" xfId="5077" xr:uid="{47383CA0-6501-403C-B147-235D79EA19D5}"/>
    <cellStyle name="Normal 9 5 2 5 5" xfId="5074" xr:uid="{1A9F7483-EC75-4661-B14E-A475916355BB}"/>
    <cellStyle name="Normal 9 5 2 6" xfId="4167" xr:uid="{014AD252-3D64-43E5-A305-C025D054E909}"/>
    <cellStyle name="Normal 9 5 2 6 2" xfId="4168" xr:uid="{AE8C99E1-22FD-4E41-9FCE-2884692C773B}"/>
    <cellStyle name="Normal 9 5 2 6 2 2" xfId="5079" xr:uid="{EBE3B8C3-16F5-4797-83A7-1D084290F55E}"/>
    <cellStyle name="Normal 9 5 2 6 3" xfId="4169" xr:uid="{65FE5A1A-E72A-4D2D-BAA5-52CC1DAD7A1C}"/>
    <cellStyle name="Normal 9 5 2 6 3 2" xfId="5080" xr:uid="{B075D8F1-D25E-4807-BA97-22ECAD752B08}"/>
    <cellStyle name="Normal 9 5 2 6 4" xfId="4170" xr:uid="{41863130-CB76-4A0B-89C1-A9079F94CB68}"/>
    <cellStyle name="Normal 9 5 2 6 4 2" xfId="5081" xr:uid="{2873D6CC-62B6-447E-BA28-7591AEB9D57D}"/>
    <cellStyle name="Normal 9 5 2 6 5" xfId="5078" xr:uid="{CD0FA2E7-1BDE-4FA6-91AD-A3DC6577A2D7}"/>
    <cellStyle name="Normal 9 5 2 7" xfId="4171" xr:uid="{C91B5B71-EACA-476B-AB33-EB988AEF44EC}"/>
    <cellStyle name="Normal 9 5 2 7 2" xfId="5082" xr:uid="{47E9139A-4022-4490-BF7C-501690231534}"/>
    <cellStyle name="Normal 9 5 2 8" xfId="4172" xr:uid="{741023BC-D133-4E86-BF1B-569B23DC3DD9}"/>
    <cellStyle name="Normal 9 5 2 8 2" xfId="5083" xr:uid="{23A710C5-A5F1-45FE-B846-74E29D97BD22}"/>
    <cellStyle name="Normal 9 5 2 9" xfId="4173" xr:uid="{E26985DA-0434-461C-B47F-2EFFE1E4BAFB}"/>
    <cellStyle name="Normal 9 5 2 9 2" xfId="5084" xr:uid="{BCBC13FB-B543-4C83-8318-3655162478AF}"/>
    <cellStyle name="Normal 9 5 3" xfId="420" xr:uid="{DCCD0A84-4CEF-41CA-BC95-3F2C5C53AC41}"/>
    <cellStyle name="Normal 9 5 3 2" xfId="878" xr:uid="{7FDCC9DB-C257-4464-BB1A-2C639A901BCE}"/>
    <cellStyle name="Normal 9 5 3 2 2" xfId="879" xr:uid="{77E9452B-EC5E-442A-94C9-140AF9F41776}"/>
    <cellStyle name="Normal 9 5 3 2 2 2" xfId="2451" xr:uid="{43F40506-709A-4B73-BD2C-570388EC6878}"/>
    <cellStyle name="Normal 9 5 3 2 2 2 2" xfId="2452" xr:uid="{19A67548-A0FA-4ECE-AE94-4C8B5628B225}"/>
    <cellStyle name="Normal 9 5 3 2 2 2 2 2" xfId="5089" xr:uid="{FC524716-AD3D-4BC9-AC3B-736E1281FB9A}"/>
    <cellStyle name="Normal 9 5 3 2 2 2 3" xfId="5088" xr:uid="{28040778-23F1-4211-8D24-61F15C634AFC}"/>
    <cellStyle name="Normal 9 5 3 2 2 3" xfId="2453" xr:uid="{14E66901-EF08-48FA-AC45-45D0C3BDFEA0}"/>
    <cellStyle name="Normal 9 5 3 2 2 3 2" xfId="5090" xr:uid="{BF81B827-E413-4875-ACC3-C01145AF4355}"/>
    <cellStyle name="Normal 9 5 3 2 2 4" xfId="4174" xr:uid="{17C56944-586F-4431-BC22-54293A24484D}"/>
    <cellStyle name="Normal 9 5 3 2 2 4 2" xfId="5091" xr:uid="{6D86AD6A-DD49-453A-903F-AECD419B4FC5}"/>
    <cellStyle name="Normal 9 5 3 2 2 5" xfId="5087" xr:uid="{5A848F54-2F0D-4318-AAD3-1C5116B8E075}"/>
    <cellStyle name="Normal 9 5 3 2 3" xfId="2454" xr:uid="{F2E1EF6B-EC11-4E1B-8557-BB10853A57E1}"/>
    <cellStyle name="Normal 9 5 3 2 3 2" xfId="2455" xr:uid="{DF10C821-7C39-49DA-8774-9DC50BAB75E8}"/>
    <cellStyle name="Normal 9 5 3 2 3 2 2" xfId="5093" xr:uid="{DA56A86F-879C-462D-96A0-9127B047FA11}"/>
    <cellStyle name="Normal 9 5 3 2 3 3" xfId="4175" xr:uid="{5A511378-1B87-4190-83EE-84C1859DC8C5}"/>
    <cellStyle name="Normal 9 5 3 2 3 3 2" xfId="5094" xr:uid="{613BBF60-821B-4F17-8ABC-26C10CFE2C6C}"/>
    <cellStyle name="Normal 9 5 3 2 3 4" xfId="4176" xr:uid="{1EF49A6F-37C1-4329-A6C2-1390F232FD2D}"/>
    <cellStyle name="Normal 9 5 3 2 3 4 2" xfId="5095" xr:uid="{ADA135AE-6453-458B-A211-2DAE1CF6A511}"/>
    <cellStyle name="Normal 9 5 3 2 3 5" xfId="5092" xr:uid="{2036AD94-802B-4477-8B26-5D3FE3814953}"/>
    <cellStyle name="Normal 9 5 3 2 4" xfId="2456" xr:uid="{476CBC2E-0473-4DE8-89FB-B81E2E8C7827}"/>
    <cellStyle name="Normal 9 5 3 2 4 2" xfId="5096" xr:uid="{513FC450-38F6-4F1B-9825-432C2FD1BFEC}"/>
    <cellStyle name="Normal 9 5 3 2 5" xfId="4177" xr:uid="{3F39EF61-C0B4-4220-8CE5-DFE49C0392EA}"/>
    <cellStyle name="Normal 9 5 3 2 5 2" xfId="5097" xr:uid="{5AC3A382-A065-4295-9AC2-F161FC3B4DAD}"/>
    <cellStyle name="Normal 9 5 3 2 6" xfId="4178" xr:uid="{9571E0E7-B065-45DB-9E3D-36D907E5990F}"/>
    <cellStyle name="Normal 9 5 3 2 6 2" xfId="5098" xr:uid="{177CB14F-4390-4F46-9B8D-AA6B16C51C5B}"/>
    <cellStyle name="Normal 9 5 3 2 7" xfId="5086" xr:uid="{5779882F-4354-4D12-8A16-CCC0720296F8}"/>
    <cellStyle name="Normal 9 5 3 3" xfId="880" xr:uid="{44BA209E-BA9A-46D0-B03C-24EDCA88864B}"/>
    <cellStyle name="Normal 9 5 3 3 2" xfId="2457" xr:uid="{A4DB0C3C-DDE0-4393-9FAE-C38B72EF3452}"/>
    <cellStyle name="Normal 9 5 3 3 2 2" xfId="2458" xr:uid="{90AC1960-5147-490E-A57D-5CD551D2DAFD}"/>
    <cellStyle name="Normal 9 5 3 3 2 2 2" xfId="5101" xr:uid="{119ACBB0-10D6-4A45-8708-04F5C294D520}"/>
    <cellStyle name="Normal 9 5 3 3 2 3" xfId="4179" xr:uid="{F1C3AE8D-5F60-4FF2-96BF-00BEFD60DB1B}"/>
    <cellStyle name="Normal 9 5 3 3 2 3 2" xfId="5102" xr:uid="{61BE6520-E6F3-4FAC-9D5F-CE9CF95DF699}"/>
    <cellStyle name="Normal 9 5 3 3 2 4" xfId="4180" xr:uid="{2A150AC0-A229-49E9-9F60-20128EF3EB90}"/>
    <cellStyle name="Normal 9 5 3 3 2 4 2" xfId="5103" xr:uid="{48479B36-75B3-4ED0-9790-E7FB2FAA144C}"/>
    <cellStyle name="Normal 9 5 3 3 2 5" xfId="5100" xr:uid="{71A4CE5C-B352-4210-9130-603B4FC834F2}"/>
    <cellStyle name="Normal 9 5 3 3 3" xfId="2459" xr:uid="{7A2FE254-9F71-46F3-9FF2-5285F4290345}"/>
    <cellStyle name="Normal 9 5 3 3 3 2" xfId="5104" xr:uid="{4BF1FD73-341E-4523-BB81-B5C432429FE7}"/>
    <cellStyle name="Normal 9 5 3 3 4" xfId="4181" xr:uid="{77900172-B0A2-4D08-8966-9C6518FDA972}"/>
    <cellStyle name="Normal 9 5 3 3 4 2" xfId="5105" xr:uid="{0AFB8908-FA15-442B-9DBD-47BEC4E00A49}"/>
    <cellStyle name="Normal 9 5 3 3 5" xfId="4182" xr:uid="{548AB52A-EC41-4673-B638-C8C11E8D4EB8}"/>
    <cellStyle name="Normal 9 5 3 3 5 2" xfId="5106" xr:uid="{D9737CC6-ADDC-46F6-8E81-9C35CCE11F77}"/>
    <cellStyle name="Normal 9 5 3 3 6" xfId="5099" xr:uid="{2613495A-FE71-44BB-8BBB-9B99CB692948}"/>
    <cellStyle name="Normal 9 5 3 4" xfId="2460" xr:uid="{1B2BB565-7E0E-42B9-97AE-76172623EE65}"/>
    <cellStyle name="Normal 9 5 3 4 2" xfId="2461" xr:uid="{B566A6C5-1C70-4AB7-B4BE-27AC956EEF47}"/>
    <cellStyle name="Normal 9 5 3 4 2 2" xfId="5108" xr:uid="{F7751F4B-44B2-4386-8A37-34C15294D2D0}"/>
    <cellStyle name="Normal 9 5 3 4 3" xfId="4183" xr:uid="{07185509-4617-4F9D-A723-422D918D2964}"/>
    <cellStyle name="Normal 9 5 3 4 3 2" xfId="5109" xr:uid="{B00BE506-20F6-4813-9819-87D086F7A585}"/>
    <cellStyle name="Normal 9 5 3 4 4" xfId="4184" xr:uid="{3A070347-16C9-4E8E-A4AD-B741F11993B3}"/>
    <cellStyle name="Normal 9 5 3 4 4 2" xfId="5110" xr:uid="{210C8222-6DBB-48D0-98B5-A7FD3173E0E5}"/>
    <cellStyle name="Normal 9 5 3 4 5" xfId="5107" xr:uid="{A328D71F-CAB9-49A7-AFAB-5E2876129697}"/>
    <cellStyle name="Normal 9 5 3 5" xfId="2462" xr:uid="{6BAF68B3-BB83-41B7-8F37-C0D6F2B28D85}"/>
    <cellStyle name="Normal 9 5 3 5 2" xfId="4185" xr:uid="{EEF85E2C-AA7D-4351-8188-E62E51378268}"/>
    <cellStyle name="Normal 9 5 3 5 2 2" xfId="5112" xr:uid="{96608202-E3E8-427D-BA30-514764FEDD59}"/>
    <cellStyle name="Normal 9 5 3 5 3" xfId="4186" xr:uid="{18E72681-B479-4FA9-82CB-F3A5309F6FD3}"/>
    <cellStyle name="Normal 9 5 3 5 3 2" xfId="5113" xr:uid="{52070DE0-EAC4-4588-84CC-DABC5E70A9AC}"/>
    <cellStyle name="Normal 9 5 3 5 4" xfId="4187" xr:uid="{FC779939-C1BD-44BD-963E-030B1B8DAF08}"/>
    <cellStyle name="Normal 9 5 3 5 4 2" xfId="5114" xr:uid="{B6B6DD0B-F262-4A5D-8286-70ED2CD8901C}"/>
    <cellStyle name="Normal 9 5 3 5 5" xfId="5111" xr:uid="{AD70E15C-102A-4BBC-A98B-654FA9A10999}"/>
    <cellStyle name="Normal 9 5 3 6" xfId="4188" xr:uid="{522F305A-91BC-44F3-96CC-59E15788B522}"/>
    <cellStyle name="Normal 9 5 3 6 2" xfId="5115" xr:uid="{18EFBB9D-7A9E-4F50-9C0E-24CF493E52CD}"/>
    <cellStyle name="Normal 9 5 3 7" xfId="4189" xr:uid="{FF95FB2A-4202-4DB0-995D-78609E037DA9}"/>
    <cellStyle name="Normal 9 5 3 7 2" xfId="5116" xr:uid="{F6CAB734-783E-45EA-A9B2-FD6EB2E62A62}"/>
    <cellStyle name="Normal 9 5 3 8" xfId="4190" xr:uid="{81FF456F-BB02-44E1-8F35-08051B1EC57D}"/>
    <cellStyle name="Normal 9 5 3 8 2" xfId="5117" xr:uid="{C53BD5DC-A381-44BB-B73A-4E8BADA2EE18}"/>
    <cellStyle name="Normal 9 5 3 9" xfId="5085" xr:uid="{91F66B78-F019-46FE-8C4D-69570EC92A00}"/>
    <cellStyle name="Normal 9 5 4" xfId="421" xr:uid="{68806C32-41F6-4DB3-B2B3-4497EFC1D7BD}"/>
    <cellStyle name="Normal 9 5 4 2" xfId="881" xr:uid="{565E052C-A113-4778-AEDF-943A15793C2D}"/>
    <cellStyle name="Normal 9 5 4 2 2" xfId="882" xr:uid="{6365250A-1681-4DA5-A8DC-076C7AAA4441}"/>
    <cellStyle name="Normal 9 5 4 2 2 2" xfId="2463" xr:uid="{2A872C84-5DE6-4A4E-99E4-FEE76ECCA8E9}"/>
    <cellStyle name="Normal 9 5 4 2 2 2 2" xfId="5121" xr:uid="{5B8E8043-5FD0-4139-8CD5-230B53E5BCF8}"/>
    <cellStyle name="Normal 9 5 4 2 2 3" xfId="4191" xr:uid="{1326510F-E262-4FBB-A348-476D740335AB}"/>
    <cellStyle name="Normal 9 5 4 2 2 3 2" xfId="5122" xr:uid="{4FA972DB-1454-4C08-A3B0-C3370C5BD4B9}"/>
    <cellStyle name="Normal 9 5 4 2 2 4" xfId="4192" xr:uid="{09F5A1DB-5144-4CAB-9871-5648B96537E8}"/>
    <cellStyle name="Normal 9 5 4 2 2 4 2" xfId="5123" xr:uid="{4631187D-70E1-48D7-B3C0-8736B7BA3BC1}"/>
    <cellStyle name="Normal 9 5 4 2 2 5" xfId="5120" xr:uid="{B8FCA88F-BC6D-4271-AC8D-703CDF5F33C1}"/>
    <cellStyle name="Normal 9 5 4 2 3" xfId="2464" xr:uid="{639F610D-5C8C-4B2F-910F-448B32EFF724}"/>
    <cellStyle name="Normal 9 5 4 2 3 2" xfId="5124" xr:uid="{73E9A0C6-5D21-4310-83C3-1B394962F26A}"/>
    <cellStyle name="Normal 9 5 4 2 4" xfId="4193" xr:uid="{E676BBBB-E640-4903-A360-8C9146B8D4BC}"/>
    <cellStyle name="Normal 9 5 4 2 4 2" xfId="5125" xr:uid="{BC6A17FB-0D62-495F-9F65-3B543C2EE88F}"/>
    <cellStyle name="Normal 9 5 4 2 5" xfId="4194" xr:uid="{CFC5FB73-ED6A-4AF6-BF8C-022007234CE6}"/>
    <cellStyle name="Normal 9 5 4 2 5 2" xfId="5126" xr:uid="{7A19E22A-CBFE-4D77-8B78-A7C0E935D0FA}"/>
    <cellStyle name="Normal 9 5 4 2 6" xfId="5119" xr:uid="{37254DE4-BD71-4662-9108-EEF61E184C02}"/>
    <cellStyle name="Normal 9 5 4 3" xfId="883" xr:uid="{802C45BF-1310-413C-959A-B06CAF844258}"/>
    <cellStyle name="Normal 9 5 4 3 2" xfId="2465" xr:uid="{26956F35-6242-4059-A599-1F3A76879B95}"/>
    <cellStyle name="Normal 9 5 4 3 2 2" xfId="5128" xr:uid="{ECC6373C-0060-4513-8B8D-7D462CEECF6F}"/>
    <cellStyle name="Normal 9 5 4 3 3" xfId="4195" xr:uid="{F11F8084-6064-4960-BB90-0C0281CA7FB5}"/>
    <cellStyle name="Normal 9 5 4 3 3 2" xfId="5129" xr:uid="{851967A3-1DE8-4C9A-BE18-020FBE506C26}"/>
    <cellStyle name="Normal 9 5 4 3 4" xfId="4196" xr:uid="{A84D67F7-6918-4197-9664-CAF5F810E331}"/>
    <cellStyle name="Normal 9 5 4 3 4 2" xfId="5130" xr:uid="{946CDC80-B3CE-4F0B-9A1C-D25F8B8681B1}"/>
    <cellStyle name="Normal 9 5 4 3 5" xfId="5127" xr:uid="{73A1EBE5-1C73-4590-B205-0C8E846D5862}"/>
    <cellStyle name="Normal 9 5 4 4" xfId="2466" xr:uid="{539BD85A-A501-4E1F-A2E0-CD90CCCEDC7E}"/>
    <cellStyle name="Normal 9 5 4 4 2" xfId="4197" xr:uid="{576F7BC4-2EF2-4D81-85FD-9D9B22675E52}"/>
    <cellStyle name="Normal 9 5 4 4 2 2" xfId="5132" xr:uid="{EB8B3471-A1F8-4370-8612-0D5A832DEF32}"/>
    <cellStyle name="Normal 9 5 4 4 3" xfId="4198" xr:uid="{BE24FE79-9D1F-4F9F-B700-F20AB0458A64}"/>
    <cellStyle name="Normal 9 5 4 4 3 2" xfId="5133" xr:uid="{BC4130B9-A80E-4503-8650-F857833D361B}"/>
    <cellStyle name="Normal 9 5 4 4 4" xfId="4199" xr:uid="{DC4B60ED-6D26-43FB-8963-C079EF3AB62B}"/>
    <cellStyle name="Normal 9 5 4 4 4 2" xfId="5134" xr:uid="{0BFA09CB-4613-4AD3-9F98-5EBE279E5489}"/>
    <cellStyle name="Normal 9 5 4 4 5" xfId="5131" xr:uid="{40BA4DA0-CD7F-4FD2-958D-F10D1E56108F}"/>
    <cellStyle name="Normal 9 5 4 5" xfId="4200" xr:uid="{58C4C156-1C3F-42BF-8F54-AF92DB91FAC4}"/>
    <cellStyle name="Normal 9 5 4 5 2" xfId="5135" xr:uid="{9E8B2681-1882-4F86-9B17-C643792D1B82}"/>
    <cellStyle name="Normal 9 5 4 6" xfId="4201" xr:uid="{2399BB1A-7F86-4E3B-AC7F-85E8EE232058}"/>
    <cellStyle name="Normal 9 5 4 6 2" xfId="5136" xr:uid="{8B24056C-2606-44B7-8549-72B88FA6F563}"/>
    <cellStyle name="Normal 9 5 4 7" xfId="4202" xr:uid="{06E6EC41-2D81-4573-B1DA-0D3DEF0DD758}"/>
    <cellStyle name="Normal 9 5 4 7 2" xfId="5137" xr:uid="{DAB44423-AF10-4AC3-97FA-38BB90388FD7}"/>
    <cellStyle name="Normal 9 5 4 8" xfId="5118" xr:uid="{B8DF674B-951B-423B-A90F-33462450479F}"/>
    <cellStyle name="Normal 9 5 5" xfId="422" xr:uid="{A54E1759-CBC4-4B00-A20F-E3E2FA36EAC8}"/>
    <cellStyle name="Normal 9 5 5 2" xfId="884" xr:uid="{A42637B0-7CF6-48CE-8E82-85D1E3FCB943}"/>
    <cellStyle name="Normal 9 5 5 2 2" xfId="2467" xr:uid="{C3B7FFD4-2BB1-471D-AFBF-92F5F841FCD9}"/>
    <cellStyle name="Normal 9 5 5 2 2 2" xfId="5140" xr:uid="{706D8489-D3B5-4965-8E7F-E39A165E7AC5}"/>
    <cellStyle name="Normal 9 5 5 2 3" xfId="4203" xr:uid="{1C2890C4-D345-413A-B77C-25FB53C36A08}"/>
    <cellStyle name="Normal 9 5 5 2 3 2" xfId="5141" xr:uid="{05D7D55C-28FD-4450-820C-602284EEB082}"/>
    <cellStyle name="Normal 9 5 5 2 4" xfId="4204" xr:uid="{21341D8C-52B4-428B-BA20-896C410A0A08}"/>
    <cellStyle name="Normal 9 5 5 2 4 2" xfId="5142" xr:uid="{5FD2F689-75BE-4E19-B6E7-9B4D94C5AABB}"/>
    <cellStyle name="Normal 9 5 5 2 5" xfId="5139" xr:uid="{82464FB7-22B2-4452-B4F6-BA0117C9B073}"/>
    <cellStyle name="Normal 9 5 5 3" xfId="2468" xr:uid="{0B9DF46A-3C80-43FE-9E54-551FFA76F540}"/>
    <cellStyle name="Normal 9 5 5 3 2" xfId="4205" xr:uid="{47AC77AD-DCBB-4200-9B41-B2A89DDD759F}"/>
    <cellStyle name="Normal 9 5 5 3 2 2" xfId="5144" xr:uid="{45861BB9-7DB3-41A6-8DE9-CEA815F8676D}"/>
    <cellStyle name="Normal 9 5 5 3 3" xfId="4206" xr:uid="{44736563-6064-491C-8595-3A340A5F8A4B}"/>
    <cellStyle name="Normal 9 5 5 3 3 2" xfId="5145" xr:uid="{6E5B8F3F-1357-49B8-80BF-C3321CFB25A4}"/>
    <cellStyle name="Normal 9 5 5 3 4" xfId="4207" xr:uid="{A144E5AD-69D8-421F-949E-A5C618F795B5}"/>
    <cellStyle name="Normal 9 5 5 3 4 2" xfId="5146" xr:uid="{53364A95-137B-47BD-A45C-E0E895091785}"/>
    <cellStyle name="Normal 9 5 5 3 5" xfId="5143" xr:uid="{728D6C13-C33C-43B0-8985-642B9F4A7FE9}"/>
    <cellStyle name="Normal 9 5 5 4" xfId="4208" xr:uid="{53067458-93D9-4F67-AD4F-0EB481F7C17A}"/>
    <cellStyle name="Normal 9 5 5 4 2" xfId="5147" xr:uid="{BAD70913-0016-4D26-A9FF-E755BB37C75C}"/>
    <cellStyle name="Normal 9 5 5 5" xfId="4209" xr:uid="{5490DB2A-0889-442A-BCB1-F795FA91066B}"/>
    <cellStyle name="Normal 9 5 5 5 2" xfId="5148" xr:uid="{0B32E4F5-52C4-47D9-A9DE-08C9BAD08AC0}"/>
    <cellStyle name="Normal 9 5 5 6" xfId="4210" xr:uid="{45077868-B62C-4C47-A77A-732067DB2B1B}"/>
    <cellStyle name="Normal 9 5 5 6 2" xfId="5149" xr:uid="{4652AAE8-C7A1-44CF-833F-D5D80F7B3752}"/>
    <cellStyle name="Normal 9 5 5 7" xfId="5138" xr:uid="{22F43781-C91C-4D27-94DB-3CDA3EB08E04}"/>
    <cellStyle name="Normal 9 5 6" xfId="885" xr:uid="{23F6568B-6C8E-4589-AD59-D65629850EE1}"/>
    <cellStyle name="Normal 9 5 6 2" xfId="2469" xr:uid="{6A6C2BE1-D1EC-4B52-8E92-D8CF085B01B9}"/>
    <cellStyle name="Normal 9 5 6 2 2" xfId="4211" xr:uid="{DC8363BD-8059-4B2B-B306-35DE40651D41}"/>
    <cellStyle name="Normal 9 5 6 2 2 2" xfId="5152" xr:uid="{2C38F455-4088-43AD-B41D-7337D0450546}"/>
    <cellStyle name="Normal 9 5 6 2 3" xfId="4212" xr:uid="{9A52156C-2D16-4BFB-81EA-7EBEB927AAFA}"/>
    <cellStyle name="Normal 9 5 6 2 3 2" xfId="5153" xr:uid="{E3A2939B-213C-4DDA-B68F-799FED62F6CC}"/>
    <cellStyle name="Normal 9 5 6 2 4" xfId="4213" xr:uid="{94630573-519D-4B3B-92A4-76958E0E17D5}"/>
    <cellStyle name="Normal 9 5 6 2 4 2" xfId="5154" xr:uid="{14BB2923-C8CD-44EF-B31A-44CF72C05644}"/>
    <cellStyle name="Normal 9 5 6 2 5" xfId="5151" xr:uid="{7CD9F2C3-06F6-467C-A293-4C68FBA24370}"/>
    <cellStyle name="Normal 9 5 6 3" xfId="4214" xr:uid="{882A362F-7BB8-460B-9C81-4FACA792271D}"/>
    <cellStyle name="Normal 9 5 6 3 2" xfId="5155" xr:uid="{54C2392C-CEA5-42F0-885F-4C9FCE7CFC6E}"/>
    <cellStyle name="Normal 9 5 6 4" xfId="4215" xr:uid="{62104F5C-8ACB-4EA9-AC80-B5FE07CD8C64}"/>
    <cellStyle name="Normal 9 5 6 4 2" xfId="5156" xr:uid="{680855F5-2901-4473-81AD-7F0F06C012A6}"/>
    <cellStyle name="Normal 9 5 6 5" xfId="4216" xr:uid="{6A6AB5A2-7622-4487-8F19-775EF67398D1}"/>
    <cellStyle name="Normal 9 5 6 5 2" xfId="5157" xr:uid="{F85F483C-D718-4D6D-81E1-D78D85912D31}"/>
    <cellStyle name="Normal 9 5 6 6" xfId="5150" xr:uid="{89D7C61A-C600-44B5-A48A-EA33D6F1E962}"/>
    <cellStyle name="Normal 9 5 7" xfId="2470" xr:uid="{BB9BD4D3-F411-4C5C-B452-A8F689591751}"/>
    <cellStyle name="Normal 9 5 7 2" xfId="4217" xr:uid="{51651C09-3C8C-4D9D-966C-6F5240ADB53A}"/>
    <cellStyle name="Normal 9 5 7 2 2" xfId="5159" xr:uid="{5F30408C-1476-4C43-A710-D3747A4FD4FC}"/>
    <cellStyle name="Normal 9 5 7 3" xfId="4218" xr:uid="{7CBBAADE-1215-43DE-A81A-43F80E0505B7}"/>
    <cellStyle name="Normal 9 5 7 3 2" xfId="5160" xr:uid="{4B7F411B-4D17-48BC-8CEC-49B7628FA48F}"/>
    <cellStyle name="Normal 9 5 7 4" xfId="4219" xr:uid="{98EFD343-8B86-481A-996C-4D3F195D53AB}"/>
    <cellStyle name="Normal 9 5 7 4 2" xfId="5161" xr:uid="{6FCBBB89-7641-4B9B-8D6B-C4EF07086FA5}"/>
    <cellStyle name="Normal 9 5 7 5" xfId="5158" xr:uid="{6A1EC6BD-0778-4AFC-A397-143A6C4A279E}"/>
    <cellStyle name="Normal 9 5 8" xfId="4220" xr:uid="{47A5104D-8F04-4D72-9C71-443E6FCF39AC}"/>
    <cellStyle name="Normal 9 5 8 2" xfId="4221" xr:uid="{CC913221-80A3-4620-92B1-0145332AD76F}"/>
    <cellStyle name="Normal 9 5 8 2 2" xfId="5163" xr:uid="{329F96E5-BCA3-4E9F-A29B-D28CED83F4CF}"/>
    <cellStyle name="Normal 9 5 8 3" xfId="4222" xr:uid="{B73F92B4-6B1C-4871-AF41-EE921F03ADEB}"/>
    <cellStyle name="Normal 9 5 8 3 2" xfId="5164" xr:uid="{7127B18F-D28C-435B-B7A3-B67C45D77645}"/>
    <cellStyle name="Normal 9 5 8 4" xfId="4223" xr:uid="{6BED3B45-21C3-4C4C-8264-D8A04A41362E}"/>
    <cellStyle name="Normal 9 5 8 4 2" xfId="5165" xr:uid="{14858BFA-1D7A-460D-A2BF-BEF3341D26BF}"/>
    <cellStyle name="Normal 9 5 8 5" xfId="5162" xr:uid="{ABAEE1FE-BD8C-4CDD-9189-EAF605DA1634}"/>
    <cellStyle name="Normal 9 5 9" xfId="4224" xr:uid="{F28DBE0E-1879-4C15-BFF0-21E303CA5699}"/>
    <cellStyle name="Normal 9 5 9 2" xfId="5166" xr:uid="{B2F47EBB-3F26-43B5-B8EB-7215B8DD2991}"/>
    <cellStyle name="Normal 9 6" xfId="180" xr:uid="{4F105A35-E5CB-449A-9C83-11C3CDE68D93}"/>
    <cellStyle name="Normal 9 6 10" xfId="5167" xr:uid="{119C75D4-05AF-4C69-95A7-7FDEE5E9F250}"/>
    <cellStyle name="Normal 9 6 2" xfId="181" xr:uid="{AB556B78-490E-4E32-83E2-0F449F8379CF}"/>
    <cellStyle name="Normal 9 6 2 2" xfId="423" xr:uid="{23F0E302-ED16-41B3-B5A5-714D1543D6C3}"/>
    <cellStyle name="Normal 9 6 2 2 2" xfId="886" xr:uid="{7DEBC4EB-CAA8-4809-A76E-5B1E53524193}"/>
    <cellStyle name="Normal 9 6 2 2 2 2" xfId="2471" xr:uid="{0CCFEB17-F33D-45AB-B335-6FCC11249247}"/>
    <cellStyle name="Normal 9 6 2 2 2 2 2" xfId="5171" xr:uid="{EB8760A0-7592-4A31-99AD-1B40814AC241}"/>
    <cellStyle name="Normal 9 6 2 2 2 3" xfId="4225" xr:uid="{D3344282-9561-462B-8B76-5A0D614BD789}"/>
    <cellStyle name="Normal 9 6 2 2 2 3 2" xfId="5172" xr:uid="{D58F7816-F729-482D-8748-88501D919F58}"/>
    <cellStyle name="Normal 9 6 2 2 2 4" xfId="4226" xr:uid="{D0DB4422-B210-4744-8837-71D63EB1478F}"/>
    <cellStyle name="Normal 9 6 2 2 2 4 2" xfId="5173" xr:uid="{7E685396-BC0F-4DA9-BEA4-F2970B3F28F0}"/>
    <cellStyle name="Normal 9 6 2 2 2 5" xfId="5170" xr:uid="{AC6A9002-DA78-483E-9C51-4AE0B5FC0C12}"/>
    <cellStyle name="Normal 9 6 2 2 3" xfId="2472" xr:uid="{D6C28279-818D-4453-84D8-21BD11062981}"/>
    <cellStyle name="Normal 9 6 2 2 3 2" xfId="4227" xr:uid="{C06E8EFD-4C10-4A34-92A6-75A46C670262}"/>
    <cellStyle name="Normal 9 6 2 2 3 2 2" xfId="5175" xr:uid="{32839B3C-64EE-42D9-86E9-EFF4FBFC1241}"/>
    <cellStyle name="Normal 9 6 2 2 3 3" xfId="4228" xr:uid="{2D17AA89-DCA8-4771-A564-99434DA9A272}"/>
    <cellStyle name="Normal 9 6 2 2 3 3 2" xfId="5176" xr:uid="{55E07F54-83F6-4AB3-A221-E24800BF3AD6}"/>
    <cellStyle name="Normal 9 6 2 2 3 4" xfId="4229" xr:uid="{A3B73D27-11A2-4FFC-8451-9FB8EF4F2E6B}"/>
    <cellStyle name="Normal 9 6 2 2 3 4 2" xfId="5177" xr:uid="{E85C8BA8-AEC6-43A6-B984-E3F15AD481BF}"/>
    <cellStyle name="Normal 9 6 2 2 3 5" xfId="5174" xr:uid="{87DEECC3-AD92-48C6-A117-77D7FD74CBEA}"/>
    <cellStyle name="Normal 9 6 2 2 4" xfId="4230" xr:uid="{3D855363-5A90-454F-A85D-D480145CA958}"/>
    <cellStyle name="Normal 9 6 2 2 4 2" xfId="5178" xr:uid="{AEA18E8D-6A09-4BD8-BF52-07C8B9E3683C}"/>
    <cellStyle name="Normal 9 6 2 2 5" xfId="4231" xr:uid="{C6911DD3-D4AE-408A-9F31-0FEB6023ABE0}"/>
    <cellStyle name="Normal 9 6 2 2 5 2" xfId="5179" xr:uid="{3A946876-2284-42C6-9E6B-1DA260ED3E9B}"/>
    <cellStyle name="Normal 9 6 2 2 6" xfId="4232" xr:uid="{3436C18F-ADE2-42EB-A644-4A3FDCA2AF39}"/>
    <cellStyle name="Normal 9 6 2 2 6 2" xfId="5180" xr:uid="{1D3A617A-863C-4428-8889-E7E2A071BEE7}"/>
    <cellStyle name="Normal 9 6 2 2 7" xfId="5169" xr:uid="{77B4F4A6-3FCA-463B-BC84-5FF4DA61F91C}"/>
    <cellStyle name="Normal 9 6 2 3" xfId="887" xr:uid="{2A88270A-1EBE-46A5-B485-BCCF07C3ED50}"/>
    <cellStyle name="Normal 9 6 2 3 2" xfId="2473" xr:uid="{5454F045-1782-4F21-B57E-9CED8A61D121}"/>
    <cellStyle name="Normal 9 6 2 3 2 2" xfId="4233" xr:uid="{ACAE51A7-F23D-43E8-ADC2-2DFBB2CBC008}"/>
    <cellStyle name="Normal 9 6 2 3 2 2 2" xfId="5183" xr:uid="{A278D179-DB98-441E-92D8-D7549887BF8A}"/>
    <cellStyle name="Normal 9 6 2 3 2 3" xfId="4234" xr:uid="{89A9E785-B5E9-45B1-A8D1-6D7B25A94FB2}"/>
    <cellStyle name="Normal 9 6 2 3 2 3 2" xfId="5184" xr:uid="{A69CB656-C99B-49D5-A06A-70E8BCDFB191}"/>
    <cellStyle name="Normal 9 6 2 3 2 4" xfId="4235" xr:uid="{54228401-BD2F-409E-B13D-F6891B4D79E9}"/>
    <cellStyle name="Normal 9 6 2 3 2 4 2" xfId="5185" xr:uid="{DAE703DC-6959-4408-83C9-F6ADEEB10190}"/>
    <cellStyle name="Normal 9 6 2 3 2 5" xfId="5182" xr:uid="{30E4D41D-0C22-4F12-82F0-2C56F66FC2F4}"/>
    <cellStyle name="Normal 9 6 2 3 3" xfId="4236" xr:uid="{72EFDBF9-D421-4DD0-A702-7E0D8C62D2F2}"/>
    <cellStyle name="Normal 9 6 2 3 3 2" xfId="5186" xr:uid="{C59EB3F7-493A-4139-8D32-348866D1CCFD}"/>
    <cellStyle name="Normal 9 6 2 3 4" xfId="4237" xr:uid="{7B412D1E-BC2D-45EC-8B03-838BBF4012A8}"/>
    <cellStyle name="Normal 9 6 2 3 4 2" xfId="5187" xr:uid="{095FF5C2-7034-4AA7-BE23-BC4BD62699E8}"/>
    <cellStyle name="Normal 9 6 2 3 5" xfId="4238" xr:uid="{99AEABD5-7357-4B95-B58B-B9C64439F560}"/>
    <cellStyle name="Normal 9 6 2 3 5 2" xfId="5188" xr:uid="{7C93FB80-A219-4B97-8DAF-045101DC9858}"/>
    <cellStyle name="Normal 9 6 2 3 6" xfId="5181" xr:uid="{548BFBD6-9E29-4699-B0FF-49D7DC26E0B1}"/>
    <cellStyle name="Normal 9 6 2 4" xfId="2474" xr:uid="{A63370F6-4639-46FC-887C-E071C9D8C2BC}"/>
    <cellStyle name="Normal 9 6 2 4 2" xfId="4239" xr:uid="{C543B902-0357-4B57-A071-8401581911F5}"/>
    <cellStyle name="Normal 9 6 2 4 2 2" xfId="5190" xr:uid="{7910CBC2-BACF-4834-9E09-EA76D0B54446}"/>
    <cellStyle name="Normal 9 6 2 4 3" xfId="4240" xr:uid="{92FC0620-056F-40F0-9162-943F97D8637D}"/>
    <cellStyle name="Normal 9 6 2 4 3 2" xfId="5191" xr:uid="{A96D6F71-BF9F-4E69-9DA6-541B5CDF822C}"/>
    <cellStyle name="Normal 9 6 2 4 4" xfId="4241" xr:uid="{EC90AFEB-1259-432B-8D3D-3CB8D607DCC1}"/>
    <cellStyle name="Normal 9 6 2 4 4 2" xfId="5192" xr:uid="{90B9C67B-FA24-4619-ACA3-014BA6034FD3}"/>
    <cellStyle name="Normal 9 6 2 4 5" xfId="5189" xr:uid="{CCCF138D-1E7A-434B-9073-EA26001E40D3}"/>
    <cellStyle name="Normal 9 6 2 5" xfId="4242" xr:uid="{F6B188F6-6814-471A-8569-50EFAA1691AC}"/>
    <cellStyle name="Normal 9 6 2 5 2" xfId="4243" xr:uid="{10EB13CC-03B7-453F-82B8-E26150C7D63E}"/>
    <cellStyle name="Normal 9 6 2 5 2 2" xfId="5194" xr:uid="{759ED96F-60F2-4170-8636-6DF5574C9D7C}"/>
    <cellStyle name="Normal 9 6 2 5 3" xfId="4244" xr:uid="{DA934A37-61D5-4740-8F40-90CED35FAC05}"/>
    <cellStyle name="Normal 9 6 2 5 3 2" xfId="5195" xr:uid="{F471476E-0C43-443A-846B-159A27F09FF6}"/>
    <cellStyle name="Normal 9 6 2 5 4" xfId="4245" xr:uid="{7AA7C20E-0190-464F-9C99-85C359872870}"/>
    <cellStyle name="Normal 9 6 2 5 4 2" xfId="5196" xr:uid="{B1424CBD-942C-4465-9AD6-1EFF2BAD9307}"/>
    <cellStyle name="Normal 9 6 2 5 5" xfId="5193" xr:uid="{A011F918-21AB-4A86-865B-B490C04B73EF}"/>
    <cellStyle name="Normal 9 6 2 6" xfId="4246" xr:uid="{433F97AC-FF79-476E-AA22-24EC5FE9EB98}"/>
    <cellStyle name="Normal 9 6 2 6 2" xfId="5197" xr:uid="{D5DB5212-4072-435E-8412-F3E6F5648BC6}"/>
    <cellStyle name="Normal 9 6 2 7" xfId="4247" xr:uid="{B6259A9B-1AD8-483C-876F-20629E32B5C8}"/>
    <cellStyle name="Normal 9 6 2 7 2" xfId="5198" xr:uid="{E8C8B80D-8D63-43AB-8DB7-81DE9937839B}"/>
    <cellStyle name="Normal 9 6 2 8" xfId="4248" xr:uid="{7BC7CFA6-D508-4F4F-B3DA-55475BFABB15}"/>
    <cellStyle name="Normal 9 6 2 8 2" xfId="5199" xr:uid="{F44E176A-CC7B-4EDC-B21D-AD398C2037FF}"/>
    <cellStyle name="Normal 9 6 2 9" xfId="5168" xr:uid="{6722F303-7B2B-4A81-9E87-8B1A43BD88CA}"/>
    <cellStyle name="Normal 9 6 3" xfId="424" xr:uid="{E9E51343-CD49-4D30-9F65-67534C9F76A6}"/>
    <cellStyle name="Normal 9 6 3 2" xfId="888" xr:uid="{17293153-B1CE-4F5B-AAB4-31910153D57F}"/>
    <cellStyle name="Normal 9 6 3 2 2" xfId="889" xr:uid="{D0059D8A-1774-46BD-B288-714641D6E73A}"/>
    <cellStyle name="Normal 9 6 3 2 2 2" xfId="5202" xr:uid="{8629BC55-0BD5-422C-B285-DC1C1DB8A341}"/>
    <cellStyle name="Normal 9 6 3 2 3" xfId="4249" xr:uid="{A17F70E9-0BF5-42C1-B816-BD3578C47583}"/>
    <cellStyle name="Normal 9 6 3 2 3 2" xfId="5203" xr:uid="{E8991B79-5310-4ECE-9423-A779FE7CEB58}"/>
    <cellStyle name="Normal 9 6 3 2 4" xfId="4250" xr:uid="{6513BDC6-5643-4722-BD26-CA16EACEA7A7}"/>
    <cellStyle name="Normal 9 6 3 2 4 2" xfId="5204" xr:uid="{8497ED84-FD5E-4251-819C-FAB61BC9859E}"/>
    <cellStyle name="Normal 9 6 3 2 5" xfId="5201" xr:uid="{8EEDF1BA-861C-41A2-8031-5194328FE6D5}"/>
    <cellStyle name="Normal 9 6 3 3" xfId="890" xr:uid="{1141D669-4D6B-4848-BBBC-C10D8264B9B0}"/>
    <cellStyle name="Normal 9 6 3 3 2" xfId="4251" xr:uid="{F67EE590-0596-44FD-8C6A-62CA883C32D0}"/>
    <cellStyle name="Normal 9 6 3 3 2 2" xfId="5206" xr:uid="{222948A5-A5DA-467D-AB8E-DC3196448B1F}"/>
    <cellStyle name="Normal 9 6 3 3 3" xfId="4252" xr:uid="{F65265A9-5DFF-40CF-AD73-308628361B60}"/>
    <cellStyle name="Normal 9 6 3 3 3 2" xfId="5207" xr:uid="{44E17DDC-7D2C-4123-9C6F-1DC5955C2714}"/>
    <cellStyle name="Normal 9 6 3 3 4" xfId="4253" xr:uid="{8EE4F968-277B-4BA3-A299-131B089DC60E}"/>
    <cellStyle name="Normal 9 6 3 3 4 2" xfId="5208" xr:uid="{8EDCA06F-F10D-4BA4-B0C2-87C9FBF640D1}"/>
    <cellStyle name="Normal 9 6 3 3 5" xfId="5205" xr:uid="{B4D10A87-30D8-4838-9A4F-EE845AB6B0FE}"/>
    <cellStyle name="Normal 9 6 3 4" xfId="4254" xr:uid="{8116C084-2E32-4F4B-8ED5-C74385EE2A23}"/>
    <cellStyle name="Normal 9 6 3 4 2" xfId="5209" xr:uid="{C4812606-243B-483D-90BB-5B6363435AE6}"/>
    <cellStyle name="Normal 9 6 3 5" xfId="4255" xr:uid="{1B830FEC-3EFA-406F-94D0-0435594B031B}"/>
    <cellStyle name="Normal 9 6 3 5 2" xfId="5210" xr:uid="{D736F133-6D84-49B7-B00F-6775592742B5}"/>
    <cellStyle name="Normal 9 6 3 6" xfId="4256" xr:uid="{240CEE86-4FF3-4C83-80D1-2ABE2DFE3FB2}"/>
    <cellStyle name="Normal 9 6 3 6 2" xfId="5211" xr:uid="{0B999D5A-AF8B-415E-9BA9-1E53489395F1}"/>
    <cellStyle name="Normal 9 6 3 7" xfId="5200" xr:uid="{C5091A26-DF34-4567-BAE8-DC5436336A37}"/>
    <cellStyle name="Normal 9 6 4" xfId="425" xr:uid="{5E0370C6-D51D-4FDE-A65D-91F9B62C79E2}"/>
    <cellStyle name="Normal 9 6 4 2" xfId="891" xr:uid="{B91A3F7B-FE99-4FE2-90B6-232665C2A8E5}"/>
    <cellStyle name="Normal 9 6 4 2 2" xfId="4257" xr:uid="{EDB50AA3-025F-4DE0-8EAC-6299BF3A69F8}"/>
    <cellStyle name="Normal 9 6 4 2 2 2" xfId="5214" xr:uid="{46D27981-4D43-4EB9-9DDA-CE8EA54AEC2E}"/>
    <cellStyle name="Normal 9 6 4 2 3" xfId="4258" xr:uid="{54DC8AB9-7EC5-4D83-BBC5-3ED6F4E6B618}"/>
    <cellStyle name="Normal 9 6 4 2 3 2" xfId="5215" xr:uid="{F0B7E826-CB13-409A-92C7-D0CD7E6699C5}"/>
    <cellStyle name="Normal 9 6 4 2 4" xfId="4259" xr:uid="{FCB67D46-5BEE-4F52-97DE-CC720BC80F51}"/>
    <cellStyle name="Normal 9 6 4 2 4 2" xfId="5216" xr:uid="{2247C037-2FD2-4AD3-A17F-3D9E6E2FECA6}"/>
    <cellStyle name="Normal 9 6 4 2 5" xfId="5213" xr:uid="{5524A36D-59C8-4F36-9EE0-45B60471C26D}"/>
    <cellStyle name="Normal 9 6 4 3" xfId="4260" xr:uid="{56DD1DCC-C0EF-4B84-9E8F-DFD6BBEE7C59}"/>
    <cellStyle name="Normal 9 6 4 3 2" xfId="5217" xr:uid="{DCD93E38-DF77-4396-AA34-E808E67A3F8F}"/>
    <cellStyle name="Normal 9 6 4 4" xfId="4261" xr:uid="{01C3F6FC-16F4-4B85-980C-BDF14F270CFF}"/>
    <cellStyle name="Normal 9 6 4 4 2" xfId="5218" xr:uid="{AD4ECA94-E529-434B-99A7-2ADA9F0B5D56}"/>
    <cellStyle name="Normal 9 6 4 5" xfId="4262" xr:uid="{B1D7F664-AF3D-4DBF-9A6F-17C2BA4B7CB6}"/>
    <cellStyle name="Normal 9 6 4 5 2" xfId="5219" xr:uid="{94D4726E-FA55-408D-A308-428496FC9BB2}"/>
    <cellStyle name="Normal 9 6 4 6" xfId="5212" xr:uid="{102A8A1F-6030-4016-A2B0-D8640B373A56}"/>
    <cellStyle name="Normal 9 6 5" xfId="892" xr:uid="{D270788A-AC40-496A-8335-7B84657AD8F1}"/>
    <cellStyle name="Normal 9 6 5 2" xfId="4263" xr:uid="{CEF7B065-39A4-4436-AF40-DBBE58939FC5}"/>
    <cellStyle name="Normal 9 6 5 2 2" xfId="5221" xr:uid="{69E77194-4A2A-4E6C-8CBD-D92DAECEF696}"/>
    <cellStyle name="Normal 9 6 5 3" xfId="4264" xr:uid="{DC3D0D45-3FA9-4029-8580-7F949C9F713C}"/>
    <cellStyle name="Normal 9 6 5 3 2" xfId="5222" xr:uid="{C36492FB-5220-45C1-BFC6-0B9860DF85FF}"/>
    <cellStyle name="Normal 9 6 5 4" xfId="4265" xr:uid="{E0E0C46F-097F-437D-8F69-17D995C3C23D}"/>
    <cellStyle name="Normal 9 6 5 4 2" xfId="5223" xr:uid="{418436EC-0D3E-46AF-9612-547506A82F27}"/>
    <cellStyle name="Normal 9 6 5 5" xfId="5220" xr:uid="{552C44FF-8090-48B5-B82F-7329E6DCCC4C}"/>
    <cellStyle name="Normal 9 6 6" xfId="4266" xr:uid="{695FB758-DF15-45B7-BA78-00C913078C40}"/>
    <cellStyle name="Normal 9 6 6 2" xfId="4267" xr:uid="{6345E767-5AD1-4F73-9A9B-F8EE94D83CF6}"/>
    <cellStyle name="Normal 9 6 6 2 2" xfId="5225" xr:uid="{A1B1245C-44BB-444E-8643-363768A743A5}"/>
    <cellStyle name="Normal 9 6 6 3" xfId="4268" xr:uid="{F3969419-A6C9-438F-9E26-C7511B26F222}"/>
    <cellStyle name="Normal 9 6 6 3 2" xfId="5226" xr:uid="{9DE7A3F7-6D64-45B8-B20E-DF141C81E2CF}"/>
    <cellStyle name="Normal 9 6 6 4" xfId="4269" xr:uid="{C564D32A-68E6-4175-BA9F-7213148B0C7F}"/>
    <cellStyle name="Normal 9 6 6 4 2" xfId="5227" xr:uid="{75F1E1DE-3A43-4F88-9F99-FA402D075B92}"/>
    <cellStyle name="Normal 9 6 6 5" xfId="5224" xr:uid="{4C2D616C-6504-45D5-BC90-D9AB76D3EE2C}"/>
    <cellStyle name="Normal 9 6 7" xfId="4270" xr:uid="{B7762006-ACD3-4BC4-8EB0-19214A75B4B3}"/>
    <cellStyle name="Normal 9 6 7 2" xfId="5228" xr:uid="{68D04236-A3A4-4D71-B348-49630652598C}"/>
    <cellStyle name="Normal 9 6 8" xfId="4271" xr:uid="{B4DF0EB7-6E9B-410C-8D34-16D582267C43}"/>
    <cellStyle name="Normal 9 6 8 2" xfId="5229" xr:uid="{5ECE6C33-5627-4174-AF03-689EF2A60333}"/>
    <cellStyle name="Normal 9 6 9" xfId="4272" xr:uid="{F8312825-F488-45E3-9A17-1AEC7FDA789E}"/>
    <cellStyle name="Normal 9 6 9 2" xfId="5230" xr:uid="{5437DBA8-F765-43EF-A782-8493B2F23867}"/>
    <cellStyle name="Normal 9 7" xfId="182" xr:uid="{871BBD42-C029-4F1B-B559-DCD52A3899BA}"/>
    <cellStyle name="Normal 9 7 2" xfId="426" xr:uid="{32261B80-F6A1-490D-8747-CDBF2FBC00F8}"/>
    <cellStyle name="Normal 9 7 2 2" xfId="893" xr:uid="{468F8E58-E4A4-4ECF-9D47-FA2B61F3E590}"/>
    <cellStyle name="Normal 9 7 2 2 2" xfId="2475" xr:uid="{741A4177-DA41-4C4B-9A6B-3B26F762647F}"/>
    <cellStyle name="Normal 9 7 2 2 2 2" xfId="2476" xr:uid="{C5D3921B-0F10-478C-BAE5-8653509013CF}"/>
    <cellStyle name="Normal 9 7 2 2 2 2 2" xfId="5235" xr:uid="{D3C17A83-9255-458C-8209-5184FA530CDC}"/>
    <cellStyle name="Normal 9 7 2 2 2 3" xfId="5234" xr:uid="{802D37F1-05C0-4B87-873B-AB8FC6175A8D}"/>
    <cellStyle name="Normal 9 7 2 2 3" xfId="2477" xr:uid="{243338EA-9BA5-4E9B-A000-718AD07B8B82}"/>
    <cellStyle name="Normal 9 7 2 2 3 2" xfId="5236" xr:uid="{E42E55D9-247E-4C71-8387-366B96C6A369}"/>
    <cellStyle name="Normal 9 7 2 2 4" xfId="4273" xr:uid="{EF8BB259-DF33-43CA-B088-EC98578FA206}"/>
    <cellStyle name="Normal 9 7 2 2 4 2" xfId="5237" xr:uid="{54BA5247-B83C-4A6E-BAA5-98AF5E877EDF}"/>
    <cellStyle name="Normal 9 7 2 2 5" xfId="5233" xr:uid="{22EDC4B5-F6FC-4BC1-9334-0035BD93999F}"/>
    <cellStyle name="Normal 9 7 2 3" xfId="2478" xr:uid="{0A00BCF2-5E67-4532-AD01-68844B6668B3}"/>
    <cellStyle name="Normal 9 7 2 3 2" xfId="2479" xr:uid="{052B2E8F-FE35-41FE-A207-106AFEFF2992}"/>
    <cellStyle name="Normal 9 7 2 3 2 2" xfId="5239" xr:uid="{55D489F0-43E0-4DC2-BD65-408F944ACECD}"/>
    <cellStyle name="Normal 9 7 2 3 3" xfId="4274" xr:uid="{1F02F037-13B9-45AB-99AE-E941A0A6A3CA}"/>
    <cellStyle name="Normal 9 7 2 3 3 2" xfId="5240" xr:uid="{3DFF5039-901C-4E06-B067-DF1A9ADF3490}"/>
    <cellStyle name="Normal 9 7 2 3 4" xfId="4275" xr:uid="{32C97BCA-35A4-4690-A9EF-70DECDEBE353}"/>
    <cellStyle name="Normal 9 7 2 3 4 2" xfId="5241" xr:uid="{B41719EC-CE11-4557-A79B-7A891A71FBE3}"/>
    <cellStyle name="Normal 9 7 2 3 5" xfId="5238" xr:uid="{8C0AAB98-E83D-431F-BC16-8AD1C957B65D}"/>
    <cellStyle name="Normal 9 7 2 4" xfId="2480" xr:uid="{195BDE8B-ED9A-4533-9317-92B0A7D6FB38}"/>
    <cellStyle name="Normal 9 7 2 4 2" xfId="5242" xr:uid="{53D8CA48-DD32-4975-93BC-46D87207D284}"/>
    <cellStyle name="Normal 9 7 2 5" xfId="4276" xr:uid="{368E126A-5432-4415-95C6-8A2C0DB1FDDC}"/>
    <cellStyle name="Normal 9 7 2 5 2" xfId="5243" xr:uid="{1F94F200-5783-48DF-A8FA-F00B0D40F988}"/>
    <cellStyle name="Normal 9 7 2 6" xfId="4277" xr:uid="{8130F7F5-7932-4EF7-863A-55D1E15D3F68}"/>
    <cellStyle name="Normal 9 7 2 6 2" xfId="5244" xr:uid="{C10E629C-9BF3-4971-9328-68E92BCEFFC5}"/>
    <cellStyle name="Normal 9 7 2 7" xfId="5232" xr:uid="{1E834442-122C-45A6-80D2-FB7C8DC70520}"/>
    <cellStyle name="Normal 9 7 3" xfId="894" xr:uid="{9A75E106-0B82-4198-8B6F-17F622FBF095}"/>
    <cellStyle name="Normal 9 7 3 2" xfId="2481" xr:uid="{51E5DC35-0697-4059-9BB1-11A3D882467F}"/>
    <cellStyle name="Normal 9 7 3 2 2" xfId="2482" xr:uid="{93457E7C-1254-4645-BFD7-053A15F88DD9}"/>
    <cellStyle name="Normal 9 7 3 2 2 2" xfId="5247" xr:uid="{C056BD5D-C365-4819-AA9B-13D623777F93}"/>
    <cellStyle name="Normal 9 7 3 2 3" xfId="4278" xr:uid="{E5FE687D-B8B8-4540-99FF-55BA44CD9260}"/>
    <cellStyle name="Normal 9 7 3 2 3 2" xfId="5248" xr:uid="{950B6B77-1DE8-4963-8177-99549CD0B088}"/>
    <cellStyle name="Normal 9 7 3 2 4" xfId="4279" xr:uid="{EB63A30E-66C0-42F6-A471-D85C947264A0}"/>
    <cellStyle name="Normal 9 7 3 2 4 2" xfId="5249" xr:uid="{699F1517-C17D-4BD1-8F16-0A721C612A91}"/>
    <cellStyle name="Normal 9 7 3 2 5" xfId="5246" xr:uid="{D98C23EE-5A53-4CB0-BBC2-AD88F49AF85F}"/>
    <cellStyle name="Normal 9 7 3 3" xfId="2483" xr:uid="{5F10A650-9F84-42B1-A317-7A995822DDC9}"/>
    <cellStyle name="Normal 9 7 3 3 2" xfId="5250" xr:uid="{E203E5E9-0409-4096-9C22-EDAD2AB9BD06}"/>
    <cellStyle name="Normal 9 7 3 4" xfId="4280" xr:uid="{2179C931-D72D-4095-984D-B05C0D8962E5}"/>
    <cellStyle name="Normal 9 7 3 4 2" xfId="5251" xr:uid="{AC210539-2B37-4B36-919B-3DE40960E068}"/>
    <cellStyle name="Normal 9 7 3 5" xfId="4281" xr:uid="{1E357CA4-DA76-4B1E-9A9D-516A689E4773}"/>
    <cellStyle name="Normal 9 7 3 5 2" xfId="5252" xr:uid="{34BA995C-EF03-4544-A4B2-930675F50FCB}"/>
    <cellStyle name="Normal 9 7 3 6" xfId="5245" xr:uid="{CA1CEA58-A381-4AFD-A7AE-1510D2C9D9F5}"/>
    <cellStyle name="Normal 9 7 4" xfId="2484" xr:uid="{F68AA122-4A3E-4AA6-95A5-0E1263FBDA13}"/>
    <cellStyle name="Normal 9 7 4 2" xfId="2485" xr:uid="{000FA677-CE17-4AD5-9BAE-9B796451835C}"/>
    <cellStyle name="Normal 9 7 4 2 2" xfId="5254" xr:uid="{57D9472A-5D8F-42AB-8C43-9143B36F9B4D}"/>
    <cellStyle name="Normal 9 7 4 3" xfId="4282" xr:uid="{6AC34528-AAEA-49D1-A747-F10C43CD14B8}"/>
    <cellStyle name="Normal 9 7 4 3 2" xfId="5255" xr:uid="{1907F6AE-3DCC-4FF5-B72F-BF854A3F0B9B}"/>
    <cellStyle name="Normal 9 7 4 4" xfId="4283" xr:uid="{113732E5-AEE0-4B6F-8D01-4F9EC4C0A5D0}"/>
    <cellStyle name="Normal 9 7 4 4 2" xfId="5256" xr:uid="{00A0762D-2F9F-47FF-8909-42BE3A333B1C}"/>
    <cellStyle name="Normal 9 7 4 5" xfId="5253" xr:uid="{39EDD6A2-8FA5-439F-B2E3-C16D50176D64}"/>
    <cellStyle name="Normal 9 7 5" xfId="2486" xr:uid="{BB29CBE3-67AF-4ABF-B317-0B4256365E64}"/>
    <cellStyle name="Normal 9 7 5 2" xfId="4284" xr:uid="{E065F69C-C881-4D72-94D2-E1F891D5FB2B}"/>
    <cellStyle name="Normal 9 7 5 2 2" xfId="5258" xr:uid="{90664063-3085-44D9-9A7E-DDD903FD13B3}"/>
    <cellStyle name="Normal 9 7 5 3" xfId="4285" xr:uid="{61EADD42-C406-4043-8907-1A6CA3C2B06C}"/>
    <cellStyle name="Normal 9 7 5 3 2" xfId="5259" xr:uid="{D656A354-7573-47DD-89A6-8D3D2009B0C2}"/>
    <cellStyle name="Normal 9 7 5 4" xfId="4286" xr:uid="{76354BF6-9AC6-450D-87A8-DA310E1E70CC}"/>
    <cellStyle name="Normal 9 7 5 4 2" xfId="5260" xr:uid="{9B0AE0E1-FBCA-4549-9753-E68AC6B05CA7}"/>
    <cellStyle name="Normal 9 7 5 5" xfId="5257" xr:uid="{D2AF8BF1-2A65-4B40-9835-8D3C69AFE9AA}"/>
    <cellStyle name="Normal 9 7 6" xfId="4287" xr:uid="{62A2673D-763C-44B7-8395-F5576F38D4ED}"/>
    <cellStyle name="Normal 9 7 6 2" xfId="5261" xr:uid="{7ACB502D-B189-42BE-9D3A-9A0C96F9FAFC}"/>
    <cellStyle name="Normal 9 7 7" xfId="4288" xr:uid="{9035E396-F3D9-4630-838E-912DB4066CC6}"/>
    <cellStyle name="Normal 9 7 7 2" xfId="5262" xr:uid="{BFEEE8BB-BBEC-4275-918C-270F47E214BD}"/>
    <cellStyle name="Normal 9 7 8" xfId="4289" xr:uid="{BDCB5149-7796-4C7D-A864-4611ADC3B8D9}"/>
    <cellStyle name="Normal 9 7 8 2" xfId="5263" xr:uid="{173B0343-158F-4A06-91F4-7100C649304C}"/>
    <cellStyle name="Normal 9 7 9" xfId="5231" xr:uid="{D36B7AD2-515C-498E-B038-37B20C927D45}"/>
    <cellStyle name="Normal 9 8" xfId="427" xr:uid="{469DD352-2A37-41D1-B49D-9E8026C51073}"/>
    <cellStyle name="Normal 9 8 2" xfId="895" xr:uid="{5CD8C7C3-203E-4416-BD56-823E152D5702}"/>
    <cellStyle name="Normal 9 8 2 2" xfId="896" xr:uid="{42F50A10-9774-4FEB-8DA6-DA290938E832}"/>
    <cellStyle name="Normal 9 8 2 2 2" xfId="2487" xr:uid="{7EC98173-C399-4272-AFA8-B795D5133BCC}"/>
    <cellStyle name="Normal 9 8 2 2 2 2" xfId="5267" xr:uid="{36F2BC83-2975-498F-A62C-4CCD681BE724}"/>
    <cellStyle name="Normal 9 8 2 2 3" xfId="4290" xr:uid="{626F067A-C60E-4E6A-9D16-5DD31CCC0FB7}"/>
    <cellStyle name="Normal 9 8 2 2 3 2" xfId="5268" xr:uid="{A688F925-8188-443E-87A9-050DF17B705C}"/>
    <cellStyle name="Normal 9 8 2 2 4" xfId="4291" xr:uid="{93275E5D-17A1-4A06-B43B-8D1E76F9E9A2}"/>
    <cellStyle name="Normal 9 8 2 2 4 2" xfId="5269" xr:uid="{7E50D3C1-FE23-4B4A-AD70-4E6C0744C7C2}"/>
    <cellStyle name="Normal 9 8 2 2 5" xfId="5266" xr:uid="{2320D090-C7BD-46AF-8378-4ABB60DE8654}"/>
    <cellStyle name="Normal 9 8 2 3" xfId="2488" xr:uid="{9D8305AE-4711-4F42-8AE9-04D6B1DDCB91}"/>
    <cellStyle name="Normal 9 8 2 3 2" xfId="5270" xr:uid="{3604C811-1E3D-45FB-B586-C0CAE2443023}"/>
    <cellStyle name="Normal 9 8 2 4" xfId="4292" xr:uid="{7FE2B4C2-677F-4434-8882-C5F5E9EA4766}"/>
    <cellStyle name="Normal 9 8 2 4 2" xfId="5271" xr:uid="{361100F9-456F-42F8-AE44-AE1E648F67EE}"/>
    <cellStyle name="Normal 9 8 2 5" xfId="4293" xr:uid="{90A57D00-43AC-49A8-9DCD-35BEC1E8C932}"/>
    <cellStyle name="Normal 9 8 2 5 2" xfId="5272" xr:uid="{051F92D5-806A-4218-AA43-D554E0E76431}"/>
    <cellStyle name="Normal 9 8 2 6" xfId="5265" xr:uid="{0A3D4026-DF7D-405E-BE44-C01D14F0759A}"/>
    <cellStyle name="Normal 9 8 3" xfId="897" xr:uid="{7EDCAE24-27FF-49ED-BEBE-025ECF1298EB}"/>
    <cellStyle name="Normal 9 8 3 2" xfId="2489" xr:uid="{B3FE3F59-DBB0-4499-96AD-D07796D9DB0B}"/>
    <cellStyle name="Normal 9 8 3 2 2" xfId="5274" xr:uid="{DB891EE4-1DDB-4E15-A56B-0C0DB33D5FCF}"/>
    <cellStyle name="Normal 9 8 3 3" xfId="4294" xr:uid="{FD8F7215-44E0-4B8C-96AD-9D811D2587D0}"/>
    <cellStyle name="Normal 9 8 3 3 2" xfId="5275" xr:uid="{E416C539-5C0A-4897-B150-AE9B57DF8A88}"/>
    <cellStyle name="Normal 9 8 3 4" xfId="4295" xr:uid="{8475A4BA-3315-431C-898A-2FC5A4C2BDF4}"/>
    <cellStyle name="Normal 9 8 3 4 2" xfId="5276" xr:uid="{79F64A8A-1EA2-41F6-9446-A40F92CCA506}"/>
    <cellStyle name="Normal 9 8 3 5" xfId="5273" xr:uid="{C9A5DD4C-3701-4231-ABFD-5FAF8265B94F}"/>
    <cellStyle name="Normal 9 8 4" xfId="2490" xr:uid="{2B0315DE-2B01-4AD8-8001-761C6B650B09}"/>
    <cellStyle name="Normal 9 8 4 2" xfId="4296" xr:uid="{716E9931-6605-4729-8A96-58147DD79230}"/>
    <cellStyle name="Normal 9 8 4 2 2" xfId="5278" xr:uid="{2A208140-90E5-4955-B806-2FBC5BF5ACCA}"/>
    <cellStyle name="Normal 9 8 4 3" xfId="4297" xr:uid="{3E2A7508-820C-4F68-B7B4-4B88B25F316E}"/>
    <cellStyle name="Normal 9 8 4 3 2" xfId="5279" xr:uid="{D97F9336-290E-4B5E-9492-6E6C6E5F8C1F}"/>
    <cellStyle name="Normal 9 8 4 4" xfId="4298" xr:uid="{F5EE8DBE-70A2-4B93-A5E4-C40E03A9AFBA}"/>
    <cellStyle name="Normal 9 8 4 4 2" xfId="5280" xr:uid="{B93C805D-388A-475B-8DC7-07999A9B4A78}"/>
    <cellStyle name="Normal 9 8 4 5" xfId="5277" xr:uid="{AFA75CF3-A1E0-475B-81C2-F043F446CAB7}"/>
    <cellStyle name="Normal 9 8 5" xfId="4299" xr:uid="{411D1136-1D6D-4EAE-BDCB-B41770D407CF}"/>
    <cellStyle name="Normal 9 8 5 2" xfId="5281" xr:uid="{35802ED8-4275-4039-8AE2-CAA63CCF56AC}"/>
    <cellStyle name="Normal 9 8 6" xfId="4300" xr:uid="{5DC4E8FD-3F42-40C8-8A00-D6120580351A}"/>
    <cellStyle name="Normal 9 8 6 2" xfId="5282" xr:uid="{EC5F2138-E106-48F4-8FEC-4EC09F885F78}"/>
    <cellStyle name="Normal 9 8 7" xfId="4301" xr:uid="{CBD25B14-088B-4CBB-83AD-B6836765A787}"/>
    <cellStyle name="Normal 9 8 7 2" xfId="5283" xr:uid="{3AC34003-847C-4DB0-95D0-6E9E98B61B4B}"/>
    <cellStyle name="Normal 9 8 8" xfId="5264" xr:uid="{2F90EF6F-E761-4E53-85CF-451371E2D351}"/>
    <cellStyle name="Normal 9 9" xfId="428" xr:uid="{8AD9AB1F-8A3B-4149-AFE5-16F4B90E1076}"/>
    <cellStyle name="Normal 9 9 2" xfId="898" xr:uid="{16FABEBC-6138-4CA0-B996-2AC98ED8197E}"/>
    <cellStyle name="Normal 9 9 2 2" xfId="2491" xr:uid="{04FE5792-67D2-45B3-9D76-A55C61F0346C}"/>
    <cellStyle name="Normal 9 9 2 2 2" xfId="5286" xr:uid="{9AC1B45C-47D8-44DE-89CC-86223A1F728D}"/>
    <cellStyle name="Normal 9 9 2 3" xfId="4302" xr:uid="{44362757-EDA9-4775-938A-257F6604791A}"/>
    <cellStyle name="Normal 9 9 2 3 2" xfId="5287" xr:uid="{FFB182DF-4919-49AA-A5EB-F4E9DD9938F0}"/>
    <cellStyle name="Normal 9 9 2 4" xfId="4303" xr:uid="{534FD865-814E-4792-B88D-3F55757AAFB9}"/>
    <cellStyle name="Normal 9 9 2 4 2" xfId="5288" xr:uid="{FFDE25A8-A80B-4858-8CFE-B8D464DB0CD9}"/>
    <cellStyle name="Normal 9 9 2 5" xfId="5285" xr:uid="{14B8B438-62BF-4E82-935B-7C7D48722625}"/>
    <cellStyle name="Normal 9 9 3" xfId="2492" xr:uid="{BCD23FAD-4D52-4C8E-84EF-19C78B114E97}"/>
    <cellStyle name="Normal 9 9 3 2" xfId="4304" xr:uid="{2D388C31-A0F4-4DE6-BF91-57217FACE99F}"/>
    <cellStyle name="Normal 9 9 3 2 2" xfId="5290" xr:uid="{E329ED4C-B6F8-4D30-8871-5167C34E4692}"/>
    <cellStyle name="Normal 9 9 3 3" xfId="4305" xr:uid="{630B5E57-38C7-4457-812E-C2A92D4C6753}"/>
    <cellStyle name="Normal 9 9 3 3 2" xfId="5291" xr:uid="{672A59A5-F0C4-45FA-8480-F7420DABF899}"/>
    <cellStyle name="Normal 9 9 3 4" xfId="4306" xr:uid="{2A874092-9CCB-4930-B4B7-0470C4EE80DB}"/>
    <cellStyle name="Normal 9 9 3 4 2" xfId="5292" xr:uid="{69BF35BB-A4E9-4A30-8EDA-8A9E9A6F4579}"/>
    <cellStyle name="Normal 9 9 3 5" xfId="5289" xr:uid="{71EC25E0-D1D8-481A-86BF-302C55ACF923}"/>
    <cellStyle name="Normal 9 9 4" xfId="4307" xr:uid="{4E59C89D-33FD-4ACA-9047-F0493292E7B1}"/>
    <cellStyle name="Normal 9 9 4 2" xfId="5293" xr:uid="{DD0F197B-82E2-4F7F-B6C7-A3662CF907BD}"/>
    <cellStyle name="Normal 9 9 5" xfId="4308" xr:uid="{99E052E3-EA2C-41C2-98E7-C56D68CCD9EF}"/>
    <cellStyle name="Normal 9 9 5 2" xfId="5294" xr:uid="{589089C0-7161-43CC-9454-4B415B5D84F4}"/>
    <cellStyle name="Normal 9 9 6" xfId="4309" xr:uid="{FA1604F1-920D-4E0A-BD85-3788154BDBFE}"/>
    <cellStyle name="Normal 9 9 6 2" xfId="5295" xr:uid="{0EB39ABA-C8AE-4383-846B-BC2562E14DE7}"/>
    <cellStyle name="Normal 9 9 7" xfId="5284" xr:uid="{EA7C4BA3-22DC-4847-8D7D-3428148A11C4}"/>
    <cellStyle name="Percent 2" xfId="183" xr:uid="{957E0EA5-6F75-428B-95EA-89A407E54B19}"/>
    <cellStyle name="Percent 2 2" xfId="5296" xr:uid="{0646B2EE-CB96-4F30-B589-FF2E289618D8}"/>
    <cellStyle name="Гиперссылка 2" xfId="4" xr:uid="{49BAA0F8-B3D3-41B5-87DD-435502328B29}"/>
    <cellStyle name="Гиперссылка 2 2" xfId="5297" xr:uid="{59B4CED2-0F4D-4E63-913E-843DB8E41AA3}"/>
    <cellStyle name="Обычный 2" xfId="1" xr:uid="{A3CD5D5E-4502-4158-8112-08CDD679ACF5}"/>
    <cellStyle name="Обычный 2 2" xfId="5" xr:uid="{D19F253E-EE9B-4476-9D91-2EE3A6D7A3DC}"/>
    <cellStyle name="Обычный 2 2 2" xfId="5299" xr:uid="{5339BA30-1655-4131-92AD-B19786308488}"/>
    <cellStyle name="Обычный 2 3" xfId="5298" xr:uid="{5E56B9D7-5D60-49F8-8372-733BC8E233A6}"/>
    <cellStyle name="常规_Sheet1_1" xfId="4411" xr:uid="{6B7828A7-E02D-4FF0-8936-CE18E676ACE2}"/>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4"/>
  <sheetViews>
    <sheetView topLeftCell="A25" workbookViewId="0">
      <selection activeCell="O23" sqref="O23"/>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588</v>
      </c>
      <c r="O1" t="s">
        <v>144</v>
      </c>
      <c r="T1" t="s">
        <v>255</v>
      </c>
      <c r="U1">
        <v>29090.100000000002</v>
      </c>
    </row>
    <row r="2" spans="1:21" ht="15.75">
      <c r="A2" s="114"/>
      <c r="B2" s="125" t="s">
        <v>134</v>
      </c>
      <c r="C2" s="120"/>
      <c r="D2" s="120"/>
      <c r="E2" s="120"/>
      <c r="F2" s="120"/>
      <c r="G2" s="120"/>
      <c r="H2" s="120"/>
      <c r="I2" s="126" t="s">
        <v>140</v>
      </c>
      <c r="J2" s="115"/>
      <c r="T2" t="s">
        <v>184</v>
      </c>
      <c r="U2">
        <v>872.7</v>
      </c>
    </row>
    <row r="3" spans="1:21">
      <c r="A3" s="114"/>
      <c r="B3" s="122" t="s">
        <v>135</v>
      </c>
      <c r="C3" s="120"/>
      <c r="D3" s="120"/>
      <c r="E3" s="120"/>
      <c r="F3" s="120"/>
      <c r="G3" s="120"/>
      <c r="H3" s="120"/>
      <c r="I3" s="120"/>
      <c r="J3" s="115"/>
      <c r="T3" t="s">
        <v>185</v>
      </c>
    </row>
    <row r="4" spans="1:21">
      <c r="A4" s="114"/>
      <c r="B4" s="122" t="s">
        <v>136</v>
      </c>
      <c r="C4" s="120"/>
      <c r="D4" s="120"/>
      <c r="E4" s="120"/>
      <c r="F4" s="120"/>
      <c r="G4" s="120"/>
      <c r="H4" s="120"/>
      <c r="I4" s="120"/>
      <c r="J4" s="115"/>
      <c r="T4" t="s">
        <v>257</v>
      </c>
      <c r="U4">
        <v>29962.800000000003</v>
      </c>
    </row>
    <row r="5" spans="1:21">
      <c r="A5" s="114"/>
      <c r="B5" s="122" t="s">
        <v>137</v>
      </c>
      <c r="C5" s="120"/>
      <c r="D5" s="120"/>
      <c r="E5" s="120"/>
      <c r="F5" s="120"/>
      <c r="G5" s="120"/>
      <c r="H5" s="120"/>
      <c r="I5" s="120"/>
      <c r="J5" s="115"/>
      <c r="S5" t="s">
        <v>917</v>
      </c>
    </row>
    <row r="6" spans="1:21">
      <c r="A6" s="114"/>
      <c r="B6" s="122" t="s">
        <v>138</v>
      </c>
      <c r="C6" s="120"/>
      <c r="D6" s="120"/>
      <c r="E6" s="120"/>
      <c r="F6" s="120"/>
      <c r="G6" s="120"/>
      <c r="H6" s="120"/>
      <c r="I6" s="120"/>
      <c r="J6" s="115"/>
    </row>
    <row r="7" spans="1:21">
      <c r="A7" s="114"/>
      <c r="B7" s="122"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44"/>
      <c r="J10" s="115"/>
    </row>
    <row r="11" spans="1:21">
      <c r="A11" s="114"/>
      <c r="B11" s="114" t="s">
        <v>711</v>
      </c>
      <c r="C11" s="120"/>
      <c r="D11" s="120"/>
      <c r="E11" s="115"/>
      <c r="F11" s="116"/>
      <c r="G11" s="116" t="s">
        <v>711</v>
      </c>
      <c r="H11" s="120"/>
      <c r="I11" s="145"/>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152</v>
      </c>
      <c r="C14" s="120"/>
      <c r="D14" s="120"/>
      <c r="E14" s="115"/>
      <c r="F14" s="116"/>
      <c r="G14" s="116" t="s">
        <v>152</v>
      </c>
      <c r="H14" s="120"/>
      <c r="I14" s="146">
        <v>45361</v>
      </c>
      <c r="J14" s="115"/>
    </row>
    <row r="15" spans="1:21">
      <c r="A15" s="114"/>
      <c r="B15" s="6" t="s">
        <v>6</v>
      </c>
      <c r="C15" s="7"/>
      <c r="D15" s="7"/>
      <c r="E15" s="8"/>
      <c r="F15" s="116"/>
      <c r="G15" s="9" t="s">
        <v>6</v>
      </c>
      <c r="H15" s="120"/>
      <c r="I15" s="147"/>
      <c r="J15" s="115"/>
    </row>
    <row r="16" spans="1:21">
      <c r="A16" s="114"/>
      <c r="B16" s="120"/>
      <c r="C16" s="120"/>
      <c r="D16" s="120"/>
      <c r="E16" s="120"/>
      <c r="F16" s="120"/>
      <c r="G16" s="120"/>
      <c r="H16" s="124" t="s">
        <v>142</v>
      </c>
      <c r="I16" s="130">
        <v>42016</v>
      </c>
      <c r="J16" s="115"/>
    </row>
    <row r="17" spans="1:16">
      <c r="A17" s="114"/>
      <c r="B17" s="120" t="s">
        <v>714</v>
      </c>
      <c r="C17" s="120"/>
      <c r="D17" s="120"/>
      <c r="E17" s="120"/>
      <c r="F17" s="120"/>
      <c r="G17" s="120"/>
      <c r="H17" s="124" t="s">
        <v>143</v>
      </c>
      <c r="I17" s="130"/>
      <c r="J17" s="115"/>
    </row>
    <row r="18" spans="1:16" ht="18">
      <c r="A18" s="114"/>
      <c r="B18" s="120" t="s">
        <v>715</v>
      </c>
      <c r="C18" s="120"/>
      <c r="D18" s="120"/>
      <c r="E18" s="120"/>
      <c r="F18" s="120"/>
      <c r="G18" s="120"/>
      <c r="H18" s="123" t="s">
        <v>258</v>
      </c>
      <c r="I18" s="104" t="s">
        <v>276</v>
      </c>
      <c r="J18" s="115"/>
    </row>
    <row r="19" spans="1:16">
      <c r="A19" s="114"/>
      <c r="B19" s="120"/>
      <c r="C19" s="120"/>
      <c r="D19" s="120"/>
      <c r="E19" s="120"/>
      <c r="F19" s="120"/>
      <c r="G19" s="120"/>
      <c r="H19" s="120"/>
      <c r="I19" s="120"/>
      <c r="J19" s="115"/>
      <c r="P19">
        <v>45361</v>
      </c>
    </row>
    <row r="20" spans="1:16">
      <c r="A20" s="114"/>
      <c r="B20" s="100" t="s">
        <v>198</v>
      </c>
      <c r="C20" s="100" t="s">
        <v>199</v>
      </c>
      <c r="D20" s="117" t="s">
        <v>200</v>
      </c>
      <c r="E20" s="148" t="s">
        <v>201</v>
      </c>
      <c r="F20" s="149"/>
      <c r="G20" s="100" t="s">
        <v>169</v>
      </c>
      <c r="H20" s="100" t="s">
        <v>202</v>
      </c>
      <c r="I20" s="100" t="s">
        <v>21</v>
      </c>
      <c r="J20" s="115"/>
    </row>
    <row r="21" spans="1:16">
      <c r="A21" s="114"/>
      <c r="B21" s="105"/>
      <c r="C21" s="105"/>
      <c r="D21" s="106"/>
      <c r="E21" s="150"/>
      <c r="F21" s="151"/>
      <c r="G21" s="105" t="s">
        <v>141</v>
      </c>
      <c r="H21" s="105"/>
      <c r="I21" s="105"/>
      <c r="J21" s="115"/>
    </row>
    <row r="22" spans="1:16" ht="72">
      <c r="A22" s="114"/>
      <c r="B22" s="107">
        <v>2</v>
      </c>
      <c r="C22" s="10" t="s">
        <v>716</v>
      </c>
      <c r="D22" s="118" t="s">
        <v>717</v>
      </c>
      <c r="E22" s="140" t="s">
        <v>273</v>
      </c>
      <c r="F22" s="141"/>
      <c r="G22" s="11" t="s">
        <v>718</v>
      </c>
      <c r="H22" s="14">
        <v>17.329999999999998</v>
      </c>
      <c r="I22" s="109">
        <f t="shared" ref="I22:I53" si="0">H22*B22</f>
        <v>34.659999999999997</v>
      </c>
      <c r="J22" s="115"/>
    </row>
    <row r="23" spans="1:16" ht="72">
      <c r="A23" s="114"/>
      <c r="B23" s="107">
        <v>2</v>
      </c>
      <c r="C23" s="10" t="s">
        <v>716</v>
      </c>
      <c r="D23" s="118" t="s">
        <v>717</v>
      </c>
      <c r="E23" s="140" t="s">
        <v>583</v>
      </c>
      <c r="F23" s="141"/>
      <c r="G23" s="11" t="s">
        <v>718</v>
      </c>
      <c r="H23" s="14">
        <v>17.329999999999998</v>
      </c>
      <c r="I23" s="109">
        <f t="shared" si="0"/>
        <v>34.659999999999997</v>
      </c>
      <c r="J23" s="115"/>
    </row>
    <row r="24" spans="1:16" ht="72">
      <c r="A24" s="114"/>
      <c r="B24" s="107">
        <v>2</v>
      </c>
      <c r="C24" s="10" t="s">
        <v>716</v>
      </c>
      <c r="D24" s="118" t="s">
        <v>717</v>
      </c>
      <c r="E24" s="140" t="s">
        <v>719</v>
      </c>
      <c r="F24" s="141"/>
      <c r="G24" s="11" t="s">
        <v>718</v>
      </c>
      <c r="H24" s="14">
        <v>17.329999999999998</v>
      </c>
      <c r="I24" s="109">
        <f t="shared" si="0"/>
        <v>34.659999999999997</v>
      </c>
      <c r="J24" s="115"/>
    </row>
    <row r="25" spans="1:16" ht="72">
      <c r="A25" s="114"/>
      <c r="B25" s="107">
        <v>10</v>
      </c>
      <c r="C25" s="10" t="s">
        <v>716</v>
      </c>
      <c r="D25" s="118" t="s">
        <v>720</v>
      </c>
      <c r="E25" s="140" t="s">
        <v>721</v>
      </c>
      <c r="F25" s="141"/>
      <c r="G25" s="11" t="s">
        <v>718</v>
      </c>
      <c r="H25" s="14">
        <v>19.45</v>
      </c>
      <c r="I25" s="109">
        <f t="shared" si="0"/>
        <v>194.5</v>
      </c>
      <c r="J25" s="115"/>
    </row>
    <row r="26" spans="1:16" ht="72">
      <c r="A26" s="114"/>
      <c r="B26" s="107">
        <v>10</v>
      </c>
      <c r="C26" s="10" t="s">
        <v>716</v>
      </c>
      <c r="D26" s="118" t="s">
        <v>720</v>
      </c>
      <c r="E26" s="140" t="s">
        <v>722</v>
      </c>
      <c r="F26" s="141"/>
      <c r="G26" s="11" t="s">
        <v>718</v>
      </c>
      <c r="H26" s="14">
        <v>19.45</v>
      </c>
      <c r="I26" s="109">
        <f t="shared" si="0"/>
        <v>194.5</v>
      </c>
      <c r="J26" s="115"/>
    </row>
    <row r="27" spans="1:16" ht="72">
      <c r="A27" s="114"/>
      <c r="B27" s="107">
        <v>6</v>
      </c>
      <c r="C27" s="10" t="s">
        <v>716</v>
      </c>
      <c r="D27" s="118" t="s">
        <v>723</v>
      </c>
      <c r="E27" s="140" t="s">
        <v>583</v>
      </c>
      <c r="F27" s="141"/>
      <c r="G27" s="11" t="s">
        <v>718</v>
      </c>
      <c r="H27" s="14">
        <v>22.99</v>
      </c>
      <c r="I27" s="109">
        <f t="shared" si="0"/>
        <v>137.94</v>
      </c>
      <c r="J27" s="115"/>
    </row>
    <row r="28" spans="1:16" ht="72">
      <c r="A28" s="114"/>
      <c r="B28" s="107">
        <v>6</v>
      </c>
      <c r="C28" s="10" t="s">
        <v>716</v>
      </c>
      <c r="D28" s="118" t="s">
        <v>723</v>
      </c>
      <c r="E28" s="140" t="s">
        <v>719</v>
      </c>
      <c r="F28" s="141"/>
      <c r="G28" s="11" t="s">
        <v>718</v>
      </c>
      <c r="H28" s="14">
        <v>22.99</v>
      </c>
      <c r="I28" s="109">
        <f t="shared" si="0"/>
        <v>137.94</v>
      </c>
      <c r="J28" s="115"/>
    </row>
    <row r="29" spans="1:16" ht="72">
      <c r="A29" s="114"/>
      <c r="B29" s="107">
        <v>2</v>
      </c>
      <c r="C29" s="10" t="s">
        <v>716</v>
      </c>
      <c r="D29" s="118" t="s">
        <v>724</v>
      </c>
      <c r="E29" s="140" t="s">
        <v>722</v>
      </c>
      <c r="F29" s="141"/>
      <c r="G29" s="11" t="s">
        <v>718</v>
      </c>
      <c r="H29" s="14">
        <v>31.13</v>
      </c>
      <c r="I29" s="109">
        <f t="shared" si="0"/>
        <v>62.26</v>
      </c>
      <c r="J29" s="115"/>
    </row>
    <row r="30" spans="1:16" ht="72">
      <c r="A30" s="114"/>
      <c r="B30" s="107">
        <v>2</v>
      </c>
      <c r="C30" s="10" t="s">
        <v>716</v>
      </c>
      <c r="D30" s="118" t="s">
        <v>725</v>
      </c>
      <c r="E30" s="140" t="s">
        <v>719</v>
      </c>
      <c r="F30" s="141"/>
      <c r="G30" s="11" t="s">
        <v>718</v>
      </c>
      <c r="H30" s="14">
        <v>35.020000000000003</v>
      </c>
      <c r="I30" s="109">
        <f t="shared" si="0"/>
        <v>70.040000000000006</v>
      </c>
      <c r="J30" s="115"/>
    </row>
    <row r="31" spans="1:16" ht="72">
      <c r="A31" s="114"/>
      <c r="B31" s="107">
        <v>2</v>
      </c>
      <c r="C31" s="10" t="s">
        <v>716</v>
      </c>
      <c r="D31" s="118" t="s">
        <v>726</v>
      </c>
      <c r="E31" s="140" t="s">
        <v>721</v>
      </c>
      <c r="F31" s="141"/>
      <c r="G31" s="11" t="s">
        <v>718</v>
      </c>
      <c r="H31" s="14">
        <v>40.32</v>
      </c>
      <c r="I31" s="109">
        <f t="shared" si="0"/>
        <v>80.64</v>
      </c>
      <c r="J31" s="115"/>
    </row>
    <row r="32" spans="1:16" ht="72">
      <c r="A32" s="114"/>
      <c r="B32" s="107">
        <v>2</v>
      </c>
      <c r="C32" s="10" t="s">
        <v>716</v>
      </c>
      <c r="D32" s="118" t="s">
        <v>727</v>
      </c>
      <c r="E32" s="140" t="s">
        <v>273</v>
      </c>
      <c r="F32" s="141"/>
      <c r="G32" s="11" t="s">
        <v>718</v>
      </c>
      <c r="H32" s="14">
        <v>58.01</v>
      </c>
      <c r="I32" s="109">
        <f t="shared" si="0"/>
        <v>116.02</v>
      </c>
      <c r="J32" s="115"/>
    </row>
    <row r="33" spans="1:10" ht="72">
      <c r="A33" s="114"/>
      <c r="B33" s="107">
        <v>2</v>
      </c>
      <c r="C33" s="10" t="s">
        <v>716</v>
      </c>
      <c r="D33" s="118" t="s">
        <v>727</v>
      </c>
      <c r="E33" s="140" t="s">
        <v>583</v>
      </c>
      <c r="F33" s="141"/>
      <c r="G33" s="11" t="s">
        <v>718</v>
      </c>
      <c r="H33" s="14">
        <v>58.01</v>
      </c>
      <c r="I33" s="109">
        <f t="shared" si="0"/>
        <v>116.02</v>
      </c>
      <c r="J33" s="115"/>
    </row>
    <row r="34" spans="1:10" ht="108">
      <c r="A34" s="114"/>
      <c r="B34" s="107">
        <v>6</v>
      </c>
      <c r="C34" s="10" t="s">
        <v>728</v>
      </c>
      <c r="D34" s="118" t="s">
        <v>723</v>
      </c>
      <c r="E34" s="140" t="s">
        <v>107</v>
      </c>
      <c r="F34" s="141"/>
      <c r="G34" s="11" t="s">
        <v>729</v>
      </c>
      <c r="H34" s="14">
        <v>35.020000000000003</v>
      </c>
      <c r="I34" s="109">
        <f t="shared" si="0"/>
        <v>210.12</v>
      </c>
      <c r="J34" s="115"/>
    </row>
    <row r="35" spans="1:10" ht="108">
      <c r="A35" s="114"/>
      <c r="B35" s="107">
        <v>2</v>
      </c>
      <c r="C35" s="10" t="s">
        <v>728</v>
      </c>
      <c r="D35" s="118" t="s">
        <v>730</v>
      </c>
      <c r="E35" s="140" t="s">
        <v>107</v>
      </c>
      <c r="F35" s="141"/>
      <c r="G35" s="11" t="s">
        <v>729</v>
      </c>
      <c r="H35" s="14">
        <v>82.77</v>
      </c>
      <c r="I35" s="109">
        <f t="shared" si="0"/>
        <v>165.54</v>
      </c>
      <c r="J35" s="115"/>
    </row>
    <row r="36" spans="1:10" ht="84">
      <c r="A36" s="114"/>
      <c r="B36" s="107">
        <v>2</v>
      </c>
      <c r="C36" s="10" t="s">
        <v>731</v>
      </c>
      <c r="D36" s="118" t="s">
        <v>723</v>
      </c>
      <c r="E36" s="140"/>
      <c r="F36" s="141"/>
      <c r="G36" s="11" t="s">
        <v>732</v>
      </c>
      <c r="H36" s="14">
        <v>22.64</v>
      </c>
      <c r="I36" s="109">
        <f t="shared" si="0"/>
        <v>45.28</v>
      </c>
      <c r="J36" s="115"/>
    </row>
    <row r="37" spans="1:10" ht="84">
      <c r="A37" s="114"/>
      <c r="B37" s="107">
        <v>2</v>
      </c>
      <c r="C37" s="10" t="s">
        <v>731</v>
      </c>
      <c r="D37" s="118" t="s">
        <v>733</v>
      </c>
      <c r="E37" s="140"/>
      <c r="F37" s="141"/>
      <c r="G37" s="11" t="s">
        <v>732</v>
      </c>
      <c r="H37" s="14">
        <v>30.77</v>
      </c>
      <c r="I37" s="109">
        <f t="shared" si="0"/>
        <v>61.54</v>
      </c>
      <c r="J37" s="115"/>
    </row>
    <row r="38" spans="1:10" ht="96">
      <c r="A38" s="114"/>
      <c r="B38" s="107">
        <v>2</v>
      </c>
      <c r="C38" s="10" t="s">
        <v>734</v>
      </c>
      <c r="D38" s="118" t="s">
        <v>730</v>
      </c>
      <c r="E38" s="140" t="s">
        <v>719</v>
      </c>
      <c r="F38" s="141"/>
      <c r="G38" s="11" t="s">
        <v>735</v>
      </c>
      <c r="H38" s="14">
        <v>49.16</v>
      </c>
      <c r="I38" s="109">
        <f t="shared" si="0"/>
        <v>98.32</v>
      </c>
      <c r="J38" s="115"/>
    </row>
    <row r="39" spans="1:10" ht="96">
      <c r="A39" s="114"/>
      <c r="B39" s="107">
        <v>2</v>
      </c>
      <c r="C39" s="10" t="s">
        <v>736</v>
      </c>
      <c r="D39" s="118" t="s">
        <v>727</v>
      </c>
      <c r="E39" s="140" t="s">
        <v>273</v>
      </c>
      <c r="F39" s="141"/>
      <c r="G39" s="11" t="s">
        <v>737</v>
      </c>
      <c r="H39" s="14">
        <v>56.24</v>
      </c>
      <c r="I39" s="109">
        <f t="shared" si="0"/>
        <v>112.48</v>
      </c>
      <c r="J39" s="115"/>
    </row>
    <row r="40" spans="1:10" ht="60">
      <c r="A40" s="114"/>
      <c r="B40" s="107">
        <v>10</v>
      </c>
      <c r="C40" s="10" t="s">
        <v>738</v>
      </c>
      <c r="D40" s="118" t="s">
        <v>726</v>
      </c>
      <c r="E40" s="140" t="s">
        <v>273</v>
      </c>
      <c r="F40" s="141"/>
      <c r="G40" s="11" t="s">
        <v>739</v>
      </c>
      <c r="H40" s="14">
        <v>24.41</v>
      </c>
      <c r="I40" s="109">
        <f t="shared" si="0"/>
        <v>244.1</v>
      </c>
      <c r="J40" s="115"/>
    </row>
    <row r="41" spans="1:10" ht="60">
      <c r="A41" s="114"/>
      <c r="B41" s="107">
        <v>12</v>
      </c>
      <c r="C41" s="10" t="s">
        <v>738</v>
      </c>
      <c r="D41" s="118" t="s">
        <v>726</v>
      </c>
      <c r="E41" s="140" t="s">
        <v>583</v>
      </c>
      <c r="F41" s="141"/>
      <c r="G41" s="11" t="s">
        <v>739</v>
      </c>
      <c r="H41" s="14">
        <v>24.41</v>
      </c>
      <c r="I41" s="109">
        <f t="shared" si="0"/>
        <v>292.92</v>
      </c>
      <c r="J41" s="115"/>
    </row>
    <row r="42" spans="1:10" ht="60">
      <c r="A42" s="114"/>
      <c r="B42" s="107">
        <v>6</v>
      </c>
      <c r="C42" s="10" t="s">
        <v>738</v>
      </c>
      <c r="D42" s="118" t="s">
        <v>740</v>
      </c>
      <c r="E42" s="140" t="s">
        <v>583</v>
      </c>
      <c r="F42" s="141"/>
      <c r="G42" s="11" t="s">
        <v>739</v>
      </c>
      <c r="H42" s="14">
        <v>27.94</v>
      </c>
      <c r="I42" s="109">
        <f t="shared" si="0"/>
        <v>167.64000000000001</v>
      </c>
      <c r="J42" s="115"/>
    </row>
    <row r="43" spans="1:10" ht="60">
      <c r="A43" s="114"/>
      <c r="B43" s="107">
        <v>4</v>
      </c>
      <c r="C43" s="10" t="s">
        <v>738</v>
      </c>
      <c r="D43" s="118" t="s">
        <v>741</v>
      </c>
      <c r="E43" s="140" t="s">
        <v>110</v>
      </c>
      <c r="F43" s="141"/>
      <c r="G43" s="11" t="s">
        <v>739</v>
      </c>
      <c r="H43" s="14">
        <v>32.89</v>
      </c>
      <c r="I43" s="109">
        <f t="shared" si="0"/>
        <v>131.56</v>
      </c>
      <c r="J43" s="115"/>
    </row>
    <row r="44" spans="1:10" ht="144">
      <c r="A44" s="114"/>
      <c r="B44" s="107">
        <v>2</v>
      </c>
      <c r="C44" s="10" t="s">
        <v>742</v>
      </c>
      <c r="D44" s="118" t="s">
        <v>724</v>
      </c>
      <c r="E44" s="140"/>
      <c r="F44" s="141"/>
      <c r="G44" s="11" t="s">
        <v>918</v>
      </c>
      <c r="H44" s="14">
        <v>31.13</v>
      </c>
      <c r="I44" s="109">
        <f t="shared" si="0"/>
        <v>62.26</v>
      </c>
      <c r="J44" s="115"/>
    </row>
    <row r="45" spans="1:10" ht="144">
      <c r="A45" s="114"/>
      <c r="B45" s="107">
        <v>4</v>
      </c>
      <c r="C45" s="10" t="s">
        <v>742</v>
      </c>
      <c r="D45" s="118" t="s">
        <v>730</v>
      </c>
      <c r="E45" s="140"/>
      <c r="F45" s="141"/>
      <c r="G45" s="11" t="s">
        <v>918</v>
      </c>
      <c r="H45" s="14">
        <v>49.16</v>
      </c>
      <c r="I45" s="109">
        <f t="shared" si="0"/>
        <v>196.64</v>
      </c>
      <c r="J45" s="115"/>
    </row>
    <row r="46" spans="1:10" ht="144">
      <c r="A46" s="114"/>
      <c r="B46" s="107">
        <v>14</v>
      </c>
      <c r="C46" s="10" t="s">
        <v>742</v>
      </c>
      <c r="D46" s="118" t="s">
        <v>743</v>
      </c>
      <c r="E46" s="140"/>
      <c r="F46" s="141"/>
      <c r="G46" s="11" t="s">
        <v>918</v>
      </c>
      <c r="H46" s="14">
        <v>24.41</v>
      </c>
      <c r="I46" s="109">
        <f t="shared" si="0"/>
        <v>341.74</v>
      </c>
      <c r="J46" s="115"/>
    </row>
    <row r="47" spans="1:10" ht="72">
      <c r="A47" s="114"/>
      <c r="B47" s="107">
        <v>2</v>
      </c>
      <c r="C47" s="10" t="s">
        <v>744</v>
      </c>
      <c r="D47" s="118" t="s">
        <v>745</v>
      </c>
      <c r="E47" s="140"/>
      <c r="F47" s="141"/>
      <c r="G47" s="11" t="s">
        <v>746</v>
      </c>
      <c r="H47" s="14">
        <v>33.25</v>
      </c>
      <c r="I47" s="109">
        <f t="shared" si="0"/>
        <v>66.5</v>
      </c>
      <c r="J47" s="115"/>
    </row>
    <row r="48" spans="1:10" ht="72">
      <c r="A48" s="114"/>
      <c r="B48" s="107">
        <v>2</v>
      </c>
      <c r="C48" s="10" t="s">
        <v>744</v>
      </c>
      <c r="D48" s="118" t="s">
        <v>733</v>
      </c>
      <c r="E48" s="140"/>
      <c r="F48" s="141"/>
      <c r="G48" s="11" t="s">
        <v>746</v>
      </c>
      <c r="H48" s="14">
        <v>42.09</v>
      </c>
      <c r="I48" s="109">
        <f t="shared" si="0"/>
        <v>84.18</v>
      </c>
      <c r="J48" s="115"/>
    </row>
    <row r="49" spans="1:10" ht="72">
      <c r="A49" s="114"/>
      <c r="B49" s="107">
        <v>2</v>
      </c>
      <c r="C49" s="10" t="s">
        <v>747</v>
      </c>
      <c r="D49" s="118" t="s">
        <v>723</v>
      </c>
      <c r="E49" s="140"/>
      <c r="F49" s="141"/>
      <c r="G49" s="11" t="s">
        <v>748</v>
      </c>
      <c r="H49" s="14">
        <v>35.020000000000003</v>
      </c>
      <c r="I49" s="109">
        <f t="shared" si="0"/>
        <v>70.040000000000006</v>
      </c>
      <c r="J49" s="115"/>
    </row>
    <row r="50" spans="1:10" ht="144">
      <c r="A50" s="114"/>
      <c r="B50" s="107">
        <v>6</v>
      </c>
      <c r="C50" s="10" t="s">
        <v>749</v>
      </c>
      <c r="D50" s="118" t="s">
        <v>750</v>
      </c>
      <c r="E50" s="140" t="s">
        <v>273</v>
      </c>
      <c r="F50" s="141"/>
      <c r="G50" s="11" t="s">
        <v>919</v>
      </c>
      <c r="H50" s="14">
        <v>41.03</v>
      </c>
      <c r="I50" s="109">
        <f t="shared" si="0"/>
        <v>246.18</v>
      </c>
      <c r="J50" s="115"/>
    </row>
    <row r="51" spans="1:10" ht="144">
      <c r="A51" s="114"/>
      <c r="B51" s="107">
        <v>4</v>
      </c>
      <c r="C51" s="10" t="s">
        <v>749</v>
      </c>
      <c r="D51" s="118" t="s">
        <v>751</v>
      </c>
      <c r="E51" s="140" t="s">
        <v>273</v>
      </c>
      <c r="F51" s="141"/>
      <c r="G51" s="11" t="s">
        <v>919</v>
      </c>
      <c r="H51" s="14">
        <v>80.64</v>
      </c>
      <c r="I51" s="109">
        <f t="shared" si="0"/>
        <v>322.56</v>
      </c>
      <c r="J51" s="115"/>
    </row>
    <row r="52" spans="1:10" ht="144">
      <c r="A52" s="114"/>
      <c r="B52" s="107">
        <v>4</v>
      </c>
      <c r="C52" s="10" t="s">
        <v>749</v>
      </c>
      <c r="D52" s="118" t="s">
        <v>752</v>
      </c>
      <c r="E52" s="140" t="s">
        <v>273</v>
      </c>
      <c r="F52" s="141"/>
      <c r="G52" s="11" t="s">
        <v>919</v>
      </c>
      <c r="H52" s="14">
        <v>134.05000000000001</v>
      </c>
      <c r="I52" s="109">
        <f t="shared" si="0"/>
        <v>536.20000000000005</v>
      </c>
      <c r="J52" s="115"/>
    </row>
    <row r="53" spans="1:10" ht="144">
      <c r="A53" s="114"/>
      <c r="B53" s="107">
        <v>2</v>
      </c>
      <c r="C53" s="10" t="s">
        <v>749</v>
      </c>
      <c r="D53" s="118" t="s">
        <v>753</v>
      </c>
      <c r="E53" s="140" t="s">
        <v>273</v>
      </c>
      <c r="F53" s="141"/>
      <c r="G53" s="11" t="s">
        <v>919</v>
      </c>
      <c r="H53" s="14">
        <v>172.96</v>
      </c>
      <c r="I53" s="109">
        <f t="shared" si="0"/>
        <v>345.92</v>
      </c>
      <c r="J53" s="115"/>
    </row>
    <row r="54" spans="1:10" ht="144">
      <c r="A54" s="114"/>
      <c r="B54" s="107">
        <v>14</v>
      </c>
      <c r="C54" s="10" t="s">
        <v>749</v>
      </c>
      <c r="D54" s="118" t="s">
        <v>743</v>
      </c>
      <c r="E54" s="140" t="s">
        <v>273</v>
      </c>
      <c r="F54" s="141"/>
      <c r="G54" s="11" t="s">
        <v>919</v>
      </c>
      <c r="H54" s="14">
        <v>46.69</v>
      </c>
      <c r="I54" s="109">
        <f t="shared" ref="I54:I85" si="1">H54*B54</f>
        <v>653.66</v>
      </c>
      <c r="J54" s="115"/>
    </row>
    <row r="55" spans="1:10" ht="84">
      <c r="A55" s="114"/>
      <c r="B55" s="107">
        <v>4</v>
      </c>
      <c r="C55" s="10" t="s">
        <v>754</v>
      </c>
      <c r="D55" s="118" t="s">
        <v>755</v>
      </c>
      <c r="E55" s="140"/>
      <c r="F55" s="141"/>
      <c r="G55" s="11" t="s">
        <v>756</v>
      </c>
      <c r="H55" s="14">
        <v>54.47</v>
      </c>
      <c r="I55" s="109">
        <f t="shared" si="1"/>
        <v>217.88</v>
      </c>
      <c r="J55" s="115"/>
    </row>
    <row r="56" spans="1:10" ht="84">
      <c r="A56" s="114"/>
      <c r="B56" s="107">
        <v>12</v>
      </c>
      <c r="C56" s="10" t="s">
        <v>754</v>
      </c>
      <c r="D56" s="118" t="s">
        <v>757</v>
      </c>
      <c r="E56" s="140"/>
      <c r="F56" s="141"/>
      <c r="G56" s="11" t="s">
        <v>756</v>
      </c>
      <c r="H56" s="14">
        <v>282.61</v>
      </c>
      <c r="I56" s="109">
        <f t="shared" si="1"/>
        <v>3391.32</v>
      </c>
      <c r="J56" s="121"/>
    </row>
    <row r="57" spans="1:10" ht="84">
      <c r="A57" s="114"/>
      <c r="B57" s="107">
        <v>14</v>
      </c>
      <c r="C57" s="10" t="s">
        <v>754</v>
      </c>
      <c r="D57" s="118" t="s">
        <v>743</v>
      </c>
      <c r="E57" s="140"/>
      <c r="F57" s="141"/>
      <c r="G57" s="11" t="s">
        <v>756</v>
      </c>
      <c r="H57" s="14">
        <v>68.62</v>
      </c>
      <c r="I57" s="109">
        <f t="shared" si="1"/>
        <v>960.68000000000006</v>
      </c>
      <c r="J57" s="115"/>
    </row>
    <row r="58" spans="1:10" ht="84">
      <c r="A58" s="114"/>
      <c r="B58" s="107">
        <v>2</v>
      </c>
      <c r="C58" s="10" t="s">
        <v>758</v>
      </c>
      <c r="D58" s="118" t="s">
        <v>750</v>
      </c>
      <c r="E58" s="140"/>
      <c r="F58" s="141"/>
      <c r="G58" s="11" t="s">
        <v>759</v>
      </c>
      <c r="H58" s="14">
        <v>29.71</v>
      </c>
      <c r="I58" s="109">
        <f t="shared" si="1"/>
        <v>59.42</v>
      </c>
      <c r="J58" s="115"/>
    </row>
    <row r="59" spans="1:10" ht="84">
      <c r="A59" s="114"/>
      <c r="B59" s="107">
        <v>10</v>
      </c>
      <c r="C59" s="10" t="s">
        <v>760</v>
      </c>
      <c r="D59" s="118" t="s">
        <v>727</v>
      </c>
      <c r="E59" s="140" t="s">
        <v>273</v>
      </c>
      <c r="F59" s="141"/>
      <c r="G59" s="11" t="s">
        <v>761</v>
      </c>
      <c r="H59" s="14">
        <v>220.71</v>
      </c>
      <c r="I59" s="109">
        <f t="shared" si="1"/>
        <v>2207.1</v>
      </c>
      <c r="J59" s="121"/>
    </row>
    <row r="60" spans="1:10" ht="84">
      <c r="A60" s="114"/>
      <c r="B60" s="107">
        <v>8</v>
      </c>
      <c r="C60" s="10" t="s">
        <v>760</v>
      </c>
      <c r="D60" s="118" t="s">
        <v>762</v>
      </c>
      <c r="E60" s="140" t="s">
        <v>273</v>
      </c>
      <c r="F60" s="141"/>
      <c r="G60" s="11" t="s">
        <v>761</v>
      </c>
      <c r="H60" s="14">
        <v>105.76</v>
      </c>
      <c r="I60" s="109">
        <f t="shared" si="1"/>
        <v>846.08</v>
      </c>
      <c r="J60" s="115"/>
    </row>
    <row r="61" spans="1:10" ht="84">
      <c r="A61" s="114"/>
      <c r="B61" s="107">
        <v>22</v>
      </c>
      <c r="C61" s="10" t="s">
        <v>760</v>
      </c>
      <c r="D61" s="118" t="s">
        <v>763</v>
      </c>
      <c r="E61" s="140" t="s">
        <v>273</v>
      </c>
      <c r="F61" s="141"/>
      <c r="G61" s="11" t="s">
        <v>761</v>
      </c>
      <c r="H61" s="14">
        <v>125.21</v>
      </c>
      <c r="I61" s="109">
        <f t="shared" si="1"/>
        <v>2754.62</v>
      </c>
      <c r="J61" s="121"/>
    </row>
    <row r="62" spans="1:10" ht="60">
      <c r="A62" s="114"/>
      <c r="B62" s="107">
        <v>2</v>
      </c>
      <c r="C62" s="10" t="s">
        <v>764</v>
      </c>
      <c r="D62" s="118" t="s">
        <v>723</v>
      </c>
      <c r="E62" s="140" t="s">
        <v>273</v>
      </c>
      <c r="F62" s="141"/>
      <c r="G62" s="11" t="s">
        <v>765</v>
      </c>
      <c r="H62" s="14">
        <v>13.44</v>
      </c>
      <c r="I62" s="109">
        <f t="shared" si="1"/>
        <v>26.88</v>
      </c>
      <c r="J62" s="115"/>
    </row>
    <row r="63" spans="1:10" ht="60">
      <c r="A63" s="114"/>
      <c r="B63" s="107">
        <v>6</v>
      </c>
      <c r="C63" s="10" t="s">
        <v>764</v>
      </c>
      <c r="D63" s="118" t="s">
        <v>726</v>
      </c>
      <c r="E63" s="140" t="s">
        <v>273</v>
      </c>
      <c r="F63" s="141"/>
      <c r="G63" s="11" t="s">
        <v>765</v>
      </c>
      <c r="H63" s="14">
        <v>23.34</v>
      </c>
      <c r="I63" s="109">
        <f t="shared" si="1"/>
        <v>140.04</v>
      </c>
      <c r="J63" s="115"/>
    </row>
    <row r="64" spans="1:10" ht="60">
      <c r="A64" s="114"/>
      <c r="B64" s="107">
        <v>16</v>
      </c>
      <c r="C64" s="10" t="s">
        <v>764</v>
      </c>
      <c r="D64" s="118" t="s">
        <v>741</v>
      </c>
      <c r="E64" s="140" t="s">
        <v>273</v>
      </c>
      <c r="F64" s="141"/>
      <c r="G64" s="11" t="s">
        <v>765</v>
      </c>
      <c r="H64" s="14">
        <v>27.94</v>
      </c>
      <c r="I64" s="109">
        <f t="shared" si="1"/>
        <v>447.04</v>
      </c>
      <c r="J64" s="115"/>
    </row>
    <row r="65" spans="1:10" ht="60">
      <c r="A65" s="114"/>
      <c r="B65" s="107">
        <v>2</v>
      </c>
      <c r="C65" s="10" t="s">
        <v>764</v>
      </c>
      <c r="D65" s="118" t="s">
        <v>727</v>
      </c>
      <c r="E65" s="140" t="s">
        <v>273</v>
      </c>
      <c r="F65" s="141"/>
      <c r="G65" s="11" t="s">
        <v>765</v>
      </c>
      <c r="H65" s="14">
        <v>31.48</v>
      </c>
      <c r="I65" s="109">
        <f t="shared" si="1"/>
        <v>62.96</v>
      </c>
      <c r="J65" s="115"/>
    </row>
    <row r="66" spans="1:10" ht="156">
      <c r="A66" s="114"/>
      <c r="B66" s="107">
        <v>6</v>
      </c>
      <c r="C66" s="10" t="s">
        <v>766</v>
      </c>
      <c r="D66" s="118" t="s">
        <v>740</v>
      </c>
      <c r="E66" s="140"/>
      <c r="F66" s="141"/>
      <c r="G66" s="11" t="s">
        <v>767</v>
      </c>
      <c r="H66" s="14">
        <v>100.45</v>
      </c>
      <c r="I66" s="109">
        <f t="shared" si="1"/>
        <v>602.70000000000005</v>
      </c>
      <c r="J66" s="115"/>
    </row>
    <row r="67" spans="1:10" ht="48">
      <c r="A67" s="114"/>
      <c r="B67" s="107">
        <v>2</v>
      </c>
      <c r="C67" s="10" t="s">
        <v>768</v>
      </c>
      <c r="D67" s="118" t="s">
        <v>723</v>
      </c>
      <c r="E67" s="140"/>
      <c r="F67" s="141"/>
      <c r="G67" s="11" t="s">
        <v>769</v>
      </c>
      <c r="H67" s="14">
        <v>59.78</v>
      </c>
      <c r="I67" s="109">
        <f t="shared" si="1"/>
        <v>119.56</v>
      </c>
      <c r="J67" s="115"/>
    </row>
    <row r="68" spans="1:10" ht="48">
      <c r="A68" s="114"/>
      <c r="B68" s="107">
        <v>2</v>
      </c>
      <c r="C68" s="10" t="s">
        <v>768</v>
      </c>
      <c r="D68" s="118" t="s">
        <v>750</v>
      </c>
      <c r="E68" s="140"/>
      <c r="F68" s="141"/>
      <c r="G68" s="11" t="s">
        <v>769</v>
      </c>
      <c r="H68" s="14">
        <v>63.31</v>
      </c>
      <c r="I68" s="109">
        <f t="shared" si="1"/>
        <v>126.62</v>
      </c>
      <c r="J68" s="115"/>
    </row>
    <row r="69" spans="1:10" ht="48">
      <c r="A69" s="114"/>
      <c r="B69" s="107">
        <v>2</v>
      </c>
      <c r="C69" s="10" t="s">
        <v>770</v>
      </c>
      <c r="D69" s="118" t="s">
        <v>733</v>
      </c>
      <c r="E69" s="140"/>
      <c r="F69" s="141"/>
      <c r="G69" s="11" t="s">
        <v>771</v>
      </c>
      <c r="H69" s="14">
        <v>70.39</v>
      </c>
      <c r="I69" s="109">
        <f t="shared" si="1"/>
        <v>140.78</v>
      </c>
      <c r="J69" s="115"/>
    </row>
    <row r="70" spans="1:10" ht="72">
      <c r="A70" s="114"/>
      <c r="B70" s="107">
        <v>6</v>
      </c>
      <c r="C70" s="10" t="s">
        <v>772</v>
      </c>
      <c r="D70" s="118" t="s">
        <v>314</v>
      </c>
      <c r="E70" s="140" t="s">
        <v>273</v>
      </c>
      <c r="F70" s="141"/>
      <c r="G70" s="11" t="s">
        <v>773</v>
      </c>
      <c r="H70" s="14">
        <v>26.17</v>
      </c>
      <c r="I70" s="109">
        <f t="shared" si="1"/>
        <v>157.02000000000001</v>
      </c>
      <c r="J70" s="115"/>
    </row>
    <row r="71" spans="1:10" ht="72">
      <c r="A71" s="114"/>
      <c r="B71" s="107">
        <v>6</v>
      </c>
      <c r="C71" s="10" t="s">
        <v>772</v>
      </c>
      <c r="D71" s="118" t="s">
        <v>314</v>
      </c>
      <c r="E71" s="140" t="s">
        <v>673</v>
      </c>
      <c r="F71" s="141"/>
      <c r="G71" s="11" t="s">
        <v>773</v>
      </c>
      <c r="H71" s="14">
        <v>26.17</v>
      </c>
      <c r="I71" s="109">
        <f t="shared" si="1"/>
        <v>157.02000000000001</v>
      </c>
      <c r="J71" s="115"/>
    </row>
    <row r="72" spans="1:10" ht="60">
      <c r="A72" s="114"/>
      <c r="B72" s="107">
        <v>2</v>
      </c>
      <c r="C72" s="10" t="s">
        <v>774</v>
      </c>
      <c r="D72" s="118" t="s">
        <v>294</v>
      </c>
      <c r="E72" s="140" t="s">
        <v>273</v>
      </c>
      <c r="F72" s="141"/>
      <c r="G72" s="11" t="s">
        <v>775</v>
      </c>
      <c r="H72" s="14">
        <v>12.03</v>
      </c>
      <c r="I72" s="109">
        <f t="shared" si="1"/>
        <v>24.06</v>
      </c>
      <c r="J72" s="115"/>
    </row>
    <row r="73" spans="1:10" ht="60">
      <c r="A73" s="114"/>
      <c r="B73" s="107">
        <v>2</v>
      </c>
      <c r="C73" s="10" t="s">
        <v>774</v>
      </c>
      <c r="D73" s="118" t="s">
        <v>294</v>
      </c>
      <c r="E73" s="140" t="s">
        <v>583</v>
      </c>
      <c r="F73" s="141"/>
      <c r="G73" s="11" t="s">
        <v>775</v>
      </c>
      <c r="H73" s="14">
        <v>12.03</v>
      </c>
      <c r="I73" s="109">
        <f t="shared" si="1"/>
        <v>24.06</v>
      </c>
      <c r="J73" s="115"/>
    </row>
    <row r="74" spans="1:10" ht="60">
      <c r="A74" s="114"/>
      <c r="B74" s="107">
        <v>2</v>
      </c>
      <c r="C74" s="10" t="s">
        <v>774</v>
      </c>
      <c r="D74" s="118" t="s">
        <v>294</v>
      </c>
      <c r="E74" s="140" t="s">
        <v>776</v>
      </c>
      <c r="F74" s="141"/>
      <c r="G74" s="11" t="s">
        <v>775</v>
      </c>
      <c r="H74" s="14">
        <v>12.03</v>
      </c>
      <c r="I74" s="109">
        <f t="shared" si="1"/>
        <v>24.06</v>
      </c>
      <c r="J74" s="115"/>
    </row>
    <row r="75" spans="1:10" ht="60">
      <c r="A75" s="114"/>
      <c r="B75" s="107">
        <v>4</v>
      </c>
      <c r="C75" s="10" t="s">
        <v>774</v>
      </c>
      <c r="D75" s="118" t="s">
        <v>294</v>
      </c>
      <c r="E75" s="140" t="s">
        <v>777</v>
      </c>
      <c r="F75" s="141"/>
      <c r="G75" s="11" t="s">
        <v>775</v>
      </c>
      <c r="H75" s="14">
        <v>12.03</v>
      </c>
      <c r="I75" s="109">
        <f t="shared" si="1"/>
        <v>48.12</v>
      </c>
      <c r="J75" s="115"/>
    </row>
    <row r="76" spans="1:10" ht="96">
      <c r="A76" s="114"/>
      <c r="B76" s="107">
        <v>4</v>
      </c>
      <c r="C76" s="10" t="s">
        <v>778</v>
      </c>
      <c r="D76" s="118" t="s">
        <v>755</v>
      </c>
      <c r="E76" s="140"/>
      <c r="F76" s="141"/>
      <c r="G76" s="11" t="s">
        <v>779</v>
      </c>
      <c r="H76" s="14">
        <v>24.41</v>
      </c>
      <c r="I76" s="109">
        <f t="shared" si="1"/>
        <v>97.64</v>
      </c>
      <c r="J76" s="115"/>
    </row>
    <row r="77" spans="1:10" ht="96">
      <c r="A77" s="114"/>
      <c r="B77" s="107">
        <v>4</v>
      </c>
      <c r="C77" s="10" t="s">
        <v>778</v>
      </c>
      <c r="D77" s="118" t="s">
        <v>745</v>
      </c>
      <c r="E77" s="140"/>
      <c r="F77" s="141"/>
      <c r="G77" s="11" t="s">
        <v>779</v>
      </c>
      <c r="H77" s="14">
        <v>38.549999999999997</v>
      </c>
      <c r="I77" s="109">
        <f t="shared" si="1"/>
        <v>154.19999999999999</v>
      </c>
      <c r="J77" s="115"/>
    </row>
    <row r="78" spans="1:10" ht="96">
      <c r="A78" s="114"/>
      <c r="B78" s="107">
        <v>2</v>
      </c>
      <c r="C78" s="10" t="s">
        <v>778</v>
      </c>
      <c r="D78" s="118" t="s">
        <v>723</v>
      </c>
      <c r="E78" s="140"/>
      <c r="F78" s="141"/>
      <c r="G78" s="11" t="s">
        <v>779</v>
      </c>
      <c r="H78" s="14">
        <v>47.4</v>
      </c>
      <c r="I78" s="109">
        <f t="shared" si="1"/>
        <v>94.8</v>
      </c>
      <c r="J78" s="115"/>
    </row>
    <row r="79" spans="1:10" ht="108">
      <c r="A79" s="114"/>
      <c r="B79" s="107">
        <v>2</v>
      </c>
      <c r="C79" s="10" t="s">
        <v>780</v>
      </c>
      <c r="D79" s="118" t="s">
        <v>750</v>
      </c>
      <c r="E79" s="140"/>
      <c r="F79" s="141"/>
      <c r="G79" s="11" t="s">
        <v>781</v>
      </c>
      <c r="H79" s="14">
        <v>52.7</v>
      </c>
      <c r="I79" s="109">
        <f t="shared" si="1"/>
        <v>105.4</v>
      </c>
      <c r="J79" s="115"/>
    </row>
    <row r="80" spans="1:10" ht="72">
      <c r="A80" s="114"/>
      <c r="B80" s="107">
        <v>6</v>
      </c>
      <c r="C80" s="10" t="s">
        <v>782</v>
      </c>
      <c r="D80" s="118" t="s">
        <v>726</v>
      </c>
      <c r="E80" s="140"/>
      <c r="F80" s="141"/>
      <c r="G80" s="11" t="s">
        <v>783</v>
      </c>
      <c r="H80" s="14">
        <v>72.16</v>
      </c>
      <c r="I80" s="109">
        <f t="shared" si="1"/>
        <v>432.96</v>
      </c>
      <c r="J80" s="115"/>
    </row>
    <row r="81" spans="1:10" ht="72">
      <c r="A81" s="114"/>
      <c r="B81" s="107">
        <v>2</v>
      </c>
      <c r="C81" s="10" t="s">
        <v>784</v>
      </c>
      <c r="D81" s="118" t="s">
        <v>730</v>
      </c>
      <c r="E81" s="140"/>
      <c r="F81" s="141"/>
      <c r="G81" s="11" t="s">
        <v>785</v>
      </c>
      <c r="H81" s="14">
        <v>132.29</v>
      </c>
      <c r="I81" s="109">
        <f t="shared" si="1"/>
        <v>264.58</v>
      </c>
      <c r="J81" s="115"/>
    </row>
    <row r="82" spans="1:10" ht="144">
      <c r="A82" s="114"/>
      <c r="B82" s="107">
        <v>4</v>
      </c>
      <c r="C82" s="10" t="s">
        <v>786</v>
      </c>
      <c r="D82" s="118" t="s">
        <v>745</v>
      </c>
      <c r="E82" s="140" t="s">
        <v>273</v>
      </c>
      <c r="F82" s="141"/>
      <c r="G82" s="11" t="s">
        <v>787</v>
      </c>
      <c r="H82" s="14">
        <v>93.38</v>
      </c>
      <c r="I82" s="109">
        <f t="shared" si="1"/>
        <v>373.52</v>
      </c>
      <c r="J82" s="115"/>
    </row>
    <row r="83" spans="1:10" ht="60">
      <c r="A83" s="114"/>
      <c r="B83" s="107">
        <v>2</v>
      </c>
      <c r="C83" s="10" t="s">
        <v>788</v>
      </c>
      <c r="D83" s="118" t="s">
        <v>745</v>
      </c>
      <c r="E83" s="140"/>
      <c r="F83" s="141"/>
      <c r="G83" s="11" t="s">
        <v>789</v>
      </c>
      <c r="H83" s="14">
        <v>29.71</v>
      </c>
      <c r="I83" s="109">
        <f t="shared" si="1"/>
        <v>59.42</v>
      </c>
      <c r="J83" s="115"/>
    </row>
    <row r="84" spans="1:10" ht="60">
      <c r="A84" s="114"/>
      <c r="B84" s="107">
        <v>4</v>
      </c>
      <c r="C84" s="10" t="s">
        <v>788</v>
      </c>
      <c r="D84" s="118" t="s">
        <v>723</v>
      </c>
      <c r="E84" s="140"/>
      <c r="F84" s="141"/>
      <c r="G84" s="11" t="s">
        <v>789</v>
      </c>
      <c r="H84" s="14">
        <v>31.48</v>
      </c>
      <c r="I84" s="109">
        <f t="shared" si="1"/>
        <v>125.92</v>
      </c>
      <c r="J84" s="115"/>
    </row>
    <row r="85" spans="1:10" ht="60">
      <c r="A85" s="114"/>
      <c r="B85" s="107">
        <v>2</v>
      </c>
      <c r="C85" s="10" t="s">
        <v>788</v>
      </c>
      <c r="D85" s="118" t="s">
        <v>790</v>
      </c>
      <c r="E85" s="140"/>
      <c r="F85" s="141"/>
      <c r="G85" s="11" t="s">
        <v>789</v>
      </c>
      <c r="H85" s="14">
        <v>35.020000000000003</v>
      </c>
      <c r="I85" s="109">
        <f t="shared" si="1"/>
        <v>70.040000000000006</v>
      </c>
      <c r="J85" s="115"/>
    </row>
    <row r="86" spans="1:10" ht="120">
      <c r="A86" s="114"/>
      <c r="B86" s="107">
        <v>2</v>
      </c>
      <c r="C86" s="10" t="s">
        <v>791</v>
      </c>
      <c r="D86" s="118" t="s">
        <v>733</v>
      </c>
      <c r="E86" s="140"/>
      <c r="F86" s="141"/>
      <c r="G86" s="11" t="s">
        <v>792</v>
      </c>
      <c r="H86" s="14">
        <v>77.459999999999994</v>
      </c>
      <c r="I86" s="109">
        <f t="shared" ref="I86:I117" si="2">H86*B86</f>
        <v>154.91999999999999</v>
      </c>
      <c r="J86" s="115"/>
    </row>
    <row r="87" spans="1:10" ht="60">
      <c r="A87" s="114"/>
      <c r="B87" s="107">
        <v>4</v>
      </c>
      <c r="C87" s="10" t="s">
        <v>793</v>
      </c>
      <c r="D87" s="118" t="s">
        <v>723</v>
      </c>
      <c r="E87" s="140"/>
      <c r="F87" s="141"/>
      <c r="G87" s="11" t="s">
        <v>794</v>
      </c>
      <c r="H87" s="14">
        <v>31.48</v>
      </c>
      <c r="I87" s="109">
        <f t="shared" si="2"/>
        <v>125.92</v>
      </c>
      <c r="J87" s="115"/>
    </row>
    <row r="88" spans="1:10" ht="60">
      <c r="A88" s="114"/>
      <c r="B88" s="107">
        <v>2</v>
      </c>
      <c r="C88" s="10" t="s">
        <v>793</v>
      </c>
      <c r="D88" s="118" t="s">
        <v>790</v>
      </c>
      <c r="E88" s="140"/>
      <c r="F88" s="141"/>
      <c r="G88" s="11" t="s">
        <v>794</v>
      </c>
      <c r="H88" s="14">
        <v>35.020000000000003</v>
      </c>
      <c r="I88" s="109">
        <f t="shared" si="2"/>
        <v>70.040000000000006</v>
      </c>
      <c r="J88" s="115"/>
    </row>
    <row r="89" spans="1:10" ht="60">
      <c r="A89" s="114"/>
      <c r="B89" s="107">
        <v>4</v>
      </c>
      <c r="C89" s="10" t="s">
        <v>795</v>
      </c>
      <c r="D89" s="118" t="s">
        <v>723</v>
      </c>
      <c r="E89" s="140"/>
      <c r="F89" s="141"/>
      <c r="G89" s="11" t="s">
        <v>796</v>
      </c>
      <c r="H89" s="14">
        <v>31.48</v>
      </c>
      <c r="I89" s="109">
        <f t="shared" si="2"/>
        <v>125.92</v>
      </c>
      <c r="J89" s="115"/>
    </row>
    <row r="90" spans="1:10" ht="60">
      <c r="A90" s="114"/>
      <c r="B90" s="107">
        <v>2</v>
      </c>
      <c r="C90" s="10" t="s">
        <v>795</v>
      </c>
      <c r="D90" s="118" t="s">
        <v>790</v>
      </c>
      <c r="E90" s="140"/>
      <c r="F90" s="141"/>
      <c r="G90" s="11" t="s">
        <v>796</v>
      </c>
      <c r="H90" s="14">
        <v>35.020000000000003</v>
      </c>
      <c r="I90" s="109">
        <f t="shared" si="2"/>
        <v>70.040000000000006</v>
      </c>
      <c r="J90" s="115"/>
    </row>
    <row r="91" spans="1:10" ht="60">
      <c r="A91" s="114"/>
      <c r="B91" s="107">
        <v>6</v>
      </c>
      <c r="C91" s="10" t="s">
        <v>795</v>
      </c>
      <c r="D91" s="118" t="s">
        <v>725</v>
      </c>
      <c r="E91" s="140"/>
      <c r="F91" s="141"/>
      <c r="G91" s="11" t="s">
        <v>796</v>
      </c>
      <c r="H91" s="14">
        <v>42.09</v>
      </c>
      <c r="I91" s="109">
        <f t="shared" si="2"/>
        <v>252.54000000000002</v>
      </c>
      <c r="J91" s="115"/>
    </row>
    <row r="92" spans="1:10" ht="60">
      <c r="A92" s="114"/>
      <c r="B92" s="107">
        <v>2</v>
      </c>
      <c r="C92" s="10" t="s">
        <v>797</v>
      </c>
      <c r="D92" s="118" t="s">
        <v>725</v>
      </c>
      <c r="E92" s="140" t="s">
        <v>636</v>
      </c>
      <c r="F92" s="141"/>
      <c r="G92" s="11" t="s">
        <v>798</v>
      </c>
      <c r="H92" s="14">
        <v>22.99</v>
      </c>
      <c r="I92" s="109">
        <f t="shared" si="2"/>
        <v>45.98</v>
      </c>
      <c r="J92" s="115"/>
    </row>
    <row r="93" spans="1:10" ht="72">
      <c r="A93" s="114"/>
      <c r="B93" s="107">
        <v>2</v>
      </c>
      <c r="C93" s="10" t="s">
        <v>799</v>
      </c>
      <c r="D93" s="118" t="s">
        <v>800</v>
      </c>
      <c r="E93" s="140" t="s">
        <v>110</v>
      </c>
      <c r="F93" s="141"/>
      <c r="G93" s="11" t="s">
        <v>801</v>
      </c>
      <c r="H93" s="14">
        <v>13.44</v>
      </c>
      <c r="I93" s="109">
        <f t="shared" si="2"/>
        <v>26.88</v>
      </c>
      <c r="J93" s="115"/>
    </row>
    <row r="94" spans="1:10" ht="72">
      <c r="A94" s="114"/>
      <c r="B94" s="107">
        <v>2</v>
      </c>
      <c r="C94" s="10" t="s">
        <v>799</v>
      </c>
      <c r="D94" s="118" t="s">
        <v>745</v>
      </c>
      <c r="E94" s="140" t="s">
        <v>273</v>
      </c>
      <c r="F94" s="141"/>
      <c r="G94" s="11" t="s">
        <v>801</v>
      </c>
      <c r="H94" s="14">
        <v>14.86</v>
      </c>
      <c r="I94" s="109">
        <f t="shared" si="2"/>
        <v>29.72</v>
      </c>
      <c r="J94" s="115"/>
    </row>
    <row r="95" spans="1:10" ht="72">
      <c r="A95" s="114"/>
      <c r="B95" s="107">
        <v>2</v>
      </c>
      <c r="C95" s="10" t="s">
        <v>799</v>
      </c>
      <c r="D95" s="118" t="s">
        <v>745</v>
      </c>
      <c r="E95" s="140" t="s">
        <v>583</v>
      </c>
      <c r="F95" s="141"/>
      <c r="G95" s="11" t="s">
        <v>801</v>
      </c>
      <c r="H95" s="14">
        <v>14.86</v>
      </c>
      <c r="I95" s="109">
        <f t="shared" si="2"/>
        <v>29.72</v>
      </c>
      <c r="J95" s="115"/>
    </row>
    <row r="96" spans="1:10" ht="72">
      <c r="A96" s="114"/>
      <c r="B96" s="107">
        <v>2</v>
      </c>
      <c r="C96" s="10" t="s">
        <v>799</v>
      </c>
      <c r="D96" s="118" t="s">
        <v>723</v>
      </c>
      <c r="E96" s="140" t="s">
        <v>583</v>
      </c>
      <c r="F96" s="141"/>
      <c r="G96" s="11" t="s">
        <v>801</v>
      </c>
      <c r="H96" s="14">
        <v>15.56</v>
      </c>
      <c r="I96" s="109">
        <f t="shared" si="2"/>
        <v>31.12</v>
      </c>
      <c r="J96" s="115"/>
    </row>
    <row r="97" spans="1:10" ht="72">
      <c r="A97" s="114"/>
      <c r="B97" s="107">
        <v>6</v>
      </c>
      <c r="C97" s="10" t="s">
        <v>799</v>
      </c>
      <c r="D97" s="118" t="s">
        <v>723</v>
      </c>
      <c r="E97" s="140" t="s">
        <v>110</v>
      </c>
      <c r="F97" s="141"/>
      <c r="G97" s="11" t="s">
        <v>801</v>
      </c>
      <c r="H97" s="14">
        <v>15.56</v>
      </c>
      <c r="I97" s="109">
        <f t="shared" si="2"/>
        <v>93.36</v>
      </c>
      <c r="J97" s="115"/>
    </row>
    <row r="98" spans="1:10" ht="72">
      <c r="A98" s="114"/>
      <c r="B98" s="107">
        <v>32</v>
      </c>
      <c r="C98" s="10" t="s">
        <v>799</v>
      </c>
      <c r="D98" s="118" t="s">
        <v>750</v>
      </c>
      <c r="E98" s="140" t="s">
        <v>273</v>
      </c>
      <c r="F98" s="141"/>
      <c r="G98" s="11" t="s">
        <v>801</v>
      </c>
      <c r="H98" s="14">
        <v>16.27</v>
      </c>
      <c r="I98" s="109">
        <f t="shared" si="2"/>
        <v>520.64</v>
      </c>
      <c r="J98" s="115"/>
    </row>
    <row r="99" spans="1:10" ht="72">
      <c r="A99" s="114"/>
      <c r="B99" s="107">
        <v>24</v>
      </c>
      <c r="C99" s="10" t="s">
        <v>799</v>
      </c>
      <c r="D99" s="118" t="s">
        <v>790</v>
      </c>
      <c r="E99" s="140" t="s">
        <v>273</v>
      </c>
      <c r="F99" s="141"/>
      <c r="G99" s="11" t="s">
        <v>801</v>
      </c>
      <c r="H99" s="14">
        <v>16.98</v>
      </c>
      <c r="I99" s="109">
        <f t="shared" si="2"/>
        <v>407.52</v>
      </c>
      <c r="J99" s="115"/>
    </row>
    <row r="100" spans="1:10" ht="72">
      <c r="A100" s="114"/>
      <c r="B100" s="107">
        <v>28</v>
      </c>
      <c r="C100" s="10" t="s">
        <v>799</v>
      </c>
      <c r="D100" s="118" t="s">
        <v>790</v>
      </c>
      <c r="E100" s="140" t="s">
        <v>110</v>
      </c>
      <c r="F100" s="141"/>
      <c r="G100" s="11" t="s">
        <v>801</v>
      </c>
      <c r="H100" s="14">
        <v>16.98</v>
      </c>
      <c r="I100" s="109">
        <f t="shared" si="2"/>
        <v>475.44</v>
      </c>
      <c r="J100" s="115"/>
    </row>
    <row r="101" spans="1:10" ht="72">
      <c r="A101" s="114"/>
      <c r="B101" s="107">
        <v>12</v>
      </c>
      <c r="C101" s="10" t="s">
        <v>799</v>
      </c>
      <c r="D101" s="118" t="s">
        <v>790</v>
      </c>
      <c r="E101" s="140" t="s">
        <v>777</v>
      </c>
      <c r="F101" s="141"/>
      <c r="G101" s="11" t="s">
        <v>801</v>
      </c>
      <c r="H101" s="14">
        <v>16.98</v>
      </c>
      <c r="I101" s="109">
        <f t="shared" si="2"/>
        <v>203.76</v>
      </c>
      <c r="J101" s="115"/>
    </row>
    <row r="102" spans="1:10" ht="72">
      <c r="A102" s="114"/>
      <c r="B102" s="107">
        <v>2</v>
      </c>
      <c r="C102" s="10" t="s">
        <v>799</v>
      </c>
      <c r="D102" s="118" t="s">
        <v>733</v>
      </c>
      <c r="E102" s="140" t="s">
        <v>273</v>
      </c>
      <c r="F102" s="141"/>
      <c r="G102" s="11" t="s">
        <v>801</v>
      </c>
      <c r="H102" s="14">
        <v>18.39</v>
      </c>
      <c r="I102" s="109">
        <f t="shared" si="2"/>
        <v>36.78</v>
      </c>
      <c r="J102" s="115"/>
    </row>
    <row r="103" spans="1:10" ht="72">
      <c r="A103" s="114"/>
      <c r="B103" s="107">
        <v>20</v>
      </c>
      <c r="C103" s="10" t="s">
        <v>799</v>
      </c>
      <c r="D103" s="118" t="s">
        <v>733</v>
      </c>
      <c r="E103" s="140" t="s">
        <v>110</v>
      </c>
      <c r="F103" s="141"/>
      <c r="G103" s="11" t="s">
        <v>801</v>
      </c>
      <c r="H103" s="14">
        <v>18.39</v>
      </c>
      <c r="I103" s="109">
        <f t="shared" si="2"/>
        <v>367.8</v>
      </c>
      <c r="J103" s="115"/>
    </row>
    <row r="104" spans="1:10" ht="72">
      <c r="A104" s="114"/>
      <c r="B104" s="107">
        <v>4</v>
      </c>
      <c r="C104" s="10" t="s">
        <v>799</v>
      </c>
      <c r="D104" s="118" t="s">
        <v>733</v>
      </c>
      <c r="E104" s="140" t="s">
        <v>719</v>
      </c>
      <c r="F104" s="141"/>
      <c r="G104" s="11" t="s">
        <v>801</v>
      </c>
      <c r="H104" s="14">
        <v>18.39</v>
      </c>
      <c r="I104" s="109">
        <f t="shared" si="2"/>
        <v>73.56</v>
      </c>
      <c r="J104" s="115"/>
    </row>
    <row r="105" spans="1:10" ht="72">
      <c r="A105" s="114"/>
      <c r="B105" s="107">
        <v>2</v>
      </c>
      <c r="C105" s="10" t="s">
        <v>799</v>
      </c>
      <c r="D105" s="118" t="s">
        <v>724</v>
      </c>
      <c r="E105" s="140" t="s">
        <v>722</v>
      </c>
      <c r="F105" s="141"/>
      <c r="G105" s="11" t="s">
        <v>801</v>
      </c>
      <c r="H105" s="14">
        <v>19.809999999999999</v>
      </c>
      <c r="I105" s="109">
        <f t="shared" si="2"/>
        <v>39.619999999999997</v>
      </c>
      <c r="J105" s="115"/>
    </row>
    <row r="106" spans="1:10" ht="72">
      <c r="A106" s="114"/>
      <c r="B106" s="107">
        <v>2</v>
      </c>
      <c r="C106" s="10" t="s">
        <v>799</v>
      </c>
      <c r="D106" s="118" t="s">
        <v>725</v>
      </c>
      <c r="E106" s="140" t="s">
        <v>719</v>
      </c>
      <c r="F106" s="141"/>
      <c r="G106" s="11" t="s">
        <v>801</v>
      </c>
      <c r="H106" s="14">
        <v>21.93</v>
      </c>
      <c r="I106" s="109">
        <f t="shared" si="2"/>
        <v>43.86</v>
      </c>
      <c r="J106" s="115"/>
    </row>
    <row r="107" spans="1:10" ht="72">
      <c r="A107" s="114"/>
      <c r="B107" s="107">
        <v>2</v>
      </c>
      <c r="C107" s="10" t="s">
        <v>799</v>
      </c>
      <c r="D107" s="118" t="s">
        <v>730</v>
      </c>
      <c r="E107" s="140" t="s">
        <v>273</v>
      </c>
      <c r="F107" s="141"/>
      <c r="G107" s="11" t="s">
        <v>801</v>
      </c>
      <c r="H107" s="14">
        <v>25.47</v>
      </c>
      <c r="I107" s="109">
        <f t="shared" si="2"/>
        <v>50.94</v>
      </c>
      <c r="J107" s="115"/>
    </row>
    <row r="108" spans="1:10" ht="72">
      <c r="A108" s="114"/>
      <c r="B108" s="107">
        <v>2</v>
      </c>
      <c r="C108" s="10" t="s">
        <v>799</v>
      </c>
      <c r="D108" s="118" t="s">
        <v>730</v>
      </c>
      <c r="E108" s="140" t="s">
        <v>583</v>
      </c>
      <c r="F108" s="141"/>
      <c r="G108" s="11" t="s">
        <v>801</v>
      </c>
      <c r="H108" s="14">
        <v>25.47</v>
      </c>
      <c r="I108" s="109">
        <f t="shared" si="2"/>
        <v>50.94</v>
      </c>
      <c r="J108" s="115"/>
    </row>
    <row r="109" spans="1:10" ht="72">
      <c r="A109" s="114"/>
      <c r="B109" s="107">
        <v>2</v>
      </c>
      <c r="C109" s="10" t="s">
        <v>799</v>
      </c>
      <c r="D109" s="118" t="s">
        <v>730</v>
      </c>
      <c r="E109" s="140" t="s">
        <v>719</v>
      </c>
      <c r="F109" s="141"/>
      <c r="G109" s="11" t="s">
        <v>801</v>
      </c>
      <c r="H109" s="14">
        <v>25.47</v>
      </c>
      <c r="I109" s="109">
        <f t="shared" si="2"/>
        <v>50.94</v>
      </c>
      <c r="J109" s="115"/>
    </row>
    <row r="110" spans="1:10" ht="120">
      <c r="A110" s="114"/>
      <c r="B110" s="107">
        <v>12</v>
      </c>
      <c r="C110" s="10" t="s">
        <v>802</v>
      </c>
      <c r="D110" s="118" t="s">
        <v>723</v>
      </c>
      <c r="E110" s="140"/>
      <c r="F110" s="141"/>
      <c r="G110" s="11" t="s">
        <v>803</v>
      </c>
      <c r="H110" s="14">
        <v>16.27</v>
      </c>
      <c r="I110" s="109">
        <f t="shared" si="2"/>
        <v>195.24</v>
      </c>
      <c r="J110" s="115"/>
    </row>
    <row r="111" spans="1:10" ht="120">
      <c r="A111" s="114"/>
      <c r="B111" s="107">
        <v>6</v>
      </c>
      <c r="C111" s="10" t="s">
        <v>802</v>
      </c>
      <c r="D111" s="118" t="s">
        <v>740</v>
      </c>
      <c r="E111" s="140"/>
      <c r="F111" s="141"/>
      <c r="G111" s="11" t="s">
        <v>803</v>
      </c>
      <c r="H111" s="14">
        <v>36.79</v>
      </c>
      <c r="I111" s="109">
        <f t="shared" si="2"/>
        <v>220.74</v>
      </c>
      <c r="J111" s="115"/>
    </row>
    <row r="112" spans="1:10" ht="120">
      <c r="A112" s="114"/>
      <c r="B112" s="107">
        <v>2</v>
      </c>
      <c r="C112" s="10" t="s">
        <v>802</v>
      </c>
      <c r="D112" s="118" t="s">
        <v>730</v>
      </c>
      <c r="E112" s="140"/>
      <c r="F112" s="141"/>
      <c r="G112" s="11" t="s">
        <v>803</v>
      </c>
      <c r="H112" s="14">
        <v>40.32</v>
      </c>
      <c r="I112" s="109">
        <f t="shared" si="2"/>
        <v>80.64</v>
      </c>
      <c r="J112" s="115"/>
    </row>
    <row r="113" spans="1:10" ht="120">
      <c r="A113" s="114"/>
      <c r="B113" s="107">
        <v>18</v>
      </c>
      <c r="C113" s="10" t="s">
        <v>802</v>
      </c>
      <c r="D113" s="118" t="s">
        <v>804</v>
      </c>
      <c r="E113" s="140"/>
      <c r="F113" s="141"/>
      <c r="G113" s="11" t="s">
        <v>803</v>
      </c>
      <c r="H113" s="14">
        <v>88.07</v>
      </c>
      <c r="I113" s="109">
        <f t="shared" si="2"/>
        <v>1585.2599999999998</v>
      </c>
      <c r="J113" s="121"/>
    </row>
    <row r="114" spans="1:10" ht="108">
      <c r="A114" s="114"/>
      <c r="B114" s="107">
        <v>2</v>
      </c>
      <c r="C114" s="10" t="s">
        <v>805</v>
      </c>
      <c r="D114" s="118" t="s">
        <v>800</v>
      </c>
      <c r="E114" s="140"/>
      <c r="F114" s="141"/>
      <c r="G114" s="11" t="s">
        <v>806</v>
      </c>
      <c r="H114" s="14">
        <v>51.29</v>
      </c>
      <c r="I114" s="109">
        <f t="shared" si="2"/>
        <v>102.58</v>
      </c>
      <c r="J114" s="115"/>
    </row>
    <row r="115" spans="1:10" ht="108">
      <c r="A115" s="114"/>
      <c r="B115" s="107">
        <v>4</v>
      </c>
      <c r="C115" s="10" t="s">
        <v>807</v>
      </c>
      <c r="D115" s="118" t="s">
        <v>723</v>
      </c>
      <c r="E115" s="140" t="s">
        <v>673</v>
      </c>
      <c r="F115" s="141"/>
      <c r="G115" s="11" t="s">
        <v>808</v>
      </c>
      <c r="H115" s="14">
        <v>88.07</v>
      </c>
      <c r="I115" s="109">
        <f t="shared" si="2"/>
        <v>352.28</v>
      </c>
      <c r="J115" s="115"/>
    </row>
    <row r="116" spans="1:10" ht="108">
      <c r="A116" s="114"/>
      <c r="B116" s="107">
        <v>4</v>
      </c>
      <c r="C116" s="10" t="s">
        <v>807</v>
      </c>
      <c r="D116" s="118" t="s">
        <v>790</v>
      </c>
      <c r="E116" s="140" t="s">
        <v>673</v>
      </c>
      <c r="F116" s="141"/>
      <c r="G116" s="11" t="s">
        <v>808</v>
      </c>
      <c r="H116" s="14">
        <v>102.22</v>
      </c>
      <c r="I116" s="109">
        <f t="shared" si="2"/>
        <v>408.88</v>
      </c>
      <c r="J116" s="115"/>
    </row>
    <row r="117" spans="1:10" ht="132">
      <c r="A117" s="114"/>
      <c r="B117" s="107">
        <v>4</v>
      </c>
      <c r="C117" s="10" t="s">
        <v>809</v>
      </c>
      <c r="D117" s="118" t="s">
        <v>745</v>
      </c>
      <c r="E117" s="140" t="s">
        <v>273</v>
      </c>
      <c r="F117" s="141"/>
      <c r="G117" s="11" t="s">
        <v>810</v>
      </c>
      <c r="H117" s="14">
        <v>38.549999999999997</v>
      </c>
      <c r="I117" s="109">
        <f t="shared" si="2"/>
        <v>154.19999999999999</v>
      </c>
      <c r="J117" s="115"/>
    </row>
    <row r="118" spans="1:10" ht="132">
      <c r="A118" s="114"/>
      <c r="B118" s="107">
        <v>12</v>
      </c>
      <c r="C118" s="10" t="s">
        <v>809</v>
      </c>
      <c r="D118" s="118" t="s">
        <v>723</v>
      </c>
      <c r="E118" s="140" t="s">
        <v>273</v>
      </c>
      <c r="F118" s="141"/>
      <c r="G118" s="11" t="s">
        <v>810</v>
      </c>
      <c r="H118" s="14">
        <v>38.549999999999997</v>
      </c>
      <c r="I118" s="109">
        <f t="shared" ref="I118:I134" si="3">H118*B118</f>
        <v>462.59999999999997</v>
      </c>
      <c r="J118" s="115"/>
    </row>
    <row r="119" spans="1:10" ht="132">
      <c r="A119" s="114"/>
      <c r="B119" s="107">
        <v>2</v>
      </c>
      <c r="C119" s="10" t="s">
        <v>809</v>
      </c>
      <c r="D119" s="118" t="s">
        <v>790</v>
      </c>
      <c r="E119" s="140" t="s">
        <v>273</v>
      </c>
      <c r="F119" s="141"/>
      <c r="G119" s="11" t="s">
        <v>810</v>
      </c>
      <c r="H119" s="14">
        <v>45.63</v>
      </c>
      <c r="I119" s="109">
        <f t="shared" si="3"/>
        <v>91.26</v>
      </c>
      <c r="J119" s="115"/>
    </row>
    <row r="120" spans="1:10" ht="132">
      <c r="A120" s="114"/>
      <c r="B120" s="107">
        <v>2</v>
      </c>
      <c r="C120" s="10" t="s">
        <v>809</v>
      </c>
      <c r="D120" s="118" t="s">
        <v>733</v>
      </c>
      <c r="E120" s="140" t="s">
        <v>273</v>
      </c>
      <c r="F120" s="141"/>
      <c r="G120" s="11" t="s">
        <v>810</v>
      </c>
      <c r="H120" s="14">
        <v>49.16</v>
      </c>
      <c r="I120" s="109">
        <f t="shared" si="3"/>
        <v>98.32</v>
      </c>
      <c r="J120" s="115"/>
    </row>
    <row r="121" spans="1:10" ht="132">
      <c r="A121" s="114"/>
      <c r="B121" s="107">
        <v>4</v>
      </c>
      <c r="C121" s="10" t="s">
        <v>809</v>
      </c>
      <c r="D121" s="118" t="s">
        <v>724</v>
      </c>
      <c r="E121" s="140" t="s">
        <v>273</v>
      </c>
      <c r="F121" s="141"/>
      <c r="G121" s="11" t="s">
        <v>810</v>
      </c>
      <c r="H121" s="14">
        <v>56.24</v>
      </c>
      <c r="I121" s="109">
        <f t="shared" si="3"/>
        <v>224.96</v>
      </c>
      <c r="J121" s="115"/>
    </row>
    <row r="122" spans="1:10" ht="132">
      <c r="A122" s="114"/>
      <c r="B122" s="107">
        <v>6</v>
      </c>
      <c r="C122" s="10" t="s">
        <v>809</v>
      </c>
      <c r="D122" s="118" t="s">
        <v>751</v>
      </c>
      <c r="E122" s="140" t="s">
        <v>273</v>
      </c>
      <c r="F122" s="141"/>
      <c r="G122" s="11" t="s">
        <v>810</v>
      </c>
      <c r="H122" s="14">
        <v>79.23</v>
      </c>
      <c r="I122" s="109">
        <f t="shared" si="3"/>
        <v>475.38</v>
      </c>
      <c r="J122" s="115"/>
    </row>
    <row r="123" spans="1:10" ht="132">
      <c r="A123" s="114"/>
      <c r="B123" s="107">
        <v>2</v>
      </c>
      <c r="C123" s="10" t="s">
        <v>809</v>
      </c>
      <c r="D123" s="118" t="s">
        <v>762</v>
      </c>
      <c r="E123" s="140" t="s">
        <v>273</v>
      </c>
      <c r="F123" s="141"/>
      <c r="G123" s="11" t="s">
        <v>810</v>
      </c>
      <c r="H123" s="14">
        <v>43.86</v>
      </c>
      <c r="I123" s="109">
        <f t="shared" si="3"/>
        <v>87.72</v>
      </c>
      <c r="J123" s="115"/>
    </row>
    <row r="124" spans="1:10" ht="132">
      <c r="A124" s="114"/>
      <c r="B124" s="107">
        <v>2</v>
      </c>
      <c r="C124" s="10" t="s">
        <v>809</v>
      </c>
      <c r="D124" s="118" t="s">
        <v>743</v>
      </c>
      <c r="E124" s="140" t="s">
        <v>273</v>
      </c>
      <c r="F124" s="141"/>
      <c r="G124" s="11" t="s">
        <v>810</v>
      </c>
      <c r="H124" s="14">
        <v>47.4</v>
      </c>
      <c r="I124" s="109">
        <f t="shared" si="3"/>
        <v>94.8</v>
      </c>
      <c r="J124" s="115"/>
    </row>
    <row r="125" spans="1:10" ht="132">
      <c r="A125" s="114"/>
      <c r="B125" s="107">
        <v>2</v>
      </c>
      <c r="C125" s="10" t="s">
        <v>809</v>
      </c>
      <c r="D125" s="118" t="s">
        <v>763</v>
      </c>
      <c r="E125" s="140" t="s">
        <v>273</v>
      </c>
      <c r="F125" s="141"/>
      <c r="G125" s="11" t="s">
        <v>810</v>
      </c>
      <c r="H125" s="14">
        <v>52.7</v>
      </c>
      <c r="I125" s="109">
        <f t="shared" si="3"/>
        <v>105.4</v>
      </c>
      <c r="J125" s="115"/>
    </row>
    <row r="126" spans="1:10" ht="60">
      <c r="A126" s="114"/>
      <c r="B126" s="107">
        <v>2</v>
      </c>
      <c r="C126" s="10" t="s">
        <v>811</v>
      </c>
      <c r="D126" s="118" t="s">
        <v>726</v>
      </c>
      <c r="E126" s="140" t="s">
        <v>273</v>
      </c>
      <c r="F126" s="141"/>
      <c r="G126" s="11" t="s">
        <v>812</v>
      </c>
      <c r="H126" s="14">
        <v>26.53</v>
      </c>
      <c r="I126" s="109">
        <f t="shared" si="3"/>
        <v>53.06</v>
      </c>
      <c r="J126" s="115"/>
    </row>
    <row r="127" spans="1:10" ht="60">
      <c r="A127" s="114"/>
      <c r="B127" s="107">
        <v>2</v>
      </c>
      <c r="C127" s="10" t="s">
        <v>811</v>
      </c>
      <c r="D127" s="118" t="s">
        <v>726</v>
      </c>
      <c r="E127" s="140" t="s">
        <v>583</v>
      </c>
      <c r="F127" s="141"/>
      <c r="G127" s="11" t="s">
        <v>812</v>
      </c>
      <c r="H127" s="14">
        <v>26.53</v>
      </c>
      <c r="I127" s="109">
        <f t="shared" si="3"/>
        <v>53.06</v>
      </c>
      <c r="J127" s="115"/>
    </row>
    <row r="128" spans="1:10" ht="120">
      <c r="A128" s="114"/>
      <c r="B128" s="107">
        <v>2</v>
      </c>
      <c r="C128" s="10" t="s">
        <v>813</v>
      </c>
      <c r="D128" s="118" t="s">
        <v>814</v>
      </c>
      <c r="E128" s="140" t="s">
        <v>272</v>
      </c>
      <c r="F128" s="141"/>
      <c r="G128" s="11" t="s">
        <v>815</v>
      </c>
      <c r="H128" s="14">
        <v>35.020000000000003</v>
      </c>
      <c r="I128" s="109">
        <f t="shared" si="3"/>
        <v>70.040000000000006</v>
      </c>
      <c r="J128" s="115"/>
    </row>
    <row r="129" spans="1:10" ht="84">
      <c r="A129" s="114"/>
      <c r="B129" s="107">
        <v>2</v>
      </c>
      <c r="C129" s="10" t="s">
        <v>816</v>
      </c>
      <c r="D129" s="118" t="s">
        <v>733</v>
      </c>
      <c r="E129" s="140" t="s">
        <v>719</v>
      </c>
      <c r="F129" s="141"/>
      <c r="G129" s="11" t="s">
        <v>817</v>
      </c>
      <c r="H129" s="14">
        <v>20.87</v>
      </c>
      <c r="I129" s="109">
        <f t="shared" si="3"/>
        <v>41.74</v>
      </c>
      <c r="J129" s="115"/>
    </row>
    <row r="130" spans="1:10" ht="108">
      <c r="A130" s="114"/>
      <c r="B130" s="107">
        <v>2</v>
      </c>
      <c r="C130" s="10" t="s">
        <v>818</v>
      </c>
      <c r="D130" s="118" t="s">
        <v>723</v>
      </c>
      <c r="E130" s="140"/>
      <c r="F130" s="141"/>
      <c r="G130" s="11" t="s">
        <v>819</v>
      </c>
      <c r="H130" s="14">
        <v>17.329999999999998</v>
      </c>
      <c r="I130" s="109">
        <f t="shared" si="3"/>
        <v>34.659999999999997</v>
      </c>
      <c r="J130" s="115"/>
    </row>
    <row r="131" spans="1:10" ht="108">
      <c r="A131" s="114"/>
      <c r="B131" s="107">
        <v>2</v>
      </c>
      <c r="C131" s="10" t="s">
        <v>818</v>
      </c>
      <c r="D131" s="118" t="s">
        <v>750</v>
      </c>
      <c r="E131" s="140"/>
      <c r="F131" s="141"/>
      <c r="G131" s="11" t="s">
        <v>819</v>
      </c>
      <c r="H131" s="14">
        <v>19.100000000000001</v>
      </c>
      <c r="I131" s="109">
        <f t="shared" si="3"/>
        <v>38.200000000000003</v>
      </c>
      <c r="J131" s="115"/>
    </row>
    <row r="132" spans="1:10" ht="84">
      <c r="A132" s="114"/>
      <c r="B132" s="107">
        <v>2</v>
      </c>
      <c r="C132" s="10" t="s">
        <v>820</v>
      </c>
      <c r="D132" s="118" t="s">
        <v>733</v>
      </c>
      <c r="E132" s="140" t="s">
        <v>583</v>
      </c>
      <c r="F132" s="141"/>
      <c r="G132" s="11" t="s">
        <v>821</v>
      </c>
      <c r="H132" s="14">
        <v>17.690000000000001</v>
      </c>
      <c r="I132" s="109">
        <f t="shared" si="3"/>
        <v>35.380000000000003</v>
      </c>
      <c r="J132" s="115"/>
    </row>
    <row r="133" spans="1:10" ht="84">
      <c r="A133" s="114"/>
      <c r="B133" s="107">
        <v>2</v>
      </c>
      <c r="C133" s="10" t="s">
        <v>820</v>
      </c>
      <c r="D133" s="118" t="s">
        <v>724</v>
      </c>
      <c r="E133" s="140" t="s">
        <v>273</v>
      </c>
      <c r="F133" s="141"/>
      <c r="G133" s="11" t="s">
        <v>821</v>
      </c>
      <c r="H133" s="14">
        <v>19.45</v>
      </c>
      <c r="I133" s="109">
        <f t="shared" si="3"/>
        <v>38.9</v>
      </c>
      <c r="J133" s="115"/>
    </row>
    <row r="134" spans="1:10" ht="84">
      <c r="A134" s="114"/>
      <c r="B134" s="108">
        <v>4</v>
      </c>
      <c r="C134" s="12" t="s">
        <v>822</v>
      </c>
      <c r="D134" s="119" t="s">
        <v>750</v>
      </c>
      <c r="E134" s="142"/>
      <c r="F134" s="143"/>
      <c r="G134" s="13" t="s">
        <v>823</v>
      </c>
      <c r="H134" s="15">
        <v>155.28</v>
      </c>
      <c r="I134" s="110">
        <f t="shared" si="3"/>
        <v>621.12</v>
      </c>
      <c r="J134" s="115"/>
    </row>
  </sheetData>
  <mergeCells count="117">
    <mergeCell ref="I10:I11"/>
    <mergeCell ref="I14:I15"/>
    <mergeCell ref="E20:F20"/>
    <mergeCell ref="E21:F21"/>
    <mergeCell ref="E22:F22"/>
    <mergeCell ref="E23:F23"/>
    <mergeCell ref="E30:F30"/>
    <mergeCell ref="E31:F31"/>
    <mergeCell ref="E32:F32"/>
    <mergeCell ref="E33:F33"/>
    <mergeCell ref="E34:F34"/>
    <mergeCell ref="E24:F24"/>
    <mergeCell ref="E25:F25"/>
    <mergeCell ref="E26:F26"/>
    <mergeCell ref="E27:F27"/>
    <mergeCell ref="E28:F28"/>
    <mergeCell ref="E29:F29"/>
    <mergeCell ref="E40:F40"/>
    <mergeCell ref="E41:F41"/>
    <mergeCell ref="E42:F42"/>
    <mergeCell ref="E43:F43"/>
    <mergeCell ref="E44:F44"/>
    <mergeCell ref="E35:F35"/>
    <mergeCell ref="E36:F36"/>
    <mergeCell ref="E37:F37"/>
    <mergeCell ref="E38:F38"/>
    <mergeCell ref="E39:F39"/>
    <mergeCell ref="E50:F50"/>
    <mergeCell ref="E51:F51"/>
    <mergeCell ref="E52:F52"/>
    <mergeCell ref="E53:F53"/>
    <mergeCell ref="E54:F54"/>
    <mergeCell ref="E45:F45"/>
    <mergeCell ref="E46:F46"/>
    <mergeCell ref="E47:F47"/>
    <mergeCell ref="E48:F48"/>
    <mergeCell ref="E49:F49"/>
    <mergeCell ref="E60:F60"/>
    <mergeCell ref="E61:F61"/>
    <mergeCell ref="E62:F62"/>
    <mergeCell ref="E63:F63"/>
    <mergeCell ref="E64:F64"/>
    <mergeCell ref="E55:F55"/>
    <mergeCell ref="E56:F56"/>
    <mergeCell ref="E57:F57"/>
    <mergeCell ref="E58:F58"/>
    <mergeCell ref="E59:F59"/>
    <mergeCell ref="E70:F70"/>
    <mergeCell ref="E71:F71"/>
    <mergeCell ref="E72:F72"/>
    <mergeCell ref="E73:F73"/>
    <mergeCell ref="E74:F74"/>
    <mergeCell ref="E65:F65"/>
    <mergeCell ref="E66:F66"/>
    <mergeCell ref="E67:F67"/>
    <mergeCell ref="E68:F68"/>
    <mergeCell ref="E69:F69"/>
    <mergeCell ref="E80:F80"/>
    <mergeCell ref="E81:F81"/>
    <mergeCell ref="E82:F82"/>
    <mergeCell ref="E83:F83"/>
    <mergeCell ref="E84:F84"/>
    <mergeCell ref="E75:F75"/>
    <mergeCell ref="E76:F76"/>
    <mergeCell ref="E77:F77"/>
    <mergeCell ref="E78:F78"/>
    <mergeCell ref="E79:F79"/>
    <mergeCell ref="E90:F90"/>
    <mergeCell ref="E91:F91"/>
    <mergeCell ref="E92:F92"/>
    <mergeCell ref="E93:F93"/>
    <mergeCell ref="E94:F94"/>
    <mergeCell ref="E85:F85"/>
    <mergeCell ref="E86:F86"/>
    <mergeCell ref="E87:F87"/>
    <mergeCell ref="E88:F88"/>
    <mergeCell ref="E89:F89"/>
    <mergeCell ref="E100:F100"/>
    <mergeCell ref="E101:F101"/>
    <mergeCell ref="E102:F102"/>
    <mergeCell ref="E103:F103"/>
    <mergeCell ref="E104:F104"/>
    <mergeCell ref="E95:F95"/>
    <mergeCell ref="E96:F96"/>
    <mergeCell ref="E97:F97"/>
    <mergeCell ref="E98:F98"/>
    <mergeCell ref="E99:F99"/>
    <mergeCell ref="E110:F110"/>
    <mergeCell ref="E111:F111"/>
    <mergeCell ref="E112:F112"/>
    <mergeCell ref="E113:F113"/>
    <mergeCell ref="E114:F114"/>
    <mergeCell ref="E105:F105"/>
    <mergeCell ref="E106:F106"/>
    <mergeCell ref="E107:F107"/>
    <mergeCell ref="E108:F108"/>
    <mergeCell ref="E109:F109"/>
    <mergeCell ref="E120:F120"/>
    <mergeCell ref="E121:F121"/>
    <mergeCell ref="E122:F122"/>
    <mergeCell ref="E123:F123"/>
    <mergeCell ref="E124:F124"/>
    <mergeCell ref="E115:F115"/>
    <mergeCell ref="E116:F116"/>
    <mergeCell ref="E117:F117"/>
    <mergeCell ref="E118:F118"/>
    <mergeCell ref="E119:F119"/>
    <mergeCell ref="E130:F130"/>
    <mergeCell ref="E131:F131"/>
    <mergeCell ref="E132:F132"/>
    <mergeCell ref="E133:F133"/>
    <mergeCell ref="E134:F134"/>
    <mergeCell ref="E125:F125"/>
    <mergeCell ref="E126:F126"/>
    <mergeCell ref="E127:F127"/>
    <mergeCell ref="E128:F128"/>
    <mergeCell ref="E129:F1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46"/>
  <sheetViews>
    <sheetView tabSelected="1" zoomScale="90" zoomScaleNormal="90" workbookViewId="0">
      <selection activeCell="H5" sqref="H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5" t="s">
        <v>134</v>
      </c>
      <c r="C2" s="120"/>
      <c r="D2" s="120"/>
      <c r="E2" s="120"/>
      <c r="F2" s="120"/>
      <c r="G2" s="120"/>
      <c r="H2" s="120"/>
      <c r="I2" s="120"/>
      <c r="J2" s="126" t="s">
        <v>140</v>
      </c>
      <c r="K2" s="115"/>
    </row>
    <row r="3" spans="1:11">
      <c r="A3" s="114"/>
      <c r="B3" s="122" t="s">
        <v>135</v>
      </c>
      <c r="C3" s="120"/>
      <c r="D3" s="120"/>
      <c r="E3" s="120"/>
      <c r="F3" s="120"/>
      <c r="G3" s="120"/>
      <c r="H3" s="120"/>
      <c r="I3" s="120"/>
      <c r="J3" s="120"/>
      <c r="K3" s="115"/>
    </row>
    <row r="4" spans="1:11">
      <c r="A4" s="114"/>
      <c r="B4" s="122" t="s">
        <v>136</v>
      </c>
      <c r="C4" s="120"/>
      <c r="D4" s="120"/>
      <c r="E4" s="120"/>
      <c r="F4" s="120"/>
      <c r="G4" s="120"/>
      <c r="H4" s="120"/>
      <c r="I4" s="120"/>
      <c r="J4" s="120"/>
      <c r="K4" s="115"/>
    </row>
    <row r="5" spans="1:11">
      <c r="A5" s="114"/>
      <c r="B5" s="122" t="s">
        <v>137</v>
      </c>
      <c r="C5" s="120"/>
      <c r="D5" s="120"/>
      <c r="E5" s="120"/>
      <c r="F5" s="120"/>
      <c r="G5" s="120"/>
      <c r="H5" s="120"/>
      <c r="I5" s="120"/>
      <c r="J5" s="120"/>
      <c r="K5" s="115"/>
    </row>
    <row r="6" spans="1:11">
      <c r="A6" s="114"/>
      <c r="B6" s="122" t="s">
        <v>138</v>
      </c>
      <c r="C6" s="120"/>
      <c r="D6" s="120"/>
      <c r="E6" s="120"/>
      <c r="F6" s="120"/>
      <c r="G6" s="120"/>
      <c r="H6" s="120"/>
      <c r="I6" s="120"/>
      <c r="J6" s="120"/>
      <c r="K6" s="115"/>
    </row>
    <row r="7" spans="1:11">
      <c r="A7" s="114"/>
      <c r="B7" s="122"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922</v>
      </c>
      <c r="C10" s="120"/>
      <c r="D10" s="120"/>
      <c r="E10" s="120"/>
      <c r="F10" s="115"/>
      <c r="G10" s="116"/>
      <c r="H10" s="116" t="s">
        <v>922</v>
      </c>
      <c r="I10" s="120"/>
      <c r="J10" s="144">
        <v>53582</v>
      </c>
      <c r="K10" s="115"/>
    </row>
    <row r="11" spans="1:11">
      <c r="A11" s="114"/>
      <c r="B11" s="114" t="s">
        <v>923</v>
      </c>
      <c r="C11" s="120"/>
      <c r="D11" s="120"/>
      <c r="E11" s="120"/>
      <c r="F11" s="115"/>
      <c r="G11" s="116"/>
      <c r="H11" s="116" t="s">
        <v>923</v>
      </c>
      <c r="I11" s="120"/>
      <c r="J11" s="145"/>
      <c r="K11" s="115"/>
    </row>
    <row r="12" spans="1:11">
      <c r="A12" s="114"/>
      <c r="B12" s="114" t="s">
        <v>924</v>
      </c>
      <c r="C12" s="120"/>
      <c r="D12" s="120"/>
      <c r="E12" s="120"/>
      <c r="F12" s="115"/>
      <c r="G12" s="116"/>
      <c r="H12" s="116" t="s">
        <v>925</v>
      </c>
      <c r="I12" s="120"/>
      <c r="J12" s="120"/>
      <c r="K12" s="115"/>
    </row>
    <row r="13" spans="1:11">
      <c r="A13" s="114"/>
      <c r="B13" s="114" t="s">
        <v>926</v>
      </c>
      <c r="C13" s="120"/>
      <c r="D13" s="120"/>
      <c r="E13" s="120"/>
      <c r="F13" s="115"/>
      <c r="G13" s="116"/>
      <c r="H13" s="116" t="s">
        <v>926</v>
      </c>
      <c r="I13" s="120"/>
      <c r="J13" s="99" t="s">
        <v>11</v>
      </c>
      <c r="K13" s="115"/>
    </row>
    <row r="14" spans="1:11" ht="15" customHeight="1">
      <c r="A14" s="114"/>
      <c r="B14" s="114" t="s">
        <v>713</v>
      </c>
      <c r="C14" s="120"/>
      <c r="D14" s="120"/>
      <c r="E14" s="120"/>
      <c r="F14" s="115"/>
      <c r="G14" s="116"/>
      <c r="H14" s="116" t="s">
        <v>713</v>
      </c>
      <c r="I14" s="120"/>
      <c r="J14" s="146">
        <v>45364</v>
      </c>
      <c r="K14" s="115"/>
    </row>
    <row r="15" spans="1:11" ht="15" customHeight="1">
      <c r="A15" s="114"/>
      <c r="B15" s="6" t="s">
        <v>152</v>
      </c>
      <c r="C15" s="7"/>
      <c r="D15" s="7"/>
      <c r="E15" s="7"/>
      <c r="F15" s="8"/>
      <c r="G15" s="116"/>
      <c r="H15" s="9" t="s">
        <v>152</v>
      </c>
      <c r="I15" s="120"/>
      <c r="J15" s="147"/>
      <c r="K15" s="115"/>
    </row>
    <row r="16" spans="1:11" ht="15" customHeight="1">
      <c r="A16" s="114"/>
      <c r="B16" s="120"/>
      <c r="C16" s="120"/>
      <c r="D16" s="120"/>
      <c r="E16" s="120"/>
      <c r="F16" s="120"/>
      <c r="G16" s="120"/>
      <c r="H16" s="120"/>
      <c r="I16" s="124" t="s">
        <v>142</v>
      </c>
      <c r="J16" s="130">
        <v>42016</v>
      </c>
      <c r="K16" s="115"/>
    </row>
    <row r="17" spans="1:11">
      <c r="A17" s="114"/>
      <c r="B17" s="120" t="s">
        <v>714</v>
      </c>
      <c r="C17" s="120"/>
      <c r="D17" s="120"/>
      <c r="E17" s="120"/>
      <c r="F17" s="120"/>
      <c r="G17" s="120"/>
      <c r="H17" s="120"/>
      <c r="I17" s="124" t="s">
        <v>143</v>
      </c>
      <c r="J17" s="130" t="s">
        <v>921</v>
      </c>
      <c r="K17" s="115"/>
    </row>
    <row r="18" spans="1:11" ht="18">
      <c r="A18" s="114"/>
      <c r="B18" s="120" t="s">
        <v>715</v>
      </c>
      <c r="C18" s="120"/>
      <c r="D18" s="120"/>
      <c r="E18" s="120"/>
      <c r="F18" s="120"/>
      <c r="G18" s="120"/>
      <c r="H18" s="120"/>
      <c r="I18" s="123" t="s">
        <v>258</v>
      </c>
      <c r="J18" s="104" t="s">
        <v>276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8" t="s">
        <v>201</v>
      </c>
      <c r="G20" s="149"/>
      <c r="H20" s="100" t="s">
        <v>169</v>
      </c>
      <c r="I20" s="100" t="s">
        <v>202</v>
      </c>
      <c r="J20" s="100" t="s">
        <v>21</v>
      </c>
      <c r="K20" s="115"/>
    </row>
    <row r="21" spans="1:11">
      <c r="A21" s="114"/>
      <c r="B21" s="105"/>
      <c r="C21" s="105"/>
      <c r="D21" s="106"/>
      <c r="E21" s="106"/>
      <c r="F21" s="150"/>
      <c r="G21" s="151"/>
      <c r="H21" s="105" t="s">
        <v>141</v>
      </c>
      <c r="I21" s="105"/>
      <c r="J21" s="105"/>
      <c r="K21" s="115"/>
    </row>
    <row r="22" spans="1:11">
      <c r="A22" s="114"/>
      <c r="B22" s="107">
        <v>2</v>
      </c>
      <c r="C22" s="10" t="s">
        <v>716</v>
      </c>
      <c r="D22" s="118" t="s">
        <v>824</v>
      </c>
      <c r="E22" s="118" t="s">
        <v>717</v>
      </c>
      <c r="F22" s="140" t="s">
        <v>273</v>
      </c>
      <c r="G22" s="141"/>
      <c r="H22" s="11" t="s">
        <v>718</v>
      </c>
      <c r="I22" s="14">
        <v>17.329999999999998</v>
      </c>
      <c r="J22" s="109">
        <f t="shared" ref="J22:J53" si="0">I22*B22</f>
        <v>34.659999999999997</v>
      </c>
      <c r="K22" s="115"/>
    </row>
    <row r="23" spans="1:11">
      <c r="A23" s="114"/>
      <c r="B23" s="107">
        <v>2</v>
      </c>
      <c r="C23" s="10" t="s">
        <v>716</v>
      </c>
      <c r="D23" s="118" t="s">
        <v>824</v>
      </c>
      <c r="E23" s="118" t="s">
        <v>717</v>
      </c>
      <c r="F23" s="140" t="s">
        <v>583</v>
      </c>
      <c r="G23" s="141"/>
      <c r="H23" s="11" t="s">
        <v>718</v>
      </c>
      <c r="I23" s="14">
        <v>17.329999999999998</v>
      </c>
      <c r="J23" s="109">
        <f t="shared" si="0"/>
        <v>34.659999999999997</v>
      </c>
      <c r="K23" s="115"/>
    </row>
    <row r="24" spans="1:11">
      <c r="A24" s="114"/>
      <c r="B24" s="107">
        <v>2</v>
      </c>
      <c r="C24" s="10" t="s">
        <v>716</v>
      </c>
      <c r="D24" s="118" t="s">
        <v>824</v>
      </c>
      <c r="E24" s="118" t="s">
        <v>717</v>
      </c>
      <c r="F24" s="140" t="s">
        <v>719</v>
      </c>
      <c r="G24" s="141"/>
      <c r="H24" s="11" t="s">
        <v>718</v>
      </c>
      <c r="I24" s="14">
        <v>17.329999999999998</v>
      </c>
      <c r="J24" s="109">
        <f t="shared" si="0"/>
        <v>34.659999999999997</v>
      </c>
      <c r="K24" s="115"/>
    </row>
    <row r="25" spans="1:11">
      <c r="A25" s="114"/>
      <c r="B25" s="107">
        <v>10</v>
      </c>
      <c r="C25" s="10" t="s">
        <v>716</v>
      </c>
      <c r="D25" s="118" t="s">
        <v>825</v>
      </c>
      <c r="E25" s="118" t="s">
        <v>720</v>
      </c>
      <c r="F25" s="140" t="s">
        <v>721</v>
      </c>
      <c r="G25" s="141"/>
      <c r="H25" s="11" t="s">
        <v>718</v>
      </c>
      <c r="I25" s="14">
        <v>19.45</v>
      </c>
      <c r="J25" s="109">
        <f t="shared" si="0"/>
        <v>194.5</v>
      </c>
      <c r="K25" s="115"/>
    </row>
    <row r="26" spans="1:11">
      <c r="A26" s="114"/>
      <c r="B26" s="107">
        <v>10</v>
      </c>
      <c r="C26" s="10" t="s">
        <v>716</v>
      </c>
      <c r="D26" s="118" t="s">
        <v>825</v>
      </c>
      <c r="E26" s="118" t="s">
        <v>720</v>
      </c>
      <c r="F26" s="140" t="s">
        <v>722</v>
      </c>
      <c r="G26" s="141"/>
      <c r="H26" s="11" t="s">
        <v>718</v>
      </c>
      <c r="I26" s="14">
        <v>19.45</v>
      </c>
      <c r="J26" s="109">
        <f t="shared" si="0"/>
        <v>194.5</v>
      </c>
      <c r="K26" s="115"/>
    </row>
    <row r="27" spans="1:11">
      <c r="A27" s="114"/>
      <c r="B27" s="107">
        <v>6</v>
      </c>
      <c r="C27" s="10" t="s">
        <v>716</v>
      </c>
      <c r="D27" s="118" t="s">
        <v>826</v>
      </c>
      <c r="E27" s="118" t="s">
        <v>723</v>
      </c>
      <c r="F27" s="140" t="s">
        <v>583</v>
      </c>
      <c r="G27" s="141"/>
      <c r="H27" s="11" t="s">
        <v>718</v>
      </c>
      <c r="I27" s="14">
        <v>22.99</v>
      </c>
      <c r="J27" s="109">
        <f t="shared" si="0"/>
        <v>137.94</v>
      </c>
      <c r="K27" s="115"/>
    </row>
    <row r="28" spans="1:11">
      <c r="A28" s="114"/>
      <c r="B28" s="107">
        <v>6</v>
      </c>
      <c r="C28" s="10" t="s">
        <v>716</v>
      </c>
      <c r="D28" s="118" t="s">
        <v>826</v>
      </c>
      <c r="E28" s="118" t="s">
        <v>723</v>
      </c>
      <c r="F28" s="140" t="s">
        <v>719</v>
      </c>
      <c r="G28" s="141"/>
      <c r="H28" s="11" t="s">
        <v>718</v>
      </c>
      <c r="I28" s="14">
        <v>22.99</v>
      </c>
      <c r="J28" s="109">
        <f t="shared" si="0"/>
        <v>137.94</v>
      </c>
      <c r="K28" s="115"/>
    </row>
    <row r="29" spans="1:11">
      <c r="A29" s="114"/>
      <c r="B29" s="107">
        <v>2</v>
      </c>
      <c r="C29" s="10" t="s">
        <v>716</v>
      </c>
      <c r="D29" s="118" t="s">
        <v>827</v>
      </c>
      <c r="E29" s="118" t="s">
        <v>724</v>
      </c>
      <c r="F29" s="140" t="s">
        <v>722</v>
      </c>
      <c r="G29" s="141"/>
      <c r="H29" s="11" t="s">
        <v>718</v>
      </c>
      <c r="I29" s="14">
        <v>31.13</v>
      </c>
      <c r="J29" s="109">
        <f t="shared" si="0"/>
        <v>62.26</v>
      </c>
      <c r="K29" s="115"/>
    </row>
    <row r="30" spans="1:11">
      <c r="A30" s="114"/>
      <c r="B30" s="107">
        <v>2</v>
      </c>
      <c r="C30" s="10" t="s">
        <v>716</v>
      </c>
      <c r="D30" s="118" t="s">
        <v>828</v>
      </c>
      <c r="E30" s="118" t="s">
        <v>725</v>
      </c>
      <c r="F30" s="140" t="s">
        <v>719</v>
      </c>
      <c r="G30" s="141"/>
      <c r="H30" s="11" t="s">
        <v>718</v>
      </c>
      <c r="I30" s="14">
        <v>35.020000000000003</v>
      </c>
      <c r="J30" s="109">
        <f t="shared" si="0"/>
        <v>70.040000000000006</v>
      </c>
      <c r="K30" s="115"/>
    </row>
    <row r="31" spans="1:11">
      <c r="A31" s="114"/>
      <c r="B31" s="107">
        <v>2</v>
      </c>
      <c r="C31" s="10" t="s">
        <v>716</v>
      </c>
      <c r="D31" s="118" t="s">
        <v>829</v>
      </c>
      <c r="E31" s="118" t="s">
        <v>726</v>
      </c>
      <c r="F31" s="140" t="s">
        <v>721</v>
      </c>
      <c r="G31" s="141"/>
      <c r="H31" s="11" t="s">
        <v>718</v>
      </c>
      <c r="I31" s="14">
        <v>40.32</v>
      </c>
      <c r="J31" s="109">
        <f t="shared" si="0"/>
        <v>80.64</v>
      </c>
      <c r="K31" s="115"/>
    </row>
    <row r="32" spans="1:11">
      <c r="A32" s="114"/>
      <c r="B32" s="107">
        <v>2</v>
      </c>
      <c r="C32" s="10" t="s">
        <v>716</v>
      </c>
      <c r="D32" s="118" t="s">
        <v>830</v>
      </c>
      <c r="E32" s="118" t="s">
        <v>727</v>
      </c>
      <c r="F32" s="140" t="s">
        <v>273</v>
      </c>
      <c r="G32" s="141"/>
      <c r="H32" s="11" t="s">
        <v>718</v>
      </c>
      <c r="I32" s="14">
        <v>58.01</v>
      </c>
      <c r="J32" s="109">
        <f t="shared" si="0"/>
        <v>116.02</v>
      </c>
      <c r="K32" s="115"/>
    </row>
    <row r="33" spans="1:11">
      <c r="A33" s="114"/>
      <c r="B33" s="107">
        <v>2</v>
      </c>
      <c r="C33" s="10" t="s">
        <v>716</v>
      </c>
      <c r="D33" s="118" t="s">
        <v>830</v>
      </c>
      <c r="E33" s="118" t="s">
        <v>727</v>
      </c>
      <c r="F33" s="140" t="s">
        <v>583</v>
      </c>
      <c r="G33" s="141"/>
      <c r="H33" s="11" t="s">
        <v>718</v>
      </c>
      <c r="I33" s="14">
        <v>58.01</v>
      </c>
      <c r="J33" s="109">
        <f t="shared" si="0"/>
        <v>116.02</v>
      </c>
      <c r="K33" s="115"/>
    </row>
    <row r="34" spans="1:11">
      <c r="A34" s="114"/>
      <c r="B34" s="107">
        <v>6</v>
      </c>
      <c r="C34" s="10" t="s">
        <v>728</v>
      </c>
      <c r="D34" s="118" t="s">
        <v>831</v>
      </c>
      <c r="E34" s="118" t="s">
        <v>723</v>
      </c>
      <c r="F34" s="140" t="s">
        <v>107</v>
      </c>
      <c r="G34" s="141"/>
      <c r="H34" s="11" t="s">
        <v>729</v>
      </c>
      <c r="I34" s="14">
        <v>35.020000000000003</v>
      </c>
      <c r="J34" s="109">
        <f t="shared" si="0"/>
        <v>210.12</v>
      </c>
      <c r="K34" s="115"/>
    </row>
    <row r="35" spans="1:11">
      <c r="A35" s="114"/>
      <c r="B35" s="107">
        <v>2</v>
      </c>
      <c r="C35" s="10" t="s">
        <v>728</v>
      </c>
      <c r="D35" s="118" t="s">
        <v>832</v>
      </c>
      <c r="E35" s="118" t="s">
        <v>730</v>
      </c>
      <c r="F35" s="140" t="s">
        <v>107</v>
      </c>
      <c r="G35" s="141"/>
      <c r="H35" s="11" t="s">
        <v>729</v>
      </c>
      <c r="I35" s="14">
        <v>82.77</v>
      </c>
      <c r="J35" s="109">
        <f t="shared" si="0"/>
        <v>165.54</v>
      </c>
      <c r="K35" s="115"/>
    </row>
    <row r="36" spans="1:11">
      <c r="A36" s="114"/>
      <c r="B36" s="107">
        <v>2</v>
      </c>
      <c r="C36" s="10" t="s">
        <v>731</v>
      </c>
      <c r="D36" s="118" t="s">
        <v>833</v>
      </c>
      <c r="E36" s="118" t="s">
        <v>723</v>
      </c>
      <c r="F36" s="140"/>
      <c r="G36" s="141"/>
      <c r="H36" s="11" t="s">
        <v>732</v>
      </c>
      <c r="I36" s="14">
        <v>22.64</v>
      </c>
      <c r="J36" s="109">
        <f t="shared" si="0"/>
        <v>45.28</v>
      </c>
      <c r="K36" s="115"/>
    </row>
    <row r="37" spans="1:11">
      <c r="A37" s="114"/>
      <c r="B37" s="107">
        <v>2</v>
      </c>
      <c r="C37" s="10" t="s">
        <v>731</v>
      </c>
      <c r="D37" s="118" t="s">
        <v>834</v>
      </c>
      <c r="E37" s="118" t="s">
        <v>733</v>
      </c>
      <c r="F37" s="140"/>
      <c r="G37" s="141"/>
      <c r="H37" s="11" t="s">
        <v>732</v>
      </c>
      <c r="I37" s="14">
        <v>30.77</v>
      </c>
      <c r="J37" s="109">
        <f t="shared" si="0"/>
        <v>61.54</v>
      </c>
      <c r="K37" s="115"/>
    </row>
    <row r="38" spans="1:11">
      <c r="A38" s="114"/>
      <c r="B38" s="107">
        <v>2</v>
      </c>
      <c r="C38" s="10" t="s">
        <v>734</v>
      </c>
      <c r="D38" s="118" t="s">
        <v>835</v>
      </c>
      <c r="E38" s="118" t="s">
        <v>730</v>
      </c>
      <c r="F38" s="140" t="s">
        <v>719</v>
      </c>
      <c r="G38" s="141"/>
      <c r="H38" s="11" t="s">
        <v>735</v>
      </c>
      <c r="I38" s="14">
        <v>49.16</v>
      </c>
      <c r="J38" s="109">
        <f t="shared" si="0"/>
        <v>98.32</v>
      </c>
      <c r="K38" s="115"/>
    </row>
    <row r="39" spans="1:11">
      <c r="A39" s="114"/>
      <c r="B39" s="107">
        <v>2</v>
      </c>
      <c r="C39" s="10" t="s">
        <v>736</v>
      </c>
      <c r="D39" s="118" t="s">
        <v>836</v>
      </c>
      <c r="E39" s="118" t="s">
        <v>727</v>
      </c>
      <c r="F39" s="140" t="s">
        <v>273</v>
      </c>
      <c r="G39" s="141"/>
      <c r="H39" s="11" t="s">
        <v>737</v>
      </c>
      <c r="I39" s="14">
        <v>56.24</v>
      </c>
      <c r="J39" s="109">
        <f t="shared" si="0"/>
        <v>112.48</v>
      </c>
      <c r="K39" s="115"/>
    </row>
    <row r="40" spans="1:11">
      <c r="A40" s="114"/>
      <c r="B40" s="107">
        <v>10</v>
      </c>
      <c r="C40" s="10" t="s">
        <v>738</v>
      </c>
      <c r="D40" s="118" t="s">
        <v>837</v>
      </c>
      <c r="E40" s="118" t="s">
        <v>726</v>
      </c>
      <c r="F40" s="140" t="s">
        <v>273</v>
      </c>
      <c r="G40" s="141"/>
      <c r="H40" s="11" t="s">
        <v>739</v>
      </c>
      <c r="I40" s="14">
        <v>24.41</v>
      </c>
      <c r="J40" s="109">
        <f t="shared" si="0"/>
        <v>244.1</v>
      </c>
      <c r="K40" s="115"/>
    </row>
    <row r="41" spans="1:11">
      <c r="A41" s="114"/>
      <c r="B41" s="107">
        <v>12</v>
      </c>
      <c r="C41" s="10" t="s">
        <v>738</v>
      </c>
      <c r="D41" s="118" t="s">
        <v>837</v>
      </c>
      <c r="E41" s="118" t="s">
        <v>726</v>
      </c>
      <c r="F41" s="140" t="s">
        <v>583</v>
      </c>
      <c r="G41" s="141"/>
      <c r="H41" s="11" t="s">
        <v>739</v>
      </c>
      <c r="I41" s="14">
        <v>24.41</v>
      </c>
      <c r="J41" s="109">
        <f t="shared" si="0"/>
        <v>292.92</v>
      </c>
      <c r="K41" s="115"/>
    </row>
    <row r="42" spans="1:11">
      <c r="A42" s="114"/>
      <c r="B42" s="107">
        <v>6</v>
      </c>
      <c r="C42" s="10" t="s">
        <v>738</v>
      </c>
      <c r="D42" s="118" t="s">
        <v>838</v>
      </c>
      <c r="E42" s="118" t="s">
        <v>740</v>
      </c>
      <c r="F42" s="140" t="s">
        <v>583</v>
      </c>
      <c r="G42" s="141"/>
      <c r="H42" s="11" t="s">
        <v>739</v>
      </c>
      <c r="I42" s="14">
        <v>27.94</v>
      </c>
      <c r="J42" s="109">
        <f t="shared" si="0"/>
        <v>167.64000000000001</v>
      </c>
      <c r="K42" s="115"/>
    </row>
    <row r="43" spans="1:11">
      <c r="A43" s="114"/>
      <c r="B43" s="107">
        <v>4</v>
      </c>
      <c r="C43" s="10" t="s">
        <v>738</v>
      </c>
      <c r="D43" s="118" t="s">
        <v>839</v>
      </c>
      <c r="E43" s="118" t="s">
        <v>741</v>
      </c>
      <c r="F43" s="140" t="s">
        <v>110</v>
      </c>
      <c r="G43" s="141"/>
      <c r="H43" s="11" t="s">
        <v>739</v>
      </c>
      <c r="I43" s="14">
        <v>32.89</v>
      </c>
      <c r="J43" s="109">
        <f t="shared" si="0"/>
        <v>131.56</v>
      </c>
      <c r="K43" s="115"/>
    </row>
    <row r="44" spans="1:11" ht="24">
      <c r="A44" s="114"/>
      <c r="B44" s="107">
        <v>2</v>
      </c>
      <c r="C44" s="10" t="s">
        <v>742</v>
      </c>
      <c r="D44" s="118" t="s">
        <v>840</v>
      </c>
      <c r="E44" s="118" t="s">
        <v>724</v>
      </c>
      <c r="F44" s="140"/>
      <c r="G44" s="141"/>
      <c r="H44" s="11" t="s">
        <v>918</v>
      </c>
      <c r="I44" s="14">
        <v>31.13</v>
      </c>
      <c r="J44" s="109">
        <f t="shared" si="0"/>
        <v>62.26</v>
      </c>
      <c r="K44" s="115"/>
    </row>
    <row r="45" spans="1:11" ht="24">
      <c r="A45" s="114"/>
      <c r="B45" s="107">
        <v>4</v>
      </c>
      <c r="C45" s="10" t="s">
        <v>742</v>
      </c>
      <c r="D45" s="118" t="s">
        <v>841</v>
      </c>
      <c r="E45" s="118" t="s">
        <v>730</v>
      </c>
      <c r="F45" s="140"/>
      <c r="G45" s="141"/>
      <c r="H45" s="11" t="s">
        <v>918</v>
      </c>
      <c r="I45" s="14">
        <v>49.16</v>
      </c>
      <c r="J45" s="109">
        <f t="shared" si="0"/>
        <v>196.64</v>
      </c>
      <c r="K45" s="115"/>
    </row>
    <row r="46" spans="1:11" ht="24">
      <c r="A46" s="114"/>
      <c r="B46" s="107">
        <v>14</v>
      </c>
      <c r="C46" s="10" t="s">
        <v>742</v>
      </c>
      <c r="D46" s="118" t="s">
        <v>842</v>
      </c>
      <c r="E46" s="118" t="s">
        <v>743</v>
      </c>
      <c r="F46" s="140"/>
      <c r="G46" s="141"/>
      <c r="H46" s="11" t="s">
        <v>918</v>
      </c>
      <c r="I46" s="14">
        <v>24.41</v>
      </c>
      <c r="J46" s="109">
        <f t="shared" si="0"/>
        <v>341.74</v>
      </c>
      <c r="K46" s="115"/>
    </row>
    <row r="47" spans="1:11">
      <c r="A47" s="114"/>
      <c r="B47" s="107">
        <v>2</v>
      </c>
      <c r="C47" s="10" t="s">
        <v>744</v>
      </c>
      <c r="D47" s="118" t="s">
        <v>843</v>
      </c>
      <c r="E47" s="118" t="s">
        <v>745</v>
      </c>
      <c r="F47" s="140"/>
      <c r="G47" s="141"/>
      <c r="H47" s="11" t="s">
        <v>746</v>
      </c>
      <c r="I47" s="14">
        <v>33.25</v>
      </c>
      <c r="J47" s="109">
        <f t="shared" si="0"/>
        <v>66.5</v>
      </c>
      <c r="K47" s="115"/>
    </row>
    <row r="48" spans="1:11">
      <c r="A48" s="114"/>
      <c r="B48" s="107">
        <v>2</v>
      </c>
      <c r="C48" s="10" t="s">
        <v>744</v>
      </c>
      <c r="D48" s="118" t="s">
        <v>844</v>
      </c>
      <c r="E48" s="118" t="s">
        <v>733</v>
      </c>
      <c r="F48" s="140"/>
      <c r="G48" s="141"/>
      <c r="H48" s="11" t="s">
        <v>746</v>
      </c>
      <c r="I48" s="14">
        <v>42.09</v>
      </c>
      <c r="J48" s="109">
        <f t="shared" si="0"/>
        <v>84.18</v>
      </c>
      <c r="K48" s="115"/>
    </row>
    <row r="49" spans="1:11">
      <c r="A49" s="114"/>
      <c r="B49" s="107">
        <v>2</v>
      </c>
      <c r="C49" s="10" t="s">
        <v>747</v>
      </c>
      <c r="D49" s="118" t="s">
        <v>845</v>
      </c>
      <c r="E49" s="118" t="s">
        <v>723</v>
      </c>
      <c r="F49" s="140"/>
      <c r="G49" s="141"/>
      <c r="H49" s="11" t="s">
        <v>748</v>
      </c>
      <c r="I49" s="14">
        <v>35.020000000000003</v>
      </c>
      <c r="J49" s="109">
        <f t="shared" si="0"/>
        <v>70.040000000000006</v>
      </c>
      <c r="K49" s="115"/>
    </row>
    <row r="50" spans="1:11" ht="24">
      <c r="A50" s="114"/>
      <c r="B50" s="107">
        <v>6</v>
      </c>
      <c r="C50" s="10" t="s">
        <v>749</v>
      </c>
      <c r="D50" s="118" t="s">
        <v>846</v>
      </c>
      <c r="E50" s="118" t="s">
        <v>750</v>
      </c>
      <c r="F50" s="140" t="s">
        <v>273</v>
      </c>
      <c r="G50" s="141"/>
      <c r="H50" s="11" t="s">
        <v>919</v>
      </c>
      <c r="I50" s="14">
        <v>41.03</v>
      </c>
      <c r="J50" s="109">
        <f t="shared" si="0"/>
        <v>246.18</v>
      </c>
      <c r="K50" s="115"/>
    </row>
    <row r="51" spans="1:11" ht="24">
      <c r="A51" s="114"/>
      <c r="B51" s="107">
        <v>4</v>
      </c>
      <c r="C51" s="10" t="s">
        <v>749</v>
      </c>
      <c r="D51" s="118" t="s">
        <v>847</v>
      </c>
      <c r="E51" s="118" t="s">
        <v>751</v>
      </c>
      <c r="F51" s="140" t="s">
        <v>273</v>
      </c>
      <c r="G51" s="141"/>
      <c r="H51" s="11" t="s">
        <v>919</v>
      </c>
      <c r="I51" s="14">
        <v>80.64</v>
      </c>
      <c r="J51" s="109">
        <f t="shared" si="0"/>
        <v>322.56</v>
      </c>
      <c r="K51" s="115"/>
    </row>
    <row r="52" spans="1:11" ht="24">
      <c r="A52" s="114"/>
      <c r="B52" s="107">
        <v>4</v>
      </c>
      <c r="C52" s="10" t="s">
        <v>749</v>
      </c>
      <c r="D52" s="118" t="s">
        <v>848</v>
      </c>
      <c r="E52" s="118" t="s">
        <v>752</v>
      </c>
      <c r="F52" s="140" t="s">
        <v>273</v>
      </c>
      <c r="G52" s="141"/>
      <c r="H52" s="11" t="s">
        <v>919</v>
      </c>
      <c r="I52" s="14">
        <v>134.05000000000001</v>
      </c>
      <c r="J52" s="109">
        <f t="shared" si="0"/>
        <v>536.20000000000005</v>
      </c>
      <c r="K52" s="115"/>
    </row>
    <row r="53" spans="1:11" ht="24">
      <c r="A53" s="114"/>
      <c r="B53" s="107">
        <v>2</v>
      </c>
      <c r="C53" s="10" t="s">
        <v>749</v>
      </c>
      <c r="D53" s="118" t="s">
        <v>849</v>
      </c>
      <c r="E53" s="118" t="s">
        <v>753</v>
      </c>
      <c r="F53" s="140" t="s">
        <v>273</v>
      </c>
      <c r="G53" s="141"/>
      <c r="H53" s="11" t="s">
        <v>919</v>
      </c>
      <c r="I53" s="14">
        <v>172.96</v>
      </c>
      <c r="J53" s="109">
        <f t="shared" si="0"/>
        <v>345.92</v>
      </c>
      <c r="K53" s="115"/>
    </row>
    <row r="54" spans="1:11" ht="24">
      <c r="A54" s="114"/>
      <c r="B54" s="107">
        <v>14</v>
      </c>
      <c r="C54" s="10" t="s">
        <v>749</v>
      </c>
      <c r="D54" s="118" t="s">
        <v>850</v>
      </c>
      <c r="E54" s="118" t="s">
        <v>743</v>
      </c>
      <c r="F54" s="140" t="s">
        <v>273</v>
      </c>
      <c r="G54" s="141"/>
      <c r="H54" s="11" t="s">
        <v>919</v>
      </c>
      <c r="I54" s="14">
        <v>46.69</v>
      </c>
      <c r="J54" s="109">
        <f t="shared" ref="J54:J85" si="1">I54*B54</f>
        <v>653.66</v>
      </c>
      <c r="K54" s="115"/>
    </row>
    <row r="55" spans="1:11">
      <c r="A55" s="114"/>
      <c r="B55" s="107">
        <v>4</v>
      </c>
      <c r="C55" s="10" t="s">
        <v>754</v>
      </c>
      <c r="D55" s="118" t="s">
        <v>851</v>
      </c>
      <c r="E55" s="118" t="s">
        <v>755</v>
      </c>
      <c r="F55" s="140"/>
      <c r="G55" s="141"/>
      <c r="H55" s="11" t="s">
        <v>756</v>
      </c>
      <c r="I55" s="14">
        <v>54.47</v>
      </c>
      <c r="J55" s="109">
        <f t="shared" si="1"/>
        <v>217.88</v>
      </c>
      <c r="K55" s="115"/>
    </row>
    <row r="56" spans="1:11">
      <c r="A56" s="114"/>
      <c r="B56" s="107">
        <v>12</v>
      </c>
      <c r="C56" s="10" t="s">
        <v>754</v>
      </c>
      <c r="D56" s="118" t="s">
        <v>852</v>
      </c>
      <c r="E56" s="118" t="s">
        <v>757</v>
      </c>
      <c r="F56" s="140"/>
      <c r="G56" s="141"/>
      <c r="H56" s="11" t="s">
        <v>756</v>
      </c>
      <c r="I56" s="14">
        <v>282.61</v>
      </c>
      <c r="J56" s="109">
        <f t="shared" si="1"/>
        <v>3391.32</v>
      </c>
      <c r="K56" s="121"/>
    </row>
    <row r="57" spans="1:11">
      <c r="A57" s="114"/>
      <c r="B57" s="107">
        <v>14</v>
      </c>
      <c r="C57" s="10" t="s">
        <v>754</v>
      </c>
      <c r="D57" s="118" t="s">
        <v>853</v>
      </c>
      <c r="E57" s="118" t="s">
        <v>743</v>
      </c>
      <c r="F57" s="140"/>
      <c r="G57" s="141"/>
      <c r="H57" s="11" t="s">
        <v>756</v>
      </c>
      <c r="I57" s="14">
        <v>68.62</v>
      </c>
      <c r="J57" s="109">
        <f t="shared" si="1"/>
        <v>960.68000000000006</v>
      </c>
      <c r="K57" s="115"/>
    </row>
    <row r="58" spans="1:11">
      <c r="A58" s="114"/>
      <c r="B58" s="107">
        <v>2</v>
      </c>
      <c r="C58" s="10" t="s">
        <v>758</v>
      </c>
      <c r="D58" s="118" t="s">
        <v>854</v>
      </c>
      <c r="E58" s="118" t="s">
        <v>750</v>
      </c>
      <c r="F58" s="140"/>
      <c r="G58" s="141"/>
      <c r="H58" s="11" t="s">
        <v>759</v>
      </c>
      <c r="I58" s="14">
        <v>29.71</v>
      </c>
      <c r="J58" s="109">
        <f t="shared" si="1"/>
        <v>59.42</v>
      </c>
      <c r="K58" s="115"/>
    </row>
    <row r="59" spans="1:11">
      <c r="A59" s="114"/>
      <c r="B59" s="107">
        <v>10</v>
      </c>
      <c r="C59" s="10" t="s">
        <v>760</v>
      </c>
      <c r="D59" s="118" t="s">
        <v>855</v>
      </c>
      <c r="E59" s="118" t="s">
        <v>727</v>
      </c>
      <c r="F59" s="140" t="s">
        <v>273</v>
      </c>
      <c r="G59" s="141"/>
      <c r="H59" s="11" t="s">
        <v>761</v>
      </c>
      <c r="I59" s="14">
        <v>220.71</v>
      </c>
      <c r="J59" s="109">
        <f t="shared" si="1"/>
        <v>2207.1</v>
      </c>
      <c r="K59" s="121"/>
    </row>
    <row r="60" spans="1:11">
      <c r="A60" s="114"/>
      <c r="B60" s="107">
        <v>8</v>
      </c>
      <c r="C60" s="10" t="s">
        <v>760</v>
      </c>
      <c r="D60" s="118" t="s">
        <v>856</v>
      </c>
      <c r="E60" s="118" t="s">
        <v>762</v>
      </c>
      <c r="F60" s="140" t="s">
        <v>273</v>
      </c>
      <c r="G60" s="141"/>
      <c r="H60" s="11" t="s">
        <v>761</v>
      </c>
      <c r="I60" s="14">
        <v>105.76</v>
      </c>
      <c r="J60" s="109">
        <f t="shared" si="1"/>
        <v>846.08</v>
      </c>
      <c r="K60" s="115"/>
    </row>
    <row r="61" spans="1:11">
      <c r="A61" s="114"/>
      <c r="B61" s="107">
        <v>22</v>
      </c>
      <c r="C61" s="10" t="s">
        <v>760</v>
      </c>
      <c r="D61" s="118" t="s">
        <v>857</v>
      </c>
      <c r="E61" s="118" t="s">
        <v>763</v>
      </c>
      <c r="F61" s="140" t="s">
        <v>273</v>
      </c>
      <c r="G61" s="141"/>
      <c r="H61" s="11" t="s">
        <v>761</v>
      </c>
      <c r="I61" s="14">
        <v>125.21</v>
      </c>
      <c r="J61" s="109">
        <f t="shared" si="1"/>
        <v>2754.62</v>
      </c>
      <c r="K61" s="121"/>
    </row>
    <row r="62" spans="1:11">
      <c r="A62" s="114"/>
      <c r="B62" s="107">
        <v>2</v>
      </c>
      <c r="C62" s="10" t="s">
        <v>764</v>
      </c>
      <c r="D62" s="118" t="s">
        <v>858</v>
      </c>
      <c r="E62" s="118" t="s">
        <v>723</v>
      </c>
      <c r="F62" s="140" t="s">
        <v>273</v>
      </c>
      <c r="G62" s="141"/>
      <c r="H62" s="11" t="s">
        <v>765</v>
      </c>
      <c r="I62" s="14">
        <v>13.44</v>
      </c>
      <c r="J62" s="109">
        <f t="shared" si="1"/>
        <v>26.88</v>
      </c>
      <c r="K62" s="115"/>
    </row>
    <row r="63" spans="1:11">
      <c r="A63" s="114"/>
      <c r="B63" s="107">
        <v>6</v>
      </c>
      <c r="C63" s="10" t="s">
        <v>764</v>
      </c>
      <c r="D63" s="118" t="s">
        <v>859</v>
      </c>
      <c r="E63" s="118" t="s">
        <v>726</v>
      </c>
      <c r="F63" s="140" t="s">
        <v>273</v>
      </c>
      <c r="G63" s="141"/>
      <c r="H63" s="11" t="s">
        <v>765</v>
      </c>
      <c r="I63" s="14">
        <v>23.34</v>
      </c>
      <c r="J63" s="109">
        <f t="shared" si="1"/>
        <v>140.04</v>
      </c>
      <c r="K63" s="115"/>
    </row>
    <row r="64" spans="1:11">
      <c r="A64" s="114"/>
      <c r="B64" s="107">
        <v>16</v>
      </c>
      <c r="C64" s="10" t="s">
        <v>764</v>
      </c>
      <c r="D64" s="118" t="s">
        <v>860</v>
      </c>
      <c r="E64" s="118" t="s">
        <v>741</v>
      </c>
      <c r="F64" s="140" t="s">
        <v>273</v>
      </c>
      <c r="G64" s="141"/>
      <c r="H64" s="11" t="s">
        <v>765</v>
      </c>
      <c r="I64" s="14">
        <v>27.94</v>
      </c>
      <c r="J64" s="109">
        <f t="shared" si="1"/>
        <v>447.04</v>
      </c>
      <c r="K64" s="115"/>
    </row>
    <row r="65" spans="1:11">
      <c r="A65" s="114"/>
      <c r="B65" s="107">
        <v>2</v>
      </c>
      <c r="C65" s="10" t="s">
        <v>764</v>
      </c>
      <c r="D65" s="118" t="s">
        <v>861</v>
      </c>
      <c r="E65" s="118" t="s">
        <v>727</v>
      </c>
      <c r="F65" s="140" t="s">
        <v>273</v>
      </c>
      <c r="G65" s="141"/>
      <c r="H65" s="11" t="s">
        <v>765</v>
      </c>
      <c r="I65" s="14">
        <v>31.48</v>
      </c>
      <c r="J65" s="109">
        <f t="shared" si="1"/>
        <v>62.96</v>
      </c>
      <c r="K65" s="115"/>
    </row>
    <row r="66" spans="1:11" ht="24">
      <c r="A66" s="114"/>
      <c r="B66" s="107">
        <v>6</v>
      </c>
      <c r="C66" s="10" t="s">
        <v>766</v>
      </c>
      <c r="D66" s="118" t="s">
        <v>862</v>
      </c>
      <c r="E66" s="118" t="s">
        <v>740</v>
      </c>
      <c r="F66" s="140"/>
      <c r="G66" s="141"/>
      <c r="H66" s="11" t="s">
        <v>767</v>
      </c>
      <c r="I66" s="14">
        <v>100.45</v>
      </c>
      <c r="J66" s="109">
        <f t="shared" si="1"/>
        <v>602.70000000000005</v>
      </c>
      <c r="K66" s="115"/>
    </row>
    <row r="67" spans="1:11">
      <c r="A67" s="114"/>
      <c r="B67" s="107">
        <v>2</v>
      </c>
      <c r="C67" s="10" t="s">
        <v>768</v>
      </c>
      <c r="D67" s="118" t="s">
        <v>863</v>
      </c>
      <c r="E67" s="118" t="s">
        <v>723</v>
      </c>
      <c r="F67" s="140"/>
      <c r="G67" s="141"/>
      <c r="H67" s="11" t="s">
        <v>769</v>
      </c>
      <c r="I67" s="14">
        <v>59.78</v>
      </c>
      <c r="J67" s="109">
        <f t="shared" si="1"/>
        <v>119.56</v>
      </c>
      <c r="K67" s="115"/>
    </row>
    <row r="68" spans="1:11">
      <c r="A68" s="114"/>
      <c r="B68" s="107">
        <v>2</v>
      </c>
      <c r="C68" s="10" t="s">
        <v>768</v>
      </c>
      <c r="D68" s="118" t="s">
        <v>864</v>
      </c>
      <c r="E68" s="118" t="s">
        <v>750</v>
      </c>
      <c r="F68" s="140"/>
      <c r="G68" s="141"/>
      <c r="H68" s="11" t="s">
        <v>769</v>
      </c>
      <c r="I68" s="14">
        <v>63.31</v>
      </c>
      <c r="J68" s="109">
        <f t="shared" si="1"/>
        <v>126.62</v>
      </c>
      <c r="K68" s="115"/>
    </row>
    <row r="69" spans="1:11">
      <c r="A69" s="114"/>
      <c r="B69" s="107">
        <v>2</v>
      </c>
      <c r="C69" s="10" t="s">
        <v>770</v>
      </c>
      <c r="D69" s="118" t="s">
        <v>865</v>
      </c>
      <c r="E69" s="118" t="s">
        <v>733</v>
      </c>
      <c r="F69" s="140"/>
      <c r="G69" s="141"/>
      <c r="H69" s="11" t="s">
        <v>771</v>
      </c>
      <c r="I69" s="14">
        <v>70.39</v>
      </c>
      <c r="J69" s="109">
        <f t="shared" si="1"/>
        <v>140.78</v>
      </c>
      <c r="K69" s="115"/>
    </row>
    <row r="70" spans="1:11">
      <c r="A70" s="114"/>
      <c r="B70" s="107">
        <v>6</v>
      </c>
      <c r="C70" s="10" t="s">
        <v>772</v>
      </c>
      <c r="D70" s="118" t="s">
        <v>866</v>
      </c>
      <c r="E70" s="118" t="s">
        <v>314</v>
      </c>
      <c r="F70" s="140" t="s">
        <v>273</v>
      </c>
      <c r="G70" s="141"/>
      <c r="H70" s="11" t="s">
        <v>773</v>
      </c>
      <c r="I70" s="14">
        <v>26.17</v>
      </c>
      <c r="J70" s="109">
        <f t="shared" si="1"/>
        <v>157.02000000000001</v>
      </c>
      <c r="K70" s="115"/>
    </row>
    <row r="71" spans="1:11">
      <c r="A71" s="114"/>
      <c r="B71" s="107">
        <v>6</v>
      </c>
      <c r="C71" s="10" t="s">
        <v>772</v>
      </c>
      <c r="D71" s="118" t="s">
        <v>866</v>
      </c>
      <c r="E71" s="118" t="s">
        <v>314</v>
      </c>
      <c r="F71" s="140" t="s">
        <v>673</v>
      </c>
      <c r="G71" s="141"/>
      <c r="H71" s="11" t="s">
        <v>773</v>
      </c>
      <c r="I71" s="14">
        <v>26.17</v>
      </c>
      <c r="J71" s="109">
        <f t="shared" si="1"/>
        <v>157.02000000000001</v>
      </c>
      <c r="K71" s="115"/>
    </row>
    <row r="72" spans="1:11">
      <c r="A72" s="114"/>
      <c r="B72" s="107">
        <v>2</v>
      </c>
      <c r="C72" s="10" t="s">
        <v>774</v>
      </c>
      <c r="D72" s="118" t="s">
        <v>774</v>
      </c>
      <c r="E72" s="118" t="s">
        <v>294</v>
      </c>
      <c r="F72" s="140" t="s">
        <v>273</v>
      </c>
      <c r="G72" s="141"/>
      <c r="H72" s="11" t="s">
        <v>775</v>
      </c>
      <c r="I72" s="14">
        <v>12.03</v>
      </c>
      <c r="J72" s="109">
        <f t="shared" si="1"/>
        <v>24.06</v>
      </c>
      <c r="K72" s="115"/>
    </row>
    <row r="73" spans="1:11">
      <c r="A73" s="114"/>
      <c r="B73" s="107">
        <v>2</v>
      </c>
      <c r="C73" s="10" t="s">
        <v>774</v>
      </c>
      <c r="D73" s="118" t="s">
        <v>774</v>
      </c>
      <c r="E73" s="118" t="s">
        <v>294</v>
      </c>
      <c r="F73" s="140" t="s">
        <v>583</v>
      </c>
      <c r="G73" s="141"/>
      <c r="H73" s="11" t="s">
        <v>775</v>
      </c>
      <c r="I73" s="14">
        <v>12.03</v>
      </c>
      <c r="J73" s="109">
        <f t="shared" si="1"/>
        <v>24.06</v>
      </c>
      <c r="K73" s="115"/>
    </row>
    <row r="74" spans="1:11">
      <c r="A74" s="114"/>
      <c r="B74" s="107">
        <v>2</v>
      </c>
      <c r="C74" s="10" t="s">
        <v>774</v>
      </c>
      <c r="D74" s="118" t="s">
        <v>774</v>
      </c>
      <c r="E74" s="118" t="s">
        <v>294</v>
      </c>
      <c r="F74" s="140" t="s">
        <v>776</v>
      </c>
      <c r="G74" s="141"/>
      <c r="H74" s="11" t="s">
        <v>775</v>
      </c>
      <c r="I74" s="14">
        <v>12.03</v>
      </c>
      <c r="J74" s="109">
        <f t="shared" si="1"/>
        <v>24.06</v>
      </c>
      <c r="K74" s="115"/>
    </row>
    <row r="75" spans="1:11">
      <c r="A75" s="114"/>
      <c r="B75" s="107">
        <v>4</v>
      </c>
      <c r="C75" s="10" t="s">
        <v>774</v>
      </c>
      <c r="D75" s="118" t="s">
        <v>774</v>
      </c>
      <c r="E75" s="118" t="s">
        <v>294</v>
      </c>
      <c r="F75" s="140" t="s">
        <v>777</v>
      </c>
      <c r="G75" s="141"/>
      <c r="H75" s="11" t="s">
        <v>775</v>
      </c>
      <c r="I75" s="14">
        <v>12.03</v>
      </c>
      <c r="J75" s="109">
        <f t="shared" si="1"/>
        <v>48.12</v>
      </c>
      <c r="K75" s="115"/>
    </row>
    <row r="76" spans="1:11">
      <c r="A76" s="114"/>
      <c r="B76" s="107">
        <v>4</v>
      </c>
      <c r="C76" s="10" t="s">
        <v>778</v>
      </c>
      <c r="D76" s="118" t="s">
        <v>867</v>
      </c>
      <c r="E76" s="118" t="s">
        <v>755</v>
      </c>
      <c r="F76" s="140"/>
      <c r="G76" s="141"/>
      <c r="H76" s="11" t="s">
        <v>779</v>
      </c>
      <c r="I76" s="14">
        <v>24.41</v>
      </c>
      <c r="J76" s="109">
        <f t="shared" si="1"/>
        <v>97.64</v>
      </c>
      <c r="K76" s="115"/>
    </row>
    <row r="77" spans="1:11">
      <c r="A77" s="114"/>
      <c r="B77" s="107">
        <v>4</v>
      </c>
      <c r="C77" s="10" t="s">
        <v>778</v>
      </c>
      <c r="D77" s="118" t="s">
        <v>868</v>
      </c>
      <c r="E77" s="118" t="s">
        <v>745</v>
      </c>
      <c r="F77" s="140"/>
      <c r="G77" s="141"/>
      <c r="H77" s="11" t="s">
        <v>779</v>
      </c>
      <c r="I77" s="14">
        <v>38.549999999999997</v>
      </c>
      <c r="J77" s="109">
        <f t="shared" si="1"/>
        <v>154.19999999999999</v>
      </c>
      <c r="K77" s="115"/>
    </row>
    <row r="78" spans="1:11">
      <c r="A78" s="114"/>
      <c r="B78" s="107">
        <v>2</v>
      </c>
      <c r="C78" s="10" t="s">
        <v>778</v>
      </c>
      <c r="D78" s="118" t="s">
        <v>869</v>
      </c>
      <c r="E78" s="118" t="s">
        <v>723</v>
      </c>
      <c r="F78" s="140"/>
      <c r="G78" s="141"/>
      <c r="H78" s="11" t="s">
        <v>779</v>
      </c>
      <c r="I78" s="14">
        <v>47.4</v>
      </c>
      <c r="J78" s="109">
        <f t="shared" si="1"/>
        <v>94.8</v>
      </c>
      <c r="K78" s="115"/>
    </row>
    <row r="79" spans="1:11" ht="24">
      <c r="A79" s="114"/>
      <c r="B79" s="107">
        <v>2</v>
      </c>
      <c r="C79" s="10" t="s">
        <v>780</v>
      </c>
      <c r="D79" s="118" t="s">
        <v>870</v>
      </c>
      <c r="E79" s="118" t="s">
        <v>750</v>
      </c>
      <c r="F79" s="140"/>
      <c r="G79" s="141"/>
      <c r="H79" s="11" t="s">
        <v>781</v>
      </c>
      <c r="I79" s="14">
        <v>52.7</v>
      </c>
      <c r="J79" s="109">
        <f t="shared" si="1"/>
        <v>105.4</v>
      </c>
      <c r="K79" s="115"/>
    </row>
    <row r="80" spans="1:11">
      <c r="A80" s="114"/>
      <c r="B80" s="107">
        <v>6</v>
      </c>
      <c r="C80" s="10" t="s">
        <v>782</v>
      </c>
      <c r="D80" s="118" t="s">
        <v>871</v>
      </c>
      <c r="E80" s="118" t="s">
        <v>726</v>
      </c>
      <c r="F80" s="140"/>
      <c r="G80" s="141"/>
      <c r="H80" s="11" t="s">
        <v>783</v>
      </c>
      <c r="I80" s="14">
        <v>72.16</v>
      </c>
      <c r="J80" s="109">
        <f t="shared" si="1"/>
        <v>432.96</v>
      </c>
      <c r="K80" s="115"/>
    </row>
    <row r="81" spans="1:11">
      <c r="A81" s="114"/>
      <c r="B81" s="107">
        <v>2</v>
      </c>
      <c r="C81" s="10" t="s">
        <v>784</v>
      </c>
      <c r="D81" s="118" t="s">
        <v>872</v>
      </c>
      <c r="E81" s="118" t="s">
        <v>730</v>
      </c>
      <c r="F81" s="140"/>
      <c r="G81" s="141"/>
      <c r="H81" s="11" t="s">
        <v>785</v>
      </c>
      <c r="I81" s="14">
        <v>132.29</v>
      </c>
      <c r="J81" s="109">
        <f t="shared" si="1"/>
        <v>264.58</v>
      </c>
      <c r="K81" s="115"/>
    </row>
    <row r="82" spans="1:11" ht="24">
      <c r="A82" s="114"/>
      <c r="B82" s="107">
        <v>4</v>
      </c>
      <c r="C82" s="10" t="s">
        <v>786</v>
      </c>
      <c r="D82" s="118" t="s">
        <v>873</v>
      </c>
      <c r="E82" s="118" t="s">
        <v>745</v>
      </c>
      <c r="F82" s="140" t="s">
        <v>273</v>
      </c>
      <c r="G82" s="141"/>
      <c r="H82" s="11" t="s">
        <v>787</v>
      </c>
      <c r="I82" s="14">
        <v>93.38</v>
      </c>
      <c r="J82" s="109">
        <f t="shared" si="1"/>
        <v>373.52</v>
      </c>
      <c r="K82" s="115"/>
    </row>
    <row r="83" spans="1:11">
      <c r="A83" s="114"/>
      <c r="B83" s="107">
        <v>2</v>
      </c>
      <c r="C83" s="10" t="s">
        <v>788</v>
      </c>
      <c r="D83" s="118" t="s">
        <v>874</v>
      </c>
      <c r="E83" s="118" t="s">
        <v>745</v>
      </c>
      <c r="F83" s="140"/>
      <c r="G83" s="141"/>
      <c r="H83" s="11" t="s">
        <v>789</v>
      </c>
      <c r="I83" s="14">
        <v>29.71</v>
      </c>
      <c r="J83" s="109">
        <f t="shared" si="1"/>
        <v>59.42</v>
      </c>
      <c r="K83" s="115"/>
    </row>
    <row r="84" spans="1:11">
      <c r="A84" s="114"/>
      <c r="B84" s="107">
        <v>4</v>
      </c>
      <c r="C84" s="10" t="s">
        <v>788</v>
      </c>
      <c r="D84" s="118" t="s">
        <v>875</v>
      </c>
      <c r="E84" s="118" t="s">
        <v>723</v>
      </c>
      <c r="F84" s="140"/>
      <c r="G84" s="141"/>
      <c r="H84" s="11" t="s">
        <v>789</v>
      </c>
      <c r="I84" s="14">
        <v>31.48</v>
      </c>
      <c r="J84" s="109">
        <f t="shared" si="1"/>
        <v>125.92</v>
      </c>
      <c r="K84" s="115"/>
    </row>
    <row r="85" spans="1:11">
      <c r="A85" s="114"/>
      <c r="B85" s="107">
        <v>2</v>
      </c>
      <c r="C85" s="10" t="s">
        <v>788</v>
      </c>
      <c r="D85" s="118" t="s">
        <v>876</v>
      </c>
      <c r="E85" s="118" t="s">
        <v>790</v>
      </c>
      <c r="F85" s="140"/>
      <c r="G85" s="141"/>
      <c r="H85" s="11" t="s">
        <v>789</v>
      </c>
      <c r="I85" s="14">
        <v>35.020000000000003</v>
      </c>
      <c r="J85" s="109">
        <f t="shared" si="1"/>
        <v>70.040000000000006</v>
      </c>
      <c r="K85" s="115"/>
    </row>
    <row r="86" spans="1:11" ht="24">
      <c r="A86" s="114"/>
      <c r="B86" s="107">
        <v>2</v>
      </c>
      <c r="C86" s="10" t="s">
        <v>791</v>
      </c>
      <c r="D86" s="118" t="s">
        <v>877</v>
      </c>
      <c r="E86" s="118" t="s">
        <v>733</v>
      </c>
      <c r="F86" s="140"/>
      <c r="G86" s="141"/>
      <c r="H86" s="11" t="s">
        <v>792</v>
      </c>
      <c r="I86" s="14">
        <v>77.459999999999994</v>
      </c>
      <c r="J86" s="109">
        <f t="shared" ref="J86:J117" si="2">I86*B86</f>
        <v>154.91999999999999</v>
      </c>
      <c r="K86" s="115"/>
    </row>
    <row r="87" spans="1:11">
      <c r="A87" s="114"/>
      <c r="B87" s="107">
        <v>4</v>
      </c>
      <c r="C87" s="10" t="s">
        <v>793</v>
      </c>
      <c r="D87" s="118" t="s">
        <v>878</v>
      </c>
      <c r="E87" s="118" t="s">
        <v>723</v>
      </c>
      <c r="F87" s="140"/>
      <c r="G87" s="141"/>
      <c r="H87" s="11" t="s">
        <v>794</v>
      </c>
      <c r="I87" s="14">
        <v>31.48</v>
      </c>
      <c r="J87" s="109">
        <f t="shared" si="2"/>
        <v>125.92</v>
      </c>
      <c r="K87" s="115"/>
    </row>
    <row r="88" spans="1:11">
      <c r="A88" s="114"/>
      <c r="B88" s="107">
        <v>2</v>
      </c>
      <c r="C88" s="10" t="s">
        <v>793</v>
      </c>
      <c r="D88" s="118" t="s">
        <v>879</v>
      </c>
      <c r="E88" s="118" t="s">
        <v>790</v>
      </c>
      <c r="F88" s="140"/>
      <c r="G88" s="141"/>
      <c r="H88" s="11" t="s">
        <v>794</v>
      </c>
      <c r="I88" s="14">
        <v>35.020000000000003</v>
      </c>
      <c r="J88" s="109">
        <f t="shared" si="2"/>
        <v>70.040000000000006</v>
      </c>
      <c r="K88" s="115"/>
    </row>
    <row r="89" spans="1:11">
      <c r="A89" s="114"/>
      <c r="B89" s="107">
        <v>4</v>
      </c>
      <c r="C89" s="10" t="s">
        <v>795</v>
      </c>
      <c r="D89" s="118" t="s">
        <v>880</v>
      </c>
      <c r="E89" s="118" t="s">
        <v>723</v>
      </c>
      <c r="F89" s="140"/>
      <c r="G89" s="141"/>
      <c r="H89" s="11" t="s">
        <v>796</v>
      </c>
      <c r="I89" s="14">
        <v>31.48</v>
      </c>
      <c r="J89" s="109">
        <f t="shared" si="2"/>
        <v>125.92</v>
      </c>
      <c r="K89" s="115"/>
    </row>
    <row r="90" spans="1:11">
      <c r="A90" s="114"/>
      <c r="B90" s="107">
        <v>2</v>
      </c>
      <c r="C90" s="10" t="s">
        <v>795</v>
      </c>
      <c r="D90" s="118" t="s">
        <v>881</v>
      </c>
      <c r="E90" s="118" t="s">
        <v>790</v>
      </c>
      <c r="F90" s="140"/>
      <c r="G90" s="141"/>
      <c r="H90" s="11" t="s">
        <v>796</v>
      </c>
      <c r="I90" s="14">
        <v>35.020000000000003</v>
      </c>
      <c r="J90" s="109">
        <f t="shared" si="2"/>
        <v>70.040000000000006</v>
      </c>
      <c r="K90" s="115"/>
    </row>
    <row r="91" spans="1:11">
      <c r="A91" s="114"/>
      <c r="B91" s="107">
        <v>6</v>
      </c>
      <c r="C91" s="10" t="s">
        <v>795</v>
      </c>
      <c r="D91" s="118" t="s">
        <v>882</v>
      </c>
      <c r="E91" s="118" t="s">
        <v>725</v>
      </c>
      <c r="F91" s="140"/>
      <c r="G91" s="141"/>
      <c r="H91" s="11" t="s">
        <v>796</v>
      </c>
      <c r="I91" s="14">
        <v>42.09</v>
      </c>
      <c r="J91" s="109">
        <f t="shared" si="2"/>
        <v>252.54000000000002</v>
      </c>
      <c r="K91" s="115"/>
    </row>
    <row r="92" spans="1:11">
      <c r="A92" s="114"/>
      <c r="B92" s="107">
        <v>2</v>
      </c>
      <c r="C92" s="10" t="s">
        <v>797</v>
      </c>
      <c r="D92" s="118" t="s">
        <v>883</v>
      </c>
      <c r="E92" s="118" t="s">
        <v>725</v>
      </c>
      <c r="F92" s="140" t="s">
        <v>636</v>
      </c>
      <c r="G92" s="141"/>
      <c r="H92" s="11" t="s">
        <v>798</v>
      </c>
      <c r="I92" s="14">
        <v>22.99</v>
      </c>
      <c r="J92" s="109">
        <f t="shared" si="2"/>
        <v>45.98</v>
      </c>
      <c r="K92" s="115"/>
    </row>
    <row r="93" spans="1:11">
      <c r="A93" s="114"/>
      <c r="B93" s="107">
        <v>2</v>
      </c>
      <c r="C93" s="10" t="s">
        <v>799</v>
      </c>
      <c r="D93" s="118" t="s">
        <v>884</v>
      </c>
      <c r="E93" s="118" t="s">
        <v>800</v>
      </c>
      <c r="F93" s="140" t="s">
        <v>110</v>
      </c>
      <c r="G93" s="141"/>
      <c r="H93" s="11" t="s">
        <v>801</v>
      </c>
      <c r="I93" s="14">
        <v>13.44</v>
      </c>
      <c r="J93" s="109">
        <f t="shared" si="2"/>
        <v>26.88</v>
      </c>
      <c r="K93" s="115"/>
    </row>
    <row r="94" spans="1:11">
      <c r="A94" s="114"/>
      <c r="B94" s="107">
        <v>2</v>
      </c>
      <c r="C94" s="10" t="s">
        <v>799</v>
      </c>
      <c r="D94" s="118" t="s">
        <v>885</v>
      </c>
      <c r="E94" s="118" t="s">
        <v>745</v>
      </c>
      <c r="F94" s="140" t="s">
        <v>273</v>
      </c>
      <c r="G94" s="141"/>
      <c r="H94" s="11" t="s">
        <v>801</v>
      </c>
      <c r="I94" s="14">
        <v>14.86</v>
      </c>
      <c r="J94" s="109">
        <f t="shared" si="2"/>
        <v>29.72</v>
      </c>
      <c r="K94" s="115"/>
    </row>
    <row r="95" spans="1:11">
      <c r="A95" s="114"/>
      <c r="B95" s="107">
        <v>2</v>
      </c>
      <c r="C95" s="10" t="s">
        <v>799</v>
      </c>
      <c r="D95" s="118" t="s">
        <v>885</v>
      </c>
      <c r="E95" s="118" t="s">
        <v>745</v>
      </c>
      <c r="F95" s="140" t="s">
        <v>583</v>
      </c>
      <c r="G95" s="141"/>
      <c r="H95" s="11" t="s">
        <v>801</v>
      </c>
      <c r="I95" s="14">
        <v>14.86</v>
      </c>
      <c r="J95" s="109">
        <f t="shared" si="2"/>
        <v>29.72</v>
      </c>
      <c r="K95" s="115"/>
    </row>
    <row r="96" spans="1:11">
      <c r="A96" s="114"/>
      <c r="B96" s="107">
        <v>2</v>
      </c>
      <c r="C96" s="10" t="s">
        <v>799</v>
      </c>
      <c r="D96" s="118" t="s">
        <v>886</v>
      </c>
      <c r="E96" s="118" t="s">
        <v>723</v>
      </c>
      <c r="F96" s="140" t="s">
        <v>583</v>
      </c>
      <c r="G96" s="141"/>
      <c r="H96" s="11" t="s">
        <v>801</v>
      </c>
      <c r="I96" s="14">
        <v>15.56</v>
      </c>
      <c r="J96" s="109">
        <f t="shared" si="2"/>
        <v>31.12</v>
      </c>
      <c r="K96" s="115"/>
    </row>
    <row r="97" spans="1:11">
      <c r="A97" s="114"/>
      <c r="B97" s="107">
        <v>6</v>
      </c>
      <c r="C97" s="10" t="s">
        <v>799</v>
      </c>
      <c r="D97" s="118" t="s">
        <v>886</v>
      </c>
      <c r="E97" s="118" t="s">
        <v>723</v>
      </c>
      <c r="F97" s="140" t="s">
        <v>110</v>
      </c>
      <c r="G97" s="141"/>
      <c r="H97" s="11" t="s">
        <v>801</v>
      </c>
      <c r="I97" s="14">
        <v>15.56</v>
      </c>
      <c r="J97" s="109">
        <f t="shared" si="2"/>
        <v>93.36</v>
      </c>
      <c r="K97" s="115"/>
    </row>
    <row r="98" spans="1:11">
      <c r="A98" s="114"/>
      <c r="B98" s="107">
        <v>32</v>
      </c>
      <c r="C98" s="10" t="s">
        <v>799</v>
      </c>
      <c r="D98" s="118" t="s">
        <v>887</v>
      </c>
      <c r="E98" s="118" t="s">
        <v>750</v>
      </c>
      <c r="F98" s="140" t="s">
        <v>273</v>
      </c>
      <c r="G98" s="141"/>
      <c r="H98" s="11" t="s">
        <v>801</v>
      </c>
      <c r="I98" s="14">
        <v>16.27</v>
      </c>
      <c r="J98" s="109">
        <f t="shared" si="2"/>
        <v>520.64</v>
      </c>
      <c r="K98" s="115"/>
    </row>
    <row r="99" spans="1:11">
      <c r="A99" s="114"/>
      <c r="B99" s="107">
        <v>24</v>
      </c>
      <c r="C99" s="10" t="s">
        <v>799</v>
      </c>
      <c r="D99" s="118" t="s">
        <v>888</v>
      </c>
      <c r="E99" s="118" t="s">
        <v>790</v>
      </c>
      <c r="F99" s="140" t="s">
        <v>273</v>
      </c>
      <c r="G99" s="141"/>
      <c r="H99" s="11" t="s">
        <v>801</v>
      </c>
      <c r="I99" s="14">
        <v>16.98</v>
      </c>
      <c r="J99" s="109">
        <f t="shared" si="2"/>
        <v>407.52</v>
      </c>
      <c r="K99" s="115"/>
    </row>
    <row r="100" spans="1:11">
      <c r="A100" s="114"/>
      <c r="B100" s="107">
        <v>28</v>
      </c>
      <c r="C100" s="10" t="s">
        <v>799</v>
      </c>
      <c r="D100" s="118" t="s">
        <v>888</v>
      </c>
      <c r="E100" s="118" t="s">
        <v>790</v>
      </c>
      <c r="F100" s="140" t="s">
        <v>110</v>
      </c>
      <c r="G100" s="141"/>
      <c r="H100" s="11" t="s">
        <v>801</v>
      </c>
      <c r="I100" s="14">
        <v>16.98</v>
      </c>
      <c r="J100" s="109">
        <f t="shared" si="2"/>
        <v>475.44</v>
      </c>
      <c r="K100" s="115"/>
    </row>
    <row r="101" spans="1:11">
      <c r="A101" s="114"/>
      <c r="B101" s="107">
        <v>12</v>
      </c>
      <c r="C101" s="10" t="s">
        <v>799</v>
      </c>
      <c r="D101" s="118" t="s">
        <v>888</v>
      </c>
      <c r="E101" s="118" t="s">
        <v>790</v>
      </c>
      <c r="F101" s="140" t="s">
        <v>777</v>
      </c>
      <c r="G101" s="141"/>
      <c r="H101" s="11" t="s">
        <v>801</v>
      </c>
      <c r="I101" s="14">
        <v>16.98</v>
      </c>
      <c r="J101" s="109">
        <f t="shared" si="2"/>
        <v>203.76</v>
      </c>
      <c r="K101" s="115"/>
    </row>
    <row r="102" spans="1:11">
      <c r="A102" s="114"/>
      <c r="B102" s="107">
        <v>2</v>
      </c>
      <c r="C102" s="10" t="s">
        <v>799</v>
      </c>
      <c r="D102" s="118" t="s">
        <v>889</v>
      </c>
      <c r="E102" s="118" t="s">
        <v>733</v>
      </c>
      <c r="F102" s="140" t="s">
        <v>273</v>
      </c>
      <c r="G102" s="141"/>
      <c r="H102" s="11" t="s">
        <v>801</v>
      </c>
      <c r="I102" s="14">
        <v>18.39</v>
      </c>
      <c r="J102" s="109">
        <f t="shared" si="2"/>
        <v>36.78</v>
      </c>
      <c r="K102" s="115"/>
    </row>
    <row r="103" spans="1:11">
      <c r="A103" s="114"/>
      <c r="B103" s="107">
        <v>20</v>
      </c>
      <c r="C103" s="10" t="s">
        <v>799</v>
      </c>
      <c r="D103" s="118" t="s">
        <v>889</v>
      </c>
      <c r="E103" s="118" t="s">
        <v>733</v>
      </c>
      <c r="F103" s="140" t="s">
        <v>110</v>
      </c>
      <c r="G103" s="141"/>
      <c r="H103" s="11" t="s">
        <v>801</v>
      </c>
      <c r="I103" s="14">
        <v>18.39</v>
      </c>
      <c r="J103" s="109">
        <f t="shared" si="2"/>
        <v>367.8</v>
      </c>
      <c r="K103" s="115"/>
    </row>
    <row r="104" spans="1:11">
      <c r="A104" s="114"/>
      <c r="B104" s="107">
        <v>4</v>
      </c>
      <c r="C104" s="10" t="s">
        <v>799</v>
      </c>
      <c r="D104" s="118" t="s">
        <v>889</v>
      </c>
      <c r="E104" s="118" t="s">
        <v>733</v>
      </c>
      <c r="F104" s="140" t="s">
        <v>719</v>
      </c>
      <c r="G104" s="141"/>
      <c r="H104" s="11" t="s">
        <v>801</v>
      </c>
      <c r="I104" s="14">
        <v>18.39</v>
      </c>
      <c r="J104" s="109">
        <f t="shared" si="2"/>
        <v>73.56</v>
      </c>
      <c r="K104" s="115"/>
    </row>
    <row r="105" spans="1:11">
      <c r="A105" s="114"/>
      <c r="B105" s="107">
        <v>2</v>
      </c>
      <c r="C105" s="10" t="s">
        <v>799</v>
      </c>
      <c r="D105" s="118" t="s">
        <v>890</v>
      </c>
      <c r="E105" s="118" t="s">
        <v>724</v>
      </c>
      <c r="F105" s="140" t="s">
        <v>722</v>
      </c>
      <c r="G105" s="141"/>
      <c r="H105" s="11" t="s">
        <v>801</v>
      </c>
      <c r="I105" s="14">
        <v>19.809999999999999</v>
      </c>
      <c r="J105" s="109">
        <f t="shared" si="2"/>
        <v>39.619999999999997</v>
      </c>
      <c r="K105" s="115"/>
    </row>
    <row r="106" spans="1:11">
      <c r="A106" s="114"/>
      <c r="B106" s="107">
        <v>2</v>
      </c>
      <c r="C106" s="10" t="s">
        <v>799</v>
      </c>
      <c r="D106" s="118" t="s">
        <v>891</v>
      </c>
      <c r="E106" s="118" t="s">
        <v>725</v>
      </c>
      <c r="F106" s="140" t="s">
        <v>719</v>
      </c>
      <c r="G106" s="141"/>
      <c r="H106" s="11" t="s">
        <v>801</v>
      </c>
      <c r="I106" s="14">
        <v>21.93</v>
      </c>
      <c r="J106" s="109">
        <f t="shared" si="2"/>
        <v>43.86</v>
      </c>
      <c r="K106" s="115"/>
    </row>
    <row r="107" spans="1:11">
      <c r="A107" s="114"/>
      <c r="B107" s="107">
        <v>2</v>
      </c>
      <c r="C107" s="10" t="s">
        <v>799</v>
      </c>
      <c r="D107" s="118" t="s">
        <v>892</v>
      </c>
      <c r="E107" s="118" t="s">
        <v>730</v>
      </c>
      <c r="F107" s="140" t="s">
        <v>273</v>
      </c>
      <c r="G107" s="141"/>
      <c r="H107" s="11" t="s">
        <v>801</v>
      </c>
      <c r="I107" s="14">
        <v>25.47</v>
      </c>
      <c r="J107" s="109">
        <f t="shared" si="2"/>
        <v>50.94</v>
      </c>
      <c r="K107" s="115"/>
    </row>
    <row r="108" spans="1:11">
      <c r="A108" s="114"/>
      <c r="B108" s="107">
        <v>2</v>
      </c>
      <c r="C108" s="10" t="s">
        <v>799</v>
      </c>
      <c r="D108" s="118" t="s">
        <v>892</v>
      </c>
      <c r="E108" s="118" t="s">
        <v>730</v>
      </c>
      <c r="F108" s="140" t="s">
        <v>583</v>
      </c>
      <c r="G108" s="141"/>
      <c r="H108" s="11" t="s">
        <v>801</v>
      </c>
      <c r="I108" s="14">
        <v>25.47</v>
      </c>
      <c r="J108" s="109">
        <f t="shared" si="2"/>
        <v>50.94</v>
      </c>
      <c r="K108" s="115"/>
    </row>
    <row r="109" spans="1:11">
      <c r="A109" s="114"/>
      <c r="B109" s="107">
        <v>2</v>
      </c>
      <c r="C109" s="10" t="s">
        <v>799</v>
      </c>
      <c r="D109" s="118" t="s">
        <v>892</v>
      </c>
      <c r="E109" s="118" t="s">
        <v>730</v>
      </c>
      <c r="F109" s="140" t="s">
        <v>719</v>
      </c>
      <c r="G109" s="141"/>
      <c r="H109" s="11" t="s">
        <v>801</v>
      </c>
      <c r="I109" s="14">
        <v>25.47</v>
      </c>
      <c r="J109" s="109">
        <f t="shared" si="2"/>
        <v>50.94</v>
      </c>
      <c r="K109" s="115"/>
    </row>
    <row r="110" spans="1:11" ht="24">
      <c r="A110" s="114"/>
      <c r="B110" s="107">
        <v>12</v>
      </c>
      <c r="C110" s="10" t="s">
        <v>802</v>
      </c>
      <c r="D110" s="118" t="s">
        <v>893</v>
      </c>
      <c r="E110" s="118" t="s">
        <v>723</v>
      </c>
      <c r="F110" s="140"/>
      <c r="G110" s="141"/>
      <c r="H110" s="11" t="s">
        <v>803</v>
      </c>
      <c r="I110" s="14">
        <v>16.27</v>
      </c>
      <c r="J110" s="109">
        <f t="shared" si="2"/>
        <v>195.24</v>
      </c>
      <c r="K110" s="115"/>
    </row>
    <row r="111" spans="1:11" ht="24">
      <c r="A111" s="114"/>
      <c r="B111" s="107">
        <v>6</v>
      </c>
      <c r="C111" s="10" t="s">
        <v>802</v>
      </c>
      <c r="D111" s="118" t="s">
        <v>894</v>
      </c>
      <c r="E111" s="118" t="s">
        <v>740</v>
      </c>
      <c r="F111" s="140"/>
      <c r="G111" s="141"/>
      <c r="H111" s="11" t="s">
        <v>803</v>
      </c>
      <c r="I111" s="14">
        <v>36.79</v>
      </c>
      <c r="J111" s="109">
        <f t="shared" si="2"/>
        <v>220.74</v>
      </c>
      <c r="K111" s="115"/>
    </row>
    <row r="112" spans="1:11" ht="24">
      <c r="A112" s="114"/>
      <c r="B112" s="107">
        <v>2</v>
      </c>
      <c r="C112" s="10" t="s">
        <v>802</v>
      </c>
      <c r="D112" s="118" t="s">
        <v>895</v>
      </c>
      <c r="E112" s="118" t="s">
        <v>730</v>
      </c>
      <c r="F112" s="140"/>
      <c r="G112" s="141"/>
      <c r="H112" s="11" t="s">
        <v>803</v>
      </c>
      <c r="I112" s="14">
        <v>40.32</v>
      </c>
      <c r="J112" s="109">
        <f t="shared" si="2"/>
        <v>80.64</v>
      </c>
      <c r="K112" s="115"/>
    </row>
    <row r="113" spans="1:11" ht="24">
      <c r="A113" s="114"/>
      <c r="B113" s="107">
        <v>18</v>
      </c>
      <c r="C113" s="10" t="s">
        <v>802</v>
      </c>
      <c r="D113" s="118" t="s">
        <v>896</v>
      </c>
      <c r="E113" s="118" t="s">
        <v>804</v>
      </c>
      <c r="F113" s="140"/>
      <c r="G113" s="141"/>
      <c r="H113" s="11" t="s">
        <v>803</v>
      </c>
      <c r="I113" s="14">
        <v>88.07</v>
      </c>
      <c r="J113" s="109">
        <f t="shared" si="2"/>
        <v>1585.2599999999998</v>
      </c>
      <c r="K113" s="121"/>
    </row>
    <row r="114" spans="1:11" ht="24">
      <c r="A114" s="114"/>
      <c r="B114" s="107">
        <v>2</v>
      </c>
      <c r="C114" s="10" t="s">
        <v>805</v>
      </c>
      <c r="D114" s="118" t="s">
        <v>897</v>
      </c>
      <c r="E114" s="118" t="s">
        <v>800</v>
      </c>
      <c r="F114" s="140"/>
      <c r="G114" s="141"/>
      <c r="H114" s="11" t="s">
        <v>806</v>
      </c>
      <c r="I114" s="14">
        <v>51.29</v>
      </c>
      <c r="J114" s="109">
        <f t="shared" si="2"/>
        <v>102.58</v>
      </c>
      <c r="K114" s="115"/>
    </row>
    <row r="115" spans="1:11" ht="24">
      <c r="A115" s="114"/>
      <c r="B115" s="107">
        <v>4</v>
      </c>
      <c r="C115" s="10" t="s">
        <v>807</v>
      </c>
      <c r="D115" s="118" t="s">
        <v>898</v>
      </c>
      <c r="E115" s="118" t="s">
        <v>723</v>
      </c>
      <c r="F115" s="140" t="s">
        <v>673</v>
      </c>
      <c r="G115" s="141"/>
      <c r="H115" s="11" t="s">
        <v>808</v>
      </c>
      <c r="I115" s="14">
        <v>88.07</v>
      </c>
      <c r="J115" s="109">
        <f t="shared" si="2"/>
        <v>352.28</v>
      </c>
      <c r="K115" s="115"/>
    </row>
    <row r="116" spans="1:11" ht="24">
      <c r="A116" s="114"/>
      <c r="B116" s="107">
        <v>4</v>
      </c>
      <c r="C116" s="10" t="s">
        <v>807</v>
      </c>
      <c r="D116" s="118" t="s">
        <v>899</v>
      </c>
      <c r="E116" s="118" t="s">
        <v>790</v>
      </c>
      <c r="F116" s="140" t="s">
        <v>673</v>
      </c>
      <c r="G116" s="141"/>
      <c r="H116" s="11" t="s">
        <v>808</v>
      </c>
      <c r="I116" s="14">
        <v>102.22</v>
      </c>
      <c r="J116" s="109">
        <f t="shared" si="2"/>
        <v>408.88</v>
      </c>
      <c r="K116" s="115"/>
    </row>
    <row r="117" spans="1:11" ht="24">
      <c r="A117" s="114"/>
      <c r="B117" s="107">
        <v>4</v>
      </c>
      <c r="C117" s="10" t="s">
        <v>809</v>
      </c>
      <c r="D117" s="118" t="s">
        <v>900</v>
      </c>
      <c r="E117" s="118" t="s">
        <v>745</v>
      </c>
      <c r="F117" s="140" t="s">
        <v>273</v>
      </c>
      <c r="G117" s="141"/>
      <c r="H117" s="11" t="s">
        <v>810</v>
      </c>
      <c r="I117" s="14">
        <v>38.549999999999997</v>
      </c>
      <c r="J117" s="109">
        <f t="shared" si="2"/>
        <v>154.19999999999999</v>
      </c>
      <c r="K117" s="115"/>
    </row>
    <row r="118" spans="1:11" ht="24">
      <c r="A118" s="114"/>
      <c r="B118" s="107">
        <v>12</v>
      </c>
      <c r="C118" s="10" t="s">
        <v>809</v>
      </c>
      <c r="D118" s="118" t="s">
        <v>901</v>
      </c>
      <c r="E118" s="118" t="s">
        <v>723</v>
      </c>
      <c r="F118" s="140" t="s">
        <v>273</v>
      </c>
      <c r="G118" s="141"/>
      <c r="H118" s="11" t="s">
        <v>810</v>
      </c>
      <c r="I118" s="14">
        <v>38.549999999999997</v>
      </c>
      <c r="J118" s="109">
        <f t="shared" ref="J118:J134" si="3">I118*B118</f>
        <v>462.59999999999997</v>
      </c>
      <c r="K118" s="115"/>
    </row>
    <row r="119" spans="1:11" ht="24">
      <c r="A119" s="114"/>
      <c r="B119" s="107">
        <v>2</v>
      </c>
      <c r="C119" s="10" t="s">
        <v>809</v>
      </c>
      <c r="D119" s="118" t="s">
        <v>902</v>
      </c>
      <c r="E119" s="118" t="s">
        <v>790</v>
      </c>
      <c r="F119" s="140" t="s">
        <v>273</v>
      </c>
      <c r="G119" s="141"/>
      <c r="H119" s="11" t="s">
        <v>810</v>
      </c>
      <c r="I119" s="14">
        <v>45.63</v>
      </c>
      <c r="J119" s="109">
        <f t="shared" si="3"/>
        <v>91.26</v>
      </c>
      <c r="K119" s="115"/>
    </row>
    <row r="120" spans="1:11" ht="24">
      <c r="A120" s="114"/>
      <c r="B120" s="107">
        <v>2</v>
      </c>
      <c r="C120" s="10" t="s">
        <v>809</v>
      </c>
      <c r="D120" s="118" t="s">
        <v>903</v>
      </c>
      <c r="E120" s="118" t="s">
        <v>733</v>
      </c>
      <c r="F120" s="140" t="s">
        <v>273</v>
      </c>
      <c r="G120" s="141"/>
      <c r="H120" s="11" t="s">
        <v>810</v>
      </c>
      <c r="I120" s="14">
        <v>49.16</v>
      </c>
      <c r="J120" s="109">
        <f t="shared" si="3"/>
        <v>98.32</v>
      </c>
      <c r="K120" s="115"/>
    </row>
    <row r="121" spans="1:11" ht="24">
      <c r="A121" s="114"/>
      <c r="B121" s="107">
        <v>4</v>
      </c>
      <c r="C121" s="10" t="s">
        <v>809</v>
      </c>
      <c r="D121" s="118" t="s">
        <v>904</v>
      </c>
      <c r="E121" s="118" t="s">
        <v>724</v>
      </c>
      <c r="F121" s="140" t="s">
        <v>273</v>
      </c>
      <c r="G121" s="141"/>
      <c r="H121" s="11" t="s">
        <v>810</v>
      </c>
      <c r="I121" s="14">
        <v>56.24</v>
      </c>
      <c r="J121" s="109">
        <f t="shared" si="3"/>
        <v>224.96</v>
      </c>
      <c r="K121" s="115"/>
    </row>
    <row r="122" spans="1:11" ht="24">
      <c r="A122" s="114"/>
      <c r="B122" s="107">
        <v>6</v>
      </c>
      <c r="C122" s="10" t="s">
        <v>809</v>
      </c>
      <c r="D122" s="118" t="s">
        <v>905</v>
      </c>
      <c r="E122" s="118" t="s">
        <v>751</v>
      </c>
      <c r="F122" s="140" t="s">
        <v>273</v>
      </c>
      <c r="G122" s="141"/>
      <c r="H122" s="11" t="s">
        <v>810</v>
      </c>
      <c r="I122" s="14">
        <v>79.23</v>
      </c>
      <c r="J122" s="109">
        <f t="shared" si="3"/>
        <v>475.38</v>
      </c>
      <c r="K122" s="115"/>
    </row>
    <row r="123" spans="1:11" ht="24">
      <c r="A123" s="114"/>
      <c r="B123" s="107">
        <v>2</v>
      </c>
      <c r="C123" s="10" t="s">
        <v>809</v>
      </c>
      <c r="D123" s="118" t="s">
        <v>906</v>
      </c>
      <c r="E123" s="118" t="s">
        <v>762</v>
      </c>
      <c r="F123" s="140" t="s">
        <v>273</v>
      </c>
      <c r="G123" s="141"/>
      <c r="H123" s="11" t="s">
        <v>810</v>
      </c>
      <c r="I123" s="14">
        <v>43.86</v>
      </c>
      <c r="J123" s="109">
        <f t="shared" si="3"/>
        <v>87.72</v>
      </c>
      <c r="K123" s="115"/>
    </row>
    <row r="124" spans="1:11" ht="24">
      <c r="A124" s="114"/>
      <c r="B124" s="107">
        <v>2</v>
      </c>
      <c r="C124" s="10" t="s">
        <v>809</v>
      </c>
      <c r="D124" s="118" t="s">
        <v>907</v>
      </c>
      <c r="E124" s="118" t="s">
        <v>743</v>
      </c>
      <c r="F124" s="140" t="s">
        <v>273</v>
      </c>
      <c r="G124" s="141"/>
      <c r="H124" s="11" t="s">
        <v>810</v>
      </c>
      <c r="I124" s="14">
        <v>47.4</v>
      </c>
      <c r="J124" s="109">
        <f t="shared" si="3"/>
        <v>94.8</v>
      </c>
      <c r="K124" s="115"/>
    </row>
    <row r="125" spans="1:11" ht="24">
      <c r="A125" s="114"/>
      <c r="B125" s="107">
        <v>2</v>
      </c>
      <c r="C125" s="10" t="s">
        <v>809</v>
      </c>
      <c r="D125" s="118" t="s">
        <v>908</v>
      </c>
      <c r="E125" s="118" t="s">
        <v>763</v>
      </c>
      <c r="F125" s="140" t="s">
        <v>273</v>
      </c>
      <c r="G125" s="141"/>
      <c r="H125" s="11" t="s">
        <v>810</v>
      </c>
      <c r="I125" s="14">
        <v>52.7</v>
      </c>
      <c r="J125" s="109">
        <f t="shared" si="3"/>
        <v>105.4</v>
      </c>
      <c r="K125" s="115"/>
    </row>
    <row r="126" spans="1:11">
      <c r="A126" s="114"/>
      <c r="B126" s="107">
        <v>2</v>
      </c>
      <c r="C126" s="10" t="s">
        <v>811</v>
      </c>
      <c r="D126" s="118" t="s">
        <v>909</v>
      </c>
      <c r="E126" s="118" t="s">
        <v>726</v>
      </c>
      <c r="F126" s="140" t="s">
        <v>273</v>
      </c>
      <c r="G126" s="141"/>
      <c r="H126" s="11" t="s">
        <v>812</v>
      </c>
      <c r="I126" s="14">
        <v>26.53</v>
      </c>
      <c r="J126" s="109">
        <f t="shared" si="3"/>
        <v>53.06</v>
      </c>
      <c r="K126" s="115"/>
    </row>
    <row r="127" spans="1:11">
      <c r="A127" s="114"/>
      <c r="B127" s="107">
        <v>2</v>
      </c>
      <c r="C127" s="10" t="s">
        <v>811</v>
      </c>
      <c r="D127" s="118" t="s">
        <v>909</v>
      </c>
      <c r="E127" s="118" t="s">
        <v>726</v>
      </c>
      <c r="F127" s="140" t="s">
        <v>583</v>
      </c>
      <c r="G127" s="141"/>
      <c r="H127" s="11" t="s">
        <v>812</v>
      </c>
      <c r="I127" s="14">
        <v>26.53</v>
      </c>
      <c r="J127" s="109">
        <f t="shared" si="3"/>
        <v>53.06</v>
      </c>
      <c r="K127" s="115"/>
    </row>
    <row r="128" spans="1:11" ht="36">
      <c r="A128" s="114"/>
      <c r="B128" s="107">
        <v>2</v>
      </c>
      <c r="C128" s="10" t="s">
        <v>813</v>
      </c>
      <c r="D128" s="118" t="s">
        <v>910</v>
      </c>
      <c r="E128" s="118" t="s">
        <v>814</v>
      </c>
      <c r="F128" s="140" t="s">
        <v>272</v>
      </c>
      <c r="G128" s="141"/>
      <c r="H128" s="11" t="s">
        <v>815</v>
      </c>
      <c r="I128" s="14">
        <v>35.020000000000003</v>
      </c>
      <c r="J128" s="109">
        <f t="shared" si="3"/>
        <v>70.040000000000006</v>
      </c>
      <c r="K128" s="115"/>
    </row>
    <row r="129" spans="1:11">
      <c r="A129" s="114"/>
      <c r="B129" s="107">
        <v>2</v>
      </c>
      <c r="C129" s="10" t="s">
        <v>816</v>
      </c>
      <c r="D129" s="118" t="s">
        <v>911</v>
      </c>
      <c r="E129" s="118" t="s">
        <v>733</v>
      </c>
      <c r="F129" s="140" t="s">
        <v>719</v>
      </c>
      <c r="G129" s="141"/>
      <c r="H129" s="11" t="s">
        <v>817</v>
      </c>
      <c r="I129" s="14">
        <v>20.87</v>
      </c>
      <c r="J129" s="109">
        <f t="shared" si="3"/>
        <v>41.74</v>
      </c>
      <c r="K129" s="115"/>
    </row>
    <row r="130" spans="1:11" ht="24">
      <c r="A130" s="114"/>
      <c r="B130" s="107">
        <v>2</v>
      </c>
      <c r="C130" s="10" t="s">
        <v>818</v>
      </c>
      <c r="D130" s="118" t="s">
        <v>912</v>
      </c>
      <c r="E130" s="118" t="s">
        <v>723</v>
      </c>
      <c r="F130" s="140"/>
      <c r="G130" s="141"/>
      <c r="H130" s="11" t="s">
        <v>819</v>
      </c>
      <c r="I130" s="14">
        <v>17.329999999999998</v>
      </c>
      <c r="J130" s="109">
        <f t="shared" si="3"/>
        <v>34.659999999999997</v>
      </c>
      <c r="K130" s="115"/>
    </row>
    <row r="131" spans="1:11" ht="24">
      <c r="A131" s="114"/>
      <c r="B131" s="107">
        <v>2</v>
      </c>
      <c r="C131" s="10" t="s">
        <v>818</v>
      </c>
      <c r="D131" s="118" t="s">
        <v>913</v>
      </c>
      <c r="E131" s="118" t="s">
        <v>750</v>
      </c>
      <c r="F131" s="140"/>
      <c r="G131" s="141"/>
      <c r="H131" s="11" t="s">
        <v>819</v>
      </c>
      <c r="I131" s="14">
        <v>19.100000000000001</v>
      </c>
      <c r="J131" s="109">
        <f t="shared" si="3"/>
        <v>38.200000000000003</v>
      </c>
      <c r="K131" s="115"/>
    </row>
    <row r="132" spans="1:11">
      <c r="A132" s="114"/>
      <c r="B132" s="107">
        <v>2</v>
      </c>
      <c r="C132" s="10" t="s">
        <v>820</v>
      </c>
      <c r="D132" s="118" t="s">
        <v>914</v>
      </c>
      <c r="E132" s="118" t="s">
        <v>733</v>
      </c>
      <c r="F132" s="140" t="s">
        <v>583</v>
      </c>
      <c r="G132" s="141"/>
      <c r="H132" s="11" t="s">
        <v>821</v>
      </c>
      <c r="I132" s="14">
        <v>17.690000000000001</v>
      </c>
      <c r="J132" s="109">
        <f t="shared" si="3"/>
        <v>35.380000000000003</v>
      </c>
      <c r="K132" s="115"/>
    </row>
    <row r="133" spans="1:11">
      <c r="A133" s="114"/>
      <c r="B133" s="107">
        <v>2</v>
      </c>
      <c r="C133" s="10" t="s">
        <v>820</v>
      </c>
      <c r="D133" s="118" t="s">
        <v>915</v>
      </c>
      <c r="E133" s="118" t="s">
        <v>724</v>
      </c>
      <c r="F133" s="140" t="s">
        <v>273</v>
      </c>
      <c r="G133" s="141"/>
      <c r="H133" s="11" t="s">
        <v>821</v>
      </c>
      <c r="I133" s="14">
        <v>19.45</v>
      </c>
      <c r="J133" s="109">
        <f t="shared" si="3"/>
        <v>38.9</v>
      </c>
      <c r="K133" s="115"/>
    </row>
    <row r="134" spans="1:11">
      <c r="A134" s="114"/>
      <c r="B134" s="108">
        <v>4</v>
      </c>
      <c r="C134" s="12" t="s">
        <v>822</v>
      </c>
      <c r="D134" s="119" t="s">
        <v>916</v>
      </c>
      <c r="E134" s="119" t="s">
        <v>750</v>
      </c>
      <c r="F134" s="142"/>
      <c r="G134" s="143"/>
      <c r="H134" s="13" t="s">
        <v>823</v>
      </c>
      <c r="I134" s="15">
        <v>155.28</v>
      </c>
      <c r="J134" s="110">
        <f t="shared" si="3"/>
        <v>621.12</v>
      </c>
      <c r="K134" s="115"/>
    </row>
    <row r="135" spans="1:11" ht="13.5" thickBot="1">
      <c r="A135" s="114"/>
      <c r="B135" s="127"/>
      <c r="C135" s="127"/>
      <c r="D135" s="127"/>
      <c r="E135" s="127"/>
      <c r="F135" s="127"/>
      <c r="G135" s="127"/>
      <c r="H135" s="127"/>
      <c r="I135" s="128" t="s">
        <v>255</v>
      </c>
      <c r="J135" s="129">
        <f>SUM(J22:J134)</f>
        <v>29090.100000000002</v>
      </c>
      <c r="K135" s="115"/>
    </row>
    <row r="136" spans="1:11">
      <c r="A136" s="114"/>
      <c r="B136" s="127"/>
      <c r="C136" s="135" t="s">
        <v>929</v>
      </c>
      <c r="D136" s="134"/>
      <c r="E136" s="134"/>
      <c r="F136" s="138"/>
      <c r="G136" s="133"/>
      <c r="H136" s="127"/>
      <c r="I136" s="128" t="s">
        <v>927</v>
      </c>
      <c r="J136" s="129">
        <f>J135*-0.4</f>
        <v>-11636.04</v>
      </c>
      <c r="K136" s="115"/>
    </row>
    <row r="137" spans="1:11" ht="13.5" outlineLevel="1" thickBot="1">
      <c r="A137" s="114"/>
      <c r="B137" s="127"/>
      <c r="C137" s="132" t="s">
        <v>930</v>
      </c>
      <c r="D137" s="136">
        <v>44637</v>
      </c>
      <c r="E137" s="131">
        <f>J14+90</f>
        <v>45454</v>
      </c>
      <c r="F137" s="139"/>
      <c r="G137" s="137"/>
      <c r="H137" s="127"/>
      <c r="I137" s="128" t="s">
        <v>928</v>
      </c>
      <c r="J137" s="129">
        <v>0</v>
      </c>
      <c r="K137" s="115"/>
    </row>
    <row r="138" spans="1:11">
      <c r="A138" s="114"/>
      <c r="B138" s="127"/>
      <c r="C138" s="127"/>
      <c r="D138" s="127"/>
      <c r="E138" s="127"/>
      <c r="F138" s="127"/>
      <c r="G138" s="127"/>
      <c r="H138" s="127"/>
      <c r="I138" s="128" t="s">
        <v>257</v>
      </c>
      <c r="J138" s="129">
        <f>SUM(J135:J137)</f>
        <v>17454.060000000001</v>
      </c>
      <c r="K138" s="115"/>
    </row>
    <row r="139" spans="1:11">
      <c r="A139" s="6"/>
      <c r="B139" s="7"/>
      <c r="C139" s="7"/>
      <c r="D139" s="7"/>
      <c r="E139" s="7"/>
      <c r="F139" s="7"/>
      <c r="G139" s="7"/>
      <c r="H139" s="7" t="s">
        <v>931</v>
      </c>
      <c r="I139" s="7"/>
      <c r="J139" s="7"/>
      <c r="K139" s="8"/>
    </row>
    <row r="141" spans="1:11">
      <c r="H141" s="1" t="s">
        <v>920</v>
      </c>
      <c r="I141" s="91">
        <f>'Tax Invoice'!E14</f>
        <v>1</v>
      </c>
    </row>
    <row r="142" spans="1:11">
      <c r="H142" s="1" t="s">
        <v>705</v>
      </c>
      <c r="I142" s="91">
        <v>36.590000000000003</v>
      </c>
    </row>
    <row r="143" spans="1:11">
      <c r="H143" s="1" t="s">
        <v>708</v>
      </c>
      <c r="I143" s="91">
        <f>I145/I142</f>
        <v>477.01721781907622</v>
      </c>
    </row>
    <row r="144" spans="1:11">
      <c r="H144" s="1" t="s">
        <v>709</v>
      </c>
      <c r="I144" s="91">
        <f>I146/I142</f>
        <v>477.01721781907622</v>
      </c>
    </row>
    <row r="145" spans="8:9">
      <c r="H145" s="1" t="s">
        <v>706</v>
      </c>
      <c r="I145" s="91">
        <f>I146</f>
        <v>17454.060000000001</v>
      </c>
    </row>
    <row r="146" spans="8:9">
      <c r="H146" s="1" t="s">
        <v>707</v>
      </c>
      <c r="I146" s="91">
        <f>J138*I141</f>
        <v>17454.060000000001</v>
      </c>
    </row>
  </sheetData>
  <mergeCells count="117">
    <mergeCell ref="F27:G27"/>
    <mergeCell ref="F28:G28"/>
    <mergeCell ref="F29:G29"/>
    <mergeCell ref="F30:G30"/>
    <mergeCell ref="F31:G31"/>
    <mergeCell ref="F32:G32"/>
    <mergeCell ref="F33:G33"/>
    <mergeCell ref="F34:G34"/>
    <mergeCell ref="J10:J11"/>
    <mergeCell ref="J14:J15"/>
    <mergeCell ref="F20:G20"/>
    <mergeCell ref="F21:G21"/>
    <mergeCell ref="F22:G22"/>
    <mergeCell ref="F23:G23"/>
    <mergeCell ref="F24:G24"/>
    <mergeCell ref="F25:G25"/>
    <mergeCell ref="F26:G26"/>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 ref="F54:G54"/>
    <mergeCell ref="F45:G45"/>
    <mergeCell ref="F46:G46"/>
    <mergeCell ref="F47:G47"/>
    <mergeCell ref="F48:G48"/>
    <mergeCell ref="F49:G49"/>
    <mergeCell ref="F60:G60"/>
    <mergeCell ref="F61:G61"/>
    <mergeCell ref="F62:G62"/>
    <mergeCell ref="F63:G63"/>
    <mergeCell ref="F64:G64"/>
    <mergeCell ref="F55:G55"/>
    <mergeCell ref="F56:G56"/>
    <mergeCell ref="F57:G57"/>
    <mergeCell ref="F58:G58"/>
    <mergeCell ref="F59:G59"/>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F133:G133"/>
    <mergeCell ref="F134:G134"/>
    <mergeCell ref="F125:G125"/>
    <mergeCell ref="F126:G126"/>
    <mergeCell ref="F127:G127"/>
    <mergeCell ref="F128:G128"/>
    <mergeCell ref="F129:G12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6"/>
  <sheetViews>
    <sheetView zoomScale="90" zoomScaleNormal="90" workbookViewId="0">
      <selection activeCell="D22" sqref="D22:D13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5" t="s">
        <v>134</v>
      </c>
      <c r="C2" s="120"/>
      <c r="D2" s="120"/>
      <c r="E2" s="120"/>
      <c r="F2" s="120"/>
      <c r="G2" s="120"/>
      <c r="H2" s="120"/>
      <c r="I2" s="120"/>
      <c r="J2" s="120"/>
      <c r="K2" s="126" t="s">
        <v>140</v>
      </c>
      <c r="L2" s="115"/>
      <c r="N2">
        <v>29090.100000000002</v>
      </c>
      <c r="O2" t="s">
        <v>182</v>
      </c>
    </row>
    <row r="3" spans="1:15" ht="12.75" customHeight="1">
      <c r="A3" s="114"/>
      <c r="B3" s="122" t="s">
        <v>135</v>
      </c>
      <c r="C3" s="120"/>
      <c r="D3" s="120"/>
      <c r="E3" s="120"/>
      <c r="F3" s="120"/>
      <c r="G3" s="120"/>
      <c r="H3" s="120"/>
      <c r="I3" s="120"/>
      <c r="J3" s="120"/>
      <c r="K3" s="120"/>
      <c r="L3" s="115"/>
      <c r="N3">
        <v>29090.100000000002</v>
      </c>
      <c r="O3" t="s">
        <v>183</v>
      </c>
    </row>
    <row r="4" spans="1:15" ht="12.75" customHeight="1">
      <c r="A4" s="114"/>
      <c r="B4" s="122" t="s">
        <v>136</v>
      </c>
      <c r="C4" s="120"/>
      <c r="D4" s="120"/>
      <c r="E4" s="120"/>
      <c r="F4" s="120"/>
      <c r="G4" s="120"/>
      <c r="H4" s="120"/>
      <c r="I4" s="120"/>
      <c r="J4" s="120"/>
      <c r="K4" s="120"/>
      <c r="L4" s="115"/>
    </row>
    <row r="5" spans="1:15" ht="12.75" customHeight="1">
      <c r="A5" s="114"/>
      <c r="B5" s="122" t="s">
        <v>137</v>
      </c>
      <c r="C5" s="120"/>
      <c r="D5" s="120"/>
      <c r="E5" s="120"/>
      <c r="F5" s="120"/>
      <c r="G5" s="120"/>
      <c r="H5" s="120"/>
      <c r="I5" s="120"/>
      <c r="J5" s="120"/>
      <c r="K5" s="120"/>
      <c r="L5" s="115"/>
    </row>
    <row r="6" spans="1:15" ht="12.75" customHeight="1">
      <c r="A6" s="114"/>
      <c r="B6" s="122" t="s">
        <v>138</v>
      </c>
      <c r="C6" s="120"/>
      <c r="D6" s="120"/>
      <c r="E6" s="120"/>
      <c r="F6" s="120"/>
      <c r="G6" s="120"/>
      <c r="H6" s="120"/>
      <c r="I6" s="120"/>
      <c r="J6" s="120"/>
      <c r="K6" s="120"/>
      <c r="L6" s="115"/>
    </row>
    <row r="7" spans="1:15" ht="12.75" customHeight="1">
      <c r="A7" s="114"/>
      <c r="B7" s="122"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44">
        <f>IF(Invoice!J10&lt;&gt;"",Invoice!J10,"")</f>
        <v>53582</v>
      </c>
      <c r="L10" s="115"/>
    </row>
    <row r="11" spans="1:15" ht="12.75" customHeight="1">
      <c r="A11" s="114"/>
      <c r="B11" s="114" t="s">
        <v>711</v>
      </c>
      <c r="C11" s="120"/>
      <c r="D11" s="120"/>
      <c r="E11" s="120"/>
      <c r="F11" s="115"/>
      <c r="G11" s="116"/>
      <c r="H11" s="116" t="s">
        <v>711</v>
      </c>
      <c r="I11" s="120"/>
      <c r="J11" s="120"/>
      <c r="K11" s="145"/>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713</v>
      </c>
      <c r="C13" s="120"/>
      <c r="D13" s="120"/>
      <c r="E13" s="120"/>
      <c r="F13" s="115"/>
      <c r="G13" s="116"/>
      <c r="H13" s="116" t="s">
        <v>713</v>
      </c>
      <c r="I13" s="120"/>
      <c r="J13" s="120"/>
      <c r="K13" s="99" t="s">
        <v>11</v>
      </c>
      <c r="L13" s="115"/>
    </row>
    <row r="14" spans="1:15" ht="15" customHeight="1">
      <c r="A14" s="114"/>
      <c r="B14" s="114" t="s">
        <v>152</v>
      </c>
      <c r="C14" s="120"/>
      <c r="D14" s="120"/>
      <c r="E14" s="120"/>
      <c r="F14" s="115"/>
      <c r="G14" s="116"/>
      <c r="H14" s="116" t="s">
        <v>152</v>
      </c>
      <c r="I14" s="120"/>
      <c r="J14" s="120"/>
      <c r="K14" s="146">
        <f>Invoice!J14</f>
        <v>45364</v>
      </c>
      <c r="L14" s="115"/>
    </row>
    <row r="15" spans="1:15" ht="15" customHeight="1">
      <c r="A15" s="114"/>
      <c r="B15" s="6" t="s">
        <v>6</v>
      </c>
      <c r="C15" s="7"/>
      <c r="D15" s="7"/>
      <c r="E15" s="7"/>
      <c r="F15" s="8"/>
      <c r="G15" s="116"/>
      <c r="H15" s="9" t="s">
        <v>6</v>
      </c>
      <c r="I15" s="120"/>
      <c r="J15" s="120"/>
      <c r="K15" s="147"/>
      <c r="L15" s="115"/>
    </row>
    <row r="16" spans="1:15" ht="15" customHeight="1">
      <c r="A16" s="114"/>
      <c r="B16" s="120"/>
      <c r="C16" s="120"/>
      <c r="D16" s="120"/>
      <c r="E16" s="120"/>
      <c r="F16" s="120"/>
      <c r="G16" s="120"/>
      <c r="H16" s="120"/>
      <c r="I16" s="124" t="s">
        <v>142</v>
      </c>
      <c r="J16" s="124" t="s">
        <v>142</v>
      </c>
      <c r="K16" s="130">
        <v>42016</v>
      </c>
      <c r="L16" s="115"/>
    </row>
    <row r="17" spans="1:12" ht="12.75" customHeight="1">
      <c r="A17" s="114"/>
      <c r="B17" s="120" t="s">
        <v>714</v>
      </c>
      <c r="C17" s="120"/>
      <c r="D17" s="120"/>
      <c r="E17" s="120"/>
      <c r="F17" s="120"/>
      <c r="G17" s="120"/>
      <c r="H17" s="120"/>
      <c r="I17" s="124" t="s">
        <v>143</v>
      </c>
      <c r="J17" s="124" t="s">
        <v>143</v>
      </c>
      <c r="K17" s="130" t="str">
        <f>IF(Invoice!J17&lt;&gt;"",Invoice!J17,"")</f>
        <v>Sunny</v>
      </c>
      <c r="L17" s="115"/>
    </row>
    <row r="18" spans="1:12" ht="18" customHeight="1">
      <c r="A18" s="114"/>
      <c r="B18" s="120" t="s">
        <v>715</v>
      </c>
      <c r="C18" s="120"/>
      <c r="D18" s="120"/>
      <c r="E18" s="120"/>
      <c r="F18" s="120"/>
      <c r="G18" s="120"/>
      <c r="H18" s="120"/>
      <c r="I18" s="123" t="s">
        <v>258</v>
      </c>
      <c r="J18" s="123" t="s">
        <v>258</v>
      </c>
      <c r="K18" s="104" t="s">
        <v>276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8" t="s">
        <v>201</v>
      </c>
      <c r="G20" s="149"/>
      <c r="H20" s="100" t="s">
        <v>169</v>
      </c>
      <c r="I20" s="100" t="s">
        <v>202</v>
      </c>
      <c r="J20" s="100" t="s">
        <v>202</v>
      </c>
      <c r="K20" s="100" t="s">
        <v>21</v>
      </c>
      <c r="L20" s="115"/>
    </row>
    <row r="21" spans="1:12" ht="12.75" customHeight="1">
      <c r="A21" s="114"/>
      <c r="B21" s="105"/>
      <c r="C21" s="105"/>
      <c r="D21" s="105"/>
      <c r="E21" s="106"/>
      <c r="F21" s="150"/>
      <c r="G21" s="151"/>
      <c r="H21" s="105" t="s">
        <v>141</v>
      </c>
      <c r="I21" s="105"/>
      <c r="J21" s="105"/>
      <c r="K21" s="105"/>
      <c r="L21" s="115"/>
    </row>
    <row r="22" spans="1:12" ht="12.75" customHeight="1">
      <c r="A22" s="114"/>
      <c r="B22" s="107">
        <f>'Tax Invoice'!D18</f>
        <v>2</v>
      </c>
      <c r="C22" s="10" t="s">
        <v>716</v>
      </c>
      <c r="D22" s="10" t="s">
        <v>824</v>
      </c>
      <c r="E22" s="118" t="s">
        <v>717</v>
      </c>
      <c r="F22" s="140" t="s">
        <v>273</v>
      </c>
      <c r="G22" s="141"/>
      <c r="H22" s="11" t="s">
        <v>718</v>
      </c>
      <c r="I22" s="14">
        <f t="shared" ref="I22:I53" si="0">ROUNDUP(J22*$N$1,2)</f>
        <v>17.329999999999998</v>
      </c>
      <c r="J22" s="14">
        <v>17.329999999999998</v>
      </c>
      <c r="K22" s="109">
        <f t="shared" ref="K22:K53" si="1">I22*B22</f>
        <v>34.659999999999997</v>
      </c>
      <c r="L22" s="115"/>
    </row>
    <row r="23" spans="1:12" ht="12.75" customHeight="1">
      <c r="A23" s="114"/>
      <c r="B23" s="107">
        <f>'Tax Invoice'!D19</f>
        <v>2</v>
      </c>
      <c r="C23" s="10" t="s">
        <v>716</v>
      </c>
      <c r="D23" s="10" t="s">
        <v>824</v>
      </c>
      <c r="E23" s="118" t="s">
        <v>717</v>
      </c>
      <c r="F23" s="140" t="s">
        <v>583</v>
      </c>
      <c r="G23" s="141"/>
      <c r="H23" s="11" t="s">
        <v>718</v>
      </c>
      <c r="I23" s="14">
        <f t="shared" si="0"/>
        <v>17.329999999999998</v>
      </c>
      <c r="J23" s="14">
        <v>17.329999999999998</v>
      </c>
      <c r="K23" s="109">
        <f t="shared" si="1"/>
        <v>34.659999999999997</v>
      </c>
      <c r="L23" s="115"/>
    </row>
    <row r="24" spans="1:12" ht="12.75" customHeight="1">
      <c r="A24" s="114"/>
      <c r="B24" s="107">
        <f>'Tax Invoice'!D20</f>
        <v>2</v>
      </c>
      <c r="C24" s="10" t="s">
        <v>716</v>
      </c>
      <c r="D24" s="10" t="s">
        <v>824</v>
      </c>
      <c r="E24" s="118" t="s">
        <v>717</v>
      </c>
      <c r="F24" s="140" t="s">
        <v>719</v>
      </c>
      <c r="G24" s="141"/>
      <c r="H24" s="11" t="s">
        <v>718</v>
      </c>
      <c r="I24" s="14">
        <f t="shared" si="0"/>
        <v>17.329999999999998</v>
      </c>
      <c r="J24" s="14">
        <v>17.329999999999998</v>
      </c>
      <c r="K24" s="109">
        <f t="shared" si="1"/>
        <v>34.659999999999997</v>
      </c>
      <c r="L24" s="115"/>
    </row>
    <row r="25" spans="1:12" ht="12.75" customHeight="1">
      <c r="A25" s="114"/>
      <c r="B25" s="107">
        <f>'Tax Invoice'!D21</f>
        <v>10</v>
      </c>
      <c r="C25" s="10" t="s">
        <v>716</v>
      </c>
      <c r="D25" s="10" t="s">
        <v>825</v>
      </c>
      <c r="E25" s="118" t="s">
        <v>720</v>
      </c>
      <c r="F25" s="140" t="s">
        <v>721</v>
      </c>
      <c r="G25" s="141"/>
      <c r="H25" s="11" t="s">
        <v>718</v>
      </c>
      <c r="I25" s="14">
        <f t="shared" si="0"/>
        <v>19.45</v>
      </c>
      <c r="J25" s="14">
        <v>19.45</v>
      </c>
      <c r="K25" s="109">
        <f t="shared" si="1"/>
        <v>194.5</v>
      </c>
      <c r="L25" s="115"/>
    </row>
    <row r="26" spans="1:12" ht="12.75" customHeight="1">
      <c r="A26" s="114"/>
      <c r="B26" s="107">
        <f>'Tax Invoice'!D22</f>
        <v>10</v>
      </c>
      <c r="C26" s="10" t="s">
        <v>716</v>
      </c>
      <c r="D26" s="10" t="s">
        <v>825</v>
      </c>
      <c r="E26" s="118" t="s">
        <v>720</v>
      </c>
      <c r="F26" s="140" t="s">
        <v>722</v>
      </c>
      <c r="G26" s="141"/>
      <c r="H26" s="11" t="s">
        <v>718</v>
      </c>
      <c r="I26" s="14">
        <f t="shared" si="0"/>
        <v>19.45</v>
      </c>
      <c r="J26" s="14">
        <v>19.45</v>
      </c>
      <c r="K26" s="109">
        <f t="shared" si="1"/>
        <v>194.5</v>
      </c>
      <c r="L26" s="115"/>
    </row>
    <row r="27" spans="1:12" ht="12.75" customHeight="1">
      <c r="A27" s="114"/>
      <c r="B27" s="107">
        <f>'Tax Invoice'!D23</f>
        <v>6</v>
      </c>
      <c r="C27" s="10" t="s">
        <v>716</v>
      </c>
      <c r="D27" s="10" t="s">
        <v>826</v>
      </c>
      <c r="E27" s="118" t="s">
        <v>723</v>
      </c>
      <c r="F27" s="140" t="s">
        <v>583</v>
      </c>
      <c r="G27" s="141"/>
      <c r="H27" s="11" t="s">
        <v>718</v>
      </c>
      <c r="I27" s="14">
        <f t="shared" si="0"/>
        <v>22.99</v>
      </c>
      <c r="J27" s="14">
        <v>22.99</v>
      </c>
      <c r="K27" s="109">
        <f t="shared" si="1"/>
        <v>137.94</v>
      </c>
      <c r="L27" s="115"/>
    </row>
    <row r="28" spans="1:12" ht="12.75" customHeight="1">
      <c r="A28" s="114"/>
      <c r="B28" s="107">
        <f>'Tax Invoice'!D24</f>
        <v>6</v>
      </c>
      <c r="C28" s="10" t="s">
        <v>716</v>
      </c>
      <c r="D28" s="10" t="s">
        <v>826</v>
      </c>
      <c r="E28" s="118" t="s">
        <v>723</v>
      </c>
      <c r="F28" s="140" t="s">
        <v>719</v>
      </c>
      <c r="G28" s="141"/>
      <c r="H28" s="11" t="s">
        <v>718</v>
      </c>
      <c r="I28" s="14">
        <f t="shared" si="0"/>
        <v>22.99</v>
      </c>
      <c r="J28" s="14">
        <v>22.99</v>
      </c>
      <c r="K28" s="109">
        <f t="shared" si="1"/>
        <v>137.94</v>
      </c>
      <c r="L28" s="115"/>
    </row>
    <row r="29" spans="1:12" ht="12.75" customHeight="1">
      <c r="A29" s="114"/>
      <c r="B29" s="107">
        <f>'Tax Invoice'!D25</f>
        <v>2</v>
      </c>
      <c r="C29" s="10" t="s">
        <v>716</v>
      </c>
      <c r="D29" s="10" t="s">
        <v>827</v>
      </c>
      <c r="E29" s="118" t="s">
        <v>724</v>
      </c>
      <c r="F29" s="140" t="s">
        <v>722</v>
      </c>
      <c r="G29" s="141"/>
      <c r="H29" s="11" t="s">
        <v>718</v>
      </c>
      <c r="I29" s="14">
        <f t="shared" si="0"/>
        <v>31.13</v>
      </c>
      <c r="J29" s="14">
        <v>31.13</v>
      </c>
      <c r="K29" s="109">
        <f t="shared" si="1"/>
        <v>62.26</v>
      </c>
      <c r="L29" s="115"/>
    </row>
    <row r="30" spans="1:12" ht="12.75" customHeight="1">
      <c r="A30" s="114"/>
      <c r="B30" s="107">
        <f>'Tax Invoice'!D26</f>
        <v>2</v>
      </c>
      <c r="C30" s="10" t="s">
        <v>716</v>
      </c>
      <c r="D30" s="10" t="s">
        <v>828</v>
      </c>
      <c r="E30" s="118" t="s">
        <v>725</v>
      </c>
      <c r="F30" s="140" t="s">
        <v>719</v>
      </c>
      <c r="G30" s="141"/>
      <c r="H30" s="11" t="s">
        <v>718</v>
      </c>
      <c r="I30" s="14">
        <f t="shared" si="0"/>
        <v>35.020000000000003</v>
      </c>
      <c r="J30" s="14">
        <v>35.020000000000003</v>
      </c>
      <c r="K30" s="109">
        <f t="shared" si="1"/>
        <v>70.040000000000006</v>
      </c>
      <c r="L30" s="115"/>
    </row>
    <row r="31" spans="1:12" ht="12.75" customHeight="1">
      <c r="A31" s="114"/>
      <c r="B31" s="107">
        <f>'Tax Invoice'!D27</f>
        <v>2</v>
      </c>
      <c r="C31" s="10" t="s">
        <v>716</v>
      </c>
      <c r="D31" s="10" t="s">
        <v>829</v>
      </c>
      <c r="E31" s="118" t="s">
        <v>726</v>
      </c>
      <c r="F31" s="140" t="s">
        <v>721</v>
      </c>
      <c r="G31" s="141"/>
      <c r="H31" s="11" t="s">
        <v>718</v>
      </c>
      <c r="I31" s="14">
        <f t="shared" si="0"/>
        <v>40.32</v>
      </c>
      <c r="J31" s="14">
        <v>40.32</v>
      </c>
      <c r="K31" s="109">
        <f t="shared" si="1"/>
        <v>80.64</v>
      </c>
      <c r="L31" s="115"/>
    </row>
    <row r="32" spans="1:12" ht="12.75" customHeight="1">
      <c r="A32" s="114"/>
      <c r="B32" s="107">
        <f>'Tax Invoice'!D28</f>
        <v>2</v>
      </c>
      <c r="C32" s="10" t="s">
        <v>716</v>
      </c>
      <c r="D32" s="10" t="s">
        <v>830</v>
      </c>
      <c r="E32" s="118" t="s">
        <v>727</v>
      </c>
      <c r="F32" s="140" t="s">
        <v>273</v>
      </c>
      <c r="G32" s="141"/>
      <c r="H32" s="11" t="s">
        <v>718</v>
      </c>
      <c r="I32" s="14">
        <f t="shared" si="0"/>
        <v>58.01</v>
      </c>
      <c r="J32" s="14">
        <v>58.01</v>
      </c>
      <c r="K32" s="109">
        <f t="shared" si="1"/>
        <v>116.02</v>
      </c>
      <c r="L32" s="115"/>
    </row>
    <row r="33" spans="1:12" ht="12.75" customHeight="1">
      <c r="A33" s="114"/>
      <c r="B33" s="107">
        <f>'Tax Invoice'!D29</f>
        <v>2</v>
      </c>
      <c r="C33" s="10" t="s">
        <v>716</v>
      </c>
      <c r="D33" s="10" t="s">
        <v>830</v>
      </c>
      <c r="E33" s="118" t="s">
        <v>727</v>
      </c>
      <c r="F33" s="140" t="s">
        <v>583</v>
      </c>
      <c r="G33" s="141"/>
      <c r="H33" s="11" t="s">
        <v>718</v>
      </c>
      <c r="I33" s="14">
        <f t="shared" si="0"/>
        <v>58.01</v>
      </c>
      <c r="J33" s="14">
        <v>58.01</v>
      </c>
      <c r="K33" s="109">
        <f t="shared" si="1"/>
        <v>116.02</v>
      </c>
      <c r="L33" s="115"/>
    </row>
    <row r="34" spans="1:12" ht="12.75" customHeight="1">
      <c r="A34" s="114"/>
      <c r="B34" s="107">
        <f>'Tax Invoice'!D30</f>
        <v>6</v>
      </c>
      <c r="C34" s="10" t="s">
        <v>728</v>
      </c>
      <c r="D34" s="10" t="s">
        <v>831</v>
      </c>
      <c r="E34" s="118" t="s">
        <v>723</v>
      </c>
      <c r="F34" s="140" t="s">
        <v>107</v>
      </c>
      <c r="G34" s="141"/>
      <c r="H34" s="11" t="s">
        <v>729</v>
      </c>
      <c r="I34" s="14">
        <f t="shared" si="0"/>
        <v>35.020000000000003</v>
      </c>
      <c r="J34" s="14">
        <v>35.020000000000003</v>
      </c>
      <c r="K34" s="109">
        <f t="shared" si="1"/>
        <v>210.12</v>
      </c>
      <c r="L34" s="115"/>
    </row>
    <row r="35" spans="1:12" ht="12.75" customHeight="1">
      <c r="A35" s="114"/>
      <c r="B35" s="107">
        <f>'Tax Invoice'!D31</f>
        <v>2</v>
      </c>
      <c r="C35" s="10" t="s">
        <v>728</v>
      </c>
      <c r="D35" s="10" t="s">
        <v>832</v>
      </c>
      <c r="E35" s="118" t="s">
        <v>730</v>
      </c>
      <c r="F35" s="140" t="s">
        <v>107</v>
      </c>
      <c r="G35" s="141"/>
      <c r="H35" s="11" t="s">
        <v>729</v>
      </c>
      <c r="I35" s="14">
        <f t="shared" si="0"/>
        <v>82.77</v>
      </c>
      <c r="J35" s="14">
        <v>82.77</v>
      </c>
      <c r="K35" s="109">
        <f t="shared" si="1"/>
        <v>165.54</v>
      </c>
      <c r="L35" s="115"/>
    </row>
    <row r="36" spans="1:12" ht="12.75" customHeight="1">
      <c r="A36" s="114"/>
      <c r="B36" s="107">
        <f>'Tax Invoice'!D32</f>
        <v>2</v>
      </c>
      <c r="C36" s="10" t="s">
        <v>731</v>
      </c>
      <c r="D36" s="10" t="s">
        <v>833</v>
      </c>
      <c r="E36" s="118" t="s">
        <v>723</v>
      </c>
      <c r="F36" s="140"/>
      <c r="G36" s="141"/>
      <c r="H36" s="11" t="s">
        <v>732</v>
      </c>
      <c r="I36" s="14">
        <f t="shared" si="0"/>
        <v>22.64</v>
      </c>
      <c r="J36" s="14">
        <v>22.64</v>
      </c>
      <c r="K36" s="109">
        <f t="shared" si="1"/>
        <v>45.28</v>
      </c>
      <c r="L36" s="115"/>
    </row>
    <row r="37" spans="1:12" ht="12.75" customHeight="1">
      <c r="A37" s="114"/>
      <c r="B37" s="107">
        <f>'Tax Invoice'!D33</f>
        <v>2</v>
      </c>
      <c r="C37" s="10" t="s">
        <v>731</v>
      </c>
      <c r="D37" s="10" t="s">
        <v>834</v>
      </c>
      <c r="E37" s="118" t="s">
        <v>733</v>
      </c>
      <c r="F37" s="140"/>
      <c r="G37" s="141"/>
      <c r="H37" s="11" t="s">
        <v>732</v>
      </c>
      <c r="I37" s="14">
        <f t="shared" si="0"/>
        <v>30.77</v>
      </c>
      <c r="J37" s="14">
        <v>30.77</v>
      </c>
      <c r="K37" s="109">
        <f t="shared" si="1"/>
        <v>61.54</v>
      </c>
      <c r="L37" s="115"/>
    </row>
    <row r="38" spans="1:12" ht="12.75" customHeight="1">
      <c r="A38" s="114"/>
      <c r="B38" s="107">
        <f>'Tax Invoice'!D34</f>
        <v>2</v>
      </c>
      <c r="C38" s="10" t="s">
        <v>734</v>
      </c>
      <c r="D38" s="10" t="s">
        <v>835</v>
      </c>
      <c r="E38" s="118" t="s">
        <v>730</v>
      </c>
      <c r="F38" s="140" t="s">
        <v>719</v>
      </c>
      <c r="G38" s="141"/>
      <c r="H38" s="11" t="s">
        <v>735</v>
      </c>
      <c r="I38" s="14">
        <f t="shared" si="0"/>
        <v>49.16</v>
      </c>
      <c r="J38" s="14">
        <v>49.16</v>
      </c>
      <c r="K38" s="109">
        <f t="shared" si="1"/>
        <v>98.32</v>
      </c>
      <c r="L38" s="115"/>
    </row>
    <row r="39" spans="1:12" ht="12.75" customHeight="1">
      <c r="A39" s="114"/>
      <c r="B39" s="107">
        <f>'Tax Invoice'!D35</f>
        <v>2</v>
      </c>
      <c r="C39" s="10" t="s">
        <v>736</v>
      </c>
      <c r="D39" s="10" t="s">
        <v>836</v>
      </c>
      <c r="E39" s="118" t="s">
        <v>727</v>
      </c>
      <c r="F39" s="140" t="s">
        <v>273</v>
      </c>
      <c r="G39" s="141"/>
      <c r="H39" s="11" t="s">
        <v>737</v>
      </c>
      <c r="I39" s="14">
        <f t="shared" si="0"/>
        <v>56.24</v>
      </c>
      <c r="J39" s="14">
        <v>56.24</v>
      </c>
      <c r="K39" s="109">
        <f t="shared" si="1"/>
        <v>112.48</v>
      </c>
      <c r="L39" s="115"/>
    </row>
    <row r="40" spans="1:12" ht="12.75" customHeight="1">
      <c r="A40" s="114"/>
      <c r="B40" s="107">
        <f>'Tax Invoice'!D36</f>
        <v>10</v>
      </c>
      <c r="C40" s="10" t="s">
        <v>738</v>
      </c>
      <c r="D40" s="10" t="s">
        <v>837</v>
      </c>
      <c r="E40" s="118" t="s">
        <v>726</v>
      </c>
      <c r="F40" s="140" t="s">
        <v>273</v>
      </c>
      <c r="G40" s="141"/>
      <c r="H40" s="11" t="s">
        <v>739</v>
      </c>
      <c r="I40" s="14">
        <f t="shared" si="0"/>
        <v>24.41</v>
      </c>
      <c r="J40" s="14">
        <v>24.41</v>
      </c>
      <c r="K40" s="109">
        <f t="shared" si="1"/>
        <v>244.1</v>
      </c>
      <c r="L40" s="115"/>
    </row>
    <row r="41" spans="1:12" ht="12.75" customHeight="1">
      <c r="A41" s="114"/>
      <c r="B41" s="107">
        <f>'Tax Invoice'!D37</f>
        <v>12</v>
      </c>
      <c r="C41" s="10" t="s">
        <v>738</v>
      </c>
      <c r="D41" s="10" t="s">
        <v>837</v>
      </c>
      <c r="E41" s="118" t="s">
        <v>726</v>
      </c>
      <c r="F41" s="140" t="s">
        <v>583</v>
      </c>
      <c r="G41" s="141"/>
      <c r="H41" s="11" t="s">
        <v>739</v>
      </c>
      <c r="I41" s="14">
        <f t="shared" si="0"/>
        <v>24.41</v>
      </c>
      <c r="J41" s="14">
        <v>24.41</v>
      </c>
      <c r="K41" s="109">
        <f t="shared" si="1"/>
        <v>292.92</v>
      </c>
      <c r="L41" s="115"/>
    </row>
    <row r="42" spans="1:12" ht="12.75" customHeight="1">
      <c r="A42" s="114"/>
      <c r="B42" s="107">
        <f>'Tax Invoice'!D38</f>
        <v>6</v>
      </c>
      <c r="C42" s="10" t="s">
        <v>738</v>
      </c>
      <c r="D42" s="10" t="s">
        <v>838</v>
      </c>
      <c r="E42" s="118" t="s">
        <v>740</v>
      </c>
      <c r="F42" s="140" t="s">
        <v>583</v>
      </c>
      <c r="G42" s="141"/>
      <c r="H42" s="11" t="s">
        <v>739</v>
      </c>
      <c r="I42" s="14">
        <f t="shared" si="0"/>
        <v>27.94</v>
      </c>
      <c r="J42" s="14">
        <v>27.94</v>
      </c>
      <c r="K42" s="109">
        <f t="shared" si="1"/>
        <v>167.64000000000001</v>
      </c>
      <c r="L42" s="115"/>
    </row>
    <row r="43" spans="1:12" ht="12.75" customHeight="1">
      <c r="A43" s="114"/>
      <c r="B43" s="107">
        <f>'Tax Invoice'!D39</f>
        <v>4</v>
      </c>
      <c r="C43" s="10" t="s">
        <v>738</v>
      </c>
      <c r="D43" s="10" t="s">
        <v>839</v>
      </c>
      <c r="E43" s="118" t="s">
        <v>741</v>
      </c>
      <c r="F43" s="140" t="s">
        <v>110</v>
      </c>
      <c r="G43" s="141"/>
      <c r="H43" s="11" t="s">
        <v>739</v>
      </c>
      <c r="I43" s="14">
        <f t="shared" si="0"/>
        <v>32.89</v>
      </c>
      <c r="J43" s="14">
        <v>32.89</v>
      </c>
      <c r="K43" s="109">
        <f t="shared" si="1"/>
        <v>131.56</v>
      </c>
      <c r="L43" s="115"/>
    </row>
    <row r="44" spans="1:12" ht="24" customHeight="1">
      <c r="A44" s="114"/>
      <c r="B44" s="107">
        <f>'Tax Invoice'!D40</f>
        <v>2</v>
      </c>
      <c r="C44" s="10" t="s">
        <v>742</v>
      </c>
      <c r="D44" s="10" t="s">
        <v>840</v>
      </c>
      <c r="E44" s="118" t="s">
        <v>724</v>
      </c>
      <c r="F44" s="140"/>
      <c r="G44" s="141"/>
      <c r="H44" s="11" t="s">
        <v>918</v>
      </c>
      <c r="I44" s="14">
        <f t="shared" si="0"/>
        <v>31.13</v>
      </c>
      <c r="J44" s="14">
        <v>31.13</v>
      </c>
      <c r="K44" s="109">
        <f t="shared" si="1"/>
        <v>62.26</v>
      </c>
      <c r="L44" s="115"/>
    </row>
    <row r="45" spans="1:12" ht="24" customHeight="1">
      <c r="A45" s="114"/>
      <c r="B45" s="107">
        <f>'Tax Invoice'!D41</f>
        <v>4</v>
      </c>
      <c r="C45" s="10" t="s">
        <v>742</v>
      </c>
      <c r="D45" s="10" t="s">
        <v>841</v>
      </c>
      <c r="E45" s="118" t="s">
        <v>730</v>
      </c>
      <c r="F45" s="140"/>
      <c r="G45" s="141"/>
      <c r="H45" s="11" t="s">
        <v>918</v>
      </c>
      <c r="I45" s="14">
        <f t="shared" si="0"/>
        <v>49.16</v>
      </c>
      <c r="J45" s="14">
        <v>49.16</v>
      </c>
      <c r="K45" s="109">
        <f t="shared" si="1"/>
        <v>196.64</v>
      </c>
      <c r="L45" s="115"/>
    </row>
    <row r="46" spans="1:12" ht="24" customHeight="1">
      <c r="A46" s="114"/>
      <c r="B46" s="107">
        <f>'Tax Invoice'!D42</f>
        <v>14</v>
      </c>
      <c r="C46" s="10" t="s">
        <v>742</v>
      </c>
      <c r="D46" s="10" t="s">
        <v>842</v>
      </c>
      <c r="E46" s="118" t="s">
        <v>743</v>
      </c>
      <c r="F46" s="140"/>
      <c r="G46" s="141"/>
      <c r="H46" s="11" t="s">
        <v>918</v>
      </c>
      <c r="I46" s="14">
        <f t="shared" si="0"/>
        <v>24.41</v>
      </c>
      <c r="J46" s="14">
        <v>24.41</v>
      </c>
      <c r="K46" s="109">
        <f t="shared" si="1"/>
        <v>341.74</v>
      </c>
      <c r="L46" s="115"/>
    </row>
    <row r="47" spans="1:12" ht="12.75" customHeight="1">
      <c r="A47" s="114"/>
      <c r="B47" s="107">
        <f>'Tax Invoice'!D43</f>
        <v>2</v>
      </c>
      <c r="C47" s="10" t="s">
        <v>744</v>
      </c>
      <c r="D47" s="10" t="s">
        <v>843</v>
      </c>
      <c r="E47" s="118" t="s">
        <v>745</v>
      </c>
      <c r="F47" s="140"/>
      <c r="G47" s="141"/>
      <c r="H47" s="11" t="s">
        <v>746</v>
      </c>
      <c r="I47" s="14">
        <f t="shared" si="0"/>
        <v>33.25</v>
      </c>
      <c r="J47" s="14">
        <v>33.25</v>
      </c>
      <c r="K47" s="109">
        <f t="shared" si="1"/>
        <v>66.5</v>
      </c>
      <c r="L47" s="115"/>
    </row>
    <row r="48" spans="1:12" ht="12.75" customHeight="1">
      <c r="A48" s="114"/>
      <c r="B48" s="107">
        <f>'Tax Invoice'!D44</f>
        <v>2</v>
      </c>
      <c r="C48" s="10" t="s">
        <v>744</v>
      </c>
      <c r="D48" s="10" t="s">
        <v>844</v>
      </c>
      <c r="E48" s="118" t="s">
        <v>733</v>
      </c>
      <c r="F48" s="140"/>
      <c r="G48" s="141"/>
      <c r="H48" s="11" t="s">
        <v>746</v>
      </c>
      <c r="I48" s="14">
        <f t="shared" si="0"/>
        <v>42.09</v>
      </c>
      <c r="J48" s="14">
        <v>42.09</v>
      </c>
      <c r="K48" s="109">
        <f t="shared" si="1"/>
        <v>84.18</v>
      </c>
      <c r="L48" s="115"/>
    </row>
    <row r="49" spans="1:12" ht="12.75" customHeight="1">
      <c r="A49" s="114"/>
      <c r="B49" s="107">
        <f>'Tax Invoice'!D45</f>
        <v>2</v>
      </c>
      <c r="C49" s="10" t="s">
        <v>747</v>
      </c>
      <c r="D49" s="10" t="s">
        <v>845</v>
      </c>
      <c r="E49" s="118" t="s">
        <v>723</v>
      </c>
      <c r="F49" s="140"/>
      <c r="G49" s="141"/>
      <c r="H49" s="11" t="s">
        <v>748</v>
      </c>
      <c r="I49" s="14">
        <f t="shared" si="0"/>
        <v>35.020000000000003</v>
      </c>
      <c r="J49" s="14">
        <v>35.020000000000003</v>
      </c>
      <c r="K49" s="109">
        <f t="shared" si="1"/>
        <v>70.040000000000006</v>
      </c>
      <c r="L49" s="115"/>
    </row>
    <row r="50" spans="1:12" ht="24" customHeight="1">
      <c r="A50" s="114"/>
      <c r="B50" s="107">
        <f>'Tax Invoice'!D46</f>
        <v>6</v>
      </c>
      <c r="C50" s="10" t="s">
        <v>749</v>
      </c>
      <c r="D50" s="10" t="s">
        <v>846</v>
      </c>
      <c r="E50" s="118" t="s">
        <v>750</v>
      </c>
      <c r="F50" s="140" t="s">
        <v>273</v>
      </c>
      <c r="G50" s="141"/>
      <c r="H50" s="11" t="s">
        <v>919</v>
      </c>
      <c r="I50" s="14">
        <f t="shared" si="0"/>
        <v>41.03</v>
      </c>
      <c r="J50" s="14">
        <v>41.03</v>
      </c>
      <c r="K50" s="109">
        <f t="shared" si="1"/>
        <v>246.18</v>
      </c>
      <c r="L50" s="115"/>
    </row>
    <row r="51" spans="1:12" ht="24" customHeight="1">
      <c r="A51" s="114"/>
      <c r="B51" s="107">
        <f>'Tax Invoice'!D47</f>
        <v>4</v>
      </c>
      <c r="C51" s="10" t="s">
        <v>749</v>
      </c>
      <c r="D51" s="10" t="s">
        <v>847</v>
      </c>
      <c r="E51" s="118" t="s">
        <v>751</v>
      </c>
      <c r="F51" s="140" t="s">
        <v>273</v>
      </c>
      <c r="G51" s="141"/>
      <c r="H51" s="11" t="s">
        <v>919</v>
      </c>
      <c r="I51" s="14">
        <f t="shared" si="0"/>
        <v>80.64</v>
      </c>
      <c r="J51" s="14">
        <v>80.64</v>
      </c>
      <c r="K51" s="109">
        <f t="shared" si="1"/>
        <v>322.56</v>
      </c>
      <c r="L51" s="115"/>
    </row>
    <row r="52" spans="1:12" ht="24" customHeight="1">
      <c r="A52" s="114"/>
      <c r="B52" s="107">
        <f>'Tax Invoice'!D48</f>
        <v>4</v>
      </c>
      <c r="C52" s="10" t="s">
        <v>749</v>
      </c>
      <c r="D52" s="10" t="s">
        <v>848</v>
      </c>
      <c r="E52" s="118" t="s">
        <v>752</v>
      </c>
      <c r="F52" s="140" t="s">
        <v>273</v>
      </c>
      <c r="G52" s="141"/>
      <c r="H52" s="11" t="s">
        <v>919</v>
      </c>
      <c r="I52" s="14">
        <f t="shared" si="0"/>
        <v>134.05000000000001</v>
      </c>
      <c r="J52" s="14">
        <v>134.05000000000001</v>
      </c>
      <c r="K52" s="109">
        <f t="shared" si="1"/>
        <v>536.20000000000005</v>
      </c>
      <c r="L52" s="115"/>
    </row>
    <row r="53" spans="1:12" ht="24" customHeight="1">
      <c r="A53" s="114"/>
      <c r="B53" s="107">
        <f>'Tax Invoice'!D49</f>
        <v>2</v>
      </c>
      <c r="C53" s="10" t="s">
        <v>749</v>
      </c>
      <c r="D53" s="10" t="s">
        <v>849</v>
      </c>
      <c r="E53" s="118" t="s">
        <v>753</v>
      </c>
      <c r="F53" s="140" t="s">
        <v>273</v>
      </c>
      <c r="G53" s="141"/>
      <c r="H53" s="11" t="s">
        <v>919</v>
      </c>
      <c r="I53" s="14">
        <f t="shared" si="0"/>
        <v>172.96</v>
      </c>
      <c r="J53" s="14">
        <v>172.96</v>
      </c>
      <c r="K53" s="109">
        <f t="shared" si="1"/>
        <v>345.92</v>
      </c>
      <c r="L53" s="115"/>
    </row>
    <row r="54" spans="1:12" ht="24" customHeight="1">
      <c r="A54" s="114"/>
      <c r="B54" s="107">
        <f>'Tax Invoice'!D50</f>
        <v>14</v>
      </c>
      <c r="C54" s="10" t="s">
        <v>749</v>
      </c>
      <c r="D54" s="10" t="s">
        <v>850</v>
      </c>
      <c r="E54" s="118" t="s">
        <v>743</v>
      </c>
      <c r="F54" s="140" t="s">
        <v>273</v>
      </c>
      <c r="G54" s="141"/>
      <c r="H54" s="11" t="s">
        <v>919</v>
      </c>
      <c r="I54" s="14">
        <f t="shared" ref="I54:I85" si="2">ROUNDUP(J54*$N$1,2)</f>
        <v>46.69</v>
      </c>
      <c r="J54" s="14">
        <v>46.69</v>
      </c>
      <c r="K54" s="109">
        <f t="shared" ref="K54:K85" si="3">I54*B54</f>
        <v>653.66</v>
      </c>
      <c r="L54" s="115"/>
    </row>
    <row r="55" spans="1:12" ht="12.75" customHeight="1">
      <c r="A55" s="114"/>
      <c r="B55" s="107">
        <f>'Tax Invoice'!D51</f>
        <v>4</v>
      </c>
      <c r="C55" s="10" t="s">
        <v>754</v>
      </c>
      <c r="D55" s="10" t="s">
        <v>851</v>
      </c>
      <c r="E55" s="118" t="s">
        <v>755</v>
      </c>
      <c r="F55" s="140"/>
      <c r="G55" s="141"/>
      <c r="H55" s="11" t="s">
        <v>756</v>
      </c>
      <c r="I55" s="14">
        <f t="shared" si="2"/>
        <v>54.47</v>
      </c>
      <c r="J55" s="14">
        <v>54.47</v>
      </c>
      <c r="K55" s="109">
        <f t="shared" si="3"/>
        <v>217.88</v>
      </c>
      <c r="L55" s="115"/>
    </row>
    <row r="56" spans="1:12" ht="12.75" customHeight="1">
      <c r="A56" s="114"/>
      <c r="B56" s="107">
        <f>'Tax Invoice'!D52</f>
        <v>12</v>
      </c>
      <c r="C56" s="10" t="s">
        <v>754</v>
      </c>
      <c r="D56" s="10" t="s">
        <v>852</v>
      </c>
      <c r="E56" s="118" t="s">
        <v>757</v>
      </c>
      <c r="F56" s="140"/>
      <c r="G56" s="141"/>
      <c r="H56" s="11" t="s">
        <v>756</v>
      </c>
      <c r="I56" s="14">
        <f t="shared" si="2"/>
        <v>282.61</v>
      </c>
      <c r="J56" s="14">
        <v>282.61</v>
      </c>
      <c r="K56" s="109">
        <f t="shared" si="3"/>
        <v>3391.32</v>
      </c>
      <c r="L56" s="121"/>
    </row>
    <row r="57" spans="1:12" ht="12.75" customHeight="1">
      <c r="A57" s="114"/>
      <c r="B57" s="107">
        <f>'Tax Invoice'!D53</f>
        <v>14</v>
      </c>
      <c r="C57" s="10" t="s">
        <v>754</v>
      </c>
      <c r="D57" s="10" t="s">
        <v>853</v>
      </c>
      <c r="E57" s="118" t="s">
        <v>743</v>
      </c>
      <c r="F57" s="140"/>
      <c r="G57" s="141"/>
      <c r="H57" s="11" t="s">
        <v>756</v>
      </c>
      <c r="I57" s="14">
        <f t="shared" si="2"/>
        <v>68.62</v>
      </c>
      <c r="J57" s="14">
        <v>68.62</v>
      </c>
      <c r="K57" s="109">
        <f t="shared" si="3"/>
        <v>960.68000000000006</v>
      </c>
      <c r="L57" s="115"/>
    </row>
    <row r="58" spans="1:12" ht="12.75" customHeight="1">
      <c r="A58" s="114"/>
      <c r="B58" s="107">
        <f>'Tax Invoice'!D54</f>
        <v>2</v>
      </c>
      <c r="C58" s="10" t="s">
        <v>758</v>
      </c>
      <c r="D58" s="10" t="s">
        <v>854</v>
      </c>
      <c r="E58" s="118" t="s">
        <v>750</v>
      </c>
      <c r="F58" s="140"/>
      <c r="G58" s="141"/>
      <c r="H58" s="11" t="s">
        <v>759</v>
      </c>
      <c r="I58" s="14">
        <f t="shared" si="2"/>
        <v>29.71</v>
      </c>
      <c r="J58" s="14">
        <v>29.71</v>
      </c>
      <c r="K58" s="109">
        <f t="shared" si="3"/>
        <v>59.42</v>
      </c>
      <c r="L58" s="115"/>
    </row>
    <row r="59" spans="1:12" ht="12.75" customHeight="1">
      <c r="A59" s="114"/>
      <c r="B59" s="107">
        <f>'Tax Invoice'!D55</f>
        <v>10</v>
      </c>
      <c r="C59" s="10" t="s">
        <v>760</v>
      </c>
      <c r="D59" s="10" t="s">
        <v>855</v>
      </c>
      <c r="E59" s="118" t="s">
        <v>727</v>
      </c>
      <c r="F59" s="140" t="s">
        <v>273</v>
      </c>
      <c r="G59" s="141"/>
      <c r="H59" s="11" t="s">
        <v>761</v>
      </c>
      <c r="I59" s="14">
        <f t="shared" si="2"/>
        <v>220.71</v>
      </c>
      <c r="J59" s="14">
        <v>220.71</v>
      </c>
      <c r="K59" s="109">
        <f t="shared" si="3"/>
        <v>2207.1</v>
      </c>
      <c r="L59" s="121"/>
    </row>
    <row r="60" spans="1:12" ht="12.75" customHeight="1">
      <c r="A60" s="114"/>
      <c r="B60" s="107">
        <f>'Tax Invoice'!D56</f>
        <v>8</v>
      </c>
      <c r="C60" s="10" t="s">
        <v>760</v>
      </c>
      <c r="D60" s="10" t="s">
        <v>856</v>
      </c>
      <c r="E60" s="118" t="s">
        <v>762</v>
      </c>
      <c r="F60" s="140" t="s">
        <v>273</v>
      </c>
      <c r="G60" s="141"/>
      <c r="H60" s="11" t="s">
        <v>761</v>
      </c>
      <c r="I60" s="14">
        <f t="shared" si="2"/>
        <v>105.76</v>
      </c>
      <c r="J60" s="14">
        <v>105.76</v>
      </c>
      <c r="K60" s="109">
        <f t="shared" si="3"/>
        <v>846.08</v>
      </c>
      <c r="L60" s="115"/>
    </row>
    <row r="61" spans="1:12" ht="12.75" customHeight="1">
      <c r="A61" s="114"/>
      <c r="B61" s="107">
        <f>'Tax Invoice'!D57</f>
        <v>22</v>
      </c>
      <c r="C61" s="10" t="s">
        <v>760</v>
      </c>
      <c r="D61" s="10" t="s">
        <v>857</v>
      </c>
      <c r="E61" s="118" t="s">
        <v>763</v>
      </c>
      <c r="F61" s="140" t="s">
        <v>273</v>
      </c>
      <c r="G61" s="141"/>
      <c r="H61" s="11" t="s">
        <v>761</v>
      </c>
      <c r="I61" s="14">
        <f t="shared" si="2"/>
        <v>125.21</v>
      </c>
      <c r="J61" s="14">
        <v>125.21</v>
      </c>
      <c r="K61" s="109">
        <f t="shared" si="3"/>
        <v>2754.62</v>
      </c>
      <c r="L61" s="121"/>
    </row>
    <row r="62" spans="1:12" ht="12.75" customHeight="1">
      <c r="A62" s="114"/>
      <c r="B62" s="107">
        <f>'Tax Invoice'!D58</f>
        <v>2</v>
      </c>
      <c r="C62" s="10" t="s">
        <v>764</v>
      </c>
      <c r="D62" s="10" t="s">
        <v>858</v>
      </c>
      <c r="E62" s="118" t="s">
        <v>723</v>
      </c>
      <c r="F62" s="140" t="s">
        <v>273</v>
      </c>
      <c r="G62" s="141"/>
      <c r="H62" s="11" t="s">
        <v>765</v>
      </c>
      <c r="I62" s="14">
        <f t="shared" si="2"/>
        <v>13.44</v>
      </c>
      <c r="J62" s="14">
        <v>13.44</v>
      </c>
      <c r="K62" s="109">
        <f t="shared" si="3"/>
        <v>26.88</v>
      </c>
      <c r="L62" s="115"/>
    </row>
    <row r="63" spans="1:12" ht="12.75" customHeight="1">
      <c r="A63" s="114"/>
      <c r="B63" s="107">
        <f>'Tax Invoice'!D59</f>
        <v>6</v>
      </c>
      <c r="C63" s="10" t="s">
        <v>764</v>
      </c>
      <c r="D63" s="10" t="s">
        <v>859</v>
      </c>
      <c r="E63" s="118" t="s">
        <v>726</v>
      </c>
      <c r="F63" s="140" t="s">
        <v>273</v>
      </c>
      <c r="G63" s="141"/>
      <c r="H63" s="11" t="s">
        <v>765</v>
      </c>
      <c r="I63" s="14">
        <f t="shared" si="2"/>
        <v>23.34</v>
      </c>
      <c r="J63" s="14">
        <v>23.34</v>
      </c>
      <c r="K63" s="109">
        <f t="shared" si="3"/>
        <v>140.04</v>
      </c>
      <c r="L63" s="115"/>
    </row>
    <row r="64" spans="1:12" ht="12.75" customHeight="1">
      <c r="A64" s="114"/>
      <c r="B64" s="107">
        <f>'Tax Invoice'!D60</f>
        <v>16</v>
      </c>
      <c r="C64" s="10" t="s">
        <v>764</v>
      </c>
      <c r="D64" s="10" t="s">
        <v>860</v>
      </c>
      <c r="E64" s="118" t="s">
        <v>741</v>
      </c>
      <c r="F64" s="140" t="s">
        <v>273</v>
      </c>
      <c r="G64" s="141"/>
      <c r="H64" s="11" t="s">
        <v>765</v>
      </c>
      <c r="I64" s="14">
        <f t="shared" si="2"/>
        <v>27.94</v>
      </c>
      <c r="J64" s="14">
        <v>27.94</v>
      </c>
      <c r="K64" s="109">
        <f t="shared" si="3"/>
        <v>447.04</v>
      </c>
      <c r="L64" s="115"/>
    </row>
    <row r="65" spans="1:12" ht="12.75" customHeight="1">
      <c r="A65" s="114"/>
      <c r="B65" s="107">
        <f>'Tax Invoice'!D61</f>
        <v>2</v>
      </c>
      <c r="C65" s="10" t="s">
        <v>764</v>
      </c>
      <c r="D65" s="10" t="s">
        <v>861</v>
      </c>
      <c r="E65" s="118" t="s">
        <v>727</v>
      </c>
      <c r="F65" s="140" t="s">
        <v>273</v>
      </c>
      <c r="G65" s="141"/>
      <c r="H65" s="11" t="s">
        <v>765</v>
      </c>
      <c r="I65" s="14">
        <f t="shared" si="2"/>
        <v>31.48</v>
      </c>
      <c r="J65" s="14">
        <v>31.48</v>
      </c>
      <c r="K65" s="109">
        <f t="shared" si="3"/>
        <v>62.96</v>
      </c>
      <c r="L65" s="115"/>
    </row>
    <row r="66" spans="1:12" ht="24" customHeight="1">
      <c r="A66" s="114"/>
      <c r="B66" s="107">
        <f>'Tax Invoice'!D62</f>
        <v>6</v>
      </c>
      <c r="C66" s="10" t="s">
        <v>766</v>
      </c>
      <c r="D66" s="10" t="s">
        <v>862</v>
      </c>
      <c r="E66" s="118" t="s">
        <v>740</v>
      </c>
      <c r="F66" s="140"/>
      <c r="G66" s="141"/>
      <c r="H66" s="11" t="s">
        <v>767</v>
      </c>
      <c r="I66" s="14">
        <f t="shared" si="2"/>
        <v>100.45</v>
      </c>
      <c r="J66" s="14">
        <v>100.45</v>
      </c>
      <c r="K66" s="109">
        <f t="shared" si="3"/>
        <v>602.70000000000005</v>
      </c>
      <c r="L66" s="115"/>
    </row>
    <row r="67" spans="1:12" ht="12.75" customHeight="1">
      <c r="A67" s="114"/>
      <c r="B67" s="107">
        <f>'Tax Invoice'!D63</f>
        <v>2</v>
      </c>
      <c r="C67" s="10" t="s">
        <v>768</v>
      </c>
      <c r="D67" s="10" t="s">
        <v>863</v>
      </c>
      <c r="E67" s="118" t="s">
        <v>723</v>
      </c>
      <c r="F67" s="140"/>
      <c r="G67" s="141"/>
      <c r="H67" s="11" t="s">
        <v>769</v>
      </c>
      <c r="I67" s="14">
        <f t="shared" si="2"/>
        <v>59.78</v>
      </c>
      <c r="J67" s="14">
        <v>59.78</v>
      </c>
      <c r="K67" s="109">
        <f t="shared" si="3"/>
        <v>119.56</v>
      </c>
      <c r="L67" s="115"/>
    </row>
    <row r="68" spans="1:12" ht="12.75" customHeight="1">
      <c r="A68" s="114"/>
      <c r="B68" s="107">
        <f>'Tax Invoice'!D64</f>
        <v>2</v>
      </c>
      <c r="C68" s="10" t="s">
        <v>768</v>
      </c>
      <c r="D68" s="10" t="s">
        <v>864</v>
      </c>
      <c r="E68" s="118" t="s">
        <v>750</v>
      </c>
      <c r="F68" s="140"/>
      <c r="G68" s="141"/>
      <c r="H68" s="11" t="s">
        <v>769</v>
      </c>
      <c r="I68" s="14">
        <f t="shared" si="2"/>
        <v>63.31</v>
      </c>
      <c r="J68" s="14">
        <v>63.31</v>
      </c>
      <c r="K68" s="109">
        <f t="shared" si="3"/>
        <v>126.62</v>
      </c>
      <c r="L68" s="115"/>
    </row>
    <row r="69" spans="1:12" ht="12.75" customHeight="1">
      <c r="A69" s="114"/>
      <c r="B69" s="107">
        <f>'Tax Invoice'!D65</f>
        <v>2</v>
      </c>
      <c r="C69" s="10" t="s">
        <v>770</v>
      </c>
      <c r="D69" s="10" t="s">
        <v>865</v>
      </c>
      <c r="E69" s="118" t="s">
        <v>733</v>
      </c>
      <c r="F69" s="140"/>
      <c r="G69" s="141"/>
      <c r="H69" s="11" t="s">
        <v>771</v>
      </c>
      <c r="I69" s="14">
        <f t="shared" si="2"/>
        <v>70.39</v>
      </c>
      <c r="J69" s="14">
        <v>70.39</v>
      </c>
      <c r="K69" s="109">
        <f t="shared" si="3"/>
        <v>140.78</v>
      </c>
      <c r="L69" s="115"/>
    </row>
    <row r="70" spans="1:12" ht="12.75" customHeight="1">
      <c r="A70" s="114"/>
      <c r="B70" s="107">
        <f>'Tax Invoice'!D66</f>
        <v>6</v>
      </c>
      <c r="C70" s="10" t="s">
        <v>772</v>
      </c>
      <c r="D70" s="10" t="s">
        <v>866</v>
      </c>
      <c r="E70" s="118" t="s">
        <v>314</v>
      </c>
      <c r="F70" s="140" t="s">
        <v>273</v>
      </c>
      <c r="G70" s="141"/>
      <c r="H70" s="11" t="s">
        <v>773</v>
      </c>
      <c r="I70" s="14">
        <f t="shared" si="2"/>
        <v>26.17</v>
      </c>
      <c r="J70" s="14">
        <v>26.17</v>
      </c>
      <c r="K70" s="109">
        <f t="shared" si="3"/>
        <v>157.02000000000001</v>
      </c>
      <c r="L70" s="115"/>
    </row>
    <row r="71" spans="1:12" ht="12.75" customHeight="1">
      <c r="A71" s="114"/>
      <c r="B71" s="107">
        <f>'Tax Invoice'!D67</f>
        <v>6</v>
      </c>
      <c r="C71" s="10" t="s">
        <v>772</v>
      </c>
      <c r="D71" s="10" t="s">
        <v>866</v>
      </c>
      <c r="E71" s="118" t="s">
        <v>314</v>
      </c>
      <c r="F71" s="140" t="s">
        <v>673</v>
      </c>
      <c r="G71" s="141"/>
      <c r="H71" s="11" t="s">
        <v>773</v>
      </c>
      <c r="I71" s="14">
        <f t="shared" si="2"/>
        <v>26.17</v>
      </c>
      <c r="J71" s="14">
        <v>26.17</v>
      </c>
      <c r="K71" s="109">
        <f t="shared" si="3"/>
        <v>157.02000000000001</v>
      </c>
      <c r="L71" s="115"/>
    </row>
    <row r="72" spans="1:12" ht="12.75" customHeight="1">
      <c r="A72" s="114"/>
      <c r="B72" s="107">
        <f>'Tax Invoice'!D68</f>
        <v>2</v>
      </c>
      <c r="C72" s="10" t="s">
        <v>774</v>
      </c>
      <c r="D72" s="10" t="s">
        <v>774</v>
      </c>
      <c r="E72" s="118" t="s">
        <v>294</v>
      </c>
      <c r="F72" s="140" t="s">
        <v>273</v>
      </c>
      <c r="G72" s="141"/>
      <c r="H72" s="11" t="s">
        <v>775</v>
      </c>
      <c r="I72" s="14">
        <f t="shared" si="2"/>
        <v>12.03</v>
      </c>
      <c r="J72" s="14">
        <v>12.03</v>
      </c>
      <c r="K72" s="109">
        <f t="shared" si="3"/>
        <v>24.06</v>
      </c>
      <c r="L72" s="115"/>
    </row>
    <row r="73" spans="1:12" ht="12.75" customHeight="1">
      <c r="A73" s="114"/>
      <c r="B73" s="107">
        <f>'Tax Invoice'!D69</f>
        <v>2</v>
      </c>
      <c r="C73" s="10" t="s">
        <v>774</v>
      </c>
      <c r="D73" s="10" t="s">
        <v>774</v>
      </c>
      <c r="E73" s="118" t="s">
        <v>294</v>
      </c>
      <c r="F73" s="140" t="s">
        <v>583</v>
      </c>
      <c r="G73" s="141"/>
      <c r="H73" s="11" t="s">
        <v>775</v>
      </c>
      <c r="I73" s="14">
        <f t="shared" si="2"/>
        <v>12.03</v>
      </c>
      <c r="J73" s="14">
        <v>12.03</v>
      </c>
      <c r="K73" s="109">
        <f t="shared" si="3"/>
        <v>24.06</v>
      </c>
      <c r="L73" s="115"/>
    </row>
    <row r="74" spans="1:12" ht="12.75" customHeight="1">
      <c r="A74" s="114"/>
      <c r="B74" s="107">
        <f>'Tax Invoice'!D70</f>
        <v>2</v>
      </c>
      <c r="C74" s="10" t="s">
        <v>774</v>
      </c>
      <c r="D74" s="10" t="s">
        <v>774</v>
      </c>
      <c r="E74" s="118" t="s">
        <v>294</v>
      </c>
      <c r="F74" s="140" t="s">
        <v>776</v>
      </c>
      <c r="G74" s="141"/>
      <c r="H74" s="11" t="s">
        <v>775</v>
      </c>
      <c r="I74" s="14">
        <f t="shared" si="2"/>
        <v>12.03</v>
      </c>
      <c r="J74" s="14">
        <v>12.03</v>
      </c>
      <c r="K74" s="109">
        <f t="shared" si="3"/>
        <v>24.06</v>
      </c>
      <c r="L74" s="115"/>
    </row>
    <row r="75" spans="1:12" ht="12.75" customHeight="1">
      <c r="A75" s="114"/>
      <c r="B75" s="107">
        <f>'Tax Invoice'!D71</f>
        <v>4</v>
      </c>
      <c r="C75" s="10" t="s">
        <v>774</v>
      </c>
      <c r="D75" s="10" t="s">
        <v>774</v>
      </c>
      <c r="E75" s="118" t="s">
        <v>294</v>
      </c>
      <c r="F75" s="140" t="s">
        <v>777</v>
      </c>
      <c r="G75" s="141"/>
      <c r="H75" s="11" t="s">
        <v>775</v>
      </c>
      <c r="I75" s="14">
        <f t="shared" si="2"/>
        <v>12.03</v>
      </c>
      <c r="J75" s="14">
        <v>12.03</v>
      </c>
      <c r="K75" s="109">
        <f t="shared" si="3"/>
        <v>48.12</v>
      </c>
      <c r="L75" s="115"/>
    </row>
    <row r="76" spans="1:12" ht="12.75" customHeight="1">
      <c r="A76" s="114"/>
      <c r="B76" s="107">
        <f>'Tax Invoice'!D72</f>
        <v>4</v>
      </c>
      <c r="C76" s="10" t="s">
        <v>778</v>
      </c>
      <c r="D76" s="10" t="s">
        <v>867</v>
      </c>
      <c r="E76" s="118" t="s">
        <v>755</v>
      </c>
      <c r="F76" s="140"/>
      <c r="G76" s="141"/>
      <c r="H76" s="11" t="s">
        <v>779</v>
      </c>
      <c r="I76" s="14">
        <f t="shared" si="2"/>
        <v>24.41</v>
      </c>
      <c r="J76" s="14">
        <v>24.41</v>
      </c>
      <c r="K76" s="109">
        <f t="shared" si="3"/>
        <v>97.64</v>
      </c>
      <c r="L76" s="115"/>
    </row>
    <row r="77" spans="1:12" ht="12.75" customHeight="1">
      <c r="A77" s="114"/>
      <c r="B77" s="107">
        <f>'Tax Invoice'!D73</f>
        <v>4</v>
      </c>
      <c r="C77" s="10" t="s">
        <v>778</v>
      </c>
      <c r="D77" s="10" t="s">
        <v>868</v>
      </c>
      <c r="E77" s="118" t="s">
        <v>745</v>
      </c>
      <c r="F77" s="140"/>
      <c r="G77" s="141"/>
      <c r="H77" s="11" t="s">
        <v>779</v>
      </c>
      <c r="I77" s="14">
        <f t="shared" si="2"/>
        <v>38.549999999999997</v>
      </c>
      <c r="J77" s="14">
        <v>38.549999999999997</v>
      </c>
      <c r="K77" s="109">
        <f t="shared" si="3"/>
        <v>154.19999999999999</v>
      </c>
      <c r="L77" s="115"/>
    </row>
    <row r="78" spans="1:12" ht="12.75" customHeight="1">
      <c r="A78" s="114"/>
      <c r="B78" s="107">
        <f>'Tax Invoice'!D74</f>
        <v>2</v>
      </c>
      <c r="C78" s="10" t="s">
        <v>778</v>
      </c>
      <c r="D78" s="10" t="s">
        <v>869</v>
      </c>
      <c r="E78" s="118" t="s">
        <v>723</v>
      </c>
      <c r="F78" s="140"/>
      <c r="G78" s="141"/>
      <c r="H78" s="11" t="s">
        <v>779</v>
      </c>
      <c r="I78" s="14">
        <f t="shared" si="2"/>
        <v>47.4</v>
      </c>
      <c r="J78" s="14">
        <v>47.4</v>
      </c>
      <c r="K78" s="109">
        <f t="shared" si="3"/>
        <v>94.8</v>
      </c>
      <c r="L78" s="115"/>
    </row>
    <row r="79" spans="1:12" ht="24" customHeight="1">
      <c r="A79" s="114"/>
      <c r="B79" s="107">
        <f>'Tax Invoice'!D75</f>
        <v>2</v>
      </c>
      <c r="C79" s="10" t="s">
        <v>780</v>
      </c>
      <c r="D79" s="10" t="s">
        <v>870</v>
      </c>
      <c r="E79" s="118" t="s">
        <v>750</v>
      </c>
      <c r="F79" s="140"/>
      <c r="G79" s="141"/>
      <c r="H79" s="11" t="s">
        <v>781</v>
      </c>
      <c r="I79" s="14">
        <f t="shared" si="2"/>
        <v>52.7</v>
      </c>
      <c r="J79" s="14">
        <v>52.7</v>
      </c>
      <c r="K79" s="109">
        <f t="shared" si="3"/>
        <v>105.4</v>
      </c>
      <c r="L79" s="115"/>
    </row>
    <row r="80" spans="1:12" ht="12.75" customHeight="1">
      <c r="A80" s="114"/>
      <c r="B80" s="107">
        <f>'Tax Invoice'!D76</f>
        <v>6</v>
      </c>
      <c r="C80" s="10" t="s">
        <v>782</v>
      </c>
      <c r="D80" s="10" t="s">
        <v>871</v>
      </c>
      <c r="E80" s="118" t="s">
        <v>726</v>
      </c>
      <c r="F80" s="140"/>
      <c r="G80" s="141"/>
      <c r="H80" s="11" t="s">
        <v>783</v>
      </c>
      <c r="I80" s="14">
        <f t="shared" si="2"/>
        <v>72.16</v>
      </c>
      <c r="J80" s="14">
        <v>72.16</v>
      </c>
      <c r="K80" s="109">
        <f t="shared" si="3"/>
        <v>432.96</v>
      </c>
      <c r="L80" s="115"/>
    </row>
    <row r="81" spans="1:12" ht="12.75" customHeight="1">
      <c r="A81" s="114"/>
      <c r="B81" s="107">
        <f>'Tax Invoice'!D77</f>
        <v>2</v>
      </c>
      <c r="C81" s="10" t="s">
        <v>784</v>
      </c>
      <c r="D81" s="10" t="s">
        <v>872</v>
      </c>
      <c r="E81" s="118" t="s">
        <v>730</v>
      </c>
      <c r="F81" s="140"/>
      <c r="G81" s="141"/>
      <c r="H81" s="11" t="s">
        <v>785</v>
      </c>
      <c r="I81" s="14">
        <f t="shared" si="2"/>
        <v>132.29</v>
      </c>
      <c r="J81" s="14">
        <v>132.29</v>
      </c>
      <c r="K81" s="109">
        <f t="shared" si="3"/>
        <v>264.58</v>
      </c>
      <c r="L81" s="115"/>
    </row>
    <row r="82" spans="1:12" ht="24" customHeight="1">
      <c r="A82" s="114"/>
      <c r="B82" s="107">
        <f>'Tax Invoice'!D78</f>
        <v>4</v>
      </c>
      <c r="C82" s="10" t="s">
        <v>786</v>
      </c>
      <c r="D82" s="10" t="s">
        <v>873</v>
      </c>
      <c r="E82" s="118" t="s">
        <v>745</v>
      </c>
      <c r="F82" s="140" t="s">
        <v>273</v>
      </c>
      <c r="G82" s="141"/>
      <c r="H82" s="11" t="s">
        <v>787</v>
      </c>
      <c r="I82" s="14">
        <f t="shared" si="2"/>
        <v>93.38</v>
      </c>
      <c r="J82" s="14">
        <v>93.38</v>
      </c>
      <c r="K82" s="109">
        <f t="shared" si="3"/>
        <v>373.52</v>
      </c>
      <c r="L82" s="115"/>
    </row>
    <row r="83" spans="1:12" ht="12.75" customHeight="1">
      <c r="A83" s="114"/>
      <c r="B83" s="107">
        <f>'Tax Invoice'!D79</f>
        <v>2</v>
      </c>
      <c r="C83" s="10" t="s">
        <v>788</v>
      </c>
      <c r="D83" s="10" t="s">
        <v>874</v>
      </c>
      <c r="E83" s="118" t="s">
        <v>745</v>
      </c>
      <c r="F83" s="140"/>
      <c r="G83" s="141"/>
      <c r="H83" s="11" t="s">
        <v>789</v>
      </c>
      <c r="I83" s="14">
        <f t="shared" si="2"/>
        <v>29.71</v>
      </c>
      <c r="J83" s="14">
        <v>29.71</v>
      </c>
      <c r="K83" s="109">
        <f t="shared" si="3"/>
        <v>59.42</v>
      </c>
      <c r="L83" s="115"/>
    </row>
    <row r="84" spans="1:12" ht="12.75" customHeight="1">
      <c r="A84" s="114"/>
      <c r="B84" s="107">
        <f>'Tax Invoice'!D80</f>
        <v>4</v>
      </c>
      <c r="C84" s="10" t="s">
        <v>788</v>
      </c>
      <c r="D84" s="10" t="s">
        <v>875</v>
      </c>
      <c r="E84" s="118" t="s">
        <v>723</v>
      </c>
      <c r="F84" s="140"/>
      <c r="G84" s="141"/>
      <c r="H84" s="11" t="s">
        <v>789</v>
      </c>
      <c r="I84" s="14">
        <f t="shared" si="2"/>
        <v>31.48</v>
      </c>
      <c r="J84" s="14">
        <v>31.48</v>
      </c>
      <c r="K84" s="109">
        <f t="shared" si="3"/>
        <v>125.92</v>
      </c>
      <c r="L84" s="115"/>
    </row>
    <row r="85" spans="1:12" ht="12.75" customHeight="1">
      <c r="A85" s="114"/>
      <c r="B85" s="107">
        <f>'Tax Invoice'!D81</f>
        <v>2</v>
      </c>
      <c r="C85" s="10" t="s">
        <v>788</v>
      </c>
      <c r="D85" s="10" t="s">
        <v>876</v>
      </c>
      <c r="E85" s="118" t="s">
        <v>790</v>
      </c>
      <c r="F85" s="140"/>
      <c r="G85" s="141"/>
      <c r="H85" s="11" t="s">
        <v>789</v>
      </c>
      <c r="I85" s="14">
        <f t="shared" si="2"/>
        <v>35.020000000000003</v>
      </c>
      <c r="J85" s="14">
        <v>35.020000000000003</v>
      </c>
      <c r="K85" s="109">
        <f t="shared" si="3"/>
        <v>70.040000000000006</v>
      </c>
      <c r="L85" s="115"/>
    </row>
    <row r="86" spans="1:12" ht="24" customHeight="1">
      <c r="A86" s="114"/>
      <c r="B86" s="107">
        <f>'Tax Invoice'!D82</f>
        <v>2</v>
      </c>
      <c r="C86" s="10" t="s">
        <v>791</v>
      </c>
      <c r="D86" s="10" t="s">
        <v>877</v>
      </c>
      <c r="E86" s="118" t="s">
        <v>733</v>
      </c>
      <c r="F86" s="140"/>
      <c r="G86" s="141"/>
      <c r="H86" s="11" t="s">
        <v>792</v>
      </c>
      <c r="I86" s="14">
        <f t="shared" ref="I86:I117" si="4">ROUNDUP(J86*$N$1,2)</f>
        <v>77.459999999999994</v>
      </c>
      <c r="J86" s="14">
        <v>77.459999999999994</v>
      </c>
      <c r="K86" s="109">
        <f t="shared" ref="K86:K117" si="5">I86*B86</f>
        <v>154.91999999999999</v>
      </c>
      <c r="L86" s="115"/>
    </row>
    <row r="87" spans="1:12" ht="12.75" customHeight="1">
      <c r="A87" s="114"/>
      <c r="B87" s="107">
        <f>'Tax Invoice'!D83</f>
        <v>4</v>
      </c>
      <c r="C87" s="10" t="s">
        <v>793</v>
      </c>
      <c r="D87" s="10" t="s">
        <v>878</v>
      </c>
      <c r="E87" s="118" t="s">
        <v>723</v>
      </c>
      <c r="F87" s="140"/>
      <c r="G87" s="141"/>
      <c r="H87" s="11" t="s">
        <v>794</v>
      </c>
      <c r="I87" s="14">
        <f t="shared" si="4"/>
        <v>31.48</v>
      </c>
      <c r="J87" s="14">
        <v>31.48</v>
      </c>
      <c r="K87" s="109">
        <f t="shared" si="5"/>
        <v>125.92</v>
      </c>
      <c r="L87" s="115"/>
    </row>
    <row r="88" spans="1:12" ht="12.75" customHeight="1">
      <c r="A88" s="114"/>
      <c r="B88" s="107">
        <f>'Tax Invoice'!D84</f>
        <v>2</v>
      </c>
      <c r="C88" s="10" t="s">
        <v>793</v>
      </c>
      <c r="D88" s="10" t="s">
        <v>879</v>
      </c>
      <c r="E88" s="118" t="s">
        <v>790</v>
      </c>
      <c r="F88" s="140"/>
      <c r="G88" s="141"/>
      <c r="H88" s="11" t="s">
        <v>794</v>
      </c>
      <c r="I88" s="14">
        <f t="shared" si="4"/>
        <v>35.020000000000003</v>
      </c>
      <c r="J88" s="14">
        <v>35.020000000000003</v>
      </c>
      <c r="K88" s="109">
        <f t="shared" si="5"/>
        <v>70.040000000000006</v>
      </c>
      <c r="L88" s="115"/>
    </row>
    <row r="89" spans="1:12" ht="12.75" customHeight="1">
      <c r="A89" s="114"/>
      <c r="B89" s="107">
        <f>'Tax Invoice'!D85</f>
        <v>4</v>
      </c>
      <c r="C89" s="10" t="s">
        <v>795</v>
      </c>
      <c r="D89" s="10" t="s">
        <v>880</v>
      </c>
      <c r="E89" s="118" t="s">
        <v>723</v>
      </c>
      <c r="F89" s="140"/>
      <c r="G89" s="141"/>
      <c r="H89" s="11" t="s">
        <v>796</v>
      </c>
      <c r="I89" s="14">
        <f t="shared" si="4"/>
        <v>31.48</v>
      </c>
      <c r="J89" s="14">
        <v>31.48</v>
      </c>
      <c r="K89" s="109">
        <f t="shared" si="5"/>
        <v>125.92</v>
      </c>
      <c r="L89" s="115"/>
    </row>
    <row r="90" spans="1:12" ht="12.75" customHeight="1">
      <c r="A90" s="114"/>
      <c r="B90" s="107">
        <f>'Tax Invoice'!D86</f>
        <v>2</v>
      </c>
      <c r="C90" s="10" t="s">
        <v>795</v>
      </c>
      <c r="D90" s="10" t="s">
        <v>881</v>
      </c>
      <c r="E90" s="118" t="s">
        <v>790</v>
      </c>
      <c r="F90" s="140"/>
      <c r="G90" s="141"/>
      <c r="H90" s="11" t="s">
        <v>796</v>
      </c>
      <c r="I90" s="14">
        <f t="shared" si="4"/>
        <v>35.020000000000003</v>
      </c>
      <c r="J90" s="14">
        <v>35.020000000000003</v>
      </c>
      <c r="K90" s="109">
        <f t="shared" si="5"/>
        <v>70.040000000000006</v>
      </c>
      <c r="L90" s="115"/>
    </row>
    <row r="91" spans="1:12" ht="12.75" customHeight="1">
      <c r="A91" s="114"/>
      <c r="B91" s="107">
        <f>'Tax Invoice'!D87</f>
        <v>6</v>
      </c>
      <c r="C91" s="10" t="s">
        <v>795</v>
      </c>
      <c r="D91" s="10" t="s">
        <v>882</v>
      </c>
      <c r="E91" s="118" t="s">
        <v>725</v>
      </c>
      <c r="F91" s="140"/>
      <c r="G91" s="141"/>
      <c r="H91" s="11" t="s">
        <v>796</v>
      </c>
      <c r="I91" s="14">
        <f t="shared" si="4"/>
        <v>42.09</v>
      </c>
      <c r="J91" s="14">
        <v>42.09</v>
      </c>
      <c r="K91" s="109">
        <f t="shared" si="5"/>
        <v>252.54000000000002</v>
      </c>
      <c r="L91" s="115"/>
    </row>
    <row r="92" spans="1:12" ht="12.75" customHeight="1">
      <c r="A92" s="114"/>
      <c r="B92" s="107">
        <f>'Tax Invoice'!D88</f>
        <v>2</v>
      </c>
      <c r="C92" s="10" t="s">
        <v>797</v>
      </c>
      <c r="D92" s="10" t="s">
        <v>883</v>
      </c>
      <c r="E92" s="118" t="s">
        <v>725</v>
      </c>
      <c r="F92" s="140" t="s">
        <v>636</v>
      </c>
      <c r="G92" s="141"/>
      <c r="H92" s="11" t="s">
        <v>798</v>
      </c>
      <c r="I92" s="14">
        <f t="shared" si="4"/>
        <v>22.99</v>
      </c>
      <c r="J92" s="14">
        <v>22.99</v>
      </c>
      <c r="K92" s="109">
        <f t="shared" si="5"/>
        <v>45.98</v>
      </c>
      <c r="L92" s="115"/>
    </row>
    <row r="93" spans="1:12" ht="12.75" customHeight="1">
      <c r="A93" s="114"/>
      <c r="B93" s="107">
        <f>'Tax Invoice'!D89</f>
        <v>2</v>
      </c>
      <c r="C93" s="10" t="s">
        <v>799</v>
      </c>
      <c r="D93" s="10" t="s">
        <v>884</v>
      </c>
      <c r="E93" s="118" t="s">
        <v>800</v>
      </c>
      <c r="F93" s="140" t="s">
        <v>110</v>
      </c>
      <c r="G93" s="141"/>
      <c r="H93" s="11" t="s">
        <v>801</v>
      </c>
      <c r="I93" s="14">
        <f t="shared" si="4"/>
        <v>13.44</v>
      </c>
      <c r="J93" s="14">
        <v>13.44</v>
      </c>
      <c r="K93" s="109">
        <f t="shared" si="5"/>
        <v>26.88</v>
      </c>
      <c r="L93" s="115"/>
    </row>
    <row r="94" spans="1:12" ht="12.75" customHeight="1">
      <c r="A94" s="114"/>
      <c r="B94" s="107">
        <f>'Tax Invoice'!D90</f>
        <v>2</v>
      </c>
      <c r="C94" s="10" t="s">
        <v>799</v>
      </c>
      <c r="D94" s="10" t="s">
        <v>885</v>
      </c>
      <c r="E94" s="118" t="s">
        <v>745</v>
      </c>
      <c r="F94" s="140" t="s">
        <v>273</v>
      </c>
      <c r="G94" s="141"/>
      <c r="H94" s="11" t="s">
        <v>801</v>
      </c>
      <c r="I94" s="14">
        <f t="shared" si="4"/>
        <v>14.86</v>
      </c>
      <c r="J94" s="14">
        <v>14.86</v>
      </c>
      <c r="K94" s="109">
        <f t="shared" si="5"/>
        <v>29.72</v>
      </c>
      <c r="L94" s="115"/>
    </row>
    <row r="95" spans="1:12" ht="12.75" customHeight="1">
      <c r="A95" s="114"/>
      <c r="B95" s="107">
        <f>'Tax Invoice'!D91</f>
        <v>2</v>
      </c>
      <c r="C95" s="10" t="s">
        <v>799</v>
      </c>
      <c r="D95" s="10" t="s">
        <v>885</v>
      </c>
      <c r="E95" s="118" t="s">
        <v>745</v>
      </c>
      <c r="F95" s="140" t="s">
        <v>583</v>
      </c>
      <c r="G95" s="141"/>
      <c r="H95" s="11" t="s">
        <v>801</v>
      </c>
      <c r="I95" s="14">
        <f t="shared" si="4"/>
        <v>14.86</v>
      </c>
      <c r="J95" s="14">
        <v>14.86</v>
      </c>
      <c r="K95" s="109">
        <f t="shared" si="5"/>
        <v>29.72</v>
      </c>
      <c r="L95" s="115"/>
    </row>
    <row r="96" spans="1:12" ht="12.75" customHeight="1">
      <c r="A96" s="114"/>
      <c r="B96" s="107">
        <f>'Tax Invoice'!D92</f>
        <v>2</v>
      </c>
      <c r="C96" s="10" t="s">
        <v>799</v>
      </c>
      <c r="D96" s="10" t="s">
        <v>886</v>
      </c>
      <c r="E96" s="118" t="s">
        <v>723</v>
      </c>
      <c r="F96" s="140" t="s">
        <v>583</v>
      </c>
      <c r="G96" s="141"/>
      <c r="H96" s="11" t="s">
        <v>801</v>
      </c>
      <c r="I96" s="14">
        <f t="shared" si="4"/>
        <v>15.56</v>
      </c>
      <c r="J96" s="14">
        <v>15.56</v>
      </c>
      <c r="K96" s="109">
        <f t="shared" si="5"/>
        <v>31.12</v>
      </c>
      <c r="L96" s="115"/>
    </row>
    <row r="97" spans="1:12" ht="12.75" customHeight="1">
      <c r="A97" s="114"/>
      <c r="B97" s="107">
        <f>'Tax Invoice'!D93</f>
        <v>6</v>
      </c>
      <c r="C97" s="10" t="s">
        <v>799</v>
      </c>
      <c r="D97" s="10" t="s">
        <v>886</v>
      </c>
      <c r="E97" s="118" t="s">
        <v>723</v>
      </c>
      <c r="F97" s="140" t="s">
        <v>110</v>
      </c>
      <c r="G97" s="141"/>
      <c r="H97" s="11" t="s">
        <v>801</v>
      </c>
      <c r="I97" s="14">
        <f t="shared" si="4"/>
        <v>15.56</v>
      </c>
      <c r="J97" s="14">
        <v>15.56</v>
      </c>
      <c r="K97" s="109">
        <f t="shared" si="5"/>
        <v>93.36</v>
      </c>
      <c r="L97" s="115"/>
    </row>
    <row r="98" spans="1:12" ht="12.75" customHeight="1">
      <c r="A98" s="114"/>
      <c r="B98" s="107">
        <f>'Tax Invoice'!D94</f>
        <v>32</v>
      </c>
      <c r="C98" s="10" t="s">
        <v>799</v>
      </c>
      <c r="D98" s="10" t="s">
        <v>887</v>
      </c>
      <c r="E98" s="118" t="s">
        <v>750</v>
      </c>
      <c r="F98" s="140" t="s">
        <v>273</v>
      </c>
      <c r="G98" s="141"/>
      <c r="H98" s="11" t="s">
        <v>801</v>
      </c>
      <c r="I98" s="14">
        <f t="shared" si="4"/>
        <v>16.27</v>
      </c>
      <c r="J98" s="14">
        <v>16.27</v>
      </c>
      <c r="K98" s="109">
        <f t="shared" si="5"/>
        <v>520.64</v>
      </c>
      <c r="L98" s="115"/>
    </row>
    <row r="99" spans="1:12" ht="12.75" customHeight="1">
      <c r="A99" s="114"/>
      <c r="B99" s="107">
        <f>'Tax Invoice'!D95</f>
        <v>24</v>
      </c>
      <c r="C99" s="10" t="s">
        <v>799</v>
      </c>
      <c r="D99" s="10" t="s">
        <v>888</v>
      </c>
      <c r="E99" s="118" t="s">
        <v>790</v>
      </c>
      <c r="F99" s="140" t="s">
        <v>273</v>
      </c>
      <c r="G99" s="141"/>
      <c r="H99" s="11" t="s">
        <v>801</v>
      </c>
      <c r="I99" s="14">
        <f t="shared" si="4"/>
        <v>16.98</v>
      </c>
      <c r="J99" s="14">
        <v>16.98</v>
      </c>
      <c r="K99" s="109">
        <f t="shared" si="5"/>
        <v>407.52</v>
      </c>
      <c r="L99" s="115"/>
    </row>
    <row r="100" spans="1:12" ht="12.75" customHeight="1">
      <c r="A100" s="114"/>
      <c r="B100" s="107">
        <f>'Tax Invoice'!D96</f>
        <v>28</v>
      </c>
      <c r="C100" s="10" t="s">
        <v>799</v>
      </c>
      <c r="D100" s="10" t="s">
        <v>888</v>
      </c>
      <c r="E100" s="118" t="s">
        <v>790</v>
      </c>
      <c r="F100" s="140" t="s">
        <v>110</v>
      </c>
      <c r="G100" s="141"/>
      <c r="H100" s="11" t="s">
        <v>801</v>
      </c>
      <c r="I100" s="14">
        <f t="shared" si="4"/>
        <v>16.98</v>
      </c>
      <c r="J100" s="14">
        <v>16.98</v>
      </c>
      <c r="K100" s="109">
        <f t="shared" si="5"/>
        <v>475.44</v>
      </c>
      <c r="L100" s="115"/>
    </row>
    <row r="101" spans="1:12" ht="12.75" customHeight="1">
      <c r="A101" s="114"/>
      <c r="B101" s="107">
        <f>'Tax Invoice'!D97</f>
        <v>12</v>
      </c>
      <c r="C101" s="10" t="s">
        <v>799</v>
      </c>
      <c r="D101" s="10" t="s">
        <v>888</v>
      </c>
      <c r="E101" s="118" t="s">
        <v>790</v>
      </c>
      <c r="F101" s="140" t="s">
        <v>777</v>
      </c>
      <c r="G101" s="141"/>
      <c r="H101" s="11" t="s">
        <v>801</v>
      </c>
      <c r="I101" s="14">
        <f t="shared" si="4"/>
        <v>16.98</v>
      </c>
      <c r="J101" s="14">
        <v>16.98</v>
      </c>
      <c r="K101" s="109">
        <f t="shared" si="5"/>
        <v>203.76</v>
      </c>
      <c r="L101" s="115"/>
    </row>
    <row r="102" spans="1:12" ht="12.75" customHeight="1">
      <c r="A102" s="114"/>
      <c r="B102" s="107">
        <f>'Tax Invoice'!D98</f>
        <v>2</v>
      </c>
      <c r="C102" s="10" t="s">
        <v>799</v>
      </c>
      <c r="D102" s="10" t="s">
        <v>889</v>
      </c>
      <c r="E102" s="118" t="s">
        <v>733</v>
      </c>
      <c r="F102" s="140" t="s">
        <v>273</v>
      </c>
      <c r="G102" s="141"/>
      <c r="H102" s="11" t="s">
        <v>801</v>
      </c>
      <c r="I102" s="14">
        <f t="shared" si="4"/>
        <v>18.39</v>
      </c>
      <c r="J102" s="14">
        <v>18.39</v>
      </c>
      <c r="K102" s="109">
        <f t="shared" si="5"/>
        <v>36.78</v>
      </c>
      <c r="L102" s="115"/>
    </row>
    <row r="103" spans="1:12" ht="12.75" customHeight="1">
      <c r="A103" s="114"/>
      <c r="B103" s="107">
        <f>'Tax Invoice'!D99</f>
        <v>20</v>
      </c>
      <c r="C103" s="10" t="s">
        <v>799</v>
      </c>
      <c r="D103" s="10" t="s">
        <v>889</v>
      </c>
      <c r="E103" s="118" t="s">
        <v>733</v>
      </c>
      <c r="F103" s="140" t="s">
        <v>110</v>
      </c>
      <c r="G103" s="141"/>
      <c r="H103" s="11" t="s">
        <v>801</v>
      </c>
      <c r="I103" s="14">
        <f t="shared" si="4"/>
        <v>18.39</v>
      </c>
      <c r="J103" s="14">
        <v>18.39</v>
      </c>
      <c r="K103" s="109">
        <f t="shared" si="5"/>
        <v>367.8</v>
      </c>
      <c r="L103" s="115"/>
    </row>
    <row r="104" spans="1:12" ht="12.75" customHeight="1">
      <c r="A104" s="114"/>
      <c r="B104" s="107">
        <f>'Tax Invoice'!D100</f>
        <v>4</v>
      </c>
      <c r="C104" s="10" t="s">
        <v>799</v>
      </c>
      <c r="D104" s="10" t="s">
        <v>889</v>
      </c>
      <c r="E104" s="118" t="s">
        <v>733</v>
      </c>
      <c r="F104" s="140" t="s">
        <v>719</v>
      </c>
      <c r="G104" s="141"/>
      <c r="H104" s="11" t="s">
        <v>801</v>
      </c>
      <c r="I104" s="14">
        <f t="shared" si="4"/>
        <v>18.39</v>
      </c>
      <c r="J104" s="14">
        <v>18.39</v>
      </c>
      <c r="K104" s="109">
        <f t="shared" si="5"/>
        <v>73.56</v>
      </c>
      <c r="L104" s="115"/>
    </row>
    <row r="105" spans="1:12" ht="12.75" customHeight="1">
      <c r="A105" s="114"/>
      <c r="B105" s="107">
        <f>'Tax Invoice'!D101</f>
        <v>2</v>
      </c>
      <c r="C105" s="10" t="s">
        <v>799</v>
      </c>
      <c r="D105" s="10" t="s">
        <v>890</v>
      </c>
      <c r="E105" s="118" t="s">
        <v>724</v>
      </c>
      <c r="F105" s="140" t="s">
        <v>722</v>
      </c>
      <c r="G105" s="141"/>
      <c r="H105" s="11" t="s">
        <v>801</v>
      </c>
      <c r="I105" s="14">
        <f t="shared" si="4"/>
        <v>19.809999999999999</v>
      </c>
      <c r="J105" s="14">
        <v>19.809999999999999</v>
      </c>
      <c r="K105" s="109">
        <f t="shared" si="5"/>
        <v>39.619999999999997</v>
      </c>
      <c r="L105" s="115"/>
    </row>
    <row r="106" spans="1:12" ht="12.75" customHeight="1">
      <c r="A106" s="114"/>
      <c r="B106" s="107">
        <f>'Tax Invoice'!D102</f>
        <v>2</v>
      </c>
      <c r="C106" s="10" t="s">
        <v>799</v>
      </c>
      <c r="D106" s="10" t="s">
        <v>891</v>
      </c>
      <c r="E106" s="118" t="s">
        <v>725</v>
      </c>
      <c r="F106" s="140" t="s">
        <v>719</v>
      </c>
      <c r="G106" s="141"/>
      <c r="H106" s="11" t="s">
        <v>801</v>
      </c>
      <c r="I106" s="14">
        <f t="shared" si="4"/>
        <v>21.93</v>
      </c>
      <c r="J106" s="14">
        <v>21.93</v>
      </c>
      <c r="K106" s="109">
        <f t="shared" si="5"/>
        <v>43.86</v>
      </c>
      <c r="L106" s="115"/>
    </row>
    <row r="107" spans="1:12" ht="12.75" customHeight="1">
      <c r="A107" s="114"/>
      <c r="B107" s="107">
        <f>'Tax Invoice'!D103</f>
        <v>2</v>
      </c>
      <c r="C107" s="10" t="s">
        <v>799</v>
      </c>
      <c r="D107" s="10" t="s">
        <v>892</v>
      </c>
      <c r="E107" s="118" t="s">
        <v>730</v>
      </c>
      <c r="F107" s="140" t="s">
        <v>273</v>
      </c>
      <c r="G107" s="141"/>
      <c r="H107" s="11" t="s">
        <v>801</v>
      </c>
      <c r="I107" s="14">
        <f t="shared" si="4"/>
        <v>25.47</v>
      </c>
      <c r="J107" s="14">
        <v>25.47</v>
      </c>
      <c r="K107" s="109">
        <f t="shared" si="5"/>
        <v>50.94</v>
      </c>
      <c r="L107" s="115"/>
    </row>
    <row r="108" spans="1:12" ht="12.75" customHeight="1">
      <c r="A108" s="114"/>
      <c r="B108" s="107">
        <f>'Tax Invoice'!D104</f>
        <v>2</v>
      </c>
      <c r="C108" s="10" t="s">
        <v>799</v>
      </c>
      <c r="D108" s="10" t="s">
        <v>892</v>
      </c>
      <c r="E108" s="118" t="s">
        <v>730</v>
      </c>
      <c r="F108" s="140" t="s">
        <v>583</v>
      </c>
      <c r="G108" s="141"/>
      <c r="H108" s="11" t="s">
        <v>801</v>
      </c>
      <c r="I108" s="14">
        <f t="shared" si="4"/>
        <v>25.47</v>
      </c>
      <c r="J108" s="14">
        <v>25.47</v>
      </c>
      <c r="K108" s="109">
        <f t="shared" si="5"/>
        <v>50.94</v>
      </c>
      <c r="L108" s="115"/>
    </row>
    <row r="109" spans="1:12" ht="12.75" customHeight="1">
      <c r="A109" s="114"/>
      <c r="B109" s="107">
        <f>'Tax Invoice'!D105</f>
        <v>2</v>
      </c>
      <c r="C109" s="10" t="s">
        <v>799</v>
      </c>
      <c r="D109" s="10" t="s">
        <v>892</v>
      </c>
      <c r="E109" s="118" t="s">
        <v>730</v>
      </c>
      <c r="F109" s="140" t="s">
        <v>719</v>
      </c>
      <c r="G109" s="141"/>
      <c r="H109" s="11" t="s">
        <v>801</v>
      </c>
      <c r="I109" s="14">
        <f t="shared" si="4"/>
        <v>25.47</v>
      </c>
      <c r="J109" s="14">
        <v>25.47</v>
      </c>
      <c r="K109" s="109">
        <f t="shared" si="5"/>
        <v>50.94</v>
      </c>
      <c r="L109" s="115"/>
    </row>
    <row r="110" spans="1:12" ht="24" customHeight="1">
      <c r="A110" s="114"/>
      <c r="B110" s="107">
        <f>'Tax Invoice'!D106</f>
        <v>12</v>
      </c>
      <c r="C110" s="10" t="s">
        <v>802</v>
      </c>
      <c r="D110" s="10" t="s">
        <v>893</v>
      </c>
      <c r="E110" s="118" t="s">
        <v>723</v>
      </c>
      <c r="F110" s="140"/>
      <c r="G110" s="141"/>
      <c r="H110" s="11" t="s">
        <v>803</v>
      </c>
      <c r="I110" s="14">
        <f t="shared" si="4"/>
        <v>16.27</v>
      </c>
      <c r="J110" s="14">
        <v>16.27</v>
      </c>
      <c r="K110" s="109">
        <f t="shared" si="5"/>
        <v>195.24</v>
      </c>
      <c r="L110" s="115"/>
    </row>
    <row r="111" spans="1:12" ht="24" customHeight="1">
      <c r="A111" s="114"/>
      <c r="B111" s="107">
        <f>'Tax Invoice'!D107</f>
        <v>6</v>
      </c>
      <c r="C111" s="10" t="s">
        <v>802</v>
      </c>
      <c r="D111" s="10" t="s">
        <v>894</v>
      </c>
      <c r="E111" s="118" t="s">
        <v>740</v>
      </c>
      <c r="F111" s="140"/>
      <c r="G111" s="141"/>
      <c r="H111" s="11" t="s">
        <v>803</v>
      </c>
      <c r="I111" s="14">
        <f t="shared" si="4"/>
        <v>36.79</v>
      </c>
      <c r="J111" s="14">
        <v>36.79</v>
      </c>
      <c r="K111" s="109">
        <f t="shared" si="5"/>
        <v>220.74</v>
      </c>
      <c r="L111" s="115"/>
    </row>
    <row r="112" spans="1:12" ht="24" customHeight="1">
      <c r="A112" s="114"/>
      <c r="B112" s="107">
        <f>'Tax Invoice'!D108</f>
        <v>2</v>
      </c>
      <c r="C112" s="10" t="s">
        <v>802</v>
      </c>
      <c r="D112" s="10" t="s">
        <v>895</v>
      </c>
      <c r="E112" s="118" t="s">
        <v>730</v>
      </c>
      <c r="F112" s="140"/>
      <c r="G112" s="141"/>
      <c r="H112" s="11" t="s">
        <v>803</v>
      </c>
      <c r="I112" s="14">
        <f t="shared" si="4"/>
        <v>40.32</v>
      </c>
      <c r="J112" s="14">
        <v>40.32</v>
      </c>
      <c r="K112" s="109">
        <f t="shared" si="5"/>
        <v>80.64</v>
      </c>
      <c r="L112" s="115"/>
    </row>
    <row r="113" spans="1:12" ht="24" customHeight="1">
      <c r="A113" s="114"/>
      <c r="B113" s="107">
        <f>'Tax Invoice'!D109</f>
        <v>18</v>
      </c>
      <c r="C113" s="10" t="s">
        <v>802</v>
      </c>
      <c r="D113" s="10" t="s">
        <v>896</v>
      </c>
      <c r="E113" s="118" t="s">
        <v>804</v>
      </c>
      <c r="F113" s="140"/>
      <c r="G113" s="141"/>
      <c r="H113" s="11" t="s">
        <v>803</v>
      </c>
      <c r="I113" s="14">
        <f t="shared" si="4"/>
        <v>88.07</v>
      </c>
      <c r="J113" s="14">
        <v>88.07</v>
      </c>
      <c r="K113" s="109">
        <f t="shared" si="5"/>
        <v>1585.2599999999998</v>
      </c>
      <c r="L113" s="121"/>
    </row>
    <row r="114" spans="1:12" ht="24" customHeight="1">
      <c r="A114" s="114"/>
      <c r="B114" s="107">
        <f>'Tax Invoice'!D110</f>
        <v>2</v>
      </c>
      <c r="C114" s="10" t="s">
        <v>805</v>
      </c>
      <c r="D114" s="10" t="s">
        <v>897</v>
      </c>
      <c r="E114" s="118" t="s">
        <v>800</v>
      </c>
      <c r="F114" s="140"/>
      <c r="G114" s="141"/>
      <c r="H114" s="11" t="s">
        <v>806</v>
      </c>
      <c r="I114" s="14">
        <f t="shared" si="4"/>
        <v>51.29</v>
      </c>
      <c r="J114" s="14">
        <v>51.29</v>
      </c>
      <c r="K114" s="109">
        <f t="shared" si="5"/>
        <v>102.58</v>
      </c>
      <c r="L114" s="115"/>
    </row>
    <row r="115" spans="1:12" ht="24" customHeight="1">
      <c r="A115" s="114"/>
      <c r="B115" s="107">
        <f>'Tax Invoice'!D111</f>
        <v>4</v>
      </c>
      <c r="C115" s="10" t="s">
        <v>807</v>
      </c>
      <c r="D115" s="10" t="s">
        <v>898</v>
      </c>
      <c r="E115" s="118" t="s">
        <v>723</v>
      </c>
      <c r="F115" s="140" t="s">
        <v>673</v>
      </c>
      <c r="G115" s="141"/>
      <c r="H115" s="11" t="s">
        <v>808</v>
      </c>
      <c r="I115" s="14">
        <f t="shared" si="4"/>
        <v>88.07</v>
      </c>
      <c r="J115" s="14">
        <v>88.07</v>
      </c>
      <c r="K115" s="109">
        <f t="shared" si="5"/>
        <v>352.28</v>
      </c>
      <c r="L115" s="115"/>
    </row>
    <row r="116" spans="1:12" ht="24" customHeight="1">
      <c r="A116" s="114"/>
      <c r="B116" s="107">
        <f>'Tax Invoice'!D112</f>
        <v>4</v>
      </c>
      <c r="C116" s="10" t="s">
        <v>807</v>
      </c>
      <c r="D116" s="10" t="s">
        <v>899</v>
      </c>
      <c r="E116" s="118" t="s">
        <v>790</v>
      </c>
      <c r="F116" s="140" t="s">
        <v>673</v>
      </c>
      <c r="G116" s="141"/>
      <c r="H116" s="11" t="s">
        <v>808</v>
      </c>
      <c r="I116" s="14">
        <f t="shared" si="4"/>
        <v>102.22</v>
      </c>
      <c r="J116" s="14">
        <v>102.22</v>
      </c>
      <c r="K116" s="109">
        <f t="shared" si="5"/>
        <v>408.88</v>
      </c>
      <c r="L116" s="115"/>
    </row>
    <row r="117" spans="1:12" ht="24" customHeight="1">
      <c r="A117" s="114"/>
      <c r="B117" s="107">
        <f>'Tax Invoice'!D113</f>
        <v>4</v>
      </c>
      <c r="C117" s="10" t="s">
        <v>809</v>
      </c>
      <c r="D117" s="10" t="s">
        <v>900</v>
      </c>
      <c r="E117" s="118" t="s">
        <v>745</v>
      </c>
      <c r="F117" s="140" t="s">
        <v>273</v>
      </c>
      <c r="G117" s="141"/>
      <c r="H117" s="11" t="s">
        <v>810</v>
      </c>
      <c r="I117" s="14">
        <f t="shared" si="4"/>
        <v>38.549999999999997</v>
      </c>
      <c r="J117" s="14">
        <v>38.549999999999997</v>
      </c>
      <c r="K117" s="109">
        <f t="shared" si="5"/>
        <v>154.19999999999999</v>
      </c>
      <c r="L117" s="115"/>
    </row>
    <row r="118" spans="1:12" ht="24" customHeight="1">
      <c r="A118" s="114"/>
      <c r="B118" s="107">
        <f>'Tax Invoice'!D114</f>
        <v>12</v>
      </c>
      <c r="C118" s="10" t="s">
        <v>809</v>
      </c>
      <c r="D118" s="10" t="s">
        <v>901</v>
      </c>
      <c r="E118" s="118" t="s">
        <v>723</v>
      </c>
      <c r="F118" s="140" t="s">
        <v>273</v>
      </c>
      <c r="G118" s="141"/>
      <c r="H118" s="11" t="s">
        <v>810</v>
      </c>
      <c r="I118" s="14">
        <f t="shared" ref="I118:I134" si="6">ROUNDUP(J118*$N$1,2)</f>
        <v>38.549999999999997</v>
      </c>
      <c r="J118" s="14">
        <v>38.549999999999997</v>
      </c>
      <c r="K118" s="109">
        <f t="shared" ref="K118:K134" si="7">I118*B118</f>
        <v>462.59999999999997</v>
      </c>
      <c r="L118" s="115"/>
    </row>
    <row r="119" spans="1:12" ht="24" customHeight="1">
      <c r="A119" s="114"/>
      <c r="B119" s="107">
        <f>'Tax Invoice'!D115</f>
        <v>2</v>
      </c>
      <c r="C119" s="10" t="s">
        <v>809</v>
      </c>
      <c r="D119" s="10" t="s">
        <v>902</v>
      </c>
      <c r="E119" s="118" t="s">
        <v>790</v>
      </c>
      <c r="F119" s="140" t="s">
        <v>273</v>
      </c>
      <c r="G119" s="141"/>
      <c r="H119" s="11" t="s">
        <v>810</v>
      </c>
      <c r="I119" s="14">
        <f t="shared" si="6"/>
        <v>45.63</v>
      </c>
      <c r="J119" s="14">
        <v>45.63</v>
      </c>
      <c r="K119" s="109">
        <f t="shared" si="7"/>
        <v>91.26</v>
      </c>
      <c r="L119" s="115"/>
    </row>
    <row r="120" spans="1:12" ht="24" customHeight="1">
      <c r="A120" s="114"/>
      <c r="B120" s="107">
        <f>'Tax Invoice'!D116</f>
        <v>2</v>
      </c>
      <c r="C120" s="10" t="s">
        <v>809</v>
      </c>
      <c r="D120" s="10" t="s">
        <v>903</v>
      </c>
      <c r="E120" s="118" t="s">
        <v>733</v>
      </c>
      <c r="F120" s="140" t="s">
        <v>273</v>
      </c>
      <c r="G120" s="141"/>
      <c r="H120" s="11" t="s">
        <v>810</v>
      </c>
      <c r="I120" s="14">
        <f t="shared" si="6"/>
        <v>49.16</v>
      </c>
      <c r="J120" s="14">
        <v>49.16</v>
      </c>
      <c r="K120" s="109">
        <f t="shared" si="7"/>
        <v>98.32</v>
      </c>
      <c r="L120" s="115"/>
    </row>
    <row r="121" spans="1:12" ht="24" customHeight="1">
      <c r="A121" s="114"/>
      <c r="B121" s="107">
        <f>'Tax Invoice'!D117</f>
        <v>4</v>
      </c>
      <c r="C121" s="10" t="s">
        <v>809</v>
      </c>
      <c r="D121" s="10" t="s">
        <v>904</v>
      </c>
      <c r="E121" s="118" t="s">
        <v>724</v>
      </c>
      <c r="F121" s="140" t="s">
        <v>273</v>
      </c>
      <c r="G121" s="141"/>
      <c r="H121" s="11" t="s">
        <v>810</v>
      </c>
      <c r="I121" s="14">
        <f t="shared" si="6"/>
        <v>56.24</v>
      </c>
      <c r="J121" s="14">
        <v>56.24</v>
      </c>
      <c r="K121" s="109">
        <f t="shared" si="7"/>
        <v>224.96</v>
      </c>
      <c r="L121" s="115"/>
    </row>
    <row r="122" spans="1:12" ht="24" customHeight="1">
      <c r="A122" s="114"/>
      <c r="B122" s="107">
        <f>'Tax Invoice'!D118</f>
        <v>6</v>
      </c>
      <c r="C122" s="10" t="s">
        <v>809</v>
      </c>
      <c r="D122" s="10" t="s">
        <v>905</v>
      </c>
      <c r="E122" s="118" t="s">
        <v>751</v>
      </c>
      <c r="F122" s="140" t="s">
        <v>273</v>
      </c>
      <c r="G122" s="141"/>
      <c r="H122" s="11" t="s">
        <v>810</v>
      </c>
      <c r="I122" s="14">
        <f t="shared" si="6"/>
        <v>79.23</v>
      </c>
      <c r="J122" s="14">
        <v>79.23</v>
      </c>
      <c r="K122" s="109">
        <f t="shared" si="7"/>
        <v>475.38</v>
      </c>
      <c r="L122" s="115"/>
    </row>
    <row r="123" spans="1:12" ht="24" customHeight="1">
      <c r="A123" s="114"/>
      <c r="B123" s="107">
        <f>'Tax Invoice'!D119</f>
        <v>2</v>
      </c>
      <c r="C123" s="10" t="s">
        <v>809</v>
      </c>
      <c r="D123" s="10" t="s">
        <v>906</v>
      </c>
      <c r="E123" s="118" t="s">
        <v>762</v>
      </c>
      <c r="F123" s="140" t="s">
        <v>273</v>
      </c>
      <c r="G123" s="141"/>
      <c r="H123" s="11" t="s">
        <v>810</v>
      </c>
      <c r="I123" s="14">
        <f t="shared" si="6"/>
        <v>43.86</v>
      </c>
      <c r="J123" s="14">
        <v>43.86</v>
      </c>
      <c r="K123" s="109">
        <f t="shared" si="7"/>
        <v>87.72</v>
      </c>
      <c r="L123" s="115"/>
    </row>
    <row r="124" spans="1:12" ht="24" customHeight="1">
      <c r="A124" s="114"/>
      <c r="B124" s="107">
        <f>'Tax Invoice'!D120</f>
        <v>2</v>
      </c>
      <c r="C124" s="10" t="s">
        <v>809</v>
      </c>
      <c r="D124" s="10" t="s">
        <v>907</v>
      </c>
      <c r="E124" s="118" t="s">
        <v>743</v>
      </c>
      <c r="F124" s="140" t="s">
        <v>273</v>
      </c>
      <c r="G124" s="141"/>
      <c r="H124" s="11" t="s">
        <v>810</v>
      </c>
      <c r="I124" s="14">
        <f t="shared" si="6"/>
        <v>47.4</v>
      </c>
      <c r="J124" s="14">
        <v>47.4</v>
      </c>
      <c r="K124" s="109">
        <f t="shared" si="7"/>
        <v>94.8</v>
      </c>
      <c r="L124" s="115"/>
    </row>
    <row r="125" spans="1:12" ht="24" customHeight="1">
      <c r="A125" s="114"/>
      <c r="B125" s="107">
        <f>'Tax Invoice'!D121</f>
        <v>2</v>
      </c>
      <c r="C125" s="10" t="s">
        <v>809</v>
      </c>
      <c r="D125" s="10" t="s">
        <v>908</v>
      </c>
      <c r="E125" s="118" t="s">
        <v>763</v>
      </c>
      <c r="F125" s="140" t="s">
        <v>273</v>
      </c>
      <c r="G125" s="141"/>
      <c r="H125" s="11" t="s">
        <v>810</v>
      </c>
      <c r="I125" s="14">
        <f t="shared" si="6"/>
        <v>52.7</v>
      </c>
      <c r="J125" s="14">
        <v>52.7</v>
      </c>
      <c r="K125" s="109">
        <f t="shared" si="7"/>
        <v>105.4</v>
      </c>
      <c r="L125" s="115"/>
    </row>
    <row r="126" spans="1:12" ht="12.75" customHeight="1">
      <c r="A126" s="114"/>
      <c r="B126" s="107">
        <f>'Tax Invoice'!D122</f>
        <v>2</v>
      </c>
      <c r="C126" s="10" t="s">
        <v>811</v>
      </c>
      <c r="D126" s="10" t="s">
        <v>909</v>
      </c>
      <c r="E126" s="118" t="s">
        <v>726</v>
      </c>
      <c r="F126" s="140" t="s">
        <v>273</v>
      </c>
      <c r="G126" s="141"/>
      <c r="H126" s="11" t="s">
        <v>812</v>
      </c>
      <c r="I126" s="14">
        <f t="shared" si="6"/>
        <v>26.53</v>
      </c>
      <c r="J126" s="14">
        <v>26.53</v>
      </c>
      <c r="K126" s="109">
        <f t="shared" si="7"/>
        <v>53.06</v>
      </c>
      <c r="L126" s="115"/>
    </row>
    <row r="127" spans="1:12" ht="12.75" customHeight="1">
      <c r="A127" s="114"/>
      <c r="B127" s="107">
        <f>'Tax Invoice'!D123</f>
        <v>2</v>
      </c>
      <c r="C127" s="10" t="s">
        <v>811</v>
      </c>
      <c r="D127" s="10" t="s">
        <v>909</v>
      </c>
      <c r="E127" s="118" t="s">
        <v>726</v>
      </c>
      <c r="F127" s="140" t="s">
        <v>583</v>
      </c>
      <c r="G127" s="141"/>
      <c r="H127" s="11" t="s">
        <v>812</v>
      </c>
      <c r="I127" s="14">
        <f t="shared" si="6"/>
        <v>26.53</v>
      </c>
      <c r="J127" s="14">
        <v>26.53</v>
      </c>
      <c r="K127" s="109">
        <f t="shared" si="7"/>
        <v>53.06</v>
      </c>
      <c r="L127" s="115"/>
    </row>
    <row r="128" spans="1:12" ht="36" customHeight="1">
      <c r="A128" s="114"/>
      <c r="B128" s="107">
        <f>'Tax Invoice'!D124</f>
        <v>2</v>
      </c>
      <c r="C128" s="10" t="s">
        <v>813</v>
      </c>
      <c r="D128" s="10" t="s">
        <v>910</v>
      </c>
      <c r="E128" s="118" t="s">
        <v>814</v>
      </c>
      <c r="F128" s="140" t="s">
        <v>272</v>
      </c>
      <c r="G128" s="141"/>
      <c r="H128" s="11" t="s">
        <v>815</v>
      </c>
      <c r="I128" s="14">
        <f t="shared" si="6"/>
        <v>35.020000000000003</v>
      </c>
      <c r="J128" s="14">
        <v>35.020000000000003</v>
      </c>
      <c r="K128" s="109">
        <f t="shared" si="7"/>
        <v>70.040000000000006</v>
      </c>
      <c r="L128" s="115"/>
    </row>
    <row r="129" spans="1:12" ht="12.75" customHeight="1">
      <c r="A129" s="114"/>
      <c r="B129" s="107">
        <f>'Tax Invoice'!D125</f>
        <v>2</v>
      </c>
      <c r="C129" s="10" t="s">
        <v>816</v>
      </c>
      <c r="D129" s="10" t="s">
        <v>911</v>
      </c>
      <c r="E129" s="118" t="s">
        <v>733</v>
      </c>
      <c r="F129" s="140" t="s">
        <v>719</v>
      </c>
      <c r="G129" s="141"/>
      <c r="H129" s="11" t="s">
        <v>817</v>
      </c>
      <c r="I129" s="14">
        <f t="shared" si="6"/>
        <v>20.87</v>
      </c>
      <c r="J129" s="14">
        <v>20.87</v>
      </c>
      <c r="K129" s="109">
        <f t="shared" si="7"/>
        <v>41.74</v>
      </c>
      <c r="L129" s="115"/>
    </row>
    <row r="130" spans="1:12" ht="24" customHeight="1">
      <c r="A130" s="114"/>
      <c r="B130" s="107">
        <f>'Tax Invoice'!D126</f>
        <v>2</v>
      </c>
      <c r="C130" s="10" t="s">
        <v>818</v>
      </c>
      <c r="D130" s="10" t="s">
        <v>912</v>
      </c>
      <c r="E130" s="118" t="s">
        <v>723</v>
      </c>
      <c r="F130" s="140"/>
      <c r="G130" s="141"/>
      <c r="H130" s="11" t="s">
        <v>819</v>
      </c>
      <c r="I130" s="14">
        <f t="shared" si="6"/>
        <v>17.329999999999998</v>
      </c>
      <c r="J130" s="14">
        <v>17.329999999999998</v>
      </c>
      <c r="K130" s="109">
        <f t="shared" si="7"/>
        <v>34.659999999999997</v>
      </c>
      <c r="L130" s="115"/>
    </row>
    <row r="131" spans="1:12" ht="24" customHeight="1">
      <c r="A131" s="114"/>
      <c r="B131" s="107">
        <f>'Tax Invoice'!D127</f>
        <v>2</v>
      </c>
      <c r="C131" s="10" t="s">
        <v>818</v>
      </c>
      <c r="D131" s="10" t="s">
        <v>913</v>
      </c>
      <c r="E131" s="118" t="s">
        <v>750</v>
      </c>
      <c r="F131" s="140"/>
      <c r="G131" s="141"/>
      <c r="H131" s="11" t="s">
        <v>819</v>
      </c>
      <c r="I131" s="14">
        <f t="shared" si="6"/>
        <v>19.100000000000001</v>
      </c>
      <c r="J131" s="14">
        <v>19.100000000000001</v>
      </c>
      <c r="K131" s="109">
        <f t="shared" si="7"/>
        <v>38.200000000000003</v>
      </c>
      <c r="L131" s="115"/>
    </row>
    <row r="132" spans="1:12" ht="12.75" customHeight="1">
      <c r="A132" s="114"/>
      <c r="B132" s="107">
        <f>'Tax Invoice'!D128</f>
        <v>2</v>
      </c>
      <c r="C132" s="10" t="s">
        <v>820</v>
      </c>
      <c r="D132" s="10" t="s">
        <v>914</v>
      </c>
      <c r="E132" s="118" t="s">
        <v>733</v>
      </c>
      <c r="F132" s="140" t="s">
        <v>583</v>
      </c>
      <c r="G132" s="141"/>
      <c r="H132" s="11" t="s">
        <v>821</v>
      </c>
      <c r="I132" s="14">
        <f t="shared" si="6"/>
        <v>17.690000000000001</v>
      </c>
      <c r="J132" s="14">
        <v>17.690000000000001</v>
      </c>
      <c r="K132" s="109">
        <f t="shared" si="7"/>
        <v>35.380000000000003</v>
      </c>
      <c r="L132" s="115"/>
    </row>
    <row r="133" spans="1:12" ht="12.75" customHeight="1">
      <c r="A133" s="114"/>
      <c r="B133" s="107">
        <f>'Tax Invoice'!D129</f>
        <v>2</v>
      </c>
      <c r="C133" s="10" t="s">
        <v>820</v>
      </c>
      <c r="D133" s="10" t="s">
        <v>915</v>
      </c>
      <c r="E133" s="118" t="s">
        <v>724</v>
      </c>
      <c r="F133" s="140" t="s">
        <v>273</v>
      </c>
      <c r="G133" s="141"/>
      <c r="H133" s="11" t="s">
        <v>821</v>
      </c>
      <c r="I133" s="14">
        <f t="shared" si="6"/>
        <v>19.45</v>
      </c>
      <c r="J133" s="14">
        <v>19.45</v>
      </c>
      <c r="K133" s="109">
        <f t="shared" si="7"/>
        <v>38.9</v>
      </c>
      <c r="L133" s="115"/>
    </row>
    <row r="134" spans="1:12" ht="12.75" customHeight="1">
      <c r="A134" s="114"/>
      <c r="B134" s="108">
        <f>'Tax Invoice'!D130</f>
        <v>4</v>
      </c>
      <c r="C134" s="12" t="s">
        <v>822</v>
      </c>
      <c r="D134" s="12" t="s">
        <v>916</v>
      </c>
      <c r="E134" s="119" t="s">
        <v>750</v>
      </c>
      <c r="F134" s="142"/>
      <c r="G134" s="143"/>
      <c r="H134" s="13" t="s">
        <v>823</v>
      </c>
      <c r="I134" s="15">
        <f t="shared" si="6"/>
        <v>155.28</v>
      </c>
      <c r="J134" s="15">
        <v>155.28</v>
      </c>
      <c r="K134" s="110">
        <f t="shared" si="7"/>
        <v>621.12</v>
      </c>
      <c r="L134" s="115"/>
    </row>
    <row r="135" spans="1:12" ht="12.75" customHeight="1">
      <c r="A135" s="114"/>
      <c r="B135" s="127">
        <f>SUM(B22:B134)</f>
        <v>588</v>
      </c>
      <c r="C135" s="127" t="s">
        <v>144</v>
      </c>
      <c r="D135" s="127"/>
      <c r="E135" s="127"/>
      <c r="F135" s="127"/>
      <c r="G135" s="127"/>
      <c r="H135" s="127"/>
      <c r="I135" s="128" t="s">
        <v>255</v>
      </c>
      <c r="J135" s="128" t="s">
        <v>255</v>
      </c>
      <c r="K135" s="129">
        <f>SUM(K22:K134)</f>
        <v>29090.100000000002</v>
      </c>
      <c r="L135" s="115"/>
    </row>
    <row r="136" spans="1:12" ht="12.75" customHeight="1">
      <c r="A136" s="114"/>
      <c r="B136" s="127"/>
      <c r="C136" s="127"/>
      <c r="D136" s="127"/>
      <c r="E136" s="127"/>
      <c r="F136" s="127"/>
      <c r="G136" s="127"/>
      <c r="H136" s="127"/>
      <c r="I136" s="128" t="s">
        <v>184</v>
      </c>
      <c r="J136" s="128" t="s">
        <v>184</v>
      </c>
      <c r="K136" s="129">
        <f>Invoice!J136</f>
        <v>-11636.04</v>
      </c>
      <c r="L136" s="115"/>
    </row>
    <row r="137" spans="1:12" ht="12.75" customHeight="1" outlineLevel="1">
      <c r="A137" s="114"/>
      <c r="B137" s="127"/>
      <c r="C137" s="127"/>
      <c r="D137" s="127"/>
      <c r="E137" s="127"/>
      <c r="F137" s="127"/>
      <c r="G137" s="127"/>
      <c r="H137" s="127"/>
      <c r="I137" s="128" t="s">
        <v>185</v>
      </c>
      <c r="J137" s="128" t="s">
        <v>185</v>
      </c>
      <c r="K137" s="129">
        <f>Invoice!J137</f>
        <v>0</v>
      </c>
      <c r="L137" s="115"/>
    </row>
    <row r="138" spans="1:12" ht="12.75" customHeight="1">
      <c r="A138" s="114"/>
      <c r="B138" s="127"/>
      <c r="C138" s="127"/>
      <c r="D138" s="127"/>
      <c r="E138" s="127"/>
      <c r="F138" s="127"/>
      <c r="G138" s="127"/>
      <c r="H138" s="127"/>
      <c r="I138" s="128" t="s">
        <v>257</v>
      </c>
      <c r="J138" s="128" t="s">
        <v>257</v>
      </c>
      <c r="K138" s="129">
        <f>SUM(K135:K137)</f>
        <v>17454.060000000001</v>
      </c>
      <c r="L138" s="115"/>
    </row>
    <row r="139" spans="1:12" ht="12.75" customHeight="1">
      <c r="A139" s="6"/>
      <c r="B139" s="7"/>
      <c r="C139" s="7"/>
      <c r="D139" s="7"/>
      <c r="E139" s="7"/>
      <c r="F139" s="7"/>
      <c r="G139" s="7"/>
      <c r="H139" s="7" t="s">
        <v>917</v>
      </c>
      <c r="I139" s="7"/>
      <c r="J139" s="7"/>
      <c r="K139" s="7"/>
      <c r="L139" s="8"/>
    </row>
    <row r="140" spans="1:12" ht="12.75" customHeight="1"/>
    <row r="141" spans="1:12" ht="12.75" customHeight="1"/>
    <row r="142" spans="1:12" ht="12.75" customHeight="1"/>
    <row r="143" spans="1:12" ht="12.75" customHeight="1"/>
    <row r="144" spans="1:12" ht="12.75" customHeight="1"/>
    <row r="145" ht="12.75" customHeight="1"/>
    <row r="146" ht="12.75" customHeight="1"/>
  </sheetData>
  <mergeCells count="117">
    <mergeCell ref="F20:G20"/>
    <mergeCell ref="F21:G21"/>
    <mergeCell ref="F22:G22"/>
    <mergeCell ref="K10:K11"/>
    <mergeCell ref="K14:K15"/>
    <mergeCell ref="F24:G24"/>
    <mergeCell ref="F25:G25"/>
    <mergeCell ref="F23:G23"/>
    <mergeCell ref="F28:G28"/>
    <mergeCell ref="F29:G29"/>
    <mergeCell ref="F26:G26"/>
    <mergeCell ref="F27:G27"/>
    <mergeCell ref="F33:G33"/>
    <mergeCell ref="F34:G34"/>
    <mergeCell ref="F30:G30"/>
    <mergeCell ref="F31:G31"/>
    <mergeCell ref="F32:G32"/>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 ref="F54:G54"/>
    <mergeCell ref="F45:G45"/>
    <mergeCell ref="F46:G46"/>
    <mergeCell ref="F47:G47"/>
    <mergeCell ref="F48:G48"/>
    <mergeCell ref="F49:G49"/>
    <mergeCell ref="F60:G60"/>
    <mergeCell ref="F61:G61"/>
    <mergeCell ref="F62:G62"/>
    <mergeCell ref="F63:G63"/>
    <mergeCell ref="F64:G64"/>
    <mergeCell ref="F55:G55"/>
    <mergeCell ref="F56:G56"/>
    <mergeCell ref="F57:G57"/>
    <mergeCell ref="F58:G58"/>
    <mergeCell ref="F59:G59"/>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F133:G133"/>
    <mergeCell ref="F134:G134"/>
    <mergeCell ref="F125:G125"/>
    <mergeCell ref="F126:G126"/>
    <mergeCell ref="F127:G127"/>
    <mergeCell ref="F128:G128"/>
    <mergeCell ref="F129:G12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130"/>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29090.100000000002</v>
      </c>
      <c r="O2" s="21" t="s">
        <v>259</v>
      </c>
    </row>
    <row r="3" spans="1:15" s="21" customFormat="1" ht="15" customHeight="1" thickBot="1">
      <c r="A3" s="22" t="s">
        <v>151</v>
      </c>
      <c r="G3" s="28">
        <f>Invoice!J14</f>
        <v>45364</v>
      </c>
      <c r="H3" s="29"/>
      <c r="N3" s="21">
        <v>29090.100000000002</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95" t="s">
        <v>276</v>
      </c>
      <c r="L10" s="35" t="s">
        <v>276</v>
      </c>
      <c r="M10" s="21">
        <v>1</v>
      </c>
    </row>
    <row r="11" spans="1:15" s="21" customFormat="1" ht="15.75" thickBot="1">
      <c r="A11" s="41" t="str">
        <f>'Copy paste to Here'!G11</f>
        <v>Sam3 Kong3</v>
      </c>
      <c r="B11" s="42"/>
      <c r="C11" s="42"/>
      <c r="D11" s="42"/>
      <c r="F11" s="43" t="str">
        <f>'Copy paste to Here'!B11</f>
        <v>Sam3 Kong3</v>
      </c>
      <c r="G11" s="44"/>
      <c r="H11" s="45"/>
      <c r="K11" s="93" t="s">
        <v>158</v>
      </c>
      <c r="L11" s="46" t="s">
        <v>159</v>
      </c>
      <c r="M11" s="21">
        <f>VLOOKUP(G3,[1]Sheet1!$A$9:$I$7290,2,FALSE)</f>
        <v>35.590000000000003</v>
      </c>
    </row>
    <row r="12" spans="1:15" s="21" customFormat="1" ht="15.75" thickBot="1">
      <c r="A12" s="41" t="str">
        <f>'Copy paste to Here'!G12</f>
        <v>Bang Rak, Bangkok, 10500 152 Chartered Square Building</v>
      </c>
      <c r="B12" s="42"/>
      <c r="C12" s="42"/>
      <c r="D12" s="42"/>
      <c r="E12" s="89"/>
      <c r="F12" s="43" t="str">
        <f>'Copy paste to Here'!B12</f>
        <v>Bang Rak, Bangkok, 10500 152 Chartered Square Building</v>
      </c>
      <c r="G12" s="44"/>
      <c r="H12" s="45"/>
      <c r="K12" s="93" t="s">
        <v>160</v>
      </c>
      <c r="L12" s="46" t="s">
        <v>133</v>
      </c>
      <c r="M12" s="21">
        <f>VLOOKUP(G3,[1]Sheet1!$A$9:$I$7290,3,FALSE)</f>
        <v>38.69</v>
      </c>
    </row>
    <row r="13" spans="1:15" s="21" customFormat="1" ht="15.75" thickBot="1">
      <c r="A13" s="41" t="str">
        <f>'Copy paste to Here'!G13</f>
        <v>10500 Bangkok</v>
      </c>
      <c r="B13" s="42"/>
      <c r="C13" s="42"/>
      <c r="D13" s="42"/>
      <c r="E13" s="111" t="s">
        <v>276</v>
      </c>
      <c r="F13" s="43" t="str">
        <f>'Copy paste to Here'!B13</f>
        <v>10500 Bangkok</v>
      </c>
      <c r="G13" s="44"/>
      <c r="H13" s="45"/>
      <c r="K13" s="93" t="s">
        <v>161</v>
      </c>
      <c r="L13" s="46" t="s">
        <v>162</v>
      </c>
      <c r="M13" s="113">
        <f>VLOOKUP(G3,[1]Sheet1!$A$9:$I$7290,4,FALSE)</f>
        <v>45.31</v>
      </c>
    </row>
    <row r="14" spans="1:15" s="21" customFormat="1" ht="15.75" thickBot="1">
      <c r="A14" s="41" t="str">
        <f>'Copy paste to Here'!G14</f>
        <v>Thailand</v>
      </c>
      <c r="B14" s="42"/>
      <c r="C14" s="42"/>
      <c r="D14" s="42"/>
      <c r="E14" s="111">
        <f>VLOOKUP(J9,$L$10:$M$17,2,FALSE)</f>
        <v>1</v>
      </c>
      <c r="F14" s="43" t="str">
        <f>'Copy paste to Here'!B14</f>
        <v>Thailand</v>
      </c>
      <c r="G14" s="44"/>
      <c r="H14" s="45"/>
      <c r="K14" s="93" t="s">
        <v>163</v>
      </c>
      <c r="L14" s="46" t="s">
        <v>164</v>
      </c>
      <c r="M14" s="21">
        <f>VLOOKUP(G3,[1]Sheet1!$A$9:$I$7290,5,FALSE)</f>
        <v>23.114999999999998</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26.18</v>
      </c>
    </row>
    <row r="16" spans="1:15" s="21" customFormat="1" ht="13.7" customHeight="1" thickBot="1">
      <c r="A16" s="52"/>
      <c r="K16" s="94" t="s">
        <v>167</v>
      </c>
      <c r="L16" s="51" t="s">
        <v>168</v>
      </c>
      <c r="M16" s="21">
        <f>VLOOKUP(G3,[1]Sheet1!$A$9:$I$7290,7,FALSE)</f>
        <v>21.61</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Acrylic flesh tunnel with external screw-fit &amp; Gauge: 2mm  &amp;  Color: Black</v>
      </c>
      <c r="B18" s="57" t="str">
        <f>'Copy paste to Here'!C22</f>
        <v>ACFP</v>
      </c>
      <c r="C18" s="57" t="s">
        <v>824</v>
      </c>
      <c r="D18" s="58">
        <f>Invoice!B22</f>
        <v>2</v>
      </c>
      <c r="E18" s="59">
        <f>'Shipping Invoice'!J22*$N$1</f>
        <v>17.329999999999998</v>
      </c>
      <c r="F18" s="59">
        <f>D18*E18</f>
        <v>34.659999999999997</v>
      </c>
      <c r="G18" s="60">
        <f>E18*$E$14</f>
        <v>17.329999999999998</v>
      </c>
      <c r="H18" s="61">
        <f>D18*G18</f>
        <v>34.659999999999997</v>
      </c>
    </row>
    <row r="19" spans="1:13" s="62" customFormat="1" ht="24">
      <c r="A19" s="112" t="str">
        <f>IF((LEN('Copy paste to Here'!G23))&gt;5,((CONCATENATE('Copy paste to Here'!G23," &amp; ",'Copy paste to Here'!D23,"  &amp;  ",'Copy paste to Here'!E23))),"Empty Cell")</f>
        <v>Acrylic flesh tunnel with external screw-fit &amp; Gauge: 2mm  &amp;  Color: White</v>
      </c>
      <c r="B19" s="57" t="str">
        <f>'Copy paste to Here'!C23</f>
        <v>ACFP</v>
      </c>
      <c r="C19" s="57" t="s">
        <v>824</v>
      </c>
      <c r="D19" s="58">
        <f>Invoice!B23</f>
        <v>2</v>
      </c>
      <c r="E19" s="59">
        <f>'Shipping Invoice'!J23*$N$1</f>
        <v>17.329999999999998</v>
      </c>
      <c r="F19" s="59">
        <f t="shared" ref="F19:F82" si="0">D19*E19</f>
        <v>34.659999999999997</v>
      </c>
      <c r="G19" s="60">
        <f t="shared" ref="G19:G82" si="1">E19*$E$14</f>
        <v>17.329999999999998</v>
      </c>
      <c r="H19" s="63">
        <f t="shared" ref="H19:H82" si="2">D19*G19</f>
        <v>34.659999999999997</v>
      </c>
    </row>
    <row r="20" spans="1:13" s="62" customFormat="1" ht="24">
      <c r="A20" s="56" t="str">
        <f>IF((LEN('Copy paste to Here'!G24))&gt;5,((CONCATENATE('Copy paste to Here'!G24," &amp; ",'Copy paste to Here'!D24,"  &amp;  ",'Copy paste to Here'!E24))),"Empty Cell")</f>
        <v>Acrylic flesh tunnel with external screw-fit &amp; Gauge: 2mm  &amp;  Color: Red</v>
      </c>
      <c r="B20" s="57" t="str">
        <f>'Copy paste to Here'!C24</f>
        <v>ACFP</v>
      </c>
      <c r="C20" s="57" t="s">
        <v>824</v>
      </c>
      <c r="D20" s="58">
        <f>Invoice!B24</f>
        <v>2</v>
      </c>
      <c r="E20" s="59">
        <f>'Shipping Invoice'!J24*$N$1</f>
        <v>17.329999999999998</v>
      </c>
      <c r="F20" s="59">
        <f t="shared" si="0"/>
        <v>34.659999999999997</v>
      </c>
      <c r="G20" s="60">
        <f t="shared" si="1"/>
        <v>17.329999999999998</v>
      </c>
      <c r="H20" s="63">
        <f t="shared" si="2"/>
        <v>34.659999999999997</v>
      </c>
    </row>
    <row r="21" spans="1:13" s="62" customFormat="1" ht="24">
      <c r="A21" s="56" t="str">
        <f>IF((LEN('Copy paste to Here'!G25))&gt;5,((CONCATENATE('Copy paste to Here'!G25," &amp; ",'Copy paste to Here'!D25,"  &amp;  ",'Copy paste to Here'!E25))),"Empty Cell")</f>
        <v>Acrylic flesh tunnel with external screw-fit &amp; Gauge: 2.5mm  &amp;  Color: Green</v>
      </c>
      <c r="B21" s="57" t="str">
        <f>'Copy paste to Here'!C25</f>
        <v>ACFP</v>
      </c>
      <c r="C21" s="57" t="s">
        <v>825</v>
      </c>
      <c r="D21" s="58">
        <f>Invoice!B25</f>
        <v>10</v>
      </c>
      <c r="E21" s="59">
        <f>'Shipping Invoice'!J25*$N$1</f>
        <v>19.45</v>
      </c>
      <c r="F21" s="59">
        <f t="shared" si="0"/>
        <v>194.5</v>
      </c>
      <c r="G21" s="60">
        <f t="shared" si="1"/>
        <v>19.45</v>
      </c>
      <c r="H21" s="63">
        <f t="shared" si="2"/>
        <v>194.5</v>
      </c>
    </row>
    <row r="22" spans="1:13" s="62" customFormat="1" ht="24">
      <c r="A22" s="56" t="str">
        <f>IF((LEN('Copy paste to Here'!G26))&gt;5,((CONCATENATE('Copy paste to Here'!G26," &amp; ",'Copy paste to Here'!D26,"  &amp;  ",'Copy paste to Here'!E26))),"Empty Cell")</f>
        <v>Acrylic flesh tunnel with external screw-fit &amp; Gauge: 2.5mm  &amp;  Color: Purple</v>
      </c>
      <c r="B22" s="57" t="str">
        <f>'Copy paste to Here'!C26</f>
        <v>ACFP</v>
      </c>
      <c r="C22" s="57" t="s">
        <v>825</v>
      </c>
      <c r="D22" s="58">
        <f>Invoice!B26</f>
        <v>10</v>
      </c>
      <c r="E22" s="59">
        <f>'Shipping Invoice'!J26*$N$1</f>
        <v>19.45</v>
      </c>
      <c r="F22" s="59">
        <f t="shared" si="0"/>
        <v>194.5</v>
      </c>
      <c r="G22" s="60">
        <f t="shared" si="1"/>
        <v>19.45</v>
      </c>
      <c r="H22" s="63">
        <f t="shared" si="2"/>
        <v>194.5</v>
      </c>
    </row>
    <row r="23" spans="1:13" s="62" customFormat="1" ht="24">
      <c r="A23" s="56" t="str">
        <f>IF((LEN('Copy paste to Here'!G27))&gt;5,((CONCATENATE('Copy paste to Here'!G27," &amp; ",'Copy paste to Here'!D27,"  &amp;  ",'Copy paste to Here'!E27))),"Empty Cell")</f>
        <v>Acrylic flesh tunnel with external screw-fit &amp; Gauge: 5mm  &amp;  Color: White</v>
      </c>
      <c r="B23" s="57" t="str">
        <f>'Copy paste to Here'!C27</f>
        <v>ACFP</v>
      </c>
      <c r="C23" s="57" t="s">
        <v>826</v>
      </c>
      <c r="D23" s="58">
        <f>Invoice!B27</f>
        <v>6</v>
      </c>
      <c r="E23" s="59">
        <f>'Shipping Invoice'!J27*$N$1</f>
        <v>22.99</v>
      </c>
      <c r="F23" s="59">
        <f t="shared" si="0"/>
        <v>137.94</v>
      </c>
      <c r="G23" s="60">
        <f t="shared" si="1"/>
        <v>22.99</v>
      </c>
      <c r="H23" s="63">
        <f t="shared" si="2"/>
        <v>137.94</v>
      </c>
    </row>
    <row r="24" spans="1:13" s="62" customFormat="1" ht="24">
      <c r="A24" s="56" t="str">
        <f>IF((LEN('Copy paste to Here'!G28))&gt;5,((CONCATENATE('Copy paste to Here'!G28," &amp; ",'Copy paste to Here'!D28,"  &amp;  ",'Copy paste to Here'!E28))),"Empty Cell")</f>
        <v>Acrylic flesh tunnel with external screw-fit &amp; Gauge: 5mm  &amp;  Color: Red</v>
      </c>
      <c r="B24" s="57" t="str">
        <f>'Copy paste to Here'!C28</f>
        <v>ACFP</v>
      </c>
      <c r="C24" s="57" t="s">
        <v>826</v>
      </c>
      <c r="D24" s="58">
        <f>Invoice!B28</f>
        <v>6</v>
      </c>
      <c r="E24" s="59">
        <f>'Shipping Invoice'!J28*$N$1</f>
        <v>22.99</v>
      </c>
      <c r="F24" s="59">
        <f t="shared" si="0"/>
        <v>137.94</v>
      </c>
      <c r="G24" s="60">
        <f t="shared" si="1"/>
        <v>22.99</v>
      </c>
      <c r="H24" s="63">
        <f t="shared" si="2"/>
        <v>137.94</v>
      </c>
    </row>
    <row r="25" spans="1:13" s="62" customFormat="1" ht="24">
      <c r="A25" s="56" t="str">
        <f>IF((LEN('Copy paste to Here'!G29))&gt;5,((CONCATENATE('Copy paste to Here'!G29," &amp; ",'Copy paste to Here'!D29,"  &amp;  ",'Copy paste to Here'!E29))),"Empty Cell")</f>
        <v>Acrylic flesh tunnel with external screw-fit &amp; Gauge: 12mm  &amp;  Color: Purple</v>
      </c>
      <c r="B25" s="57" t="str">
        <f>'Copy paste to Here'!C29</f>
        <v>ACFP</v>
      </c>
      <c r="C25" s="57" t="s">
        <v>827</v>
      </c>
      <c r="D25" s="58">
        <f>Invoice!B29</f>
        <v>2</v>
      </c>
      <c r="E25" s="59">
        <f>'Shipping Invoice'!J29*$N$1</f>
        <v>31.13</v>
      </c>
      <c r="F25" s="59">
        <f t="shared" si="0"/>
        <v>62.26</v>
      </c>
      <c r="G25" s="60">
        <f t="shared" si="1"/>
        <v>31.13</v>
      </c>
      <c r="H25" s="63">
        <f t="shared" si="2"/>
        <v>62.26</v>
      </c>
    </row>
    <row r="26" spans="1:13" s="62" customFormat="1" ht="25.5">
      <c r="A26" s="56" t="str">
        <f>IF((LEN('Copy paste to Here'!G30))&gt;5,((CONCATENATE('Copy paste to Here'!G30," &amp; ",'Copy paste to Here'!D30,"  &amp;  ",'Copy paste to Here'!E30))),"Empty Cell")</f>
        <v>Acrylic flesh tunnel with external screw-fit &amp; Gauge: 14mm  &amp;  Color: Red</v>
      </c>
      <c r="B26" s="57" t="str">
        <f>'Copy paste to Here'!C30</f>
        <v>ACFP</v>
      </c>
      <c r="C26" s="57" t="s">
        <v>828</v>
      </c>
      <c r="D26" s="58">
        <f>Invoice!B30</f>
        <v>2</v>
      </c>
      <c r="E26" s="59">
        <f>'Shipping Invoice'!J30*$N$1</f>
        <v>35.020000000000003</v>
      </c>
      <c r="F26" s="59">
        <f t="shared" si="0"/>
        <v>70.040000000000006</v>
      </c>
      <c r="G26" s="60">
        <f t="shared" si="1"/>
        <v>35.020000000000003</v>
      </c>
      <c r="H26" s="63">
        <f t="shared" si="2"/>
        <v>70.040000000000006</v>
      </c>
    </row>
    <row r="27" spans="1:13" s="62" customFormat="1" ht="24">
      <c r="A27" s="56" t="str">
        <f>IF((LEN('Copy paste to Here'!G31))&gt;5,((CONCATENATE('Copy paste to Here'!G31," &amp; ",'Copy paste to Here'!D31,"  &amp;  ",'Copy paste to Here'!E31))),"Empty Cell")</f>
        <v>Acrylic flesh tunnel with external screw-fit &amp; Gauge: 16mm  &amp;  Color: Green</v>
      </c>
      <c r="B27" s="57" t="str">
        <f>'Copy paste to Here'!C31</f>
        <v>ACFP</v>
      </c>
      <c r="C27" s="57" t="s">
        <v>829</v>
      </c>
      <c r="D27" s="58">
        <f>Invoice!B31</f>
        <v>2</v>
      </c>
      <c r="E27" s="59">
        <f>'Shipping Invoice'!J31*$N$1</f>
        <v>40.32</v>
      </c>
      <c r="F27" s="59">
        <f t="shared" si="0"/>
        <v>80.64</v>
      </c>
      <c r="G27" s="60">
        <f t="shared" si="1"/>
        <v>40.32</v>
      </c>
      <c r="H27" s="63">
        <f t="shared" si="2"/>
        <v>80.64</v>
      </c>
    </row>
    <row r="28" spans="1:13" s="62" customFormat="1" ht="24">
      <c r="A28" s="56" t="str">
        <f>IF((LEN('Copy paste to Here'!G32))&gt;5,((CONCATENATE('Copy paste to Here'!G32," &amp; ",'Copy paste to Here'!D32,"  &amp;  ",'Copy paste to Here'!E32))),"Empty Cell")</f>
        <v>Acrylic flesh tunnel with external screw-fit &amp; Gauge: 25mm  &amp;  Color: Black</v>
      </c>
      <c r="B28" s="57" t="str">
        <f>'Copy paste to Here'!C32</f>
        <v>ACFP</v>
      </c>
      <c r="C28" s="57" t="s">
        <v>830</v>
      </c>
      <c r="D28" s="58">
        <f>Invoice!B32</f>
        <v>2</v>
      </c>
      <c r="E28" s="59">
        <f>'Shipping Invoice'!J32*$N$1</f>
        <v>58.01</v>
      </c>
      <c r="F28" s="59">
        <f t="shared" si="0"/>
        <v>116.02</v>
      </c>
      <c r="G28" s="60">
        <f t="shared" si="1"/>
        <v>58.01</v>
      </c>
      <c r="H28" s="63">
        <f t="shared" si="2"/>
        <v>116.02</v>
      </c>
    </row>
    <row r="29" spans="1:13" s="62" customFormat="1" ht="24">
      <c r="A29" s="56" t="str">
        <f>IF((LEN('Copy paste to Here'!G33))&gt;5,((CONCATENATE('Copy paste to Here'!G33," &amp; ",'Copy paste to Here'!D33,"  &amp;  ",'Copy paste to Here'!E33))),"Empty Cell")</f>
        <v>Acrylic flesh tunnel with external screw-fit &amp; Gauge: 25mm  &amp;  Color: White</v>
      </c>
      <c r="B29" s="57" t="str">
        <f>'Copy paste to Here'!C33</f>
        <v>ACFP</v>
      </c>
      <c r="C29" s="57" t="s">
        <v>830</v>
      </c>
      <c r="D29" s="58">
        <f>Invoice!B33</f>
        <v>2</v>
      </c>
      <c r="E29" s="59">
        <f>'Shipping Invoice'!J33*$N$1</f>
        <v>58.01</v>
      </c>
      <c r="F29" s="59">
        <f t="shared" si="0"/>
        <v>116.02</v>
      </c>
      <c r="G29" s="60">
        <f t="shared" si="1"/>
        <v>58.01</v>
      </c>
      <c r="H29" s="63">
        <f t="shared" si="2"/>
        <v>116.02</v>
      </c>
    </row>
    <row r="30" spans="1:13" s="62" customFormat="1" ht="24">
      <c r="A30" s="56" t="str">
        <f>IF((LEN('Copy paste to Here'!G34))&gt;5,((CONCATENATE('Copy paste to Here'!G34," &amp; ",'Copy paste to Here'!D34,"  &amp;  ",'Copy paste to Here'!E34))),"Empty Cell")</f>
        <v>White acrylic screw-fit flesh tunnel with crystal studded rim &amp; Gauge: 5mm  &amp;  Crystal Color: Clear</v>
      </c>
      <c r="B30" s="57" t="str">
        <f>'Copy paste to Here'!C34</f>
        <v>AFEM</v>
      </c>
      <c r="C30" s="57" t="s">
        <v>831</v>
      </c>
      <c r="D30" s="58">
        <f>Invoice!B34</f>
        <v>6</v>
      </c>
      <c r="E30" s="59">
        <f>'Shipping Invoice'!J34*$N$1</f>
        <v>35.020000000000003</v>
      </c>
      <c r="F30" s="59">
        <f t="shared" si="0"/>
        <v>210.12</v>
      </c>
      <c r="G30" s="60">
        <f t="shared" si="1"/>
        <v>35.020000000000003</v>
      </c>
      <c r="H30" s="63">
        <f t="shared" si="2"/>
        <v>210.12</v>
      </c>
    </row>
    <row r="31" spans="1:13" s="62" customFormat="1" ht="25.5">
      <c r="A31" s="56" t="str">
        <f>IF((LEN('Copy paste to Here'!G35))&gt;5,((CONCATENATE('Copy paste to Here'!G35," &amp; ",'Copy paste to Here'!D35,"  &amp;  ",'Copy paste to Here'!E35))),"Empty Cell")</f>
        <v>White acrylic screw-fit flesh tunnel with crystal studded rim &amp; Gauge: 20mm  &amp;  Crystal Color: Clear</v>
      </c>
      <c r="B31" s="57" t="str">
        <f>'Copy paste to Here'!C35</f>
        <v>AFEM</v>
      </c>
      <c r="C31" s="57" t="s">
        <v>832</v>
      </c>
      <c r="D31" s="58">
        <f>Invoice!B35</f>
        <v>2</v>
      </c>
      <c r="E31" s="59">
        <f>'Shipping Invoice'!J35*$N$1</f>
        <v>82.77</v>
      </c>
      <c r="F31" s="59">
        <f t="shared" si="0"/>
        <v>165.54</v>
      </c>
      <c r="G31" s="60">
        <f t="shared" si="1"/>
        <v>82.77</v>
      </c>
      <c r="H31" s="63">
        <f t="shared" si="2"/>
        <v>165.54</v>
      </c>
    </row>
    <row r="32" spans="1:13" s="62" customFormat="1" ht="25.5">
      <c r="A32" s="56" t="str">
        <f>IF((LEN('Copy paste to Here'!G36))&gt;5,((CONCATENATE('Copy paste to Here'!G36," &amp; ",'Copy paste to Here'!D36,"  &amp;  ",'Copy paste to Here'!E36))),"Empty Cell")</f>
        <v xml:space="preserve">Black acrylic screw-fit plug with a cute green frog logo &amp; Gauge: 5mm  &amp;  </v>
      </c>
      <c r="B32" s="57" t="str">
        <f>'Copy paste to Here'!C36</f>
        <v>AFPDDD</v>
      </c>
      <c r="C32" s="57" t="s">
        <v>833</v>
      </c>
      <c r="D32" s="58">
        <f>Invoice!B36</f>
        <v>2</v>
      </c>
      <c r="E32" s="59">
        <f>'Shipping Invoice'!J36*$N$1</f>
        <v>22.64</v>
      </c>
      <c r="F32" s="59">
        <f t="shared" si="0"/>
        <v>45.28</v>
      </c>
      <c r="G32" s="60">
        <f t="shared" si="1"/>
        <v>22.64</v>
      </c>
      <c r="H32" s="63">
        <f t="shared" si="2"/>
        <v>45.28</v>
      </c>
    </row>
    <row r="33" spans="1:8" s="62" customFormat="1" ht="25.5">
      <c r="A33" s="56" t="str">
        <f>IF((LEN('Copy paste to Here'!G37))&gt;5,((CONCATENATE('Copy paste to Here'!G37," &amp; ",'Copy paste to Here'!D37,"  &amp;  ",'Copy paste to Here'!E37))),"Empty Cell")</f>
        <v xml:space="preserve">Black acrylic screw-fit plug with a cute green frog logo &amp; Gauge: 10mm  &amp;  </v>
      </c>
      <c r="B33" s="57" t="str">
        <f>'Copy paste to Here'!C37</f>
        <v>AFPDDD</v>
      </c>
      <c r="C33" s="57" t="s">
        <v>834</v>
      </c>
      <c r="D33" s="58">
        <f>Invoice!B37</f>
        <v>2</v>
      </c>
      <c r="E33" s="59">
        <f>'Shipping Invoice'!J37*$N$1</f>
        <v>30.77</v>
      </c>
      <c r="F33" s="59">
        <f t="shared" si="0"/>
        <v>61.54</v>
      </c>
      <c r="G33" s="60">
        <f t="shared" si="1"/>
        <v>30.77</v>
      </c>
      <c r="H33" s="63">
        <f t="shared" si="2"/>
        <v>61.54</v>
      </c>
    </row>
    <row r="34" spans="1:8" s="62" customFormat="1" ht="25.5">
      <c r="A34" s="56" t="str">
        <f>IF((LEN('Copy paste to Here'!G38))&gt;5,((CONCATENATE('Copy paste to Here'!G38," &amp; ",'Copy paste to Here'!D38,"  &amp;  ",'Copy paste to Here'!E38))),"Empty Cell")</f>
        <v>Black acrylic screw-fit flesh tunnel with colored rim &amp; Gauge: 20mm  &amp;  Color: Red</v>
      </c>
      <c r="B34" s="57" t="str">
        <f>'Copy paste to Here'!C38</f>
        <v>AFTP</v>
      </c>
      <c r="C34" s="57" t="s">
        <v>835</v>
      </c>
      <c r="D34" s="58">
        <f>Invoice!B38</f>
        <v>2</v>
      </c>
      <c r="E34" s="59">
        <f>'Shipping Invoice'!J38*$N$1</f>
        <v>49.16</v>
      </c>
      <c r="F34" s="59">
        <f t="shared" si="0"/>
        <v>98.32</v>
      </c>
      <c r="G34" s="60">
        <f t="shared" si="1"/>
        <v>49.16</v>
      </c>
      <c r="H34" s="63">
        <f t="shared" si="2"/>
        <v>98.32</v>
      </c>
    </row>
    <row r="35" spans="1:8" s="62" customFormat="1" ht="24">
      <c r="A35" s="56" t="str">
        <f>IF((LEN('Copy paste to Here'!G39))&gt;5,((CONCATENATE('Copy paste to Here'!G39," &amp; ",'Copy paste to Here'!D39,"  &amp;  ",'Copy paste to Here'!E39))),"Empty Cell")</f>
        <v>Double flared acrylic flesh tunnel with internal screw-fit &amp; Gauge: 25mm  &amp;  Color: Black</v>
      </c>
      <c r="B35" s="57" t="str">
        <f>'Copy paste to Here'!C39</f>
        <v>AHP</v>
      </c>
      <c r="C35" s="57" t="s">
        <v>836</v>
      </c>
      <c r="D35" s="58">
        <f>Invoice!B39</f>
        <v>2</v>
      </c>
      <c r="E35" s="59">
        <f>'Shipping Invoice'!J39*$N$1</f>
        <v>56.24</v>
      </c>
      <c r="F35" s="59">
        <f t="shared" si="0"/>
        <v>112.48</v>
      </c>
      <c r="G35" s="60">
        <f t="shared" si="1"/>
        <v>56.24</v>
      </c>
      <c r="H35" s="63">
        <f t="shared" si="2"/>
        <v>112.48</v>
      </c>
    </row>
    <row r="36" spans="1:8" s="62" customFormat="1">
      <c r="A36" s="56" t="str">
        <f>IF((LEN('Copy paste to Here'!G40))&gt;5,((CONCATENATE('Copy paste to Here'!G40," &amp; ",'Copy paste to Here'!D40,"  &amp;  ",'Copy paste to Here'!E40))),"Empty Cell")</f>
        <v>Solid acrylic double flared plug &amp; Gauge: 16mm  &amp;  Color: Black</v>
      </c>
      <c r="B36" s="57" t="str">
        <f>'Copy paste to Here'!C40</f>
        <v>ASPG</v>
      </c>
      <c r="C36" s="57" t="s">
        <v>837</v>
      </c>
      <c r="D36" s="58">
        <f>Invoice!B40</f>
        <v>10</v>
      </c>
      <c r="E36" s="59">
        <f>'Shipping Invoice'!J40*$N$1</f>
        <v>24.41</v>
      </c>
      <c r="F36" s="59">
        <f t="shared" si="0"/>
        <v>244.1</v>
      </c>
      <c r="G36" s="60">
        <f t="shared" si="1"/>
        <v>24.41</v>
      </c>
      <c r="H36" s="63">
        <f t="shared" si="2"/>
        <v>244.1</v>
      </c>
    </row>
    <row r="37" spans="1:8" s="62" customFormat="1">
      <c r="A37" s="56" t="str">
        <f>IF((LEN('Copy paste to Here'!G41))&gt;5,((CONCATENATE('Copy paste to Here'!G41," &amp; ",'Copy paste to Here'!D41,"  &amp;  ",'Copy paste to Here'!E41))),"Empty Cell")</f>
        <v>Solid acrylic double flared plug &amp; Gauge: 16mm  &amp;  Color: White</v>
      </c>
      <c r="B37" s="57" t="str">
        <f>'Copy paste to Here'!C41</f>
        <v>ASPG</v>
      </c>
      <c r="C37" s="57" t="s">
        <v>837</v>
      </c>
      <c r="D37" s="58">
        <f>Invoice!B41</f>
        <v>12</v>
      </c>
      <c r="E37" s="59">
        <f>'Shipping Invoice'!J41*$N$1</f>
        <v>24.41</v>
      </c>
      <c r="F37" s="59">
        <f t="shared" si="0"/>
        <v>292.92</v>
      </c>
      <c r="G37" s="60">
        <f t="shared" si="1"/>
        <v>24.41</v>
      </c>
      <c r="H37" s="63">
        <f t="shared" si="2"/>
        <v>292.92</v>
      </c>
    </row>
    <row r="38" spans="1:8" s="62" customFormat="1" ht="25.5">
      <c r="A38" s="56" t="str">
        <f>IF((LEN('Copy paste to Here'!G42))&gt;5,((CONCATENATE('Copy paste to Here'!G42," &amp; ",'Copy paste to Here'!D42,"  &amp;  ",'Copy paste to Here'!E42))),"Empty Cell")</f>
        <v>Solid acrylic double flared plug &amp; Gauge: 18mm  &amp;  Color: White</v>
      </c>
      <c r="B38" s="57" t="str">
        <f>'Copy paste to Here'!C42</f>
        <v>ASPG</v>
      </c>
      <c r="C38" s="57" t="s">
        <v>838</v>
      </c>
      <c r="D38" s="58">
        <f>Invoice!B42</f>
        <v>6</v>
      </c>
      <c r="E38" s="59">
        <f>'Shipping Invoice'!J42*$N$1</f>
        <v>27.94</v>
      </c>
      <c r="F38" s="59">
        <f t="shared" si="0"/>
        <v>167.64000000000001</v>
      </c>
      <c r="G38" s="60">
        <f t="shared" si="1"/>
        <v>27.94</v>
      </c>
      <c r="H38" s="63">
        <f t="shared" si="2"/>
        <v>167.64000000000001</v>
      </c>
    </row>
    <row r="39" spans="1:8" s="62" customFormat="1">
      <c r="A39" s="56" t="str">
        <f>IF((LEN('Copy paste to Here'!G43))&gt;5,((CONCATENATE('Copy paste to Here'!G43," &amp; ",'Copy paste to Here'!D43,"  &amp;  ",'Copy paste to Here'!E43))),"Empty Cell")</f>
        <v>Solid acrylic double flared plug &amp; Gauge: 22mm  &amp;  Color: Clear</v>
      </c>
      <c r="B39" s="57" t="str">
        <f>'Copy paste to Here'!C43</f>
        <v>ASPG</v>
      </c>
      <c r="C39" s="57" t="s">
        <v>839</v>
      </c>
      <c r="D39" s="58">
        <f>Invoice!B43</f>
        <v>4</v>
      </c>
      <c r="E39" s="59">
        <f>'Shipping Invoice'!J43*$N$1</f>
        <v>32.89</v>
      </c>
      <c r="F39" s="59">
        <f t="shared" si="0"/>
        <v>131.56</v>
      </c>
      <c r="G39" s="60">
        <f t="shared" si="1"/>
        <v>32.89</v>
      </c>
      <c r="H39" s="63">
        <f t="shared" si="2"/>
        <v>131.56</v>
      </c>
    </row>
    <row r="40" spans="1:8" s="62" customFormat="1" ht="24">
      <c r="A40" s="56" t="str">
        <f>IF((LEN('Copy paste to Here'!G44))&gt;5,((CONCATENATE('Copy paste to Here'!G44," &amp; ",'Copy paste to Here'!D44,"  &amp;  ",'Copy paste to Here'!E44))),"Empty Cell")</f>
        <v xml:space="preserve">High polished surgical steel double flared flesh tunnel - size 12g to 2'' (2mm - 52mm) &amp; Gauge: 12mm  &amp;  </v>
      </c>
      <c r="B40" s="57" t="str">
        <f>'Copy paste to Here'!C44</f>
        <v>DPG</v>
      </c>
      <c r="C40" s="57" t="s">
        <v>840</v>
      </c>
      <c r="D40" s="58">
        <f>Invoice!B44</f>
        <v>2</v>
      </c>
      <c r="E40" s="59">
        <f>'Shipping Invoice'!J44*$N$1</f>
        <v>31.13</v>
      </c>
      <c r="F40" s="59">
        <f t="shared" si="0"/>
        <v>62.26</v>
      </c>
      <c r="G40" s="60">
        <f t="shared" si="1"/>
        <v>31.13</v>
      </c>
      <c r="H40" s="63">
        <f t="shared" si="2"/>
        <v>62.26</v>
      </c>
    </row>
    <row r="41" spans="1:8" s="62" customFormat="1" ht="25.5">
      <c r="A41" s="56" t="str">
        <f>IF((LEN('Copy paste to Here'!G45))&gt;5,((CONCATENATE('Copy paste to Here'!G45," &amp; ",'Copy paste to Here'!D45,"  &amp;  ",'Copy paste to Here'!E45))),"Empty Cell")</f>
        <v xml:space="preserve">High polished surgical steel double flared flesh tunnel - size 12g to 2'' (2mm - 52mm) &amp; Gauge: 20mm  &amp;  </v>
      </c>
      <c r="B41" s="57" t="str">
        <f>'Copy paste to Here'!C45</f>
        <v>DPG</v>
      </c>
      <c r="C41" s="57" t="s">
        <v>841</v>
      </c>
      <c r="D41" s="58">
        <f>Invoice!B45</f>
        <v>4</v>
      </c>
      <c r="E41" s="59">
        <f>'Shipping Invoice'!J45*$N$1</f>
        <v>49.16</v>
      </c>
      <c r="F41" s="59">
        <f t="shared" si="0"/>
        <v>196.64</v>
      </c>
      <c r="G41" s="60">
        <f t="shared" si="1"/>
        <v>49.16</v>
      </c>
      <c r="H41" s="63">
        <f t="shared" si="2"/>
        <v>196.64</v>
      </c>
    </row>
    <row r="42" spans="1:8" s="62" customFormat="1" ht="25.5">
      <c r="A42" s="56" t="str">
        <f>IF((LEN('Copy paste to Here'!G46))&gt;5,((CONCATENATE('Copy paste to Here'!G46," &amp; ",'Copy paste to Here'!D46,"  &amp;  ",'Copy paste to Here'!E46))),"Empty Cell")</f>
        <v xml:space="preserve">High polished surgical steel double flared flesh tunnel - size 12g to 2'' (2mm - 52mm) &amp; Gauge: 9mm  &amp;  </v>
      </c>
      <c r="B42" s="57" t="str">
        <f>'Copy paste to Here'!C46</f>
        <v>DPG</v>
      </c>
      <c r="C42" s="57" t="s">
        <v>842</v>
      </c>
      <c r="D42" s="58">
        <f>Invoice!B46</f>
        <v>14</v>
      </c>
      <c r="E42" s="59">
        <f>'Shipping Invoice'!J46*$N$1</f>
        <v>24.41</v>
      </c>
      <c r="F42" s="59">
        <f t="shared" si="0"/>
        <v>341.74</v>
      </c>
      <c r="G42" s="60">
        <f t="shared" si="1"/>
        <v>24.41</v>
      </c>
      <c r="H42" s="63">
        <f t="shared" si="2"/>
        <v>341.74</v>
      </c>
    </row>
    <row r="43" spans="1:8" s="62" customFormat="1">
      <c r="A43" s="56" t="str">
        <f>IF((LEN('Copy paste to Here'!G47))&gt;5,((CONCATENATE('Copy paste to Here'!G47," &amp; ",'Copy paste to Here'!D47,"  &amp;  ",'Copy paste to Here'!E47))),"Empty Cell")</f>
        <v xml:space="preserve">Coconut wood double flared flesh tunnel &amp; Gauge: 4mm  &amp;  </v>
      </c>
      <c r="B43" s="57" t="str">
        <f>'Copy paste to Here'!C47</f>
        <v>DPWB</v>
      </c>
      <c r="C43" s="57" t="s">
        <v>843</v>
      </c>
      <c r="D43" s="58">
        <f>Invoice!B47</f>
        <v>2</v>
      </c>
      <c r="E43" s="59">
        <f>'Shipping Invoice'!J47*$N$1</f>
        <v>33.25</v>
      </c>
      <c r="F43" s="59">
        <f t="shared" si="0"/>
        <v>66.5</v>
      </c>
      <c r="G43" s="60">
        <f t="shared" si="1"/>
        <v>33.25</v>
      </c>
      <c r="H43" s="63">
        <f t="shared" si="2"/>
        <v>66.5</v>
      </c>
    </row>
    <row r="44" spans="1:8" s="62" customFormat="1">
      <c r="A44" s="56" t="str">
        <f>IF((LEN('Copy paste to Here'!G48))&gt;5,((CONCATENATE('Copy paste to Here'!G48," &amp; ",'Copy paste to Here'!D48,"  &amp;  ",'Copy paste to Here'!E48))),"Empty Cell")</f>
        <v xml:space="preserve">Coconut wood double flared flesh tunnel &amp; Gauge: 10mm  &amp;  </v>
      </c>
      <c r="B44" s="57" t="str">
        <f>'Copy paste to Here'!C48</f>
        <v>DPWB</v>
      </c>
      <c r="C44" s="57" t="s">
        <v>844</v>
      </c>
      <c r="D44" s="58">
        <f>Invoice!B48</f>
        <v>2</v>
      </c>
      <c r="E44" s="59">
        <f>'Shipping Invoice'!J48*$N$1</f>
        <v>42.09</v>
      </c>
      <c r="F44" s="59">
        <f t="shared" si="0"/>
        <v>84.18</v>
      </c>
      <c r="G44" s="60">
        <f t="shared" si="1"/>
        <v>42.09</v>
      </c>
      <c r="H44" s="63">
        <f t="shared" si="2"/>
        <v>84.18</v>
      </c>
    </row>
    <row r="45" spans="1:8" s="62" customFormat="1">
      <c r="A45" s="56" t="str">
        <f>IF((LEN('Copy paste to Here'!G49))&gt;5,((CONCATENATE('Copy paste to Here'!G49," &amp; ",'Copy paste to Here'!D49,"  &amp;  ",'Copy paste to Here'!E49))),"Empty Cell")</f>
        <v xml:space="preserve">Teak wood double flared flesh tunnel &amp; Gauge: 5mm  &amp;  </v>
      </c>
      <c r="B45" s="57" t="str">
        <f>'Copy paste to Here'!C49</f>
        <v>DPWT</v>
      </c>
      <c r="C45" s="57" t="s">
        <v>845</v>
      </c>
      <c r="D45" s="58">
        <f>Invoice!B49</f>
        <v>2</v>
      </c>
      <c r="E45" s="59">
        <f>'Shipping Invoice'!J49*$N$1</f>
        <v>35.020000000000003</v>
      </c>
      <c r="F45" s="59">
        <f t="shared" si="0"/>
        <v>70.040000000000006</v>
      </c>
      <c r="G45" s="60">
        <f t="shared" si="1"/>
        <v>35.020000000000003</v>
      </c>
      <c r="H45" s="63">
        <f t="shared" si="2"/>
        <v>70.040000000000006</v>
      </c>
    </row>
    <row r="46" spans="1:8" s="62" customFormat="1" ht="24">
      <c r="A46" s="56" t="str">
        <f>IF((LEN('Copy paste to Here'!G50))&gt;5,((CONCATENATE('Copy paste to Here'!G50," &amp; ",'Copy paste to Here'!D50,"  &amp;  ",'Copy paste to Here'!E50))),"Empty Cell")</f>
        <v>PVD plated surgical steel double flared flesh tunnel - 12g (2mm) to 2'' (52mm) &amp; Gauge: 6mm  &amp;  Color: Black</v>
      </c>
      <c r="B46" s="57" t="str">
        <f>'Copy paste to Here'!C50</f>
        <v>DTPG</v>
      </c>
      <c r="C46" s="57" t="s">
        <v>846</v>
      </c>
      <c r="D46" s="58">
        <f>Invoice!B50</f>
        <v>6</v>
      </c>
      <c r="E46" s="59">
        <f>'Shipping Invoice'!J50*$N$1</f>
        <v>41.03</v>
      </c>
      <c r="F46" s="59">
        <f t="shared" si="0"/>
        <v>246.18</v>
      </c>
      <c r="G46" s="60">
        <f t="shared" si="1"/>
        <v>41.03</v>
      </c>
      <c r="H46" s="63">
        <f t="shared" si="2"/>
        <v>246.18</v>
      </c>
    </row>
    <row r="47" spans="1:8" s="62" customFormat="1" ht="24">
      <c r="A47" s="56" t="str">
        <f>IF((LEN('Copy paste to Here'!G51))&gt;5,((CONCATENATE('Copy paste to Here'!G51," &amp; ",'Copy paste to Here'!D51,"  &amp;  ",'Copy paste to Here'!E51))),"Empty Cell")</f>
        <v>PVD plated surgical steel double flared flesh tunnel - 12g (2mm) to 2'' (52mm) &amp; Gauge: 19mm  &amp;  Color: Black</v>
      </c>
      <c r="B47" s="57" t="str">
        <f>'Copy paste to Here'!C51</f>
        <v>DTPG</v>
      </c>
      <c r="C47" s="57" t="s">
        <v>847</v>
      </c>
      <c r="D47" s="58">
        <f>Invoice!B51</f>
        <v>4</v>
      </c>
      <c r="E47" s="59">
        <f>'Shipping Invoice'!J51*$N$1</f>
        <v>80.64</v>
      </c>
      <c r="F47" s="59">
        <f t="shared" si="0"/>
        <v>322.56</v>
      </c>
      <c r="G47" s="60">
        <f t="shared" si="1"/>
        <v>80.64</v>
      </c>
      <c r="H47" s="63">
        <f t="shared" si="2"/>
        <v>322.56</v>
      </c>
    </row>
    <row r="48" spans="1:8" s="62" customFormat="1" ht="25.5">
      <c r="A48" s="56" t="str">
        <f>IF((LEN('Copy paste to Here'!G52))&gt;5,((CONCATENATE('Copy paste to Here'!G52," &amp; ",'Copy paste to Here'!D52,"  &amp;  ",'Copy paste to Here'!E52))),"Empty Cell")</f>
        <v>PVD plated surgical steel double flared flesh tunnel - 12g (2mm) to 2'' (52mm) &amp; Gauge: 35mm  &amp;  Color: Black</v>
      </c>
      <c r="B48" s="57" t="str">
        <f>'Copy paste to Here'!C52</f>
        <v>DTPG</v>
      </c>
      <c r="C48" s="57" t="s">
        <v>848</v>
      </c>
      <c r="D48" s="58">
        <f>Invoice!B52</f>
        <v>4</v>
      </c>
      <c r="E48" s="59">
        <f>'Shipping Invoice'!J52*$N$1</f>
        <v>134.05000000000001</v>
      </c>
      <c r="F48" s="59">
        <f t="shared" si="0"/>
        <v>536.20000000000005</v>
      </c>
      <c r="G48" s="60">
        <f t="shared" si="1"/>
        <v>134.05000000000001</v>
      </c>
      <c r="H48" s="63">
        <f t="shared" si="2"/>
        <v>536.20000000000005</v>
      </c>
    </row>
    <row r="49" spans="1:8" s="62" customFormat="1" ht="25.5">
      <c r="A49" s="56" t="str">
        <f>IF((LEN('Copy paste to Here'!G53))&gt;5,((CONCATENATE('Copy paste to Here'!G53," &amp; ",'Copy paste to Here'!D53,"  &amp;  ",'Copy paste to Here'!E53))),"Empty Cell")</f>
        <v>PVD plated surgical steel double flared flesh tunnel - 12g (2mm) to 2'' (52mm) &amp; Gauge: 42mm  &amp;  Color: Black</v>
      </c>
      <c r="B49" s="57" t="str">
        <f>'Copy paste to Here'!C53</f>
        <v>DTPG</v>
      </c>
      <c r="C49" s="57" t="s">
        <v>849</v>
      </c>
      <c r="D49" s="58">
        <f>Invoice!B53</f>
        <v>2</v>
      </c>
      <c r="E49" s="59">
        <f>'Shipping Invoice'!J53*$N$1</f>
        <v>172.96</v>
      </c>
      <c r="F49" s="59">
        <f t="shared" si="0"/>
        <v>345.92</v>
      </c>
      <c r="G49" s="60">
        <f t="shared" si="1"/>
        <v>172.96</v>
      </c>
      <c r="H49" s="63">
        <f t="shared" si="2"/>
        <v>345.92</v>
      </c>
    </row>
    <row r="50" spans="1:8" s="62" customFormat="1" ht="25.5">
      <c r="A50" s="56" t="str">
        <f>IF((LEN('Copy paste to Here'!G54))&gt;5,((CONCATENATE('Copy paste to Here'!G54," &amp; ",'Copy paste to Here'!D54,"  &amp;  ",'Copy paste to Here'!E54))),"Empty Cell")</f>
        <v>PVD plated surgical steel double flared flesh tunnel - 12g (2mm) to 2'' (52mm) &amp; Gauge: 9mm  &amp;  Color: Black</v>
      </c>
      <c r="B50" s="57" t="str">
        <f>'Copy paste to Here'!C54</f>
        <v>DTPG</v>
      </c>
      <c r="C50" s="57" t="s">
        <v>850</v>
      </c>
      <c r="D50" s="58">
        <f>Invoice!B54</f>
        <v>14</v>
      </c>
      <c r="E50" s="59">
        <f>'Shipping Invoice'!J54*$N$1</f>
        <v>46.69</v>
      </c>
      <c r="F50" s="59">
        <f t="shared" si="0"/>
        <v>653.66</v>
      </c>
      <c r="G50" s="60">
        <f t="shared" si="1"/>
        <v>46.69</v>
      </c>
      <c r="H50" s="63">
        <f t="shared" si="2"/>
        <v>653.66</v>
      </c>
    </row>
    <row r="51" spans="1:8" s="62" customFormat="1" ht="24">
      <c r="A51" s="56" t="str">
        <f>IF((LEN('Copy paste to Here'!G55))&gt;5,((CONCATENATE('Copy paste to Here'!G55," &amp; ",'Copy paste to Here'!D55,"  &amp;  ",'Copy paste to Here'!E55))),"Empty Cell")</f>
        <v xml:space="preserve">Mirror polished surgical steel screw-fit flesh tunnel &amp; Gauge: 1.6mm  &amp;  </v>
      </c>
      <c r="B51" s="57" t="str">
        <f>'Copy paste to Here'!C55</f>
        <v>FPG</v>
      </c>
      <c r="C51" s="57" t="s">
        <v>851</v>
      </c>
      <c r="D51" s="58">
        <f>Invoice!B55</f>
        <v>4</v>
      </c>
      <c r="E51" s="59">
        <f>'Shipping Invoice'!J55*$N$1</f>
        <v>54.47</v>
      </c>
      <c r="F51" s="59">
        <f t="shared" si="0"/>
        <v>217.88</v>
      </c>
      <c r="G51" s="60">
        <f t="shared" si="1"/>
        <v>54.47</v>
      </c>
      <c r="H51" s="63">
        <f t="shared" si="2"/>
        <v>217.88</v>
      </c>
    </row>
    <row r="52" spans="1:8" s="62" customFormat="1" ht="24">
      <c r="A52" s="56" t="str">
        <f>IF((LEN('Copy paste to Here'!G56))&gt;5,((CONCATENATE('Copy paste to Here'!G56," &amp; ",'Copy paste to Here'!D56,"  &amp;  ",'Copy paste to Here'!E56))),"Empty Cell")</f>
        <v xml:space="preserve">Mirror polished surgical steel screw-fit flesh tunnel &amp; Gauge: 38mm  &amp;  </v>
      </c>
      <c r="B52" s="57" t="str">
        <f>'Copy paste to Here'!C56</f>
        <v>FPG</v>
      </c>
      <c r="C52" s="57" t="s">
        <v>852</v>
      </c>
      <c r="D52" s="58">
        <f>Invoice!B56</f>
        <v>12</v>
      </c>
      <c r="E52" s="59">
        <f>'Shipping Invoice'!J56*$N$1</f>
        <v>282.61</v>
      </c>
      <c r="F52" s="59">
        <f t="shared" si="0"/>
        <v>3391.32</v>
      </c>
      <c r="G52" s="60">
        <f t="shared" si="1"/>
        <v>282.61</v>
      </c>
      <c r="H52" s="63">
        <f t="shared" si="2"/>
        <v>3391.32</v>
      </c>
    </row>
    <row r="53" spans="1:8" s="62" customFormat="1" ht="25.5">
      <c r="A53" s="56" t="str">
        <f>IF((LEN('Copy paste to Here'!G57))&gt;5,((CONCATENATE('Copy paste to Here'!G57," &amp; ",'Copy paste to Here'!D57,"  &amp;  ",'Copy paste to Here'!E57))),"Empty Cell")</f>
        <v xml:space="preserve">Mirror polished surgical steel screw-fit flesh tunnel &amp; Gauge: 9mm  &amp;  </v>
      </c>
      <c r="B53" s="57" t="str">
        <f>'Copy paste to Here'!C57</f>
        <v>FPG</v>
      </c>
      <c r="C53" s="57" t="s">
        <v>853</v>
      </c>
      <c r="D53" s="58">
        <f>Invoice!B57</f>
        <v>14</v>
      </c>
      <c r="E53" s="59">
        <f>'Shipping Invoice'!J57*$N$1</f>
        <v>68.62</v>
      </c>
      <c r="F53" s="59">
        <f t="shared" si="0"/>
        <v>960.68000000000006</v>
      </c>
      <c r="G53" s="60">
        <f t="shared" si="1"/>
        <v>68.62</v>
      </c>
      <c r="H53" s="63">
        <f t="shared" si="2"/>
        <v>960.68000000000006</v>
      </c>
    </row>
    <row r="54" spans="1:8" s="62" customFormat="1" ht="24">
      <c r="A54" s="56" t="str">
        <f>IF((LEN('Copy paste to Here'!G58))&gt;5,((CONCATENATE('Copy paste to Here'!G58," &amp; ",'Copy paste to Here'!D58,"  &amp;  ",'Copy paste to Here'!E58))),"Empty Cell")</f>
        <v xml:space="preserve">High polished surgical steel double flared solid plug &amp; Gauge: 6mm  &amp;  </v>
      </c>
      <c r="B54" s="57" t="str">
        <f>'Copy paste to Here'!C58</f>
        <v>FSPG</v>
      </c>
      <c r="C54" s="57" t="s">
        <v>854</v>
      </c>
      <c r="D54" s="58">
        <f>Invoice!B58</f>
        <v>2</v>
      </c>
      <c r="E54" s="59">
        <f>'Shipping Invoice'!J58*$N$1</f>
        <v>29.71</v>
      </c>
      <c r="F54" s="59">
        <f t="shared" si="0"/>
        <v>59.42</v>
      </c>
      <c r="G54" s="60">
        <f t="shared" si="1"/>
        <v>29.71</v>
      </c>
      <c r="H54" s="63">
        <f t="shared" si="2"/>
        <v>59.42</v>
      </c>
    </row>
    <row r="55" spans="1:8" s="62" customFormat="1" ht="24">
      <c r="A55" s="56" t="str">
        <f>IF((LEN('Copy paste to Here'!G59))&gt;5,((CONCATENATE('Copy paste to Here'!G59," &amp; ",'Copy paste to Here'!D59,"  &amp;  ",'Copy paste to Here'!E59))),"Empty Cell")</f>
        <v>PVD plated surgical steel screw-fit flesh tunnel &amp; Gauge: 25mm  &amp;  Color: Black</v>
      </c>
      <c r="B55" s="57" t="str">
        <f>'Copy paste to Here'!C59</f>
        <v>FTPG</v>
      </c>
      <c r="C55" s="57" t="s">
        <v>855</v>
      </c>
      <c r="D55" s="58">
        <f>Invoice!B59</f>
        <v>10</v>
      </c>
      <c r="E55" s="59">
        <f>'Shipping Invoice'!J59*$N$1</f>
        <v>220.71</v>
      </c>
      <c r="F55" s="59">
        <f t="shared" si="0"/>
        <v>2207.1</v>
      </c>
      <c r="G55" s="60">
        <f t="shared" si="1"/>
        <v>220.71</v>
      </c>
      <c r="H55" s="63">
        <f t="shared" si="2"/>
        <v>2207.1</v>
      </c>
    </row>
    <row r="56" spans="1:8" s="62" customFormat="1" ht="25.5">
      <c r="A56" s="56" t="str">
        <f>IF((LEN('Copy paste to Here'!G60))&gt;5,((CONCATENATE('Copy paste to Here'!G60," &amp; ",'Copy paste to Here'!D60,"  &amp;  ",'Copy paste to Here'!E60))),"Empty Cell")</f>
        <v>PVD plated surgical steel screw-fit flesh tunnel &amp; Gauge: 7mm  &amp;  Color: Black</v>
      </c>
      <c r="B56" s="57" t="str">
        <f>'Copy paste to Here'!C60</f>
        <v>FTPG</v>
      </c>
      <c r="C56" s="57" t="s">
        <v>856</v>
      </c>
      <c r="D56" s="58">
        <f>Invoice!B60</f>
        <v>8</v>
      </c>
      <c r="E56" s="59">
        <f>'Shipping Invoice'!J60*$N$1</f>
        <v>105.76</v>
      </c>
      <c r="F56" s="59">
        <f t="shared" si="0"/>
        <v>846.08</v>
      </c>
      <c r="G56" s="60">
        <f t="shared" si="1"/>
        <v>105.76</v>
      </c>
      <c r="H56" s="63">
        <f t="shared" si="2"/>
        <v>846.08</v>
      </c>
    </row>
    <row r="57" spans="1:8" s="62" customFormat="1" ht="25.5">
      <c r="A57" s="56" t="str">
        <f>IF((LEN('Copy paste to Here'!G61))&gt;5,((CONCATENATE('Copy paste to Here'!G61," &amp; ",'Copy paste to Here'!D61,"  &amp;  ",'Copy paste to Here'!E61))),"Empty Cell")</f>
        <v>PVD plated surgical steel screw-fit flesh tunnel &amp; Gauge: 11mm  &amp;  Color: Black</v>
      </c>
      <c r="B57" s="57" t="str">
        <f>'Copy paste to Here'!C61</f>
        <v>FTPG</v>
      </c>
      <c r="C57" s="57" t="s">
        <v>857</v>
      </c>
      <c r="D57" s="58">
        <f>Invoice!B61</f>
        <v>22</v>
      </c>
      <c r="E57" s="59">
        <f>'Shipping Invoice'!J61*$N$1</f>
        <v>125.21</v>
      </c>
      <c r="F57" s="59">
        <f t="shared" si="0"/>
        <v>2754.62</v>
      </c>
      <c r="G57" s="60">
        <f t="shared" si="1"/>
        <v>125.21</v>
      </c>
      <c r="H57" s="63">
        <f t="shared" si="2"/>
        <v>2754.62</v>
      </c>
    </row>
    <row r="58" spans="1:8" s="62" customFormat="1">
      <c r="A58" s="56" t="str">
        <f>IF((LEN('Copy paste to Here'!G62))&gt;5,((CONCATENATE('Copy paste to Here'!G62," &amp; ",'Copy paste to Here'!D62,"  &amp;  ",'Copy paste to Here'!E62))),"Empty Cell")</f>
        <v>Silicone double flared flesh tunnel &amp; Gauge: 5mm  &amp;  Color: Black</v>
      </c>
      <c r="B58" s="57" t="str">
        <f>'Copy paste to Here'!C62</f>
        <v>FTSI</v>
      </c>
      <c r="C58" s="57" t="s">
        <v>858</v>
      </c>
      <c r="D58" s="58">
        <f>Invoice!B62</f>
        <v>2</v>
      </c>
      <c r="E58" s="59">
        <f>'Shipping Invoice'!J62*$N$1</f>
        <v>13.44</v>
      </c>
      <c r="F58" s="59">
        <f t="shared" si="0"/>
        <v>26.88</v>
      </c>
      <c r="G58" s="60">
        <f t="shared" si="1"/>
        <v>13.44</v>
      </c>
      <c r="H58" s="63">
        <f t="shared" si="2"/>
        <v>26.88</v>
      </c>
    </row>
    <row r="59" spans="1:8" s="62" customFormat="1" ht="24">
      <c r="A59" s="56" t="str">
        <f>IF((LEN('Copy paste to Here'!G63))&gt;5,((CONCATENATE('Copy paste to Here'!G63," &amp; ",'Copy paste to Here'!D63,"  &amp;  ",'Copy paste to Here'!E63))),"Empty Cell")</f>
        <v>Silicone double flared flesh tunnel &amp; Gauge: 16mm  &amp;  Color: Black</v>
      </c>
      <c r="B59" s="57" t="str">
        <f>'Copy paste to Here'!C63</f>
        <v>FTSI</v>
      </c>
      <c r="C59" s="57" t="s">
        <v>859</v>
      </c>
      <c r="D59" s="58">
        <f>Invoice!B63</f>
        <v>6</v>
      </c>
      <c r="E59" s="59">
        <f>'Shipping Invoice'!J63*$N$1</f>
        <v>23.34</v>
      </c>
      <c r="F59" s="59">
        <f t="shared" si="0"/>
        <v>140.04</v>
      </c>
      <c r="G59" s="60">
        <f t="shared" si="1"/>
        <v>23.34</v>
      </c>
      <c r="H59" s="63">
        <f t="shared" si="2"/>
        <v>140.04</v>
      </c>
    </row>
    <row r="60" spans="1:8" s="62" customFormat="1" ht="24">
      <c r="A60" s="56" t="str">
        <f>IF((LEN('Copy paste to Here'!G64))&gt;5,((CONCATENATE('Copy paste to Here'!G64," &amp; ",'Copy paste to Here'!D64,"  &amp;  ",'Copy paste to Here'!E64))),"Empty Cell")</f>
        <v>Silicone double flared flesh tunnel &amp; Gauge: 22mm  &amp;  Color: Black</v>
      </c>
      <c r="B60" s="57" t="str">
        <f>'Copy paste to Here'!C64</f>
        <v>FTSI</v>
      </c>
      <c r="C60" s="57" t="s">
        <v>860</v>
      </c>
      <c r="D60" s="58">
        <f>Invoice!B64</f>
        <v>16</v>
      </c>
      <c r="E60" s="59">
        <f>'Shipping Invoice'!J64*$N$1</f>
        <v>27.94</v>
      </c>
      <c r="F60" s="59">
        <f t="shared" si="0"/>
        <v>447.04</v>
      </c>
      <c r="G60" s="60">
        <f t="shared" si="1"/>
        <v>27.94</v>
      </c>
      <c r="H60" s="63">
        <f t="shared" si="2"/>
        <v>447.04</v>
      </c>
    </row>
    <row r="61" spans="1:8" s="62" customFormat="1" ht="24">
      <c r="A61" s="56" t="str">
        <f>IF((LEN('Copy paste to Here'!G65))&gt;5,((CONCATENATE('Copy paste to Here'!G65," &amp; ",'Copy paste to Here'!D65,"  &amp;  ",'Copy paste to Here'!E65))),"Empty Cell")</f>
        <v>Silicone double flared flesh tunnel &amp; Gauge: 25mm  &amp;  Color: Black</v>
      </c>
      <c r="B61" s="57" t="str">
        <f>'Copy paste to Here'!C65</f>
        <v>FTSI</v>
      </c>
      <c r="C61" s="57" t="s">
        <v>861</v>
      </c>
      <c r="D61" s="58">
        <f>Invoice!B65</f>
        <v>2</v>
      </c>
      <c r="E61" s="59">
        <f>'Shipping Invoice'!J65*$N$1</f>
        <v>31.48</v>
      </c>
      <c r="F61" s="59">
        <f t="shared" si="0"/>
        <v>62.96</v>
      </c>
      <c r="G61" s="60">
        <f t="shared" si="1"/>
        <v>31.48</v>
      </c>
      <c r="H61" s="63">
        <f t="shared" si="2"/>
        <v>62.96</v>
      </c>
    </row>
    <row r="62" spans="1:8" s="62" customFormat="1" ht="25.5">
      <c r="A62" s="56" t="str">
        <f>IF((LEN('Copy paste to Here'!G66))&gt;5,((CONCATENATE('Copy paste to Here'!G66," &amp; ",'Copy paste to Here'!D66,"  &amp;  ",'Copy paste to Here'!E66))),"Empty Cell")</f>
        <v xml:space="preserve">High polished and black anodized surgical steel screw-fit flesh tunnel with laser cut spider web on front &amp; Gauge: 18mm  &amp;  </v>
      </c>
      <c r="B62" s="57" t="str">
        <f>'Copy paste to Here'!C66</f>
        <v>FTSPW</v>
      </c>
      <c r="C62" s="57" t="s">
        <v>862</v>
      </c>
      <c r="D62" s="58">
        <f>Invoice!B66</f>
        <v>6</v>
      </c>
      <c r="E62" s="59">
        <f>'Shipping Invoice'!J66*$N$1</f>
        <v>100.45</v>
      </c>
      <c r="F62" s="59">
        <f t="shared" si="0"/>
        <v>602.70000000000005</v>
      </c>
      <c r="G62" s="60">
        <f t="shared" si="1"/>
        <v>100.45</v>
      </c>
      <c r="H62" s="63">
        <f t="shared" si="2"/>
        <v>602.70000000000005</v>
      </c>
    </row>
    <row r="63" spans="1:8" s="62" customFormat="1">
      <c r="A63" s="56" t="str">
        <f>IF((LEN('Copy paste to Here'!G67))&gt;5,((CONCATENATE('Copy paste to Here'!G67," &amp; ",'Copy paste to Here'!D67,"  &amp;  ",'Copy paste to Here'!E67))),"Empty Cell")</f>
        <v xml:space="preserve">Sawo wood spiral coil taper &amp; Gauge: 5mm  &amp;  </v>
      </c>
      <c r="B63" s="57" t="str">
        <f>'Copy paste to Here'!C67</f>
        <v>IPTE</v>
      </c>
      <c r="C63" s="57" t="s">
        <v>863</v>
      </c>
      <c r="D63" s="58">
        <f>Invoice!B67</f>
        <v>2</v>
      </c>
      <c r="E63" s="59">
        <f>'Shipping Invoice'!J67*$N$1</f>
        <v>59.78</v>
      </c>
      <c r="F63" s="59">
        <f t="shared" si="0"/>
        <v>119.56</v>
      </c>
      <c r="G63" s="60">
        <f t="shared" si="1"/>
        <v>59.78</v>
      </c>
      <c r="H63" s="63">
        <f t="shared" si="2"/>
        <v>119.56</v>
      </c>
    </row>
    <row r="64" spans="1:8" s="62" customFormat="1">
      <c r="A64" s="56" t="str">
        <f>IF((LEN('Copy paste to Here'!G68))&gt;5,((CONCATENATE('Copy paste to Here'!G68," &amp; ",'Copy paste to Here'!D68,"  &amp;  ",'Copy paste to Here'!E68))),"Empty Cell")</f>
        <v xml:space="preserve">Sawo wood spiral coil taper &amp; Gauge: 6mm  &amp;  </v>
      </c>
      <c r="B64" s="57" t="str">
        <f>'Copy paste to Here'!C68</f>
        <v>IPTE</v>
      </c>
      <c r="C64" s="57" t="s">
        <v>864</v>
      </c>
      <c r="D64" s="58">
        <f>Invoice!B68</f>
        <v>2</v>
      </c>
      <c r="E64" s="59">
        <f>'Shipping Invoice'!J68*$N$1</f>
        <v>63.31</v>
      </c>
      <c r="F64" s="59">
        <f t="shared" si="0"/>
        <v>126.62</v>
      </c>
      <c r="G64" s="60">
        <f t="shared" si="1"/>
        <v>63.31</v>
      </c>
      <c r="H64" s="63">
        <f t="shared" si="2"/>
        <v>126.62</v>
      </c>
    </row>
    <row r="65" spans="1:8" s="62" customFormat="1">
      <c r="A65" s="56" t="str">
        <f>IF((LEN('Copy paste to Here'!G69))&gt;5,((CONCATENATE('Copy paste to Here'!G69," &amp; ",'Copy paste to Here'!D69,"  &amp;  ",'Copy paste to Here'!E69))),"Empty Cell")</f>
        <v xml:space="preserve">Tamarind wood spiral coil taper &amp; Gauge: 10mm  &amp;  </v>
      </c>
      <c r="B65" s="57" t="str">
        <f>'Copy paste to Here'!C69</f>
        <v>IPTM</v>
      </c>
      <c r="C65" s="57" t="s">
        <v>865</v>
      </c>
      <c r="D65" s="58">
        <f>Invoice!B69</f>
        <v>2</v>
      </c>
      <c r="E65" s="59">
        <f>'Shipping Invoice'!J69*$N$1</f>
        <v>70.39</v>
      </c>
      <c r="F65" s="59">
        <f t="shared" si="0"/>
        <v>140.78</v>
      </c>
      <c r="G65" s="60">
        <f t="shared" si="1"/>
        <v>70.39</v>
      </c>
      <c r="H65" s="63">
        <f t="shared" si="2"/>
        <v>140.78</v>
      </c>
    </row>
    <row r="66" spans="1:8" s="62" customFormat="1" ht="24">
      <c r="A66" s="56" t="str">
        <f>IF((LEN('Copy paste to Here'!G70))&gt;5,((CONCATENATE('Copy paste to Here'!G70," &amp; ",'Copy paste to Here'!D70,"  &amp;  ",'Copy paste to Here'!E70))),"Empty Cell")</f>
        <v>Anodized surgical steel fake plug with rubber O-Rings &amp; Size: 10mm  &amp;  Color: Black</v>
      </c>
      <c r="B66" s="57" t="str">
        <f>'Copy paste to Here'!C70</f>
        <v>IPTR</v>
      </c>
      <c r="C66" s="57" t="s">
        <v>866</v>
      </c>
      <c r="D66" s="58">
        <f>Invoice!B70</f>
        <v>6</v>
      </c>
      <c r="E66" s="59">
        <f>'Shipping Invoice'!J70*$N$1</f>
        <v>26.17</v>
      </c>
      <c r="F66" s="59">
        <f t="shared" si="0"/>
        <v>157.02000000000001</v>
      </c>
      <c r="G66" s="60">
        <f t="shared" si="1"/>
        <v>26.17</v>
      </c>
      <c r="H66" s="63">
        <f t="shared" si="2"/>
        <v>157.02000000000001</v>
      </c>
    </row>
    <row r="67" spans="1:8" s="62" customFormat="1" ht="24">
      <c r="A67" s="56" t="str">
        <f>IF((LEN('Copy paste to Here'!G71))&gt;5,((CONCATENATE('Copy paste to Here'!G71," &amp; ",'Copy paste to Here'!D71,"  &amp;  ",'Copy paste to Here'!E71))),"Empty Cell")</f>
        <v>Anodized surgical steel fake plug with rubber O-Rings &amp; Size: 10mm  &amp;  Color: Blue</v>
      </c>
      <c r="B67" s="57" t="str">
        <f>'Copy paste to Here'!C71</f>
        <v>IPTR</v>
      </c>
      <c r="C67" s="57" t="s">
        <v>866</v>
      </c>
      <c r="D67" s="58">
        <f>Invoice!B71</f>
        <v>6</v>
      </c>
      <c r="E67" s="59">
        <f>'Shipping Invoice'!J71*$N$1</f>
        <v>26.17</v>
      </c>
      <c r="F67" s="59">
        <f t="shared" si="0"/>
        <v>157.02000000000001</v>
      </c>
      <c r="G67" s="60">
        <f t="shared" si="1"/>
        <v>26.17</v>
      </c>
      <c r="H67" s="63">
        <f t="shared" si="2"/>
        <v>157.02000000000001</v>
      </c>
    </row>
    <row r="68" spans="1:8" s="62" customFormat="1" ht="24">
      <c r="A68" s="56" t="str">
        <f>IF((LEN('Copy paste to Here'!G72))&gt;5,((CONCATENATE('Copy paste to Here'!G72," &amp; ",'Copy paste to Here'!D72,"  &amp;  ",'Copy paste to Here'!E72))),"Empty Cell")</f>
        <v>Acrylic fake plug without rubber O-rings &amp; Size: 8mm  &amp;  Color: Black</v>
      </c>
      <c r="B68" s="57" t="str">
        <f>'Copy paste to Here'!C72</f>
        <v>IPVRD</v>
      </c>
      <c r="C68" s="57" t="s">
        <v>774</v>
      </c>
      <c r="D68" s="58">
        <f>Invoice!B72</f>
        <v>2</v>
      </c>
      <c r="E68" s="59">
        <f>'Shipping Invoice'!J72*$N$1</f>
        <v>12.03</v>
      </c>
      <c r="F68" s="59">
        <f t="shared" si="0"/>
        <v>24.06</v>
      </c>
      <c r="G68" s="60">
        <f t="shared" si="1"/>
        <v>12.03</v>
      </c>
      <c r="H68" s="63">
        <f t="shared" si="2"/>
        <v>24.06</v>
      </c>
    </row>
    <row r="69" spans="1:8" s="62" customFormat="1" ht="24">
      <c r="A69" s="56" t="str">
        <f>IF((LEN('Copy paste to Here'!G73))&gt;5,((CONCATENATE('Copy paste to Here'!G73," &amp; ",'Copy paste to Here'!D73,"  &amp;  ",'Copy paste to Here'!E73))),"Empty Cell")</f>
        <v>Acrylic fake plug without rubber O-rings &amp; Size: 8mm  &amp;  Color: White</v>
      </c>
      <c r="B69" s="57" t="str">
        <f>'Copy paste to Here'!C73</f>
        <v>IPVRD</v>
      </c>
      <c r="C69" s="57" t="s">
        <v>774</v>
      </c>
      <c r="D69" s="58">
        <f>Invoice!B73</f>
        <v>2</v>
      </c>
      <c r="E69" s="59">
        <f>'Shipping Invoice'!J73*$N$1</f>
        <v>12.03</v>
      </c>
      <c r="F69" s="59">
        <f t="shared" si="0"/>
        <v>24.06</v>
      </c>
      <c r="G69" s="60">
        <f t="shared" si="1"/>
        <v>12.03</v>
      </c>
      <c r="H69" s="63">
        <f t="shared" si="2"/>
        <v>24.06</v>
      </c>
    </row>
    <row r="70" spans="1:8" s="62" customFormat="1" ht="24">
      <c r="A70" s="56" t="str">
        <f>IF((LEN('Copy paste to Here'!G74))&gt;5,((CONCATENATE('Copy paste to Here'!G74," &amp; ",'Copy paste to Here'!D74,"  &amp;  ",'Copy paste to Here'!E74))),"Empty Cell")</f>
        <v>Acrylic fake plug without rubber O-rings &amp; Size: 8mm  &amp;  Color: Orange</v>
      </c>
      <c r="B70" s="57" t="str">
        <f>'Copy paste to Here'!C74</f>
        <v>IPVRD</v>
      </c>
      <c r="C70" s="57" t="s">
        <v>774</v>
      </c>
      <c r="D70" s="58">
        <f>Invoice!B74</f>
        <v>2</v>
      </c>
      <c r="E70" s="59">
        <f>'Shipping Invoice'!J74*$N$1</f>
        <v>12.03</v>
      </c>
      <c r="F70" s="59">
        <f t="shared" si="0"/>
        <v>24.06</v>
      </c>
      <c r="G70" s="60">
        <f t="shared" si="1"/>
        <v>12.03</v>
      </c>
      <c r="H70" s="63">
        <f t="shared" si="2"/>
        <v>24.06</v>
      </c>
    </row>
    <row r="71" spans="1:8" s="62" customFormat="1" ht="24">
      <c r="A71" s="56" t="str">
        <f>IF((LEN('Copy paste to Here'!G75))&gt;5,((CONCATENATE('Copy paste to Here'!G75," &amp; ",'Copy paste to Here'!D75,"  &amp;  ",'Copy paste to Here'!E75))),"Empty Cell")</f>
        <v>Acrylic fake plug without rubber O-rings &amp; Size: 8mm  &amp;  Color: Pink</v>
      </c>
      <c r="B71" s="57" t="str">
        <f>'Copy paste to Here'!C75</f>
        <v>IPVRD</v>
      </c>
      <c r="C71" s="57" t="s">
        <v>774</v>
      </c>
      <c r="D71" s="58">
        <f>Invoice!B75</f>
        <v>4</v>
      </c>
      <c r="E71" s="59">
        <f>'Shipping Invoice'!J75*$N$1</f>
        <v>12.03</v>
      </c>
      <c r="F71" s="59">
        <f t="shared" si="0"/>
        <v>48.12</v>
      </c>
      <c r="G71" s="60">
        <f t="shared" si="1"/>
        <v>12.03</v>
      </c>
      <c r="H71" s="63">
        <f t="shared" si="2"/>
        <v>48.12</v>
      </c>
    </row>
    <row r="72" spans="1:8" s="62" customFormat="1" ht="25.5">
      <c r="A72" s="56" t="str">
        <f>IF((LEN('Copy paste to Here'!G76))&gt;5,((CONCATENATE('Copy paste to Here'!G76," &amp; ",'Copy paste to Here'!D76,"  &amp;  ",'Copy paste to Here'!E76))),"Empty Cell")</f>
        <v xml:space="preserve">High polished surgical steel taper with double rubber O-rings &amp; Gauge: 1.6mm  &amp;  </v>
      </c>
      <c r="B72" s="57" t="str">
        <f>'Copy paste to Here'!C76</f>
        <v>NLSPGX</v>
      </c>
      <c r="C72" s="57" t="s">
        <v>867</v>
      </c>
      <c r="D72" s="58">
        <f>Invoice!B76</f>
        <v>4</v>
      </c>
      <c r="E72" s="59">
        <f>'Shipping Invoice'!J76*$N$1</f>
        <v>24.41</v>
      </c>
      <c r="F72" s="59">
        <f t="shared" si="0"/>
        <v>97.64</v>
      </c>
      <c r="G72" s="60">
        <f t="shared" si="1"/>
        <v>24.41</v>
      </c>
      <c r="H72" s="63">
        <f t="shared" si="2"/>
        <v>97.64</v>
      </c>
    </row>
    <row r="73" spans="1:8" s="62" customFormat="1" ht="25.5">
      <c r="A73" s="56" t="str">
        <f>IF((LEN('Copy paste to Here'!G77))&gt;5,((CONCATENATE('Copy paste to Here'!G77," &amp; ",'Copy paste to Here'!D77,"  &amp;  ",'Copy paste to Here'!E77))),"Empty Cell")</f>
        <v xml:space="preserve">High polished surgical steel taper with double rubber O-rings &amp; Gauge: 4mm  &amp;  </v>
      </c>
      <c r="B73" s="57" t="str">
        <f>'Copy paste to Here'!C77</f>
        <v>NLSPGX</v>
      </c>
      <c r="C73" s="57" t="s">
        <v>868</v>
      </c>
      <c r="D73" s="58">
        <f>Invoice!B77</f>
        <v>4</v>
      </c>
      <c r="E73" s="59">
        <f>'Shipping Invoice'!J77*$N$1</f>
        <v>38.549999999999997</v>
      </c>
      <c r="F73" s="59">
        <f t="shared" si="0"/>
        <v>154.19999999999999</v>
      </c>
      <c r="G73" s="60">
        <f t="shared" si="1"/>
        <v>38.549999999999997</v>
      </c>
      <c r="H73" s="63">
        <f t="shared" si="2"/>
        <v>154.19999999999999</v>
      </c>
    </row>
    <row r="74" spans="1:8" s="62" customFormat="1" ht="25.5">
      <c r="A74" s="56" t="str">
        <f>IF((LEN('Copy paste to Here'!G78))&gt;5,((CONCATENATE('Copy paste to Here'!G78," &amp; ",'Copy paste to Here'!D78,"  &amp;  ",'Copy paste to Here'!E78))),"Empty Cell")</f>
        <v xml:space="preserve">High polished surgical steel taper with double rubber O-rings &amp; Gauge: 5mm  &amp;  </v>
      </c>
      <c r="B74" s="57" t="str">
        <f>'Copy paste to Here'!C78</f>
        <v>NLSPGX</v>
      </c>
      <c r="C74" s="57" t="s">
        <v>869</v>
      </c>
      <c r="D74" s="58">
        <f>Invoice!B78</f>
        <v>2</v>
      </c>
      <c r="E74" s="59">
        <f>'Shipping Invoice'!J78*$N$1</f>
        <v>47.4</v>
      </c>
      <c r="F74" s="59">
        <f t="shared" si="0"/>
        <v>94.8</v>
      </c>
      <c r="G74" s="60">
        <f t="shared" si="1"/>
        <v>47.4</v>
      </c>
      <c r="H74" s="63">
        <f t="shared" si="2"/>
        <v>94.8</v>
      </c>
    </row>
    <row r="75" spans="1:8" s="62" customFormat="1" ht="24">
      <c r="A75" s="56" t="str">
        <f>IF((LEN('Copy paste to Here'!G79))&gt;5,((CONCATENATE('Copy paste to Here'!G79," &amp; ",'Copy paste to Here'!D79,"  &amp;  ",'Copy paste to Here'!E79))),"Empty Cell")</f>
        <v xml:space="preserve">Areng wood double flare plug with giant clear SwarovskiⓇ crystal center &amp; Gauge: 6mm  &amp;  </v>
      </c>
      <c r="B75" s="57" t="str">
        <f>'Copy paste to Here'!C79</f>
        <v>PARGC</v>
      </c>
      <c r="C75" s="57" t="s">
        <v>870</v>
      </c>
      <c r="D75" s="58">
        <f>Invoice!B79</f>
        <v>2</v>
      </c>
      <c r="E75" s="59">
        <f>'Shipping Invoice'!J79*$N$1</f>
        <v>52.7</v>
      </c>
      <c r="F75" s="59">
        <f t="shared" si="0"/>
        <v>105.4</v>
      </c>
      <c r="G75" s="60">
        <f t="shared" si="1"/>
        <v>52.7</v>
      </c>
      <c r="H75" s="63">
        <f t="shared" si="2"/>
        <v>105.4</v>
      </c>
    </row>
    <row r="76" spans="1:8" s="62" customFormat="1" ht="25.5">
      <c r="A76" s="56" t="str">
        <f>IF((LEN('Copy paste to Here'!G80))&gt;5,((CONCATENATE('Copy paste to Here'!G80," &amp; ",'Copy paste to Here'!D80,"  &amp;  ",'Copy paste to Here'!E80))),"Empty Cell")</f>
        <v xml:space="preserve">Black Onyx double flared stone plug &amp; Gauge: 16mm  &amp;  </v>
      </c>
      <c r="B76" s="57" t="str">
        <f>'Copy paste to Here'!C80</f>
        <v>PGSHH</v>
      </c>
      <c r="C76" s="57" t="s">
        <v>871</v>
      </c>
      <c r="D76" s="58">
        <f>Invoice!B80</f>
        <v>6</v>
      </c>
      <c r="E76" s="59">
        <f>'Shipping Invoice'!J80*$N$1</f>
        <v>72.16</v>
      </c>
      <c r="F76" s="59">
        <f t="shared" si="0"/>
        <v>432.96</v>
      </c>
      <c r="G76" s="60">
        <f t="shared" si="1"/>
        <v>72.16</v>
      </c>
      <c r="H76" s="63">
        <f t="shared" si="2"/>
        <v>432.96</v>
      </c>
    </row>
    <row r="77" spans="1:8" s="62" customFormat="1" ht="25.5">
      <c r="A77" s="56" t="str">
        <f>IF((LEN('Copy paste to Here'!G81))&gt;5,((CONCATENATE('Copy paste to Here'!G81," &amp; ",'Copy paste to Here'!D81,"  &amp;  ",'Copy paste to Here'!E81))),"Empty Cell")</f>
        <v xml:space="preserve">Green Fluorite double flare stone plug &amp; Gauge: 20mm  &amp;  </v>
      </c>
      <c r="B77" s="57" t="str">
        <f>'Copy paste to Here'!C81</f>
        <v>PGSQQ</v>
      </c>
      <c r="C77" s="57" t="s">
        <v>872</v>
      </c>
      <c r="D77" s="58">
        <f>Invoice!B81</f>
        <v>2</v>
      </c>
      <c r="E77" s="59">
        <f>'Shipping Invoice'!J81*$N$1</f>
        <v>132.29</v>
      </c>
      <c r="F77" s="59">
        <f t="shared" si="0"/>
        <v>264.58</v>
      </c>
      <c r="G77" s="60">
        <f t="shared" si="1"/>
        <v>132.29</v>
      </c>
      <c r="H77" s="63">
        <f t="shared" si="2"/>
        <v>264.58</v>
      </c>
    </row>
    <row r="78" spans="1:8" s="62" customFormat="1" ht="24">
      <c r="A78" s="56" t="str">
        <f>IF((LEN('Copy paste to Here'!G82))&gt;5,((CONCATENATE('Copy paste to Here'!G82," &amp; ",'Copy paste to Here'!D82,"  &amp;  ",'Copy paste to Here'!E82))),"Empty Cell")</f>
        <v>Black or gold anodized surgical steel screw-fit flesh tunnel with clear star-shaped CZ stone &amp; Gauge: 4mm  &amp;  Color: Black</v>
      </c>
      <c r="B78" s="57" t="str">
        <f>'Copy paste to Here'!C82</f>
        <v>PGTZS</v>
      </c>
      <c r="C78" s="57" t="s">
        <v>873</v>
      </c>
      <c r="D78" s="58">
        <f>Invoice!B82</f>
        <v>4</v>
      </c>
      <c r="E78" s="59">
        <f>'Shipping Invoice'!J82*$N$1</f>
        <v>93.38</v>
      </c>
      <c r="F78" s="59">
        <f t="shared" si="0"/>
        <v>373.52</v>
      </c>
      <c r="G78" s="60">
        <f t="shared" si="1"/>
        <v>93.38</v>
      </c>
      <c r="H78" s="63">
        <f t="shared" si="2"/>
        <v>373.52</v>
      </c>
    </row>
    <row r="79" spans="1:8" s="62" customFormat="1">
      <c r="A79" s="56" t="str">
        <f>IF((LEN('Copy paste to Here'!G83))&gt;5,((CONCATENATE('Copy paste to Here'!G83," &amp; ",'Copy paste to Here'!D83,"  &amp;  ",'Copy paste to Here'!E83))),"Empty Cell")</f>
        <v xml:space="preserve">Coconut wood double flared solid plug &amp; Gauge: 4mm  &amp;  </v>
      </c>
      <c r="B79" s="57" t="str">
        <f>'Copy paste to Here'!C83</f>
        <v>PWB</v>
      </c>
      <c r="C79" s="57" t="s">
        <v>874</v>
      </c>
      <c r="D79" s="58">
        <f>Invoice!B83</f>
        <v>2</v>
      </c>
      <c r="E79" s="59">
        <f>'Shipping Invoice'!J83*$N$1</f>
        <v>29.71</v>
      </c>
      <c r="F79" s="59">
        <f t="shared" si="0"/>
        <v>59.42</v>
      </c>
      <c r="G79" s="60">
        <f t="shared" si="1"/>
        <v>29.71</v>
      </c>
      <c r="H79" s="63">
        <f t="shared" si="2"/>
        <v>59.42</v>
      </c>
    </row>
    <row r="80" spans="1:8" s="62" customFormat="1">
      <c r="A80" s="56" t="str">
        <f>IF((LEN('Copy paste to Here'!G84))&gt;5,((CONCATENATE('Copy paste to Here'!G84," &amp; ",'Copy paste to Here'!D84,"  &amp;  ",'Copy paste to Here'!E84))),"Empty Cell")</f>
        <v xml:space="preserve">Coconut wood double flared solid plug &amp; Gauge: 5mm  &amp;  </v>
      </c>
      <c r="B80" s="57" t="str">
        <f>'Copy paste to Here'!C84</f>
        <v>PWB</v>
      </c>
      <c r="C80" s="57" t="s">
        <v>875</v>
      </c>
      <c r="D80" s="58">
        <f>Invoice!B84</f>
        <v>4</v>
      </c>
      <c r="E80" s="59">
        <f>'Shipping Invoice'!J84*$N$1</f>
        <v>31.48</v>
      </c>
      <c r="F80" s="59">
        <f t="shared" si="0"/>
        <v>125.92</v>
      </c>
      <c r="G80" s="60">
        <f t="shared" si="1"/>
        <v>31.48</v>
      </c>
      <c r="H80" s="63">
        <f t="shared" si="2"/>
        <v>125.92</v>
      </c>
    </row>
    <row r="81" spans="1:8" s="62" customFormat="1">
      <c r="A81" s="56" t="str">
        <f>IF((LEN('Copy paste to Here'!G85))&gt;5,((CONCATENATE('Copy paste to Here'!G85," &amp; ",'Copy paste to Here'!D85,"  &amp;  ",'Copy paste to Here'!E85))),"Empty Cell")</f>
        <v xml:space="preserve">Coconut wood double flared solid plug &amp; Gauge: 8mm  &amp;  </v>
      </c>
      <c r="B81" s="57" t="str">
        <f>'Copy paste to Here'!C85</f>
        <v>PWB</v>
      </c>
      <c r="C81" s="57" t="s">
        <v>876</v>
      </c>
      <c r="D81" s="58">
        <f>Invoice!B85</f>
        <v>2</v>
      </c>
      <c r="E81" s="59">
        <f>'Shipping Invoice'!J85*$N$1</f>
        <v>35.020000000000003</v>
      </c>
      <c r="F81" s="59">
        <f t="shared" si="0"/>
        <v>70.040000000000006</v>
      </c>
      <c r="G81" s="60">
        <f t="shared" si="1"/>
        <v>35.020000000000003</v>
      </c>
      <c r="H81" s="63">
        <f t="shared" si="2"/>
        <v>70.040000000000006</v>
      </c>
    </row>
    <row r="82" spans="1:8" s="62" customFormat="1" ht="24">
      <c r="A82" s="56" t="str">
        <f>IF((LEN('Copy paste to Here'!G86))&gt;5,((CONCATENATE('Copy paste to Here'!G86," &amp; ",'Copy paste to Here'!D86,"  &amp;  ",'Copy paste to Here'!E86))),"Empty Cell")</f>
        <v xml:space="preserve">Concave double flare solid crocodile and black ebony wood plug in checkers design &amp; Gauge: 10mm  &amp;  </v>
      </c>
      <c r="B82" s="57" t="str">
        <f>'Copy paste to Here'!C86</f>
        <v>PWKY</v>
      </c>
      <c r="C82" s="57" t="s">
        <v>877</v>
      </c>
      <c r="D82" s="58">
        <f>Invoice!B86</f>
        <v>2</v>
      </c>
      <c r="E82" s="59">
        <f>'Shipping Invoice'!J86*$N$1</f>
        <v>77.459999999999994</v>
      </c>
      <c r="F82" s="59">
        <f t="shared" si="0"/>
        <v>154.91999999999999</v>
      </c>
      <c r="G82" s="60">
        <f t="shared" si="1"/>
        <v>77.459999999999994</v>
      </c>
      <c r="H82" s="63">
        <f t="shared" si="2"/>
        <v>154.91999999999999</v>
      </c>
    </row>
    <row r="83" spans="1:8" s="62" customFormat="1">
      <c r="A83" s="56" t="str">
        <f>IF((LEN('Copy paste to Here'!G87))&gt;5,((CONCATENATE('Copy paste to Here'!G87," &amp; ",'Copy paste to Here'!D87,"  &amp;  ",'Copy paste to Here'!E87))),"Empty Cell")</f>
        <v xml:space="preserve">Teak wood double flared solid plug &amp; Gauge: 5mm  &amp;  </v>
      </c>
      <c r="B83" s="57" t="str">
        <f>'Copy paste to Here'!C87</f>
        <v>PWT</v>
      </c>
      <c r="C83" s="57" t="s">
        <v>878</v>
      </c>
      <c r="D83" s="58">
        <f>Invoice!B87</f>
        <v>4</v>
      </c>
      <c r="E83" s="59">
        <f>'Shipping Invoice'!J87*$N$1</f>
        <v>31.48</v>
      </c>
      <c r="F83" s="59">
        <f t="shared" ref="F83:F146" si="3">D83*E83</f>
        <v>125.92</v>
      </c>
      <c r="G83" s="60">
        <f t="shared" ref="G83:G146" si="4">E83*$E$14</f>
        <v>31.48</v>
      </c>
      <c r="H83" s="63">
        <f t="shared" ref="H83:H146" si="5">D83*G83</f>
        <v>125.92</v>
      </c>
    </row>
    <row r="84" spans="1:8" s="62" customFormat="1">
      <c r="A84" s="56" t="str">
        <f>IF((LEN('Copy paste to Here'!G88))&gt;5,((CONCATENATE('Copy paste to Here'!G88," &amp; ",'Copy paste to Here'!D88,"  &amp;  ",'Copy paste to Here'!E88))),"Empty Cell")</f>
        <v xml:space="preserve">Teak wood double flared solid plug &amp; Gauge: 8mm  &amp;  </v>
      </c>
      <c r="B84" s="57" t="str">
        <f>'Copy paste to Here'!C88</f>
        <v>PWT</v>
      </c>
      <c r="C84" s="57" t="s">
        <v>879</v>
      </c>
      <c r="D84" s="58">
        <f>Invoice!B88</f>
        <v>2</v>
      </c>
      <c r="E84" s="59">
        <f>'Shipping Invoice'!J88*$N$1</f>
        <v>35.020000000000003</v>
      </c>
      <c r="F84" s="59">
        <f t="shared" si="3"/>
        <v>70.040000000000006</v>
      </c>
      <c r="G84" s="60">
        <f t="shared" si="4"/>
        <v>35.020000000000003</v>
      </c>
      <c r="H84" s="63">
        <f t="shared" si="5"/>
        <v>70.040000000000006</v>
      </c>
    </row>
    <row r="85" spans="1:8" s="62" customFormat="1">
      <c r="A85" s="56" t="str">
        <f>IF((LEN('Copy paste to Here'!G89))&gt;5,((CONCATENATE('Copy paste to Here'!G89," &amp; ",'Copy paste to Here'!D89,"  &amp;  ",'Copy paste to Here'!E89))),"Empty Cell")</f>
        <v xml:space="preserve">Crocodile wood double flared solid plug &amp; Gauge: 5mm  &amp;  </v>
      </c>
      <c r="B85" s="57" t="str">
        <f>'Copy paste to Here'!C89</f>
        <v>PWY</v>
      </c>
      <c r="C85" s="57" t="s">
        <v>880</v>
      </c>
      <c r="D85" s="58">
        <f>Invoice!B89</f>
        <v>4</v>
      </c>
      <c r="E85" s="59">
        <f>'Shipping Invoice'!J89*$N$1</f>
        <v>31.48</v>
      </c>
      <c r="F85" s="59">
        <f t="shared" si="3"/>
        <v>125.92</v>
      </c>
      <c r="G85" s="60">
        <f t="shared" si="4"/>
        <v>31.48</v>
      </c>
      <c r="H85" s="63">
        <f t="shared" si="5"/>
        <v>125.92</v>
      </c>
    </row>
    <row r="86" spans="1:8" s="62" customFormat="1">
      <c r="A86" s="56" t="str">
        <f>IF((LEN('Copy paste to Here'!G90))&gt;5,((CONCATENATE('Copy paste to Here'!G90," &amp; ",'Copy paste to Here'!D90,"  &amp;  ",'Copy paste to Here'!E90))),"Empty Cell")</f>
        <v xml:space="preserve">Crocodile wood double flared solid plug &amp; Gauge: 8mm  &amp;  </v>
      </c>
      <c r="B86" s="57" t="str">
        <f>'Copy paste to Here'!C90</f>
        <v>PWY</v>
      </c>
      <c r="C86" s="57" t="s">
        <v>881</v>
      </c>
      <c r="D86" s="58">
        <f>Invoice!B90</f>
        <v>2</v>
      </c>
      <c r="E86" s="59">
        <f>'Shipping Invoice'!J90*$N$1</f>
        <v>35.020000000000003</v>
      </c>
      <c r="F86" s="59">
        <f t="shared" si="3"/>
        <v>70.040000000000006</v>
      </c>
      <c r="G86" s="60">
        <f t="shared" si="4"/>
        <v>35.020000000000003</v>
      </c>
      <c r="H86" s="63">
        <f t="shared" si="5"/>
        <v>70.040000000000006</v>
      </c>
    </row>
    <row r="87" spans="1:8" s="62" customFormat="1">
      <c r="A87" s="56" t="str">
        <f>IF((LEN('Copy paste to Here'!G91))&gt;5,((CONCATENATE('Copy paste to Here'!G91," &amp; ",'Copy paste to Here'!D91,"  &amp;  ",'Copy paste to Here'!E91))),"Empty Cell")</f>
        <v xml:space="preserve">Crocodile wood double flared solid plug &amp; Gauge: 14mm  &amp;  </v>
      </c>
      <c r="B87" s="57" t="str">
        <f>'Copy paste to Here'!C91</f>
        <v>PWY</v>
      </c>
      <c r="C87" s="57" t="s">
        <v>882</v>
      </c>
      <c r="D87" s="58">
        <f>Invoice!B91</f>
        <v>6</v>
      </c>
      <c r="E87" s="59">
        <f>'Shipping Invoice'!J91*$N$1</f>
        <v>42.09</v>
      </c>
      <c r="F87" s="59">
        <f t="shared" si="3"/>
        <v>252.54000000000002</v>
      </c>
      <c r="G87" s="60">
        <f t="shared" si="4"/>
        <v>42.09</v>
      </c>
      <c r="H87" s="63">
        <f t="shared" si="5"/>
        <v>252.54000000000002</v>
      </c>
    </row>
    <row r="88" spans="1:8" s="62" customFormat="1" ht="24">
      <c r="A88" s="56" t="str">
        <f>IF((LEN('Copy paste to Here'!G92))&gt;5,((CONCATENATE('Copy paste to Here'!G92," &amp; ",'Copy paste to Here'!D92,"  &amp;  ",'Copy paste to Here'!E92))),"Empty Cell")</f>
        <v>Silicone double flared solid plug retainer &amp; Gauge: 14mm  &amp;  Color: # 2 in picture</v>
      </c>
      <c r="B88" s="57" t="str">
        <f>'Copy paste to Here'!C92</f>
        <v>SIPG</v>
      </c>
      <c r="C88" s="57" t="s">
        <v>883</v>
      </c>
      <c r="D88" s="58">
        <f>Invoice!B92</f>
        <v>2</v>
      </c>
      <c r="E88" s="59">
        <f>'Shipping Invoice'!J92*$N$1</f>
        <v>22.99</v>
      </c>
      <c r="F88" s="59">
        <f t="shared" si="3"/>
        <v>45.98</v>
      </c>
      <c r="G88" s="60">
        <f t="shared" si="4"/>
        <v>22.99</v>
      </c>
      <c r="H88" s="63">
        <f t="shared" si="5"/>
        <v>45.98</v>
      </c>
    </row>
    <row r="89" spans="1:8" s="62" customFormat="1" ht="24">
      <c r="A89" s="56" t="str">
        <f>IF((LEN('Copy paste to Here'!G93))&gt;5,((CONCATENATE('Copy paste to Here'!G93," &amp; ",'Copy paste to Here'!D93,"  &amp;  ",'Copy paste to Here'!E93))),"Empty Cell")</f>
        <v>Silicone Ultra Thin double flared flesh tunnel &amp; Gauge: 3mm  &amp;  Color: Clear</v>
      </c>
      <c r="B89" s="57" t="str">
        <f>'Copy paste to Here'!C93</f>
        <v>SIUT</v>
      </c>
      <c r="C89" s="57" t="s">
        <v>884</v>
      </c>
      <c r="D89" s="58">
        <f>Invoice!B93</f>
        <v>2</v>
      </c>
      <c r="E89" s="59">
        <f>'Shipping Invoice'!J93*$N$1</f>
        <v>13.44</v>
      </c>
      <c r="F89" s="59">
        <f t="shared" si="3"/>
        <v>26.88</v>
      </c>
      <c r="G89" s="60">
        <f t="shared" si="4"/>
        <v>13.44</v>
      </c>
      <c r="H89" s="63">
        <f t="shared" si="5"/>
        <v>26.88</v>
      </c>
    </row>
    <row r="90" spans="1:8" s="62" customFormat="1" ht="24">
      <c r="A90" s="56" t="str">
        <f>IF((LEN('Copy paste to Here'!G94))&gt;5,((CONCATENATE('Copy paste to Here'!G94," &amp; ",'Copy paste to Here'!D94,"  &amp;  ",'Copy paste to Here'!E94))),"Empty Cell")</f>
        <v>Silicone Ultra Thin double flared flesh tunnel &amp; Gauge: 4mm  &amp;  Color: Black</v>
      </c>
      <c r="B90" s="57" t="str">
        <f>'Copy paste to Here'!C94</f>
        <v>SIUT</v>
      </c>
      <c r="C90" s="57" t="s">
        <v>885</v>
      </c>
      <c r="D90" s="58">
        <f>Invoice!B94</f>
        <v>2</v>
      </c>
      <c r="E90" s="59">
        <f>'Shipping Invoice'!J94*$N$1</f>
        <v>14.86</v>
      </c>
      <c r="F90" s="59">
        <f t="shared" si="3"/>
        <v>29.72</v>
      </c>
      <c r="G90" s="60">
        <f t="shared" si="4"/>
        <v>14.86</v>
      </c>
      <c r="H90" s="63">
        <f t="shared" si="5"/>
        <v>29.72</v>
      </c>
    </row>
    <row r="91" spans="1:8" s="62" customFormat="1" ht="24">
      <c r="A91" s="56" t="str">
        <f>IF((LEN('Copy paste to Here'!G95))&gt;5,((CONCATENATE('Copy paste to Here'!G95," &amp; ",'Copy paste to Here'!D95,"  &amp;  ",'Copy paste to Here'!E95))),"Empty Cell")</f>
        <v>Silicone Ultra Thin double flared flesh tunnel &amp; Gauge: 4mm  &amp;  Color: White</v>
      </c>
      <c r="B91" s="57" t="str">
        <f>'Copy paste to Here'!C95</f>
        <v>SIUT</v>
      </c>
      <c r="C91" s="57" t="s">
        <v>885</v>
      </c>
      <c r="D91" s="58">
        <f>Invoice!B95</f>
        <v>2</v>
      </c>
      <c r="E91" s="59">
        <f>'Shipping Invoice'!J95*$N$1</f>
        <v>14.86</v>
      </c>
      <c r="F91" s="59">
        <f t="shared" si="3"/>
        <v>29.72</v>
      </c>
      <c r="G91" s="60">
        <f t="shared" si="4"/>
        <v>14.86</v>
      </c>
      <c r="H91" s="63">
        <f t="shared" si="5"/>
        <v>29.72</v>
      </c>
    </row>
    <row r="92" spans="1:8" s="62" customFormat="1" ht="24">
      <c r="A92" s="56" t="str">
        <f>IF((LEN('Copy paste to Here'!G96))&gt;5,((CONCATENATE('Copy paste to Here'!G96," &amp; ",'Copy paste to Here'!D96,"  &amp;  ",'Copy paste to Here'!E96))),"Empty Cell")</f>
        <v>Silicone Ultra Thin double flared flesh tunnel &amp; Gauge: 5mm  &amp;  Color: White</v>
      </c>
      <c r="B92" s="57" t="str">
        <f>'Copy paste to Here'!C96</f>
        <v>SIUT</v>
      </c>
      <c r="C92" s="57" t="s">
        <v>886</v>
      </c>
      <c r="D92" s="58">
        <f>Invoice!B96</f>
        <v>2</v>
      </c>
      <c r="E92" s="59">
        <f>'Shipping Invoice'!J96*$N$1</f>
        <v>15.56</v>
      </c>
      <c r="F92" s="59">
        <f t="shared" si="3"/>
        <v>31.12</v>
      </c>
      <c r="G92" s="60">
        <f t="shared" si="4"/>
        <v>15.56</v>
      </c>
      <c r="H92" s="63">
        <f t="shared" si="5"/>
        <v>31.12</v>
      </c>
    </row>
    <row r="93" spans="1:8" s="62" customFormat="1" ht="24">
      <c r="A93" s="56" t="str">
        <f>IF((LEN('Copy paste to Here'!G97))&gt;5,((CONCATENATE('Copy paste to Here'!G97," &amp; ",'Copy paste to Here'!D97,"  &amp;  ",'Copy paste to Here'!E97))),"Empty Cell")</f>
        <v>Silicone Ultra Thin double flared flesh tunnel &amp; Gauge: 5mm  &amp;  Color: Clear</v>
      </c>
      <c r="B93" s="57" t="str">
        <f>'Copy paste to Here'!C97</f>
        <v>SIUT</v>
      </c>
      <c r="C93" s="57" t="s">
        <v>886</v>
      </c>
      <c r="D93" s="58">
        <f>Invoice!B97</f>
        <v>6</v>
      </c>
      <c r="E93" s="59">
        <f>'Shipping Invoice'!J97*$N$1</f>
        <v>15.56</v>
      </c>
      <c r="F93" s="59">
        <f t="shared" si="3"/>
        <v>93.36</v>
      </c>
      <c r="G93" s="60">
        <f t="shared" si="4"/>
        <v>15.56</v>
      </c>
      <c r="H93" s="63">
        <f t="shared" si="5"/>
        <v>93.36</v>
      </c>
    </row>
    <row r="94" spans="1:8" s="62" customFormat="1" ht="24">
      <c r="A94" s="56" t="str">
        <f>IF((LEN('Copy paste to Here'!G98))&gt;5,((CONCATENATE('Copy paste to Here'!G98," &amp; ",'Copy paste to Here'!D98,"  &amp;  ",'Copy paste to Here'!E98))),"Empty Cell")</f>
        <v>Silicone Ultra Thin double flared flesh tunnel &amp; Gauge: 6mm  &amp;  Color: Black</v>
      </c>
      <c r="B94" s="57" t="str">
        <f>'Copy paste to Here'!C98</f>
        <v>SIUT</v>
      </c>
      <c r="C94" s="57" t="s">
        <v>887</v>
      </c>
      <c r="D94" s="58">
        <f>Invoice!B98</f>
        <v>32</v>
      </c>
      <c r="E94" s="59">
        <f>'Shipping Invoice'!J98*$N$1</f>
        <v>16.27</v>
      </c>
      <c r="F94" s="59">
        <f t="shared" si="3"/>
        <v>520.64</v>
      </c>
      <c r="G94" s="60">
        <f t="shared" si="4"/>
        <v>16.27</v>
      </c>
      <c r="H94" s="63">
        <f t="shared" si="5"/>
        <v>520.64</v>
      </c>
    </row>
    <row r="95" spans="1:8" s="62" customFormat="1" ht="24">
      <c r="A95" s="56" t="str">
        <f>IF((LEN('Copy paste to Here'!G99))&gt;5,((CONCATENATE('Copy paste to Here'!G99," &amp; ",'Copy paste to Here'!D99,"  &amp;  ",'Copy paste to Here'!E99))),"Empty Cell")</f>
        <v>Silicone Ultra Thin double flared flesh tunnel &amp; Gauge: 8mm  &amp;  Color: Black</v>
      </c>
      <c r="B95" s="57" t="str">
        <f>'Copy paste to Here'!C99</f>
        <v>SIUT</v>
      </c>
      <c r="C95" s="57" t="s">
        <v>888</v>
      </c>
      <c r="D95" s="58">
        <f>Invoice!B99</f>
        <v>24</v>
      </c>
      <c r="E95" s="59">
        <f>'Shipping Invoice'!J99*$N$1</f>
        <v>16.98</v>
      </c>
      <c r="F95" s="59">
        <f t="shared" si="3"/>
        <v>407.52</v>
      </c>
      <c r="G95" s="60">
        <f t="shared" si="4"/>
        <v>16.98</v>
      </c>
      <c r="H95" s="63">
        <f t="shared" si="5"/>
        <v>407.52</v>
      </c>
    </row>
    <row r="96" spans="1:8" s="62" customFormat="1" ht="24">
      <c r="A96" s="56" t="str">
        <f>IF((LEN('Copy paste to Here'!G100))&gt;5,((CONCATENATE('Copy paste to Here'!G100," &amp; ",'Copy paste to Here'!D100,"  &amp;  ",'Copy paste to Here'!E100))),"Empty Cell")</f>
        <v>Silicone Ultra Thin double flared flesh tunnel &amp; Gauge: 8mm  &amp;  Color: Clear</v>
      </c>
      <c r="B96" s="57" t="str">
        <f>'Copy paste to Here'!C100</f>
        <v>SIUT</v>
      </c>
      <c r="C96" s="57" t="s">
        <v>888</v>
      </c>
      <c r="D96" s="58">
        <f>Invoice!B100</f>
        <v>28</v>
      </c>
      <c r="E96" s="59">
        <f>'Shipping Invoice'!J100*$N$1</f>
        <v>16.98</v>
      </c>
      <c r="F96" s="59">
        <f t="shared" si="3"/>
        <v>475.44</v>
      </c>
      <c r="G96" s="60">
        <f t="shared" si="4"/>
        <v>16.98</v>
      </c>
      <c r="H96" s="63">
        <f t="shared" si="5"/>
        <v>475.44</v>
      </c>
    </row>
    <row r="97" spans="1:8" s="62" customFormat="1" ht="24">
      <c r="A97" s="56" t="str">
        <f>IF((LEN('Copy paste to Here'!G101))&gt;5,((CONCATENATE('Copy paste to Here'!G101," &amp; ",'Copy paste to Here'!D101,"  &amp;  ",'Copy paste to Here'!E101))),"Empty Cell")</f>
        <v>Silicone Ultra Thin double flared flesh tunnel &amp; Gauge: 8mm  &amp;  Color: Pink</v>
      </c>
      <c r="B97" s="57" t="str">
        <f>'Copy paste to Here'!C101</f>
        <v>SIUT</v>
      </c>
      <c r="C97" s="57" t="s">
        <v>888</v>
      </c>
      <c r="D97" s="58">
        <f>Invoice!B101</f>
        <v>12</v>
      </c>
      <c r="E97" s="59">
        <f>'Shipping Invoice'!J101*$N$1</f>
        <v>16.98</v>
      </c>
      <c r="F97" s="59">
        <f t="shared" si="3"/>
        <v>203.76</v>
      </c>
      <c r="G97" s="60">
        <f t="shared" si="4"/>
        <v>16.98</v>
      </c>
      <c r="H97" s="63">
        <f t="shared" si="5"/>
        <v>203.76</v>
      </c>
    </row>
    <row r="98" spans="1:8" s="62" customFormat="1" ht="24">
      <c r="A98" s="56" t="str">
        <f>IF((LEN('Copy paste to Here'!G102))&gt;5,((CONCATENATE('Copy paste to Here'!G102," &amp; ",'Copy paste to Here'!D102,"  &amp;  ",'Copy paste to Here'!E102))),"Empty Cell")</f>
        <v>Silicone Ultra Thin double flared flesh tunnel &amp; Gauge: 10mm  &amp;  Color: Black</v>
      </c>
      <c r="B98" s="57" t="str">
        <f>'Copy paste to Here'!C102</f>
        <v>SIUT</v>
      </c>
      <c r="C98" s="57" t="s">
        <v>889</v>
      </c>
      <c r="D98" s="58">
        <f>Invoice!B102</f>
        <v>2</v>
      </c>
      <c r="E98" s="59">
        <f>'Shipping Invoice'!J102*$N$1</f>
        <v>18.39</v>
      </c>
      <c r="F98" s="59">
        <f t="shared" si="3"/>
        <v>36.78</v>
      </c>
      <c r="G98" s="60">
        <f t="shared" si="4"/>
        <v>18.39</v>
      </c>
      <c r="H98" s="63">
        <f t="shared" si="5"/>
        <v>36.78</v>
      </c>
    </row>
    <row r="99" spans="1:8" s="62" customFormat="1" ht="24">
      <c r="A99" s="56" t="str">
        <f>IF((LEN('Copy paste to Here'!G103))&gt;5,((CONCATENATE('Copy paste to Here'!G103," &amp; ",'Copy paste to Here'!D103,"  &amp;  ",'Copy paste to Here'!E103))),"Empty Cell")</f>
        <v>Silicone Ultra Thin double flared flesh tunnel &amp; Gauge: 10mm  &amp;  Color: Clear</v>
      </c>
      <c r="B99" s="57" t="str">
        <f>'Copy paste to Here'!C103</f>
        <v>SIUT</v>
      </c>
      <c r="C99" s="57" t="s">
        <v>889</v>
      </c>
      <c r="D99" s="58">
        <f>Invoice!B103</f>
        <v>20</v>
      </c>
      <c r="E99" s="59">
        <f>'Shipping Invoice'!J103*$N$1</f>
        <v>18.39</v>
      </c>
      <c r="F99" s="59">
        <f t="shared" si="3"/>
        <v>367.8</v>
      </c>
      <c r="G99" s="60">
        <f t="shared" si="4"/>
        <v>18.39</v>
      </c>
      <c r="H99" s="63">
        <f t="shared" si="5"/>
        <v>367.8</v>
      </c>
    </row>
    <row r="100" spans="1:8" s="62" customFormat="1" ht="24">
      <c r="A100" s="56" t="str">
        <f>IF((LEN('Copy paste to Here'!G104))&gt;5,((CONCATENATE('Copy paste to Here'!G104," &amp; ",'Copy paste to Here'!D104,"  &amp;  ",'Copy paste to Here'!E104))),"Empty Cell")</f>
        <v>Silicone Ultra Thin double flared flesh tunnel &amp; Gauge: 10mm  &amp;  Color: Red</v>
      </c>
      <c r="B100" s="57" t="str">
        <f>'Copy paste to Here'!C104</f>
        <v>SIUT</v>
      </c>
      <c r="C100" s="57" t="s">
        <v>889</v>
      </c>
      <c r="D100" s="58">
        <f>Invoice!B104</f>
        <v>4</v>
      </c>
      <c r="E100" s="59">
        <f>'Shipping Invoice'!J104*$N$1</f>
        <v>18.39</v>
      </c>
      <c r="F100" s="59">
        <f t="shared" si="3"/>
        <v>73.56</v>
      </c>
      <c r="G100" s="60">
        <f t="shared" si="4"/>
        <v>18.39</v>
      </c>
      <c r="H100" s="63">
        <f t="shared" si="5"/>
        <v>73.56</v>
      </c>
    </row>
    <row r="101" spans="1:8" s="62" customFormat="1" ht="24">
      <c r="A101" s="56" t="str">
        <f>IF((LEN('Copy paste to Here'!G105))&gt;5,((CONCATENATE('Copy paste to Here'!G105," &amp; ",'Copy paste to Here'!D105,"  &amp;  ",'Copy paste to Here'!E105))),"Empty Cell")</f>
        <v>Silicone Ultra Thin double flared flesh tunnel &amp; Gauge: 12mm  &amp;  Color: Purple</v>
      </c>
      <c r="B101" s="57" t="str">
        <f>'Copy paste to Here'!C105</f>
        <v>SIUT</v>
      </c>
      <c r="C101" s="57" t="s">
        <v>890</v>
      </c>
      <c r="D101" s="58">
        <f>Invoice!B105</f>
        <v>2</v>
      </c>
      <c r="E101" s="59">
        <f>'Shipping Invoice'!J105*$N$1</f>
        <v>19.809999999999999</v>
      </c>
      <c r="F101" s="59">
        <f t="shared" si="3"/>
        <v>39.619999999999997</v>
      </c>
      <c r="G101" s="60">
        <f t="shared" si="4"/>
        <v>19.809999999999999</v>
      </c>
      <c r="H101" s="63">
        <f t="shared" si="5"/>
        <v>39.619999999999997</v>
      </c>
    </row>
    <row r="102" spans="1:8" s="62" customFormat="1" ht="24">
      <c r="A102" s="56" t="str">
        <f>IF((LEN('Copy paste to Here'!G106))&gt;5,((CONCATENATE('Copy paste to Here'!G106," &amp; ",'Copy paste to Here'!D106,"  &amp;  ",'Copy paste to Here'!E106))),"Empty Cell")</f>
        <v>Silicone Ultra Thin double flared flesh tunnel &amp; Gauge: 14mm  &amp;  Color: Red</v>
      </c>
      <c r="B102" s="57" t="str">
        <f>'Copy paste to Here'!C106</f>
        <v>SIUT</v>
      </c>
      <c r="C102" s="57" t="s">
        <v>891</v>
      </c>
      <c r="D102" s="58">
        <f>Invoice!B106</f>
        <v>2</v>
      </c>
      <c r="E102" s="59">
        <f>'Shipping Invoice'!J106*$N$1</f>
        <v>21.93</v>
      </c>
      <c r="F102" s="59">
        <f t="shared" si="3"/>
        <v>43.86</v>
      </c>
      <c r="G102" s="60">
        <f t="shared" si="4"/>
        <v>21.93</v>
      </c>
      <c r="H102" s="63">
        <f t="shared" si="5"/>
        <v>43.86</v>
      </c>
    </row>
    <row r="103" spans="1:8" s="62" customFormat="1" ht="25.5">
      <c r="A103" s="56" t="str">
        <f>IF((LEN('Copy paste to Here'!G107))&gt;5,((CONCATENATE('Copy paste to Here'!G107," &amp; ",'Copy paste to Here'!D107,"  &amp;  ",'Copy paste to Here'!E107))),"Empty Cell")</f>
        <v>Silicone Ultra Thin double flared flesh tunnel &amp; Gauge: 20mm  &amp;  Color: Black</v>
      </c>
      <c r="B103" s="57" t="str">
        <f>'Copy paste to Here'!C107</f>
        <v>SIUT</v>
      </c>
      <c r="C103" s="57" t="s">
        <v>892</v>
      </c>
      <c r="D103" s="58">
        <f>Invoice!B107</f>
        <v>2</v>
      </c>
      <c r="E103" s="59">
        <f>'Shipping Invoice'!J107*$N$1</f>
        <v>25.47</v>
      </c>
      <c r="F103" s="59">
        <f t="shared" si="3"/>
        <v>50.94</v>
      </c>
      <c r="G103" s="60">
        <f t="shared" si="4"/>
        <v>25.47</v>
      </c>
      <c r="H103" s="63">
        <f t="shared" si="5"/>
        <v>50.94</v>
      </c>
    </row>
    <row r="104" spans="1:8" s="62" customFormat="1" ht="25.5">
      <c r="A104" s="56" t="str">
        <f>IF((LEN('Copy paste to Here'!G108))&gt;5,((CONCATENATE('Copy paste to Here'!G108," &amp; ",'Copy paste to Here'!D108,"  &amp;  ",'Copy paste to Here'!E108))),"Empty Cell")</f>
        <v>Silicone Ultra Thin double flared flesh tunnel &amp; Gauge: 20mm  &amp;  Color: White</v>
      </c>
      <c r="B104" s="57" t="str">
        <f>'Copy paste to Here'!C108</f>
        <v>SIUT</v>
      </c>
      <c r="C104" s="57" t="s">
        <v>892</v>
      </c>
      <c r="D104" s="58">
        <f>Invoice!B108</f>
        <v>2</v>
      </c>
      <c r="E104" s="59">
        <f>'Shipping Invoice'!J108*$N$1</f>
        <v>25.47</v>
      </c>
      <c r="F104" s="59">
        <f t="shared" si="3"/>
        <v>50.94</v>
      </c>
      <c r="G104" s="60">
        <f t="shared" si="4"/>
        <v>25.47</v>
      </c>
      <c r="H104" s="63">
        <f t="shared" si="5"/>
        <v>50.94</v>
      </c>
    </row>
    <row r="105" spans="1:8" s="62" customFormat="1" ht="25.5">
      <c r="A105" s="56" t="str">
        <f>IF((LEN('Copy paste to Here'!G109))&gt;5,((CONCATENATE('Copy paste to Here'!G109," &amp; ",'Copy paste to Here'!D109,"  &amp;  ",'Copy paste to Here'!E109))),"Empty Cell")</f>
        <v>Silicone Ultra Thin double flared flesh tunnel &amp; Gauge: 20mm  &amp;  Color: Red</v>
      </c>
      <c r="B105" s="57" t="str">
        <f>'Copy paste to Here'!C109</f>
        <v>SIUT</v>
      </c>
      <c r="C105" s="57" t="s">
        <v>892</v>
      </c>
      <c r="D105" s="58">
        <f>Invoice!B109</f>
        <v>2</v>
      </c>
      <c r="E105" s="59">
        <f>'Shipping Invoice'!J109*$N$1</f>
        <v>25.47</v>
      </c>
      <c r="F105" s="59">
        <f t="shared" si="3"/>
        <v>50.94</v>
      </c>
      <c r="G105" s="60">
        <f t="shared" si="4"/>
        <v>25.47</v>
      </c>
      <c r="H105" s="63">
        <f t="shared" si="5"/>
        <v>50.94</v>
      </c>
    </row>
    <row r="106" spans="1:8" s="62" customFormat="1" ht="24">
      <c r="A106" s="56" t="str">
        <f>IF((LEN('Copy paste to Here'!G110))&gt;5,((CONCATENATE('Copy paste to Here'!G110," &amp; ",'Copy paste to Here'!D110,"  &amp;  ",'Copy paste to Here'!E110))),"Empty Cell")</f>
        <v xml:space="preserve">High polished surgical steel single flesh tunnel with rubber O-ring &amp; Gauge: 5mm  &amp;  </v>
      </c>
      <c r="B106" s="57" t="str">
        <f>'Copy paste to Here'!C110</f>
        <v>SPG</v>
      </c>
      <c r="C106" s="57" t="s">
        <v>893</v>
      </c>
      <c r="D106" s="58">
        <f>Invoice!B110</f>
        <v>12</v>
      </c>
      <c r="E106" s="59">
        <f>'Shipping Invoice'!J110*$N$1</f>
        <v>16.27</v>
      </c>
      <c r="F106" s="59">
        <f t="shared" si="3"/>
        <v>195.24</v>
      </c>
      <c r="G106" s="60">
        <f t="shared" si="4"/>
        <v>16.27</v>
      </c>
      <c r="H106" s="63">
        <f t="shared" si="5"/>
        <v>195.24</v>
      </c>
    </row>
    <row r="107" spans="1:8" s="62" customFormat="1" ht="25.5">
      <c r="A107" s="56" t="str">
        <f>IF((LEN('Copy paste to Here'!G111))&gt;5,((CONCATENATE('Copy paste to Here'!G111," &amp; ",'Copy paste to Here'!D111,"  &amp;  ",'Copy paste to Here'!E111))),"Empty Cell")</f>
        <v xml:space="preserve">High polished surgical steel single flesh tunnel with rubber O-ring &amp; Gauge: 18mm  &amp;  </v>
      </c>
      <c r="B107" s="57" t="str">
        <f>'Copy paste to Here'!C111</f>
        <v>SPG</v>
      </c>
      <c r="C107" s="57" t="s">
        <v>894</v>
      </c>
      <c r="D107" s="58">
        <f>Invoice!B111</f>
        <v>6</v>
      </c>
      <c r="E107" s="59">
        <f>'Shipping Invoice'!J111*$N$1</f>
        <v>36.79</v>
      </c>
      <c r="F107" s="59">
        <f t="shared" si="3"/>
        <v>220.74</v>
      </c>
      <c r="G107" s="60">
        <f t="shared" si="4"/>
        <v>36.79</v>
      </c>
      <c r="H107" s="63">
        <f t="shared" si="5"/>
        <v>220.74</v>
      </c>
    </row>
    <row r="108" spans="1:8" s="62" customFormat="1" ht="25.5">
      <c r="A108" s="56" t="str">
        <f>IF((LEN('Copy paste to Here'!G112))&gt;5,((CONCATENATE('Copy paste to Here'!G112," &amp; ",'Copy paste to Here'!D112,"  &amp;  ",'Copy paste to Here'!E112))),"Empty Cell")</f>
        <v xml:space="preserve">High polished surgical steel single flesh tunnel with rubber O-ring &amp; Gauge: 20mm  &amp;  </v>
      </c>
      <c r="B108" s="57" t="str">
        <f>'Copy paste to Here'!C112</f>
        <v>SPG</v>
      </c>
      <c r="C108" s="57" t="s">
        <v>895</v>
      </c>
      <c r="D108" s="58">
        <f>Invoice!B112</f>
        <v>2</v>
      </c>
      <c r="E108" s="59">
        <f>'Shipping Invoice'!J112*$N$1</f>
        <v>40.32</v>
      </c>
      <c r="F108" s="59">
        <f t="shared" si="3"/>
        <v>80.64</v>
      </c>
      <c r="G108" s="60">
        <f t="shared" si="4"/>
        <v>40.32</v>
      </c>
      <c r="H108" s="63">
        <f t="shared" si="5"/>
        <v>80.64</v>
      </c>
    </row>
    <row r="109" spans="1:8" s="62" customFormat="1" ht="24">
      <c r="A109" s="56" t="str">
        <f>IF((LEN('Copy paste to Here'!G113))&gt;5,((CONCATENATE('Copy paste to Here'!G113," &amp; ",'Copy paste to Here'!D113,"  &amp;  ",'Copy paste to Here'!E113))),"Empty Cell")</f>
        <v xml:space="preserve">High polished surgical steel single flesh tunnel with rubber O-ring &amp; Gauge: 32mm  &amp;  </v>
      </c>
      <c r="B109" s="57" t="str">
        <f>'Copy paste to Here'!C113</f>
        <v>SPG</v>
      </c>
      <c r="C109" s="57" t="s">
        <v>896</v>
      </c>
      <c r="D109" s="58">
        <f>Invoice!B113</f>
        <v>18</v>
      </c>
      <c r="E109" s="59">
        <f>'Shipping Invoice'!J113*$N$1</f>
        <v>88.07</v>
      </c>
      <c r="F109" s="59">
        <f t="shared" si="3"/>
        <v>1585.2599999999998</v>
      </c>
      <c r="G109" s="60">
        <f t="shared" si="4"/>
        <v>88.07</v>
      </c>
      <c r="H109" s="63">
        <f t="shared" si="5"/>
        <v>1585.2599999999998</v>
      </c>
    </row>
    <row r="110" spans="1:8" s="62" customFormat="1" ht="24">
      <c r="A110" s="56" t="str">
        <f>IF((LEN('Copy paste to Here'!G114))&gt;5,((CONCATENATE('Copy paste to Here'!G114," &amp; ",'Copy paste to Here'!D114,"  &amp;  ",'Copy paste to Here'!E114))),"Empty Cell")</f>
        <v xml:space="preserve">Mirror polished 316L steel internally threaded flat hollow stash plug &amp; Gauge: 3mm  &amp;  </v>
      </c>
      <c r="B110" s="57" t="str">
        <f>'Copy paste to Here'!C114</f>
        <v>SSPG</v>
      </c>
      <c r="C110" s="57" t="s">
        <v>897</v>
      </c>
      <c r="D110" s="58">
        <f>Invoice!B114</f>
        <v>2</v>
      </c>
      <c r="E110" s="59">
        <f>'Shipping Invoice'!J114*$N$1</f>
        <v>51.29</v>
      </c>
      <c r="F110" s="59">
        <f t="shared" si="3"/>
        <v>102.58</v>
      </c>
      <c r="G110" s="60">
        <f t="shared" si="4"/>
        <v>51.29</v>
      </c>
      <c r="H110" s="63">
        <f t="shared" si="5"/>
        <v>102.58</v>
      </c>
    </row>
    <row r="111" spans="1:8" s="62" customFormat="1" ht="24">
      <c r="A111" s="56" t="str">
        <f>IF((LEN('Copy paste to Here'!G115))&gt;5,((CONCATENATE('Copy paste to Here'!G115," &amp; ",'Copy paste to Here'!D115,"  &amp;  ",'Copy paste to Here'!E115))),"Empty Cell")</f>
        <v>PVD plated internally threaded surgical steel double flare flesh tunnel &amp; Gauge: 5mm  &amp;  Color: Blue</v>
      </c>
      <c r="B111" s="57" t="str">
        <f>'Copy paste to Here'!C115</f>
        <v>STHP</v>
      </c>
      <c r="C111" s="57" t="s">
        <v>898</v>
      </c>
      <c r="D111" s="58">
        <f>Invoice!B115</f>
        <v>4</v>
      </c>
      <c r="E111" s="59">
        <f>'Shipping Invoice'!J115*$N$1</f>
        <v>88.07</v>
      </c>
      <c r="F111" s="59">
        <f t="shared" si="3"/>
        <v>352.28</v>
      </c>
      <c r="G111" s="60">
        <f t="shared" si="4"/>
        <v>88.07</v>
      </c>
      <c r="H111" s="63">
        <f t="shared" si="5"/>
        <v>352.28</v>
      </c>
    </row>
    <row r="112" spans="1:8" s="62" customFormat="1" ht="24">
      <c r="A112" s="56" t="str">
        <f>IF((LEN('Copy paste to Here'!G116))&gt;5,((CONCATENATE('Copy paste to Here'!G116," &amp; ",'Copy paste to Here'!D116,"  &amp;  ",'Copy paste to Here'!E116))),"Empty Cell")</f>
        <v>PVD plated internally threaded surgical steel double flare flesh tunnel &amp; Gauge: 8mm  &amp;  Color: Blue</v>
      </c>
      <c r="B112" s="57" t="str">
        <f>'Copy paste to Here'!C116</f>
        <v>STHP</v>
      </c>
      <c r="C112" s="57" t="s">
        <v>899</v>
      </c>
      <c r="D112" s="58">
        <f>Invoice!B116</f>
        <v>4</v>
      </c>
      <c r="E112" s="59">
        <f>'Shipping Invoice'!J116*$N$1</f>
        <v>102.22</v>
      </c>
      <c r="F112" s="59">
        <f t="shared" si="3"/>
        <v>408.88</v>
      </c>
      <c r="G112" s="60">
        <f t="shared" si="4"/>
        <v>102.22</v>
      </c>
      <c r="H112" s="63">
        <f t="shared" si="5"/>
        <v>408.88</v>
      </c>
    </row>
    <row r="113" spans="1:8" s="62" customFormat="1" ht="24">
      <c r="A113" s="56" t="str">
        <f>IF((LEN('Copy paste to Here'!G117))&gt;5,((CONCATENATE('Copy paste to Here'!G117," &amp; ",'Copy paste to Here'!D117,"  &amp;  ",'Copy paste to Here'!E117))),"Empty Cell")</f>
        <v>PVD plated surgical steel single flared flesh tunnel with rubber O-ring &amp; Gauge: 4mm  &amp;  Color: Black</v>
      </c>
      <c r="B113" s="57" t="str">
        <f>'Copy paste to Here'!C117</f>
        <v>STPG</v>
      </c>
      <c r="C113" s="57" t="s">
        <v>900</v>
      </c>
      <c r="D113" s="58">
        <f>Invoice!B117</f>
        <v>4</v>
      </c>
      <c r="E113" s="59">
        <f>'Shipping Invoice'!J117*$N$1</f>
        <v>38.549999999999997</v>
      </c>
      <c r="F113" s="59">
        <f t="shared" si="3"/>
        <v>154.19999999999999</v>
      </c>
      <c r="G113" s="60">
        <f t="shared" si="4"/>
        <v>38.549999999999997</v>
      </c>
      <c r="H113" s="63">
        <f t="shared" si="5"/>
        <v>154.19999999999999</v>
      </c>
    </row>
    <row r="114" spans="1:8" s="62" customFormat="1" ht="24">
      <c r="A114" s="56" t="str">
        <f>IF((LEN('Copy paste to Here'!G118))&gt;5,((CONCATENATE('Copy paste to Here'!G118," &amp; ",'Copy paste to Here'!D118,"  &amp;  ",'Copy paste to Here'!E118))),"Empty Cell")</f>
        <v>PVD plated surgical steel single flared flesh tunnel with rubber O-ring &amp; Gauge: 5mm  &amp;  Color: Black</v>
      </c>
      <c r="B114" s="57" t="str">
        <f>'Copy paste to Here'!C118</f>
        <v>STPG</v>
      </c>
      <c r="C114" s="57" t="s">
        <v>901</v>
      </c>
      <c r="D114" s="58">
        <f>Invoice!B118</f>
        <v>12</v>
      </c>
      <c r="E114" s="59">
        <f>'Shipping Invoice'!J118*$N$1</f>
        <v>38.549999999999997</v>
      </c>
      <c r="F114" s="59">
        <f t="shared" si="3"/>
        <v>462.59999999999997</v>
      </c>
      <c r="G114" s="60">
        <f t="shared" si="4"/>
        <v>38.549999999999997</v>
      </c>
      <c r="H114" s="63">
        <f t="shared" si="5"/>
        <v>462.59999999999997</v>
      </c>
    </row>
    <row r="115" spans="1:8" s="62" customFormat="1" ht="24">
      <c r="A115" s="56" t="str">
        <f>IF((LEN('Copy paste to Here'!G119))&gt;5,((CONCATENATE('Copy paste to Here'!G119," &amp; ",'Copy paste to Here'!D119,"  &amp;  ",'Copy paste to Here'!E119))),"Empty Cell")</f>
        <v>PVD plated surgical steel single flared flesh tunnel with rubber O-ring &amp; Gauge: 8mm  &amp;  Color: Black</v>
      </c>
      <c r="B115" s="57" t="str">
        <f>'Copy paste to Here'!C119</f>
        <v>STPG</v>
      </c>
      <c r="C115" s="57" t="s">
        <v>902</v>
      </c>
      <c r="D115" s="58">
        <f>Invoice!B119</f>
        <v>2</v>
      </c>
      <c r="E115" s="59">
        <f>'Shipping Invoice'!J119*$N$1</f>
        <v>45.63</v>
      </c>
      <c r="F115" s="59">
        <f t="shared" si="3"/>
        <v>91.26</v>
      </c>
      <c r="G115" s="60">
        <f t="shared" si="4"/>
        <v>45.63</v>
      </c>
      <c r="H115" s="63">
        <f t="shared" si="5"/>
        <v>91.26</v>
      </c>
    </row>
    <row r="116" spans="1:8" s="62" customFormat="1" ht="24">
      <c r="A116" s="56" t="str">
        <f>IF((LEN('Copy paste to Here'!G120))&gt;5,((CONCATENATE('Copy paste to Here'!G120," &amp; ",'Copy paste to Here'!D120,"  &amp;  ",'Copy paste to Here'!E120))),"Empty Cell")</f>
        <v>PVD plated surgical steel single flared flesh tunnel with rubber O-ring &amp; Gauge: 10mm  &amp;  Color: Black</v>
      </c>
      <c r="B116" s="57" t="str">
        <f>'Copy paste to Here'!C120</f>
        <v>STPG</v>
      </c>
      <c r="C116" s="57" t="s">
        <v>903</v>
      </c>
      <c r="D116" s="58">
        <f>Invoice!B120</f>
        <v>2</v>
      </c>
      <c r="E116" s="59">
        <f>'Shipping Invoice'!J120*$N$1</f>
        <v>49.16</v>
      </c>
      <c r="F116" s="59">
        <f t="shared" si="3"/>
        <v>98.32</v>
      </c>
      <c r="G116" s="60">
        <f t="shared" si="4"/>
        <v>49.16</v>
      </c>
      <c r="H116" s="63">
        <f t="shared" si="5"/>
        <v>98.32</v>
      </c>
    </row>
    <row r="117" spans="1:8" s="62" customFormat="1" ht="24">
      <c r="A117" s="56" t="str">
        <f>IF((LEN('Copy paste to Here'!G121))&gt;5,((CONCATENATE('Copy paste to Here'!G121," &amp; ",'Copy paste to Here'!D121,"  &amp;  ",'Copy paste to Here'!E121))),"Empty Cell")</f>
        <v>PVD plated surgical steel single flared flesh tunnel with rubber O-ring &amp; Gauge: 12mm  &amp;  Color: Black</v>
      </c>
      <c r="B117" s="57" t="str">
        <f>'Copy paste to Here'!C121</f>
        <v>STPG</v>
      </c>
      <c r="C117" s="57" t="s">
        <v>904</v>
      </c>
      <c r="D117" s="58">
        <f>Invoice!B121</f>
        <v>4</v>
      </c>
      <c r="E117" s="59">
        <f>'Shipping Invoice'!J121*$N$1</f>
        <v>56.24</v>
      </c>
      <c r="F117" s="59">
        <f t="shared" si="3"/>
        <v>224.96</v>
      </c>
      <c r="G117" s="60">
        <f t="shared" si="4"/>
        <v>56.24</v>
      </c>
      <c r="H117" s="63">
        <f t="shared" si="5"/>
        <v>224.96</v>
      </c>
    </row>
    <row r="118" spans="1:8" s="62" customFormat="1" ht="24">
      <c r="A118" s="56" t="str">
        <f>IF((LEN('Copy paste to Here'!G122))&gt;5,((CONCATENATE('Copy paste to Here'!G122," &amp; ",'Copy paste to Here'!D122,"  &amp;  ",'Copy paste to Here'!E122))),"Empty Cell")</f>
        <v>PVD plated surgical steel single flared flesh tunnel with rubber O-ring &amp; Gauge: 19mm  &amp;  Color: Black</v>
      </c>
      <c r="B118" s="57" t="str">
        <f>'Copy paste to Here'!C122</f>
        <v>STPG</v>
      </c>
      <c r="C118" s="57" t="s">
        <v>905</v>
      </c>
      <c r="D118" s="58">
        <f>Invoice!B122</f>
        <v>6</v>
      </c>
      <c r="E118" s="59">
        <f>'Shipping Invoice'!J122*$N$1</f>
        <v>79.23</v>
      </c>
      <c r="F118" s="59">
        <f t="shared" si="3"/>
        <v>475.38</v>
      </c>
      <c r="G118" s="60">
        <f t="shared" si="4"/>
        <v>79.23</v>
      </c>
      <c r="H118" s="63">
        <f t="shared" si="5"/>
        <v>475.38</v>
      </c>
    </row>
    <row r="119" spans="1:8" s="62" customFormat="1" ht="25.5">
      <c r="A119" s="56" t="str">
        <f>IF((LEN('Copy paste to Here'!G123))&gt;5,((CONCATENATE('Copy paste to Here'!G123," &amp; ",'Copy paste to Here'!D123,"  &amp;  ",'Copy paste to Here'!E123))),"Empty Cell")</f>
        <v>PVD plated surgical steel single flared flesh tunnel with rubber O-ring &amp; Gauge: 7mm  &amp;  Color: Black</v>
      </c>
      <c r="B119" s="57" t="str">
        <f>'Copy paste to Here'!C123</f>
        <v>STPG</v>
      </c>
      <c r="C119" s="57" t="s">
        <v>906</v>
      </c>
      <c r="D119" s="58">
        <f>Invoice!B123</f>
        <v>2</v>
      </c>
      <c r="E119" s="59">
        <f>'Shipping Invoice'!J123*$N$1</f>
        <v>43.86</v>
      </c>
      <c r="F119" s="59">
        <f t="shared" si="3"/>
        <v>87.72</v>
      </c>
      <c r="G119" s="60">
        <f t="shared" si="4"/>
        <v>43.86</v>
      </c>
      <c r="H119" s="63">
        <f t="shared" si="5"/>
        <v>87.72</v>
      </c>
    </row>
    <row r="120" spans="1:8" s="62" customFormat="1" ht="25.5">
      <c r="A120" s="56" t="str">
        <f>IF((LEN('Copy paste to Here'!G124))&gt;5,((CONCATENATE('Copy paste to Here'!G124," &amp; ",'Copy paste to Here'!D124,"  &amp;  ",'Copy paste to Here'!E124))),"Empty Cell")</f>
        <v>PVD plated surgical steel single flared flesh tunnel with rubber O-ring &amp; Gauge: 9mm  &amp;  Color: Black</v>
      </c>
      <c r="B120" s="57" t="str">
        <f>'Copy paste to Here'!C124</f>
        <v>STPG</v>
      </c>
      <c r="C120" s="57" t="s">
        <v>907</v>
      </c>
      <c r="D120" s="58">
        <f>Invoice!B124</f>
        <v>2</v>
      </c>
      <c r="E120" s="59">
        <f>'Shipping Invoice'!J124*$N$1</f>
        <v>47.4</v>
      </c>
      <c r="F120" s="59">
        <f t="shared" si="3"/>
        <v>94.8</v>
      </c>
      <c r="G120" s="60">
        <f t="shared" si="4"/>
        <v>47.4</v>
      </c>
      <c r="H120" s="63">
        <f t="shared" si="5"/>
        <v>94.8</v>
      </c>
    </row>
    <row r="121" spans="1:8" s="62" customFormat="1" ht="25.5">
      <c r="A121" s="56" t="str">
        <f>IF((LEN('Copy paste to Here'!G125))&gt;5,((CONCATENATE('Copy paste to Here'!G125," &amp; ",'Copy paste to Here'!D125,"  &amp;  ",'Copy paste to Here'!E125))),"Empty Cell")</f>
        <v>PVD plated surgical steel single flared flesh tunnel with rubber O-ring &amp; Gauge: 11mm  &amp;  Color: Black</v>
      </c>
      <c r="B121" s="57" t="str">
        <f>'Copy paste to Here'!C125</f>
        <v>STPG</v>
      </c>
      <c r="C121" s="57" t="s">
        <v>908</v>
      </c>
      <c r="D121" s="58">
        <f>Invoice!B125</f>
        <v>2</v>
      </c>
      <c r="E121" s="59">
        <f>'Shipping Invoice'!J125*$N$1</f>
        <v>52.7</v>
      </c>
      <c r="F121" s="59">
        <f t="shared" si="3"/>
        <v>105.4</v>
      </c>
      <c r="G121" s="60">
        <f t="shared" si="4"/>
        <v>52.7</v>
      </c>
      <c r="H121" s="63">
        <f t="shared" si="5"/>
        <v>105.4</v>
      </c>
    </row>
    <row r="122" spans="1:8" s="62" customFormat="1" ht="24">
      <c r="A122" s="56" t="str">
        <f>IF((LEN('Copy paste to Here'!G126))&gt;5,((CONCATENATE('Copy paste to Here'!G126," &amp; ",'Copy paste to Here'!D126,"  &amp;  ",'Copy paste to Here'!E126))),"Empty Cell")</f>
        <v>Silicon Plug with star shaped cut out &amp; Gauge: 16mm  &amp;  Color: Black</v>
      </c>
      <c r="B122" s="57" t="str">
        <f>'Copy paste to Here'!C126</f>
        <v>STSI</v>
      </c>
      <c r="C122" s="57" t="s">
        <v>909</v>
      </c>
      <c r="D122" s="58">
        <f>Invoice!B126</f>
        <v>2</v>
      </c>
      <c r="E122" s="59">
        <f>'Shipping Invoice'!J126*$N$1</f>
        <v>26.53</v>
      </c>
      <c r="F122" s="59">
        <f t="shared" si="3"/>
        <v>53.06</v>
      </c>
      <c r="G122" s="60">
        <f t="shared" si="4"/>
        <v>26.53</v>
      </c>
      <c r="H122" s="63">
        <f t="shared" si="5"/>
        <v>53.06</v>
      </c>
    </row>
    <row r="123" spans="1:8" s="62" customFormat="1" ht="24">
      <c r="A123" s="56" t="str">
        <f>IF((LEN('Copy paste to Here'!G127))&gt;5,((CONCATENATE('Copy paste to Here'!G127," &amp; ",'Copy paste to Here'!D127,"  &amp;  ",'Copy paste to Here'!E127))),"Empty Cell")</f>
        <v>Silicon Plug with star shaped cut out &amp; Gauge: 16mm  &amp;  Color: White</v>
      </c>
      <c r="B123" s="57" t="str">
        <f>'Copy paste to Here'!C127</f>
        <v>STSI</v>
      </c>
      <c r="C123" s="57" t="s">
        <v>909</v>
      </c>
      <c r="D123" s="58">
        <f>Invoice!B127</f>
        <v>2</v>
      </c>
      <c r="E123" s="59">
        <f>'Shipping Invoice'!J127*$N$1</f>
        <v>26.53</v>
      </c>
      <c r="F123" s="59">
        <f t="shared" si="3"/>
        <v>53.06</v>
      </c>
      <c r="G123" s="60">
        <f t="shared" si="4"/>
        <v>26.53</v>
      </c>
      <c r="H123" s="63">
        <f t="shared" si="5"/>
        <v>53.06</v>
      </c>
    </row>
    <row r="124" spans="1:8" s="62" customFormat="1" ht="36">
      <c r="A124" s="56" t="str">
        <f>IF((LEN('Copy paste to Here'!G128))&gt;5,((CONCATENATE('Copy paste to Here'!G128," &amp; ",'Copy paste to Here'!D128,"  &amp;  ",'Copy paste to Here'!E128))),"Empty Cell")</f>
        <v>PVD plated surgical steel septum pincher with double O-rings thickness &amp; Pincher Size: Thickness 1.6mm &amp; width 12mm  &amp;  Color: Gold</v>
      </c>
      <c r="B124" s="57" t="str">
        <f>'Copy paste to Here'!C128</f>
        <v>TPSP</v>
      </c>
      <c r="C124" s="57" t="s">
        <v>910</v>
      </c>
      <c r="D124" s="58">
        <f>Invoice!B128</f>
        <v>2</v>
      </c>
      <c r="E124" s="59">
        <f>'Shipping Invoice'!J128*$N$1</f>
        <v>35.020000000000003</v>
      </c>
      <c r="F124" s="59">
        <f t="shared" si="3"/>
        <v>70.040000000000006</v>
      </c>
      <c r="G124" s="60">
        <f t="shared" si="4"/>
        <v>35.020000000000003</v>
      </c>
      <c r="H124" s="63">
        <f t="shared" si="5"/>
        <v>70.040000000000006</v>
      </c>
    </row>
    <row r="125" spans="1:8" s="62" customFormat="1" ht="24">
      <c r="A125" s="56" t="str">
        <f>IF((LEN('Copy paste to Here'!G129))&gt;5,((CONCATENATE('Copy paste to Here'!G129," &amp; ",'Copy paste to Here'!D129,"  &amp;  ",'Copy paste to Here'!E129))),"Empty Cell")</f>
        <v>Solid colored acrylic taper with double rubber O-rings &amp; Gauge: 10mm  &amp;  Color: Red</v>
      </c>
      <c r="B125" s="57" t="str">
        <f>'Copy paste to Here'!C129</f>
        <v>TPSV</v>
      </c>
      <c r="C125" s="57" t="s">
        <v>911</v>
      </c>
      <c r="D125" s="58">
        <f>Invoice!B129</f>
        <v>2</v>
      </c>
      <c r="E125" s="59">
        <f>'Shipping Invoice'!J129*$N$1</f>
        <v>20.87</v>
      </c>
      <c r="F125" s="59">
        <f t="shared" si="3"/>
        <v>41.74</v>
      </c>
      <c r="G125" s="60">
        <f t="shared" si="4"/>
        <v>20.87</v>
      </c>
      <c r="H125" s="63">
        <f t="shared" si="5"/>
        <v>41.74</v>
      </c>
    </row>
    <row r="126" spans="1:8" s="62" customFormat="1" ht="24">
      <c r="A126" s="56" t="str">
        <f>IF((LEN('Copy paste to Here'!G130))&gt;5,((CONCATENATE('Copy paste to Here'!G130," &amp; ",'Copy paste to Here'!D130,"  &amp;  ",'Copy paste to Here'!E130))),"Empty Cell")</f>
        <v xml:space="preserve">Acrylic UV taper with black &amp; white stripes and double rubber O-rings &amp; Gauge: 5mm  &amp;  </v>
      </c>
      <c r="B126" s="57" t="str">
        <f>'Copy paste to Here'!C130</f>
        <v>TPVE</v>
      </c>
      <c r="C126" s="57" t="s">
        <v>912</v>
      </c>
      <c r="D126" s="58">
        <f>Invoice!B130</f>
        <v>2</v>
      </c>
      <c r="E126" s="59">
        <f>'Shipping Invoice'!J130*$N$1</f>
        <v>17.329999999999998</v>
      </c>
      <c r="F126" s="59">
        <f t="shared" si="3"/>
        <v>34.659999999999997</v>
      </c>
      <c r="G126" s="60">
        <f t="shared" si="4"/>
        <v>17.329999999999998</v>
      </c>
      <c r="H126" s="63">
        <f t="shared" si="5"/>
        <v>34.659999999999997</v>
      </c>
    </row>
    <row r="127" spans="1:8" s="62" customFormat="1" ht="24">
      <c r="A127" s="56" t="str">
        <f>IF((LEN('Copy paste to Here'!G131))&gt;5,((CONCATENATE('Copy paste to Here'!G131," &amp; ",'Copy paste to Here'!D131,"  &amp;  ",'Copy paste to Here'!E131))),"Empty Cell")</f>
        <v xml:space="preserve">Acrylic UV taper with black &amp; white stripes and double rubber O-rings &amp; Gauge: 6mm  &amp;  </v>
      </c>
      <c r="B127" s="57" t="str">
        <f>'Copy paste to Here'!C131</f>
        <v>TPVE</v>
      </c>
      <c r="C127" s="57" t="s">
        <v>913</v>
      </c>
      <c r="D127" s="58">
        <f>Invoice!B131</f>
        <v>2</v>
      </c>
      <c r="E127" s="59">
        <f>'Shipping Invoice'!J131*$N$1</f>
        <v>19.100000000000001</v>
      </c>
      <c r="F127" s="59">
        <f t="shared" si="3"/>
        <v>38.200000000000003</v>
      </c>
      <c r="G127" s="60">
        <f t="shared" si="4"/>
        <v>19.100000000000001</v>
      </c>
      <c r="H127" s="63">
        <f t="shared" si="5"/>
        <v>38.200000000000003</v>
      </c>
    </row>
    <row r="128" spans="1:8" s="62" customFormat="1" ht="24">
      <c r="A128" s="56" t="str">
        <f>IF((LEN('Copy paste to Here'!G132))&gt;5,((CONCATENATE('Copy paste to Here'!G132," &amp; ",'Copy paste to Here'!D132,"  &amp;  ",'Copy paste to Here'!E132))),"Empty Cell")</f>
        <v>Triangle shaped silicone double flared flesh tunnel &amp; Gauge: 10mm  &amp;  Color: White</v>
      </c>
      <c r="B128" s="57" t="str">
        <f>'Copy paste to Here'!C132</f>
        <v>TRSI</v>
      </c>
      <c r="C128" s="57" t="s">
        <v>914</v>
      </c>
      <c r="D128" s="58">
        <f>Invoice!B132</f>
        <v>2</v>
      </c>
      <c r="E128" s="59">
        <f>'Shipping Invoice'!J132*$N$1</f>
        <v>17.690000000000001</v>
      </c>
      <c r="F128" s="59">
        <f t="shared" si="3"/>
        <v>35.380000000000003</v>
      </c>
      <c r="G128" s="60">
        <f t="shared" si="4"/>
        <v>17.690000000000001</v>
      </c>
      <c r="H128" s="63">
        <f t="shared" si="5"/>
        <v>35.380000000000003</v>
      </c>
    </row>
    <row r="129" spans="1:8" s="62" customFormat="1" ht="24">
      <c r="A129" s="56" t="str">
        <f>IF((LEN('Copy paste to Here'!G133))&gt;5,((CONCATENATE('Copy paste to Here'!G133," &amp; ",'Copy paste to Here'!D133,"  &amp;  ",'Copy paste to Here'!E133))),"Empty Cell")</f>
        <v>Triangle shaped silicone double flared flesh tunnel &amp; Gauge: 12mm  &amp;  Color: Black</v>
      </c>
      <c r="B129" s="57" t="str">
        <f>'Copy paste to Here'!C133</f>
        <v>TRSI</v>
      </c>
      <c r="C129" s="57" t="s">
        <v>915</v>
      </c>
      <c r="D129" s="58">
        <f>Invoice!B133</f>
        <v>2</v>
      </c>
      <c r="E129" s="59">
        <f>'Shipping Invoice'!J133*$N$1</f>
        <v>19.45</v>
      </c>
      <c r="F129" s="59">
        <f t="shared" si="3"/>
        <v>38.9</v>
      </c>
      <c r="G129" s="60">
        <f t="shared" si="4"/>
        <v>19.45</v>
      </c>
      <c r="H129" s="63">
        <f t="shared" si="5"/>
        <v>38.9</v>
      </c>
    </row>
    <row r="130" spans="1:8" s="62" customFormat="1" ht="24">
      <c r="A130" s="56" t="str">
        <f>IF((LEN('Copy paste to Here'!G134))&gt;5,((CONCATENATE('Copy paste to Here'!G134," &amp; ",'Copy paste to Here'!D134,"  &amp;  ",'Copy paste to Here'!E134))),"Empty Cell")</f>
        <v xml:space="preserve">High polished titanium G23 screw-fit flesh tunnel &amp; Gauge: 6mm  &amp;  </v>
      </c>
      <c r="B130" s="57" t="str">
        <f>'Copy paste to Here'!C134</f>
        <v>UFPG</v>
      </c>
      <c r="C130" s="57" t="s">
        <v>916</v>
      </c>
      <c r="D130" s="58">
        <f>Invoice!B134</f>
        <v>4</v>
      </c>
      <c r="E130" s="59">
        <f>'Shipping Invoice'!J134*$N$1</f>
        <v>155.28</v>
      </c>
      <c r="F130" s="59">
        <f t="shared" si="3"/>
        <v>621.12</v>
      </c>
      <c r="G130" s="60">
        <f t="shared" si="4"/>
        <v>155.28</v>
      </c>
      <c r="H130" s="63">
        <f t="shared" si="5"/>
        <v>621.12</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29090.100000000002</v>
      </c>
      <c r="G1000" s="60"/>
      <c r="H1000" s="61">
        <f t="shared" ref="H1000:H1007" si="49">F1000*$E$14</f>
        <v>29090.100000000002</v>
      </c>
    </row>
    <row r="1001" spans="1:8" s="62" customFormat="1">
      <c r="A1001" s="56" t="str">
        <f>'[2]Copy paste to Here'!T2</f>
        <v>SHIPPING HANDLING</v>
      </c>
      <c r="B1001" s="75"/>
      <c r="C1001" s="75"/>
      <c r="D1001" s="76"/>
      <c r="E1001" s="67"/>
      <c r="F1001" s="59">
        <f>Invoice!J136</f>
        <v>-11636.04</v>
      </c>
      <c r="G1001" s="60"/>
      <c r="H1001" s="61">
        <f t="shared" si="49"/>
        <v>-11636.04</v>
      </c>
    </row>
    <row r="1002" spans="1:8" s="62" customFormat="1" outlineLevel="1">
      <c r="A1002" s="56" t="str">
        <f>'[2]Copy paste to Here'!T3</f>
        <v>DISCOUNT</v>
      </c>
      <c r="B1002" s="75"/>
      <c r="C1002" s="75"/>
      <c r="D1002" s="76"/>
      <c r="E1002" s="67"/>
      <c r="F1002" s="59">
        <f>Invoice!J137</f>
        <v>0</v>
      </c>
      <c r="G1002" s="60"/>
      <c r="H1002" s="61">
        <f t="shared" si="49"/>
        <v>0</v>
      </c>
    </row>
    <row r="1003" spans="1:8" s="62" customFormat="1">
      <c r="A1003" s="56" t="str">
        <f>'[2]Copy paste to Here'!T4</f>
        <v>Total:</v>
      </c>
      <c r="B1003" s="75"/>
      <c r="C1003" s="75"/>
      <c r="D1003" s="76"/>
      <c r="E1003" s="67"/>
      <c r="F1003" s="59">
        <f>SUM(F1000:F1002)</f>
        <v>17454.060000000001</v>
      </c>
      <c r="G1003" s="60"/>
      <c r="H1003" s="61">
        <f t="shared" si="49"/>
        <v>17454.060000000001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29090.100000000002</v>
      </c>
    </row>
    <row r="1010" spans="1:8" s="21" customFormat="1">
      <c r="A1010" s="22"/>
      <c r="E1010" s="21" t="s">
        <v>177</v>
      </c>
      <c r="H1010" s="84">
        <f>(SUMIF($A$1000:$A$1008,"Total:",$H$1000:$H$1008))</f>
        <v>17454.060000000001</v>
      </c>
    </row>
    <row r="1011" spans="1:8" s="21" customFormat="1">
      <c r="E1011" s="21" t="s">
        <v>178</v>
      </c>
      <c r="H1011" s="85">
        <f>H1013-H1012</f>
        <v>16312.210000000001</v>
      </c>
    </row>
    <row r="1012" spans="1:8" s="21" customFormat="1">
      <c r="E1012" s="21" t="s">
        <v>179</v>
      </c>
      <c r="H1012" s="85">
        <f>ROUND((H1013*7)/107,2)</f>
        <v>1141.8499999999999</v>
      </c>
    </row>
    <row r="1013" spans="1:8" s="21" customFormat="1">
      <c r="E1013" s="22" t="s">
        <v>180</v>
      </c>
      <c r="H1013" s="86">
        <f>ROUND((SUMIF($A$1000:$A$1008,"Total:",$H$1000:$H$1008)),2)</f>
        <v>17454.060000000001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3"/>
  <sheetViews>
    <sheetView workbookViewId="0">
      <selection activeCell="A5" sqref="A5"/>
    </sheetView>
  </sheetViews>
  <sheetFormatPr defaultRowHeight="15"/>
  <sheetData>
    <row r="1" spans="1:1">
      <c r="A1" s="2" t="s">
        <v>824</v>
      </c>
    </row>
    <row r="2" spans="1:1">
      <c r="A2" s="2" t="s">
        <v>824</v>
      </c>
    </row>
    <row r="3" spans="1:1">
      <c r="A3" s="2" t="s">
        <v>824</v>
      </c>
    </row>
    <row r="4" spans="1:1">
      <c r="A4" s="2" t="s">
        <v>825</v>
      </c>
    </row>
    <row r="5" spans="1:1">
      <c r="A5" s="2" t="s">
        <v>825</v>
      </c>
    </row>
    <row r="6" spans="1:1">
      <c r="A6" s="2" t="s">
        <v>826</v>
      </c>
    </row>
    <row r="7" spans="1:1">
      <c r="A7" s="2" t="s">
        <v>826</v>
      </c>
    </row>
    <row r="8" spans="1:1">
      <c r="A8" s="2" t="s">
        <v>827</v>
      </c>
    </row>
    <row r="9" spans="1:1">
      <c r="A9" s="2" t="s">
        <v>828</v>
      </c>
    </row>
    <row r="10" spans="1:1">
      <c r="A10" s="2" t="s">
        <v>829</v>
      </c>
    </row>
    <row r="11" spans="1:1">
      <c r="A11" s="2" t="s">
        <v>830</v>
      </c>
    </row>
    <row r="12" spans="1:1">
      <c r="A12" s="2" t="s">
        <v>830</v>
      </c>
    </row>
    <row r="13" spans="1:1">
      <c r="A13" s="2" t="s">
        <v>831</v>
      </c>
    </row>
    <row r="14" spans="1:1">
      <c r="A14" s="2" t="s">
        <v>832</v>
      </c>
    </row>
    <row r="15" spans="1:1">
      <c r="A15" s="2" t="s">
        <v>833</v>
      </c>
    </row>
    <row r="16" spans="1:1">
      <c r="A16" s="2" t="s">
        <v>834</v>
      </c>
    </row>
    <row r="17" spans="1:1">
      <c r="A17" s="2" t="s">
        <v>835</v>
      </c>
    </row>
    <row r="18" spans="1:1">
      <c r="A18" s="2" t="s">
        <v>836</v>
      </c>
    </row>
    <row r="19" spans="1:1">
      <c r="A19" s="2" t="s">
        <v>837</v>
      </c>
    </row>
    <row r="20" spans="1:1">
      <c r="A20" s="2" t="s">
        <v>837</v>
      </c>
    </row>
    <row r="21" spans="1:1">
      <c r="A21" s="2" t="s">
        <v>838</v>
      </c>
    </row>
    <row r="22" spans="1:1">
      <c r="A22" s="2" t="s">
        <v>839</v>
      </c>
    </row>
    <row r="23" spans="1:1">
      <c r="A23" s="2" t="s">
        <v>840</v>
      </c>
    </row>
    <row r="24" spans="1:1">
      <c r="A24" s="2" t="s">
        <v>841</v>
      </c>
    </row>
    <row r="25" spans="1:1">
      <c r="A25" s="2" t="s">
        <v>842</v>
      </c>
    </row>
    <row r="26" spans="1:1">
      <c r="A26" s="2" t="s">
        <v>843</v>
      </c>
    </row>
    <row r="27" spans="1:1">
      <c r="A27" s="2" t="s">
        <v>844</v>
      </c>
    </row>
    <row r="28" spans="1:1">
      <c r="A28" s="2" t="s">
        <v>845</v>
      </c>
    </row>
    <row r="29" spans="1:1">
      <c r="A29" s="2" t="s">
        <v>846</v>
      </c>
    </row>
    <row r="30" spans="1:1">
      <c r="A30" s="2" t="s">
        <v>847</v>
      </c>
    </row>
    <row r="31" spans="1:1">
      <c r="A31" s="2" t="s">
        <v>848</v>
      </c>
    </row>
    <row r="32" spans="1:1">
      <c r="A32" s="2" t="s">
        <v>849</v>
      </c>
    </row>
    <row r="33" spans="1:1">
      <c r="A33" s="2" t="s">
        <v>850</v>
      </c>
    </row>
    <row r="34" spans="1:1">
      <c r="A34" s="2" t="s">
        <v>851</v>
      </c>
    </row>
    <row r="35" spans="1:1">
      <c r="A35" s="2" t="s">
        <v>852</v>
      </c>
    </row>
    <row r="36" spans="1:1">
      <c r="A36" s="2" t="s">
        <v>853</v>
      </c>
    </row>
    <row r="37" spans="1:1">
      <c r="A37" s="2" t="s">
        <v>854</v>
      </c>
    </row>
    <row r="38" spans="1:1">
      <c r="A38" s="2" t="s">
        <v>855</v>
      </c>
    </row>
    <row r="39" spans="1:1">
      <c r="A39" s="2" t="s">
        <v>856</v>
      </c>
    </row>
    <row r="40" spans="1:1">
      <c r="A40" s="2" t="s">
        <v>857</v>
      </c>
    </row>
    <row r="41" spans="1:1">
      <c r="A41" s="2" t="s">
        <v>858</v>
      </c>
    </row>
    <row r="42" spans="1:1">
      <c r="A42" s="2" t="s">
        <v>859</v>
      </c>
    </row>
    <row r="43" spans="1:1">
      <c r="A43" s="2" t="s">
        <v>860</v>
      </c>
    </row>
    <row r="44" spans="1:1">
      <c r="A44" s="2" t="s">
        <v>861</v>
      </c>
    </row>
    <row r="45" spans="1:1">
      <c r="A45" s="2" t="s">
        <v>862</v>
      </c>
    </row>
    <row r="46" spans="1:1">
      <c r="A46" s="2" t="s">
        <v>863</v>
      </c>
    </row>
    <row r="47" spans="1:1">
      <c r="A47" s="2" t="s">
        <v>864</v>
      </c>
    </row>
    <row r="48" spans="1:1">
      <c r="A48" s="2" t="s">
        <v>865</v>
      </c>
    </row>
    <row r="49" spans="1:1">
      <c r="A49" s="2" t="s">
        <v>866</v>
      </c>
    </row>
    <row r="50" spans="1:1">
      <c r="A50" s="2" t="s">
        <v>866</v>
      </c>
    </row>
    <row r="51" spans="1:1">
      <c r="A51" s="2" t="s">
        <v>774</v>
      </c>
    </row>
    <row r="52" spans="1:1">
      <c r="A52" s="2" t="s">
        <v>774</v>
      </c>
    </row>
    <row r="53" spans="1:1">
      <c r="A53" s="2" t="s">
        <v>774</v>
      </c>
    </row>
    <row r="54" spans="1:1">
      <c r="A54" s="2" t="s">
        <v>774</v>
      </c>
    </row>
    <row r="55" spans="1:1">
      <c r="A55" s="2" t="s">
        <v>867</v>
      </c>
    </row>
    <row r="56" spans="1:1">
      <c r="A56" s="2" t="s">
        <v>868</v>
      </c>
    </row>
    <row r="57" spans="1:1">
      <c r="A57" s="2" t="s">
        <v>869</v>
      </c>
    </row>
    <row r="58" spans="1:1">
      <c r="A58" s="2" t="s">
        <v>870</v>
      </c>
    </row>
    <row r="59" spans="1:1">
      <c r="A59" s="2" t="s">
        <v>871</v>
      </c>
    </row>
    <row r="60" spans="1:1">
      <c r="A60" s="2" t="s">
        <v>872</v>
      </c>
    </row>
    <row r="61" spans="1:1">
      <c r="A61" s="2" t="s">
        <v>873</v>
      </c>
    </row>
    <row r="62" spans="1:1">
      <c r="A62" s="2" t="s">
        <v>874</v>
      </c>
    </row>
    <row r="63" spans="1:1">
      <c r="A63" s="2" t="s">
        <v>875</v>
      </c>
    </row>
    <row r="64" spans="1:1">
      <c r="A64" s="2" t="s">
        <v>876</v>
      </c>
    </row>
    <row r="65" spans="1:1">
      <c r="A65" s="2" t="s">
        <v>877</v>
      </c>
    </row>
    <row r="66" spans="1:1">
      <c r="A66" s="2" t="s">
        <v>878</v>
      </c>
    </row>
    <row r="67" spans="1:1">
      <c r="A67" s="2" t="s">
        <v>879</v>
      </c>
    </row>
    <row r="68" spans="1:1">
      <c r="A68" s="2" t="s">
        <v>880</v>
      </c>
    </row>
    <row r="69" spans="1:1">
      <c r="A69" s="2" t="s">
        <v>881</v>
      </c>
    </row>
    <row r="70" spans="1:1">
      <c r="A70" s="2" t="s">
        <v>882</v>
      </c>
    </row>
    <row r="71" spans="1:1">
      <c r="A71" s="2" t="s">
        <v>883</v>
      </c>
    </row>
    <row r="72" spans="1:1">
      <c r="A72" s="2" t="s">
        <v>884</v>
      </c>
    </row>
    <row r="73" spans="1:1">
      <c r="A73" s="2" t="s">
        <v>885</v>
      </c>
    </row>
    <row r="74" spans="1:1">
      <c r="A74" s="2" t="s">
        <v>885</v>
      </c>
    </row>
    <row r="75" spans="1:1">
      <c r="A75" s="2" t="s">
        <v>886</v>
      </c>
    </row>
    <row r="76" spans="1:1">
      <c r="A76" s="2" t="s">
        <v>886</v>
      </c>
    </row>
    <row r="77" spans="1:1">
      <c r="A77" s="2" t="s">
        <v>887</v>
      </c>
    </row>
    <row r="78" spans="1:1">
      <c r="A78" s="2" t="s">
        <v>888</v>
      </c>
    </row>
    <row r="79" spans="1:1">
      <c r="A79" s="2" t="s">
        <v>888</v>
      </c>
    </row>
    <row r="80" spans="1:1">
      <c r="A80" s="2" t="s">
        <v>888</v>
      </c>
    </row>
    <row r="81" spans="1:1">
      <c r="A81" s="2" t="s">
        <v>889</v>
      </c>
    </row>
    <row r="82" spans="1:1">
      <c r="A82" s="2" t="s">
        <v>889</v>
      </c>
    </row>
    <row r="83" spans="1:1">
      <c r="A83" s="2" t="s">
        <v>889</v>
      </c>
    </row>
    <row r="84" spans="1:1">
      <c r="A84" s="2" t="s">
        <v>890</v>
      </c>
    </row>
    <row r="85" spans="1:1">
      <c r="A85" s="2" t="s">
        <v>891</v>
      </c>
    </row>
    <row r="86" spans="1:1">
      <c r="A86" s="2" t="s">
        <v>892</v>
      </c>
    </row>
    <row r="87" spans="1:1">
      <c r="A87" s="2" t="s">
        <v>892</v>
      </c>
    </row>
    <row r="88" spans="1:1">
      <c r="A88" s="2" t="s">
        <v>892</v>
      </c>
    </row>
    <row r="89" spans="1:1">
      <c r="A89" s="2" t="s">
        <v>893</v>
      </c>
    </row>
    <row r="90" spans="1:1">
      <c r="A90" s="2" t="s">
        <v>894</v>
      </c>
    </row>
    <row r="91" spans="1:1">
      <c r="A91" s="2" t="s">
        <v>895</v>
      </c>
    </row>
    <row r="92" spans="1:1">
      <c r="A92" s="2" t="s">
        <v>896</v>
      </c>
    </row>
    <row r="93" spans="1:1">
      <c r="A93" s="2" t="s">
        <v>897</v>
      </c>
    </row>
    <row r="94" spans="1:1">
      <c r="A94" s="2" t="s">
        <v>898</v>
      </c>
    </row>
    <row r="95" spans="1:1">
      <c r="A95" s="2" t="s">
        <v>899</v>
      </c>
    </row>
    <row r="96" spans="1:1">
      <c r="A96" s="2" t="s">
        <v>900</v>
      </c>
    </row>
    <row r="97" spans="1:1">
      <c r="A97" s="2" t="s">
        <v>901</v>
      </c>
    </row>
    <row r="98" spans="1:1">
      <c r="A98" s="2" t="s">
        <v>902</v>
      </c>
    </row>
    <row r="99" spans="1:1">
      <c r="A99" s="2" t="s">
        <v>903</v>
      </c>
    </row>
    <row r="100" spans="1:1">
      <c r="A100" s="2" t="s">
        <v>904</v>
      </c>
    </row>
    <row r="101" spans="1:1">
      <c r="A101" s="2" t="s">
        <v>905</v>
      </c>
    </row>
    <row r="102" spans="1:1">
      <c r="A102" s="2" t="s">
        <v>906</v>
      </c>
    </row>
    <row r="103" spans="1:1">
      <c r="A103" s="2" t="s">
        <v>907</v>
      </c>
    </row>
    <row r="104" spans="1:1">
      <c r="A104" s="2" t="s">
        <v>908</v>
      </c>
    </row>
    <row r="105" spans="1:1">
      <c r="A105" s="2" t="s">
        <v>909</v>
      </c>
    </row>
    <row r="106" spans="1:1">
      <c r="A106" s="2" t="s">
        <v>909</v>
      </c>
    </row>
    <row r="107" spans="1:1">
      <c r="A107" s="2" t="s">
        <v>910</v>
      </c>
    </row>
    <row r="108" spans="1:1">
      <c r="A108" s="2" t="s">
        <v>911</v>
      </c>
    </row>
    <row r="109" spans="1:1">
      <c r="A109" s="2" t="s">
        <v>912</v>
      </c>
    </row>
    <row r="110" spans="1:1">
      <c r="A110" s="2" t="s">
        <v>913</v>
      </c>
    </row>
    <row r="111" spans="1:1">
      <c r="A111" s="2" t="s">
        <v>914</v>
      </c>
    </row>
    <row r="112" spans="1:1">
      <c r="A112" s="2" t="s">
        <v>915</v>
      </c>
    </row>
    <row r="113" spans="1:1">
      <c r="A113" s="2" t="s">
        <v>916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Copy paste to Here</vt:lpstr>
      <vt:lpstr>Invoice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2024-03-13T01:40:52Z</cp:lastPrinted>
  <dcterms:created xsi:type="dcterms:W3CDTF">2009-06-02T18:56:54Z</dcterms:created>
  <dcterms:modified xsi:type="dcterms:W3CDTF">2024-06-14T07:20:48Z</dcterms:modified>
</cp:coreProperties>
</file>