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F4AEBDC7-E60B-41B8-B1BC-253F2DB4EBB2}" xr6:coauthVersionLast="47" xr6:coauthVersionMax="47" xr10:uidLastSave="{00000000-0000-0000-0000-000000000000}"/>
  <bookViews>
    <workbookView xWindow="-12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state="hidden"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Invoice!$A$1:$K$140</definedName>
    <definedName name="_xlnm.Print_Area" localSheetId="3">'Shipping Invoice'!$A$1:$L$133</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1" i="2" l="1"/>
  <c r="K131" i="7"/>
  <c r="K14" i="7"/>
  <c r="K17" i="7"/>
  <c r="K10" i="7"/>
  <c r="I123" i="7"/>
  <c r="B117" i="7"/>
  <c r="I112" i="7"/>
  <c r="I106" i="7"/>
  <c r="I100" i="7"/>
  <c r="B99" i="7"/>
  <c r="I95" i="7"/>
  <c r="I89" i="7"/>
  <c r="I83" i="7"/>
  <c r="B81" i="7"/>
  <c r="I80" i="7"/>
  <c r="I78" i="7"/>
  <c r="I72" i="7"/>
  <c r="I66" i="7"/>
  <c r="I60" i="7"/>
  <c r="I54" i="7"/>
  <c r="I48" i="7"/>
  <c r="I42" i="7"/>
  <c r="I36" i="7"/>
  <c r="B34" i="7"/>
  <c r="I31" i="7"/>
  <c r="B30" i="7"/>
  <c r="I26" i="7"/>
  <c r="N1" i="7"/>
  <c r="I127" i="7" s="1"/>
  <c r="N1" i="6"/>
  <c r="E123" i="6" s="1"/>
  <c r="F1002" i="6"/>
  <c r="D124" i="6"/>
  <c r="B128" i="7" s="1"/>
  <c r="D123" i="6"/>
  <c r="B127" i="7" s="1"/>
  <c r="D122" i="6"/>
  <c r="B126" i="7" s="1"/>
  <c r="D121" i="6"/>
  <c r="B125" i="7" s="1"/>
  <c r="D120" i="6"/>
  <c r="B124" i="7" s="1"/>
  <c r="D119" i="6"/>
  <c r="B123" i="7" s="1"/>
  <c r="D118" i="6"/>
  <c r="B122" i="7" s="1"/>
  <c r="D117" i="6"/>
  <c r="B121" i="7" s="1"/>
  <c r="D116" i="6"/>
  <c r="B120" i="7" s="1"/>
  <c r="D115" i="6"/>
  <c r="B119" i="7" s="1"/>
  <c r="D114" i="6"/>
  <c r="B118" i="7" s="1"/>
  <c r="D113" i="6"/>
  <c r="D112" i="6"/>
  <c r="B116" i="7" s="1"/>
  <c r="D111" i="6"/>
  <c r="B115" i="7" s="1"/>
  <c r="D110" i="6"/>
  <c r="B114" i="7" s="1"/>
  <c r="D109" i="6"/>
  <c r="B113" i="7" s="1"/>
  <c r="D108" i="6"/>
  <c r="B112" i="7" s="1"/>
  <c r="D107" i="6"/>
  <c r="B111" i="7" s="1"/>
  <c r="D106" i="6"/>
  <c r="B110" i="7" s="1"/>
  <c r="D105" i="6"/>
  <c r="B109" i="7" s="1"/>
  <c r="D104" i="6"/>
  <c r="B108" i="7" s="1"/>
  <c r="D103" i="6"/>
  <c r="B107" i="7" s="1"/>
  <c r="D102" i="6"/>
  <c r="B106" i="7" s="1"/>
  <c r="D101" i="6"/>
  <c r="B105" i="7" s="1"/>
  <c r="D100" i="6"/>
  <c r="B104" i="7" s="1"/>
  <c r="D99" i="6"/>
  <c r="B103" i="7" s="1"/>
  <c r="D98" i="6"/>
  <c r="B102" i="7" s="1"/>
  <c r="D97" i="6"/>
  <c r="B101" i="7" s="1"/>
  <c r="D96" i="6"/>
  <c r="B100" i="7" s="1"/>
  <c r="D95" i="6"/>
  <c r="D94" i="6"/>
  <c r="B98" i="7" s="1"/>
  <c r="D93" i="6"/>
  <c r="B97" i="7" s="1"/>
  <c r="D92" i="6"/>
  <c r="B96" i="7" s="1"/>
  <c r="D91" i="6"/>
  <c r="B95" i="7" s="1"/>
  <c r="K95" i="7" s="1"/>
  <c r="D90" i="6"/>
  <c r="B94" i="7" s="1"/>
  <c r="D89" i="6"/>
  <c r="B93" i="7" s="1"/>
  <c r="D88" i="6"/>
  <c r="B92" i="7" s="1"/>
  <c r="D87" i="6"/>
  <c r="B91" i="7" s="1"/>
  <c r="D86" i="6"/>
  <c r="B90" i="7" s="1"/>
  <c r="D85" i="6"/>
  <c r="B89" i="7" s="1"/>
  <c r="K89" i="7" s="1"/>
  <c r="D84" i="6"/>
  <c r="B88" i="7" s="1"/>
  <c r="D83" i="6"/>
  <c r="B87" i="7" s="1"/>
  <c r="D82" i="6"/>
  <c r="B86" i="7" s="1"/>
  <c r="D81" i="6"/>
  <c r="B85" i="7" s="1"/>
  <c r="D80" i="6"/>
  <c r="B84" i="7" s="1"/>
  <c r="D79" i="6"/>
  <c r="B83" i="7" s="1"/>
  <c r="K83" i="7" s="1"/>
  <c r="D78" i="6"/>
  <c r="B82" i="7" s="1"/>
  <c r="D77" i="6"/>
  <c r="D76" i="6"/>
  <c r="B80" i="7" s="1"/>
  <c r="D75" i="6"/>
  <c r="B79" i="7" s="1"/>
  <c r="D74" i="6"/>
  <c r="B78" i="7" s="1"/>
  <c r="D73" i="6"/>
  <c r="B77" i="7" s="1"/>
  <c r="D72" i="6"/>
  <c r="B76" i="7" s="1"/>
  <c r="D71" i="6"/>
  <c r="B75" i="7" s="1"/>
  <c r="D70" i="6"/>
  <c r="B74" i="7" s="1"/>
  <c r="D69" i="6"/>
  <c r="B73" i="7" s="1"/>
  <c r="D68" i="6"/>
  <c r="B72" i="7" s="1"/>
  <c r="D67" i="6"/>
  <c r="B71" i="7" s="1"/>
  <c r="D66" i="6"/>
  <c r="B70" i="7" s="1"/>
  <c r="D65" i="6"/>
  <c r="B69" i="7" s="1"/>
  <c r="D64" i="6"/>
  <c r="B68" i="7" s="1"/>
  <c r="D63" i="6"/>
  <c r="B67" i="7" s="1"/>
  <c r="D62" i="6"/>
  <c r="B66" i="7" s="1"/>
  <c r="D61" i="6"/>
  <c r="B65" i="7" s="1"/>
  <c r="D60" i="6"/>
  <c r="B64" i="7" s="1"/>
  <c r="D59" i="6"/>
  <c r="B63" i="7" s="1"/>
  <c r="D58" i="6"/>
  <c r="B62" i="7" s="1"/>
  <c r="D57" i="6"/>
  <c r="B61" i="7" s="1"/>
  <c r="D56" i="6"/>
  <c r="B60" i="7" s="1"/>
  <c r="D55" i="6"/>
  <c r="B59" i="7" s="1"/>
  <c r="D54" i="6"/>
  <c r="B58" i="7" s="1"/>
  <c r="D53" i="6"/>
  <c r="B57" i="7" s="1"/>
  <c r="D52" i="6"/>
  <c r="B56" i="7" s="1"/>
  <c r="D51" i="6"/>
  <c r="B55" i="7" s="1"/>
  <c r="D50" i="6"/>
  <c r="B54" i="7" s="1"/>
  <c r="D49" i="6"/>
  <c r="B53" i="7" s="1"/>
  <c r="D48" i="6"/>
  <c r="B52" i="7" s="1"/>
  <c r="D47" i="6"/>
  <c r="B51" i="7" s="1"/>
  <c r="D46" i="6"/>
  <c r="B50" i="7" s="1"/>
  <c r="D45" i="6"/>
  <c r="B49" i="7" s="1"/>
  <c r="D44" i="6"/>
  <c r="B48" i="7" s="1"/>
  <c r="D43" i="6"/>
  <c r="B47" i="7" s="1"/>
  <c r="D42" i="6"/>
  <c r="B46" i="7" s="1"/>
  <c r="D41" i="6"/>
  <c r="B45" i="7" s="1"/>
  <c r="D40" i="6"/>
  <c r="B44" i="7" s="1"/>
  <c r="D39" i="6"/>
  <c r="B43" i="7" s="1"/>
  <c r="D38" i="6"/>
  <c r="B42" i="7" s="1"/>
  <c r="D37" i="6"/>
  <c r="B41" i="7" s="1"/>
  <c r="D36" i="6"/>
  <c r="B40" i="7" s="1"/>
  <c r="D35" i="6"/>
  <c r="B39" i="7" s="1"/>
  <c r="D34" i="6"/>
  <c r="B38" i="7" s="1"/>
  <c r="D33" i="6"/>
  <c r="B37" i="7" s="1"/>
  <c r="D32" i="6"/>
  <c r="B36" i="7" s="1"/>
  <c r="D31" i="6"/>
  <c r="B35" i="7" s="1"/>
  <c r="D30" i="6"/>
  <c r="D29" i="6"/>
  <c r="B33" i="7" s="1"/>
  <c r="D28" i="6"/>
  <c r="B32" i="7" s="1"/>
  <c r="D27" i="6"/>
  <c r="B31" i="7" s="1"/>
  <c r="D26" i="6"/>
  <c r="D25" i="6"/>
  <c r="B29" i="7" s="1"/>
  <c r="D24" i="6"/>
  <c r="B28" i="7" s="1"/>
  <c r="D23" i="6"/>
  <c r="B27" i="7" s="1"/>
  <c r="D22" i="6"/>
  <c r="B26" i="7" s="1"/>
  <c r="D21" i="6"/>
  <c r="B25" i="7" s="1"/>
  <c r="D20" i="6"/>
  <c r="B24" i="7" s="1"/>
  <c r="D19" i="6"/>
  <c r="B23" i="7" s="1"/>
  <c r="D18" i="6"/>
  <c r="B22" i="7" s="1"/>
  <c r="G3" i="6"/>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A1007" i="6"/>
  <c r="A1006" i="6"/>
  <c r="A1005" i="6"/>
  <c r="F1004" i="6"/>
  <c r="A1004" i="6"/>
  <c r="A1003" i="6"/>
  <c r="A1002" i="6"/>
  <c r="A1001" i="6"/>
  <c r="J129" i="2" l="1"/>
  <c r="K59" i="7"/>
  <c r="K107" i="7"/>
  <c r="I28" i="7"/>
  <c r="I50" i="7"/>
  <c r="K50" i="7" s="1"/>
  <c r="I68" i="7"/>
  <c r="K32" i="7"/>
  <c r="K28" i="7"/>
  <c r="K40" i="7"/>
  <c r="K52" i="7"/>
  <c r="K76" i="7"/>
  <c r="K100" i="7"/>
  <c r="K106" i="7"/>
  <c r="K112" i="7"/>
  <c r="I25" i="7"/>
  <c r="I35" i="7"/>
  <c r="I41" i="7"/>
  <c r="K41" i="7" s="1"/>
  <c r="I47" i="7"/>
  <c r="I53" i="7"/>
  <c r="K53" i="7" s="1"/>
  <c r="I59" i="7"/>
  <c r="I65" i="7"/>
  <c r="I71" i="7"/>
  <c r="I77" i="7"/>
  <c r="K77" i="7" s="1"/>
  <c r="I82" i="7"/>
  <c r="K82" i="7" s="1"/>
  <c r="I88" i="7"/>
  <c r="K88" i="7" s="1"/>
  <c r="I94" i="7"/>
  <c r="K94" i="7" s="1"/>
  <c r="I105" i="7"/>
  <c r="K105" i="7" s="1"/>
  <c r="I111" i="7"/>
  <c r="K111" i="7" s="1"/>
  <c r="I117" i="7"/>
  <c r="K117" i="7" s="1"/>
  <c r="I122" i="7"/>
  <c r="I128" i="7"/>
  <c r="K47" i="7"/>
  <c r="K71" i="7"/>
  <c r="K54" i="7"/>
  <c r="K72" i="7"/>
  <c r="K120" i="7"/>
  <c r="K126" i="7"/>
  <c r="I27" i="7"/>
  <c r="K27" i="7" s="1"/>
  <c r="I32" i="7"/>
  <c r="I37" i="7"/>
  <c r="I43" i="7"/>
  <c r="I49" i="7"/>
  <c r="K49" i="7" s="1"/>
  <c r="I55" i="7"/>
  <c r="K55" i="7" s="1"/>
  <c r="I61" i="7"/>
  <c r="K61" i="7" s="1"/>
  <c r="I67" i="7"/>
  <c r="I73" i="7"/>
  <c r="K73" i="7" s="1"/>
  <c r="I79" i="7"/>
  <c r="I84" i="7"/>
  <c r="I90" i="7"/>
  <c r="K90" i="7" s="1"/>
  <c r="I96" i="7"/>
  <c r="K96" i="7" s="1"/>
  <c r="I101" i="7"/>
  <c r="K101" i="7" s="1"/>
  <c r="I107" i="7"/>
  <c r="I113" i="7"/>
  <c r="I118" i="7"/>
  <c r="K118" i="7" s="1"/>
  <c r="I124" i="7"/>
  <c r="K124" i="7" s="1"/>
  <c r="I85" i="7"/>
  <c r="K85" i="7" s="1"/>
  <c r="I91" i="7"/>
  <c r="K91" i="7" s="1"/>
  <c r="I97" i="7"/>
  <c r="K97" i="7" s="1"/>
  <c r="I102" i="7"/>
  <c r="I108" i="7"/>
  <c r="I114" i="7"/>
  <c r="K114" i="7" s="1"/>
  <c r="I119" i="7"/>
  <c r="K119" i="7" s="1"/>
  <c r="I125" i="7"/>
  <c r="K113" i="7"/>
  <c r="K125" i="7"/>
  <c r="K42" i="7"/>
  <c r="K60" i="7"/>
  <c r="K78" i="7"/>
  <c r="K102" i="7"/>
  <c r="K25" i="7"/>
  <c r="K37" i="7"/>
  <c r="K67" i="7"/>
  <c r="K121" i="7"/>
  <c r="I22" i="7"/>
  <c r="K22" i="7" s="1"/>
  <c r="I33" i="7"/>
  <c r="I44" i="7"/>
  <c r="K44" i="7" s="1"/>
  <c r="I56" i="7"/>
  <c r="I62" i="7"/>
  <c r="K26" i="7"/>
  <c r="K38" i="7"/>
  <c r="K56" i="7"/>
  <c r="K62" i="7"/>
  <c r="K68" i="7"/>
  <c r="K74" i="7"/>
  <c r="K80" i="7"/>
  <c r="K86" i="7"/>
  <c r="K110" i="7"/>
  <c r="K122" i="7"/>
  <c r="K128" i="7"/>
  <c r="I23" i="7"/>
  <c r="K23" i="7" s="1"/>
  <c r="I29" i="7"/>
  <c r="K29" i="7" s="1"/>
  <c r="I34" i="7"/>
  <c r="I39" i="7"/>
  <c r="K39" i="7" s="1"/>
  <c r="I45" i="7"/>
  <c r="I51" i="7"/>
  <c r="I57" i="7"/>
  <c r="K57" i="7" s="1"/>
  <c r="I63" i="7"/>
  <c r="I69" i="7"/>
  <c r="K69" i="7" s="1"/>
  <c r="I75" i="7"/>
  <c r="I81" i="7"/>
  <c r="I86" i="7"/>
  <c r="I92" i="7"/>
  <c r="K92" i="7" s="1"/>
  <c r="I98" i="7"/>
  <c r="K98" i="7" s="1"/>
  <c r="I103" i="7"/>
  <c r="K103" i="7" s="1"/>
  <c r="I109" i="7"/>
  <c r="I115" i="7"/>
  <c r="K115" i="7" s="1"/>
  <c r="I120" i="7"/>
  <c r="I126" i="7"/>
  <c r="K35" i="7"/>
  <c r="K65" i="7"/>
  <c r="K36" i="7"/>
  <c r="K48" i="7"/>
  <c r="K66" i="7"/>
  <c r="K84" i="7"/>
  <c r="K108" i="7"/>
  <c r="K31" i="7"/>
  <c r="K43" i="7"/>
  <c r="K79" i="7"/>
  <c r="K109" i="7"/>
  <c r="K127" i="7"/>
  <c r="I38" i="7"/>
  <c r="I74" i="7"/>
  <c r="K33" i="7"/>
  <c r="K45" i="7"/>
  <c r="K51" i="7"/>
  <c r="K63" i="7"/>
  <c r="K75" i="7"/>
  <c r="K87" i="7"/>
  <c r="K93" i="7"/>
  <c r="K123" i="7"/>
  <c r="I24" i="7"/>
  <c r="K24" i="7" s="1"/>
  <c r="I30" i="7"/>
  <c r="K30" i="7" s="1"/>
  <c r="K34" i="7"/>
  <c r="I40" i="7"/>
  <c r="I46" i="7"/>
  <c r="K46" i="7" s="1"/>
  <c r="I52" i="7"/>
  <c r="I58" i="7"/>
  <c r="K58" i="7" s="1"/>
  <c r="I64" i="7"/>
  <c r="K64" i="7" s="1"/>
  <c r="I70" i="7"/>
  <c r="K70" i="7" s="1"/>
  <c r="I76" i="7"/>
  <c r="K81" i="7"/>
  <c r="I87" i="7"/>
  <c r="I93" i="7"/>
  <c r="I99" i="7"/>
  <c r="K99" i="7" s="1"/>
  <c r="I104" i="7"/>
  <c r="K104" i="7" s="1"/>
  <c r="I110" i="7"/>
  <c r="I116" i="7"/>
  <c r="K116" i="7" s="1"/>
  <c r="I121" i="7"/>
  <c r="E22" i="6"/>
  <c r="E28" i="6"/>
  <c r="E34" i="6"/>
  <c r="E40" i="6"/>
  <c r="E46" i="6"/>
  <c r="E52" i="6"/>
  <c r="E58" i="6"/>
  <c r="E64" i="6"/>
  <c r="E70" i="6"/>
  <c r="E82" i="6"/>
  <c r="E88" i="6"/>
  <c r="E106" i="6"/>
  <c r="E112" i="6"/>
  <c r="E118" i="6"/>
  <c r="E124" i="6"/>
  <c r="E23" i="6"/>
  <c r="E29" i="6"/>
  <c r="E35" i="6"/>
  <c r="E41" i="6"/>
  <c r="E47" i="6"/>
  <c r="E53" i="6"/>
  <c r="E59" i="6"/>
  <c r="E65" i="6"/>
  <c r="E71" i="6"/>
  <c r="E77" i="6"/>
  <c r="E83" i="6"/>
  <c r="E89" i="6"/>
  <c r="E95" i="6"/>
  <c r="E101" i="6"/>
  <c r="E107" i="6"/>
  <c r="E113" i="6"/>
  <c r="E119" i="6"/>
  <c r="E18" i="6"/>
  <c r="E24" i="6"/>
  <c r="E30" i="6"/>
  <c r="E36" i="6"/>
  <c r="E42" i="6"/>
  <c r="E48" i="6"/>
  <c r="E54" i="6"/>
  <c r="E60" i="6"/>
  <c r="E66" i="6"/>
  <c r="E72" i="6"/>
  <c r="E78" i="6"/>
  <c r="E84" i="6"/>
  <c r="E90" i="6"/>
  <c r="E96" i="6"/>
  <c r="E102" i="6"/>
  <c r="E108" i="6"/>
  <c r="E114" i="6"/>
  <c r="E120" i="6"/>
  <c r="E100" i="6"/>
  <c r="E19" i="6"/>
  <c r="E25" i="6"/>
  <c r="E31" i="6"/>
  <c r="E37" i="6"/>
  <c r="E43" i="6"/>
  <c r="E49" i="6"/>
  <c r="E55" i="6"/>
  <c r="E61" i="6"/>
  <c r="E67" i="6"/>
  <c r="E73" i="6"/>
  <c r="E79" i="6"/>
  <c r="E85" i="6"/>
  <c r="E91" i="6"/>
  <c r="E97" i="6"/>
  <c r="E103" i="6"/>
  <c r="E109" i="6"/>
  <c r="E115" i="6"/>
  <c r="E121" i="6"/>
  <c r="E94" i="6"/>
  <c r="E20" i="6"/>
  <c r="E26" i="6"/>
  <c r="E32" i="6"/>
  <c r="E38" i="6"/>
  <c r="E44" i="6"/>
  <c r="E50" i="6"/>
  <c r="E56" i="6"/>
  <c r="E62" i="6"/>
  <c r="E68" i="6"/>
  <c r="E74" i="6"/>
  <c r="E80" i="6"/>
  <c r="E86" i="6"/>
  <c r="E92" i="6"/>
  <c r="E98" i="6"/>
  <c r="E104" i="6"/>
  <c r="E110" i="6"/>
  <c r="E116" i="6"/>
  <c r="E122" i="6"/>
  <c r="E76" i="6"/>
  <c r="E21" i="6"/>
  <c r="E27" i="6"/>
  <c r="E33" i="6"/>
  <c r="E39" i="6"/>
  <c r="E45" i="6"/>
  <c r="E51" i="6"/>
  <c r="E57" i="6"/>
  <c r="E63" i="6"/>
  <c r="E69" i="6"/>
  <c r="E75" i="6"/>
  <c r="E81" i="6"/>
  <c r="E87" i="6"/>
  <c r="E93" i="6"/>
  <c r="E99" i="6"/>
  <c r="E105" i="6"/>
  <c r="E111" i="6"/>
  <c r="E117" i="6"/>
  <c r="B129" i="7"/>
  <c r="M11" i="6"/>
  <c r="J130" i="2" l="1"/>
  <c r="F1001" i="6" s="1"/>
  <c r="K129" i="7"/>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J132" i="2" l="1"/>
  <c r="K130" i="7"/>
  <c r="K132" i="7" s="1"/>
  <c r="F53" i="6"/>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135" i="2" s="1"/>
  <c r="I139" i="2" l="1"/>
  <c r="I137" i="2" s="1"/>
  <c r="I140" i="2"/>
  <c r="I138"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<sst xmlns="http://schemas.openxmlformats.org/spreadsheetml/2006/main" count="3481" uniqueCount="926">
  <si>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</si>
  <si>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</si>
  <si>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</si>
  <si>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</si>
  <si>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</si>
  <si>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</si>
  <si>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</si>
  <si>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</si>
  <si>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</si>
  <si>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</si>
  <si>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</si>
  <si>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</si>
  <si>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</si>
  <si>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</si>
  <si>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</si>
  <si>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</si>
  <si>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</si>
  <si>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</si>
  <si>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</si>
  <si>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</si>
  <si>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</si>
  <si>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</si>
  <si>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</si>
  <si>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</si>
  <si>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</si>
  <si>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</si>
  <si>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</si>
  <si>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</si>
  <si>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</si>
  <si>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</si>
  <si>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</si>
  <si>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</si>
  <si>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</si>
  <si>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</si>
  <si>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</si>
  <si>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</si>
  <si>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</si>
  <si>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</si>
  <si>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</si>
  <si>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</si>
  <si>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</si>
  <si>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</si>
  <si>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</si>
  <si>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</si>
  <si>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</si>
  <si>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</si>
  <si>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</si>
  <si>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</si>
  <si>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</si>
  <si>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</si>
  <si>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</si>
  <si>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</si>
  <si>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</si>
  <si>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</si>
  <si>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</si>
  <si>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</si>
  <si>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</si>
  <si>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</si>
  <si>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</si>
  <si>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</si>
  <si>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</si>
  <si>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</si>
  <si>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</si>
  <si>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</si>
  <si>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</si>
  <si>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</si>
  <si>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</si>
  <si>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</si>
  <si>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</si>
  <si>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</si>
  <si>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</si>
  <si>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</si>
  <si>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</si>
  <si>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</si>
  <si>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</si>
  <si>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</si>
  <si>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</si>
  <si>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</si>
  <si>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</si>
  <si>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</si>
  <si>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</si>
  <si>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</si>
  <si>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</si>
  <si>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</si>
  <si>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</si>
  <si>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</si>
  <si>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</si>
  <si>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</si>
  <si>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</si>
  <si>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</si>
  <si>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</si>
  <si>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</si>
  <si>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</si>
  <si>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</si>
  <si>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</si>
  <si>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</si>
  <si>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</si>
  <si>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</si>
  <si>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</si>
  <si>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</si>
  <si>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</si>
  <si>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</si>
  <si>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</si>
  <si>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</si>
  <si>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</si>
  <si>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</si>
  <si>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</si>
  <si>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</si>
  <si>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</si>
  <si>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</si>
  <si>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</si>
  <si>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</si>
  <si>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</si>
  <si>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</si>
  <si>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</si>
  <si>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</si>
  <si>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</si>
  <si>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</si>
  <si>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</si>
  <si>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</si>
  <si>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</si>
  <si>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</si>
  <si>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</si>
  <si>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</si>
  <si>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</si>
  <si>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</si>
  <si>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</si>
  <si>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</si>
  <si>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</si>
  <si>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</si>
  <si>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</si>
  <si>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</si>
  <si>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</si>
  <si>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</si>
  <si>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</si>
  <si>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</si>
  <si>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</si>
  <si>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</si>
  <si>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</si>
  <si>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</si>
  <si>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</si>
  <si>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</si>
  <si>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</si>
  <si>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</si>
  <si>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</si>
  <si>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</si>
  <si>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</si>
  <si>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</si>
  <si>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</si>
  <si>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</si>
  <si>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</si>
  <si>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</si>
  <si>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</si>
  <si>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</si>
  <si>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</si>
  <si>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</si>
  <si>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</si>
  <si>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</si>
  <si>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</si>
  <si>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</si>
  <si>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</si>
  <si>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</si>
  <si>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</si>
  <si>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</si>
  <si>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</si>
  <si>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</si>
  <si>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</si>
  <si>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</si>
  <si>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</si>
  <si>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</si>
  <si>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</si>
  <si>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</si>
  <si>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</si>
  <si>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</si>
  <si>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</si>
  <si>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</si>
  <si>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</si>
  <si>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</si>
  <si>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</si>
  <si>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</si>
  <si>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</si>
  <si>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</si>
  <si>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</si>
  <si>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</si>
  <si>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</si>
  <si>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</si>
  <si>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</si>
  <si>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</si>
  <si>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</si>
  <si>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</si>
  <si>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</si>
  <si>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</si>
  <si>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</si>
  <si>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</si>
  <si>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</si>
  <si>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</si>
  <si>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</si>
  <si>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</si>
  <si>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</si>
  <si>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</si>
  <si>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</si>
  <si>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</si>
  <si>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</si>
  <si>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</si>
  <si>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</si>
  <si>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</si>
  <si>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</si>
  <si>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</si>
  <si>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</si>
  <si>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</si>
  <si>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</si>
  <si>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</si>
  <si>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</si>
  <si>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</si>
  <si>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</si>
  <si>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</si>
  <si>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</si>
  <si>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</si>
  <si>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</si>
  <si>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</si>
  <si>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</si>
  <si>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</si>
  <si>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</si>
  <si>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</si>
  <si>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</si>
  <si>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</si>
  <si>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</si>
  <si>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</si>
  <si>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</si>
  <si>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</si>
  <si>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</si>
  <si>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</si>
  <si>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</si>
  <si>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</si>
  <si>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</si>
  <si>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</si>
  <si>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</si>
  <si>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</si>
  <si>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</si>
  <si>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</si>
  <si>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</si>
  <si>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</si>
  <si>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</si>
  <si>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</si>
  <si>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</si>
  <si>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</si>
  <si>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</si>
  <si>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</si>
  <si>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</si>
  <si>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</si>
  <si>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</si>
  <si>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</si>
  <si>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</si>
  <si>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</si>
  <si>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</si>
  <si>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</si>
  <si>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</si>
  <si>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</si>
  <si>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</si>
  <si>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</si>
  <si>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</si>
  <si>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</si>
  <si>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</si>
  <si>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</si>
  <si>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</si>
  <si>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</si>
  <si>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</si>
  <si>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</si>
  <si>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</si>
  <si>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</si>
  <si>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</si>
  <si>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</si>
  <si>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</si>
  <si>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</si>
  <si>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</si>
  <si>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</si>
  <si>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</si>
  <si>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</si>
  <si>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</si>
  <si>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</si>
  <si>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</si>
  <si>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</si>
  <si>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</si>
  <si>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</si>
  <si>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</si>
  <si>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</si>
  <si>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</si>
  <si>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</si>
  <si>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</si>
  <si>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</si>
  <si>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</si>
  <si>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</si>
  <si>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</si>
  <si>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</si>
  <si>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</si>
  <si>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</si>
  <si>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</si>
  <si>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</si>
  <si>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</si>
  <si>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</si>
  <si>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</si>
  <si>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</si>
  <si>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</si>
  <si>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</si>
  <si>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</si>
  <si>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</si>
  <si>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</si>
  <si>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</si>
  <si>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</si>
  <si>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</si>
  <si>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</si>
  <si>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</si>
  <si>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</si>
  <si>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</si>
  <si>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</si>
  <si>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</si>
  <si>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</si>
  <si>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</si>
  <si>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</si>
  <si>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</si>
  <si>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</si>
  <si>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</si>
  <si>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</si>
  <si>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</si>
  <si>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</si>
  <si>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</si>
  <si>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</si>
  <si>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</si>
  <si>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</si>
  <si>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</si>
  <si>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</si>
  <si>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</si>
  <si>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</si>
  <si>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</si>
  <si>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</si>
  <si>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</si>
  <si>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</si>
  <si>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</si>
  <si>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</si>
  <si>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</si>
  <si>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</si>
  <si>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</si>
  <si>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</si>
  <si>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</si>
  <si>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</si>
  <si>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</si>
  <si>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</si>
  <si>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</si>
  <si>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</si>
  <si>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</si>
  <si>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</si>
  <si>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</si>
  <si>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</si>
  <si>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</si>
  <si>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</si>
  <si>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</si>
  <si>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</si>
  <si>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</si>
  <si>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</si>
  <si>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</si>
  <si>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</si>
  <si>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</si>
  <si>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</si>
  <si>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</si>
  <si>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</si>
  <si>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</si>
  <si>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</si>
  <si>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</si>
  <si>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</si>
  <si>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</si>
  <si>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</si>
  <si>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</si>
  <si>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</si>
  <si>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</si>
  <si>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</si>
  <si>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</si>
  <si>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</si>
  <si>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</si>
  <si>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</si>
  <si>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</si>
  <si>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</si>
  <si>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</si>
  <si>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</si>
  <si>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</si>
  <si>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</si>
  <si>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</si>
  <si>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</si>
  <si>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</si>
  <si>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</si>
  <si>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</si>
  <si>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</si>
  <si>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</si>
  <si>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</si>
  <si>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</si>
  <si>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</si>
  <si>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</si>
  <si>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</si>
  <si>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</si>
  <si>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</si>
  <si>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</si>
  <si>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</si>
  <si>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</si>
  <si>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</si>
  <si>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</si>
  <si>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</si>
  <si>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</si>
  <si>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</si>
  <si>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</si>
  <si>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</si>
  <si>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</si>
  <si>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</si>
  <si>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</si>
  <si>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</si>
  <si>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</si>
  <si>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</si>
  <si>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</si>
  <si>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</si>
  <si>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</si>
  <si>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</si>
  <si>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</si>
  <si>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</si>
  <si>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</si>
  <si>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</si>
  <si>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</si>
  <si>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</si>
  <si>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</si>
  <si>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</si>
  <si>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</si>
  <si>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</si>
  <si>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</si>
  <si>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</si>
  <si>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</si>
  <si>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</si>
  <si>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</si>
  <si>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</si>
  <si>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</si>
  <si>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</si>
  <si>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</si>
  <si>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</si>
  <si>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</si>
  <si>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</si>
  <si>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</si>
  <si>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</si>
  <si>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</si>
  <si>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</si>
  <si>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</si>
  <si>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</si>
  <si>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</si>
  <si>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</si>
  <si>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</si>
  <si>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</si>
  <si>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</si>
  <si>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</si>
  <si>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</si>
  <si>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</si>
  <si>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</si>
  <si>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</si>
  <si>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</si>
  <si>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</si>
  <si>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</si>
  <si>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</si>
  <si>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</si>
  <si>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</si>
  <si>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</si>
  <si>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</si>
  <si>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</si>
  <si>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</si>
  <si>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</si>
  <si>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</si>
  <si>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</si>
  <si>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</si>
  <si>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</si>
  <si>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</si>
  <si>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</si>
  <si>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</si>
  <si>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</si>
  <si>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</si>
  <si>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</si>
  <si>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</si>
  <si>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</si>
  <si>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</si>
  <si>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</si>
  <si>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</si>
  <si>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</si>
  <si>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</si>
  <si>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</si>
  <si>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</si>
  <si>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</si>
  <si>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</si>
  <si>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</si>
  <si>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</si>
  <si>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</si>
  <si>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</si>
  <si>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</si>
  <si>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</si>
  <si>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</si>
  <si>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</si>
  <si>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</si>
  <si>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</si>
  <si>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</si>
  <si>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</si>
  <si>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</si>
  <si>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</si>
  <si>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</si>
  <si>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</si>
  <si>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</si>
  <si>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</si>
  <si>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</si>
  <si>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</si>
  <si>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</si>
  <si>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</si>
  <si>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</si>
  <si>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</si>
  <si>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</si>
  <si>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</si>
  <si>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</si>
  <si>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</si>
  <si>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</si>
  <si>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</si>
  <si>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</si>
  <si>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</si>
  <si>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</si>
  <si>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</si>
  <si>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</si>
  <si>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</si>
  <si>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</si>
  <si>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</si>
  <si>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</si>
  <si>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</si>
  <si>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</si>
  <si>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</si>
  <si>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</si>
  <si>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</si>
  <si>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</si>
  <si>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</si>
  <si>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</si>
  <si>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</si>
  <si>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</si>
  <si>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</si>
  <si>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</si>
  <si>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</si>
  <si>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</si>
  <si>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</si>
  <si>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</si>
  <si>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</si>
  <si>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</si>
  <si>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</si>
  <si>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</si>
  <si>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</si>
  <si>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</si>
  <si>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</si>
  <si>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</si>
  <si>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</si>
  <si>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</si>
  <si>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</si>
  <si>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</si>
  <si>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</si>
  <si>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</si>
  <si>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</si>
  <si>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</si>
  <si>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</si>
  <si>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</si>
  <si>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</si>
  <si>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</si>
  <si>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</si>
  <si>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</si>
  <si>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</si>
  <si>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</si>
  <si>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</si>
  <si>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</si>
  <si>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</si>
  <si>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</si>
  <si>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</si>
  <si>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</si>
  <si>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</si>
  <si>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</si>
  <si>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</si>
  <si>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</si>
  <si>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</si>
  <si>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</si>
  <si>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</si>
  <si>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</si>
  <si>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</si>
  <si>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</si>
  <si>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</si>
  <si>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</si>
  <si>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</si>
  <si>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</si>
  <si>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</si>
  <si>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</si>
  <si>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</si>
  <si>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</si>
  <si>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</si>
  <si>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</si>
  <si>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</si>
  <si>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</si>
  <si>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</si>
  <si>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</si>
  <si>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</si>
  <si>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</si>
  <si>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</si>
  <si>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</si>
  <si>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</si>
  <si>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</si>
  <si>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</si>
  <si>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</si>
  <si>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</si>
  <si>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</si>
  <si>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</si>
  <si>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</si>
  <si>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</si>
  <si>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</si>
  <si>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</si>
  <si>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</si>
  <si>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</si>
  <si>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</si>
  <si>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</si>
  <si>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</si>
  <si>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</si>
  <si>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</si>
  <si>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</si>
  <si>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</si>
  <si>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</si>
  <si>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</si>
  <si>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</si>
  <si>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</si>
  <si>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</si>
  <si>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</si>
  <si>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</si>
  <si>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</si>
  <si>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</si>
  <si>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</si>
  <si>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</si>
  <si>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</si>
  <si>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</si>
  <si>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</si>
  <si>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</si>
  <si>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</si>
  <si>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</si>
  <si>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</si>
  <si>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</si>
  <si>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</si>
  <si>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</si>
  <si>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</si>
  <si>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</si>
  <si>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</si>
  <si>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</si>
  <si>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</si>
  <si>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</si>
  <si>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</si>
  <si>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</si>
  <si>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</si>
  <si>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</si>
  <si>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</si>
  <si>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</si>
  <si>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</si>
  <si>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</si>
  <si>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</si>
  <si>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</si>
  <si>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</si>
  <si>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</si>
  <si>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</si>
  <si>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</si>
  <si>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</si>
  <si>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</si>
  <si>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</si>
  <si>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</si>
  <si>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</si>
  <si>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</si>
  <si>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</si>
  <si>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</si>
  <si>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</si>
  <si>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</si>
  <si>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</si>
  <si>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</si>
  <si>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</si>
  <si>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</si>
  <si>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</si>
  <si>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</si>
  <si>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</si>
  <si>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</si>
  <si>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</si>
  <si>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</si>
  <si>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</si>
  <si>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</si>
  <si>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</si>
  <si>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</si>
  <si>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</si>
  <si>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</si>
  <si>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</si>
  <si>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</si>
  <si>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</si>
  <si>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</si>
  <si>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</si>
  <si>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</si>
  <si>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</si>
  <si>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</si>
  <si>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</si>
  <si>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</si>
  <si>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</si>
  <si>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</si>
  <si>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</si>
  <si>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</si>
  <si>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</si>
  <si>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</si>
  <si>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</si>
  <si>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</si>
  <si>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</si>
  <si>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</si>
  <si>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</si>
  <si>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</si>
  <si>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</si>
  <si>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</si>
  <si>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</si>
  <si>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</si>
  <si>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</si>
  <si>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jssourcings</t>
  </si>
  <si>
    <t>Sam3 Kong3</t>
  </si>
  <si>
    <t>Bang Rak, Bangkok, 10500 152 Chartered Square Building</t>
  </si>
  <si>
    <t>10500 Bangkok</t>
  </si>
  <si>
    <t>Tel: +66 0967325866</t>
  </si>
  <si>
    <t>Email: jssourcings3@gmail.com</t>
  </si>
  <si>
    <t>ACCOR</t>
  </si>
  <si>
    <t>Gauge: 4mm</t>
  </si>
  <si>
    <t>Acrylic solid &amp; UV spiral coil taper with two rubber O-rings</t>
  </si>
  <si>
    <t>Gauge: 8mm</t>
  </si>
  <si>
    <t>ACFP</t>
  </si>
  <si>
    <t>Gauge: 2.5mm</t>
  </si>
  <si>
    <t>Color: Green</t>
  </si>
  <si>
    <t>Acrylic flesh tunnel with external screw-fit</t>
  </si>
  <si>
    <t>Color: Purple</t>
  </si>
  <si>
    <t>Gauge: 6mm</t>
  </si>
  <si>
    <t>Gauge: 10mm</t>
  </si>
  <si>
    <t>Gauge: 12mm</t>
  </si>
  <si>
    <t>Gauge: 18mm</t>
  </si>
  <si>
    <t>Color: Pink</t>
  </si>
  <si>
    <t>Gauge: 22mm</t>
  </si>
  <si>
    <t>AFEM</t>
  </si>
  <si>
    <t>Gauge: 5mm</t>
  </si>
  <si>
    <t>White acrylic screw-fit flesh tunnel with crystal studded rim</t>
  </si>
  <si>
    <t>Gauge: 16mm</t>
  </si>
  <si>
    <t>Gauge: 20mm</t>
  </si>
  <si>
    <t>AFTP</t>
  </si>
  <si>
    <t>Color: Red</t>
  </si>
  <si>
    <t>Black acrylic screw-fit flesh tunnel with colored rim</t>
  </si>
  <si>
    <t>AHP</t>
  </si>
  <si>
    <t>Double flared acrylic flesh tunnel with internal screw-fit</t>
  </si>
  <si>
    <t>ASPG</t>
  </si>
  <si>
    <t>Solid acrylic double flared plug</t>
  </si>
  <si>
    <t>DPWB</t>
  </si>
  <si>
    <t>Coconut wood double flared flesh tunnel</t>
  </si>
  <si>
    <t>Gauge: 14mm</t>
  </si>
  <si>
    <t>DTPG</t>
  </si>
  <si>
    <t>Gauge: 11mm</t>
  </si>
  <si>
    <t>FPG</t>
  </si>
  <si>
    <t>Gauge: 1.6mm</t>
  </si>
  <si>
    <t>Mirror polished surgical steel screw-fit flesh tunnel</t>
  </si>
  <si>
    <t>Gauge: 19mm</t>
  </si>
  <si>
    <t>FQPG</t>
  </si>
  <si>
    <t>High polished surgical steel screw-fit flesh tunnel in hexagon screw nut design</t>
  </si>
  <si>
    <t>FSCPC</t>
  </si>
  <si>
    <t>High polished surgical steel screw-fit flesh tunnel with crystal studded rim</t>
  </si>
  <si>
    <t>FTPG</t>
  </si>
  <si>
    <t>Gauge: 25mm</t>
  </si>
  <si>
    <t>PVD plated surgical steel screw-fit flesh tunnel</t>
  </si>
  <si>
    <t>Gauge: 48mm</t>
  </si>
  <si>
    <t>FTSI</t>
  </si>
  <si>
    <t>Silicone double flared flesh tunnel</t>
  </si>
  <si>
    <t>IPTE</t>
  </si>
  <si>
    <t>Sawo wood spiral coil taper</t>
  </si>
  <si>
    <t>IPTM</t>
  </si>
  <si>
    <t>Gauge: 3mm</t>
  </si>
  <si>
    <t>Tamarind wood spiral coil taper</t>
  </si>
  <si>
    <t>IPTR</t>
  </si>
  <si>
    <t>Anodized surgical steel fake plug with rubber O-Rings</t>
  </si>
  <si>
    <t>NLSPGX</t>
  </si>
  <si>
    <t>High polished surgical steel taper with double rubber O-rings</t>
  </si>
  <si>
    <t>PACP</t>
  </si>
  <si>
    <t>Pincher Size: Thickness 8mm &amp; width 22mm</t>
  </si>
  <si>
    <t>Acrylic pincher with double rubber O-Rings - gauge 14g to 00g (1.6mm - 10mm)</t>
  </si>
  <si>
    <t>PARGC</t>
  </si>
  <si>
    <t>Areng wood double flare plug with giant clear SwarovskiⓇ crystal center</t>
  </si>
  <si>
    <t>PBA</t>
  </si>
  <si>
    <t>Double flare Batik wood plug</t>
  </si>
  <si>
    <t>PCP</t>
  </si>
  <si>
    <t>Pincher Size: Thickness 1.6mm &amp; width 10mm</t>
  </si>
  <si>
    <t>Surgical steel septum pincher with ridged ends and a double O-rings</t>
  </si>
  <si>
    <t>PGTZS</t>
  </si>
  <si>
    <t>Black or gold anodized surgical steel screw-fit flesh tunnel with clear star-shaped CZ stone</t>
  </si>
  <si>
    <t>PWB</t>
  </si>
  <si>
    <t>Coconut wood double flared solid plug</t>
  </si>
  <si>
    <t>PWKK</t>
  </si>
  <si>
    <t>Double flare areng wood plug</t>
  </si>
  <si>
    <t>PWKY</t>
  </si>
  <si>
    <t>Concave double flare solid crocodile and black ebony wood plug in checkers design</t>
  </si>
  <si>
    <t>PWT</t>
  </si>
  <si>
    <t>Teak wood double flared solid plug</t>
  </si>
  <si>
    <t>PWY</t>
  </si>
  <si>
    <t>Crocodile wood double flared solid plug</t>
  </si>
  <si>
    <t>SIDP</t>
  </si>
  <si>
    <t>2 tone silicon double flare plug - Enjoy having two different colors in a single plug</t>
  </si>
  <si>
    <t>SIPG</t>
  </si>
  <si>
    <t>Silicone double flared solid plug retainer</t>
  </si>
  <si>
    <t>SIUT</t>
  </si>
  <si>
    <t>Silicone Ultra Thin double flared flesh tunnel</t>
  </si>
  <si>
    <t>SPG</t>
  </si>
  <si>
    <t>Gauge: 2mm</t>
  </si>
  <si>
    <t>High polished surgical steel single flesh tunnel with rubber O-ring</t>
  </si>
  <si>
    <t>Gauge: 32mm</t>
  </si>
  <si>
    <t>STHP</t>
  </si>
  <si>
    <t>PVD plated internally threaded surgical steel double flare flesh tunnel</t>
  </si>
  <si>
    <t>STPG</t>
  </si>
  <si>
    <t>PVD plated surgical steel single flared flesh tunnel with rubber O-ring</t>
  </si>
  <si>
    <t>Gauge: 9mm</t>
  </si>
  <si>
    <t>STSI</t>
  </si>
  <si>
    <t>Silicon Plug with star shaped cut out</t>
  </si>
  <si>
    <t>TPSV</t>
  </si>
  <si>
    <t>Solid colored acrylic taper with double rubber O-rings</t>
  </si>
  <si>
    <t>UFPG</t>
  </si>
  <si>
    <t>High polished titanium G23 screw-fit flesh tunnel</t>
  </si>
  <si>
    <t>ACCOR6</t>
  </si>
  <si>
    <t>ACCOR0</t>
  </si>
  <si>
    <t>ACFP10</t>
  </si>
  <si>
    <t>ACFP2</t>
  </si>
  <si>
    <t>ACFP00</t>
  </si>
  <si>
    <t>ACFP1/2</t>
  </si>
  <si>
    <t>ACFP11/16</t>
  </si>
  <si>
    <t>ACFP7/8</t>
  </si>
  <si>
    <t>AFEM4</t>
  </si>
  <si>
    <t>AFEM5/8</t>
  </si>
  <si>
    <t>AFEM13/16</t>
  </si>
  <si>
    <t>AFTP2</t>
  </si>
  <si>
    <t>AFTP13/16</t>
  </si>
  <si>
    <t>AHP5/8</t>
  </si>
  <si>
    <t>AHP11/16</t>
  </si>
  <si>
    <t>ASPG4</t>
  </si>
  <si>
    <t>ASPG5/8</t>
  </si>
  <si>
    <t>ASPG13/16</t>
  </si>
  <si>
    <t>ASPG7/8</t>
  </si>
  <si>
    <t>DPWB6</t>
  </si>
  <si>
    <t>DPWB9/16</t>
  </si>
  <si>
    <t>DTPG2</t>
  </si>
  <si>
    <t>DTPG1/2</t>
  </si>
  <si>
    <t>DTPG9/16</t>
  </si>
  <si>
    <t>DTPG7/16</t>
  </si>
  <si>
    <t>FPG14</t>
  </si>
  <si>
    <t>FPG3/4</t>
  </si>
  <si>
    <t>FQPG4</t>
  </si>
  <si>
    <t>FQPG2</t>
  </si>
  <si>
    <t>FQPG0</t>
  </si>
  <si>
    <t>FSCPC1/2</t>
  </si>
  <si>
    <t>FTPG1</t>
  </si>
  <si>
    <t>FTPG17/8</t>
  </si>
  <si>
    <t>FTSI1/2</t>
  </si>
  <si>
    <t>FTSI5/8</t>
  </si>
  <si>
    <t>FTSI7/8</t>
  </si>
  <si>
    <t>IPTE2</t>
  </si>
  <si>
    <t>IPTM8</t>
  </si>
  <si>
    <t>IPTR8</t>
  </si>
  <si>
    <t>IPTR10</t>
  </si>
  <si>
    <t>IPTR12</t>
  </si>
  <si>
    <t>NLSPGX14</t>
  </si>
  <si>
    <t>PACP0</t>
  </si>
  <si>
    <t>PARGC2</t>
  </si>
  <si>
    <t>PARGC00</t>
  </si>
  <si>
    <t>PBA2</t>
  </si>
  <si>
    <t>PBA0</t>
  </si>
  <si>
    <t>PBA13/16</t>
  </si>
  <si>
    <t>PCP14S</t>
  </si>
  <si>
    <t>PGTZS8</t>
  </si>
  <si>
    <t>PGTZS6</t>
  </si>
  <si>
    <t>PWB6</t>
  </si>
  <si>
    <t>PWB4</t>
  </si>
  <si>
    <t>PWB7/8</t>
  </si>
  <si>
    <t>PWB1</t>
  </si>
  <si>
    <t>PWKK2</t>
  </si>
  <si>
    <t>PWKY00</t>
  </si>
  <si>
    <t>PWKY9/16</t>
  </si>
  <si>
    <t>PWT4</t>
  </si>
  <si>
    <t>PWY4</t>
  </si>
  <si>
    <t>PWY9/16</t>
  </si>
  <si>
    <t>PWY7/8</t>
  </si>
  <si>
    <t>SIDP00</t>
  </si>
  <si>
    <t>SIPG1/2</t>
  </si>
  <si>
    <t>SIPG13/16</t>
  </si>
  <si>
    <t>SIUT4</t>
  </si>
  <si>
    <t>SIUT2</t>
  </si>
  <si>
    <t>SIUT0</t>
  </si>
  <si>
    <t>SIUT00</t>
  </si>
  <si>
    <t>SIUT1/2</t>
  </si>
  <si>
    <t>SIUT3/4</t>
  </si>
  <si>
    <t>SPG12</t>
  </si>
  <si>
    <t>SPG10</t>
  </si>
  <si>
    <t>SPG4</t>
  </si>
  <si>
    <t>SPG9/16</t>
  </si>
  <si>
    <t>SPG5/8</t>
  </si>
  <si>
    <t>SPG13/16</t>
  </si>
  <si>
    <t>SPG11/4</t>
  </si>
  <si>
    <t>SPG7/16</t>
  </si>
  <si>
    <t>STHP0</t>
  </si>
  <si>
    <t>STHP13/16</t>
  </si>
  <si>
    <t>STPG10</t>
  </si>
  <si>
    <t>STPG6</t>
  </si>
  <si>
    <t>STPG4</t>
  </si>
  <si>
    <t>STPG0</t>
  </si>
  <si>
    <t>STPG00</t>
  </si>
  <si>
    <t>STPG3/4</t>
  </si>
  <si>
    <t>STPG11/32</t>
  </si>
  <si>
    <t>STPG7/16</t>
  </si>
  <si>
    <t>STSI1</t>
  </si>
  <si>
    <t>TPSV1/2</t>
  </si>
  <si>
    <t>UFPG00</t>
  </si>
  <si>
    <t>Twenty Five Thousand Seven Hundred Twelve and 92 cents THB</t>
  </si>
  <si>
    <t>PVD plated surgical steel double flared flesh tunnel - 12g (2mm) to 2'' (52mm)</t>
  </si>
  <si>
    <t>Exchange Rate THB-THB</t>
  </si>
  <si>
    <t>Sunny</t>
  </si>
  <si>
    <t>JS Sourcings</t>
  </si>
  <si>
    <t>Sam Kong</t>
  </si>
  <si>
    <t xml:space="preserve">30/F Room 30-01 / S-01 152 </t>
  </si>
  <si>
    <t>30/F Room 30-01 / S-01 152</t>
  </si>
  <si>
    <t>Chartered Square Building</t>
  </si>
  <si>
    <r>
      <t xml:space="preserve">40% Discount as per </t>
    </r>
    <r>
      <rPr>
        <b/>
        <sz val="10"/>
        <color theme="1"/>
        <rFont val="Arial"/>
        <family val="2"/>
      </rPr>
      <t>Platinum Membership</t>
    </r>
    <r>
      <rPr>
        <sz val="10"/>
        <color theme="1"/>
        <rFont val="Arial"/>
        <family val="2"/>
      </rPr>
      <t>:</t>
    </r>
  </si>
  <si>
    <t>Pick up at the Shop:</t>
  </si>
  <si>
    <t xml:space="preserve">Credit 90 Days from the day order is picked up. </t>
  </si>
  <si>
    <t>Due Date</t>
  </si>
  <si>
    <t>Fourteen Thousand Nine Hundred Fourteen and 40 cents THB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</si>
</sst>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dd/mmmm/yyyy"/>
    <numFmt numFmtId="165" formatCode="[$-409]d\-mmm\-yy;@"/>
    <numFmt numFmtId="166" formatCode="dd\-mmm\-yyyy"/>
    <numFmt numFmtId="167" formatCode="_-* #,##0.00_-;\-* #,##0.00_-;_-* &quot;-&quot;??_-;_-@_-"/>
  </numFmts>
  <fonts count="42">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u/>
      <sz val="11"/>
      <color theme="10"/>
      <name val="Calibri"/>
      <family val="2"/>
      <scheme val="minor"/>
    </font>
    <font>
      <u/>
      <sz val="11"/>
      <color theme="10"/>
      <name val="Calibri"/>
      <family val="2"/>
    </font>
    <font>
      <b/>
      <sz val="10"/>
      <color rgb="FFFF0000"/>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90">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7" fontId="5" fillId="0" borderId="0" applyFont="0" applyFill="0" applyBorder="0" applyAlignment="0" applyProtection="0"/>
    <xf numFmtId="0" fontId="8" fillId="0" borderId="0"/>
    <xf numFmtId="167"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xf numFmtId="0" fontId="5" fillId="0" borderId="0"/>
    <xf numFmtId="0" fontId="8" fillId="0" borderId="0"/>
    <xf numFmtId="167" fontId="5" fillId="0" borderId="0" applyFont="0" applyFill="0" applyBorder="0" applyAlignment="0" applyProtection="0"/>
    <xf numFmtId="167" fontId="5" fillId="0" borderId="0" applyFon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5" fillId="0" borderId="0"/>
    <xf numFmtId="0" fontId="14" fillId="0" borderId="0" applyNumberFormat="0" applyFill="0" applyBorder="0" applyAlignment="0" applyProtection="0">
      <alignment vertical="top"/>
      <protection locked="0"/>
    </xf>
    <xf numFmtId="0" fontId="8" fillId="0" borderId="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39" fillId="0" borderId="0" applyNumberFormat="0" applyFill="0" applyBorder="0" applyAlignment="0" applyProtection="0"/>
    <xf numFmtId="0" fontId="5" fillId="0" borderId="0"/>
    <xf numFmtId="0" fontId="8" fillId="0" borderId="0"/>
    <xf numFmtId="167" fontId="5" fillId="0" borderId="0" applyFont="0" applyFill="0" applyBorder="0" applyAlignment="0" applyProtection="0"/>
    <xf numFmtId="167"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8" fillId="0" borderId="0"/>
    <xf numFmtId="0" fontId="40"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xf numFmtId="0" fontId="5" fillId="0" borderId="0"/>
    <xf numFmtId="0" fontId="5" fillId="0" borderId="0"/>
    <xf numFmtId="0" fontId="5" fillId="0" borderId="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cellStyleXfs>
  <cellXfs count="173">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4"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4" fontId="4" fillId="2" borderId="17" xfId="0" applyNumberFormat="1" applyFont="1" applyFill="1" applyBorder="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1" fontId="21" fillId="2" borderId="2" xfId="78" applyNumberFormat="1" applyFont="1" applyFill="1" applyBorder="1"/>
    <xf numFmtId="1" fontId="4" fillId="2" borderId="3" xfId="0" applyNumberFormat="1" applyFont="1" applyFill="1" applyBorder="1"/>
    <xf numFmtId="1" fontId="4" fillId="2" borderId="2" xfId="0" applyNumberFormat="1" applyFont="1" applyFill="1" applyBorder="1"/>
    <xf numFmtId="1" fontId="21" fillId="2" borderId="1" xfId="78" applyNumberFormat="1" applyFont="1" applyFill="1" applyBorder="1"/>
    <xf numFmtId="1" fontId="4" fillId="2" borderId="8" xfId="0" applyNumberFormat="1" applyFont="1" applyFill="1" applyBorder="1"/>
    <xf numFmtId="1" fontId="4" fillId="2" borderId="7" xfId="0" applyNumberFormat="1" applyFont="1" applyFill="1" applyBorder="1"/>
    <xf numFmtId="165" fontId="41" fillId="2" borderId="7" xfId="78" applyNumberFormat="1" applyFont="1" applyFill="1" applyBorder="1"/>
    <xf numFmtId="165" fontId="41" fillId="2" borderId="7" xfId="78" applyNumberFormat="1" applyFont="1" applyFill="1" applyBorder="1" applyAlignment="1">
      <alignment horizontal="center"/>
    </xf>
    <xf numFmtId="1" fontId="21" fillId="2" borderId="6" xfId="78" applyNumberFormat="1" applyFont="1" applyFill="1" applyBorder="1"/>
    <xf numFmtId="1" fontId="21" fillId="4" borderId="19" xfId="0" applyNumberFormat="1" applyFont="1" applyFill="1" applyBorder="1" applyAlignment="1">
      <alignment horizontal="center" vertical="top" wrapText="1"/>
    </xf>
    <xf numFmtId="1" fontId="4" fillId="4" borderId="19" xfId="0" applyNumberFormat="1" applyFont="1" applyFill="1" applyBorder="1" applyAlignment="1">
      <alignment vertical="top" wrapText="1"/>
    </xf>
    <xf numFmtId="1" fontId="6" fillId="4" borderId="9" xfId="0" applyNumberFormat="1" applyFont="1" applyFill="1" applyBorder="1" applyAlignment="1">
      <alignment vertical="top" wrapText="1"/>
    </xf>
    <xf numFmtId="1" fontId="6" fillId="4" borderId="19" xfId="0" applyNumberFormat="1" applyFont="1" applyFill="1" applyBorder="1" applyAlignment="1">
      <alignment vertical="top" wrapText="1"/>
    </xf>
    <xf numFmtId="2" fontId="4" fillId="4" borderId="19" xfId="0" applyNumberFormat="1" applyFont="1" applyFill="1" applyBorder="1" applyAlignment="1">
      <alignment horizontal="right" vertical="top" wrapText="1"/>
    </xf>
    <xf numFmtId="2" fontId="21" fillId="4" borderId="19" xfId="0" applyNumberFormat="1" applyFont="1" applyFill="1" applyBorder="1" applyAlignment="1">
      <alignment horizontal="right" vertical="top" wrapText="1"/>
    </xf>
    <xf numFmtId="0" fontId="1" fillId="5" borderId="4" xfId="0" applyFont="1" applyFill="1" applyBorder="1" applyAlignment="1">
      <alignment horizontal="right" vertical="center"/>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4" borderId="9" xfId="0" applyNumberFormat="1" applyFont="1" applyFill="1" applyBorder="1" applyAlignment="1">
      <alignment vertical="top" wrapText="1"/>
    </xf>
    <xf numFmtId="1" fontId="6" fillId="4"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6"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cellXfs>
  <cellStyles count="5390">
    <cellStyle name="Comma 2" xfId="7" xr:uid="{83CEE957-45BF-4FDF-8DB2-B0FF7AFBBB25}"/>
    <cellStyle name="Comma 2 2" xfId="4430" xr:uid="{FA185927-058C-4DFF-9E35-2A803D518424}"/>
    <cellStyle name="Comma 2 2 2" xfId="4755" xr:uid="{27D52646-F4BC-422D-A8ED-108E82BB73FA}"/>
    <cellStyle name="Comma 2 2 2 2" xfId="5326" xr:uid="{90AD6F6E-C1B8-4239-886D-4DE660EF3487}"/>
    <cellStyle name="Comma 2 2 3" xfId="4591" xr:uid="{9A58BBE5-E987-466A-BF0D-2AA83FA5F090}"/>
    <cellStyle name="Comma 2 2 4" xfId="5346" xr:uid="{2BA69BC5-EC0D-4052-A9FF-1244FE8C5A98}"/>
    <cellStyle name="Comma 2 2 5" xfId="5364" xr:uid="{5EC81CA5-9EB7-4DCE-8318-78D170E764A9}"/>
    <cellStyle name="Comma 2 2 5 2" xfId="5384" xr:uid="{52404F85-2919-46F6-8547-CC9B883DBBFB}"/>
    <cellStyle name="Comma 3" xfId="4318" xr:uid="{8F9494F5-92AB-4529-9413-6A95C9997959}"/>
    <cellStyle name="Comma 3 2" xfId="4432" xr:uid="{99230040-2709-4E17-98CD-9691094A765F}"/>
    <cellStyle name="Comma 3 2 2" xfId="4756" xr:uid="{86E7FF16-0E5E-4DD9-9CC1-7A4820A1C669}"/>
    <cellStyle name="Comma 3 2 2 2" xfId="5327" xr:uid="{EE514AEE-CE6B-4CAB-8B66-461FA47864A7}"/>
    <cellStyle name="Comma 3 2 3" xfId="5325" xr:uid="{5F4EE199-288B-43B2-828D-BD2466859D06}"/>
    <cellStyle name="Comma 3 2 4" xfId="5347" xr:uid="{0CDDA331-7B8C-444F-A776-6253564AF91F}"/>
    <cellStyle name="Comma 3 2 5" xfId="5365" xr:uid="{027E49BF-ECFD-42A9-8DAB-18221A764836}"/>
    <cellStyle name="Currency 10" xfId="8" xr:uid="{667101C8-730B-46DC-9487-6BFB1DB46CEE}"/>
    <cellStyle name="Currency 10 2" xfId="9" xr:uid="{B1206529-A354-4175-8B18-54F0AFEE717F}"/>
    <cellStyle name="Currency 10 2 2" xfId="203" xr:uid="{BB0FC781-C933-47B1-B038-C6DB0583DB07}"/>
    <cellStyle name="Currency 10 2 2 2" xfId="4616" xr:uid="{F8A913F7-EA8C-4C61-A447-4BD8D10A7CB6}"/>
    <cellStyle name="Currency 10 2 3" xfId="4511" xr:uid="{3B0EC087-D423-48C7-AEF3-C7EB1721CDD6}"/>
    <cellStyle name="Currency 10 3" xfId="10" xr:uid="{38793CA6-4F1B-4BF7-87D9-AD7BDE07BBE2}"/>
    <cellStyle name="Currency 10 3 2" xfId="204" xr:uid="{F0C2F0D8-39B8-4140-8866-0CADCC6CB128}"/>
    <cellStyle name="Currency 10 3 2 2" xfId="4617" xr:uid="{6E7AFB59-24A0-462C-9E1A-D57A6CCF6810}"/>
    <cellStyle name="Currency 10 3 3" xfId="4512" xr:uid="{6445E534-8045-4B73-9D6C-EC1C560BDFC8}"/>
    <cellStyle name="Currency 10 4" xfId="205" xr:uid="{2685E917-F788-44DA-B947-D9AF38E3CF0A}"/>
    <cellStyle name="Currency 10 4 2" xfId="4618" xr:uid="{E19C0CBE-8CE3-4174-B95C-1B039099464A}"/>
    <cellStyle name="Currency 10 5" xfId="4437" xr:uid="{7AECD05F-9069-427F-AFD0-D8E54F02D73D}"/>
    <cellStyle name="Currency 10 6" xfId="4510" xr:uid="{63BA12B0-0DCD-40CE-861E-DD0F07E631E7}"/>
    <cellStyle name="Currency 11" xfId="11" xr:uid="{4CA990C3-BFC2-42D1-AE5F-0E909F96DF44}"/>
    <cellStyle name="Currency 11 2" xfId="12" xr:uid="{8AAC8120-A5DB-4712-BB7C-AFDCD13563CC}"/>
    <cellStyle name="Currency 11 2 2" xfId="206" xr:uid="{F663C605-8F4C-4F31-A7AC-5BB5FBE5D759}"/>
    <cellStyle name="Currency 11 2 2 2" xfId="4619" xr:uid="{E4D860B6-4302-4FAC-8E06-03B0CB05401D}"/>
    <cellStyle name="Currency 11 2 3" xfId="4514" xr:uid="{470B932B-F0AD-453C-8DDA-1B9682343CA8}"/>
    <cellStyle name="Currency 11 3" xfId="13" xr:uid="{F5E38BAD-D1A0-4407-991C-AAF4E888E572}"/>
    <cellStyle name="Currency 11 3 2" xfId="207" xr:uid="{52516A22-06EF-4931-9D8C-67F1CB73666E}"/>
    <cellStyle name="Currency 11 3 2 2" xfId="4620" xr:uid="{AC11A14F-6923-41A9-B2C3-0B39A19C909A}"/>
    <cellStyle name="Currency 11 3 3" xfId="4515" xr:uid="{1FD6851D-3841-4ED0-9187-C14FA562916F}"/>
    <cellStyle name="Currency 11 4" xfId="208" xr:uid="{788073A3-D43B-4598-9E73-94661D735CC9}"/>
    <cellStyle name="Currency 11 4 2" xfId="4621" xr:uid="{B7BC11F8-C547-4E7B-A885-D774968681BB}"/>
    <cellStyle name="Currency 11 5" xfId="4319" xr:uid="{C76A7EF9-1333-4B82-8E0D-9A158FE88E9A}"/>
    <cellStyle name="Currency 11 5 2" xfId="4438" xr:uid="{E5DAD739-036B-4DC1-8C3B-BBEF99F560AA}"/>
    <cellStyle name="Currency 11 5 3" xfId="4720" xr:uid="{9772535E-3D7A-4643-BC38-E62E3B304D81}"/>
    <cellStyle name="Currency 11 5 3 2" xfId="5315" xr:uid="{5406483F-E1CA-473B-A235-777E8F09A8DE}"/>
    <cellStyle name="Currency 11 5 3 3" xfId="4757" xr:uid="{CA99E223-1222-412E-AF6D-E8B1C57D7B44}"/>
    <cellStyle name="Currency 11 5 4" xfId="4697" xr:uid="{AE4EEDB9-DC88-4DB8-9BE2-0A059D60CC58}"/>
    <cellStyle name="Currency 11 6" xfId="4513" xr:uid="{11036AB4-E370-4DBF-8DFD-6E9DEFAD7976}"/>
    <cellStyle name="Currency 12" xfId="14" xr:uid="{8885B874-4DBE-4D10-B4B0-EC4BE1D6F926}"/>
    <cellStyle name="Currency 12 2" xfId="15" xr:uid="{FE43BDBB-6BE4-40BE-8121-D0CCCB864A0B}"/>
    <cellStyle name="Currency 12 2 2" xfId="209" xr:uid="{FF7DEEC3-7690-4273-9EC8-ACEC13295090}"/>
    <cellStyle name="Currency 12 2 2 2" xfId="4622" xr:uid="{150B258C-84CC-476F-A22D-2B33CB741942}"/>
    <cellStyle name="Currency 12 2 3" xfId="4517" xr:uid="{7703981D-5604-4872-BB7E-5227A25B0E3B}"/>
    <cellStyle name="Currency 12 3" xfId="210" xr:uid="{8E5A0CEE-FA92-4290-AB65-49A508428FEA}"/>
    <cellStyle name="Currency 12 3 2" xfId="4623" xr:uid="{196EB118-037D-4C8E-881C-134521194ACE}"/>
    <cellStyle name="Currency 12 4" xfId="4516" xr:uid="{BA6316E4-5F04-4704-9DC2-778493CB97C3}"/>
    <cellStyle name="Currency 13" xfId="16" xr:uid="{7924C22F-AD86-4A56-9119-47BB0263C738}"/>
    <cellStyle name="Currency 13 2" xfId="4321" xr:uid="{D7536406-28A6-4FF7-82EA-C337706141DD}"/>
    <cellStyle name="Currency 13 2 2" xfId="5385" xr:uid="{ACDFD6A1-ACFF-4C48-9DF4-E373F0CC8ADF}"/>
    <cellStyle name="Currency 13 3" xfId="4322" xr:uid="{D9370F53-C433-487D-B690-730CBA460F3A}"/>
    <cellStyle name="Currency 13 3 2" xfId="4759" xr:uid="{FC648E2E-CEDB-4042-AC9F-9EC02EB36C73}"/>
    <cellStyle name="Currency 13 4" xfId="4320" xr:uid="{8BC04BA5-31EE-4BA4-B6D3-0A17D9CBD0F2}"/>
    <cellStyle name="Currency 13 5" xfId="4758" xr:uid="{593D440B-7489-4393-A723-7F8F0BA2E94B}"/>
    <cellStyle name="Currency 14" xfId="17" xr:uid="{6FD42F34-0AB6-4C9C-812D-3A430375C87C}"/>
    <cellStyle name="Currency 14 2" xfId="211" xr:uid="{720DEC83-012E-4BD7-AA74-93C391EE20C5}"/>
    <cellStyle name="Currency 14 2 2" xfId="4624" xr:uid="{0A29B983-EA2A-4C81-834F-737DCC880889}"/>
    <cellStyle name="Currency 14 3" xfId="4518" xr:uid="{0130C0D7-857B-4140-9E89-36C599D82E39}"/>
    <cellStyle name="Currency 15" xfId="4414" xr:uid="{73F9079D-E609-4902-B334-314E45A71B9D}"/>
    <cellStyle name="Currency 15 2" xfId="5357" xr:uid="{A825FE17-CD7D-4DDB-BED6-C7A49EED54F0}"/>
    <cellStyle name="Currency 17" xfId="4323" xr:uid="{10DA5062-EC4F-4249-BEDE-D3C3700D9EC2}"/>
    <cellStyle name="Currency 2" xfId="18" xr:uid="{8F9FD8E9-5760-47DA-89F7-76ED068692EF}"/>
    <cellStyle name="Currency 2 2" xfId="19" xr:uid="{BD0F9D07-2FDC-4387-88B8-4CB70BE17596}"/>
    <cellStyle name="Currency 2 2 2" xfId="20" xr:uid="{2A63AC54-130E-4EA0-96B0-4AA5AFDE9867}"/>
    <cellStyle name="Currency 2 2 2 2" xfId="21" xr:uid="{F1418F97-F26E-4192-A7F7-CDAC3EE859E6}"/>
    <cellStyle name="Currency 2 2 2 2 2" xfId="4760" xr:uid="{46BC04E0-4523-47AC-92FC-C85B0C5482D2}"/>
    <cellStyle name="Currency 2 2 2 2 2 2" xfId="5386" xr:uid="{77E18E68-B52B-4DCF-9705-E22AE940525C}"/>
    <cellStyle name="Currency 2 2 2 3" xfId="22" xr:uid="{92640A2A-7C38-471E-8625-A0A68B53448F}"/>
    <cellStyle name="Currency 2 2 2 3 2" xfId="212" xr:uid="{EC9022F5-9A70-46FC-99B7-AA13BAC29005}"/>
    <cellStyle name="Currency 2 2 2 3 2 2" xfId="4625" xr:uid="{B374862B-C307-43A1-B440-35DFDAD9C4C8}"/>
    <cellStyle name="Currency 2 2 2 3 3" xfId="4521" xr:uid="{E2972FD8-02F6-477A-B311-D74A222FBA2F}"/>
    <cellStyle name="Currency 2 2 2 4" xfId="213" xr:uid="{4E847AE3-32C5-4CF2-A546-DF5ED51178F1}"/>
    <cellStyle name="Currency 2 2 2 4 2" xfId="4626" xr:uid="{AA2F3F3F-7F0A-4501-B170-31FEA88F1FBD}"/>
    <cellStyle name="Currency 2 2 2 5" xfId="4520" xr:uid="{70E21A41-6BE2-46A0-BE20-A91C0EE923F7}"/>
    <cellStyle name="Currency 2 2 3" xfId="214" xr:uid="{18EFDFD4-AB13-4E19-A432-1E84767D78FB}"/>
    <cellStyle name="Currency 2 2 3 2" xfId="4627" xr:uid="{91E5C5E5-98FD-41EB-B1E1-BAFC2A8A5885}"/>
    <cellStyle name="Currency 2 2 4" xfId="4519" xr:uid="{AFCB3ED3-4410-4754-8DA5-9C03FBF45CE2}"/>
    <cellStyle name="Currency 2 3" xfId="23" xr:uid="{6CB3F760-C980-4E2E-9035-99378EC951CA}"/>
    <cellStyle name="Currency 2 3 2" xfId="215" xr:uid="{1E821211-2933-4906-B18E-3989BC483E94}"/>
    <cellStyle name="Currency 2 3 2 2" xfId="4628" xr:uid="{C14D93D6-995B-4BCD-8715-C94A7F28368E}"/>
    <cellStyle name="Currency 2 3 3" xfId="4522" xr:uid="{F6DC1A5D-B4DB-43B2-B192-C3B3330D8BF3}"/>
    <cellStyle name="Currency 2 4" xfId="216" xr:uid="{EB8CC716-A66F-4B0E-A8C3-2E0F0EEEF6C7}"/>
    <cellStyle name="Currency 2 4 2" xfId="217" xr:uid="{7AA78A95-6D6F-4DBB-9E93-4955446B8864}"/>
    <cellStyle name="Currency 2 5" xfId="218" xr:uid="{C9EA49F3-4814-477A-B009-DA95903881E1}"/>
    <cellStyle name="Currency 2 5 2" xfId="219" xr:uid="{01BA23FF-8830-4F63-8743-690885C3903C}"/>
    <cellStyle name="Currency 2 6" xfId="220" xr:uid="{0268AA56-7AD4-4057-8AFD-C145BB684522}"/>
    <cellStyle name="Currency 3" xfId="24" xr:uid="{5F5C51F1-F62E-49B5-9A93-A123F8608660}"/>
    <cellStyle name="Currency 3 2" xfId="25" xr:uid="{6D4107F0-0664-4B05-9CD8-62D700F3AB37}"/>
    <cellStyle name="Currency 3 2 2" xfId="221" xr:uid="{336B5948-536A-4069-ABAE-6C9F8FF9EF3E}"/>
    <cellStyle name="Currency 3 2 2 2" xfId="4629" xr:uid="{73ADDED4-5295-472C-89E9-EFE6BFDB5273}"/>
    <cellStyle name="Currency 3 2 3" xfId="4524" xr:uid="{63CD035A-2CE5-4745-90D0-BAECDADE0486}"/>
    <cellStyle name="Currency 3 3" xfId="26" xr:uid="{4DD8717B-3A53-4012-9969-DF82DD79E3AE}"/>
    <cellStyle name="Currency 3 3 2" xfId="222" xr:uid="{BDB8BD90-1C4F-4D5A-AF9B-EF123CCD57F7}"/>
    <cellStyle name="Currency 3 3 2 2" xfId="4630" xr:uid="{A1AAC804-705A-4886-98C2-AA5633C40EA6}"/>
    <cellStyle name="Currency 3 3 3" xfId="4525" xr:uid="{C3FD2CA2-3FF1-43B4-AB59-7D6345B7FAD7}"/>
    <cellStyle name="Currency 3 4" xfId="27" xr:uid="{2FA1116E-BCC2-4740-B629-E70F35E989ED}"/>
    <cellStyle name="Currency 3 4 2" xfId="223" xr:uid="{5ECC4346-CCD1-4097-BDFF-4A725784D485}"/>
    <cellStyle name="Currency 3 4 2 2" xfId="4631" xr:uid="{F0F318A7-00D4-44A4-8F9A-87B2540EA574}"/>
    <cellStyle name="Currency 3 4 3" xfId="4526" xr:uid="{F8C25F48-D5AA-49D1-902D-6BFF84257AD0}"/>
    <cellStyle name="Currency 3 5" xfId="224" xr:uid="{AD4D713D-F155-4400-BE02-607FB910BA31}"/>
    <cellStyle name="Currency 3 5 2" xfId="4632" xr:uid="{27DC8FFA-AE61-454E-BBCD-1C158FC139C9}"/>
    <cellStyle name="Currency 3 6" xfId="4523" xr:uid="{A71B901D-A4EE-41E4-BD4E-2EF0C97EDF0F}"/>
    <cellStyle name="Currency 4" xfId="28" xr:uid="{4C0C7AE6-A526-459C-B9F9-AE349D9EF156}"/>
    <cellStyle name="Currency 4 2" xfId="29" xr:uid="{2BF2A43D-84B8-4A5B-A4B1-F23AAF671AFD}"/>
    <cellStyle name="Currency 4 2 2" xfId="225" xr:uid="{3B0CC932-7527-4E5E-B61B-23A22B1CA0C2}"/>
    <cellStyle name="Currency 4 2 2 2" xfId="4633" xr:uid="{27DCD3FB-3C47-48ED-B801-260399F4A1D7}"/>
    <cellStyle name="Currency 4 2 3" xfId="4528" xr:uid="{F45B586C-6E6A-4566-90E2-AC42318C2D14}"/>
    <cellStyle name="Currency 4 3" xfId="30" xr:uid="{C74779AD-2B16-4742-8969-304C0ED448AF}"/>
    <cellStyle name="Currency 4 3 2" xfId="226" xr:uid="{113B5C7F-2635-42B9-941A-611B99922CE0}"/>
    <cellStyle name="Currency 4 3 2 2" xfId="4634" xr:uid="{6701A1CB-8473-4014-A3AB-178D6B3D053C}"/>
    <cellStyle name="Currency 4 3 3" xfId="4529" xr:uid="{93313481-F4DE-4920-84AB-575C6A7A814F}"/>
    <cellStyle name="Currency 4 4" xfId="227" xr:uid="{D275BE6D-A1C2-405C-B3C9-37AD63765E3B}"/>
    <cellStyle name="Currency 4 4 2" xfId="4635" xr:uid="{434F6B95-1E3A-499D-B22F-B0939580BCC0}"/>
    <cellStyle name="Currency 4 5" xfId="4324" xr:uid="{BB7DDCEF-EEFE-4634-A6D5-FBC492B2A395}"/>
    <cellStyle name="Currency 4 5 2" xfId="4439" xr:uid="{4AAE1876-5FAE-45E3-BDE3-7A42EE576883}"/>
    <cellStyle name="Currency 4 5 3" xfId="4721" xr:uid="{CC0CBCD8-4D6D-4D3A-A7DA-CC672AC8B265}"/>
    <cellStyle name="Currency 4 5 3 2" xfId="5316" xr:uid="{578A797B-4835-48B1-8536-ED2997963308}"/>
    <cellStyle name="Currency 4 5 3 3" xfId="4761" xr:uid="{CC2FCB7E-EDBD-4F4C-864E-C49A8E70B61A}"/>
    <cellStyle name="Currency 4 5 4" xfId="4698" xr:uid="{44F8E4F3-B030-4944-91CB-1D4909084551}"/>
    <cellStyle name="Currency 4 6" xfId="4527" xr:uid="{AC4B9CA2-332A-4FA2-B602-48BE54509191}"/>
    <cellStyle name="Currency 5" xfId="31" xr:uid="{4A3D0E07-44CA-48F9-A230-9F7302F4AA82}"/>
    <cellStyle name="Currency 5 2" xfId="32" xr:uid="{95E9FB4B-F024-428C-8659-D63326A89439}"/>
    <cellStyle name="Currency 5 2 2" xfId="228" xr:uid="{935668C4-74FE-4205-9EE0-99729275E84B}"/>
    <cellStyle name="Currency 5 2 2 2" xfId="4636" xr:uid="{2701534C-D5E3-4711-8C67-563D18AA73B8}"/>
    <cellStyle name="Currency 5 2 3" xfId="4530" xr:uid="{EEF16DD2-B563-4B81-90EE-53BBB8C8BD50}"/>
    <cellStyle name="Currency 5 3" xfId="4325" xr:uid="{BE944941-7C8E-4AF6-AB02-67496B9CFD36}"/>
    <cellStyle name="Currency 5 3 2" xfId="4440" xr:uid="{B985A278-D2F1-4308-A679-0E0F934024CB}"/>
    <cellStyle name="Currency 5 3 2 2" xfId="5306" xr:uid="{7D86D140-4185-4971-9F29-138DD6E47CAF}"/>
    <cellStyle name="Currency 5 3 2 3" xfId="4763" xr:uid="{49BEB68F-45D4-4794-AEB7-51171308A1AD}"/>
    <cellStyle name="Currency 5 4" xfId="4762" xr:uid="{B6D27A80-C1AF-4AE2-A359-393F1F53EDC5}"/>
    <cellStyle name="Currency 6" xfId="33" xr:uid="{9041687A-774F-4C7C-938D-227EA01DFFB4}"/>
    <cellStyle name="Currency 6 2" xfId="229" xr:uid="{4118AE6D-1D2C-403B-B4B3-A47009225F2A}"/>
    <cellStyle name="Currency 6 2 2" xfId="4637" xr:uid="{58A506EB-9785-4D81-A661-2F3301DEED85}"/>
    <cellStyle name="Currency 6 3" xfId="4326" xr:uid="{AE11E33D-7975-41E3-B9C5-A8065051E328}"/>
    <cellStyle name="Currency 6 3 2" xfId="4441" xr:uid="{7384169B-BD90-4C32-9214-DEA7A61B7460}"/>
    <cellStyle name="Currency 6 3 3" xfId="4722" xr:uid="{FE3341C8-5B64-41E9-95BC-9DFEBCFE2723}"/>
    <cellStyle name="Currency 6 3 3 2" xfId="5317" xr:uid="{244F6546-692B-4374-8C76-7FD41DCBCE6E}"/>
    <cellStyle name="Currency 6 3 3 3" xfId="4764" xr:uid="{D0B2B191-EBBE-4430-ABA2-2AACB2F62BBE}"/>
    <cellStyle name="Currency 6 3 4" xfId="4699" xr:uid="{7371908F-B632-4206-9E7E-FB018FD94C2A}"/>
    <cellStyle name="Currency 6 4" xfId="4531" xr:uid="{A9DF5B03-17A0-43FD-BF57-02A16A316624}"/>
    <cellStyle name="Currency 7" xfId="34" xr:uid="{1A234EA5-5653-4B7B-BC20-4DF77FC182B9}"/>
    <cellStyle name="Currency 7 2" xfId="35" xr:uid="{18E43505-4905-4C43-96DB-86F10B8DA004}"/>
    <cellStyle name="Currency 7 2 2" xfId="250" xr:uid="{15AC6593-FB73-4728-832A-93C386CB3F46}"/>
    <cellStyle name="Currency 7 2 2 2" xfId="4638" xr:uid="{9B6A774B-4C8C-4431-988F-B58E66C43ECE}"/>
    <cellStyle name="Currency 7 2 3" xfId="4533" xr:uid="{7F71EEE2-60A3-49E6-A3A6-B8CDE8B4A4E3}"/>
    <cellStyle name="Currency 7 3" xfId="230" xr:uid="{3348B3D9-DC9B-4A69-8DEF-934B97504150}"/>
    <cellStyle name="Currency 7 3 2" xfId="4639" xr:uid="{E3E093F2-6C02-4CFD-886A-F501BD97B8E8}"/>
    <cellStyle name="Currency 7 4" xfId="4442" xr:uid="{47F41D27-D58E-43FD-8862-B4E9583581D2}"/>
    <cellStyle name="Currency 7 5" xfId="4532" xr:uid="{8AE79D8E-A005-4136-83FD-A55E2CB527EE}"/>
    <cellStyle name="Currency 8" xfId="36" xr:uid="{53CE2297-848F-4029-8E83-358EA73FF489}"/>
    <cellStyle name="Currency 8 2" xfId="37" xr:uid="{7A98FD0A-A36F-4D69-92A7-BEAD943F6791}"/>
    <cellStyle name="Currency 8 2 2" xfId="231" xr:uid="{C3155D83-7820-46AE-A8F3-324D99B83F31}"/>
    <cellStyle name="Currency 8 2 2 2" xfId="4640" xr:uid="{B3A9BFCE-5D93-4416-9D6D-EF8B8D2E7536}"/>
    <cellStyle name="Currency 8 2 3" xfId="4535" xr:uid="{FEC338E7-1E11-4ABE-9174-78C255B22E26}"/>
    <cellStyle name="Currency 8 3" xfId="38" xr:uid="{7B0E8746-AEC3-46FD-A1C7-7DB6E56EB180}"/>
    <cellStyle name="Currency 8 3 2" xfId="232" xr:uid="{4D6BD786-A793-428D-992B-F4980FFA63BB}"/>
    <cellStyle name="Currency 8 3 2 2" xfId="4641" xr:uid="{F1E89F5A-79D6-4E12-9248-01BFDA52B5B6}"/>
    <cellStyle name="Currency 8 3 3" xfId="4536" xr:uid="{96A2BC78-4F94-4FD9-A4E2-18BAC388760C}"/>
    <cellStyle name="Currency 8 4" xfId="39" xr:uid="{0701A35E-5683-401F-878D-321CF078D885}"/>
    <cellStyle name="Currency 8 4 2" xfId="233" xr:uid="{7D14428D-5545-436B-9647-16C3C46E44C1}"/>
    <cellStyle name="Currency 8 4 2 2" xfId="4642" xr:uid="{66DF5716-54AD-4EC6-BEF9-976F69AAD695}"/>
    <cellStyle name="Currency 8 4 3" xfId="4537" xr:uid="{9F467168-3702-4CF0-B036-2BA27D24CB6E}"/>
    <cellStyle name="Currency 8 5" xfId="234" xr:uid="{0A81BA1F-3698-4093-9A05-1CD32343C4E7}"/>
    <cellStyle name="Currency 8 5 2" xfId="4643" xr:uid="{978C8A5F-73FA-4048-8057-4B079C796588}"/>
    <cellStyle name="Currency 8 6" xfId="4443" xr:uid="{59CC7481-BE02-4054-9A2D-A058CD1A342E}"/>
    <cellStyle name="Currency 8 7" xfId="4534" xr:uid="{ACF33A09-C4CC-4794-A4B9-04014FF22FDB}"/>
    <cellStyle name="Currency 9" xfId="40" xr:uid="{18AB75CD-4B7A-4A4F-A713-9B5C4124154D}"/>
    <cellStyle name="Currency 9 2" xfId="41" xr:uid="{7762DEA2-6595-4A11-888B-A48E5F209023}"/>
    <cellStyle name="Currency 9 2 2" xfId="235" xr:uid="{41ABB7CF-7BD9-4519-9C7B-96A5E89E0C01}"/>
    <cellStyle name="Currency 9 2 2 2" xfId="4644" xr:uid="{F9EE21A8-D3C1-436F-9FD6-8294561AAA0D}"/>
    <cellStyle name="Currency 9 2 3" xfId="4539" xr:uid="{73D66529-CBF9-4529-A1E8-63FFF592EF6C}"/>
    <cellStyle name="Currency 9 3" xfId="42" xr:uid="{52ACC1AD-BF43-4D22-8938-832C49CCD193}"/>
    <cellStyle name="Currency 9 3 2" xfId="236" xr:uid="{BCD5003A-124C-45EE-BDCE-5BA901935CAF}"/>
    <cellStyle name="Currency 9 3 2 2" xfId="4645" xr:uid="{9AFDCAF4-AB10-4905-AC18-3C30868D7E6A}"/>
    <cellStyle name="Currency 9 3 3" xfId="4540" xr:uid="{76D813EA-529F-4B8B-83C1-CF31FE2CF5FF}"/>
    <cellStyle name="Currency 9 4" xfId="237" xr:uid="{7FFF3B98-A6FB-47AB-80FF-A55141B61CBA}"/>
    <cellStyle name="Currency 9 4 2" xfId="4646" xr:uid="{CF177E41-8902-4474-A383-B332CD310CEB}"/>
    <cellStyle name="Currency 9 5" xfId="4327" xr:uid="{F19FC6B2-2B35-4E38-BBDE-C34CD08A93CE}"/>
    <cellStyle name="Currency 9 5 2" xfId="4444" xr:uid="{ADECA3D8-A546-4FA9-B49A-7BE00A1C7EEF}"/>
    <cellStyle name="Currency 9 5 3" xfId="4723" xr:uid="{858A0B9C-7679-428A-ADDB-808F7743D3F8}"/>
    <cellStyle name="Currency 9 5 4" xfId="4700" xr:uid="{BF6B0D9E-D52C-4820-81BC-050D17B6C3F8}"/>
    <cellStyle name="Currency 9 6" xfId="4538" xr:uid="{F2482A84-54EA-42B1-878B-22A722D9C16A}"/>
    <cellStyle name="Hyperlink 2" xfId="6" xr:uid="{6CFFD761-E1C4-4FFC-9C82-FDD569F38491}"/>
    <cellStyle name="Hyperlink 2 2" xfId="5361" xr:uid="{EC9388FE-918F-449C-823F-6C95D62B58CD}"/>
    <cellStyle name="Hyperlink 3" xfId="202" xr:uid="{68D3E754-2E3E-429D-83D0-EB99A1DA104E}"/>
    <cellStyle name="Hyperlink 3 2" xfId="4415" xr:uid="{6EAA1146-A812-4011-BFA8-83C9A107DD15}"/>
    <cellStyle name="Hyperlink 3 3" xfId="4328" xr:uid="{33F1CE81-CA6F-4B43-9555-C6034D52B1BC}"/>
    <cellStyle name="Hyperlink 4" xfId="4329" xr:uid="{98CD818A-4E5F-408F-94F1-691579F310EE}"/>
    <cellStyle name="Hyperlink 4 2" xfId="5355" xr:uid="{8FE6C8B5-4574-4431-893B-9B05DAB14996}"/>
    <cellStyle name="Hyperlink 4 2 2" xfId="5378" xr:uid="{4BC26C7D-5DA8-459D-8108-0C16E55CCE56}"/>
    <cellStyle name="Hyperlink 4 2 3" xfId="5377" xr:uid="{13916E8F-D840-41BD-8476-6E38865ED6B0}"/>
    <cellStyle name="Normal" xfId="0" builtinId="0"/>
    <cellStyle name="Normal 10" xfId="43" xr:uid="{213144C3-831B-4FAF-AACC-EE3F567A5270}"/>
    <cellStyle name="Normal 10 10" xfId="903" xr:uid="{B155583F-9DD8-48B7-9DD4-BF571547C10A}"/>
    <cellStyle name="Normal 10 10 2" xfId="2508" xr:uid="{E98D5771-6B41-438B-9BE2-6FC96B025556}"/>
    <cellStyle name="Normal 10 10 2 2" xfId="4331" xr:uid="{C6D6BDA9-8B6F-4425-92E1-4A97C5D7D932}"/>
    <cellStyle name="Normal 10 10 2 3" xfId="4675" xr:uid="{B1BADE82-41FF-4D78-8719-0ACB575B21E8}"/>
    <cellStyle name="Normal 10 10 3" xfId="2509" xr:uid="{7B1A0C22-D704-4D1D-8E41-00AFE5AB7BCF}"/>
    <cellStyle name="Normal 10 10 4" xfId="2510" xr:uid="{78E119C1-30C8-4C44-A398-93BC5F81125E}"/>
    <cellStyle name="Normal 10 11" xfId="2511" xr:uid="{B5EC68C1-3D95-4644-A68C-34E60CA94CAE}"/>
    <cellStyle name="Normal 10 11 2" xfId="2512" xr:uid="{FC34809B-A839-4D4D-A096-A78784D945A9}"/>
    <cellStyle name="Normal 10 11 3" xfId="2513" xr:uid="{41091DE7-2521-429D-AB3B-67E2150601CD}"/>
    <cellStyle name="Normal 10 11 4" xfId="2514" xr:uid="{5AFACF0E-1138-4896-9E73-BEA5EB7FF379}"/>
    <cellStyle name="Normal 10 12" xfId="2515" xr:uid="{94F6554F-3D50-416E-A9CA-CB590D0F149D}"/>
    <cellStyle name="Normal 10 12 2" xfId="2516" xr:uid="{83762D0A-C42D-4858-A6DD-2FCB328E4F07}"/>
    <cellStyle name="Normal 10 13" xfId="2517" xr:uid="{16C18653-841E-4194-9BDE-7726F72272EE}"/>
    <cellStyle name="Normal 10 14" xfId="2518" xr:uid="{6EB5ECFE-1232-452F-9EA2-B82F99557856}"/>
    <cellStyle name="Normal 10 15" xfId="2519" xr:uid="{AF95B7BA-303B-4D33-8C76-837E355FF3DE}"/>
    <cellStyle name="Normal 10 2" xfId="44" xr:uid="{0E4B3AB9-B74C-4A02-8E3B-E5AE94AFEBB1}"/>
    <cellStyle name="Normal 10 2 10" xfId="2520" xr:uid="{C96BC756-6A10-4CA1-BB1C-0EC131A2B796}"/>
    <cellStyle name="Normal 10 2 11" xfId="2521" xr:uid="{5978B743-129F-4C54-BA82-94B554FE118D}"/>
    <cellStyle name="Normal 10 2 2" xfId="45" xr:uid="{E4E448A2-495A-4C15-891E-82A24A385137}"/>
    <cellStyle name="Normal 10 2 2 2" xfId="46" xr:uid="{367ACAE2-4489-4354-A073-9FA6DA31DDB6}"/>
    <cellStyle name="Normal 10 2 2 2 2" xfId="238" xr:uid="{79F164F4-5F16-4287-8621-095C88693A0C}"/>
    <cellStyle name="Normal 10 2 2 2 2 2" xfId="454" xr:uid="{F593CBC5-B597-45C1-B266-535BA64390A0}"/>
    <cellStyle name="Normal 10 2 2 2 2 2 2" xfId="455" xr:uid="{C06CA16A-459D-413A-8AD3-489DD96917CB}"/>
    <cellStyle name="Normal 10 2 2 2 2 2 2 2" xfId="904" xr:uid="{A302C806-FF45-4AA0-B1EB-E8522C2920CF}"/>
    <cellStyle name="Normal 10 2 2 2 2 2 2 2 2" xfId="905" xr:uid="{4E51C14F-E5FA-4251-B047-FFB696393E58}"/>
    <cellStyle name="Normal 10 2 2 2 2 2 2 3" xfId="906" xr:uid="{6DA94E8D-710D-4DA9-93DF-5EB68EC89464}"/>
    <cellStyle name="Normal 10 2 2 2 2 2 3" xfId="907" xr:uid="{22E687E5-FCE7-4391-878C-17AE1271C407}"/>
    <cellStyle name="Normal 10 2 2 2 2 2 3 2" xfId="908" xr:uid="{C91DC053-9F44-4572-8379-E39F4FB503CA}"/>
    <cellStyle name="Normal 10 2 2 2 2 2 4" xfId="909" xr:uid="{4FDFED84-C320-4267-BBCF-D8F4E5366CEA}"/>
    <cellStyle name="Normal 10 2 2 2 2 3" xfId="456" xr:uid="{A7FBCA29-2908-41A8-A609-9AE649B670A7}"/>
    <cellStyle name="Normal 10 2 2 2 2 3 2" xfId="910" xr:uid="{049BA01A-A70A-41F3-BE27-FA82AAF5F8A4}"/>
    <cellStyle name="Normal 10 2 2 2 2 3 2 2" xfId="911" xr:uid="{1D90FB2C-7A5D-4B6E-A7FA-6866D6BF9B50}"/>
    <cellStyle name="Normal 10 2 2 2 2 3 3" xfId="912" xr:uid="{CA60EE07-05A3-4726-B2AA-28EF7B808D62}"/>
    <cellStyle name="Normal 10 2 2 2 2 3 4" xfId="2522" xr:uid="{AAB59D55-0619-4A27-ABB6-14CA52960A51}"/>
    <cellStyle name="Normal 10 2 2 2 2 4" xfId="913" xr:uid="{5DFB509B-F4F7-4B48-BCC7-808BE3122247}"/>
    <cellStyle name="Normal 10 2 2 2 2 4 2" xfId="914" xr:uid="{AD216D77-27CB-4E2C-B2A5-CFC78232EAD1}"/>
    <cellStyle name="Normal 10 2 2 2 2 5" xfId="915" xr:uid="{AF3A4527-62E3-4EE6-97D3-00FEBA52116D}"/>
    <cellStyle name="Normal 10 2 2 2 2 6" xfId="2523" xr:uid="{24F76826-9CE7-4CE3-A7DD-77E96B7F3F62}"/>
    <cellStyle name="Normal 10 2 2 2 3" xfId="239" xr:uid="{F239759A-B10C-4AA9-91B8-070E1C3602A4}"/>
    <cellStyle name="Normal 10 2 2 2 3 2" xfId="457" xr:uid="{AE615C47-9073-4F4A-B7D3-D87611B3ADF4}"/>
    <cellStyle name="Normal 10 2 2 2 3 2 2" xfId="458" xr:uid="{9804AAD9-D539-44FF-B409-F2695D040130}"/>
    <cellStyle name="Normal 10 2 2 2 3 2 2 2" xfId="916" xr:uid="{F4EFC8FF-D94C-4954-8B0D-9F68FEA29AEC}"/>
    <cellStyle name="Normal 10 2 2 2 3 2 2 2 2" xfId="917" xr:uid="{B2F16C22-7A38-4530-B658-BF0BC6A54C47}"/>
    <cellStyle name="Normal 10 2 2 2 3 2 2 3" xfId="918" xr:uid="{7F674383-D13A-43A8-90D6-82FA3929421E}"/>
    <cellStyle name="Normal 10 2 2 2 3 2 3" xfId="919" xr:uid="{4AB67BA9-94FC-46F0-955F-BEE39FC167B2}"/>
    <cellStyle name="Normal 10 2 2 2 3 2 3 2" xfId="920" xr:uid="{7CC4F8F2-5D79-4069-A2CC-C637C5350C7B}"/>
    <cellStyle name="Normal 10 2 2 2 3 2 4" xfId="921" xr:uid="{736A685B-85A7-4D4E-ABC4-B8E6DE2EC68F}"/>
    <cellStyle name="Normal 10 2 2 2 3 3" xfId="459" xr:uid="{ED690F36-A341-41C5-8A16-BA296AD75803}"/>
    <cellStyle name="Normal 10 2 2 2 3 3 2" xfId="922" xr:uid="{26FC1C61-E539-4AA5-AFE3-94E52B0C6223}"/>
    <cellStyle name="Normal 10 2 2 2 3 3 2 2" xfId="923" xr:uid="{B902E50D-B657-4970-B87D-326508E82B00}"/>
    <cellStyle name="Normal 10 2 2 2 3 3 3" xfId="924" xr:uid="{912B3F18-155E-4FAC-8D9E-AB700CB18DD6}"/>
    <cellStyle name="Normal 10 2 2 2 3 4" xfId="925" xr:uid="{9D1F7FF6-5837-4F5A-9371-B3F84A481C59}"/>
    <cellStyle name="Normal 10 2 2 2 3 4 2" xfId="926" xr:uid="{6B5D7519-B958-4CCE-B5CC-BCF0B26E4C78}"/>
    <cellStyle name="Normal 10 2 2 2 3 5" xfId="927" xr:uid="{3F42D24D-64EB-440E-B9E3-800290CFD243}"/>
    <cellStyle name="Normal 10 2 2 2 4" xfId="460" xr:uid="{7C38584C-C136-4C4A-882A-406F6F77243B}"/>
    <cellStyle name="Normal 10 2 2 2 4 2" xfId="461" xr:uid="{319599AE-7957-4F3A-8DFF-E61295FE0861}"/>
    <cellStyle name="Normal 10 2 2 2 4 2 2" xfId="928" xr:uid="{56A7CF28-A151-4D73-B891-81284BDD29FE}"/>
    <cellStyle name="Normal 10 2 2 2 4 2 2 2" xfId="929" xr:uid="{392B4B58-8942-45F3-8960-6511A2339B86}"/>
    <cellStyle name="Normal 10 2 2 2 4 2 3" xfId="930" xr:uid="{7559A53B-43EC-4CCC-B1CB-4A2E84F1753A}"/>
    <cellStyle name="Normal 10 2 2 2 4 3" xfId="931" xr:uid="{B7DE61A4-95BC-4FC4-A939-D3326F2E76C5}"/>
    <cellStyle name="Normal 10 2 2 2 4 3 2" xfId="932" xr:uid="{7A390AE6-48DC-419E-9446-630117B8C3F7}"/>
    <cellStyle name="Normal 10 2 2 2 4 4" xfId="933" xr:uid="{5C54AA00-621E-416C-BAC4-02414F93221D}"/>
    <cellStyle name="Normal 10 2 2 2 5" xfId="462" xr:uid="{496DC070-18A4-4558-82BA-39A54E478C70}"/>
    <cellStyle name="Normal 10 2 2 2 5 2" xfId="934" xr:uid="{102231D7-F653-4965-9919-C39A694DB523}"/>
    <cellStyle name="Normal 10 2 2 2 5 2 2" xfId="935" xr:uid="{E0EECB02-BAF3-4656-9207-B69FF5CBEB0E}"/>
    <cellStyle name="Normal 10 2 2 2 5 3" xfId="936" xr:uid="{E07B1EB3-178C-4E6D-822B-B1A773F7565A}"/>
    <cellStyle name="Normal 10 2 2 2 5 4" xfId="2524" xr:uid="{5440C0B5-D499-4585-853A-ACD39E63224A}"/>
    <cellStyle name="Normal 10 2 2 2 6" xfId="937" xr:uid="{59B677D7-879D-417F-B79F-B3BF6A2E534C}"/>
    <cellStyle name="Normal 10 2 2 2 6 2" xfId="938" xr:uid="{319E6F31-999A-4E36-AA44-EF87602D56D1}"/>
    <cellStyle name="Normal 10 2 2 2 7" xfId="939" xr:uid="{5FDB2D03-5968-4BB6-BBA9-F5586A5AD213}"/>
    <cellStyle name="Normal 10 2 2 2 8" xfId="2525" xr:uid="{A1255C82-D79C-487E-BA07-9E3C28A50961}"/>
    <cellStyle name="Normal 10 2 2 3" xfId="240" xr:uid="{45A362CB-FE18-4116-A3EE-FD58AFE30F64}"/>
    <cellStyle name="Normal 10 2 2 3 2" xfId="463" xr:uid="{07F685DC-1431-4BB3-ADA7-7727C5F4DC7E}"/>
    <cellStyle name="Normal 10 2 2 3 2 2" xfId="464" xr:uid="{E42E3DD7-1991-4D11-B0FE-4C0553465C90}"/>
    <cellStyle name="Normal 10 2 2 3 2 2 2" xfId="940" xr:uid="{D4FDF74F-7C98-4561-9548-8D67534BFA91}"/>
    <cellStyle name="Normal 10 2 2 3 2 2 2 2" xfId="941" xr:uid="{8CD1A638-407C-4910-8E24-58171F8BE701}"/>
    <cellStyle name="Normal 10 2 2 3 2 2 3" xfId="942" xr:uid="{48D52F01-0C57-494C-9544-93A7A76B9A13}"/>
    <cellStyle name="Normal 10 2 2 3 2 3" xfId="943" xr:uid="{48707963-C895-466D-A402-39DE6D12F7B9}"/>
    <cellStyle name="Normal 10 2 2 3 2 3 2" xfId="944" xr:uid="{54C499AC-4637-4780-99CA-FE978C7CE191}"/>
    <cellStyle name="Normal 10 2 2 3 2 4" xfId="945" xr:uid="{F1FC37EB-6249-4A74-BA14-C6C0817AD580}"/>
    <cellStyle name="Normal 10 2 2 3 3" xfId="465" xr:uid="{89F86E9F-5529-4280-AF1A-ACC6EA5E5B51}"/>
    <cellStyle name="Normal 10 2 2 3 3 2" xfId="946" xr:uid="{55C2A5AA-4949-4CBC-8931-C87BC66B20A5}"/>
    <cellStyle name="Normal 10 2 2 3 3 2 2" xfId="947" xr:uid="{CF21E037-FFD0-4D8D-968C-3B991E52036E}"/>
    <cellStyle name="Normal 10 2 2 3 3 3" xfId="948" xr:uid="{5E80C754-41B9-4D78-AD7C-73593E49F90E}"/>
    <cellStyle name="Normal 10 2 2 3 3 4" xfId="2526" xr:uid="{B9C2114E-DF74-49ED-9BCC-6582DD1C1173}"/>
    <cellStyle name="Normal 10 2 2 3 4" xfId="949" xr:uid="{E3C99B63-B6E8-40F4-80C2-1E6FE857D025}"/>
    <cellStyle name="Normal 10 2 2 3 4 2" xfId="950" xr:uid="{52163939-F886-448A-8824-A19A7C95EF49}"/>
    <cellStyle name="Normal 10 2 2 3 5" xfId="951" xr:uid="{8D20C8F7-8C7B-46F5-B19C-56F036FF3CBD}"/>
    <cellStyle name="Normal 10 2 2 3 6" xfId="2527" xr:uid="{1AF22B77-B681-4237-90EA-CCFDB50A79B9}"/>
    <cellStyle name="Normal 10 2 2 4" xfId="241" xr:uid="{758C353D-9988-4A78-98D9-6240A2934692}"/>
    <cellStyle name="Normal 10 2 2 4 2" xfId="466" xr:uid="{F9D807B7-B757-4E8F-ADF5-C76B2D150F8C}"/>
    <cellStyle name="Normal 10 2 2 4 2 2" xfId="467" xr:uid="{816FFC9F-8ED3-4DA3-9E0F-68384E199643}"/>
    <cellStyle name="Normal 10 2 2 4 2 2 2" xfId="952" xr:uid="{B9DADF17-CA78-4815-9A97-CE868B6C8E76}"/>
    <cellStyle name="Normal 10 2 2 4 2 2 2 2" xfId="953" xr:uid="{8E1FD7A3-BB81-4601-B3EA-FB60F31D9589}"/>
    <cellStyle name="Normal 10 2 2 4 2 2 3" xfId="954" xr:uid="{6FFC524A-A9C1-4CD9-9109-1ED8B02F8F2C}"/>
    <cellStyle name="Normal 10 2 2 4 2 3" xfId="955" xr:uid="{C20E4A04-C7CF-4060-939E-D369DC8E8018}"/>
    <cellStyle name="Normal 10 2 2 4 2 3 2" xfId="956" xr:uid="{280A1518-522A-4533-A7E4-53FD8220384C}"/>
    <cellStyle name="Normal 10 2 2 4 2 4" xfId="957" xr:uid="{29F48D1D-C7CD-42FA-BCB6-D33436150CEE}"/>
    <cellStyle name="Normal 10 2 2 4 3" xfId="468" xr:uid="{2A735ABE-36B8-42EF-BE3B-4A4CB77B01AA}"/>
    <cellStyle name="Normal 10 2 2 4 3 2" xfId="958" xr:uid="{EF0D8F00-83B1-49C4-A88D-95D60C415D62}"/>
    <cellStyle name="Normal 10 2 2 4 3 2 2" xfId="959" xr:uid="{F2F91735-F8F2-4D67-A9ED-A2AD9B109E64}"/>
    <cellStyle name="Normal 10 2 2 4 3 3" xfId="960" xr:uid="{662D38A7-5869-44E0-B2B1-D0E92333F02B}"/>
    <cellStyle name="Normal 10 2 2 4 4" xfId="961" xr:uid="{88EAC42B-BF8F-4EFF-8BA0-96238402E76C}"/>
    <cellStyle name="Normal 10 2 2 4 4 2" xfId="962" xr:uid="{3489FFC3-AC4B-4A8C-97E4-8618023A641C}"/>
    <cellStyle name="Normal 10 2 2 4 5" xfId="963" xr:uid="{049E96BA-2D24-43C4-B589-707F991577AE}"/>
    <cellStyle name="Normal 10 2 2 5" xfId="242" xr:uid="{9D82B399-71A4-498B-ADB9-F833C6C6988B}"/>
    <cellStyle name="Normal 10 2 2 5 2" xfId="469" xr:uid="{2B55352F-1035-455D-8298-9598D4CF9350}"/>
    <cellStyle name="Normal 10 2 2 5 2 2" xfId="964" xr:uid="{995C1081-71EB-4084-AC61-57874731CE64}"/>
    <cellStyle name="Normal 10 2 2 5 2 2 2" xfId="965" xr:uid="{A625680F-05CA-4E71-837F-83F86A320737}"/>
    <cellStyle name="Normal 10 2 2 5 2 3" xfId="966" xr:uid="{7AFD0D7F-DFE6-4660-AD57-5045C09DDB03}"/>
    <cellStyle name="Normal 10 2 2 5 3" xfId="967" xr:uid="{33AB0428-0AE1-49B4-898B-0BCCCCC297C9}"/>
    <cellStyle name="Normal 10 2 2 5 3 2" xfId="968" xr:uid="{A44C597A-F346-4DC0-B3AF-2C08DBC88934}"/>
    <cellStyle name="Normal 10 2 2 5 4" xfId="969" xr:uid="{334BC9EE-E69D-4C4B-96F4-42E42EB88DF5}"/>
    <cellStyle name="Normal 10 2 2 6" xfId="470" xr:uid="{B852497D-E440-45E3-BBBF-693AD816E0F6}"/>
    <cellStyle name="Normal 10 2 2 6 2" xfId="970" xr:uid="{F0721483-1F5E-4FF5-85A8-FD91A0C73BD8}"/>
    <cellStyle name="Normal 10 2 2 6 2 2" xfId="971" xr:uid="{640135AB-D4D0-4B8D-A010-0C596FF62C1A}"/>
    <cellStyle name="Normal 10 2 2 6 2 3" xfId="4333" xr:uid="{21DC4568-4CEF-4010-BBDF-48720A30F7D6}"/>
    <cellStyle name="Normal 10 2 2 6 3" xfId="972" xr:uid="{D50C4E20-FDAE-4CF8-BE71-17CA58F5DC7B}"/>
    <cellStyle name="Normal 10 2 2 6 4" xfId="2528" xr:uid="{F44BC3D3-9002-45D6-BE4E-30818995624B}"/>
    <cellStyle name="Normal 10 2 2 6 4 2" xfId="4564" xr:uid="{A3C3C852-08AF-4C2F-BDCF-DF727068D00E}"/>
    <cellStyle name="Normal 10 2 2 6 4 3" xfId="4676" xr:uid="{075FC4F2-9D95-439D-99D3-73D1AD7E5495}"/>
    <cellStyle name="Normal 10 2 2 6 4 4" xfId="4602" xr:uid="{7373688A-0AEC-4F84-9CAF-F7D5B64F8E09}"/>
    <cellStyle name="Normal 10 2 2 7" xfId="973" xr:uid="{0789FC67-E172-4F38-88A1-4DF1BD6982E8}"/>
    <cellStyle name="Normal 10 2 2 7 2" xfId="974" xr:uid="{982A28B6-1E42-4078-884B-FF4329F2E7C7}"/>
    <cellStyle name="Normal 10 2 2 8" xfId="975" xr:uid="{1080823C-092C-4B2C-9825-53C2F79EBD75}"/>
    <cellStyle name="Normal 10 2 2 9" xfId="2529" xr:uid="{9F9C18DA-58C4-4539-A3AF-22F2489277C1}"/>
    <cellStyle name="Normal 10 2 3" xfId="47" xr:uid="{A66EC5C8-4EAE-4F2C-909E-CC90B5A7A693}"/>
    <cellStyle name="Normal 10 2 3 2" xfId="48" xr:uid="{B6AFC997-BBD6-4E12-8677-656D951F0081}"/>
    <cellStyle name="Normal 10 2 3 2 2" xfId="471" xr:uid="{4A18640A-53C7-4269-91A9-9DAB1C3D2C5D}"/>
    <cellStyle name="Normal 10 2 3 2 2 2" xfId="472" xr:uid="{D5C4EF7A-F15D-4838-84F8-C7B9E9FB3EAB}"/>
    <cellStyle name="Normal 10 2 3 2 2 2 2" xfId="976" xr:uid="{C14C6A58-05D1-4386-A57E-9A8886826CE6}"/>
    <cellStyle name="Normal 10 2 3 2 2 2 2 2" xfId="977" xr:uid="{CC3B6889-365E-48BB-8659-BE57E30CEF9B}"/>
    <cellStyle name="Normal 10 2 3 2 2 2 3" xfId="978" xr:uid="{A6732FF1-2B13-4E96-A395-6FA2B15756F7}"/>
    <cellStyle name="Normal 10 2 3 2 2 3" xfId="979" xr:uid="{ECE337A4-F8D4-4E15-8211-EECD8112A062}"/>
    <cellStyle name="Normal 10 2 3 2 2 3 2" xfId="980" xr:uid="{C8BC1CF9-268E-4F69-AA81-D1E33C7CC40B}"/>
    <cellStyle name="Normal 10 2 3 2 2 4" xfId="981" xr:uid="{8B6C5D08-0D46-48A9-96ED-995B602E1FF9}"/>
    <cellStyle name="Normal 10 2 3 2 3" xfId="473" xr:uid="{AB416A6D-BBA1-4C80-BD8F-1786B4DF9F94}"/>
    <cellStyle name="Normal 10 2 3 2 3 2" xfId="982" xr:uid="{61E8950E-6AB2-48FE-90D8-FE8FD0B39E1F}"/>
    <cellStyle name="Normal 10 2 3 2 3 2 2" xfId="983" xr:uid="{461B2D43-D5C3-45B7-BEEC-0B87892CDAE6}"/>
    <cellStyle name="Normal 10 2 3 2 3 3" xfId="984" xr:uid="{55F9FE90-A5F7-4E99-BB30-A9B657B39DA0}"/>
    <cellStyle name="Normal 10 2 3 2 3 4" xfId="2530" xr:uid="{DE9D9255-8839-4D71-A453-5FB76A671685}"/>
    <cellStyle name="Normal 10 2 3 2 4" xfId="985" xr:uid="{56CAAFF6-9614-4519-82AA-0A3E88788950}"/>
    <cellStyle name="Normal 10 2 3 2 4 2" xfId="986" xr:uid="{F27DD557-A321-4489-A55D-A71E72DB7EB3}"/>
    <cellStyle name="Normal 10 2 3 2 5" xfId="987" xr:uid="{5D110B15-DE3C-4997-9129-47389B775CCA}"/>
    <cellStyle name="Normal 10 2 3 2 6" xfId="2531" xr:uid="{38C10878-DAFD-4D7C-BC4A-A1E25EF25485}"/>
    <cellStyle name="Normal 10 2 3 3" xfId="243" xr:uid="{FC480985-2B73-4479-935A-514DA63C5035}"/>
    <cellStyle name="Normal 10 2 3 3 2" xfId="474" xr:uid="{4C179969-5917-4768-9584-73140810A2E4}"/>
    <cellStyle name="Normal 10 2 3 3 2 2" xfId="475" xr:uid="{E4B28CB1-5005-4A7B-9034-C27F95FB010A}"/>
    <cellStyle name="Normal 10 2 3 3 2 2 2" xfId="988" xr:uid="{4513FD20-76CC-4BD7-9055-9CAD88DB3F7D}"/>
    <cellStyle name="Normal 10 2 3 3 2 2 2 2" xfId="989" xr:uid="{42845E40-C13B-4CBA-878B-8578CB5D9C5E}"/>
    <cellStyle name="Normal 10 2 3 3 2 2 3" xfId="990" xr:uid="{D8102596-A359-46A2-AA83-5910624431B5}"/>
    <cellStyle name="Normal 10 2 3 3 2 3" xfId="991" xr:uid="{4C71B122-9D03-491B-ADD1-D06E6FD58115}"/>
    <cellStyle name="Normal 10 2 3 3 2 3 2" xfId="992" xr:uid="{166D6645-9A20-4524-AD43-9B7E2A536C28}"/>
    <cellStyle name="Normal 10 2 3 3 2 4" xfId="993" xr:uid="{D62EE27B-7F90-4110-A315-F419A02BE700}"/>
    <cellStyle name="Normal 10 2 3 3 3" xfId="476" xr:uid="{6D53A3D3-E52A-45E1-B211-486466F591C4}"/>
    <cellStyle name="Normal 10 2 3 3 3 2" xfId="994" xr:uid="{8957F236-6D27-4CFC-BCF9-FBF2721EEC9B}"/>
    <cellStyle name="Normal 10 2 3 3 3 2 2" xfId="995" xr:uid="{55690EF5-B048-4131-B904-6F07C5B34D49}"/>
    <cellStyle name="Normal 10 2 3 3 3 3" xfId="996" xr:uid="{A58E0A30-7155-4B29-A60A-09E25A0F80B5}"/>
    <cellStyle name="Normal 10 2 3 3 4" xfId="997" xr:uid="{0884D50C-9139-4C61-8916-F8500A3977C7}"/>
    <cellStyle name="Normal 10 2 3 3 4 2" xfId="998" xr:uid="{C4DDB165-50DA-49E1-8486-248377491BBE}"/>
    <cellStyle name="Normal 10 2 3 3 5" xfId="999" xr:uid="{3DCF51F3-8DED-45D0-8DBE-D5B0BC274D8D}"/>
    <cellStyle name="Normal 10 2 3 4" xfId="244" xr:uid="{5034BD65-DCCB-4200-A45F-839391724B02}"/>
    <cellStyle name="Normal 10 2 3 4 2" xfId="477" xr:uid="{DD2AF568-2473-431B-872E-74D4002CCF4D}"/>
    <cellStyle name="Normal 10 2 3 4 2 2" xfId="1000" xr:uid="{D2221C3C-F65E-48E5-BB2B-25DA9C3F4D9B}"/>
    <cellStyle name="Normal 10 2 3 4 2 2 2" xfId="1001" xr:uid="{902706DD-1438-4C9A-B1E7-35142CAE7915}"/>
    <cellStyle name="Normal 10 2 3 4 2 3" xfId="1002" xr:uid="{221BAD35-65A0-43A9-9480-05E78F951784}"/>
    <cellStyle name="Normal 10 2 3 4 3" xfId="1003" xr:uid="{D410F623-784F-4E1E-90E5-672CBA1D482F}"/>
    <cellStyle name="Normal 10 2 3 4 3 2" xfId="1004" xr:uid="{F908DA74-9CD0-41D3-BD49-59A82536FC5C}"/>
    <cellStyle name="Normal 10 2 3 4 4" xfId="1005" xr:uid="{271727B8-F1EE-4F1B-BF8D-B5081F65E5DF}"/>
    <cellStyle name="Normal 10 2 3 5" xfId="478" xr:uid="{CED5DDD7-7FE6-47CB-8505-D1A1102E28B0}"/>
    <cellStyle name="Normal 10 2 3 5 2" xfId="1006" xr:uid="{A035B91A-C89E-462D-8734-BFCEC3785395}"/>
    <cellStyle name="Normal 10 2 3 5 2 2" xfId="1007" xr:uid="{774B2A0E-C96D-4299-93F0-2D3C9FF1F9E1}"/>
    <cellStyle name="Normal 10 2 3 5 2 3" xfId="4334" xr:uid="{9DE0AFC9-4FA4-4BA8-A6E5-5EC3EB4AECEA}"/>
    <cellStyle name="Normal 10 2 3 5 3" xfId="1008" xr:uid="{B1D3B63C-6A3D-460F-B607-DD34C0AFD6C3}"/>
    <cellStyle name="Normal 10 2 3 5 4" xfId="2532" xr:uid="{9D513917-A48C-40B9-85D6-2997FBE119B9}"/>
    <cellStyle name="Normal 10 2 3 5 4 2" xfId="4565" xr:uid="{2EF223C8-D894-4756-90AB-93DDC529CB09}"/>
    <cellStyle name="Normal 10 2 3 5 4 3" xfId="4677" xr:uid="{36FF2C4E-6087-4E68-9005-6C925A5178D4}"/>
    <cellStyle name="Normal 10 2 3 5 4 4" xfId="4603" xr:uid="{1114671F-DFEF-46EA-8D42-2CC4FFF0072D}"/>
    <cellStyle name="Normal 10 2 3 6" xfId="1009" xr:uid="{D1B5D668-06F3-4EE4-BC1A-4416CD774893}"/>
    <cellStyle name="Normal 10 2 3 6 2" xfId="1010" xr:uid="{DFBB19FB-AC8F-432C-B58F-00BE8545ED25}"/>
    <cellStyle name="Normal 10 2 3 7" xfId="1011" xr:uid="{1E0D3CB8-45EE-4F0C-886D-820E323F3DE4}"/>
    <cellStyle name="Normal 10 2 3 8" xfId="2533" xr:uid="{34B9A005-F0A4-485C-B5B9-50A0D81C3A58}"/>
    <cellStyle name="Normal 10 2 4" xfId="49" xr:uid="{FB794F89-C7C7-46D2-B1E3-8FA9210181A2}"/>
    <cellStyle name="Normal 10 2 4 2" xfId="429" xr:uid="{399588CC-64AF-4DAE-9728-264E8D0AA443}"/>
    <cellStyle name="Normal 10 2 4 2 2" xfId="479" xr:uid="{90D89921-28B5-4B72-9D99-B46C6E59BB43}"/>
    <cellStyle name="Normal 10 2 4 2 2 2" xfId="1012" xr:uid="{C0E3C22A-1FC2-4444-A0AE-86A4A0FCCE38}"/>
    <cellStyle name="Normal 10 2 4 2 2 2 2" xfId="1013" xr:uid="{A0AE9B92-307C-40E9-A198-B171C0B3BB46}"/>
    <cellStyle name="Normal 10 2 4 2 2 3" xfId="1014" xr:uid="{5F428364-9B48-4ACD-A4F1-5A2EACDEB4D8}"/>
    <cellStyle name="Normal 10 2 4 2 2 4" xfId="2534" xr:uid="{3CB2059B-D9E5-484A-B54A-C8A006BC04EB}"/>
    <cellStyle name="Normal 10 2 4 2 3" xfId="1015" xr:uid="{8B215F16-0EBC-41CC-9C02-6F742A1FCC02}"/>
    <cellStyle name="Normal 10 2 4 2 3 2" xfId="1016" xr:uid="{1D280ED9-556E-49DE-A4CE-644538C91C9E}"/>
    <cellStyle name="Normal 10 2 4 2 4" xfId="1017" xr:uid="{4E1AA9EF-81FC-44F4-86D5-111CD6332DEA}"/>
    <cellStyle name="Normal 10 2 4 2 5" xfId="2535" xr:uid="{838BE21A-6438-4343-8B3B-584CEBFEF380}"/>
    <cellStyle name="Normal 10 2 4 3" xfId="480" xr:uid="{A8667A36-CA04-46EB-8076-CAAAE1F31DDE}"/>
    <cellStyle name="Normal 10 2 4 3 2" xfId="1018" xr:uid="{044811CC-9D5A-46A4-95B2-1111A38F0A5A}"/>
    <cellStyle name="Normal 10 2 4 3 2 2" xfId="1019" xr:uid="{CA295A72-CEF7-4CA8-9183-52E2A66A1829}"/>
    <cellStyle name="Normal 10 2 4 3 3" xfId="1020" xr:uid="{2BB83A27-1E2F-4DB2-9044-4A0798A19D97}"/>
    <cellStyle name="Normal 10 2 4 3 4" xfId="2536" xr:uid="{981CB16E-E73A-415C-912F-8E7606FB80CD}"/>
    <cellStyle name="Normal 10 2 4 4" xfId="1021" xr:uid="{3EE113BA-89D9-44EB-B9B2-CA02FAA729E5}"/>
    <cellStyle name="Normal 10 2 4 4 2" xfId="1022" xr:uid="{232B2322-02B1-4E90-9DCD-0FA671723A81}"/>
    <cellStyle name="Normal 10 2 4 4 3" xfId="2537" xr:uid="{C2E98AA7-D308-403A-877E-13BB8C374384}"/>
    <cellStyle name="Normal 10 2 4 4 4" xfId="2538" xr:uid="{E85B2704-D0D8-4753-AA1E-FA7EDF413C78}"/>
    <cellStyle name="Normal 10 2 4 5" xfId="1023" xr:uid="{E0F60B7C-4B9E-473D-B6E0-9ED3904BB52D}"/>
    <cellStyle name="Normal 10 2 4 6" xfId="2539" xr:uid="{F66F4E51-7E35-435B-BD22-67933AC312C5}"/>
    <cellStyle name="Normal 10 2 4 7" xfId="2540" xr:uid="{514C76C5-80E4-46B9-85FE-133867C151A1}"/>
    <cellStyle name="Normal 10 2 5" xfId="245" xr:uid="{A6795197-BC8B-49B3-8A24-A545ED6CFA15}"/>
    <cellStyle name="Normal 10 2 5 2" xfId="481" xr:uid="{A13BEBF8-1A71-4DE9-9A44-6A68A851761F}"/>
    <cellStyle name="Normal 10 2 5 2 2" xfId="482" xr:uid="{581942C7-EF59-45A6-8BD0-6C5943505EAF}"/>
    <cellStyle name="Normal 10 2 5 2 2 2" xfId="1024" xr:uid="{1462B22E-544C-429F-AD90-858AAFD678B1}"/>
    <cellStyle name="Normal 10 2 5 2 2 2 2" xfId="1025" xr:uid="{51AAC9C8-DAB6-4F37-8B2E-8B52BD621CD0}"/>
    <cellStyle name="Normal 10 2 5 2 2 3" xfId="1026" xr:uid="{B51DF39A-70CB-4A91-A0DE-8DE41B5F4CA7}"/>
    <cellStyle name="Normal 10 2 5 2 3" xfId="1027" xr:uid="{77FA69FF-E4AE-4C4F-A94E-3777E1F06DAD}"/>
    <cellStyle name="Normal 10 2 5 2 3 2" xfId="1028" xr:uid="{3B644E2A-18CD-4D49-95BD-FD6CA15C8D8D}"/>
    <cellStyle name="Normal 10 2 5 2 4" xfId="1029" xr:uid="{323998F5-C01F-4789-9270-B2213B2B7E7C}"/>
    <cellStyle name="Normal 10 2 5 3" xfId="483" xr:uid="{31067B34-CB97-468C-935F-2CBE163DC43B}"/>
    <cellStyle name="Normal 10 2 5 3 2" xfId="1030" xr:uid="{717B8C84-55C7-47BC-8C17-B2DBBA1EEDE7}"/>
    <cellStyle name="Normal 10 2 5 3 2 2" xfId="1031" xr:uid="{B66916E7-4451-4CF5-86C8-A942FBA59239}"/>
    <cellStyle name="Normal 10 2 5 3 3" xfId="1032" xr:uid="{D0BE8DD6-39F1-44F9-9433-7A5C3E8775CC}"/>
    <cellStyle name="Normal 10 2 5 3 4" xfId="2541" xr:uid="{A00B84FE-5CD2-4520-A8ED-B35C6B56ACCD}"/>
    <cellStyle name="Normal 10 2 5 4" xfId="1033" xr:uid="{789443AF-0693-4EFE-8BD5-17CDA80DCF2C}"/>
    <cellStyle name="Normal 10 2 5 4 2" xfId="1034" xr:uid="{3A3D81D0-88AC-4EE0-AA7E-7A99645D3001}"/>
    <cellStyle name="Normal 10 2 5 5" xfId="1035" xr:uid="{009D65D1-8B18-4252-B15E-A4E13987BAFE}"/>
    <cellStyle name="Normal 10 2 5 6" xfId="2542" xr:uid="{EA3E078A-8EF9-47F5-9AC7-012F97B5B49F}"/>
    <cellStyle name="Normal 10 2 6" xfId="246" xr:uid="{F98EF606-354B-40AE-851D-F6D881E9C7A7}"/>
    <cellStyle name="Normal 10 2 6 2" xfId="484" xr:uid="{2A7C25DD-93BE-4ADB-9FF7-8FD4C85BD2AD}"/>
    <cellStyle name="Normal 10 2 6 2 2" xfId="1036" xr:uid="{EFC7FDDB-E3EE-4635-ACE7-07E036DF35EE}"/>
    <cellStyle name="Normal 10 2 6 2 2 2" xfId="1037" xr:uid="{4D4587B6-DF99-491A-BF5C-BB75C8A95D7F}"/>
    <cellStyle name="Normal 10 2 6 2 3" xfId="1038" xr:uid="{C1FF804B-CC62-4D39-9031-F69A123FB495}"/>
    <cellStyle name="Normal 10 2 6 2 4" xfId="2543" xr:uid="{676F7229-7379-4D58-8E49-E7A5C0DC78BE}"/>
    <cellStyle name="Normal 10 2 6 3" xfId="1039" xr:uid="{9345038B-7D01-49C2-A5A2-6B4D6406DF65}"/>
    <cellStyle name="Normal 10 2 6 3 2" xfId="1040" xr:uid="{793E15F3-C609-4C8B-BAB8-A4DAC1A2FF52}"/>
    <cellStyle name="Normal 10 2 6 4" xfId="1041" xr:uid="{8299059F-3DFB-4498-A079-1659F1C9995F}"/>
    <cellStyle name="Normal 10 2 6 5" xfId="2544" xr:uid="{25ED2558-C803-4CE5-B392-65001D0B614B}"/>
    <cellStyle name="Normal 10 2 7" xfId="485" xr:uid="{055BD5CA-CA46-4B74-A1FC-435A360FF2EB}"/>
    <cellStyle name="Normal 10 2 7 2" xfId="1042" xr:uid="{6689702C-C1A0-465A-A28A-F1A335B164B0}"/>
    <cellStyle name="Normal 10 2 7 2 2" xfId="1043" xr:uid="{23CA1415-8824-411D-8B75-59760B14A4C7}"/>
    <cellStyle name="Normal 10 2 7 2 3" xfId="4332" xr:uid="{2B57CFC5-0A86-4626-B8CE-5F451A35BA2A}"/>
    <cellStyle name="Normal 10 2 7 3" xfId="1044" xr:uid="{E8E609D2-30F3-4AAC-8C0E-47436C754B5F}"/>
    <cellStyle name="Normal 10 2 7 4" xfId="2545" xr:uid="{4C9F2817-E1FB-4128-82F9-EB947A69856D}"/>
    <cellStyle name="Normal 10 2 7 4 2" xfId="4563" xr:uid="{F73B324C-43D7-4B98-A312-E3990E247506}"/>
    <cellStyle name="Normal 10 2 7 4 3" xfId="4678" xr:uid="{9F8CCA09-532C-41E7-8BFE-CA5BF540A0F7}"/>
    <cellStyle name="Normal 10 2 7 4 4" xfId="4601" xr:uid="{77649425-F0F5-4F6A-A6F3-30F542842573}"/>
    <cellStyle name="Normal 10 2 8" xfId="1045" xr:uid="{7A8D4AAA-3FC4-4F77-83C1-3AC6AADCBDC2}"/>
    <cellStyle name="Normal 10 2 8 2" xfId="1046" xr:uid="{E59A8F1F-0DB0-4837-91CA-38BEDAB354CA}"/>
    <cellStyle name="Normal 10 2 8 3" xfId="2546" xr:uid="{98F4B826-F052-4501-AAA6-006C7A77465B}"/>
    <cellStyle name="Normal 10 2 8 4" xfId="2547" xr:uid="{ACBFF874-9C71-4DBE-8CB9-ED38A66EC852}"/>
    <cellStyle name="Normal 10 2 9" xfId="1047" xr:uid="{6D14CBD1-FE0B-4F7A-9E5D-B68657F10F64}"/>
    <cellStyle name="Normal 10 3" xfId="50" xr:uid="{96EF7A8E-61F5-4A0E-97C2-D384C7693AD9}"/>
    <cellStyle name="Normal 10 3 10" xfId="2548" xr:uid="{996C9F20-F757-46F7-BB30-C49AA3EE3B06}"/>
    <cellStyle name="Normal 10 3 11" xfId="2549" xr:uid="{CDDBCF6B-2F02-4E72-AD51-D2DB56D7E58E}"/>
    <cellStyle name="Normal 10 3 2" xfId="51" xr:uid="{98E3D838-4147-47C1-93AE-9B215FF0905B}"/>
    <cellStyle name="Normal 10 3 2 2" xfId="52" xr:uid="{AE78C37E-F851-4709-8A3D-49491D7A3A0B}"/>
    <cellStyle name="Normal 10 3 2 2 2" xfId="247" xr:uid="{DD62A205-6B7A-4DFD-9EE3-07FB537BCCC0}"/>
    <cellStyle name="Normal 10 3 2 2 2 2" xfId="486" xr:uid="{E6AEC89D-D852-4EAD-97A8-11F4E4B6934C}"/>
    <cellStyle name="Normal 10 3 2 2 2 2 2" xfId="1048" xr:uid="{BDA5F847-34A5-40AD-B1DA-3202CF37DC8E}"/>
    <cellStyle name="Normal 10 3 2 2 2 2 2 2" xfId="1049" xr:uid="{25092D29-615D-4E27-8850-790F7B125425}"/>
    <cellStyle name="Normal 10 3 2 2 2 2 3" xfId="1050" xr:uid="{5BA178D0-B8C9-4E13-A619-5E8B792BBB1A}"/>
    <cellStyle name="Normal 10 3 2 2 2 2 4" xfId="2550" xr:uid="{F6854133-6C03-43AB-B100-640457D11125}"/>
    <cellStyle name="Normal 10 3 2 2 2 3" xfId="1051" xr:uid="{34BB273B-C1F6-48AA-BCF3-42ED814AC73A}"/>
    <cellStyle name="Normal 10 3 2 2 2 3 2" xfId="1052" xr:uid="{D468E2A1-EA57-4A2B-900E-88D515CD87C0}"/>
    <cellStyle name="Normal 10 3 2 2 2 3 3" xfId="2551" xr:uid="{7235CAAC-05C9-4832-BB4B-B2874CA917BA}"/>
    <cellStyle name="Normal 10 3 2 2 2 3 4" xfId="2552" xr:uid="{3CB164EF-5A2C-4878-880B-E5B127ABD2EC}"/>
    <cellStyle name="Normal 10 3 2 2 2 4" xfId="1053" xr:uid="{CEB52748-58C3-4D54-B0CA-DB463C20A21A}"/>
    <cellStyle name="Normal 10 3 2 2 2 5" xfId="2553" xr:uid="{4D125D16-2A8C-4964-95DC-E8F91D07FFBA}"/>
    <cellStyle name="Normal 10 3 2 2 2 6" xfId="2554" xr:uid="{80B2527F-76D5-4C90-A11B-B48C0D664893}"/>
    <cellStyle name="Normal 10 3 2 2 3" xfId="487" xr:uid="{F36FEB68-1C76-4C66-BAB4-E3A760DC82C7}"/>
    <cellStyle name="Normal 10 3 2 2 3 2" xfId="1054" xr:uid="{79147363-7DFD-4A53-BA8F-9BFAA852F5F3}"/>
    <cellStyle name="Normal 10 3 2 2 3 2 2" xfId="1055" xr:uid="{A3CB3A37-5ECF-4ACC-8C2F-FAF1B71202FC}"/>
    <cellStyle name="Normal 10 3 2 2 3 2 3" xfId="2555" xr:uid="{6DCBE4C1-21A7-4395-B7DA-641B58379A21}"/>
    <cellStyle name="Normal 10 3 2 2 3 2 4" xfId="2556" xr:uid="{C6F22943-41E0-4F57-8CC1-E6DA0E80099E}"/>
    <cellStyle name="Normal 10 3 2 2 3 3" xfId="1056" xr:uid="{52961B63-6D0B-4483-9FBE-7349B3EA8793}"/>
    <cellStyle name="Normal 10 3 2 2 3 4" xfId="2557" xr:uid="{F06E6907-08A2-487D-9ABC-E691FCB4E891}"/>
    <cellStyle name="Normal 10 3 2 2 3 5" xfId="2558" xr:uid="{DA808EEE-1449-49D4-AC02-657B87062563}"/>
    <cellStyle name="Normal 10 3 2 2 4" xfId="1057" xr:uid="{A801C485-EB5E-44E6-B1FC-0F32A680C43F}"/>
    <cellStyle name="Normal 10 3 2 2 4 2" xfId="1058" xr:uid="{7C81B54A-1972-421C-A4BF-070494980F54}"/>
    <cellStyle name="Normal 10 3 2 2 4 3" xfId="2559" xr:uid="{4FED8884-DE39-4E5C-B3AB-FC7726C785F1}"/>
    <cellStyle name="Normal 10 3 2 2 4 4" xfId="2560" xr:uid="{F749C3B2-7B38-4D90-8E37-D8F301DEC990}"/>
    <cellStyle name="Normal 10 3 2 2 5" xfId="1059" xr:uid="{4847FAAA-F3BB-4B9C-B557-EB809353D5F7}"/>
    <cellStyle name="Normal 10 3 2 2 5 2" xfId="2561" xr:uid="{082E70F1-C3C6-4E05-B4A4-50E6B02F0F4C}"/>
    <cellStyle name="Normal 10 3 2 2 5 3" xfId="2562" xr:uid="{CFB556ED-BB3B-4B54-A388-26E618FD0747}"/>
    <cellStyle name="Normal 10 3 2 2 5 4" xfId="2563" xr:uid="{626569BC-7455-4F12-9A63-BB717B41630D}"/>
    <cellStyle name="Normal 10 3 2 2 6" xfId="2564" xr:uid="{68C5D267-76DE-4E16-8C7A-BE9A82ADDB59}"/>
    <cellStyle name="Normal 10 3 2 2 7" xfId="2565" xr:uid="{24AD72B7-DBD4-4EEA-A1DC-D5AEC5B30F10}"/>
    <cellStyle name="Normal 10 3 2 2 8" xfId="2566" xr:uid="{42C0137D-A2C2-437F-8E50-3A33BE37DEC3}"/>
    <cellStyle name="Normal 10 3 2 3" xfId="248" xr:uid="{2CC7DB08-23B5-4EB6-A768-E6CC577CAE2D}"/>
    <cellStyle name="Normal 10 3 2 3 2" xfId="488" xr:uid="{8F900C41-14D2-46F3-9339-E11EF8B18854}"/>
    <cellStyle name="Normal 10 3 2 3 2 2" xfId="489" xr:uid="{0CD5DCA5-E60A-4935-82B6-D7A1DB39CD0A}"/>
    <cellStyle name="Normal 10 3 2 3 2 2 2" xfId="1060" xr:uid="{ABE0C9DB-7553-441E-B327-45C536BC70E9}"/>
    <cellStyle name="Normal 10 3 2 3 2 2 2 2" xfId="1061" xr:uid="{4B250A91-99F8-4368-8110-67AF7C5C9DE2}"/>
    <cellStyle name="Normal 10 3 2 3 2 2 3" xfId="1062" xr:uid="{7C9B3D21-A9C2-4106-8DA2-E8BF75A364B4}"/>
    <cellStyle name="Normal 10 3 2 3 2 3" xfId="1063" xr:uid="{1E27B712-2F88-4C31-875B-B961538FA39B}"/>
    <cellStyle name="Normal 10 3 2 3 2 3 2" xfId="1064" xr:uid="{BB02F157-CEAC-4CD6-9E37-95E28CA65CCF}"/>
    <cellStyle name="Normal 10 3 2 3 2 4" xfId="1065" xr:uid="{37BA30AA-CF9D-4479-BD80-A3A6DBAB1E1C}"/>
    <cellStyle name="Normal 10 3 2 3 3" xfId="490" xr:uid="{69D06AAB-CE19-44C4-8987-25CC331EE98B}"/>
    <cellStyle name="Normal 10 3 2 3 3 2" xfId="1066" xr:uid="{EF9E185E-231F-4E8A-BF6D-10B09FA85FF9}"/>
    <cellStyle name="Normal 10 3 2 3 3 2 2" xfId="1067" xr:uid="{15497334-D9F5-4068-938E-D5B2BFD2A026}"/>
    <cellStyle name="Normal 10 3 2 3 3 3" xfId="1068" xr:uid="{19060CA3-0636-4037-8A3B-03AE0338DDAB}"/>
    <cellStyle name="Normal 10 3 2 3 3 4" xfId="2567" xr:uid="{444B1AB0-0A88-4520-BD8A-31B464C9FDD4}"/>
    <cellStyle name="Normal 10 3 2 3 4" xfId="1069" xr:uid="{B4E01756-291D-4E75-8770-E2DF849139E4}"/>
    <cellStyle name="Normal 10 3 2 3 4 2" xfId="1070" xr:uid="{ECEE8CB5-2899-400A-888C-F6041758226F}"/>
    <cellStyle name="Normal 10 3 2 3 5" xfId="1071" xr:uid="{A11053C7-B0A0-4AA3-81E3-99D1EDA078D8}"/>
    <cellStyle name="Normal 10 3 2 3 6" xfId="2568" xr:uid="{CC205207-8B7C-4C07-A750-CE31BA12B1DC}"/>
    <cellStyle name="Normal 10 3 2 4" xfId="249" xr:uid="{FA28E38A-A46E-4D91-B75F-BE36BC6BC783}"/>
    <cellStyle name="Normal 10 3 2 4 2" xfId="491" xr:uid="{519C33B6-DB14-4E2A-B480-2DEFD808B1FC}"/>
    <cellStyle name="Normal 10 3 2 4 2 2" xfId="1072" xr:uid="{1E4629C4-A2AB-4648-9601-334440376FD9}"/>
    <cellStyle name="Normal 10 3 2 4 2 2 2" xfId="1073" xr:uid="{87C68A9F-ECA7-49D4-81E7-6E70FC345573}"/>
    <cellStyle name="Normal 10 3 2 4 2 3" xfId="1074" xr:uid="{45B060B3-C051-4997-8DA0-6B3570691900}"/>
    <cellStyle name="Normal 10 3 2 4 2 4" xfId="2569" xr:uid="{F376CF5D-6890-4F87-BA88-40294C47E8DE}"/>
    <cellStyle name="Normal 10 3 2 4 3" xfId="1075" xr:uid="{0E86AB35-48BE-47BE-B3B8-47B7916131A0}"/>
    <cellStyle name="Normal 10 3 2 4 3 2" xfId="1076" xr:uid="{B13413DA-AB16-40BE-8F22-65511916E2C5}"/>
    <cellStyle name="Normal 10 3 2 4 4" xfId="1077" xr:uid="{334DF555-4B2C-4F76-82AF-DF1BDD129154}"/>
    <cellStyle name="Normal 10 3 2 4 5" xfId="2570" xr:uid="{206938A5-5243-4EAB-AD7F-7C4D4DF71658}"/>
    <cellStyle name="Normal 10 3 2 5" xfId="251" xr:uid="{EE24CF26-715B-476E-987B-C4237463B04D}"/>
    <cellStyle name="Normal 10 3 2 5 2" xfId="1078" xr:uid="{16FC243B-6766-4FD1-B204-287FAFF512CA}"/>
    <cellStyle name="Normal 10 3 2 5 2 2" xfId="1079" xr:uid="{FF09FD58-267F-4498-BF53-E6F641487E4B}"/>
    <cellStyle name="Normal 10 3 2 5 3" xfId="1080" xr:uid="{8E65735C-3340-427C-B9CE-C9F33C52B647}"/>
    <cellStyle name="Normal 10 3 2 5 4" xfId="2571" xr:uid="{3C80F7AD-E164-43DC-BF14-374D2CFDE9BE}"/>
    <cellStyle name="Normal 10 3 2 6" xfId="1081" xr:uid="{64A641A7-94CE-4A70-AA23-4125F657E5AD}"/>
    <cellStyle name="Normal 10 3 2 6 2" xfId="1082" xr:uid="{8FF334C1-6232-4C81-AE2C-0E54138648FC}"/>
    <cellStyle name="Normal 10 3 2 6 3" xfId="2572" xr:uid="{8D7464CF-9A21-426E-ADCE-DC5089B6A7E2}"/>
    <cellStyle name="Normal 10 3 2 6 4" xfId="2573" xr:uid="{26E433A7-8832-45E0-A115-3A0019E36318}"/>
    <cellStyle name="Normal 10 3 2 7" xfId="1083" xr:uid="{040C3544-7EFA-48A6-844D-3D01FF316E2D}"/>
    <cellStyle name="Normal 10 3 2 8" xfId="2574" xr:uid="{4576AFE1-9E51-4F91-829D-A2B113710924}"/>
    <cellStyle name="Normal 10 3 2 9" xfId="2575" xr:uid="{7B928AD7-6EF2-4AC5-AC07-13ED89D8F609}"/>
    <cellStyle name="Normal 10 3 3" xfId="53" xr:uid="{2237605A-953A-4FB4-B08D-8B0F3E9DCB9A}"/>
    <cellStyle name="Normal 10 3 3 2" xfId="54" xr:uid="{85051BE2-30A6-4840-9423-8D305EAAFB4C}"/>
    <cellStyle name="Normal 10 3 3 2 2" xfId="492" xr:uid="{A556C86B-ABCF-4DB6-943B-52133B62FBF9}"/>
    <cellStyle name="Normal 10 3 3 2 2 2" xfId="1084" xr:uid="{C795EEBC-D8A5-48C9-B47F-F649A41DA4FA}"/>
    <cellStyle name="Normal 10 3 3 2 2 2 2" xfId="1085" xr:uid="{E3A3BC1D-D4E2-4193-AC8E-F2C108610E2E}"/>
    <cellStyle name="Normal 10 3 3 2 2 2 2 2" xfId="4445" xr:uid="{49764ECF-ECBD-4AE5-9B57-510C40F85342}"/>
    <cellStyle name="Normal 10 3 3 2 2 2 3" xfId="4446" xr:uid="{A6CC8FC8-2B51-4987-A4F6-421C8A1D403F}"/>
    <cellStyle name="Normal 10 3 3 2 2 3" xfId="1086" xr:uid="{46150229-8F3F-4C98-B6C1-49F0FB63C8A8}"/>
    <cellStyle name="Normal 10 3 3 2 2 3 2" xfId="4447" xr:uid="{90189F2F-BD13-402F-B047-C4DE618E840B}"/>
    <cellStyle name="Normal 10 3 3 2 2 4" xfId="2576" xr:uid="{71E22C4E-6FE6-4E78-B4B0-C987333FF641}"/>
    <cellStyle name="Normal 10 3 3 2 3" xfId="1087" xr:uid="{0746AF1F-BCF4-4131-A6D4-8B6CC2798992}"/>
    <cellStyle name="Normal 10 3 3 2 3 2" xfId="1088" xr:uid="{0EE55FB9-8F3C-4B04-973C-FF74BB36F5A6}"/>
    <cellStyle name="Normal 10 3 3 2 3 2 2" xfId="4448" xr:uid="{EE8CB233-4ED8-4437-B7A8-195CF316C25A}"/>
    <cellStyle name="Normal 10 3 3 2 3 3" xfId="2577" xr:uid="{68800537-486A-4679-9727-2B09F76B1BB1}"/>
    <cellStyle name="Normal 10 3 3 2 3 4" xfId="2578" xr:uid="{4B79E963-BFA6-4F9A-A320-44CB800570C0}"/>
    <cellStyle name="Normal 10 3 3 2 4" xfId="1089" xr:uid="{00C52D25-579A-4BE2-8AE8-B1DAE33FD667}"/>
    <cellStyle name="Normal 10 3 3 2 4 2" xfId="4449" xr:uid="{0193FE8D-93B7-434A-AC1A-2901F8AD360B}"/>
    <cellStyle name="Normal 10 3 3 2 5" xfId="2579" xr:uid="{5AE02383-7903-4F90-8B8D-24E080550520}"/>
    <cellStyle name="Normal 10 3 3 2 6" xfId="2580" xr:uid="{BA216AF9-683C-4D56-AC48-5DB715FD0C61}"/>
    <cellStyle name="Normal 10 3 3 3" xfId="252" xr:uid="{643AF15C-11DB-44DC-94A7-7ED2C6CF3378}"/>
    <cellStyle name="Normal 10 3 3 3 2" xfId="1090" xr:uid="{00CF91FF-70D7-4E9D-BC69-CF14DD2D2A71}"/>
    <cellStyle name="Normal 10 3 3 3 2 2" xfId="1091" xr:uid="{B5F7E89D-C5F2-4863-B168-C678C6C710D2}"/>
    <cellStyle name="Normal 10 3 3 3 2 2 2" xfId="4450" xr:uid="{C67FF850-7608-4A17-B527-8CB7340FD834}"/>
    <cellStyle name="Normal 10 3 3 3 2 3" xfId="2581" xr:uid="{3188C234-9ECA-4CA3-ADFF-73EE48406355}"/>
    <cellStyle name="Normal 10 3 3 3 2 4" xfId="2582" xr:uid="{A0A33C1C-D03C-42BC-86EC-FE6573FEADB1}"/>
    <cellStyle name="Normal 10 3 3 3 3" xfId="1092" xr:uid="{8DA548EB-79DA-4D80-8C32-517BA555A8AE}"/>
    <cellStyle name="Normal 10 3 3 3 3 2" xfId="4451" xr:uid="{17E1263A-DFF2-4C86-BE37-E2C4FDD1957E}"/>
    <cellStyle name="Normal 10 3 3 3 4" xfId="2583" xr:uid="{65F5B82C-37D7-481F-9AEF-8E79112F40F7}"/>
    <cellStyle name="Normal 10 3 3 3 5" xfId="2584" xr:uid="{7F9103A1-D522-44D8-872D-B9087AC80BAE}"/>
    <cellStyle name="Normal 10 3 3 4" xfId="1093" xr:uid="{682F8203-DAC3-4617-8DBA-AB8E1D43EB72}"/>
    <cellStyle name="Normal 10 3 3 4 2" xfId="1094" xr:uid="{079D91D0-F5C8-4342-BA0F-0017440D7E4B}"/>
    <cellStyle name="Normal 10 3 3 4 2 2" xfId="4452" xr:uid="{18BFD5DE-D0CC-4241-B233-498B0EDF7259}"/>
    <cellStyle name="Normal 10 3 3 4 3" xfId="2585" xr:uid="{3279932C-9B9D-42B9-A068-BB665DB36FEF}"/>
    <cellStyle name="Normal 10 3 3 4 4" xfId="2586" xr:uid="{424C7506-1908-4704-B95D-7B918BA0A3EA}"/>
    <cellStyle name="Normal 10 3 3 5" xfId="1095" xr:uid="{C8D0C838-180E-4286-9E7B-D1BB74298494}"/>
    <cellStyle name="Normal 10 3 3 5 2" xfId="2587" xr:uid="{49F778C2-6CCE-4152-85E6-18452C34720C}"/>
    <cellStyle name="Normal 10 3 3 5 3" xfId="2588" xr:uid="{EB29FF19-7831-4CAE-9B23-F15F7D8D1052}"/>
    <cellStyle name="Normal 10 3 3 5 4" xfId="2589" xr:uid="{A488B17E-E976-42BE-AD11-9CAD6F2FC4AF}"/>
    <cellStyle name="Normal 10 3 3 6" xfId="2590" xr:uid="{8A762A71-D135-4ACD-AEDC-EBBDB595BD44}"/>
    <cellStyle name="Normal 10 3 3 7" xfId="2591" xr:uid="{B4956547-86E5-4FE1-BA68-DA050BF28592}"/>
    <cellStyle name="Normal 10 3 3 8" xfId="2592" xr:uid="{89C42B22-70A6-4AD7-B018-CEF64DDCF807}"/>
    <cellStyle name="Normal 10 3 4" xfId="55" xr:uid="{DC263026-2F41-4AB1-901C-53B378DD4550}"/>
    <cellStyle name="Normal 10 3 4 2" xfId="493" xr:uid="{6F80BA30-E32B-4797-A88D-C324CDDAB656}"/>
    <cellStyle name="Normal 10 3 4 2 2" xfId="494" xr:uid="{B0AB5225-4125-4EBD-9947-4D5C02548B07}"/>
    <cellStyle name="Normal 10 3 4 2 2 2" xfId="1096" xr:uid="{105F6A7C-E94E-4541-93B5-AA6088F34C54}"/>
    <cellStyle name="Normal 10 3 4 2 2 2 2" xfId="1097" xr:uid="{6DF586E0-69E5-43B7-866C-62E0AB5CB495}"/>
    <cellStyle name="Normal 10 3 4 2 2 3" xfId="1098" xr:uid="{7F0EEF62-258A-4DC4-9BE4-DB8D19C065D2}"/>
    <cellStyle name="Normal 10 3 4 2 2 4" xfId="2593" xr:uid="{BFC91B8E-6F01-493E-8E5F-DB9D1CBCB8EC}"/>
    <cellStyle name="Normal 10 3 4 2 3" xfId="1099" xr:uid="{10722E9F-E01A-4787-A67B-5BCFCA648358}"/>
    <cellStyle name="Normal 10 3 4 2 3 2" xfId="1100" xr:uid="{3A0EE676-DC88-4DC6-B363-D0D5702B91C2}"/>
    <cellStyle name="Normal 10 3 4 2 4" xfId="1101" xr:uid="{BBAC8AB7-32B2-484B-B3CD-7CEEECA498F2}"/>
    <cellStyle name="Normal 10 3 4 2 5" xfId="2594" xr:uid="{A4A99AF4-C4D0-45AF-9802-B55AC023E728}"/>
    <cellStyle name="Normal 10 3 4 3" xfId="495" xr:uid="{5EA972F2-D9E7-4628-89E6-FC179359992E}"/>
    <cellStyle name="Normal 10 3 4 3 2" xfId="1102" xr:uid="{6BB4058C-7568-46B4-AA73-9BA2BD0F4DDF}"/>
    <cellStyle name="Normal 10 3 4 3 2 2" xfId="1103" xr:uid="{03EFF3FA-B9B8-47D3-9664-6B23B489B0F7}"/>
    <cellStyle name="Normal 10 3 4 3 3" xfId="1104" xr:uid="{B3577C36-B4EC-424E-B18F-1E1ADBAED5F7}"/>
    <cellStyle name="Normal 10 3 4 3 4" xfId="2595" xr:uid="{6C4ED90D-B1B8-4938-BBF6-66F14278A5C8}"/>
    <cellStyle name="Normal 10 3 4 4" xfId="1105" xr:uid="{D3147010-8914-4E17-BE75-DEEF2804195F}"/>
    <cellStyle name="Normal 10 3 4 4 2" xfId="1106" xr:uid="{51FA03BE-50F4-4C4F-B778-A104FE052454}"/>
    <cellStyle name="Normal 10 3 4 4 3" xfId="2596" xr:uid="{D94BF81E-DCE4-433F-8657-673EEB0958F7}"/>
    <cellStyle name="Normal 10 3 4 4 4" xfId="2597" xr:uid="{CBAA2DC2-BDB4-4209-AA9C-1DB250600D15}"/>
    <cellStyle name="Normal 10 3 4 5" xfId="1107" xr:uid="{8A8AE887-D95A-45E7-9D48-6AEB8DFCAA03}"/>
    <cellStyle name="Normal 10 3 4 6" xfId="2598" xr:uid="{102662F3-1E32-4574-9C83-8601C784B604}"/>
    <cellStyle name="Normal 10 3 4 7" xfId="2599" xr:uid="{24FD694E-C9BB-48CD-A4A2-F9AF42156082}"/>
    <cellStyle name="Normal 10 3 5" xfId="253" xr:uid="{EC2E4090-6CDA-42C1-B444-A28FEDC651EA}"/>
    <cellStyle name="Normal 10 3 5 2" xfId="496" xr:uid="{A86E938D-29FD-4269-9F70-8AEDBF1BFDA4}"/>
    <cellStyle name="Normal 10 3 5 2 2" xfId="1108" xr:uid="{ED304895-6178-49CB-BA09-FDE45D382769}"/>
    <cellStyle name="Normal 10 3 5 2 2 2" xfId="1109" xr:uid="{4027A805-3C45-4BF6-A5AC-ACAA6BBE1EAB}"/>
    <cellStyle name="Normal 10 3 5 2 3" xfId="1110" xr:uid="{8EFD8DE6-8DEA-4722-840E-96BA859255EC}"/>
    <cellStyle name="Normal 10 3 5 2 4" xfId="2600" xr:uid="{260A57BB-8C93-494E-914E-2349EBDB2D21}"/>
    <cellStyle name="Normal 10 3 5 3" xfId="1111" xr:uid="{D11DCBCF-C83C-4231-9319-8361908DF594}"/>
    <cellStyle name="Normal 10 3 5 3 2" xfId="1112" xr:uid="{F563A2D5-39D4-43CD-ADD2-43A49500D4D2}"/>
    <cellStyle name="Normal 10 3 5 3 3" xfId="2601" xr:uid="{AD04ED43-4961-4584-9B9F-855744004DF0}"/>
    <cellStyle name="Normal 10 3 5 3 4" xfId="2602" xr:uid="{E9EA3132-45CA-4787-8B74-91FF7F2F5EFD}"/>
    <cellStyle name="Normal 10 3 5 4" xfId="1113" xr:uid="{221BAFD3-9E11-49BC-9386-C97D19A441A0}"/>
    <cellStyle name="Normal 10 3 5 5" xfId="2603" xr:uid="{A1F187E5-F035-496D-A776-4E38F9059742}"/>
    <cellStyle name="Normal 10 3 5 6" xfId="2604" xr:uid="{50F1733B-5182-4797-8D4D-9D31D45B0B00}"/>
    <cellStyle name="Normal 10 3 6" xfId="254" xr:uid="{ED440185-5295-4DBF-906C-8C9EA7540CEE}"/>
    <cellStyle name="Normal 10 3 6 2" xfId="1114" xr:uid="{E4579E1D-10CB-4DBF-B991-D92F88F65A28}"/>
    <cellStyle name="Normal 10 3 6 2 2" xfId="1115" xr:uid="{A07B7537-F5EE-44B9-AC60-9094DBA432CC}"/>
    <cellStyle name="Normal 10 3 6 2 3" xfId="2605" xr:uid="{26DDCAA6-067F-42B7-BB99-C1DDC9BAC6E3}"/>
    <cellStyle name="Normal 10 3 6 2 4" xfId="2606" xr:uid="{5E1E2310-390B-4D47-AEEC-0B3506041C88}"/>
    <cellStyle name="Normal 10 3 6 3" xfId="1116" xr:uid="{9BE1160B-E611-414D-ABBE-A37D090976C6}"/>
    <cellStyle name="Normal 10 3 6 4" xfId="2607" xr:uid="{86A255C3-0939-4FD0-8811-A137CB996D32}"/>
    <cellStyle name="Normal 10 3 6 5" xfId="2608" xr:uid="{52EF7F06-404A-4DAA-8037-4E39B94B9E43}"/>
    <cellStyle name="Normal 10 3 7" xfId="1117" xr:uid="{6F98F05F-0341-4DDB-877E-AFE4DC19EF74}"/>
    <cellStyle name="Normal 10 3 7 2" xfId="1118" xr:uid="{0FCF4348-5D13-4641-8218-074130FB2EAF}"/>
    <cellStyle name="Normal 10 3 7 3" xfId="2609" xr:uid="{BC5F43D7-2EDB-4BFD-9B4B-73ABED9D0EE3}"/>
    <cellStyle name="Normal 10 3 7 4" xfId="2610" xr:uid="{650C56A5-7816-4BD7-8ADD-3450856299A0}"/>
    <cellStyle name="Normal 10 3 8" xfId="1119" xr:uid="{47ED3F71-29C5-4F10-A95A-4345826A77EB}"/>
    <cellStyle name="Normal 10 3 8 2" xfId="2611" xr:uid="{9B0F37A9-0879-4EB1-81C3-74D46519F965}"/>
    <cellStyle name="Normal 10 3 8 3" xfId="2612" xr:uid="{4743AFC5-1DF1-4318-9DD6-D0FAF51BDC8A}"/>
    <cellStyle name="Normal 10 3 8 4" xfId="2613" xr:uid="{13A780B6-3435-4EF6-82B5-EF371E07019D}"/>
    <cellStyle name="Normal 10 3 9" xfId="2614" xr:uid="{562C0937-6CD7-4716-8FD8-D7D9C16A7EBC}"/>
    <cellStyle name="Normal 10 4" xfId="56" xr:uid="{A98E3422-5C55-4F0B-8963-7403FF3F6E7F}"/>
    <cellStyle name="Normal 10 4 10" xfId="2615" xr:uid="{990E14BA-307A-427E-8A98-FD3FBB2C7796}"/>
    <cellStyle name="Normal 10 4 11" xfId="2616" xr:uid="{B460F9D0-5435-43D4-BD52-58405AA98696}"/>
    <cellStyle name="Normal 10 4 2" xfId="57" xr:uid="{61C04067-E876-4CB6-9345-3559A0ADA702}"/>
    <cellStyle name="Normal 10 4 2 2" xfId="255" xr:uid="{E098756A-3682-4C9C-9909-119694CA4969}"/>
    <cellStyle name="Normal 10 4 2 2 2" xfId="497" xr:uid="{A794D286-48E3-4C16-B68E-F256B5B9ECE2}"/>
    <cellStyle name="Normal 10 4 2 2 2 2" xfId="498" xr:uid="{EA7EBE83-2A7F-409E-BB3F-A54AF87C7A0F}"/>
    <cellStyle name="Normal 10 4 2 2 2 2 2" xfId="1120" xr:uid="{F7947BAB-6735-4620-BB65-09A795801070}"/>
    <cellStyle name="Normal 10 4 2 2 2 2 3" xfId="2617" xr:uid="{ECD204AE-0513-4B12-ACDC-575265E9953B}"/>
    <cellStyle name="Normal 10 4 2 2 2 2 4" xfId="2618" xr:uid="{41204540-0F92-4CC1-B163-F58D12F99CA5}"/>
    <cellStyle name="Normal 10 4 2 2 2 3" xfId="1121" xr:uid="{708E16D4-4A7F-4750-AEB9-63CD8B11F50F}"/>
    <cellStyle name="Normal 10 4 2 2 2 3 2" xfId="2619" xr:uid="{A30361FA-3847-4970-8BFE-F2246AA36BC2}"/>
    <cellStyle name="Normal 10 4 2 2 2 3 3" xfId="2620" xr:uid="{932B1AB9-0679-4BDE-B36E-27F6DBA7C463}"/>
    <cellStyle name="Normal 10 4 2 2 2 3 4" xfId="2621" xr:uid="{4330DAC4-C8E3-43AC-B208-3516AB420F59}"/>
    <cellStyle name="Normal 10 4 2 2 2 4" xfId="2622" xr:uid="{08D4C48D-7350-4673-A705-9F1124016D08}"/>
    <cellStyle name="Normal 10 4 2 2 2 5" xfId="2623" xr:uid="{83E2BB3F-080A-4B7A-99FE-95F3B49579A9}"/>
    <cellStyle name="Normal 10 4 2 2 2 6" xfId="2624" xr:uid="{95943FEB-553D-4DB1-B429-27F8B811873A}"/>
    <cellStyle name="Normal 10 4 2 2 3" xfId="499" xr:uid="{93C72610-13AF-4E73-9F55-3358423329AC}"/>
    <cellStyle name="Normal 10 4 2 2 3 2" xfId="1122" xr:uid="{F58E08ED-7082-4192-A634-B28D7E844684}"/>
    <cellStyle name="Normal 10 4 2 2 3 2 2" xfId="2625" xr:uid="{FA828528-50ED-485E-AE76-460A0BBBD2CF}"/>
    <cellStyle name="Normal 10 4 2 2 3 2 3" xfId="2626" xr:uid="{60A9F48A-FBC1-478E-9B02-6CF940A48C0C}"/>
    <cellStyle name="Normal 10 4 2 2 3 2 4" xfId="2627" xr:uid="{4714A290-8EC1-4FA7-A3E0-E8ED02A09E14}"/>
    <cellStyle name="Normal 10 4 2 2 3 3" xfId="2628" xr:uid="{21CF9822-FCD7-4867-930E-D4F72C6AC50E}"/>
    <cellStyle name="Normal 10 4 2 2 3 4" xfId="2629" xr:uid="{419652C5-7639-4766-8C45-43E306E9903B}"/>
    <cellStyle name="Normal 10 4 2 2 3 5" xfId="2630" xr:uid="{FDFAB84A-FF55-43E4-95C8-64F780D94104}"/>
    <cellStyle name="Normal 10 4 2 2 4" xfId="1123" xr:uid="{F1B152E2-D628-4430-A729-A78F2C0D341E}"/>
    <cellStyle name="Normal 10 4 2 2 4 2" xfId="2631" xr:uid="{00F35D7F-E726-4FC8-B3C5-3F2E113D094D}"/>
    <cellStyle name="Normal 10 4 2 2 4 3" xfId="2632" xr:uid="{63DBA7AC-1C0A-436A-89DB-527224FD952F}"/>
    <cellStyle name="Normal 10 4 2 2 4 4" xfId="2633" xr:uid="{A5788719-D1E7-4FD9-8746-36F311ABE45B}"/>
    <cellStyle name="Normal 10 4 2 2 5" xfId="2634" xr:uid="{83E1608A-EC1F-4BF7-9FF4-3297F427C87D}"/>
    <cellStyle name="Normal 10 4 2 2 5 2" xfId="2635" xr:uid="{AF141E65-D4D2-4706-9E1E-DE1AB4CA6715}"/>
    <cellStyle name="Normal 10 4 2 2 5 3" xfId="2636" xr:uid="{038A13AB-2CD6-42C5-9843-133039BD2271}"/>
    <cellStyle name="Normal 10 4 2 2 5 4" xfId="2637" xr:uid="{3F62A343-AAFD-4A7D-8DCC-66D32F06C703}"/>
    <cellStyle name="Normal 10 4 2 2 6" xfId="2638" xr:uid="{C3C54BCF-AC8C-4B76-8695-2123D47E0312}"/>
    <cellStyle name="Normal 10 4 2 2 7" xfId="2639" xr:uid="{56CEDC75-64F2-4B2C-994F-461C5B89CD27}"/>
    <cellStyle name="Normal 10 4 2 2 8" xfId="2640" xr:uid="{B7C3C7D9-1353-47F7-8936-C58A2478C9A0}"/>
    <cellStyle name="Normal 10 4 2 3" xfId="500" xr:uid="{950EB46A-FE35-40B4-8B9A-F4A015941D09}"/>
    <cellStyle name="Normal 10 4 2 3 2" xfId="501" xr:uid="{20BCEFDD-A680-4EA2-8191-860003076E40}"/>
    <cellStyle name="Normal 10 4 2 3 2 2" xfId="502" xr:uid="{91E577E3-EA4E-4D9D-9BDE-329B87D5E0BE}"/>
    <cellStyle name="Normal 10 4 2 3 2 3" xfId="2641" xr:uid="{8A213611-11BD-4723-8330-AB305A04DBE6}"/>
    <cellStyle name="Normal 10 4 2 3 2 4" xfId="2642" xr:uid="{69BDCF60-6A3E-40CB-9A88-4BE875D08B86}"/>
    <cellStyle name="Normal 10 4 2 3 3" xfId="503" xr:uid="{B6E695BC-7286-42EA-993B-9003ECE47427}"/>
    <cellStyle name="Normal 10 4 2 3 3 2" xfId="2643" xr:uid="{AF1EDA48-AC92-494E-A06F-D099BE22FBBA}"/>
    <cellStyle name="Normal 10 4 2 3 3 3" xfId="2644" xr:uid="{1ADD26D6-CE95-4B6E-BA86-AB6B50D2AA39}"/>
    <cellStyle name="Normal 10 4 2 3 3 4" xfId="2645" xr:uid="{76FCAFF6-F7A9-49CB-9038-78182A9261D2}"/>
    <cellStyle name="Normal 10 4 2 3 4" xfId="2646" xr:uid="{EB4A6E13-219E-4BAA-B3E3-8C41CA561777}"/>
    <cellStyle name="Normal 10 4 2 3 5" xfId="2647" xr:uid="{FBDF6F66-A002-4F5D-860C-67746587FC0F}"/>
    <cellStyle name="Normal 10 4 2 3 6" xfId="2648" xr:uid="{B9FCE084-1C1B-4AD1-9937-5AA81A2D5E05}"/>
    <cellStyle name="Normal 10 4 2 4" xfId="504" xr:uid="{5F437F5F-4A65-471E-BB55-8A61866F5F0C}"/>
    <cellStyle name="Normal 10 4 2 4 2" xfId="505" xr:uid="{4AC56C43-43C2-42A5-AAEC-AE6A14F10754}"/>
    <cellStyle name="Normal 10 4 2 4 2 2" xfId="2649" xr:uid="{C5704948-BB24-481E-B238-436BED45F63A}"/>
    <cellStyle name="Normal 10 4 2 4 2 3" xfId="2650" xr:uid="{F9304F4B-876E-41D0-93BF-1254D3D413C5}"/>
    <cellStyle name="Normal 10 4 2 4 2 4" xfId="2651" xr:uid="{9632D724-86E3-4B84-A06E-9F0642ADC941}"/>
    <cellStyle name="Normal 10 4 2 4 3" xfId="2652" xr:uid="{8FEA410D-6B9F-4D93-B497-BC165C0F8B08}"/>
    <cellStyle name="Normal 10 4 2 4 4" xfId="2653" xr:uid="{72679E30-5A6B-49A1-83D0-8113FAD1E860}"/>
    <cellStyle name="Normal 10 4 2 4 5" xfId="2654" xr:uid="{A9D69A42-CD73-4738-B3DD-E448E6457618}"/>
    <cellStyle name="Normal 10 4 2 5" xfId="506" xr:uid="{3A71B4B5-BE31-4C4F-8EAA-783084CBAFC6}"/>
    <cellStyle name="Normal 10 4 2 5 2" xfId="2655" xr:uid="{3B86C6F5-5ED5-426A-89BF-CD4ECE8109EF}"/>
    <cellStyle name="Normal 10 4 2 5 3" xfId="2656" xr:uid="{3966DE0F-3782-4550-AEA6-0431E419D601}"/>
    <cellStyle name="Normal 10 4 2 5 4" xfId="2657" xr:uid="{B80AAD29-FB79-4F97-84F7-30209B184C17}"/>
    <cellStyle name="Normal 10 4 2 6" xfId="2658" xr:uid="{B78D756A-E300-4270-887A-C102C1FD24C7}"/>
    <cellStyle name="Normal 10 4 2 6 2" xfId="2659" xr:uid="{1A79DFC6-C4FC-4176-82BF-3B4A6FB24437}"/>
    <cellStyle name="Normal 10 4 2 6 3" xfId="2660" xr:uid="{C3FA9B59-A75B-4990-90C5-76DE348C9676}"/>
    <cellStyle name="Normal 10 4 2 6 4" xfId="2661" xr:uid="{4D51C0F9-A7C1-4D1C-895A-25172746A218}"/>
    <cellStyle name="Normal 10 4 2 7" xfId="2662" xr:uid="{7C4D9E12-6A6B-4D03-9E32-05C806F82125}"/>
    <cellStyle name="Normal 10 4 2 8" xfId="2663" xr:uid="{D45B24A0-718D-4296-8B62-AA4FDC968669}"/>
    <cellStyle name="Normal 10 4 2 9" xfId="2664" xr:uid="{110A7757-14B2-4FD0-B1D3-6EDBCADDC4C0}"/>
    <cellStyle name="Normal 10 4 3" xfId="256" xr:uid="{DAC49816-C74F-4855-A182-EBC115FA5F17}"/>
    <cellStyle name="Normal 10 4 3 2" xfId="507" xr:uid="{CB8E1DFD-15A9-46FB-BFE9-350A5478B24D}"/>
    <cellStyle name="Normal 10 4 3 2 2" xfId="508" xr:uid="{15C12B50-268F-419F-902B-97FD911C7887}"/>
    <cellStyle name="Normal 10 4 3 2 2 2" xfId="1124" xr:uid="{9D99C51B-CA17-404B-AEE5-4B8B00974A38}"/>
    <cellStyle name="Normal 10 4 3 2 2 2 2" xfId="1125" xr:uid="{737834C5-334E-4794-A3FE-C26DE398041E}"/>
    <cellStyle name="Normal 10 4 3 2 2 3" xfId="1126" xr:uid="{FBFBDFAC-38F1-4E29-A1BC-68D5BB7B407E}"/>
    <cellStyle name="Normal 10 4 3 2 2 4" xfId="2665" xr:uid="{5635B3F2-804C-4D69-965A-494B1DAD48FD}"/>
    <cellStyle name="Normal 10 4 3 2 3" xfId="1127" xr:uid="{BD60A53A-4A15-4B1C-BB0C-46815035F9F9}"/>
    <cellStyle name="Normal 10 4 3 2 3 2" xfId="1128" xr:uid="{AD55AAAE-4420-4378-BF86-33838F7A6F46}"/>
    <cellStyle name="Normal 10 4 3 2 3 3" xfId="2666" xr:uid="{049E8189-F5FB-4A84-9C27-BD3868257A50}"/>
    <cellStyle name="Normal 10 4 3 2 3 4" xfId="2667" xr:uid="{572EFF10-E69E-41B3-AE76-F17065F43CAE}"/>
    <cellStyle name="Normal 10 4 3 2 4" xfId="1129" xr:uid="{41AE99A0-0A2A-4ABF-BD49-F4D80FD8E346}"/>
    <cellStyle name="Normal 10 4 3 2 5" xfId="2668" xr:uid="{5C71228F-7BDE-48FC-95BB-CD300DE39651}"/>
    <cellStyle name="Normal 10 4 3 2 6" xfId="2669" xr:uid="{FDE10C51-7503-439B-B614-710B6FF69657}"/>
    <cellStyle name="Normal 10 4 3 3" xfId="509" xr:uid="{BB7A029A-FF3C-4F10-A8CC-A3489A8BB36B}"/>
    <cellStyle name="Normal 10 4 3 3 2" xfId="1130" xr:uid="{CCF6C1B8-F65E-422A-A47A-B728801020E9}"/>
    <cellStyle name="Normal 10 4 3 3 2 2" xfId="1131" xr:uid="{D3BC225A-06F6-4499-AFD0-B466F8BF817A}"/>
    <cellStyle name="Normal 10 4 3 3 2 3" xfId="2670" xr:uid="{981982B9-0003-45CC-A6C8-D9326E46FC6C}"/>
    <cellStyle name="Normal 10 4 3 3 2 4" xfId="2671" xr:uid="{AAE98A7D-9D85-440E-8A58-F54CFBDA8D5A}"/>
    <cellStyle name="Normal 10 4 3 3 3" xfId="1132" xr:uid="{6745488F-ADEA-4874-83BD-85E213B2FE37}"/>
    <cellStyle name="Normal 10 4 3 3 4" xfId="2672" xr:uid="{C928C309-1A53-48AE-946D-4C7C85366BC6}"/>
    <cellStyle name="Normal 10 4 3 3 5" xfId="2673" xr:uid="{9955B144-E234-4468-9C0F-6E2466E4844D}"/>
    <cellStyle name="Normal 10 4 3 4" xfId="1133" xr:uid="{7CA1E0A9-EB53-4DBF-83F1-AF2513A6182C}"/>
    <cellStyle name="Normal 10 4 3 4 2" xfId="1134" xr:uid="{7900C7A8-6CE7-43D6-906B-00F43FFCF871}"/>
    <cellStyle name="Normal 10 4 3 4 3" xfId="2674" xr:uid="{0D38207B-E28B-4C8E-805F-B02BC5C08F33}"/>
    <cellStyle name="Normal 10 4 3 4 4" xfId="2675" xr:uid="{2EE9DEF1-1474-4A91-B80C-55299C66A5E4}"/>
    <cellStyle name="Normal 10 4 3 5" xfId="1135" xr:uid="{7F2FDE66-C16B-4A6C-BE19-F8793A7015C2}"/>
    <cellStyle name="Normal 10 4 3 5 2" xfId="2676" xr:uid="{B0B1C170-D259-4CA2-9B31-526F1CE38BFE}"/>
    <cellStyle name="Normal 10 4 3 5 3" xfId="2677" xr:uid="{D0C8969A-74A6-42A5-955B-B1C0763D27A2}"/>
    <cellStyle name="Normal 10 4 3 5 4" xfId="2678" xr:uid="{87DEE2E3-9830-45CA-8701-B30833790B28}"/>
    <cellStyle name="Normal 10 4 3 6" xfId="2679" xr:uid="{6195ADA1-853D-4B5C-B13C-C95C54D5970A}"/>
    <cellStyle name="Normal 10 4 3 7" xfId="2680" xr:uid="{57ED7FBC-F9EE-4FC9-AE70-FFE0A90CFD0E}"/>
    <cellStyle name="Normal 10 4 3 8" xfId="2681" xr:uid="{CDFEE7E4-1BAC-4931-912F-B478EEA6FC63}"/>
    <cellStyle name="Normal 10 4 4" xfId="257" xr:uid="{5A9F5F08-A352-4ECA-9269-B0D622E419E0}"/>
    <cellStyle name="Normal 10 4 4 2" xfId="510" xr:uid="{9618E76A-DB10-416B-97FD-570489DBF92C}"/>
    <cellStyle name="Normal 10 4 4 2 2" xfId="511" xr:uid="{8414C019-4122-4556-89A0-8BBC3B141B26}"/>
    <cellStyle name="Normal 10 4 4 2 2 2" xfId="1136" xr:uid="{FE3392E0-AA77-4327-AC71-DC7EC1B8E73F}"/>
    <cellStyle name="Normal 10 4 4 2 2 3" xfId="2682" xr:uid="{F6174CAE-56A9-4859-A97E-4A4667E7F528}"/>
    <cellStyle name="Normal 10 4 4 2 2 4" xfId="2683" xr:uid="{770EE2A5-0038-42CC-8C7D-59194386C9DE}"/>
    <cellStyle name="Normal 10 4 4 2 3" xfId="1137" xr:uid="{A189B8E2-A9A7-469F-BD8E-719744CFAA7B}"/>
    <cellStyle name="Normal 10 4 4 2 4" xfId="2684" xr:uid="{7359BB64-7469-439D-B423-46149F593BE4}"/>
    <cellStyle name="Normal 10 4 4 2 5" xfId="2685" xr:uid="{8C572714-BD08-4878-ACAD-851BEA773458}"/>
    <cellStyle name="Normal 10 4 4 3" xfId="512" xr:uid="{32A2311F-95A8-4164-84FD-1AAB815C1CCC}"/>
    <cellStyle name="Normal 10 4 4 3 2" xfId="1138" xr:uid="{334B5CFA-8399-45D3-ABD4-2F12BDB4EF12}"/>
    <cellStyle name="Normal 10 4 4 3 3" xfId="2686" xr:uid="{40C5D341-C06F-4740-AA71-217C48CE8990}"/>
    <cellStyle name="Normal 10 4 4 3 4" xfId="2687" xr:uid="{3EA923D0-F067-4451-B553-B29D642909B1}"/>
    <cellStyle name="Normal 10 4 4 4" xfId="1139" xr:uid="{D1BC2372-71AA-41B3-AEF8-FEE1125F27ED}"/>
    <cellStyle name="Normal 10 4 4 4 2" xfId="2688" xr:uid="{54E4A5A9-F6E8-4A22-8935-524735D234C6}"/>
    <cellStyle name="Normal 10 4 4 4 3" xfId="2689" xr:uid="{FC0F5B67-441B-4DA4-8051-7863DED57BF8}"/>
    <cellStyle name="Normal 10 4 4 4 4" xfId="2690" xr:uid="{809369B5-5074-41F9-A25E-FBCB1603C2CA}"/>
    <cellStyle name="Normal 10 4 4 5" xfId="2691" xr:uid="{B321B620-C5F9-44AC-B59A-80187B029DB8}"/>
    <cellStyle name="Normal 10 4 4 6" xfId="2692" xr:uid="{3DBB0909-B8DC-4E1B-93D9-60DDC3E69C88}"/>
    <cellStyle name="Normal 10 4 4 7" xfId="2693" xr:uid="{C0FE40A3-C454-4012-904C-0FD5D32F3495}"/>
    <cellStyle name="Normal 10 4 5" xfId="258" xr:uid="{09AA2453-0240-45D6-A6B7-C82C98B3452D}"/>
    <cellStyle name="Normal 10 4 5 2" xfId="513" xr:uid="{4369CCE1-2227-46E8-A935-7EBED647C0D4}"/>
    <cellStyle name="Normal 10 4 5 2 2" xfId="1140" xr:uid="{59071907-4AD3-4054-83E3-8109592F3EA7}"/>
    <cellStyle name="Normal 10 4 5 2 3" xfId="2694" xr:uid="{60647320-A377-4968-922C-C8717522E3CE}"/>
    <cellStyle name="Normal 10 4 5 2 4" xfId="2695" xr:uid="{2CD085BD-8FE9-481F-A186-4D43D58E012D}"/>
    <cellStyle name="Normal 10 4 5 3" xfId="1141" xr:uid="{07183B80-850C-4A91-9B3B-62C1769A8ECE}"/>
    <cellStyle name="Normal 10 4 5 3 2" xfId="2696" xr:uid="{CBECE449-EDC4-4899-93BB-F548004479CF}"/>
    <cellStyle name="Normal 10 4 5 3 3" xfId="2697" xr:uid="{53C8B5E9-75D0-4792-8218-700097E741FB}"/>
    <cellStyle name="Normal 10 4 5 3 4" xfId="2698" xr:uid="{E1B32503-2264-490D-999A-D986A89700B9}"/>
    <cellStyle name="Normal 10 4 5 4" xfId="2699" xr:uid="{157DC9F7-6C29-4992-94B6-D06033B7F3EF}"/>
    <cellStyle name="Normal 10 4 5 5" xfId="2700" xr:uid="{0838AB3D-1AC3-4D3C-BBD7-138FDF19647D}"/>
    <cellStyle name="Normal 10 4 5 6" xfId="2701" xr:uid="{C4FB0D1D-1C81-46E8-8619-CFAFE6E98C7A}"/>
    <cellStyle name="Normal 10 4 6" xfId="514" xr:uid="{2D8BA08A-D13A-4719-A5FB-15FAA7D35C59}"/>
    <cellStyle name="Normal 10 4 6 2" xfId="1142" xr:uid="{9F5E28BD-685C-4834-A532-5200946C652A}"/>
    <cellStyle name="Normal 10 4 6 2 2" xfId="2702" xr:uid="{38E526BB-6988-41B5-B620-09BF4793E2CA}"/>
    <cellStyle name="Normal 10 4 6 2 3" xfId="2703" xr:uid="{4B3FE6C0-3B01-4B03-B740-B6A072C86E3D}"/>
    <cellStyle name="Normal 10 4 6 2 4" xfId="2704" xr:uid="{83D7CA0E-E7C2-4995-8565-EA1D5294FE7B}"/>
    <cellStyle name="Normal 10 4 6 3" xfId="2705" xr:uid="{0C5042AE-F639-453C-B162-CAF22EA275F4}"/>
    <cellStyle name="Normal 10 4 6 4" xfId="2706" xr:uid="{44D2305E-D9DE-42EE-905E-0A40EE374845}"/>
    <cellStyle name="Normal 10 4 6 5" xfId="2707" xr:uid="{8AB11128-D60D-4484-A7A0-D7EF49E813FD}"/>
    <cellStyle name="Normal 10 4 7" xfId="1143" xr:uid="{84BCD2A5-3F9B-48A4-B5AB-EB2F17B86EE2}"/>
    <cellStyle name="Normal 10 4 7 2" xfId="2708" xr:uid="{CBB2887A-52B4-4C97-AF33-C7DBB2E8B34C}"/>
    <cellStyle name="Normal 10 4 7 3" xfId="2709" xr:uid="{8BABEB44-BEDA-49C5-8755-988CBBF72C75}"/>
    <cellStyle name="Normal 10 4 7 4" xfId="2710" xr:uid="{229AE893-7E32-4C45-9813-C4BBE6FDCAF9}"/>
    <cellStyle name="Normal 10 4 8" xfId="2711" xr:uid="{DA6A41AB-A9CF-42B8-8FE7-5E3FDF943D34}"/>
    <cellStyle name="Normal 10 4 8 2" xfId="2712" xr:uid="{A25ED814-DC51-48B8-A1B0-54E61B49B8C5}"/>
    <cellStyle name="Normal 10 4 8 3" xfId="2713" xr:uid="{AEC06AD3-19CD-4802-AA59-7618F1FAD9C3}"/>
    <cellStyle name="Normal 10 4 8 4" xfId="2714" xr:uid="{AD4AE3C8-0DED-4F04-9893-B7F460A8697F}"/>
    <cellStyle name="Normal 10 4 9" xfId="2715" xr:uid="{B82AB72C-FF42-4D8D-B63C-4D9DBDFDC23D}"/>
    <cellStyle name="Normal 10 5" xfId="58" xr:uid="{0010795E-28E0-4EA2-9366-8FAC9A86B568}"/>
    <cellStyle name="Normal 10 5 2" xfId="59" xr:uid="{51B63D2A-B7C2-44DD-92A7-C5E19772351B}"/>
    <cellStyle name="Normal 10 5 2 2" xfId="259" xr:uid="{4C98A852-F3B6-41C6-BA8D-E92B46BD0346}"/>
    <cellStyle name="Normal 10 5 2 2 2" xfId="515" xr:uid="{BAC73106-C17B-47B5-B296-BAD46C6D9679}"/>
    <cellStyle name="Normal 10 5 2 2 2 2" xfId="1144" xr:uid="{9CFC2842-E4EE-499E-9DFC-7B9F1DB13C20}"/>
    <cellStyle name="Normal 10 5 2 2 2 3" xfId="2716" xr:uid="{035ACC6A-94BF-4315-B81A-FB5985B8A1A0}"/>
    <cellStyle name="Normal 10 5 2 2 2 4" xfId="2717" xr:uid="{3F9FF76B-42F7-4DCF-B94C-498A03FB8933}"/>
    <cellStyle name="Normal 10 5 2 2 3" xfId="1145" xr:uid="{BA194B4A-3921-4E9B-A38E-B6E83D48C34C}"/>
    <cellStyle name="Normal 10 5 2 2 3 2" xfId="2718" xr:uid="{AE277AD5-DFA0-45C3-938F-8A63F399490E}"/>
    <cellStyle name="Normal 10 5 2 2 3 3" xfId="2719" xr:uid="{9BB7B35F-E73D-430A-9086-15BA3CA42BD9}"/>
    <cellStyle name="Normal 10 5 2 2 3 4" xfId="2720" xr:uid="{2D3C0F67-AC66-4053-BED7-9D2A66C8A282}"/>
    <cellStyle name="Normal 10 5 2 2 4" xfId="2721" xr:uid="{DE894320-AC2D-4FB3-8DE2-2279EC75716B}"/>
    <cellStyle name="Normal 10 5 2 2 5" xfId="2722" xr:uid="{848343F6-85C1-478F-A649-43CE13E53B7C}"/>
    <cellStyle name="Normal 10 5 2 2 6" xfId="2723" xr:uid="{691CA683-DD9B-448A-A829-A89567DBBF2F}"/>
    <cellStyle name="Normal 10 5 2 3" xfId="516" xr:uid="{114B90D5-199E-49AB-801A-EB6B1CC73CDF}"/>
    <cellStyle name="Normal 10 5 2 3 2" xfId="1146" xr:uid="{535D7B1B-7137-4EF9-91CD-9ABB69770FBD}"/>
    <cellStyle name="Normal 10 5 2 3 2 2" xfId="2724" xr:uid="{98A4A5D2-52EE-47F9-90DC-C2D8FBC3A6F1}"/>
    <cellStyle name="Normal 10 5 2 3 2 3" xfId="2725" xr:uid="{1F020C6D-C58E-41CD-8893-1814175D4901}"/>
    <cellStyle name="Normal 10 5 2 3 2 4" xfId="2726" xr:uid="{A0B59462-71D6-4BAA-93B0-909E08C74F3E}"/>
    <cellStyle name="Normal 10 5 2 3 3" xfId="2727" xr:uid="{D69481BC-5964-4D99-9559-99C4E566D891}"/>
    <cellStyle name="Normal 10 5 2 3 4" xfId="2728" xr:uid="{E198023D-A28A-4438-A8D9-1FA567B7421A}"/>
    <cellStyle name="Normal 10 5 2 3 5" xfId="2729" xr:uid="{E048D665-A506-44A0-A7D8-BE8B6F07B507}"/>
    <cellStyle name="Normal 10 5 2 4" xfId="1147" xr:uid="{E8E7BB6C-695F-481A-89B2-8D466236B9F2}"/>
    <cellStyle name="Normal 10 5 2 4 2" xfId="2730" xr:uid="{07DA025D-4040-45E0-AEF9-CE2ED6346F74}"/>
    <cellStyle name="Normal 10 5 2 4 3" xfId="2731" xr:uid="{DFF013A8-5A83-42F9-B9C2-D58E681ED998}"/>
    <cellStyle name="Normal 10 5 2 4 4" xfId="2732" xr:uid="{A2F0C721-F49A-4A42-A5B9-3574B7F15A4F}"/>
    <cellStyle name="Normal 10 5 2 5" xfId="2733" xr:uid="{6D61AB12-DE7A-41F5-AC24-6027A97ECF5B}"/>
    <cellStyle name="Normal 10 5 2 5 2" xfId="2734" xr:uid="{6603942C-F85E-48D0-B635-A470AA639F11}"/>
    <cellStyle name="Normal 10 5 2 5 3" xfId="2735" xr:uid="{B0B7FF34-A11D-42D9-84F1-AE20F1CEF2F1}"/>
    <cellStyle name="Normal 10 5 2 5 4" xfId="2736" xr:uid="{D2355613-EF54-493F-A41D-1DDD310D132B}"/>
    <cellStyle name="Normal 10 5 2 6" xfId="2737" xr:uid="{C825990E-8592-4623-9B07-DD6EAE7AF56D}"/>
    <cellStyle name="Normal 10 5 2 7" xfId="2738" xr:uid="{BEA41612-AD9D-4DC8-9F01-DD6C80BD9294}"/>
    <cellStyle name="Normal 10 5 2 8" xfId="2739" xr:uid="{D970108E-8D73-4763-9B3C-8B79A5EBB99D}"/>
    <cellStyle name="Normal 10 5 3" xfId="260" xr:uid="{B70580AA-A51A-40BB-846D-C7E250351172}"/>
    <cellStyle name="Normal 10 5 3 2" xfId="517" xr:uid="{D17E822F-3936-4369-9D13-6BD2E369A43A}"/>
    <cellStyle name="Normal 10 5 3 2 2" xfId="518" xr:uid="{ED3778B3-A941-4911-9299-D81359868D67}"/>
    <cellStyle name="Normal 10 5 3 2 3" xfId="2740" xr:uid="{4F1FC765-8A8F-4678-81B7-29694E4ECBBC}"/>
    <cellStyle name="Normal 10 5 3 2 4" xfId="2741" xr:uid="{FB0D60AE-D77C-45C0-91F5-56E82A0D7C4B}"/>
    <cellStyle name="Normal 10 5 3 3" xfId="519" xr:uid="{551AA96E-EEE9-4E69-AB5A-59F03F871D7F}"/>
    <cellStyle name="Normal 10 5 3 3 2" xfId="2742" xr:uid="{8C765580-2B1B-41C7-9EAC-9CB4B1261269}"/>
    <cellStyle name="Normal 10 5 3 3 3" xfId="2743" xr:uid="{5F12B870-1DB5-4DC0-AC6B-0BBA19C9C8AC}"/>
    <cellStyle name="Normal 10 5 3 3 4" xfId="2744" xr:uid="{2C80E259-1945-48DA-ACC5-152532252976}"/>
    <cellStyle name="Normal 10 5 3 4" xfId="2745" xr:uid="{4FC054A9-E7F3-4A18-8CB3-DBACE88A2ADD}"/>
    <cellStyle name="Normal 10 5 3 5" xfId="2746" xr:uid="{5DFB15C2-9012-4B3E-8799-7B3E817EFE2E}"/>
    <cellStyle name="Normal 10 5 3 6" xfId="2747" xr:uid="{2BEE142C-CB41-46FA-9F78-BB80028868A7}"/>
    <cellStyle name="Normal 10 5 4" xfId="261" xr:uid="{CDFB4BC0-6097-4A37-889D-0DEC418A341E}"/>
    <cellStyle name="Normal 10 5 4 2" xfId="520" xr:uid="{8A555962-E53A-4970-A754-43485A6A3134}"/>
    <cellStyle name="Normal 10 5 4 2 2" xfId="2748" xr:uid="{C33CD9DD-8BE8-42B8-92A1-6CFB72454C1F}"/>
    <cellStyle name="Normal 10 5 4 2 3" xfId="2749" xr:uid="{CC073073-E106-4F5D-85D3-AD298621505E}"/>
    <cellStyle name="Normal 10 5 4 2 4" xfId="2750" xr:uid="{9B42722A-87C5-4476-A120-1D4D4EDAEE8C}"/>
    <cellStyle name="Normal 10 5 4 3" xfId="2751" xr:uid="{A46D4992-99E3-4073-B822-74750C392576}"/>
    <cellStyle name="Normal 10 5 4 4" xfId="2752" xr:uid="{ABA47DEF-4B78-44C7-9D68-A8AB887CE791}"/>
    <cellStyle name="Normal 10 5 4 5" xfId="2753" xr:uid="{2843FD51-9078-4841-AE26-B85EEED1A0BD}"/>
    <cellStyle name="Normal 10 5 5" xfId="521" xr:uid="{229799E3-0558-46F9-B239-8EB5DF7844D5}"/>
    <cellStyle name="Normal 10 5 5 2" xfId="2754" xr:uid="{89C5B6BA-F099-43F0-AA5D-A182098507F2}"/>
    <cellStyle name="Normal 10 5 5 3" xfId="2755" xr:uid="{156A992C-F605-4526-8075-B27E069E6431}"/>
    <cellStyle name="Normal 10 5 5 4" xfId="2756" xr:uid="{94A448A6-C522-4CBD-9745-095BC7CA41DC}"/>
    <cellStyle name="Normal 10 5 6" xfId="2757" xr:uid="{4857B89A-5401-4F1F-BDA7-05B772656BCE}"/>
    <cellStyle name="Normal 10 5 6 2" xfId="2758" xr:uid="{5B49F93D-A780-4CD3-BBFD-C06BFFAAE7CD}"/>
    <cellStyle name="Normal 10 5 6 3" xfId="2759" xr:uid="{52A3450A-083B-4E4C-87DE-889435468657}"/>
    <cellStyle name="Normal 10 5 6 4" xfId="2760" xr:uid="{581B24CC-DD90-4297-A27E-5D4DF29763BB}"/>
    <cellStyle name="Normal 10 5 7" xfId="2761" xr:uid="{1006CA91-A64A-4318-8AA8-05423B7329B5}"/>
    <cellStyle name="Normal 10 5 8" xfId="2762" xr:uid="{683C1C2F-31BD-4CD2-BE15-09C1E31E997C}"/>
    <cellStyle name="Normal 10 5 9" xfId="2763" xr:uid="{1C323EF3-CA73-4CD8-9997-2F4FACB0C4F6}"/>
    <cellStyle name="Normal 10 6" xfId="60" xr:uid="{7FF0DB6A-443D-47E5-A6C3-D99E812A19FD}"/>
    <cellStyle name="Normal 10 6 2" xfId="262" xr:uid="{BF22E4DA-77F7-4CE0-8A28-9743D8FA286D}"/>
    <cellStyle name="Normal 10 6 2 2" xfId="522" xr:uid="{851BCD4A-BC0D-402B-AA73-712AE1F1E2BC}"/>
    <cellStyle name="Normal 10 6 2 2 2" xfId="1148" xr:uid="{44F4350B-7EF7-490C-AD3A-4E2FD34D2C4F}"/>
    <cellStyle name="Normal 10 6 2 2 2 2" xfId="1149" xr:uid="{22275A05-A3FB-4832-BB7C-C2FA20AB0D25}"/>
    <cellStyle name="Normal 10 6 2 2 3" xfId="1150" xr:uid="{AAF47F4D-BA0A-45C4-B65B-479DAB97F85C}"/>
    <cellStyle name="Normal 10 6 2 2 4" xfId="2764" xr:uid="{3EE5FB43-FE1D-4FEC-A749-5FE70D0FFEE1}"/>
    <cellStyle name="Normal 10 6 2 3" xfId="1151" xr:uid="{C71E4707-755C-4D22-A9BB-9250FD2C8B3B}"/>
    <cellStyle name="Normal 10 6 2 3 2" xfId="1152" xr:uid="{8E58B9A0-A5E4-46B6-B4D1-F1133BC809DE}"/>
    <cellStyle name="Normal 10 6 2 3 3" xfId="2765" xr:uid="{FEFCFD2E-10AD-4DD6-B5E8-BB3966FA17A4}"/>
    <cellStyle name="Normal 10 6 2 3 4" xfId="2766" xr:uid="{5AC4D466-5393-4799-B665-8265D9FEC5B8}"/>
    <cellStyle name="Normal 10 6 2 4" xfId="1153" xr:uid="{3F943DA7-F209-4223-97AF-595DFDEF4478}"/>
    <cellStyle name="Normal 10 6 2 5" xfId="2767" xr:uid="{645A3A46-5942-482D-8413-A7F3BCAF848E}"/>
    <cellStyle name="Normal 10 6 2 6" xfId="2768" xr:uid="{49E9C0B9-C339-452B-AA09-A0E6418CE5EB}"/>
    <cellStyle name="Normal 10 6 3" xfId="523" xr:uid="{4F3B005E-D2EE-4BB4-B083-B0F3AD02C16B}"/>
    <cellStyle name="Normal 10 6 3 2" xfId="1154" xr:uid="{4F3908DF-AF08-4ECE-97CC-E8EAAC093DBB}"/>
    <cellStyle name="Normal 10 6 3 2 2" xfId="1155" xr:uid="{2D0B8678-E416-498C-8B5B-E5D75F9BB904}"/>
    <cellStyle name="Normal 10 6 3 2 3" xfId="2769" xr:uid="{FAE58AD2-4E10-47A1-BABD-3100E2AA408A}"/>
    <cellStyle name="Normal 10 6 3 2 4" xfId="2770" xr:uid="{3D5BA7C4-7CCB-41B2-9D7C-D14BE2A48033}"/>
    <cellStyle name="Normal 10 6 3 3" xfId="1156" xr:uid="{2F410DAF-E85D-4AEA-ABA9-D46AE991ADCA}"/>
    <cellStyle name="Normal 10 6 3 4" xfId="2771" xr:uid="{7980B263-F4DC-4C74-A7F4-2C22ACAE9C54}"/>
    <cellStyle name="Normal 10 6 3 5" xfId="2772" xr:uid="{16D30F8B-6E33-452C-B5F0-560844379ABF}"/>
    <cellStyle name="Normal 10 6 4" xfId="1157" xr:uid="{C954C781-455E-4DDD-9BB4-D64D1520D8C6}"/>
    <cellStyle name="Normal 10 6 4 2" xfId="1158" xr:uid="{C6DC76D6-EE95-4039-8FCC-E0F956409733}"/>
    <cellStyle name="Normal 10 6 4 3" xfId="2773" xr:uid="{EB055869-DF02-45F8-8134-C36AD22CC3AF}"/>
    <cellStyle name="Normal 10 6 4 4" xfId="2774" xr:uid="{B7962154-9A76-4803-8F60-802D49E7EB8D}"/>
    <cellStyle name="Normal 10 6 5" xfId="1159" xr:uid="{0AB000FE-B949-4E3A-A72E-BD01A9A67F09}"/>
    <cellStyle name="Normal 10 6 5 2" xfId="2775" xr:uid="{F319CA34-AC97-4D47-A7D5-2B15AB00E86F}"/>
    <cellStyle name="Normal 10 6 5 3" xfId="2776" xr:uid="{CA56C438-1649-40CF-81C6-EAF72AA12356}"/>
    <cellStyle name="Normal 10 6 5 4" xfId="2777" xr:uid="{59F2A29D-5504-4BE1-A3C2-BA35E6BED358}"/>
    <cellStyle name="Normal 10 6 6" xfId="2778" xr:uid="{E815A77F-5AA4-4B2D-B535-6E050F62A69D}"/>
    <cellStyle name="Normal 10 6 7" xfId="2779" xr:uid="{7D2A0336-6A18-49F6-B2AE-4116DF00D1B8}"/>
    <cellStyle name="Normal 10 6 8" xfId="2780" xr:uid="{4C9299A1-F506-48F1-AFC8-21FFEDCD359B}"/>
    <cellStyle name="Normal 10 7" xfId="263" xr:uid="{0F33E32F-B7BB-472E-92DE-434EA04449E9}"/>
    <cellStyle name="Normal 10 7 2" xfId="524" xr:uid="{932A1C33-A60D-492A-8EEF-262DC3FF3554}"/>
    <cellStyle name="Normal 10 7 2 2" xfId="525" xr:uid="{A722A904-7BBE-4798-80C3-9F4BFDAF634F}"/>
    <cellStyle name="Normal 10 7 2 2 2" xfId="1160" xr:uid="{668DD044-A3FA-4D96-A78B-FB26909AE0F0}"/>
    <cellStyle name="Normal 10 7 2 2 3" xfId="2781" xr:uid="{824B5F52-FB92-4999-9956-5217A89D60C8}"/>
    <cellStyle name="Normal 10 7 2 2 4" xfId="2782" xr:uid="{21693025-11D2-474E-8E85-57C26BA4890D}"/>
    <cellStyle name="Normal 10 7 2 3" xfId="1161" xr:uid="{915A99BC-0760-4E76-A5D6-133E312608AB}"/>
    <cellStyle name="Normal 10 7 2 4" xfId="2783" xr:uid="{1B3525CE-4A2C-432A-947B-436CA6AD7690}"/>
    <cellStyle name="Normal 10 7 2 5" xfId="2784" xr:uid="{16197AD3-B358-4A68-B648-7477205287C3}"/>
    <cellStyle name="Normal 10 7 3" xfId="526" xr:uid="{16046D41-F7A4-4E8F-970F-E36800CEDA84}"/>
    <cellStyle name="Normal 10 7 3 2" xfId="1162" xr:uid="{839794BA-1020-4F55-AF02-DBF79F86944E}"/>
    <cellStyle name="Normal 10 7 3 3" xfId="2785" xr:uid="{5E905266-99B8-40FE-9340-77E29438AB78}"/>
    <cellStyle name="Normal 10 7 3 4" xfId="2786" xr:uid="{9400E1DF-7899-498B-B959-3B0A42313778}"/>
    <cellStyle name="Normal 10 7 4" xfId="1163" xr:uid="{6FFC67AF-5E6E-4506-AA9D-861438CD3468}"/>
    <cellStyle name="Normal 10 7 4 2" xfId="2787" xr:uid="{2E1831AC-F091-4AC8-B294-4B9D7845627D}"/>
    <cellStyle name="Normal 10 7 4 3" xfId="2788" xr:uid="{8D6FF048-7EEF-4628-8E56-4ED700F2C088}"/>
    <cellStyle name="Normal 10 7 4 4" xfId="2789" xr:uid="{53F036FC-8289-48B3-9B40-4ADA7B3E7872}"/>
    <cellStyle name="Normal 10 7 5" xfId="2790" xr:uid="{89E83F4B-B97E-427D-B15B-3D0347107D21}"/>
    <cellStyle name="Normal 10 7 6" xfId="2791" xr:uid="{2371920D-FEDD-4DEE-BC97-4FF631613904}"/>
    <cellStyle name="Normal 10 7 7" xfId="2792" xr:uid="{FD846B86-25CE-45B5-95B2-5FCCF8A4CFAD}"/>
    <cellStyle name="Normal 10 8" xfId="264" xr:uid="{4F163913-8054-492E-911E-22B5E8DD02C2}"/>
    <cellStyle name="Normal 10 8 2" xfId="527" xr:uid="{4920868A-488A-4EC9-BDF5-330915E78511}"/>
    <cellStyle name="Normal 10 8 2 2" xfId="1164" xr:uid="{B9B84791-AAE4-4188-A1EC-ABCD0B7CBB47}"/>
    <cellStyle name="Normal 10 8 2 3" xfId="2793" xr:uid="{A38D73FE-04A2-4BE9-8580-2E86BEDD306E}"/>
    <cellStyle name="Normal 10 8 2 4" xfId="2794" xr:uid="{7635F8AD-0BBA-4E3E-A454-0B5E2D702AB1}"/>
    <cellStyle name="Normal 10 8 3" xfId="1165" xr:uid="{171B3A89-2279-4FFA-B63F-FEEF1DB80053}"/>
    <cellStyle name="Normal 10 8 3 2" xfId="2795" xr:uid="{BEEBA788-F93D-4D03-BE79-782B59CF4990}"/>
    <cellStyle name="Normal 10 8 3 3" xfId="2796" xr:uid="{0B9526CC-D6ED-4FBE-8D40-A2CC7CC1D61F}"/>
    <cellStyle name="Normal 10 8 3 4" xfId="2797" xr:uid="{404302F5-34BE-4AA7-B472-55CE4D8751B6}"/>
    <cellStyle name="Normal 10 8 4" xfId="2798" xr:uid="{8A8936F8-192B-4586-877B-07E4918E6B3F}"/>
    <cellStyle name="Normal 10 8 5" xfId="2799" xr:uid="{7F67ACC5-BAC7-44ED-B651-FDECFA934AA8}"/>
    <cellStyle name="Normal 10 8 6" xfId="2800" xr:uid="{DEA3F30B-DC17-4F54-8C55-F6D6B6E9ACF9}"/>
    <cellStyle name="Normal 10 9" xfId="265" xr:uid="{3A594563-13F8-45DE-95F0-0AA672DC3F4A}"/>
    <cellStyle name="Normal 10 9 2" xfId="1166" xr:uid="{4CFF6C46-075D-4D09-A33E-6AF41715001A}"/>
    <cellStyle name="Normal 10 9 2 2" xfId="2801" xr:uid="{58A1AA67-1FB1-487C-9ED0-E0BB62E6009B}"/>
    <cellStyle name="Normal 10 9 2 2 2" xfId="4330" xr:uid="{64CC4C41-BF2D-4CAB-A3BC-ACED277B85EB}"/>
    <cellStyle name="Normal 10 9 2 2 3" xfId="4679" xr:uid="{82A056A9-C2CE-411A-9EE2-CEC9E9A8C0F7}"/>
    <cellStyle name="Normal 10 9 2 3" xfId="2802" xr:uid="{6EE26110-E81D-453C-8507-7250239D14FB}"/>
    <cellStyle name="Normal 10 9 2 4" xfId="2803" xr:uid="{D25D2F17-424D-4337-BEDB-6E9ECAEDCE48}"/>
    <cellStyle name="Normal 10 9 3" xfId="2804" xr:uid="{4833A40C-86DD-4750-AAD5-606B79EF3E8D}"/>
    <cellStyle name="Normal 10 9 3 2" xfId="5339" xr:uid="{650EFA18-A4AB-4171-A4A7-6A3B56A28373}"/>
    <cellStyle name="Normal 10 9 4" xfId="2805" xr:uid="{491AE276-4DE1-4217-8485-AB2E5FBB6430}"/>
    <cellStyle name="Normal 10 9 4 2" xfId="4562" xr:uid="{78701466-318C-4156-A0FA-8C142DD2C656}"/>
    <cellStyle name="Normal 10 9 4 3" xfId="4680" xr:uid="{FE53A175-96E4-49BB-8676-A1C5C13CC45E}"/>
    <cellStyle name="Normal 10 9 4 4" xfId="4600" xr:uid="{5F5BBCB8-2BA2-4A04-B1C2-B2C36EBDD52B}"/>
    <cellStyle name="Normal 10 9 5" xfId="2806" xr:uid="{5AD088FE-80E4-41CF-84EE-8275D4656225}"/>
    <cellStyle name="Normal 11" xfId="61" xr:uid="{8D29D587-EAC1-4233-92D2-47C1AB390057}"/>
    <cellStyle name="Normal 11 2" xfId="266" xr:uid="{ED55B8E5-95C6-4B28-891D-EF313BCD7847}"/>
    <cellStyle name="Normal 11 2 2" xfId="4647" xr:uid="{9CA3572F-667F-48E6-99AE-DFB4EFA2DA11}"/>
    <cellStyle name="Normal 11 3" xfId="4335" xr:uid="{D9A9DC59-D19A-48FF-99A0-323793FE0816}"/>
    <cellStyle name="Normal 11 3 2" xfId="4541" xr:uid="{E3FE47A5-342C-43A5-A0A1-E88C3D1F3EDE}"/>
    <cellStyle name="Normal 11 3 3" xfId="4724" xr:uid="{23DF6EEC-81DE-4051-8A03-194407AD830E}"/>
    <cellStyle name="Normal 11 3 4" xfId="4701" xr:uid="{05831E2A-B1E5-45DF-AF0E-953158B4768B}"/>
    <cellStyle name="Normal 12" xfId="62" xr:uid="{8F797134-66B3-46E2-AF1F-24494E080CDE}"/>
    <cellStyle name="Normal 12 2" xfId="267" xr:uid="{E32F7C7D-2164-473A-B95F-A7F95CF3F622}"/>
    <cellStyle name="Normal 12 2 2" xfId="4648" xr:uid="{386147DA-8304-4667-B1CD-9A93F635F7DB}"/>
    <cellStyle name="Normal 12 3" xfId="4542" xr:uid="{7D62673E-0D96-41A2-91D1-9C6082A70273}"/>
    <cellStyle name="Normal 13" xfId="63" xr:uid="{9DC476D1-9FAC-49B8-B692-D630BD3DF537}"/>
    <cellStyle name="Normal 13 2" xfId="64" xr:uid="{1BFACB03-B248-46C0-949F-53FC90626A26}"/>
    <cellStyle name="Normal 13 2 2" xfId="268" xr:uid="{617CB188-ABB8-4C2B-A797-936C73B392D8}"/>
    <cellStyle name="Normal 13 2 2 2" xfId="4649" xr:uid="{2A620AAD-4220-4D25-B23E-A42875AFCFB1}"/>
    <cellStyle name="Normal 13 2 3" xfId="4337" xr:uid="{B042A34B-D933-4843-AE5D-0A0037197B24}"/>
    <cellStyle name="Normal 13 2 3 2" xfId="4543" xr:uid="{FE7C09BD-5068-459C-A4A1-DF54445B1009}"/>
    <cellStyle name="Normal 13 2 3 3" xfId="4725" xr:uid="{D0D24D00-2309-459D-8952-A7FCCC00BFBF}"/>
    <cellStyle name="Normal 13 2 3 4" xfId="4702" xr:uid="{DCADE236-B35D-4248-BB0F-5595A8DAE7E6}"/>
    <cellStyle name="Normal 13 3" xfId="269" xr:uid="{7C08D33C-40E6-4ACB-867F-0E929D870B53}"/>
    <cellStyle name="Normal 13 3 2" xfId="4421" xr:uid="{C4EE8432-D593-4186-B940-E998CF8553E9}"/>
    <cellStyle name="Normal 13 3 3" xfId="4338" xr:uid="{6EC76102-160C-4CCF-A952-5F73C807B8AF}"/>
    <cellStyle name="Normal 13 3 4" xfId="4566" xr:uid="{589C0C72-FB4F-4786-9111-3A4246CA2D92}"/>
    <cellStyle name="Normal 13 3 5" xfId="4726" xr:uid="{FE17A7A5-A604-480A-BE25-7BC47AD536F6}"/>
    <cellStyle name="Normal 13 4" xfId="4339" xr:uid="{B34C3477-71E7-4F4D-952E-EB463C97E953}"/>
    <cellStyle name="Normal 13 5" xfId="4336" xr:uid="{C92636D7-D497-4075-AF26-9BF9D1767376}"/>
    <cellStyle name="Normal 14" xfId="65" xr:uid="{CCF9044A-E198-4863-A483-D28AB6BDFC0A}"/>
    <cellStyle name="Normal 14 18" xfId="4341" xr:uid="{9F3A9CCE-4E07-4461-8082-3A56590C65F1}"/>
    <cellStyle name="Normal 14 2" xfId="270" xr:uid="{D0ABCB1B-8CF3-4CAA-B266-A3B83AEEBF76}"/>
    <cellStyle name="Normal 14 2 2" xfId="430" xr:uid="{974C3672-64F2-46B6-AC7B-FB14BC36E36D}"/>
    <cellStyle name="Normal 14 2 2 2" xfId="431" xr:uid="{8E947BE6-7B26-4EE8-8B88-F5D239FD1B84}"/>
    <cellStyle name="Normal 14 2 3" xfId="432" xr:uid="{75A59F71-BB2A-4F94-8D94-1D3BF5D14B8A}"/>
    <cellStyle name="Normal 14 3" xfId="433" xr:uid="{04DF4D75-F105-4365-B7C7-4D82F326083B}"/>
    <cellStyle name="Normal 14 3 2" xfId="4650" xr:uid="{27227327-D9DA-4370-A882-F2FD2BFF3E5F}"/>
    <cellStyle name="Normal 14 4" xfId="4340" xr:uid="{C598DCDE-10FB-4D87-B06D-8C5E75C57D6A}"/>
    <cellStyle name="Normal 14 4 2" xfId="4544" xr:uid="{2E054DB1-4A31-4EEE-B6C7-0DDA18B48355}"/>
    <cellStyle name="Normal 14 4 3" xfId="4727" xr:uid="{C19643D4-A79F-4AFC-BFDE-DF9B4B08649B}"/>
    <cellStyle name="Normal 14 4 4" xfId="4703" xr:uid="{AA8D4A8C-20B3-481D-BECB-FED7DFC4DA03}"/>
    <cellStyle name="Normal 15" xfId="66" xr:uid="{CC5106A5-47BA-4C77-A780-759015A172A5}"/>
    <cellStyle name="Normal 15 2" xfId="67" xr:uid="{9216D8D0-CBA3-4F05-BCAD-264081C0A9C8}"/>
    <cellStyle name="Normal 15 2 2" xfId="271" xr:uid="{8A2EDD99-9FC2-4927-9940-6C4F83DDEB63}"/>
    <cellStyle name="Normal 15 2 2 2" xfId="4453" xr:uid="{2C3431F8-E2FD-4FF4-93A6-057129B7C380}"/>
    <cellStyle name="Normal 15 2 3" xfId="4546" xr:uid="{34F9FB76-3596-4D58-BE5F-F35A2573E63F}"/>
    <cellStyle name="Normal 15 3" xfId="272" xr:uid="{FC55692B-48EB-4F55-867E-6C7EB075EA4A}"/>
    <cellStyle name="Normal 15 3 2" xfId="4422" xr:uid="{D83046C6-8C97-41D6-A52E-528AB9DC25A3}"/>
    <cellStyle name="Normal 15 3 3" xfId="4343" xr:uid="{0B438BCE-60A3-40DC-8373-E69AB2D76AE6}"/>
    <cellStyle name="Normal 15 3 4" xfId="4567" xr:uid="{AD6C62E6-C678-473C-BB69-856142BAE0D1}"/>
    <cellStyle name="Normal 15 3 5" xfId="4729" xr:uid="{75CED27F-1AC1-4919-B7F7-9A999472A788}"/>
    <cellStyle name="Normal 15 4" xfId="4342" xr:uid="{7010CF16-850F-4751-AC31-FD83C34A2758}"/>
    <cellStyle name="Normal 15 4 2" xfId="4545" xr:uid="{F9FB92FF-4A32-4F97-907D-32BCE78D02F8}"/>
    <cellStyle name="Normal 15 4 3" xfId="4728" xr:uid="{CD064C2E-BD6B-453D-B1F0-0BB02231AEBD}"/>
    <cellStyle name="Normal 15 4 4" xfId="4704" xr:uid="{298CB956-2FBC-4C0D-9906-80DAF491D6D1}"/>
    <cellStyle name="Normal 16" xfId="68" xr:uid="{346B020E-131E-4909-A15F-7FD9E1309943}"/>
    <cellStyle name="Normal 16 2" xfId="273" xr:uid="{C11F98CC-5995-422C-9904-D50D3D5C714B}"/>
    <cellStyle name="Normal 16 2 2" xfId="4423" xr:uid="{B161CA11-0338-4AE3-8D53-D6272D76161A}"/>
    <cellStyle name="Normal 16 2 3" xfId="4344" xr:uid="{18265F0E-56DB-410D-86BA-EA16AFE321EC}"/>
    <cellStyle name="Normal 16 2 4" xfId="4568" xr:uid="{6D172AA7-64F1-4D83-A6E9-D60EBC85828B}"/>
    <cellStyle name="Normal 16 2 5" xfId="4730" xr:uid="{C3654EDA-DD1E-47B6-B334-29CFF5A85953}"/>
    <cellStyle name="Normal 16 3" xfId="274" xr:uid="{A58CEF3E-AFD8-4FFF-AF6F-4009274B42D6}"/>
    <cellStyle name="Normal 17" xfId="69" xr:uid="{D3246AAE-7AF0-4ADA-B311-C4086CF57B28}"/>
    <cellStyle name="Normal 17 2" xfId="275" xr:uid="{1021FFBB-0D23-4E0B-9AB3-A99E528FB7B5}"/>
    <cellStyle name="Normal 17 2 2" xfId="4424" xr:uid="{0727933C-3FBF-4BD8-B9E8-B8CB1B847ED5}"/>
    <cellStyle name="Normal 17 2 3" xfId="4346" xr:uid="{841EB26B-38AE-4536-9B93-0456C6FB9303}"/>
    <cellStyle name="Normal 17 2 4" xfId="4569" xr:uid="{D90BCDB0-D150-4CEC-88DE-FA4CF0979771}"/>
    <cellStyle name="Normal 17 2 5" xfId="4731" xr:uid="{D7CDA1D4-A69F-47AD-8964-F296D69F768C}"/>
    <cellStyle name="Normal 17 3" xfId="4347" xr:uid="{1B02DF5C-40B3-48B9-9CB9-C4E1B7C011D7}"/>
    <cellStyle name="Normal 17 4" xfId="4345" xr:uid="{FE1126BC-5698-4503-8ECD-EB9B5EBF2D58}"/>
    <cellStyle name="Normal 18" xfId="70" xr:uid="{E81C9CF3-1CB8-419B-9AA2-DCE7395286EF}"/>
    <cellStyle name="Normal 18 2" xfId="276" xr:uid="{E97669DC-0B47-43FE-936E-D35A1CF1353E}"/>
    <cellStyle name="Normal 18 2 2" xfId="4454" xr:uid="{13EC2752-CC8D-4A7B-B080-5F8ADB4D1F05}"/>
    <cellStyle name="Normal 18 3" xfId="4348" xr:uid="{01657D4B-E9CB-4D6A-8064-9D8F483E0758}"/>
    <cellStyle name="Normal 18 3 2" xfId="4547" xr:uid="{5262FB2C-73FE-40CF-AE7B-E6CE3622C90B}"/>
    <cellStyle name="Normal 18 3 3" xfId="4732" xr:uid="{E07367FF-BDA0-44CA-8685-F267F7486523}"/>
    <cellStyle name="Normal 18 3 4" xfId="4705" xr:uid="{15C1C0E9-60CB-4D79-A3FF-6217EA5027C1}"/>
    <cellStyle name="Normal 19" xfId="71" xr:uid="{07851FE2-ECCD-4B61-935C-59B40DBB12BD}"/>
    <cellStyle name="Normal 19 2" xfId="72" xr:uid="{1F0BAB4A-EDBC-4CCB-BBDB-A1FF616213C2}"/>
    <cellStyle name="Normal 19 2 2" xfId="277" xr:uid="{5A49CE87-A040-44A4-870D-C5AB4A087B11}"/>
    <cellStyle name="Normal 19 2 2 2" xfId="4651" xr:uid="{6CE6CD2E-A7D7-49E2-B04B-F1A06B159B43}"/>
    <cellStyle name="Normal 19 2 3" xfId="4549" xr:uid="{62AD8788-019A-43EE-AB86-820B8CD2C7B5}"/>
    <cellStyle name="Normal 19 3" xfId="278" xr:uid="{1DE72E90-D2E0-45C4-BE77-E46C0061EC74}"/>
    <cellStyle name="Normal 19 3 2" xfId="4652" xr:uid="{4F6B82B4-2CE2-4B54-BE55-1E0173F09DFE}"/>
    <cellStyle name="Normal 19 4" xfId="4548" xr:uid="{2D2E4B76-AD36-4843-8E63-4364D62BDC5E}"/>
    <cellStyle name="Normal 2" xfId="3" xr:uid="{0035700C-F3A5-4A6F-B63A-5CE25669DEE2}"/>
    <cellStyle name="Normal 2 2" xfId="73" xr:uid="{52F34107-9655-4890-9177-79C17960C500}"/>
    <cellStyle name="Normal 2 2 2" xfId="74" xr:uid="{6C9AB6AD-367D-4FB7-B210-E54505B58239}"/>
    <cellStyle name="Normal 2 2 2 2" xfId="279" xr:uid="{B52A314E-5125-4CBB-B7E7-E0168E3757E1}"/>
    <cellStyle name="Normal 2 2 2 2 2" xfId="4655" xr:uid="{5323A65E-29DD-432A-BBC4-1DE3DE8BA3A8}"/>
    <cellStyle name="Normal 2 2 2 3" xfId="4551" xr:uid="{9C1371F8-1067-460C-89D3-67BA705F4E02}"/>
    <cellStyle name="Normal 2 2 3" xfId="280" xr:uid="{B2D01F27-778F-4B77-832B-D5223CA206BA}"/>
    <cellStyle name="Normal 2 2 3 2" xfId="4455" xr:uid="{61AB3A02-D551-49A5-99A1-A928FE666889}"/>
    <cellStyle name="Normal 2 2 3 2 2" xfId="4585" xr:uid="{160BE0B8-2391-40FA-857B-E07D6B954A80}"/>
    <cellStyle name="Normal 2 2 3 2 2 2" xfId="4656" xr:uid="{E07E5044-517E-4087-9682-BA96BD2FADB0}"/>
    <cellStyle name="Normal 2 2 3 2 2 3" xfId="5348" xr:uid="{BADD85BC-30EF-4143-B779-ECE256E99E9F}"/>
    <cellStyle name="Normal 2 2 3 2 2 4" xfId="5366" xr:uid="{6AF111DC-F07F-458E-98B4-5D79FCECE594}"/>
    <cellStyle name="Normal 2 2 3 2 3" xfId="4750" xr:uid="{320D79FD-084D-4719-A194-1310F7C7282C}"/>
    <cellStyle name="Normal 2 2 3 2 4" xfId="5305" xr:uid="{8CEDB744-85BF-48D4-96E8-8DBBA1D8B495}"/>
    <cellStyle name="Normal 2 2 3 3" xfId="4435" xr:uid="{D6E12B9E-9850-4681-A12E-A1B08584A7E5}"/>
    <cellStyle name="Normal 2 2 3 4" xfId="4706" xr:uid="{6838362F-995A-440A-8844-9F3CA1165CBE}"/>
    <cellStyle name="Normal 2 2 3 5" xfId="4695" xr:uid="{8EAC284F-8B29-4497-8FE8-867FA149653D}"/>
    <cellStyle name="Normal 2 2 4" xfId="4349" xr:uid="{B38AE778-F7EF-441B-ABCC-B880C93FD0E7}"/>
    <cellStyle name="Normal 2 2 4 2" xfId="4550" xr:uid="{268967AB-6924-4918-8541-D7319B6187A7}"/>
    <cellStyle name="Normal 2 2 4 3" xfId="4733" xr:uid="{C206F4E0-6F27-440B-9234-7173B6A6EFB8}"/>
    <cellStyle name="Normal 2 2 4 4" xfId="4707" xr:uid="{91ACBEEC-B16C-4E5F-A50C-E81A4A2A1AA2}"/>
    <cellStyle name="Normal 2 2 5" xfId="4654" xr:uid="{766FEC14-585B-47EB-B828-E3116C5F68F2}"/>
    <cellStyle name="Normal 2 2 6" xfId="4753" xr:uid="{B3EAA430-2AE8-4364-85FC-7E4738A83E9F}"/>
    <cellStyle name="Normal 2 3" xfId="75" xr:uid="{8D55C81B-5776-4026-B550-A51BA7477F47}"/>
    <cellStyle name="Normal 2 3 2" xfId="76" xr:uid="{A5B4763E-6126-4277-B8CA-CF77ED8AC86B}"/>
    <cellStyle name="Normal 2 3 2 2" xfId="281" xr:uid="{3A57AA0E-DD1C-4672-98F0-C0571F03386C}"/>
    <cellStyle name="Normal 2 3 2 2 2" xfId="4657" xr:uid="{77ABC756-FDF1-49FA-B000-4934D67C0BA6}"/>
    <cellStyle name="Normal 2 3 2 3" xfId="4351" xr:uid="{A7217E7A-55B2-45AC-98DA-64EAD627C95D}"/>
    <cellStyle name="Normal 2 3 2 3 2" xfId="4553" xr:uid="{45ED1004-9870-498A-A112-F2A0A72A69D2}"/>
    <cellStyle name="Normal 2 3 2 3 3" xfId="4735" xr:uid="{C25A9CB8-7F90-489B-BC82-11D553462FFE}"/>
    <cellStyle name="Normal 2 3 2 3 4" xfId="4708" xr:uid="{C4109F6B-D41A-4070-A6E0-570F80E6899F}"/>
    <cellStyle name="Normal 2 3 3" xfId="77" xr:uid="{3BB0D4D6-37A2-4985-8053-074E94CF906E}"/>
    <cellStyle name="Normal 2 3 4" xfId="78" xr:uid="{FA61C14E-A581-4D7F-9D46-F5688D6507F6}"/>
    <cellStyle name="Normal 2 3 4 2" xfId="5387" xr:uid="{007DD8E5-1D66-48E1-A245-BE86A6C780D8}"/>
    <cellStyle name="Normal 2 3 5" xfId="185" xr:uid="{624DC39F-2683-4C3E-AB87-4D1C771F2710}"/>
    <cellStyle name="Normal 2 3 5 2" xfId="4658" xr:uid="{18E5B19F-647B-4F63-B45A-0093281F7B58}"/>
    <cellStyle name="Normal 2 3 6" xfId="4350" xr:uid="{38050804-4C7F-4359-9521-E9CA27C9AADB}"/>
    <cellStyle name="Normal 2 3 6 2" xfId="4552" xr:uid="{8BE13FB3-B81D-4F80-ADC1-2EFCC1AAEF73}"/>
    <cellStyle name="Normal 2 3 6 3" xfId="4734" xr:uid="{3D05CBA6-6DF1-46E4-8718-03DC7414382B}"/>
    <cellStyle name="Normal 2 3 6 4" xfId="4709" xr:uid="{36B8BEAC-5CD2-4A00-A381-451545EEE367}"/>
    <cellStyle name="Normal 2 3 7" xfId="5318" xr:uid="{1E077B87-4FBE-4ACE-B701-ECEA28BB6EBD}"/>
    <cellStyle name="Normal 2 4" xfId="79" xr:uid="{CCA4BEE9-E35C-4F3B-96C8-97222D30AE82}"/>
    <cellStyle name="Normal 2 4 2" xfId="80" xr:uid="{403A54C9-1311-4818-9C72-3473401F7F86}"/>
    <cellStyle name="Normal 2 4 3" xfId="282" xr:uid="{08630C17-2959-4CA3-B7B8-0DADB5E981D0}"/>
    <cellStyle name="Normal 2 4 3 2" xfId="4659" xr:uid="{931B3441-7F43-43F7-BF45-D5F003B12E1A}"/>
    <cellStyle name="Normal 2 4 3 3" xfId="4673" xr:uid="{21CFF756-E874-4CA6-B23F-23C6541C72A0}"/>
    <cellStyle name="Normal 2 4 4" xfId="4554" xr:uid="{9EFA149B-A13B-4209-9DB3-763A1A141450}"/>
    <cellStyle name="Normal 2 4 5" xfId="4754" xr:uid="{5BAEC37E-EBE5-427E-B88B-FD1E164EB7B4}"/>
    <cellStyle name="Normal 2 4 6" xfId="4752" xr:uid="{2C47D312-A6B6-415C-A9F5-FA412306CFE5}"/>
    <cellStyle name="Normal 2 5" xfId="184" xr:uid="{EC01225C-8485-48FF-B2E9-02E74AD1D9E1}"/>
    <cellStyle name="Normal 2 5 2" xfId="284" xr:uid="{3A9C782F-54B2-4561-87A8-CB8355DE7883}"/>
    <cellStyle name="Normal 2 5 2 2" xfId="2505" xr:uid="{4B662244-BFFD-4974-A8D3-F44DCC04F6D2}"/>
    <cellStyle name="Normal 2 5 3" xfId="283" xr:uid="{14A0DF6D-6741-40DE-A43F-E2F976034A7F}"/>
    <cellStyle name="Normal 2 5 3 2" xfId="4586" xr:uid="{2952E72E-B8D4-45A2-9AB8-E88CC857E976}"/>
    <cellStyle name="Normal 2 5 3 3" xfId="4746" xr:uid="{D7C9C52F-1A07-41ED-8904-F9AE4978CE54}"/>
    <cellStyle name="Normal 2 5 3 4" xfId="5302" xr:uid="{4B749A70-7DEF-4276-A820-CD104F648EE6}"/>
    <cellStyle name="Normal 2 5 3 4 2" xfId="5353" xr:uid="{C17BC5C4-8D7A-44FD-B21A-C2B674C8562E}"/>
    <cellStyle name="Normal 2 5 4" xfId="4660" xr:uid="{10D9CA0D-D509-4BD5-A903-FDD73DD951E1}"/>
    <cellStyle name="Normal 2 5 5" xfId="4615" xr:uid="{E0EED024-11AC-4DAA-A24B-5716BB8979CC}"/>
    <cellStyle name="Normal 2 5 6" xfId="4614" xr:uid="{9BB9ABF6-410F-4C79-98AC-E59CC49E56EE}"/>
    <cellStyle name="Normal 2 5 7" xfId="4749" xr:uid="{5FE045C1-BE33-44DF-AFEA-917FF532F6E8}"/>
    <cellStyle name="Normal 2 5 8" xfId="4719" xr:uid="{70DFCFCF-6B43-4B48-AC64-76B910C6D527}"/>
    <cellStyle name="Normal 2 6" xfId="285" xr:uid="{E47E1596-8744-48FB-AB72-8FC0C61CF465}"/>
    <cellStyle name="Normal 2 6 2" xfId="286" xr:uid="{8DF2FA1C-9490-43F4-883D-49E7D0D7C5C1}"/>
    <cellStyle name="Normal 2 6 3" xfId="452" xr:uid="{5142183D-B0F9-4923-8A64-D156D709BB6D}"/>
    <cellStyle name="Normal 2 6 3 2" xfId="5335" xr:uid="{A0EF7BB8-26F9-4263-AB42-D4C9DF9568D1}"/>
    <cellStyle name="Normal 2 6 4" xfId="4661" xr:uid="{E500B860-DA1B-4D3C-8F41-F198A40BA712}"/>
    <cellStyle name="Normal 2 6 5" xfId="4612" xr:uid="{AFF263E3-C6E5-48B4-929C-347182ECB154}"/>
    <cellStyle name="Normal 2 6 5 2" xfId="4710" xr:uid="{E4BDD5C3-1A42-4220-880F-1D17D39A033C}"/>
    <cellStyle name="Normal 2 6 6" xfId="4598" xr:uid="{5302FE05-E99C-4D5A-84B2-103BFC8C1BE7}"/>
    <cellStyle name="Normal 2 6 7" xfId="5322" xr:uid="{BD68A203-B179-44C5-B404-4234BFC538BE}"/>
    <cellStyle name="Normal 2 6 8" xfId="5331" xr:uid="{1185F5F9-3210-472C-B98E-8FC97B31B05A}"/>
    <cellStyle name="Normal 2 7" xfId="287" xr:uid="{AA9A4483-8F75-4725-B798-19FBD3B6DC69}"/>
    <cellStyle name="Normal 2 7 2" xfId="4456" xr:uid="{D3D4A3FD-D13B-4AFF-A137-A9B194A2C2A9}"/>
    <cellStyle name="Normal 2 7 3" xfId="4662" xr:uid="{0F6AE1F7-0F79-44B0-A82F-4027BB35DED7}"/>
    <cellStyle name="Normal 2 7 4" xfId="5303" xr:uid="{DDED8536-3E26-4E66-A714-48075C489541}"/>
    <cellStyle name="Normal 2 8" xfId="4508" xr:uid="{E99C9DD5-41AB-4469-9495-0EDF7DA29E1B}"/>
    <cellStyle name="Normal 2 9" xfId="4653" xr:uid="{FC7CA778-9A3A-4712-9E18-A4AE0BD53892}"/>
    <cellStyle name="Normal 20" xfId="434" xr:uid="{4AD4301F-E0FC-4DFD-AEFE-4FD0EC64128D}"/>
    <cellStyle name="Normal 20 2" xfId="435" xr:uid="{515A2EB9-A148-4C8A-A52B-9F4C9BF6F842}"/>
    <cellStyle name="Normal 20 2 2" xfId="436" xr:uid="{008B2C46-E9E1-43BC-8E27-BE5B39C729F5}"/>
    <cellStyle name="Normal 20 2 2 2" xfId="4425" xr:uid="{BF4230BD-1CA4-4D92-9EBE-BF0DE6100616}"/>
    <cellStyle name="Normal 20 2 2 3" xfId="4417" xr:uid="{272EC07A-58DC-47B1-9283-63F387B44416}"/>
    <cellStyle name="Normal 20 2 2 4" xfId="4582" xr:uid="{FDF9E1B2-63C3-4754-85B8-4B7A1AEEE75D}"/>
    <cellStyle name="Normal 20 2 2 5" xfId="4744" xr:uid="{71FFD25B-48AC-4BC6-BAF6-F85F8828E888}"/>
    <cellStyle name="Normal 20 2 3" xfId="4420" xr:uid="{37E9261C-D395-4C89-B03A-E0C5629E5FD1}"/>
    <cellStyle name="Normal 20 2 4" xfId="4416" xr:uid="{7B531957-C24A-4C57-945E-D3F0C96C12FF}"/>
    <cellStyle name="Normal 20 2 5" xfId="4581" xr:uid="{FE5EE7EC-5077-49D1-90C7-EED2F59FD95C}"/>
    <cellStyle name="Normal 20 2 6" xfId="4743" xr:uid="{11B64AB8-02FF-4780-AC45-319F32C9DFB2}"/>
    <cellStyle name="Normal 20 3" xfId="1167" xr:uid="{D92FBDF1-6567-47D7-859D-75F553162A10}"/>
    <cellStyle name="Normal 20 3 2" xfId="4457" xr:uid="{1113FFC6-2952-499F-9444-1F8B6394F901}"/>
    <cellStyle name="Normal 20 4" xfId="4352" xr:uid="{184CC4C9-5FF8-4CF7-93E7-FA96421E6BCF}"/>
    <cellStyle name="Normal 20 4 2" xfId="4555" xr:uid="{2D5381F0-B9F0-48A4-9105-812A3CE839E8}"/>
    <cellStyle name="Normal 20 4 3" xfId="4736" xr:uid="{2E59FF26-C33D-427B-B617-96B2388A04B5}"/>
    <cellStyle name="Normal 20 4 4" xfId="4711" xr:uid="{801903FF-1A51-4024-A3EB-33B948DEA6F5}"/>
    <cellStyle name="Normal 20 5" xfId="4433" xr:uid="{CF63C2D4-D190-4650-92A3-4E2DA455128A}"/>
    <cellStyle name="Normal 20 5 2" xfId="5328" xr:uid="{644A25D2-A03C-41DE-906C-721DAFBB19EA}"/>
    <cellStyle name="Normal 20 6" xfId="4587" xr:uid="{6D92CE2E-CF6B-4696-85E8-DD1114951A13}"/>
    <cellStyle name="Normal 20 7" xfId="4696" xr:uid="{1ECB0193-29AC-440A-820E-626171351731}"/>
    <cellStyle name="Normal 20 8" xfId="4717" xr:uid="{F25002D4-4F6A-4BB4-9DBD-5010B2FDB919}"/>
    <cellStyle name="Normal 20 9" xfId="4716" xr:uid="{AD84D6B2-6467-4641-94EE-B3CF50B1366C}"/>
    <cellStyle name="Normal 21" xfId="437" xr:uid="{7295AF4E-FF3D-43A5-9E32-9BB1F162C960}"/>
    <cellStyle name="Normal 21 2" xfId="438" xr:uid="{0356D336-F578-43FB-B9EF-730B2E2B7111}"/>
    <cellStyle name="Normal 21 2 2" xfId="439" xr:uid="{651D9C58-66EA-4531-A371-44A7F8F6E2F9}"/>
    <cellStyle name="Normal 21 3" xfId="4353" xr:uid="{8CFBB7AA-B037-4C9B-973D-A6AB8106379A}"/>
    <cellStyle name="Normal 21 3 2" xfId="4459" xr:uid="{FE29ACED-DF22-4C6A-A9A9-4158F8D8F842}"/>
    <cellStyle name="Normal 21 3 2 2" xfId="5358" xr:uid="{011961E8-A628-4902-BF5E-71715CFAF9D2}"/>
    <cellStyle name="Normal 21 3 3" xfId="4458" xr:uid="{151AF5E3-066C-46A1-9B79-701EEF500285}"/>
    <cellStyle name="Normal 21 4" xfId="4570" xr:uid="{00C85388-F170-44FB-B7F9-E19A867BDF11}"/>
    <cellStyle name="Normal 21 4 2" xfId="5359" xr:uid="{646B46EA-27FF-40C0-B017-AAA3A74457D0}"/>
    <cellStyle name="Normal 21 5" xfId="4737" xr:uid="{9615D0EA-A2D0-4CA3-9C50-15B2FF53EA2D}"/>
    <cellStyle name="Normal 22" xfId="440" xr:uid="{B789B154-E6CB-4EAE-9F27-98DEBDE8E995}"/>
    <cellStyle name="Normal 22 2" xfId="441" xr:uid="{E737FAFC-78BF-4DF5-BDF9-732806133B60}"/>
    <cellStyle name="Normal 22 3" xfId="4310" xr:uid="{C16209C6-1E90-42C1-8B93-82B236EC852E}"/>
    <cellStyle name="Normal 22 3 2" xfId="4354" xr:uid="{595356FA-A74E-4967-8AEA-D247D21732C0}"/>
    <cellStyle name="Normal 22 3 2 2" xfId="4461" xr:uid="{373A586E-B2A4-453B-8861-D001D65007CF}"/>
    <cellStyle name="Normal 22 3 3" xfId="4460" xr:uid="{EA0F53D8-50C1-49BE-8F5C-D0D4B0DD0C5F}"/>
    <cellStyle name="Normal 22 3 4" xfId="4691" xr:uid="{9EF9D062-5D3F-4721-80D5-15486AFB27B8}"/>
    <cellStyle name="Normal 22 4" xfId="4313" xr:uid="{F5E813DA-96FE-4909-A8A9-5CD15560A091}"/>
    <cellStyle name="Normal 22 4 10" xfId="5356" xr:uid="{85BC766E-164E-4062-9D82-2A4F0488C7D7}"/>
    <cellStyle name="Normal 22 4 2" xfId="4431" xr:uid="{AFBD0362-42C2-4ADC-A29C-7B98880AE6B0}"/>
    <cellStyle name="Normal 22 4 3" xfId="4571" xr:uid="{B4D5B400-53A5-4E6A-8BC9-F88DCB22FC8E}"/>
    <cellStyle name="Normal 22 4 3 2" xfId="4590" xr:uid="{221D0483-89F1-4B33-B4A8-B9A911C6030D}"/>
    <cellStyle name="Normal 22 4 3 2 2" xfId="5370" xr:uid="{C907CFCB-6B57-46FD-8CBE-25E56B8B56EC}"/>
    <cellStyle name="Normal 22 4 3 3" xfId="4748" xr:uid="{0DA890AE-DD30-48A8-A100-94188F7C1271}"/>
    <cellStyle name="Normal 22 4 3 4" xfId="5338" xr:uid="{2FDFFDFE-C3D5-453C-A384-92963C877519}"/>
    <cellStyle name="Normal 22 4 3 5" xfId="5334" xr:uid="{9E25E76E-43FE-4F42-A69A-2D29B28C2181}"/>
    <cellStyle name="Normal 22 4 4" xfId="4692" xr:uid="{E12851C6-447E-4D18-9066-AF612D0A89D0}"/>
    <cellStyle name="Normal 22 4 5" xfId="4604" xr:uid="{4E2F9EBC-28D7-44D8-A96B-DDE9BA0DE6F7}"/>
    <cellStyle name="Normal 22 4 5 2" xfId="5369" xr:uid="{13B1F292-790C-447C-83EA-757693904A32}"/>
    <cellStyle name="Normal 22 4 6" xfId="4595" xr:uid="{57BF8D06-BCDC-414E-90AB-6B867078713A}"/>
    <cellStyle name="Normal 22 4 7" xfId="4594" xr:uid="{8CC4640A-6CD7-4C51-8C9D-392A45778B71}"/>
    <cellStyle name="Normal 22 4 8" xfId="4593" xr:uid="{43D77F7B-9E16-4C24-8A4B-D4D493E11DD6}"/>
    <cellStyle name="Normal 22 4 9" xfId="4592" xr:uid="{6A051693-9FF4-4986-9F47-4FF7DA503C6B}"/>
    <cellStyle name="Normal 22 5" xfId="4738" xr:uid="{BC0148B1-CE17-4C99-9DE3-7475ED31B351}"/>
    <cellStyle name="Normal 23" xfId="442" xr:uid="{0E08616E-B84D-451D-91B5-B26A2CB725D4}"/>
    <cellStyle name="Normal 23 2" xfId="2500" xr:uid="{03172359-5C68-4031-9A6D-75FBBADB653A}"/>
    <cellStyle name="Normal 23 2 2" xfId="4356" xr:uid="{815AB019-C620-4DA4-A8FE-0ACBCEA1C1E8}"/>
    <cellStyle name="Normal 23 2 2 2" xfId="4751" xr:uid="{E7BDA1BA-2AC8-41B1-8636-931C82DB2953}"/>
    <cellStyle name="Normal 23 2 2 3" xfId="4693" xr:uid="{7AAC424D-1EDF-4213-9A86-9B196CAE4488}"/>
    <cellStyle name="Normal 23 2 2 4" xfId="4663" xr:uid="{B20EA9BD-4123-437A-B47A-18BECF380FFB}"/>
    <cellStyle name="Normal 23 2 3" xfId="4605" xr:uid="{32829D00-5E1F-4041-AD87-E6F050855EE6}"/>
    <cellStyle name="Normal 23 2 4" xfId="4712" xr:uid="{FBCCAB6D-630F-4A21-86E1-89FB42D2D6EB}"/>
    <cellStyle name="Normal 23 2 5" xfId="5383" xr:uid="{7B954158-55C5-417E-BFAB-77AD4476BBFD}"/>
    <cellStyle name="Normal 23 3" xfId="4426" xr:uid="{3A62F40E-BEB7-40EA-BF3E-AFB1D81B4742}"/>
    <cellStyle name="Normal 23 4" xfId="4355" xr:uid="{08159BAA-ACB3-4D3C-ABF4-6AA58E8DE273}"/>
    <cellStyle name="Normal 23 5" xfId="4572" xr:uid="{A5C9A5A2-976E-49A2-BD63-C73310F5837A}"/>
    <cellStyle name="Normal 23 6" xfId="4739" xr:uid="{CB8B5A21-8465-49DD-A676-0A71E42406D7}"/>
    <cellStyle name="Normal 23 7" xfId="5382" xr:uid="{5A312BBE-26FA-425C-BC33-21AA402218D5}"/>
    <cellStyle name="Normal 24" xfId="443" xr:uid="{CA5B8BC6-80BD-4B5A-9E78-C55ECD60EA4E}"/>
    <cellStyle name="Normal 24 2" xfId="444" xr:uid="{ECDC9F9B-E3C4-4298-8464-2E73637F57AF}"/>
    <cellStyle name="Normal 24 2 2" xfId="4428" xr:uid="{464A4B27-8366-4226-ACDE-A78C7E61334D}"/>
    <cellStyle name="Normal 24 2 3" xfId="4358" xr:uid="{4FD7744D-060A-45E5-A8DF-93A4D23196CD}"/>
    <cellStyle name="Normal 24 2 4" xfId="4574" xr:uid="{A6F394DF-796B-4978-98DD-9E3AFACF7A89}"/>
    <cellStyle name="Normal 24 2 5" xfId="4741" xr:uid="{1E2637C2-1007-44E8-B239-847E03864567}"/>
    <cellStyle name="Normal 24 3" xfId="4427" xr:uid="{9B5BB85E-2511-4431-B54D-20B5C27D92BF}"/>
    <cellStyle name="Normal 24 4" xfId="4357" xr:uid="{5680B7C1-8983-4DD9-BFEF-1758AFB497A0}"/>
    <cellStyle name="Normal 24 5" xfId="4573" xr:uid="{FCD9E52D-35E2-40CC-8070-54D0594D5BF8}"/>
    <cellStyle name="Normal 24 6" xfId="4740" xr:uid="{553A42A7-EDE3-4A20-ADD6-A60B7B20ECB2}"/>
    <cellStyle name="Normal 25" xfId="451" xr:uid="{26F35F03-D4B7-4EE1-858C-8E288068DA75}"/>
    <cellStyle name="Normal 25 2" xfId="4360" xr:uid="{174808F0-96CE-4BD7-AC8D-F6E5952181BF}"/>
    <cellStyle name="Normal 25 2 2" xfId="5337" xr:uid="{97A519BA-B373-49E4-90F2-122C2F4CF762}"/>
    <cellStyle name="Normal 25 3" xfId="4429" xr:uid="{7F7E4BFC-FF09-4B59-9CB8-032C96AF49DA}"/>
    <cellStyle name="Normal 25 4" xfId="4359" xr:uid="{7499CAE1-4DBA-4EA6-BC63-4C3867A0B641}"/>
    <cellStyle name="Normal 25 5" xfId="4575" xr:uid="{D203B10A-A177-4AB7-AD6F-F6BB6BC778BD}"/>
    <cellStyle name="Normal 25 5 2" xfId="5380" xr:uid="{B380A715-089D-4703-B713-7AB15759D1B4}"/>
    <cellStyle name="Normal 26" xfId="2498" xr:uid="{5E30807A-2C56-408E-B371-966B035862DF}"/>
    <cellStyle name="Normal 26 2" xfId="2499" xr:uid="{5F15987F-1E1C-4F60-8EB5-404E19A9460C}"/>
    <cellStyle name="Normal 26 2 2" xfId="4362" xr:uid="{F456BBC6-3626-4DA7-B780-AEE15828524F}"/>
    <cellStyle name="Normal 26 3" xfId="4361" xr:uid="{94716B71-10E0-4513-83CD-7EE21E6118C6}"/>
    <cellStyle name="Normal 26 3 2" xfId="4436" xr:uid="{F6FADD46-C14B-46A2-94CB-108BF19E9148}"/>
    <cellStyle name="Normal 27" xfId="2507" xr:uid="{83631B39-59FF-4431-B155-96FC69E88B37}"/>
    <cellStyle name="Normal 27 2" xfId="4364" xr:uid="{F0181834-5A03-477D-A968-F7FC1EB9FDDA}"/>
    <cellStyle name="Normal 27 3" xfId="4363" xr:uid="{EC74FE46-D893-4004-8542-D9571A042F3A}"/>
    <cellStyle name="Normal 27 4" xfId="4599" xr:uid="{1F73BDC8-72AD-4BBE-BAC2-59EC4B52912C}"/>
    <cellStyle name="Normal 27 5" xfId="5320" xr:uid="{645D6FC1-6C3D-4355-9409-0ABC686BB567}"/>
    <cellStyle name="Normal 27 5 2" xfId="5373" xr:uid="{BBED3C50-B02B-4957-8E0A-F4655F10B5B8}"/>
    <cellStyle name="Normal 27 6" xfId="4589" xr:uid="{DE9BAB2E-C8AD-4F63-8281-04C063312159}"/>
    <cellStyle name="Normal 27 7" xfId="5332" xr:uid="{BCC1492F-E45F-4B3F-9D23-4AF0CF4DE14F}"/>
    <cellStyle name="Normal 28" xfId="4365" xr:uid="{BE14B17F-5CF7-4960-8498-ABE4D479AA0F}"/>
    <cellStyle name="Normal 28 2" xfId="4366" xr:uid="{20444564-330B-40DA-B4C3-B07F17406E18}"/>
    <cellStyle name="Normal 28 3" xfId="4367" xr:uid="{1D9E1832-39E2-49EF-A54D-0E9B1907C982}"/>
    <cellStyle name="Normal 29" xfId="4368" xr:uid="{53844793-ADFA-47B7-A5F7-C58F07EAA882}"/>
    <cellStyle name="Normal 29 2" xfId="4369" xr:uid="{F0D50FDC-C4B9-42D6-9CD9-A762D02BEB58}"/>
    <cellStyle name="Normal 3" xfId="2" xr:uid="{665067A7-73F8-4B7E-BFD2-7BB3B9468366}"/>
    <cellStyle name="Normal 3 2" xfId="81" xr:uid="{1413AFBE-7FFF-4C74-B07B-16D159B4025F}"/>
    <cellStyle name="Normal 3 2 2" xfId="82" xr:uid="{30114C8C-7EE0-4E2B-91B3-6271420725D8}"/>
    <cellStyle name="Normal 3 2 2 2" xfId="288" xr:uid="{A606232E-AE97-4577-A3A3-025ECB3C496A}"/>
    <cellStyle name="Normal 3 2 2 2 2" xfId="4665" xr:uid="{39726FFE-B4EC-429F-A775-2535AC81EBCF}"/>
    <cellStyle name="Normal 3 2 2 3" xfId="4556" xr:uid="{427A0FE0-95FA-490C-B6D6-E4EB166EB7CC}"/>
    <cellStyle name="Normal 3 2 3" xfId="83" xr:uid="{8DE35602-EF92-47F8-BE57-2F2B51C01A8A}"/>
    <cellStyle name="Normal 3 2 3 2" xfId="5388" xr:uid="{9BDE07D3-A002-49FE-8ABC-97417D4AF115}"/>
    <cellStyle name="Normal 3 2 4" xfId="289" xr:uid="{276B29B7-A8A5-4D24-BC85-5A3B2E8CB7A1}"/>
    <cellStyle name="Normal 3 2 4 2" xfId="4666" xr:uid="{FA758BAC-0B59-449B-A726-F6363CBF1240}"/>
    <cellStyle name="Normal 3 2 5" xfId="2506" xr:uid="{EF1FC1B8-03A9-4395-B8AB-A5C2C87CCDEE}"/>
    <cellStyle name="Normal 3 2 5 2" xfId="4509" xr:uid="{9D53C1DC-26C0-4547-A381-7978DE569E02}"/>
    <cellStyle name="Normal 3 2 5 3" xfId="5304" xr:uid="{58CEB8D0-457F-4FC7-8E92-6DCC0439C3F8}"/>
    <cellStyle name="Normal 3 3" xfId="84" xr:uid="{AA07ECF3-48FE-479A-B098-A6BF68A7917B}"/>
    <cellStyle name="Normal 3 3 2" xfId="290" xr:uid="{0B81966A-9FD0-4AEC-86DF-C334DAEB40F8}"/>
    <cellStyle name="Normal 3 3 2 2" xfId="4667" xr:uid="{5A172176-BDE4-49E3-A173-230FF447D4BD}"/>
    <cellStyle name="Normal 3 3 3" xfId="4557" xr:uid="{EE878E3C-0A48-4E9D-86BC-27A24098F25A}"/>
    <cellStyle name="Normal 3 4" xfId="85" xr:uid="{4442E2EE-A72F-4695-93BF-E028751AE8F6}"/>
    <cellStyle name="Normal 3 4 2" xfId="2502" xr:uid="{1D00FE71-3F6B-4BC5-BCFA-831B3E11DAD1}"/>
    <cellStyle name="Normal 3 4 2 2" xfId="4668" xr:uid="{4ED70920-FB6D-4453-B132-5918C32CA123}"/>
    <cellStyle name="Normal 3 4 2 3" xfId="5381" xr:uid="{BF1270BB-5D2F-49BC-B73B-906508790579}"/>
    <cellStyle name="Normal 3 4 3" xfId="5341" xr:uid="{EAB6C42C-6B37-4DC0-A52F-F4B985AB4EAB}"/>
    <cellStyle name="Normal 3 5" xfId="2501" xr:uid="{8C111265-CDEE-45AE-9498-99769A3063A2}"/>
    <cellStyle name="Normal 3 5 2" xfId="4669" xr:uid="{6D842468-8CC8-40D0-A79E-256248F425BC}"/>
    <cellStyle name="Normal 3 5 3" xfId="4745" xr:uid="{AF5D417E-73A7-4CA3-B087-94D5F79500A3}"/>
    <cellStyle name="Normal 3 5 4" xfId="4713" xr:uid="{1B91F14E-A5AE-4D67-8899-E510A8DC82FC}"/>
    <cellStyle name="Normal 3 6" xfId="4664" xr:uid="{8656C72F-5B2D-423B-AFCE-0DEFC1E29A64}"/>
    <cellStyle name="Normal 3 6 2" xfId="5336" xr:uid="{EB301985-929A-4D25-AF04-E3C56DD24102}"/>
    <cellStyle name="Normal 3 6 2 2" xfId="5333" xr:uid="{7EEC45E4-F2C6-40F9-B4A7-C01CECD77E79}"/>
    <cellStyle name="Normal 3 6 3" xfId="5379" xr:uid="{59E2968F-8B4A-4AC9-B36D-748894443F01}"/>
    <cellStyle name="Normal 30" xfId="4370" xr:uid="{E99A2D24-4367-4640-A423-A409228ACE5E}"/>
    <cellStyle name="Normal 30 2" xfId="4371" xr:uid="{F8F3FA09-DF9D-47A9-A791-43381625249D}"/>
    <cellStyle name="Normal 31" xfId="4372" xr:uid="{56AF6FB0-98B2-4C8E-BE74-7194B7353471}"/>
    <cellStyle name="Normal 31 2" xfId="4373" xr:uid="{FEC3CB0C-0524-46DA-8658-6E82750DDCEF}"/>
    <cellStyle name="Normal 32" xfId="4374" xr:uid="{359785A2-565F-4B48-B869-9BD28D92A8C2}"/>
    <cellStyle name="Normal 33" xfId="4375" xr:uid="{271489E5-A82A-4AAC-98F0-4FD8386A4021}"/>
    <cellStyle name="Normal 33 2" xfId="4376" xr:uid="{F69791E2-4DBA-450B-8A48-2849A5122F25}"/>
    <cellStyle name="Normal 34" xfId="4377" xr:uid="{BFFE3690-8E8A-473F-8688-3E420DFC7F0C}"/>
    <cellStyle name="Normal 34 2" xfId="4378" xr:uid="{CB6CC7E9-AB4B-4D1F-837B-754C41DEC3FD}"/>
    <cellStyle name="Normal 35" xfId="4379" xr:uid="{5E687032-1725-4E2E-800A-64035F5DEF08}"/>
    <cellStyle name="Normal 35 2" xfId="4380" xr:uid="{0FA30D06-9CCC-4093-827D-E1204250A98A}"/>
    <cellStyle name="Normal 36" xfId="4381" xr:uid="{8ADFCDA3-1860-4194-B580-31B3CEE7DD7F}"/>
    <cellStyle name="Normal 36 2" xfId="4382" xr:uid="{52DE1D6D-658C-4750-88FC-87F7C71F5B0F}"/>
    <cellStyle name="Normal 37" xfId="4383" xr:uid="{F6FF522E-C5BC-4564-B89A-5E13FA5F2A8E}"/>
    <cellStyle name="Normal 37 2" xfId="4384" xr:uid="{A629E5C8-9C2E-4C68-B736-B17238EB877A}"/>
    <cellStyle name="Normal 38" xfId="4385" xr:uid="{5D9D4D7C-7962-4293-9AD3-8283E06880D1}"/>
    <cellStyle name="Normal 38 2" xfId="4386" xr:uid="{E0BA7E25-C489-4497-ACC6-2502D2D39CCF}"/>
    <cellStyle name="Normal 39" xfId="4387" xr:uid="{B41EC663-36FE-4AE7-8971-0F023B3AB0C7}"/>
    <cellStyle name="Normal 39 2" xfId="4388" xr:uid="{5C6D035A-A229-4650-B055-1452666E20E0}"/>
    <cellStyle name="Normal 39 2 2" xfId="4389" xr:uid="{0281693F-B851-4BAB-B53E-F55412A95A0D}"/>
    <cellStyle name="Normal 39 3" xfId="4390" xr:uid="{3E4D833B-24F2-4E4C-BCFD-8E8D216E3F4E}"/>
    <cellStyle name="Normal 4" xfId="86" xr:uid="{A4BA3E86-EAAB-44B6-A78D-9A0585EC2B4C}"/>
    <cellStyle name="Normal 4 2" xfId="87" xr:uid="{52DE8D40-B9E1-4FED-AF67-52E0F648F88A}"/>
    <cellStyle name="Normal 4 2 2" xfId="88" xr:uid="{3C77FAF7-E5B5-4484-9767-3C1910CB5A98}"/>
    <cellStyle name="Normal 4 2 2 2" xfId="445" xr:uid="{6846F858-765D-4E12-9E71-F90FD4FBDC16}"/>
    <cellStyle name="Normal 4 2 2 3" xfId="2807" xr:uid="{3B3C79AC-01D5-47C4-B23F-32B4BB356554}"/>
    <cellStyle name="Normal 4 2 2 4" xfId="2808" xr:uid="{58F71F35-DBE7-43AC-83C1-F62A80FE83AC}"/>
    <cellStyle name="Normal 4 2 2 4 2" xfId="2809" xr:uid="{48512737-BF6E-413F-AAA4-7631326570B2}"/>
    <cellStyle name="Normal 4 2 2 4 3" xfId="2810" xr:uid="{5F8829F9-E92E-4860-8A12-5E08672C1683}"/>
    <cellStyle name="Normal 4 2 2 4 3 2" xfId="2811" xr:uid="{7FF1670B-F175-4CAE-B077-33043AD82AB3}"/>
    <cellStyle name="Normal 4 2 2 4 3 3" xfId="4312" xr:uid="{1E50C9BA-8DD9-4AA1-A1AF-E44DC9D6EC48}"/>
    <cellStyle name="Normal 4 2 3" xfId="2493" xr:uid="{F98E25E7-D9C5-438F-8BA4-7E171BDB6B4D}"/>
    <cellStyle name="Normal 4 2 3 2" xfId="2504" xr:uid="{29DAD0E4-BDD2-4443-8243-68F6E7044C23}"/>
    <cellStyle name="Normal 4 2 3 2 2" xfId="4462" xr:uid="{D27F7727-D92F-46AC-8041-5CC0A60ED51D}"/>
    <cellStyle name="Normal 4 2 3 2 3" xfId="5350" xr:uid="{EF5BB5C3-9BDE-4C70-AAF6-EB179E165264}"/>
    <cellStyle name="Normal 4 2 3 3" xfId="4463" xr:uid="{2B433885-4960-4500-8CDC-1A6F96372BF0}"/>
    <cellStyle name="Normal 4 2 3 3 2" xfId="4464" xr:uid="{5BD222C4-5A53-4BFA-B17B-11829755686D}"/>
    <cellStyle name="Normal 4 2 3 4" xfId="4465" xr:uid="{169E7A87-C847-4FF7-AB43-0B7151736215}"/>
    <cellStyle name="Normal 4 2 3 5" xfId="4466" xr:uid="{7118F2DE-A49A-4190-8036-92CB27FF1B87}"/>
    <cellStyle name="Normal 4 2 4" xfId="2494" xr:uid="{9A970F44-022A-4A03-BE43-13B1A11358E9}"/>
    <cellStyle name="Normal 4 2 4 2" xfId="4392" xr:uid="{CB66C486-448A-410E-8735-7A0855939BD2}"/>
    <cellStyle name="Normal 4 2 4 2 2" xfId="4467" xr:uid="{CC5F4BEE-5047-44E6-88F2-23FDE880032C}"/>
    <cellStyle name="Normal 4 2 4 2 3" xfId="4694" xr:uid="{CC2C0C10-36FB-49CB-8063-AFE8FEE72E6E}"/>
    <cellStyle name="Normal 4 2 4 2 4" xfId="4613" xr:uid="{E7E4C8EC-B8AE-431F-B956-09063B8413F6}"/>
    <cellStyle name="Normal 4 2 4 3" xfId="4576" xr:uid="{EA2A2A9F-E31E-402C-805E-5B9DFD6EB70F}"/>
    <cellStyle name="Normal 4 2 4 4" xfId="4714" xr:uid="{D69FADE5-1A2E-4D77-AB93-8CECE2465590}"/>
    <cellStyle name="Normal 4 2 5" xfId="1168" xr:uid="{75A37904-EC70-4020-931F-47F95ED15C54}"/>
    <cellStyle name="Normal 4 2 6" xfId="4558" xr:uid="{BFF706AF-33B6-45E2-A499-D025D4701444}"/>
    <cellStyle name="Normal 4 2 7" xfId="5345" xr:uid="{354AAAB3-BF53-41C5-8168-6E2E6F17B379}"/>
    <cellStyle name="Normal 4 3" xfId="528" xr:uid="{1175F86C-5C91-4F0A-81E6-8DB0D5A2EECC}"/>
    <cellStyle name="Normal 4 3 2" xfId="1170" xr:uid="{9990681D-0B4B-42A6-9074-336E130F0B30}"/>
    <cellStyle name="Normal 4 3 2 2" xfId="1171" xr:uid="{2B2C27D0-C640-471D-8B53-8086DC81CF85}"/>
    <cellStyle name="Normal 4 3 2 3" xfId="1172" xr:uid="{C9FEAD29-051A-46D3-A02E-73B5C7C9F846}"/>
    <cellStyle name="Normal 4 3 3" xfId="1169" xr:uid="{7B43A235-4F91-43C6-A1B9-B62FD2E5BAD0}"/>
    <cellStyle name="Normal 4 3 3 2" xfId="4434" xr:uid="{0A2136E5-D3D4-4512-82BB-6ADC629EBEB7}"/>
    <cellStyle name="Normal 4 3 4" xfId="2812" xr:uid="{359CD155-20E2-4B71-A733-E4C0569EA643}"/>
    <cellStyle name="Normal 4 3 4 2" xfId="5362" xr:uid="{889F8FEE-3FAA-480E-AAFF-A86827ED922D}"/>
    <cellStyle name="Normal 4 3 5" xfId="2813" xr:uid="{475CDDBD-9423-4AC5-A0A0-F702EB6A68B9}"/>
    <cellStyle name="Normal 4 3 5 2" xfId="2814" xr:uid="{63C8CED5-E7CC-47D1-B369-693DF90312B8}"/>
    <cellStyle name="Normal 4 3 5 3" xfId="2815" xr:uid="{C73FA1F1-F8A8-4CFE-8B4B-C02896000E97}"/>
    <cellStyle name="Normal 4 3 5 3 2" xfId="2816" xr:uid="{83FBAA20-066C-45BC-98A5-6B96253DA4F3}"/>
    <cellStyle name="Normal 4 3 5 3 3" xfId="4311" xr:uid="{8DBB87F0-3E4B-4001-B164-956974CD3781}"/>
    <cellStyle name="Normal 4 3 6" xfId="4314" xr:uid="{D21F65E0-8FB6-46F4-B244-8CAE668FFA45}"/>
    <cellStyle name="Normal 4 3 7" xfId="5354" xr:uid="{8E7C3BD2-09BA-42F4-8857-BFC53EE460F2}"/>
    <cellStyle name="Normal 4 4" xfId="453" xr:uid="{D86107D1-323B-4ADC-A34D-57C7238A8563}"/>
    <cellStyle name="Normal 4 4 2" xfId="2495" xr:uid="{622983D7-6B18-4FF0-A821-C2440FA07927}"/>
    <cellStyle name="Normal 4 4 2 2" xfId="5349" xr:uid="{A459F4FE-C545-44CB-A6C4-5508BA152442}"/>
    <cellStyle name="Normal 4 4 3" xfId="2503" xr:uid="{8FCE3B8C-68D6-4A8E-AD22-9445EB62C879}"/>
    <cellStyle name="Normal 4 4 3 2" xfId="4317" xr:uid="{2702874F-AA03-441C-B08E-5DEA66046546}"/>
    <cellStyle name="Normal 4 4 3 3" xfId="4316" xr:uid="{1A3ED20D-BC86-4E28-B68C-6D2AD8614BE8}"/>
    <cellStyle name="Normal 4 4 4" xfId="4747" xr:uid="{3F74E3FB-C9AD-4CC2-884F-AAF024CA2C57}"/>
    <cellStyle name="Normal 4 4 4 2" xfId="5363" xr:uid="{24DE735B-018A-49C9-B67D-5DFA4F03A6F8}"/>
    <cellStyle name="Normal 4 4 5" xfId="5351" xr:uid="{42440811-0033-494D-94D4-67E86E29DB26}"/>
    <cellStyle name="Normal 4 5" xfId="2496" xr:uid="{4F32B915-F7A4-4FA4-9AC0-3B176EB8C581}"/>
    <cellStyle name="Normal 4 5 2" xfId="4391" xr:uid="{1020E45D-F9CF-4B83-94F4-2CCABE7E61FD}"/>
    <cellStyle name="Normal 4 6" xfId="2497" xr:uid="{9D5FD4B1-6B24-4797-80B2-464C3AF8D25D}"/>
    <cellStyle name="Normal 4 7" xfId="900" xr:uid="{24D6C49D-AA86-47A6-993A-631E17C9326A}"/>
    <cellStyle name="Normal 4 8" xfId="5344" xr:uid="{D9591283-3034-4E86-8360-89146FDB7535}"/>
    <cellStyle name="Normal 40" xfId="4393" xr:uid="{DE2DE7E8-B7E0-4D76-88F4-8F91E91A1E89}"/>
    <cellStyle name="Normal 40 2" xfId="4394" xr:uid="{7969496C-4628-494D-8C73-A1F27C563C10}"/>
    <cellStyle name="Normal 40 2 2" xfId="4395" xr:uid="{C18BC9F5-568A-44DF-87FA-8EEF86DE8B70}"/>
    <cellStyle name="Normal 40 3" xfId="4396" xr:uid="{88A9E718-07B7-4824-A56E-61F38663D704}"/>
    <cellStyle name="Normal 41" xfId="4397" xr:uid="{A5D434F2-AD95-444F-A081-2B72888C472C}"/>
    <cellStyle name="Normal 41 2" xfId="4398" xr:uid="{87F73129-B01C-445F-A4E0-3A7271189F38}"/>
    <cellStyle name="Normal 42" xfId="4399" xr:uid="{0EA3A03F-C7AE-4678-9B26-F1A6F38C78BF}"/>
    <cellStyle name="Normal 42 2" xfId="4400" xr:uid="{84078594-F64B-4D83-A3C0-58F9278CF525}"/>
    <cellStyle name="Normal 43" xfId="4401" xr:uid="{D78D31A0-EEF3-4AA9-8524-F9F90DAE5BA9}"/>
    <cellStyle name="Normal 43 2" xfId="4402" xr:uid="{42E4D1C9-F9DB-4B80-A140-9E2BC98FB307}"/>
    <cellStyle name="Normal 44" xfId="4412" xr:uid="{CD51E131-8212-4BF4-B577-31A495351F5F}"/>
    <cellStyle name="Normal 44 2" xfId="4413" xr:uid="{BE222CB8-BE17-4DC6-9E9D-4B5FF56BB6D6}"/>
    <cellStyle name="Normal 45" xfId="4674" xr:uid="{C65AF21E-2FF2-401A-8FA3-29CDF58103AA}"/>
    <cellStyle name="Normal 45 2" xfId="5324" xr:uid="{99F1A52D-D2F4-48C9-AF1A-BA1A449D5C00}"/>
    <cellStyle name="Normal 45 3" xfId="5323" xr:uid="{E2EA00E8-8706-4A91-B357-0B1DC3ABA9FE}"/>
    <cellStyle name="Normal 5" xfId="89" xr:uid="{F1273650-18E7-4CB9-B468-06FFF36BC753}"/>
    <cellStyle name="Normal 5 10" xfId="291" xr:uid="{E50BE71B-0A7B-4F69-98F0-D01E30565DFD}"/>
    <cellStyle name="Normal 5 10 2" xfId="529" xr:uid="{F12D7EA9-6849-4ED4-AC46-4B5520523F0A}"/>
    <cellStyle name="Normal 5 10 2 2" xfId="1173" xr:uid="{A6F2732F-6E5E-4190-95DB-371BC8245268}"/>
    <cellStyle name="Normal 5 10 2 3" xfId="2817" xr:uid="{563044C6-523F-48D9-8727-485CF83A29EC}"/>
    <cellStyle name="Normal 5 10 2 4" xfId="2818" xr:uid="{065AF537-E258-4AF0-99AA-719E5049D050}"/>
    <cellStyle name="Normal 5 10 3" xfId="1174" xr:uid="{C5FFFA28-05F1-4ED2-BBFB-57CB396012FD}"/>
    <cellStyle name="Normal 5 10 3 2" xfId="2819" xr:uid="{1563CDEE-4DD4-4C9A-AE8D-EE366ED155E1}"/>
    <cellStyle name="Normal 5 10 3 3" xfId="2820" xr:uid="{BF9B0CD4-B11F-4526-8AC4-92143F991083}"/>
    <cellStyle name="Normal 5 10 3 4" xfId="2821" xr:uid="{BE954064-9E63-4C76-963B-91C644A8984D}"/>
    <cellStyle name="Normal 5 10 4" xfId="2822" xr:uid="{0ECE4E6E-F4A5-4E34-848E-A2D3CE3F7199}"/>
    <cellStyle name="Normal 5 10 5" xfId="2823" xr:uid="{60A90ABF-9C02-4FFD-8E8C-935F3947A60A}"/>
    <cellStyle name="Normal 5 10 6" xfId="2824" xr:uid="{10F37336-7ABB-40AE-AC41-D3D1BD65778E}"/>
    <cellStyle name="Normal 5 11" xfId="292" xr:uid="{3E3FFA59-F28D-4FE5-80F4-687C4429DA68}"/>
    <cellStyle name="Normal 5 11 2" xfId="1175" xr:uid="{5210C905-A429-462A-AC9C-A9C74C3208F7}"/>
    <cellStyle name="Normal 5 11 2 2" xfId="2825" xr:uid="{CD5A108F-9CE8-4A2B-BB9E-E8B2AD4946D2}"/>
    <cellStyle name="Normal 5 11 2 2 2" xfId="4403" xr:uid="{FC55EA80-4902-4A19-BC24-9EAF5FCE491F}"/>
    <cellStyle name="Normal 5 11 2 2 3" xfId="4681" xr:uid="{2ED148CE-0BB8-4833-A3BB-320342CF72D4}"/>
    <cellStyle name="Normal 5 11 2 3" xfId="2826" xr:uid="{B1C5C3B4-8B32-419D-A42B-2FDB503103A0}"/>
    <cellStyle name="Normal 5 11 2 4" xfId="2827" xr:uid="{E657A766-7EB5-45EC-A671-BDFA4B58BE8C}"/>
    <cellStyle name="Normal 5 11 3" xfId="2828" xr:uid="{6F5395C8-51DA-4D90-9430-D006CDFCB8BF}"/>
    <cellStyle name="Normal 5 11 3 2" xfId="5340" xr:uid="{ED720A37-54F5-4579-8528-F930ED8A8D99}"/>
    <cellStyle name="Normal 5 11 4" xfId="2829" xr:uid="{0CA7C2CB-9F31-42E1-8F55-C87869FB876C}"/>
    <cellStyle name="Normal 5 11 4 2" xfId="4577" xr:uid="{5B5A6610-3282-4DE1-AFD9-A9A404DB0EFB}"/>
    <cellStyle name="Normal 5 11 4 3" xfId="4682" xr:uid="{30E4E1D8-6A0B-4B5A-B2AB-770DEFFE7B15}"/>
    <cellStyle name="Normal 5 11 4 4" xfId="4606" xr:uid="{DF0C6ABF-10F3-4AD6-9513-7542040FDA6F}"/>
    <cellStyle name="Normal 5 11 5" xfId="2830" xr:uid="{76943569-9F49-497F-BE3B-96DFDED0DCA9}"/>
    <cellStyle name="Normal 5 12" xfId="1176" xr:uid="{F067A8C4-91CA-477F-999A-D69EEF1F0E44}"/>
    <cellStyle name="Normal 5 12 2" xfId="2831" xr:uid="{EA86A3D5-33B5-4E36-895F-264272041FF6}"/>
    <cellStyle name="Normal 5 12 3" xfId="2832" xr:uid="{DDB744F6-11FD-4860-9F00-AB74C166E8A8}"/>
    <cellStyle name="Normal 5 12 4" xfId="2833" xr:uid="{E8EF9154-23AD-4B9D-B209-8BED17851039}"/>
    <cellStyle name="Normal 5 13" xfId="901" xr:uid="{ADFA6C4A-69B5-4144-800A-B12D0A118C92}"/>
    <cellStyle name="Normal 5 13 2" xfId="2834" xr:uid="{E6204F74-D95F-40EB-8726-9C53ED0324A8}"/>
    <cellStyle name="Normal 5 13 3" xfId="2835" xr:uid="{80A291AD-FE69-4222-85D4-74D010E562C7}"/>
    <cellStyle name="Normal 5 13 4" xfId="2836" xr:uid="{6FAC7F74-0E5B-4678-A0DF-B4B93255A765}"/>
    <cellStyle name="Normal 5 14" xfId="2837" xr:uid="{3368D1AF-D8FB-4BE8-A5C3-D25D0CF250FE}"/>
    <cellStyle name="Normal 5 14 2" xfId="2838" xr:uid="{4CA0442D-631D-4CF1-B3C9-4DC1C0E77009}"/>
    <cellStyle name="Normal 5 15" xfId="2839" xr:uid="{6DFD0D15-A8A4-44B0-A5A6-953B90490A43}"/>
    <cellStyle name="Normal 5 16" xfId="2840" xr:uid="{0B4B3480-3ACB-4719-BF2D-3E7C23311FA7}"/>
    <cellStyle name="Normal 5 17" xfId="2841" xr:uid="{D014110D-D327-4499-A2F9-C4DFBB3688B3}"/>
    <cellStyle name="Normal 5 18" xfId="5360" xr:uid="{B0CB646B-BDCE-4053-BB16-49379CBAD0C7}"/>
    <cellStyle name="Normal 5 2" xfId="90" xr:uid="{C22A1616-1FA3-4948-B7F9-3C3C64C1C4C5}"/>
    <cellStyle name="Normal 5 2 2" xfId="187" xr:uid="{5A6A7329-296C-46B1-88FD-A269802A7644}"/>
    <cellStyle name="Normal 5 2 2 2" xfId="188" xr:uid="{248D4D42-1AFC-48BD-B752-36285499651F}"/>
    <cellStyle name="Normal 5 2 2 2 2" xfId="189" xr:uid="{C309A9E2-FB76-44BE-B6F6-4B9C65451517}"/>
    <cellStyle name="Normal 5 2 2 2 2 2" xfId="190" xr:uid="{7F019CD7-9A49-4361-9638-7EC06754A664}"/>
    <cellStyle name="Normal 5 2 2 2 3" xfId="191" xr:uid="{C67CFC67-C24D-441D-B613-08C6AFC34115}"/>
    <cellStyle name="Normal 5 2 2 2 4" xfId="4670" xr:uid="{04F6DA12-EE28-41AC-A127-E70851A44746}"/>
    <cellStyle name="Normal 5 2 2 2 5" xfId="5300" xr:uid="{EB6F8217-03B9-42E8-A254-9087AA7B2D8F}"/>
    <cellStyle name="Normal 5 2 2 3" xfId="192" xr:uid="{77D919D5-0BEB-454F-B60E-CA3C35253A71}"/>
    <cellStyle name="Normal 5 2 2 3 2" xfId="193" xr:uid="{F9B6E2FD-AAC2-47E3-85C0-754BA694C9AA}"/>
    <cellStyle name="Normal 5 2 2 4" xfId="194" xr:uid="{B688DFA5-CAF1-4CA1-A29C-66D781A2D523}"/>
    <cellStyle name="Normal 5 2 2 5" xfId="293" xr:uid="{943FB040-6855-4F07-9CD4-4C5353AD6391}"/>
    <cellStyle name="Normal 5 2 2 6" xfId="4596" xr:uid="{3405000D-2D2E-49F8-9995-93949961B7C3}"/>
    <cellStyle name="Normal 5 2 2 7" xfId="5329" xr:uid="{6FBE82E9-ADA3-4016-8744-2FEDE4EC836C}"/>
    <cellStyle name="Normal 5 2 2 8" xfId="5371" xr:uid="{C426D05C-5744-452F-9648-DBF75A3C8ECA}"/>
    <cellStyle name="Normal 5 2 2 9" xfId="5367" xr:uid="{20C26F0C-D850-41A5-B514-D6BD6E257279}"/>
    <cellStyle name="Normal 5 2 3" xfId="195" xr:uid="{1511055D-B990-41C8-85DA-09A5C6499977}"/>
    <cellStyle name="Normal 5 2 3 2" xfId="196" xr:uid="{9A09595F-E870-4093-B489-3693C85FB1E4}"/>
    <cellStyle name="Normal 5 2 3 2 2" xfId="197" xr:uid="{3C3EBC43-3AE9-4113-B4EA-671508B18483}"/>
    <cellStyle name="Normal 5 2 3 2 3" xfId="4559" xr:uid="{15F12275-EB99-45C4-8D97-43AFB8CCE08F}"/>
    <cellStyle name="Normal 5 2 3 2 3 2" xfId="5375" xr:uid="{B0A9BBC8-9301-43F2-A7B9-C35E7B14A4FE}"/>
    <cellStyle name="Normal 5 2 3 2 4" xfId="5301" xr:uid="{EE5B2BFA-5B45-4ACB-B644-49C6B6C2D9E1}"/>
    <cellStyle name="Normal 5 2 3 2 4 2" xfId="5374" xr:uid="{DBC5C9AF-AA24-4ADF-9392-A99BA219114A}"/>
    <cellStyle name="Normal 5 2 3 3" xfId="198" xr:uid="{EF39BE9D-445B-4C24-A833-CCE0DBEB0C05}"/>
    <cellStyle name="Normal 5 2 3 3 2" xfId="4742" xr:uid="{699D5947-9001-4F52-9F9F-64C552DEB853}"/>
    <cellStyle name="Normal 5 2 3 4" xfId="4404" xr:uid="{6FEB40C5-2140-4C22-A6F4-24A66DC7AA3D}"/>
    <cellStyle name="Normal 5 2 3 4 2" xfId="4715" xr:uid="{7591632F-929E-40F2-A238-61B7BD158365}"/>
    <cellStyle name="Normal 5 2 3 5" xfId="4597" xr:uid="{54A89912-4EF2-474A-A1FC-9973FE125686}"/>
    <cellStyle name="Normal 5 2 3 6" xfId="5321" xr:uid="{1D67B9E7-C12C-4DD4-BC23-4D2D287FC929}"/>
    <cellStyle name="Normal 5 2 3 7" xfId="5330" xr:uid="{4B86E153-496A-4315-9BA7-B201D03622BD}"/>
    <cellStyle name="Normal 5 2 3 8" xfId="5372" xr:uid="{F38730BD-291D-486F-901A-4BEB95EC4CE4}"/>
    <cellStyle name="Normal 5 2 3 9" xfId="5368" xr:uid="{0E4CD151-E4C8-4A85-9746-849B960AB172}"/>
    <cellStyle name="Normal 5 2 4" xfId="199" xr:uid="{758951B5-DEC5-4229-937A-1B776B7C5594}"/>
    <cellStyle name="Normal 5 2 4 2" xfId="200" xr:uid="{4A51B855-55B2-4EA4-96E4-E230C68163AD}"/>
    <cellStyle name="Normal 5 2 5" xfId="201" xr:uid="{C032FF59-C879-47C2-9820-F2124363AC73}"/>
    <cellStyle name="Normal 5 2 6" xfId="186" xr:uid="{9B6F7811-705C-4165-940B-02547913C39C}"/>
    <cellStyle name="Normal 5 3" xfId="91" xr:uid="{42F4D2FB-EEB9-4D06-A585-AF49BA6B7947}"/>
    <cellStyle name="Normal 5 3 2" xfId="4406" xr:uid="{994DA655-78B7-470A-9244-93952E7E3935}"/>
    <cellStyle name="Normal 5 3 3" xfId="4405" xr:uid="{4F973DBD-B5BC-41D9-9408-A703B490C5C6}"/>
    <cellStyle name="Normal 5 4" xfId="92" xr:uid="{8DE00D9C-B36E-4189-AFB6-FF4D8ECB0C1A}"/>
    <cellStyle name="Normal 5 4 10" xfId="2842" xr:uid="{E6FB24FF-ABD2-4C41-BB0B-72B17DE32015}"/>
    <cellStyle name="Normal 5 4 11" xfId="2843" xr:uid="{7BB7BB32-5696-4145-A333-9BDB054E36AB}"/>
    <cellStyle name="Normal 5 4 2" xfId="93" xr:uid="{5FEB6300-D5D6-4B2F-B590-93DC01C6FD61}"/>
    <cellStyle name="Normal 5 4 2 2" xfId="94" xr:uid="{3A2A8FF9-6C60-408D-974B-C13951EA5FD9}"/>
    <cellStyle name="Normal 5 4 2 2 2" xfId="294" xr:uid="{28F56AD5-3385-444B-8F50-23217F6DA2A6}"/>
    <cellStyle name="Normal 5 4 2 2 2 2" xfId="530" xr:uid="{7A0BD71D-AF58-422C-B23F-B66ACDC264D1}"/>
    <cellStyle name="Normal 5 4 2 2 2 2 2" xfId="531" xr:uid="{B883D703-3112-4652-A1DF-AD3F0CFAB72A}"/>
    <cellStyle name="Normal 5 4 2 2 2 2 2 2" xfId="1177" xr:uid="{B2027606-F0CA-40C4-A371-B9AF17864488}"/>
    <cellStyle name="Normal 5 4 2 2 2 2 2 2 2" xfId="1178" xr:uid="{8BDC68B5-6FDB-4692-86F2-1D08D79D79C0}"/>
    <cellStyle name="Normal 5 4 2 2 2 2 2 3" xfId="1179" xr:uid="{F8216A5E-2432-405F-B030-A41774C92F2D}"/>
    <cellStyle name="Normal 5 4 2 2 2 2 3" xfId="1180" xr:uid="{35DCE33A-C7B7-4087-8519-6320A73F317C}"/>
    <cellStyle name="Normal 5 4 2 2 2 2 3 2" xfId="1181" xr:uid="{D7BDF24F-6284-447E-9398-BEDE4EEF56EF}"/>
    <cellStyle name="Normal 5 4 2 2 2 2 4" xfId="1182" xr:uid="{8D111996-00AC-48B0-A387-D7FD210BB2CF}"/>
    <cellStyle name="Normal 5 4 2 2 2 3" xfId="532" xr:uid="{E66BB342-0458-4B4E-9DFD-41F891CD88C9}"/>
    <cellStyle name="Normal 5 4 2 2 2 3 2" xfId="1183" xr:uid="{F3823136-F1F3-4BD4-A7D2-32BF590DC30D}"/>
    <cellStyle name="Normal 5 4 2 2 2 3 2 2" xfId="1184" xr:uid="{256530A2-7FEE-46FB-BFAA-2427BEE14641}"/>
    <cellStyle name="Normal 5 4 2 2 2 3 3" xfId="1185" xr:uid="{3C9F4B25-2270-46CD-88C3-3BEEBF96AC11}"/>
    <cellStyle name="Normal 5 4 2 2 2 3 4" xfId="2844" xr:uid="{CB048D48-C2F2-42A4-9FF1-9FB6A376C851}"/>
    <cellStyle name="Normal 5 4 2 2 2 4" xfId="1186" xr:uid="{4155656F-96C2-485A-B39A-0D10491EE5BE}"/>
    <cellStyle name="Normal 5 4 2 2 2 4 2" xfId="1187" xr:uid="{BE8EFED9-82D9-4CFD-AF90-5839B2D1CF55}"/>
    <cellStyle name="Normal 5 4 2 2 2 5" xfId="1188" xr:uid="{B534F55A-BA21-49C4-AA08-5C5703ABA990}"/>
    <cellStyle name="Normal 5 4 2 2 2 6" xfId="2845" xr:uid="{D2792068-F589-4698-A720-D6E2E901A05A}"/>
    <cellStyle name="Normal 5 4 2 2 3" xfId="295" xr:uid="{0046BBF3-5C0C-4A40-9AEC-4B801D29E095}"/>
    <cellStyle name="Normal 5 4 2 2 3 2" xfId="533" xr:uid="{7C97F972-4E18-4228-B00B-483A3A235ACC}"/>
    <cellStyle name="Normal 5 4 2 2 3 2 2" xfId="534" xr:uid="{EC65F438-F4E0-44BA-85C3-38772288D768}"/>
    <cellStyle name="Normal 5 4 2 2 3 2 2 2" xfId="1189" xr:uid="{57EBB396-3995-4D0F-A782-52174CA46F09}"/>
    <cellStyle name="Normal 5 4 2 2 3 2 2 2 2" xfId="1190" xr:uid="{8D7EB6EF-A20C-4069-8718-4B81A3039040}"/>
    <cellStyle name="Normal 5 4 2 2 3 2 2 3" xfId="1191" xr:uid="{48D89E55-92F7-4241-BDE9-3788E4A80C30}"/>
    <cellStyle name="Normal 5 4 2 2 3 2 3" xfId="1192" xr:uid="{8AE11DEC-F34A-4B77-AAD9-BB9FCDC3E77D}"/>
    <cellStyle name="Normal 5 4 2 2 3 2 3 2" xfId="1193" xr:uid="{49D25F2A-43A2-4168-8335-1EACEF52DCF5}"/>
    <cellStyle name="Normal 5 4 2 2 3 2 4" xfId="1194" xr:uid="{3696BBE8-6BBA-48EC-805B-91561EA76EE0}"/>
    <cellStyle name="Normal 5 4 2 2 3 3" xfId="535" xr:uid="{6EF5B9F1-79B9-47BC-B8FC-85958D0F6DD1}"/>
    <cellStyle name="Normal 5 4 2 2 3 3 2" xfId="1195" xr:uid="{405C93FE-B521-493B-9998-BB5E40ED96FF}"/>
    <cellStyle name="Normal 5 4 2 2 3 3 2 2" xfId="1196" xr:uid="{C9552DAF-3C5B-40E4-9C83-4331D680268B}"/>
    <cellStyle name="Normal 5 4 2 2 3 3 3" xfId="1197" xr:uid="{34CCD99F-4280-46B9-B725-9689E955C0A1}"/>
    <cellStyle name="Normal 5 4 2 2 3 4" xfId="1198" xr:uid="{100A2E0D-FE11-42D4-9BCC-AD2DACB8A73C}"/>
    <cellStyle name="Normal 5 4 2 2 3 4 2" xfId="1199" xr:uid="{1236461C-56EC-4836-B97E-2DB00E1B1D83}"/>
    <cellStyle name="Normal 5 4 2 2 3 5" xfId="1200" xr:uid="{FE33B5EF-5131-432E-ABCA-928A30FE9EA1}"/>
    <cellStyle name="Normal 5 4 2 2 4" xfId="536" xr:uid="{5549C964-232B-4C14-BB5B-6D43A3FE634F}"/>
    <cellStyle name="Normal 5 4 2 2 4 2" xfId="537" xr:uid="{DE1D2B27-E0A2-4F6E-9342-A887A222843F}"/>
    <cellStyle name="Normal 5 4 2 2 4 2 2" xfId="1201" xr:uid="{9B38323E-73F4-40A7-97FF-5F9150117137}"/>
    <cellStyle name="Normal 5 4 2 2 4 2 2 2" xfId="1202" xr:uid="{B1F3877F-A21C-4CFC-BA7E-DE42F3218AA0}"/>
    <cellStyle name="Normal 5 4 2 2 4 2 3" xfId="1203" xr:uid="{06C629D3-94DE-4F74-82DD-DD0C5D313A1A}"/>
    <cellStyle name="Normal 5 4 2 2 4 3" xfId="1204" xr:uid="{67FA0618-512E-44A5-A5D6-CE015B0A576C}"/>
    <cellStyle name="Normal 5 4 2 2 4 3 2" xfId="1205" xr:uid="{21B2B162-EB30-483C-9F7D-EFAB704A751B}"/>
    <cellStyle name="Normal 5 4 2 2 4 4" xfId="1206" xr:uid="{F2DD1B25-FBFA-4733-BF73-80D97CF38A3A}"/>
    <cellStyle name="Normal 5 4 2 2 5" xfId="538" xr:uid="{9C122444-A8A3-443E-A711-1FD47B207ECD}"/>
    <cellStyle name="Normal 5 4 2 2 5 2" xfId="1207" xr:uid="{248BC4D8-46FD-4D7D-B640-0761F0687177}"/>
    <cellStyle name="Normal 5 4 2 2 5 2 2" xfId="1208" xr:uid="{F84F02C3-E965-4EF3-8714-53FA2A4FBD90}"/>
    <cellStyle name="Normal 5 4 2 2 5 3" xfId="1209" xr:uid="{F6452C31-896E-4DFD-B18D-79118E8799F6}"/>
    <cellStyle name="Normal 5 4 2 2 5 4" xfId="2846" xr:uid="{2AD0943E-2AFA-47C5-BED1-060272E14E09}"/>
    <cellStyle name="Normal 5 4 2 2 6" xfId="1210" xr:uid="{8F4F5A1C-E2E5-4C10-A736-CAA56065329B}"/>
    <cellStyle name="Normal 5 4 2 2 6 2" xfId="1211" xr:uid="{17F139BD-BCBF-4421-98AF-BB21DA308E70}"/>
    <cellStyle name="Normal 5 4 2 2 7" xfId="1212" xr:uid="{338FEDDD-79C8-4153-B86F-D33E00B4AFA8}"/>
    <cellStyle name="Normal 5 4 2 2 8" xfId="2847" xr:uid="{D463B7E8-F4A9-42BC-902B-49EC6079273A}"/>
    <cellStyle name="Normal 5 4 2 3" xfId="296" xr:uid="{DD7541FD-4E09-45A3-9B5A-60DAEEA3003F}"/>
    <cellStyle name="Normal 5 4 2 3 2" xfId="539" xr:uid="{1267B949-C948-4038-B284-685AB3BF7896}"/>
    <cellStyle name="Normal 5 4 2 3 2 2" xfId="540" xr:uid="{0872C2F6-B6B9-482D-86A9-62C823260E80}"/>
    <cellStyle name="Normal 5 4 2 3 2 2 2" xfId="1213" xr:uid="{5C5BA027-CEF2-4C65-9F81-B137179526A5}"/>
    <cellStyle name="Normal 5 4 2 3 2 2 2 2" xfId="1214" xr:uid="{95258A3D-67D0-437B-9ED8-B4A3F673D2A5}"/>
    <cellStyle name="Normal 5 4 2 3 2 2 3" xfId="1215" xr:uid="{4D8FCDE0-9F9F-4C60-B69B-1AAAB768A0D0}"/>
    <cellStyle name="Normal 5 4 2 3 2 3" xfId="1216" xr:uid="{BB63AF31-3D0E-4833-8E74-D24D0B1F10B6}"/>
    <cellStyle name="Normal 5 4 2 3 2 3 2" xfId="1217" xr:uid="{72FC3928-BCC5-473C-B1D6-D861A436F682}"/>
    <cellStyle name="Normal 5 4 2 3 2 4" xfId="1218" xr:uid="{0CB0B652-0979-41BD-A5F3-E5AA8EF2C87E}"/>
    <cellStyle name="Normal 5 4 2 3 3" xfId="541" xr:uid="{05BE8132-8F86-40A2-B512-57762134DFC7}"/>
    <cellStyle name="Normal 5 4 2 3 3 2" xfId="1219" xr:uid="{F869070A-E01C-433C-B78E-410D1A9DA1D3}"/>
    <cellStyle name="Normal 5 4 2 3 3 2 2" xfId="1220" xr:uid="{DF8BB3C2-B115-461E-A98B-F6BD8F593CE9}"/>
    <cellStyle name="Normal 5 4 2 3 3 3" xfId="1221" xr:uid="{8F381D78-C3BF-4C99-8C3D-23C5748882EB}"/>
    <cellStyle name="Normal 5 4 2 3 3 4" xfId="2848" xr:uid="{F83F88CB-965C-4CD6-A100-1B96106E482B}"/>
    <cellStyle name="Normal 5 4 2 3 4" xfId="1222" xr:uid="{59DEAC20-A318-44D2-88D4-2482318D4937}"/>
    <cellStyle name="Normal 5 4 2 3 4 2" xfId="1223" xr:uid="{D2DB467C-D9C7-4972-A9AC-C0A3137E580B}"/>
    <cellStyle name="Normal 5 4 2 3 5" xfId="1224" xr:uid="{DDF2983B-9037-47D5-87B9-C4B4DD485D61}"/>
    <cellStyle name="Normal 5 4 2 3 6" xfId="2849" xr:uid="{8FB6119D-6D44-4FD5-A645-2253B16076EE}"/>
    <cellStyle name="Normal 5 4 2 4" xfId="297" xr:uid="{0512FA74-7B4E-4247-95DC-669DB8B2D1DD}"/>
    <cellStyle name="Normal 5 4 2 4 2" xfId="542" xr:uid="{36D4124B-5925-4941-A0DD-4CE173AE36AC}"/>
    <cellStyle name="Normal 5 4 2 4 2 2" xfId="543" xr:uid="{52DA2772-9E79-4DF6-9053-E1A1F3D6D940}"/>
    <cellStyle name="Normal 5 4 2 4 2 2 2" xfId="1225" xr:uid="{1363904C-8B8F-493C-8783-A4000257914C}"/>
    <cellStyle name="Normal 5 4 2 4 2 2 2 2" xfId="1226" xr:uid="{480A87E8-0F64-4A5B-9565-E1058357A63B}"/>
    <cellStyle name="Normal 5 4 2 4 2 2 3" xfId="1227" xr:uid="{A3B05680-74C9-4BEF-BE60-EBAE478D3EE1}"/>
    <cellStyle name="Normal 5 4 2 4 2 3" xfId="1228" xr:uid="{E42A65B8-858F-4C05-B332-66E0B31998C5}"/>
    <cellStyle name="Normal 5 4 2 4 2 3 2" xfId="1229" xr:uid="{19F4CF1D-17A1-4639-BB66-F8AA80916076}"/>
    <cellStyle name="Normal 5 4 2 4 2 4" xfId="1230" xr:uid="{E42455E3-A21C-4F59-8350-3E73A86E7B72}"/>
    <cellStyle name="Normal 5 4 2 4 3" xfId="544" xr:uid="{6152D268-ED20-4687-8C7C-DEB48F48B080}"/>
    <cellStyle name="Normal 5 4 2 4 3 2" xfId="1231" xr:uid="{14C2D007-B1D5-43CD-8F11-EC6B23F4933C}"/>
    <cellStyle name="Normal 5 4 2 4 3 2 2" xfId="1232" xr:uid="{F7F5E06D-FD4B-4200-BB2D-1F1F7C2353A2}"/>
    <cellStyle name="Normal 5 4 2 4 3 3" xfId="1233" xr:uid="{6BF0C429-C3AB-44BB-AA0F-86FACE9FDFCF}"/>
    <cellStyle name="Normal 5 4 2 4 4" xfId="1234" xr:uid="{F1274A6A-BEC0-4364-BA5A-B26AADFB7120}"/>
    <cellStyle name="Normal 5 4 2 4 4 2" xfId="1235" xr:uid="{D4AC3C2F-4EAC-49D5-947D-7D2D215F39D8}"/>
    <cellStyle name="Normal 5 4 2 4 5" xfId="1236" xr:uid="{A1FFB993-869F-472B-8C64-1E24B61BD42A}"/>
    <cellStyle name="Normal 5 4 2 5" xfId="298" xr:uid="{7A1BD40D-BB22-476A-B366-13D5009216A6}"/>
    <cellStyle name="Normal 5 4 2 5 2" xfId="545" xr:uid="{87FBBE19-41C8-4454-B8AB-D6EB9E4A0AB4}"/>
    <cellStyle name="Normal 5 4 2 5 2 2" xfId="1237" xr:uid="{7A593EF2-632D-47FE-BE6D-AAC9D08344A8}"/>
    <cellStyle name="Normal 5 4 2 5 2 2 2" xfId="1238" xr:uid="{604D1CCA-D962-4BF2-BF89-532154B345DF}"/>
    <cellStyle name="Normal 5 4 2 5 2 3" xfId="1239" xr:uid="{F48CED78-BE7B-44EB-8D71-9615CA3C6A97}"/>
    <cellStyle name="Normal 5 4 2 5 3" xfId="1240" xr:uid="{590F5314-8990-4E47-A984-898E3A9F475A}"/>
    <cellStyle name="Normal 5 4 2 5 3 2" xfId="1241" xr:uid="{AEB31282-4321-4F0B-8EDE-6AA708643798}"/>
    <cellStyle name="Normal 5 4 2 5 4" xfId="1242" xr:uid="{143E3150-549C-4D2E-BAB5-F9DBD07A2DC0}"/>
    <cellStyle name="Normal 5 4 2 6" xfId="546" xr:uid="{8A6E6819-B251-4299-B308-FCD02780756B}"/>
    <cellStyle name="Normal 5 4 2 6 2" xfId="1243" xr:uid="{C780B67C-D464-4906-AD4B-588B15D1155D}"/>
    <cellStyle name="Normal 5 4 2 6 2 2" xfId="1244" xr:uid="{D39F603B-E474-44E1-8D68-8358ED8C8EE0}"/>
    <cellStyle name="Normal 5 4 2 6 2 3" xfId="4419" xr:uid="{13EA574E-C6B9-4384-8968-E1644645F936}"/>
    <cellStyle name="Normal 5 4 2 6 3" xfId="1245" xr:uid="{4E2B72F4-FF6C-473D-A10B-C0712E8F8913}"/>
    <cellStyle name="Normal 5 4 2 6 4" xfId="2850" xr:uid="{CE745C54-2E1E-497B-A393-A764AF3E4030}"/>
    <cellStyle name="Normal 5 4 2 6 4 2" xfId="4584" xr:uid="{5D506CD2-053C-46EC-BF85-F2B217D8631A}"/>
    <cellStyle name="Normal 5 4 2 6 4 3" xfId="4683" xr:uid="{89C307FD-2156-4579-AD57-5F69FFFE9E57}"/>
    <cellStyle name="Normal 5 4 2 6 4 4" xfId="4611" xr:uid="{8F640F64-93FE-433D-B281-F47DD23926B8}"/>
    <cellStyle name="Normal 5 4 2 7" xfId="1246" xr:uid="{440B71E5-0ADA-455C-8EDC-859B18B58B43}"/>
    <cellStyle name="Normal 5 4 2 7 2" xfId="1247" xr:uid="{2034C45E-E2BD-439D-AB67-0A1131730D44}"/>
    <cellStyle name="Normal 5 4 2 8" xfId="1248" xr:uid="{01EF12AB-F3AD-42DA-9497-10836D33D6FA}"/>
    <cellStyle name="Normal 5 4 2 9" xfId="2851" xr:uid="{8A766EA5-F88B-4CE7-AABE-FA4B6E73A99F}"/>
    <cellStyle name="Normal 5 4 3" xfId="95" xr:uid="{1801B406-D140-4409-9A85-51AB7C2103EA}"/>
    <cellStyle name="Normal 5 4 3 2" xfId="96" xr:uid="{05AD18AC-3005-48CD-B03B-CEF5F198397B}"/>
    <cellStyle name="Normal 5 4 3 2 2" xfId="547" xr:uid="{1648CB58-CF3B-4D19-B73F-1A169141FA3C}"/>
    <cellStyle name="Normal 5 4 3 2 2 2" xfId="548" xr:uid="{7FC7BB9B-C0DA-4359-8670-ACD06FF789CD}"/>
    <cellStyle name="Normal 5 4 3 2 2 2 2" xfId="1249" xr:uid="{F8A0B789-E469-4C22-A138-CDB0C5C60E35}"/>
    <cellStyle name="Normal 5 4 3 2 2 2 2 2" xfId="1250" xr:uid="{467C8DCE-BDD1-4F89-BC75-1C62CC82D3C2}"/>
    <cellStyle name="Normal 5 4 3 2 2 2 3" xfId="1251" xr:uid="{A1B00421-8CCC-4E34-87A4-225B839BC89D}"/>
    <cellStyle name="Normal 5 4 3 2 2 3" xfId="1252" xr:uid="{3580C656-6EC1-432C-99EC-DA875B3D025C}"/>
    <cellStyle name="Normal 5 4 3 2 2 3 2" xfId="1253" xr:uid="{B08E9839-6563-4B69-9337-1072B1F55282}"/>
    <cellStyle name="Normal 5 4 3 2 2 4" xfId="1254" xr:uid="{BE2186EE-55DB-4094-A10D-AA3AE2743C75}"/>
    <cellStyle name="Normal 5 4 3 2 3" xfId="549" xr:uid="{2A597AC9-D39C-4C34-A6C2-5B8CFD83A296}"/>
    <cellStyle name="Normal 5 4 3 2 3 2" xfId="1255" xr:uid="{17B1A034-2F31-46BD-8F0B-FCD772DE5E6E}"/>
    <cellStyle name="Normal 5 4 3 2 3 2 2" xfId="1256" xr:uid="{FFBBD28D-BD26-4CD5-95B6-AE56F97A26C2}"/>
    <cellStyle name="Normal 5 4 3 2 3 3" xfId="1257" xr:uid="{5A79051B-28A6-4D77-98F4-2C011CDD4900}"/>
    <cellStyle name="Normal 5 4 3 2 3 4" xfId="2852" xr:uid="{32ED41C7-5025-4F19-933F-F5D6FB603C05}"/>
    <cellStyle name="Normal 5 4 3 2 4" xfId="1258" xr:uid="{0B55A0A2-E056-4C75-BB87-A13D0C462265}"/>
    <cellStyle name="Normal 5 4 3 2 4 2" xfId="1259" xr:uid="{86FDA851-1BAE-4B7E-AA26-9DB6476FABA8}"/>
    <cellStyle name="Normal 5 4 3 2 5" xfId="1260" xr:uid="{E818C168-C6F9-415E-BB00-463627F9015D}"/>
    <cellStyle name="Normal 5 4 3 2 6" xfId="2853" xr:uid="{ECC57ED6-3A44-4C94-94CF-5D34E310A2C1}"/>
    <cellStyle name="Normal 5 4 3 3" xfId="299" xr:uid="{B6C6468E-DED8-4660-A437-A1EB29F9E0AC}"/>
    <cellStyle name="Normal 5 4 3 3 2" xfId="550" xr:uid="{720A1E26-7852-45E1-974F-64DDB23150DB}"/>
    <cellStyle name="Normal 5 4 3 3 2 2" xfId="551" xr:uid="{32703FA3-2AED-411E-AFAA-D67420B694AA}"/>
    <cellStyle name="Normal 5 4 3 3 2 2 2" xfId="1261" xr:uid="{B803085A-95C6-4796-95C3-CADAE304BDA4}"/>
    <cellStyle name="Normal 5 4 3 3 2 2 2 2" xfId="1262" xr:uid="{4A17125E-9EB5-4264-B276-D7CA31A4CB51}"/>
    <cellStyle name="Normal 5 4 3 3 2 2 3" xfId="1263" xr:uid="{3ACDFAC4-E077-4E64-A0B2-FE5B0D252D09}"/>
    <cellStyle name="Normal 5 4 3 3 2 3" xfId="1264" xr:uid="{C1B1CF93-1122-4B60-AC3E-D19A32F349BC}"/>
    <cellStyle name="Normal 5 4 3 3 2 3 2" xfId="1265" xr:uid="{B526C399-1C83-473E-943E-38F804344895}"/>
    <cellStyle name="Normal 5 4 3 3 2 4" xfId="1266" xr:uid="{08FC6D6F-DC7D-4D43-B933-2A6DF0605231}"/>
    <cellStyle name="Normal 5 4 3 3 3" xfId="552" xr:uid="{D614755E-3FF2-4A3E-B5C9-00DB80C25D2C}"/>
    <cellStyle name="Normal 5 4 3 3 3 2" xfId="1267" xr:uid="{84ECA1BD-8CA6-45A9-B085-80AF47D3B877}"/>
    <cellStyle name="Normal 5 4 3 3 3 2 2" xfId="1268" xr:uid="{57B8A294-D223-4EFF-8391-01E891B76BD6}"/>
    <cellStyle name="Normal 5 4 3 3 3 3" xfId="1269" xr:uid="{F07BAB76-CC20-4F50-9460-0E0327C304CE}"/>
    <cellStyle name="Normal 5 4 3 3 4" xfId="1270" xr:uid="{25133795-BA70-46EA-8286-A7E276946F58}"/>
    <cellStyle name="Normal 5 4 3 3 4 2" xfId="1271" xr:uid="{3D2946AA-24FD-4219-8B1E-42CE192B9CC5}"/>
    <cellStyle name="Normal 5 4 3 3 5" xfId="1272" xr:uid="{4360177A-B9CC-4972-BF96-8FDF7078C4B5}"/>
    <cellStyle name="Normal 5 4 3 4" xfId="300" xr:uid="{2E1BE382-CFEB-48EB-BD0A-692AD0C49958}"/>
    <cellStyle name="Normal 5 4 3 4 2" xfId="553" xr:uid="{D8BFB005-585A-4094-A7DA-9A6BBAA01F06}"/>
    <cellStyle name="Normal 5 4 3 4 2 2" xfId="1273" xr:uid="{38B21BB9-0B1A-4986-BC90-4F5A48C28A11}"/>
    <cellStyle name="Normal 5 4 3 4 2 2 2" xfId="1274" xr:uid="{2EEA4060-1FE8-447E-83C2-77D5E13B7E7B}"/>
    <cellStyle name="Normal 5 4 3 4 2 3" xfId="1275" xr:uid="{604B2376-ADBB-48CB-9EED-CCF8E1DD063D}"/>
    <cellStyle name="Normal 5 4 3 4 3" xfId="1276" xr:uid="{01AF7948-90BE-412D-99BD-68D75CD7C21D}"/>
    <cellStyle name="Normal 5 4 3 4 3 2" xfId="1277" xr:uid="{AE8B0F4F-9B98-41C5-A635-77561B72DF05}"/>
    <cellStyle name="Normal 5 4 3 4 4" xfId="1278" xr:uid="{48C2D363-4D18-4AB7-9CCC-308D0F40E0FC}"/>
    <cellStyle name="Normal 5 4 3 5" xfId="554" xr:uid="{D33454EB-A861-40F7-93A5-4F375C30ACE7}"/>
    <cellStyle name="Normal 5 4 3 5 2" xfId="1279" xr:uid="{22A561E6-3F3E-497A-BB68-0D0B12FAD3D4}"/>
    <cellStyle name="Normal 5 4 3 5 2 2" xfId="1280" xr:uid="{E25D102F-8800-4E18-B148-A507F9F72941}"/>
    <cellStyle name="Normal 5 4 3 5 3" xfId="1281" xr:uid="{2F5E1781-7F74-45B1-A6CC-A1110FBAB0F7}"/>
    <cellStyle name="Normal 5 4 3 5 4" xfId="2854" xr:uid="{05732119-9E6D-4410-A312-087DB5A1E350}"/>
    <cellStyle name="Normal 5 4 3 6" xfId="1282" xr:uid="{2BA7533E-B9CB-4D92-92E6-19400D586927}"/>
    <cellStyle name="Normal 5 4 3 6 2" xfId="1283" xr:uid="{A73851F1-1C8C-4478-B42A-D2522E42A1AF}"/>
    <cellStyle name="Normal 5 4 3 7" xfId="1284" xr:uid="{2FDD8E94-1E45-4865-A1A2-D06DEE463A05}"/>
    <cellStyle name="Normal 5 4 3 8" xfId="2855" xr:uid="{A89DDA58-F2DE-4B35-92CF-5DF35DD50D97}"/>
    <cellStyle name="Normal 5 4 4" xfId="97" xr:uid="{11D68E54-71E0-49AA-B0A3-21C7BD44F994}"/>
    <cellStyle name="Normal 5 4 4 2" xfId="446" xr:uid="{B0B8C3CA-23F0-49DA-AA78-F631DAC45C8D}"/>
    <cellStyle name="Normal 5 4 4 2 2" xfId="555" xr:uid="{D2FE4640-D456-4760-8B22-02A95BA7E522}"/>
    <cellStyle name="Normal 5 4 4 2 2 2" xfId="1285" xr:uid="{23F83652-93A4-46CC-8B70-9B75F07732A2}"/>
    <cellStyle name="Normal 5 4 4 2 2 2 2" xfId="1286" xr:uid="{761CD309-7A50-4630-A5AD-50DE208A2C49}"/>
    <cellStyle name="Normal 5 4 4 2 2 3" xfId="1287" xr:uid="{264A522D-BEB3-43B9-80A6-FC28076AD504}"/>
    <cellStyle name="Normal 5 4 4 2 2 4" xfId="2856" xr:uid="{44E8015F-4495-466B-8AC3-6C2BA0342A9D}"/>
    <cellStyle name="Normal 5 4 4 2 3" xfId="1288" xr:uid="{F88052FC-FE2D-4B77-BC46-2BAB6DD97AD1}"/>
    <cellStyle name="Normal 5 4 4 2 3 2" xfId="1289" xr:uid="{7327154F-4423-4A1C-8BDF-FC15CBDC19F8}"/>
    <cellStyle name="Normal 5 4 4 2 4" xfId="1290" xr:uid="{12C6057A-EAB1-463D-8BAC-398363490DB7}"/>
    <cellStyle name="Normal 5 4 4 2 5" xfId="2857" xr:uid="{0128BFC5-8B15-44AC-B1B5-7293377670E5}"/>
    <cellStyle name="Normal 5 4 4 3" xfId="556" xr:uid="{F0E62AB9-4D81-4303-A8C8-C04F6B3AA952}"/>
    <cellStyle name="Normal 5 4 4 3 2" xfId="1291" xr:uid="{6478FA86-0C1F-43AE-939C-83BE653EFBB4}"/>
    <cellStyle name="Normal 5 4 4 3 2 2" xfId="1292" xr:uid="{86E45949-0AB2-48F6-8FDA-60A8AD9F44DD}"/>
    <cellStyle name="Normal 5 4 4 3 3" xfId="1293" xr:uid="{1828ABFA-950C-47CE-83B6-5C6FA00C30DC}"/>
    <cellStyle name="Normal 5 4 4 3 4" xfId="2858" xr:uid="{1B12A135-70E5-4A8B-9295-0726ACF859A5}"/>
    <cellStyle name="Normal 5 4 4 4" xfId="1294" xr:uid="{30F175DB-445F-4F21-A204-8B795AF708A2}"/>
    <cellStyle name="Normal 5 4 4 4 2" xfId="1295" xr:uid="{170C2F75-E5C3-4A08-B746-88ACB3249399}"/>
    <cellStyle name="Normal 5 4 4 4 3" xfId="2859" xr:uid="{AF189D32-0830-4719-9AE9-0DB5C73E3E8C}"/>
    <cellStyle name="Normal 5 4 4 4 4" xfId="2860" xr:uid="{F3854F0B-6D4F-4809-806E-4DDEDCA0E3E7}"/>
    <cellStyle name="Normal 5 4 4 5" xfId="1296" xr:uid="{4AD18915-560B-49F4-8BF2-A0C961F74B8F}"/>
    <cellStyle name="Normal 5 4 4 6" xfId="2861" xr:uid="{532F1F8C-3BD0-45F4-BA7A-693DB36D2681}"/>
    <cellStyle name="Normal 5 4 4 7" xfId="2862" xr:uid="{E5CD6A5F-84F9-41D6-88E6-44A281691E92}"/>
    <cellStyle name="Normal 5 4 5" xfId="301" xr:uid="{D75FEBDB-28B1-4E3E-87E9-A327ACC59898}"/>
    <cellStyle name="Normal 5 4 5 2" xfId="557" xr:uid="{16956C25-1520-432C-9EE2-9A624E97112F}"/>
    <cellStyle name="Normal 5 4 5 2 2" xfId="558" xr:uid="{C66EC738-A26C-4368-8545-43B29F904AED}"/>
    <cellStyle name="Normal 5 4 5 2 2 2" xfId="1297" xr:uid="{B5D41797-8351-4CE7-9F12-6512FDF58994}"/>
    <cellStyle name="Normal 5 4 5 2 2 2 2" xfId="1298" xr:uid="{C640C935-0103-4EF0-9244-4C1BC2FBC5C1}"/>
    <cellStyle name="Normal 5 4 5 2 2 3" xfId="1299" xr:uid="{EFBEB199-F165-41F9-9F81-25C400191146}"/>
    <cellStyle name="Normal 5 4 5 2 3" xfId="1300" xr:uid="{A89DA5C4-ED2E-49F8-88B3-B007F2DC1BBA}"/>
    <cellStyle name="Normal 5 4 5 2 3 2" xfId="1301" xr:uid="{23E59D0F-148B-4FA9-B3B0-819CA84EB7E7}"/>
    <cellStyle name="Normal 5 4 5 2 4" xfId="1302" xr:uid="{775C0E9F-7362-4B69-BEFB-F30FB16C102B}"/>
    <cellStyle name="Normal 5 4 5 3" xfId="559" xr:uid="{D9E63020-2659-4513-B742-4F2C76FF9147}"/>
    <cellStyle name="Normal 5 4 5 3 2" xfId="1303" xr:uid="{ED473968-1F4C-43A0-8D84-666C70335D00}"/>
    <cellStyle name="Normal 5 4 5 3 2 2" xfId="1304" xr:uid="{F7354AE8-A465-426B-B1E3-90BE3ECA4B28}"/>
    <cellStyle name="Normal 5 4 5 3 3" xfId="1305" xr:uid="{598A9DD3-EC72-4E24-B751-4073BB6C338C}"/>
    <cellStyle name="Normal 5 4 5 3 4" xfId="2863" xr:uid="{D5E84702-B4D1-4BC3-87C2-D901799293AE}"/>
    <cellStyle name="Normal 5 4 5 4" xfId="1306" xr:uid="{841C846D-5D58-4066-B83A-9643D38926B9}"/>
    <cellStyle name="Normal 5 4 5 4 2" xfId="1307" xr:uid="{1100CF46-0662-4AAE-86A3-119C5D1096D6}"/>
    <cellStyle name="Normal 5 4 5 5" xfId="1308" xr:uid="{4A650FFF-A2A7-442A-B536-8E4D9A47027D}"/>
    <cellStyle name="Normal 5 4 5 6" xfId="2864" xr:uid="{20D751D0-72A0-4F1B-810F-B1A298340728}"/>
    <cellStyle name="Normal 5 4 6" xfId="302" xr:uid="{01766D87-4E6B-47F0-940D-DFBFE2346A23}"/>
    <cellStyle name="Normal 5 4 6 2" xfId="560" xr:uid="{3A74C5BD-6C6E-4715-87C9-32E58232FC25}"/>
    <cellStyle name="Normal 5 4 6 2 2" xfId="1309" xr:uid="{AA72B075-7B2E-431D-834C-189FAB18B8AB}"/>
    <cellStyle name="Normal 5 4 6 2 2 2" xfId="1310" xr:uid="{85D84B82-9A5D-420F-AD1F-79E72EC1C1A5}"/>
    <cellStyle name="Normal 5 4 6 2 3" xfId="1311" xr:uid="{C394D9C7-97DF-44A8-A5E9-ADF2D83E250C}"/>
    <cellStyle name="Normal 5 4 6 2 4" xfId="2865" xr:uid="{950BCE22-5019-4448-9CDB-CE5C7D51F72C}"/>
    <cellStyle name="Normal 5 4 6 3" xfId="1312" xr:uid="{EC01F8B4-7DD1-4693-B90A-4453E8FEC562}"/>
    <cellStyle name="Normal 5 4 6 3 2" xfId="1313" xr:uid="{7F350B64-AC82-4C23-808B-A792C3F2230B}"/>
    <cellStyle name="Normal 5 4 6 4" xfId="1314" xr:uid="{4DEEA173-55BB-45D3-B9FA-7599FF4A86AA}"/>
    <cellStyle name="Normal 5 4 6 5" xfId="2866" xr:uid="{AB0D6C63-1C25-406A-A934-084482DDE99C}"/>
    <cellStyle name="Normal 5 4 7" xfId="561" xr:uid="{A8B72D79-6C56-4A59-A16B-5A69FB17DE64}"/>
    <cellStyle name="Normal 5 4 7 2" xfId="1315" xr:uid="{7C1EAA91-0F91-47F2-9A49-7A4F0A25C090}"/>
    <cellStyle name="Normal 5 4 7 2 2" xfId="1316" xr:uid="{9CE3921B-DC7A-49AD-84FE-0B0EF56D3EFC}"/>
    <cellStyle name="Normal 5 4 7 2 3" xfId="4418" xr:uid="{4EF52938-2218-45CE-BB60-D1F58E22C889}"/>
    <cellStyle name="Normal 5 4 7 3" xfId="1317" xr:uid="{F7805E30-36B3-4137-8E8C-786BF38694B1}"/>
    <cellStyle name="Normal 5 4 7 4" xfId="2867" xr:uid="{40F1061C-02BA-430F-85BD-16F658BF6211}"/>
    <cellStyle name="Normal 5 4 7 4 2" xfId="4583" xr:uid="{59D98926-E6EA-4452-A021-7D6D593EC3C2}"/>
    <cellStyle name="Normal 5 4 7 4 3" xfId="4684" xr:uid="{DDB4B711-E2DC-482A-BD41-F2C92E6CAA34}"/>
    <cellStyle name="Normal 5 4 7 4 4" xfId="4610" xr:uid="{42258C8B-534A-4ACC-BEE1-C562EF1F9D56}"/>
    <cellStyle name="Normal 5 4 8" xfId="1318" xr:uid="{3BDD3109-C2D0-4F36-AB49-D62AFEE0EDA7}"/>
    <cellStyle name="Normal 5 4 8 2" xfId="1319" xr:uid="{3BCE7AC0-C880-4671-9E80-6C687CE3BCF2}"/>
    <cellStyle name="Normal 5 4 8 3" xfId="2868" xr:uid="{26610015-B174-4A0D-8952-44F601DA2E45}"/>
    <cellStyle name="Normal 5 4 8 4" xfId="2869" xr:uid="{DC88C6AB-CB06-443D-AF17-98CD5FD19F25}"/>
    <cellStyle name="Normal 5 4 9" xfId="1320" xr:uid="{18B298A2-EF2A-43FA-A2D6-E3BC07735BB3}"/>
    <cellStyle name="Normal 5 5" xfId="98" xr:uid="{45F0FA1E-8890-4ABD-BA7A-36108234CCA1}"/>
    <cellStyle name="Normal 5 5 10" xfId="2870" xr:uid="{4561A4F2-9AB3-4407-AAEC-2A154344F1FD}"/>
    <cellStyle name="Normal 5 5 11" xfId="2871" xr:uid="{14B733DA-DDC9-4ADC-9D8A-A92ADA18F288}"/>
    <cellStyle name="Normal 5 5 2" xfId="99" xr:uid="{263A77CA-D861-4F6D-9AB4-5CB8B846BDC3}"/>
    <cellStyle name="Normal 5 5 2 2" xfId="100" xr:uid="{57B561EF-DDBC-4C1D-909E-C48AA7B981E0}"/>
    <cellStyle name="Normal 5 5 2 2 2" xfId="303" xr:uid="{B46E9B75-EB5E-46C7-9AEB-AFB87BD26830}"/>
    <cellStyle name="Normal 5 5 2 2 2 2" xfId="562" xr:uid="{EFFB4F8E-4C58-4AA3-8973-5F8954A618F1}"/>
    <cellStyle name="Normal 5 5 2 2 2 2 2" xfId="1321" xr:uid="{9C1CEE0E-3318-4449-AD21-67FDA8471760}"/>
    <cellStyle name="Normal 5 5 2 2 2 2 2 2" xfId="1322" xr:uid="{C4CE79FB-C812-4EC1-9497-6CC53988EDD4}"/>
    <cellStyle name="Normal 5 5 2 2 2 2 3" xfId="1323" xr:uid="{E4227A46-88AB-498F-857F-1A9D39217F47}"/>
    <cellStyle name="Normal 5 5 2 2 2 2 4" xfId="2872" xr:uid="{F62C6037-A4B2-4F07-8F16-BFBF36E1212D}"/>
    <cellStyle name="Normal 5 5 2 2 2 3" xfId="1324" xr:uid="{D9E7D3C3-A1E6-46BB-9F3B-BF7FCAA8DF0C}"/>
    <cellStyle name="Normal 5 5 2 2 2 3 2" xfId="1325" xr:uid="{0422B546-4CED-4167-8426-C686F5D3FED4}"/>
    <cellStyle name="Normal 5 5 2 2 2 3 3" xfId="2873" xr:uid="{5DDC241C-B59E-46FA-857D-7CCEA37C5D5A}"/>
    <cellStyle name="Normal 5 5 2 2 2 3 4" xfId="2874" xr:uid="{177AF632-EA84-450F-8563-9EA94E5B68EF}"/>
    <cellStyle name="Normal 5 5 2 2 2 4" xfId="1326" xr:uid="{9D42EDAC-E424-4AEB-A8C1-F6073BAEC212}"/>
    <cellStyle name="Normal 5 5 2 2 2 5" xfId="2875" xr:uid="{CB5FFEFB-BCC6-4E09-9A23-F2114C921AEC}"/>
    <cellStyle name="Normal 5 5 2 2 2 6" xfId="2876" xr:uid="{4E87D341-288C-4F92-9CF1-AEE28839AA22}"/>
    <cellStyle name="Normal 5 5 2 2 3" xfId="563" xr:uid="{E4FF52CF-CC8D-4FCC-9415-CDA13F33CF9F}"/>
    <cellStyle name="Normal 5 5 2 2 3 2" xfId="1327" xr:uid="{29DE0281-8AA0-4CD6-A60D-126806C0C8CC}"/>
    <cellStyle name="Normal 5 5 2 2 3 2 2" xfId="1328" xr:uid="{0E1BF3FA-4B0E-466E-B578-F025494FCE64}"/>
    <cellStyle name="Normal 5 5 2 2 3 2 3" xfId="2877" xr:uid="{6FBB4327-D42F-4B6A-BE1E-3E28F8A48EB5}"/>
    <cellStyle name="Normal 5 5 2 2 3 2 4" xfId="2878" xr:uid="{165DF6D0-AA8C-4B12-9D77-C7D3AEB4CFFF}"/>
    <cellStyle name="Normal 5 5 2 2 3 3" xfId="1329" xr:uid="{0EE3B0D0-332D-4B0E-9C2F-4037754222BA}"/>
    <cellStyle name="Normal 5 5 2 2 3 4" xfId="2879" xr:uid="{2252BC40-7477-4483-A44F-FAA33588889D}"/>
    <cellStyle name="Normal 5 5 2 2 3 5" xfId="2880" xr:uid="{3BFA491A-8E09-4513-988D-4DF2CAF16C80}"/>
    <cellStyle name="Normal 5 5 2 2 4" xfId="1330" xr:uid="{BCFCDE48-3F14-43C2-88C2-A7139036E0F4}"/>
    <cellStyle name="Normal 5 5 2 2 4 2" xfId="1331" xr:uid="{E6711D54-12DC-4954-8825-9096ECECD40F}"/>
    <cellStyle name="Normal 5 5 2 2 4 3" xfId="2881" xr:uid="{0AE5CDD9-5C7F-4B25-B15E-6C973876E4F5}"/>
    <cellStyle name="Normal 5 5 2 2 4 4" xfId="2882" xr:uid="{37D279C8-8F58-4E6B-91D8-475673E13BA4}"/>
    <cellStyle name="Normal 5 5 2 2 5" xfId="1332" xr:uid="{C32AF137-A311-4A21-94A8-6C595775CB5D}"/>
    <cellStyle name="Normal 5 5 2 2 5 2" xfId="2883" xr:uid="{A14F779A-B0B5-412F-9C77-CA416CEED695}"/>
    <cellStyle name="Normal 5 5 2 2 5 3" xfId="2884" xr:uid="{51092ADA-5A32-4638-A44F-D34FEA963ABD}"/>
    <cellStyle name="Normal 5 5 2 2 5 4" xfId="2885" xr:uid="{988C7446-40B4-4BF2-B2C2-D8BB73C57B6F}"/>
    <cellStyle name="Normal 5 5 2 2 6" xfId="2886" xr:uid="{0307B522-C654-45C8-9EB6-47DF314314CD}"/>
    <cellStyle name="Normal 5 5 2 2 7" xfId="2887" xr:uid="{76D70649-0A2B-4461-98F8-0B631C212A23}"/>
    <cellStyle name="Normal 5 5 2 2 8" xfId="2888" xr:uid="{A7A14C22-761C-437D-A049-CE0EE4B22659}"/>
    <cellStyle name="Normal 5 5 2 3" xfId="304" xr:uid="{C9CEB219-0B9F-4739-9B40-265C4AF56E9C}"/>
    <cellStyle name="Normal 5 5 2 3 2" xfId="564" xr:uid="{6708C09C-2843-4E2E-8396-5EF3EE88FC48}"/>
    <cellStyle name="Normal 5 5 2 3 2 2" xfId="565" xr:uid="{81AB29F8-D9B7-4BBC-89E6-36592152F83E}"/>
    <cellStyle name="Normal 5 5 2 3 2 2 2" xfId="1333" xr:uid="{7E03AF9A-D399-4592-ACF8-2C8CC3E4C2A4}"/>
    <cellStyle name="Normal 5 5 2 3 2 2 2 2" xfId="1334" xr:uid="{BEAC9BA2-DE7E-450A-9BFF-3DD8B5BAFD34}"/>
    <cellStyle name="Normal 5 5 2 3 2 2 3" xfId="1335" xr:uid="{95A505AC-8F90-40E0-A99E-E57592C8EC2D}"/>
    <cellStyle name="Normal 5 5 2 3 2 3" xfId="1336" xr:uid="{1BFFCB2E-AD94-4004-A8D9-989FAD34518B}"/>
    <cellStyle name="Normal 5 5 2 3 2 3 2" xfId="1337" xr:uid="{5275BCCC-5054-4D21-B599-3E14A11D8BFA}"/>
    <cellStyle name="Normal 5 5 2 3 2 4" xfId="1338" xr:uid="{F55FAAFB-AD32-4005-9735-DA1C999FE9BA}"/>
    <cellStyle name="Normal 5 5 2 3 3" xfId="566" xr:uid="{FD2ABCAA-96E5-40AE-9385-C478FA917C16}"/>
    <cellStyle name="Normal 5 5 2 3 3 2" xfId="1339" xr:uid="{86132835-4E33-44AE-A044-01D1435ECC06}"/>
    <cellStyle name="Normal 5 5 2 3 3 2 2" xfId="1340" xr:uid="{0AC52E13-62A4-45E3-A34D-A9DE86FEFCB3}"/>
    <cellStyle name="Normal 5 5 2 3 3 3" xfId="1341" xr:uid="{8BD0F44C-0A8E-4914-937F-D211571C3C15}"/>
    <cellStyle name="Normal 5 5 2 3 3 4" xfId="2889" xr:uid="{6D94B7C9-E5E7-42C7-A210-6D7A34F3C450}"/>
    <cellStyle name="Normal 5 5 2 3 4" xfId="1342" xr:uid="{A0D34D62-7CF5-44D4-A612-09BBEB60AC21}"/>
    <cellStyle name="Normal 5 5 2 3 4 2" xfId="1343" xr:uid="{70349E1A-657F-46E7-B762-8E4F9982C9CD}"/>
    <cellStyle name="Normal 5 5 2 3 5" xfId="1344" xr:uid="{9B481B35-589A-4AAB-A1F6-A586AC074F0A}"/>
    <cellStyle name="Normal 5 5 2 3 6" xfId="2890" xr:uid="{486449B0-427D-4CCF-95CA-3568AA85FECB}"/>
    <cellStyle name="Normal 5 5 2 4" xfId="305" xr:uid="{272F5B7E-42C3-4C22-BA27-17DC7067B42B}"/>
    <cellStyle name="Normal 5 5 2 4 2" xfId="567" xr:uid="{36B59BAE-B41B-44D3-B05E-F335E3BEBC39}"/>
    <cellStyle name="Normal 5 5 2 4 2 2" xfId="1345" xr:uid="{7B6E9ED9-32EB-4007-899E-1BC0B6EBFF5C}"/>
    <cellStyle name="Normal 5 5 2 4 2 2 2" xfId="1346" xr:uid="{7F0BDD48-88D6-48CF-B447-89A48ED681FB}"/>
    <cellStyle name="Normal 5 5 2 4 2 3" xfId="1347" xr:uid="{821836BA-C7BD-4A96-87E8-3174E2994196}"/>
    <cellStyle name="Normal 5 5 2 4 2 4" xfId="2891" xr:uid="{534CDA97-8B9E-4A7E-A01F-E475AEAA8231}"/>
    <cellStyle name="Normal 5 5 2 4 3" xfId="1348" xr:uid="{60A4D026-EE06-4FCF-B93F-F60FDA21BE0D}"/>
    <cellStyle name="Normal 5 5 2 4 3 2" xfId="1349" xr:uid="{6C03E002-5460-4D5F-8671-B5AA4F3A8BE5}"/>
    <cellStyle name="Normal 5 5 2 4 4" xfId="1350" xr:uid="{06C7B86A-E4E3-4133-8E0E-8F14127C5CA9}"/>
    <cellStyle name="Normal 5 5 2 4 5" xfId="2892" xr:uid="{77F6554B-5CC1-4368-9B19-661DAF449BBE}"/>
    <cellStyle name="Normal 5 5 2 5" xfId="306" xr:uid="{E0E23610-F035-4EF9-988D-ABB8FCB3726D}"/>
    <cellStyle name="Normal 5 5 2 5 2" xfId="1351" xr:uid="{2B077FBB-599E-4B20-9833-8D0664C37A72}"/>
    <cellStyle name="Normal 5 5 2 5 2 2" xfId="1352" xr:uid="{ED7497F0-3A1B-4210-92ED-D84649A62D3D}"/>
    <cellStyle name="Normal 5 5 2 5 3" xfId="1353" xr:uid="{09E2A080-C355-4C70-AAAC-434414DC7F75}"/>
    <cellStyle name="Normal 5 5 2 5 4" xfId="2893" xr:uid="{6A77B819-D96F-49C3-94EB-A5CA2BFABD06}"/>
    <cellStyle name="Normal 5 5 2 6" xfId="1354" xr:uid="{BDDA16C7-1EDC-4F41-959D-7FF91F5CEA1B}"/>
    <cellStyle name="Normal 5 5 2 6 2" xfId="1355" xr:uid="{0807C4B6-1BAD-47C0-A56F-4B0594692D16}"/>
    <cellStyle name="Normal 5 5 2 6 3" xfId="2894" xr:uid="{E5945664-51F0-40A5-8448-FD796B18711A}"/>
    <cellStyle name="Normal 5 5 2 6 4" xfId="2895" xr:uid="{C90851CB-C052-4FD4-97FD-A30765AA652B}"/>
    <cellStyle name="Normal 5 5 2 7" xfId="1356" xr:uid="{AD46E244-3167-497B-AD02-AC7F232D58D3}"/>
    <cellStyle name="Normal 5 5 2 8" xfId="2896" xr:uid="{CFFBEE99-BA1D-4DB9-A975-B5848CDA59DD}"/>
    <cellStyle name="Normal 5 5 2 9" xfId="2897" xr:uid="{B1AAE89F-1A67-4F97-A673-4E70DF1D9CD0}"/>
    <cellStyle name="Normal 5 5 3" xfId="101" xr:uid="{4B2A220F-A3FB-4289-A141-FAFBA2C5B041}"/>
    <cellStyle name="Normal 5 5 3 2" xfId="102" xr:uid="{4CCD9352-4CF9-4A2B-A677-A82FB38EA96B}"/>
    <cellStyle name="Normal 5 5 3 2 2" xfId="568" xr:uid="{502E6FED-92F7-40DC-927C-FC672D5CD6EC}"/>
    <cellStyle name="Normal 5 5 3 2 2 2" xfId="1357" xr:uid="{80E55633-F85B-4FB4-A761-993E016A6BB6}"/>
    <cellStyle name="Normal 5 5 3 2 2 2 2" xfId="1358" xr:uid="{2FB43B83-C319-4D13-BBC4-3988A9A10C2F}"/>
    <cellStyle name="Normal 5 5 3 2 2 2 2 2" xfId="4468" xr:uid="{964069B5-6288-49DC-88AB-8187B9C97662}"/>
    <cellStyle name="Normal 5 5 3 2 2 2 3" xfId="4469" xr:uid="{33CFE5AC-A528-4003-83A4-0AE7BCA9E4EB}"/>
    <cellStyle name="Normal 5 5 3 2 2 3" xfId="1359" xr:uid="{BBB9C1DD-B8B5-49DA-8B0C-DA183BFFDB4C}"/>
    <cellStyle name="Normal 5 5 3 2 2 3 2" xfId="4470" xr:uid="{2213F2CF-A667-4DED-BA4C-E0F36C4640F3}"/>
    <cellStyle name="Normal 5 5 3 2 2 4" xfId="2898" xr:uid="{38D325F9-48CF-47DB-96D6-75F05A16C830}"/>
    <cellStyle name="Normal 5 5 3 2 3" xfId="1360" xr:uid="{82ADB6E7-0656-4A2E-B348-A4D310A99A3B}"/>
    <cellStyle name="Normal 5 5 3 2 3 2" xfId="1361" xr:uid="{C4F41A5A-A61C-4A6F-8DE5-172BC6F485FE}"/>
    <cellStyle name="Normal 5 5 3 2 3 2 2" xfId="4471" xr:uid="{5FFDA84A-4731-44DB-9877-A83BB140BDEF}"/>
    <cellStyle name="Normal 5 5 3 2 3 3" xfId="2899" xr:uid="{1274573E-6F16-4B38-9004-351B9E0770B7}"/>
    <cellStyle name="Normal 5 5 3 2 3 4" xfId="2900" xr:uid="{AD72A759-3E96-42F0-A352-3834D1B7EBAA}"/>
    <cellStyle name="Normal 5 5 3 2 4" xfId="1362" xr:uid="{3832621E-3F2C-47A3-9695-48DB613D3114}"/>
    <cellStyle name="Normal 5 5 3 2 4 2" xfId="4472" xr:uid="{1C0B1168-777C-4ECF-96AB-5EA3DCBCB153}"/>
    <cellStyle name="Normal 5 5 3 2 5" xfId="2901" xr:uid="{C84BEF43-088D-49E3-9CA7-8A13585EDF1B}"/>
    <cellStyle name="Normal 5 5 3 2 6" xfId="2902" xr:uid="{A3BE0F86-C3BF-4C19-A2A4-24EF7583BC64}"/>
    <cellStyle name="Normal 5 5 3 3" xfId="307" xr:uid="{64C068BC-C5D9-4BFF-B147-94FB1C858054}"/>
    <cellStyle name="Normal 5 5 3 3 2" xfId="1363" xr:uid="{A2A62590-00EC-47EE-A2F2-8067500CDB65}"/>
    <cellStyle name="Normal 5 5 3 3 2 2" xfId="1364" xr:uid="{F55A23FC-5595-4DB0-9F5F-B07421ABB181}"/>
    <cellStyle name="Normal 5 5 3 3 2 2 2" xfId="4473" xr:uid="{1C7CFE54-6328-4640-B6B2-8A7A7603855D}"/>
    <cellStyle name="Normal 5 5 3 3 2 3" xfId="2903" xr:uid="{2E6B6D49-8A55-4011-9790-379D7C20FCE2}"/>
    <cellStyle name="Normal 5 5 3 3 2 4" xfId="2904" xr:uid="{6169565E-28E9-4942-8B83-1E7D483FC5DF}"/>
    <cellStyle name="Normal 5 5 3 3 3" xfId="1365" xr:uid="{D36C3ABC-7BDE-4D57-AE10-AEDC31F04E1D}"/>
    <cellStyle name="Normal 5 5 3 3 3 2" xfId="4474" xr:uid="{6AD38CD0-5762-4761-8B72-B57CCA25FBB9}"/>
    <cellStyle name="Normal 5 5 3 3 4" xfId="2905" xr:uid="{7DED60FF-6176-44A1-B3CA-6F3447701E9C}"/>
    <cellStyle name="Normal 5 5 3 3 5" xfId="2906" xr:uid="{F0C9CFED-6727-4883-A4E2-C9154ABBF2DB}"/>
    <cellStyle name="Normal 5 5 3 4" xfId="1366" xr:uid="{1CAAF4DD-E896-4DC5-B00A-99284E6139A0}"/>
    <cellStyle name="Normal 5 5 3 4 2" xfId="1367" xr:uid="{A5137639-D084-4D60-81F5-EE7CB276A575}"/>
    <cellStyle name="Normal 5 5 3 4 2 2" xfId="4475" xr:uid="{C7223F08-7780-4AFA-A8EB-A734203F974F}"/>
    <cellStyle name="Normal 5 5 3 4 3" xfId="2907" xr:uid="{3A9D5A35-917F-495D-BD5B-F4A1645CFEE8}"/>
    <cellStyle name="Normal 5 5 3 4 4" xfId="2908" xr:uid="{0C87AE36-57FC-4816-8A69-B85ABDB77135}"/>
    <cellStyle name="Normal 5 5 3 5" xfId="1368" xr:uid="{6FD5933F-283A-4B1A-9A9E-B946F12E55EE}"/>
    <cellStyle name="Normal 5 5 3 5 2" xfId="2909" xr:uid="{A483F949-628F-466C-8993-E88405C24598}"/>
    <cellStyle name="Normal 5 5 3 5 3" xfId="2910" xr:uid="{3E592C85-BEAC-4D2D-B0B3-BDB8A637637A}"/>
    <cellStyle name="Normal 5 5 3 5 4" xfId="2911" xr:uid="{4F83C144-7B24-4A0E-8FDE-8A978C7CD774}"/>
    <cellStyle name="Normal 5 5 3 6" xfId="2912" xr:uid="{98ACA723-0461-4196-931D-742FF23D3D26}"/>
    <cellStyle name="Normal 5 5 3 7" xfId="2913" xr:uid="{75F8C942-80AC-4724-9D36-C67A44284078}"/>
    <cellStyle name="Normal 5 5 3 8" xfId="2914" xr:uid="{65FFF34C-3CC9-421B-BBBC-21030B5BD58D}"/>
    <cellStyle name="Normal 5 5 4" xfId="103" xr:uid="{2EADB0C1-00E5-4BFA-9BA2-928CD5EB18F4}"/>
    <cellStyle name="Normal 5 5 4 2" xfId="569" xr:uid="{43273BE5-4C2F-47E5-A892-3409B7521B70}"/>
    <cellStyle name="Normal 5 5 4 2 2" xfId="570" xr:uid="{D8F19669-3085-4435-AF6D-59EC9A3CB6C9}"/>
    <cellStyle name="Normal 5 5 4 2 2 2" xfId="1369" xr:uid="{2C0AC5CE-9304-4E3C-BEFC-FDD88A7BF458}"/>
    <cellStyle name="Normal 5 5 4 2 2 2 2" xfId="1370" xr:uid="{86A4E985-56BB-4DDA-A52E-D039D040CB46}"/>
    <cellStyle name="Normal 5 5 4 2 2 3" xfId="1371" xr:uid="{97BA8B61-63BB-451C-8355-F5012E8DD5E4}"/>
    <cellStyle name="Normal 5 5 4 2 2 4" xfId="2915" xr:uid="{0C89A149-8D43-4617-97AC-06F846FC1DA5}"/>
    <cellStyle name="Normal 5 5 4 2 3" xfId="1372" xr:uid="{8B6EAF4A-9A8C-4701-B0DB-F03162A276F3}"/>
    <cellStyle name="Normal 5 5 4 2 3 2" xfId="1373" xr:uid="{63B38DCE-FE72-435E-9538-7C334FD7BF82}"/>
    <cellStyle name="Normal 5 5 4 2 4" xfId="1374" xr:uid="{F68C6FD3-38BF-48EF-93BC-3FCA703247B0}"/>
    <cellStyle name="Normal 5 5 4 2 5" xfId="2916" xr:uid="{49DA4EAD-0AD7-4F97-983C-3AF762351BF8}"/>
    <cellStyle name="Normal 5 5 4 3" xfId="571" xr:uid="{E00C6DC9-5847-4D7B-8C6B-667D1D3C58ED}"/>
    <cellStyle name="Normal 5 5 4 3 2" xfId="1375" xr:uid="{F3897FA8-9B62-4365-9127-383A17BCA0C5}"/>
    <cellStyle name="Normal 5 5 4 3 2 2" xfId="1376" xr:uid="{AFB9911F-5411-44FA-8322-95A98E815F30}"/>
    <cellStyle name="Normal 5 5 4 3 3" xfId="1377" xr:uid="{B89E4179-5959-4F35-94A1-0BFE03521B5C}"/>
    <cellStyle name="Normal 5 5 4 3 4" xfId="2917" xr:uid="{2ABDEDB8-7DB3-45AF-BC4C-847C5798F51E}"/>
    <cellStyle name="Normal 5 5 4 4" xfId="1378" xr:uid="{C678B275-650E-440B-A0DA-D7CC688F6AAC}"/>
    <cellStyle name="Normal 5 5 4 4 2" xfId="1379" xr:uid="{D9F045CE-083B-4906-9CE2-0288987338F2}"/>
    <cellStyle name="Normal 5 5 4 4 3" xfId="2918" xr:uid="{59226EDA-60FD-4237-9533-2243403E4BAD}"/>
    <cellStyle name="Normal 5 5 4 4 4" xfId="2919" xr:uid="{66ABA8D1-FD77-4D02-876E-D14365028ECE}"/>
    <cellStyle name="Normal 5 5 4 5" xfId="1380" xr:uid="{156668E6-046E-443F-BE06-EBD6C2F31DD9}"/>
    <cellStyle name="Normal 5 5 4 6" xfId="2920" xr:uid="{FA798FD9-FE18-454F-B574-23B0E079AC4F}"/>
    <cellStyle name="Normal 5 5 4 7" xfId="2921" xr:uid="{6A267BA3-CC0A-4CE4-A503-2374BB25823C}"/>
    <cellStyle name="Normal 5 5 5" xfId="308" xr:uid="{8E3C9145-58CA-49CD-A3DB-9540C8A44F09}"/>
    <cellStyle name="Normal 5 5 5 2" xfId="572" xr:uid="{29D15205-9FF6-4DAE-A582-B91B6FF6D72B}"/>
    <cellStyle name="Normal 5 5 5 2 2" xfId="1381" xr:uid="{66500CA5-2083-4D95-B369-74E40665FCE1}"/>
    <cellStyle name="Normal 5 5 5 2 2 2" xfId="1382" xr:uid="{279C7DA1-1A88-4B6F-8412-EEA82D27666E}"/>
    <cellStyle name="Normal 5 5 5 2 3" xfId="1383" xr:uid="{B360B90D-8865-45FA-BBA3-321C94F84E82}"/>
    <cellStyle name="Normal 5 5 5 2 4" xfId="2922" xr:uid="{7A2C5FE7-8160-46B1-81D1-820247881CAC}"/>
    <cellStyle name="Normal 5 5 5 3" xfId="1384" xr:uid="{9E95D736-B982-4DC8-98F4-18F18DECBB77}"/>
    <cellStyle name="Normal 5 5 5 3 2" xfId="1385" xr:uid="{BA2E409E-A621-4B16-B14C-AF7E5CE9D4A2}"/>
    <cellStyle name="Normal 5 5 5 3 3" xfId="2923" xr:uid="{5F595870-A8EE-4BBC-BC2D-AF886FA11F1B}"/>
    <cellStyle name="Normal 5 5 5 3 4" xfId="2924" xr:uid="{1BAB475E-6A2C-45BB-9F42-BBBA47E45F8E}"/>
    <cellStyle name="Normal 5 5 5 4" xfId="1386" xr:uid="{997A99BD-BEDC-40DF-9B62-E0063DA43E73}"/>
    <cellStyle name="Normal 5 5 5 5" xfId="2925" xr:uid="{311DDDF1-74A0-41D5-B308-ADA4204F8555}"/>
    <cellStyle name="Normal 5 5 5 6" xfId="2926" xr:uid="{E4C1106E-661C-4958-A441-A6672833CF4A}"/>
    <cellStyle name="Normal 5 5 6" xfId="309" xr:uid="{82739C56-3923-47E4-AC6B-23729FC04CC1}"/>
    <cellStyle name="Normal 5 5 6 2" xfId="1387" xr:uid="{9CC83951-7EE4-4E3A-A1B7-D64F2B4AAF84}"/>
    <cellStyle name="Normal 5 5 6 2 2" xfId="1388" xr:uid="{42A70AC7-B4F9-40B6-8746-277DF02D38BC}"/>
    <cellStyle name="Normal 5 5 6 2 3" xfId="2927" xr:uid="{D71F2F7C-6953-4B00-863C-BFFEC7E1D230}"/>
    <cellStyle name="Normal 5 5 6 2 4" xfId="2928" xr:uid="{0635CFD5-0D25-452F-B1EF-9212F07DE50C}"/>
    <cellStyle name="Normal 5 5 6 3" xfId="1389" xr:uid="{E5D69790-DE7C-4500-A3F4-00D7B7773188}"/>
    <cellStyle name="Normal 5 5 6 4" xfId="2929" xr:uid="{EF3F8DB6-0C0E-4A81-84F7-3EC749BCAE0A}"/>
    <cellStyle name="Normal 5 5 6 5" xfId="2930" xr:uid="{01B51B3F-E92A-4792-84AE-38AAF33493BD}"/>
    <cellStyle name="Normal 5 5 7" xfId="1390" xr:uid="{6FFA5457-0644-40E7-B2BF-012A6DA24B2D}"/>
    <cellStyle name="Normal 5 5 7 2" xfId="1391" xr:uid="{9E6F9FDA-743B-4E5B-9984-80F4F5609A42}"/>
    <cellStyle name="Normal 5 5 7 3" xfId="2931" xr:uid="{EBC747FC-F008-49ED-9E8F-712F716DC054}"/>
    <cellStyle name="Normal 5 5 7 4" xfId="2932" xr:uid="{7BEB0508-6526-4EBA-BE76-0EB2473F618E}"/>
    <cellStyle name="Normal 5 5 8" xfId="1392" xr:uid="{D92BE30F-CF78-40B8-8135-D792342E5693}"/>
    <cellStyle name="Normal 5 5 8 2" xfId="2933" xr:uid="{84F860AE-FD87-4A36-B924-F77BD22937C9}"/>
    <cellStyle name="Normal 5 5 8 3" xfId="2934" xr:uid="{496F8F36-A1B4-4C6A-AA58-DD61540C6D16}"/>
    <cellStyle name="Normal 5 5 8 4" xfId="2935" xr:uid="{02E80268-9A89-4175-A45F-E19ECF99E194}"/>
    <cellStyle name="Normal 5 5 9" xfId="2936" xr:uid="{5BAB84C5-B159-47C7-9A76-D2A27CEF1CAE}"/>
    <cellStyle name="Normal 5 6" xfId="104" xr:uid="{7B38F31B-6EC9-4D73-BE30-369CD9F3425D}"/>
    <cellStyle name="Normal 5 6 10" xfId="2937" xr:uid="{2C535268-A0E8-40C9-9060-24D10FDDA36D}"/>
    <cellStyle name="Normal 5 6 11" xfId="2938" xr:uid="{9B3275F2-698C-4D7A-84B4-2066048C2466}"/>
    <cellStyle name="Normal 5 6 2" xfId="105" xr:uid="{CC8330CC-653C-4803-93EF-51DBDA3210D8}"/>
    <cellStyle name="Normal 5 6 2 2" xfId="310" xr:uid="{98A71A45-DEB8-4DF6-AB24-C7794CEFDC4D}"/>
    <cellStyle name="Normal 5 6 2 2 2" xfId="573" xr:uid="{1AE6E0FE-49DB-4C16-8383-3B53C805F372}"/>
    <cellStyle name="Normal 5 6 2 2 2 2" xfId="574" xr:uid="{6DBDFA5C-6EAC-415C-B32C-49A0373C927B}"/>
    <cellStyle name="Normal 5 6 2 2 2 2 2" xfId="1393" xr:uid="{6FE642BD-F5A3-41DC-B18C-373FA27D13AB}"/>
    <cellStyle name="Normal 5 6 2 2 2 2 3" xfId="2939" xr:uid="{8E0C867B-E36A-4326-8FBB-655CF4FAB7D4}"/>
    <cellStyle name="Normal 5 6 2 2 2 2 4" xfId="2940" xr:uid="{DBF40C21-FB84-4A6E-A040-1166AE66815C}"/>
    <cellStyle name="Normal 5 6 2 2 2 3" xfId="1394" xr:uid="{4E09EEBE-F468-4374-925C-53B679311438}"/>
    <cellStyle name="Normal 5 6 2 2 2 3 2" xfId="2941" xr:uid="{FD21B75B-E452-45BB-BCF0-F912CDFAD121}"/>
    <cellStyle name="Normal 5 6 2 2 2 3 3" xfId="2942" xr:uid="{03887267-D7AD-4D2A-85BD-58F472180CD4}"/>
    <cellStyle name="Normal 5 6 2 2 2 3 4" xfId="2943" xr:uid="{8B17281B-F1AA-438E-AF5C-09A2137E1F27}"/>
    <cellStyle name="Normal 5 6 2 2 2 4" xfId="2944" xr:uid="{83644F31-79AE-4473-8653-FCD005F8B834}"/>
    <cellStyle name="Normal 5 6 2 2 2 5" xfId="2945" xr:uid="{006E4FEE-392B-4E12-B20D-019259405633}"/>
    <cellStyle name="Normal 5 6 2 2 2 6" xfId="2946" xr:uid="{0817EA8E-D6A1-4493-86B4-BC7AD5D80260}"/>
    <cellStyle name="Normal 5 6 2 2 3" xfId="575" xr:uid="{7F8777B1-B375-4FC9-92D3-DF290BB4872C}"/>
    <cellStyle name="Normal 5 6 2 2 3 2" xfId="1395" xr:uid="{CA4355F3-8ED7-41D4-88D8-5D65F5DF1862}"/>
    <cellStyle name="Normal 5 6 2 2 3 2 2" xfId="2947" xr:uid="{C44F9EC3-EDDD-4EB3-90F8-D47606253C57}"/>
    <cellStyle name="Normal 5 6 2 2 3 2 3" xfId="2948" xr:uid="{C79A96FC-6B44-4FC1-B114-2255B1F27DA9}"/>
    <cellStyle name="Normal 5 6 2 2 3 2 4" xfId="2949" xr:uid="{F0E7DA6C-1063-4A04-A370-761E822F8096}"/>
    <cellStyle name="Normal 5 6 2 2 3 3" xfId="2950" xr:uid="{7BD1EAB8-2D27-47BA-B84F-F0BD5AB56C38}"/>
    <cellStyle name="Normal 5 6 2 2 3 4" xfId="2951" xr:uid="{3E1DE8EE-599D-4721-86D3-01ADA939D7E1}"/>
    <cellStyle name="Normal 5 6 2 2 3 5" xfId="2952" xr:uid="{FF84C227-5856-4711-9946-21825CE2C9E9}"/>
    <cellStyle name="Normal 5 6 2 2 4" xfId="1396" xr:uid="{C60CEF8C-1CAB-4730-8E7D-01E79CE75977}"/>
    <cellStyle name="Normal 5 6 2 2 4 2" xfId="2953" xr:uid="{654D8110-0BA3-4531-9C67-E6AE2E5731AB}"/>
    <cellStyle name="Normal 5 6 2 2 4 3" xfId="2954" xr:uid="{5E92C394-F229-4CF8-8498-A17A55F3BCAC}"/>
    <cellStyle name="Normal 5 6 2 2 4 4" xfId="2955" xr:uid="{AA45C76F-71E1-4853-8AFD-B6317F81F685}"/>
    <cellStyle name="Normal 5 6 2 2 5" xfId="2956" xr:uid="{AA554CE3-1522-4E10-B170-9C4A66C189CF}"/>
    <cellStyle name="Normal 5 6 2 2 5 2" xfId="2957" xr:uid="{8FCCD6F5-E90B-434F-8C24-B63BD8006C0D}"/>
    <cellStyle name="Normal 5 6 2 2 5 3" xfId="2958" xr:uid="{BCFA9C57-46FF-411E-95D9-D4EA64C4DBA2}"/>
    <cellStyle name="Normal 5 6 2 2 5 4" xfId="2959" xr:uid="{F49C9F2C-3408-4743-B9EE-D4965C1B809A}"/>
    <cellStyle name="Normal 5 6 2 2 6" xfId="2960" xr:uid="{2CD3D54D-688B-4494-A33A-111760022CF2}"/>
    <cellStyle name="Normal 5 6 2 2 7" xfId="2961" xr:uid="{283615D8-B3B5-4265-87E8-D65FBA808D64}"/>
    <cellStyle name="Normal 5 6 2 2 8" xfId="2962" xr:uid="{5385ED1F-E2CE-499D-A544-AB873EB6434E}"/>
    <cellStyle name="Normal 5 6 2 3" xfId="576" xr:uid="{6ED5A6DB-23A2-43F0-9B60-DD3B8B0B200B}"/>
    <cellStyle name="Normal 5 6 2 3 2" xfId="577" xr:uid="{67BD3350-AE2A-40BE-9C1D-6DD2D5FD82AF}"/>
    <cellStyle name="Normal 5 6 2 3 2 2" xfId="578" xr:uid="{017A81A9-231D-4F2B-BB9E-782DF691AD22}"/>
    <cellStyle name="Normal 5 6 2 3 2 3" xfId="2963" xr:uid="{E79D1439-05D7-40C8-BA03-93DBDC63B76D}"/>
    <cellStyle name="Normal 5 6 2 3 2 4" xfId="2964" xr:uid="{35F56AC7-F067-4534-AD9A-45AC43B87A90}"/>
    <cellStyle name="Normal 5 6 2 3 3" xfId="579" xr:uid="{809943A2-5398-4706-ACBB-DD19B5FB8669}"/>
    <cellStyle name="Normal 5 6 2 3 3 2" xfId="2965" xr:uid="{2CD8CC27-2A87-4377-B81D-68C24CB2297F}"/>
    <cellStyle name="Normal 5 6 2 3 3 3" xfId="2966" xr:uid="{6E5D6575-60EA-4CC8-80D1-78A4E38FE48A}"/>
    <cellStyle name="Normal 5 6 2 3 3 4" xfId="2967" xr:uid="{06C1262A-D840-4162-A259-A3BB4E61CA70}"/>
    <cellStyle name="Normal 5 6 2 3 4" xfId="2968" xr:uid="{81E073BC-481F-4F80-93BE-8118B385A43E}"/>
    <cellStyle name="Normal 5 6 2 3 5" xfId="2969" xr:uid="{99238392-F1D8-43DC-9D7A-819A905F73D6}"/>
    <cellStyle name="Normal 5 6 2 3 6" xfId="2970" xr:uid="{E9A373AB-37A2-406D-9941-DCAEDFB3CB94}"/>
    <cellStyle name="Normal 5 6 2 4" xfId="580" xr:uid="{40827093-3C67-4C13-AB48-7BF4B6AF49EB}"/>
    <cellStyle name="Normal 5 6 2 4 2" xfId="581" xr:uid="{98E72D5F-443F-49DF-9367-80DE88CEB3D9}"/>
    <cellStyle name="Normal 5 6 2 4 2 2" xfId="2971" xr:uid="{455380A0-A50B-4D7D-8470-58A344B1BFBE}"/>
    <cellStyle name="Normal 5 6 2 4 2 3" xfId="2972" xr:uid="{9BD7196A-AB97-4B91-B355-62BC5EE54515}"/>
    <cellStyle name="Normal 5 6 2 4 2 4" xfId="2973" xr:uid="{A2F2A217-04F5-4359-A016-2755F35A69ED}"/>
    <cellStyle name="Normal 5 6 2 4 3" xfId="2974" xr:uid="{6B524140-71B2-4D94-B0F5-8E0EB5F36248}"/>
    <cellStyle name="Normal 5 6 2 4 4" xfId="2975" xr:uid="{0BACD26B-1A8A-41FD-A7B0-BD585B391688}"/>
    <cellStyle name="Normal 5 6 2 4 5" xfId="2976" xr:uid="{5DFE211D-FA2A-4E51-8B1E-7A846090D2BD}"/>
    <cellStyle name="Normal 5 6 2 5" xfId="582" xr:uid="{0201F344-F5F4-4B5D-8684-47A06B188820}"/>
    <cellStyle name="Normal 5 6 2 5 2" xfId="2977" xr:uid="{DDA5A7C5-795D-4A60-9661-AB5EA18C15E6}"/>
    <cellStyle name="Normal 5 6 2 5 3" xfId="2978" xr:uid="{2FE80396-749D-4C97-B86A-E4FD2F23F6F1}"/>
    <cellStyle name="Normal 5 6 2 5 4" xfId="2979" xr:uid="{5319BE2A-4EDC-43FB-AAB5-E029F61F4D42}"/>
    <cellStyle name="Normal 5 6 2 6" xfId="2980" xr:uid="{18EEFF34-41DF-4AF7-BE28-735336E5BE74}"/>
    <cellStyle name="Normal 5 6 2 6 2" xfId="2981" xr:uid="{E56C0098-B168-482B-AC07-6E9781D500A5}"/>
    <cellStyle name="Normal 5 6 2 6 3" xfId="2982" xr:uid="{1CA81F14-C5DF-4686-9504-8DE2F61BA003}"/>
    <cellStyle name="Normal 5 6 2 6 4" xfId="2983" xr:uid="{7386633C-66F3-4437-8215-68814495E44D}"/>
    <cellStyle name="Normal 5 6 2 7" xfId="2984" xr:uid="{10D837D4-6CD0-4B35-AEFD-37FCF62DFCB4}"/>
    <cellStyle name="Normal 5 6 2 8" xfId="2985" xr:uid="{BBD92802-4379-498C-92A9-032F606B74C5}"/>
    <cellStyle name="Normal 5 6 2 9" xfId="2986" xr:uid="{8E9EE166-25BE-443D-9775-744FB63A62CA}"/>
    <cellStyle name="Normal 5 6 3" xfId="311" xr:uid="{22BF5409-9931-4A6C-AFCF-14725C1F0ACE}"/>
    <cellStyle name="Normal 5 6 3 2" xfId="583" xr:uid="{7A51B5B8-C0E2-4C7A-9FBC-F7BD37B26585}"/>
    <cellStyle name="Normal 5 6 3 2 2" xfId="584" xr:uid="{5E1998B6-6361-469F-85C1-E418B1395281}"/>
    <cellStyle name="Normal 5 6 3 2 2 2" xfId="1397" xr:uid="{27A4530A-C25F-4798-B0B2-2C78DF3B6C89}"/>
    <cellStyle name="Normal 5 6 3 2 2 2 2" xfId="1398" xr:uid="{434974BC-EE6F-4E64-AF92-E5E11CF9CA6A}"/>
    <cellStyle name="Normal 5 6 3 2 2 3" xfId="1399" xr:uid="{AAFA8385-DAF4-4837-BC26-0F92E4B8243E}"/>
    <cellStyle name="Normal 5 6 3 2 2 4" xfId="2987" xr:uid="{1BE5DE69-0747-4BC2-9F19-95CB9B397F7F}"/>
    <cellStyle name="Normal 5 6 3 2 3" xfId="1400" xr:uid="{029ECBBD-D0D4-43E0-96FC-4B819ABB1B08}"/>
    <cellStyle name="Normal 5 6 3 2 3 2" xfId="1401" xr:uid="{ACB29944-1E32-4C9B-80E9-C773378037BA}"/>
    <cellStyle name="Normal 5 6 3 2 3 3" xfId="2988" xr:uid="{3F7BC307-822B-44A5-9E51-085A661F053A}"/>
    <cellStyle name="Normal 5 6 3 2 3 4" xfId="2989" xr:uid="{590E2ACE-F56D-4BA6-8868-7DBD3FA51E4F}"/>
    <cellStyle name="Normal 5 6 3 2 4" xfId="1402" xr:uid="{B85B2374-2679-4637-B447-9D5DDC5AC9FC}"/>
    <cellStyle name="Normal 5 6 3 2 5" xfId="2990" xr:uid="{C00C4F46-7BDD-415E-8229-FE9A6427EA9E}"/>
    <cellStyle name="Normal 5 6 3 2 6" xfId="2991" xr:uid="{7AB62329-CF0C-4590-96EF-BE9D981E5EE9}"/>
    <cellStyle name="Normal 5 6 3 3" xfId="585" xr:uid="{C73E1963-70CF-4F1E-AFF6-F7142A4B1F80}"/>
    <cellStyle name="Normal 5 6 3 3 2" xfId="1403" xr:uid="{7D74085B-DC5C-40CD-9CD6-24C24EAED564}"/>
    <cellStyle name="Normal 5 6 3 3 2 2" xfId="1404" xr:uid="{F2134132-DB15-4F1F-AE9A-A25798DAE9CA}"/>
    <cellStyle name="Normal 5 6 3 3 2 3" xfId="2992" xr:uid="{51BAE622-1484-4AF9-A0F4-C20CCF45161B}"/>
    <cellStyle name="Normal 5 6 3 3 2 4" xfId="2993" xr:uid="{AC3DA226-BED9-4D19-AA35-D4D2ACC68D4A}"/>
    <cellStyle name="Normal 5 6 3 3 3" xfId="1405" xr:uid="{10E0C191-79A0-4219-B459-00C5143451AF}"/>
    <cellStyle name="Normal 5 6 3 3 4" xfId="2994" xr:uid="{5056FB04-F42A-4DF1-B8DB-5FB15CF5101C}"/>
    <cellStyle name="Normal 5 6 3 3 5" xfId="2995" xr:uid="{F20EFDF4-70E0-4384-9A1F-8BCEA64CC98D}"/>
    <cellStyle name="Normal 5 6 3 4" xfId="1406" xr:uid="{94642BDB-637B-44DC-9E76-9B92968E5CE1}"/>
    <cellStyle name="Normal 5 6 3 4 2" xfId="1407" xr:uid="{98A6D2E5-BD55-4353-B3A3-660753139CEB}"/>
    <cellStyle name="Normal 5 6 3 4 3" xfId="2996" xr:uid="{49B93FDB-DAAD-4649-AD29-E9FF22C1F294}"/>
    <cellStyle name="Normal 5 6 3 4 4" xfId="2997" xr:uid="{6C79CCC0-47BC-4984-B051-ABC3672CEE51}"/>
    <cellStyle name="Normal 5 6 3 5" xfId="1408" xr:uid="{8DA2FA4F-D70A-47D6-A1E4-95056C02ADB1}"/>
    <cellStyle name="Normal 5 6 3 5 2" xfId="2998" xr:uid="{02FA76E4-B8E5-4DE3-ACDD-05ACD32C46C5}"/>
    <cellStyle name="Normal 5 6 3 5 3" xfId="2999" xr:uid="{E44CF5C5-9695-4307-848E-66E5000E3262}"/>
    <cellStyle name="Normal 5 6 3 5 4" xfId="3000" xr:uid="{0B2F9BDD-4E92-4FA2-8DB9-8853A858E962}"/>
    <cellStyle name="Normal 5 6 3 6" xfId="3001" xr:uid="{69085E3D-3471-4469-ABDE-757DC8CE652D}"/>
    <cellStyle name="Normal 5 6 3 7" xfId="3002" xr:uid="{DF7C3BBC-AF0C-48E9-84CB-4401D935ADFA}"/>
    <cellStyle name="Normal 5 6 3 8" xfId="3003" xr:uid="{AD1752F7-206D-41F7-A10F-DF1DE79B3B62}"/>
    <cellStyle name="Normal 5 6 4" xfId="312" xr:uid="{D4448ABC-1366-4AAA-BCB2-9AB3771F3D77}"/>
    <cellStyle name="Normal 5 6 4 2" xfId="586" xr:uid="{CEB5B025-2A95-4F58-A852-215BE64586BA}"/>
    <cellStyle name="Normal 5 6 4 2 2" xfId="587" xr:uid="{C53CEEFD-1BBC-4BEE-A4F2-001C90B35328}"/>
    <cellStyle name="Normal 5 6 4 2 2 2" xfId="1409" xr:uid="{71C12EA0-E71C-4238-BAD0-30DA36ADC727}"/>
    <cellStyle name="Normal 5 6 4 2 2 3" xfId="3004" xr:uid="{2C5A673F-7643-497A-BCA2-C05F57CF43E1}"/>
    <cellStyle name="Normal 5 6 4 2 2 4" xfId="3005" xr:uid="{0B47E824-AEEC-4C66-9571-FB21DA10550C}"/>
    <cellStyle name="Normal 5 6 4 2 3" xfId="1410" xr:uid="{F598CE33-ECD9-490D-858D-89432A1FC57E}"/>
    <cellStyle name="Normal 5 6 4 2 4" xfId="3006" xr:uid="{AB02C9A5-CF20-41C0-8E79-9625ED88B899}"/>
    <cellStyle name="Normal 5 6 4 2 5" xfId="3007" xr:uid="{8A023EA5-20F0-4BAF-9CDB-A76CE18862CF}"/>
    <cellStyle name="Normal 5 6 4 3" xfId="588" xr:uid="{4E511299-30D8-440F-8D89-449E062E18AB}"/>
    <cellStyle name="Normal 5 6 4 3 2" xfId="1411" xr:uid="{BBD7CF7A-64DF-40C2-BC8A-591FAA2B805C}"/>
    <cellStyle name="Normal 5 6 4 3 3" xfId="3008" xr:uid="{5BFAF544-E8C6-461B-A1DD-A6D8067A5969}"/>
    <cellStyle name="Normal 5 6 4 3 4" xfId="3009" xr:uid="{EAEA9E2D-A7AE-4716-B403-87B975D6FA3E}"/>
    <cellStyle name="Normal 5 6 4 4" xfId="1412" xr:uid="{BEB4696F-6A57-4DF2-A5C9-674C666E8469}"/>
    <cellStyle name="Normal 5 6 4 4 2" xfId="3010" xr:uid="{A7B334B6-2FA7-41DB-8E1A-AE358A2EFDB2}"/>
    <cellStyle name="Normal 5 6 4 4 3" xfId="3011" xr:uid="{E77BE877-8A13-4FB9-868F-89B3483FD623}"/>
    <cellStyle name="Normal 5 6 4 4 4" xfId="3012" xr:uid="{2C43E25F-D52C-40EF-8BD4-C7796637055C}"/>
    <cellStyle name="Normal 5 6 4 5" xfId="3013" xr:uid="{23949719-121D-4A58-95D0-5FEC732EE6CE}"/>
    <cellStyle name="Normal 5 6 4 6" xfId="3014" xr:uid="{4AF1289B-E9CC-4D83-930F-BE3984615CD4}"/>
    <cellStyle name="Normal 5 6 4 7" xfId="3015" xr:uid="{6E5A6A2F-2E90-4001-AF0A-E1D6E0A6ECE9}"/>
    <cellStyle name="Normal 5 6 5" xfId="313" xr:uid="{3DDBF729-90ED-4798-B32B-088EF1CDDFDB}"/>
    <cellStyle name="Normal 5 6 5 2" xfId="589" xr:uid="{8E3EC1F0-ED6E-4CCC-9BE6-319CF704E454}"/>
    <cellStyle name="Normal 5 6 5 2 2" xfId="1413" xr:uid="{8B850AFE-FA6D-49D1-9258-C7BFD64D266A}"/>
    <cellStyle name="Normal 5 6 5 2 3" xfId="3016" xr:uid="{BAFAAAED-FE25-431F-BEB7-CCF297DC748C}"/>
    <cellStyle name="Normal 5 6 5 2 4" xfId="3017" xr:uid="{C4F54D95-63D7-47B8-B705-7995EA19C2DC}"/>
    <cellStyle name="Normal 5 6 5 3" xfId="1414" xr:uid="{DCE53763-3B7E-4844-910C-89609BF9E919}"/>
    <cellStyle name="Normal 5 6 5 3 2" xfId="3018" xr:uid="{6FA5B41D-F792-44E5-9894-8D47ADF3B45E}"/>
    <cellStyle name="Normal 5 6 5 3 3" xfId="3019" xr:uid="{2F6EB42A-FDED-4E4A-AB45-C9F47BA11CFC}"/>
    <cellStyle name="Normal 5 6 5 3 4" xfId="3020" xr:uid="{65D67E8C-CDD6-4E91-BD2C-5BDC6E27D1CA}"/>
    <cellStyle name="Normal 5 6 5 4" xfId="3021" xr:uid="{6F808C43-6074-46E9-AC41-054DEE7D3D1D}"/>
    <cellStyle name="Normal 5 6 5 5" xfId="3022" xr:uid="{CF5A1EB7-6DFB-4541-BBE5-EBB73783D325}"/>
    <cellStyle name="Normal 5 6 5 6" xfId="3023" xr:uid="{A4FF9281-4DF8-48F9-93E9-6E5C8C7ADBE5}"/>
    <cellStyle name="Normal 5 6 6" xfId="590" xr:uid="{5B1D6965-CB75-492D-B499-7DE7DE210579}"/>
    <cellStyle name="Normal 5 6 6 2" xfId="1415" xr:uid="{61602D1A-5DA8-4E91-B74A-9064772DA327}"/>
    <cellStyle name="Normal 5 6 6 2 2" xfId="3024" xr:uid="{6E47C23F-26A4-47FD-B5FE-5641C295D497}"/>
    <cellStyle name="Normal 5 6 6 2 3" xfId="3025" xr:uid="{3D55FDA4-911F-4891-9CCB-5BD8540C0C0E}"/>
    <cellStyle name="Normal 5 6 6 2 4" xfId="3026" xr:uid="{86363B09-BFC3-42E5-BB70-1A490D0ED172}"/>
    <cellStyle name="Normal 5 6 6 3" xfId="3027" xr:uid="{1591B834-86CB-465A-8487-2F2FF652F8D7}"/>
    <cellStyle name="Normal 5 6 6 4" xfId="3028" xr:uid="{A6B8B156-54AB-4272-8342-51DF9AFEF3EF}"/>
    <cellStyle name="Normal 5 6 6 5" xfId="3029" xr:uid="{75902897-5242-4562-857E-B0E7E3AE2711}"/>
    <cellStyle name="Normal 5 6 7" xfId="1416" xr:uid="{20CC12DC-BD59-451A-AF34-C010F6F27D5D}"/>
    <cellStyle name="Normal 5 6 7 2" xfId="3030" xr:uid="{E0CD5233-7891-4742-9C20-0BA78C9A7F0A}"/>
    <cellStyle name="Normal 5 6 7 3" xfId="3031" xr:uid="{26E9FE6C-C26E-402B-B1C7-E5F4F79C8E06}"/>
    <cellStyle name="Normal 5 6 7 4" xfId="3032" xr:uid="{BA5C32B4-8392-47F1-82E8-74C2911F2FBB}"/>
    <cellStyle name="Normal 5 6 8" xfId="3033" xr:uid="{89C64EC4-0BC0-499D-8458-328FB449F32F}"/>
    <cellStyle name="Normal 5 6 8 2" xfId="3034" xr:uid="{FA93E0DD-5B44-4289-8045-376BF6AF1039}"/>
    <cellStyle name="Normal 5 6 8 3" xfId="3035" xr:uid="{937E9C6C-D5F9-4948-B839-5464031DE5A3}"/>
    <cellStyle name="Normal 5 6 8 4" xfId="3036" xr:uid="{0F7BC561-06C7-44A4-AF90-DE9CD8F0129B}"/>
    <cellStyle name="Normal 5 6 9" xfId="3037" xr:uid="{CE3CA8D9-6C28-4D7E-B6E0-C96358A3250A}"/>
    <cellStyle name="Normal 5 7" xfId="106" xr:uid="{01088CB6-CDC8-4874-970A-0F300C9B180F}"/>
    <cellStyle name="Normal 5 7 2" xfId="107" xr:uid="{7763F9C8-9926-4422-AED3-908F924001F6}"/>
    <cellStyle name="Normal 5 7 2 2" xfId="314" xr:uid="{BE814C9B-44BA-4864-850C-56398FABAFE2}"/>
    <cellStyle name="Normal 5 7 2 2 2" xfId="591" xr:uid="{1C007C31-2D54-4AAB-87C3-E1B994A0976F}"/>
    <cellStyle name="Normal 5 7 2 2 2 2" xfId="1417" xr:uid="{0C7A32DE-1D56-48F9-9804-6D601AEB663A}"/>
    <cellStyle name="Normal 5 7 2 2 2 3" xfId="3038" xr:uid="{0CEB3D7B-CB9F-4FE9-BE3C-8EC39F4334A5}"/>
    <cellStyle name="Normal 5 7 2 2 2 4" xfId="3039" xr:uid="{5C412E69-A911-430A-BF2D-5222F14B92FF}"/>
    <cellStyle name="Normal 5 7 2 2 3" xfId="1418" xr:uid="{2F2FB8F3-962E-41CF-ABF8-0B3DF133E27D}"/>
    <cellStyle name="Normal 5 7 2 2 3 2" xfId="3040" xr:uid="{79B0617F-F562-4CB8-9082-D673F0CAF7EC}"/>
    <cellStyle name="Normal 5 7 2 2 3 3" xfId="3041" xr:uid="{A4D0A76A-CA62-4D69-9D6F-B0D9DC80944F}"/>
    <cellStyle name="Normal 5 7 2 2 3 4" xfId="3042" xr:uid="{2E4944A4-08A8-453B-B3D0-79F4EABC0CFA}"/>
    <cellStyle name="Normal 5 7 2 2 4" xfId="3043" xr:uid="{7DBE2C80-8299-4274-9F54-5E9A93743152}"/>
    <cellStyle name="Normal 5 7 2 2 5" xfId="3044" xr:uid="{753C04F9-978A-4356-A059-4E4AA4930F80}"/>
    <cellStyle name="Normal 5 7 2 2 6" xfId="3045" xr:uid="{FF8AEB73-1E26-45A4-B696-FF2B2FCDAF44}"/>
    <cellStyle name="Normal 5 7 2 3" xfId="592" xr:uid="{A8E3BD8D-4050-495D-A693-9AE4CA57A19D}"/>
    <cellStyle name="Normal 5 7 2 3 2" xfId="1419" xr:uid="{AF7F0F4F-1113-4BF0-B1D6-AC0420A7502C}"/>
    <cellStyle name="Normal 5 7 2 3 2 2" xfId="3046" xr:uid="{800C6745-AF50-4398-930C-7BA6B49F32F1}"/>
    <cellStyle name="Normal 5 7 2 3 2 3" xfId="3047" xr:uid="{84569B9A-E805-4E3E-A429-B26454EBCC33}"/>
    <cellStyle name="Normal 5 7 2 3 2 4" xfId="3048" xr:uid="{705741F7-B422-4470-BD64-35BA71FF7A9D}"/>
    <cellStyle name="Normal 5 7 2 3 3" xfId="3049" xr:uid="{351CC01D-2B84-42DA-8185-AF5D8CB3C7BB}"/>
    <cellStyle name="Normal 5 7 2 3 4" xfId="3050" xr:uid="{2AECE6CB-B20F-4446-8C48-8C2D3885AB16}"/>
    <cellStyle name="Normal 5 7 2 3 5" xfId="3051" xr:uid="{6350D23B-E7A6-4B5F-9929-9DAD1E4C6EB1}"/>
    <cellStyle name="Normal 5 7 2 4" xfId="1420" xr:uid="{C6B8BD99-26DF-4BFE-A6A6-461DC3F9FB27}"/>
    <cellStyle name="Normal 5 7 2 4 2" xfId="3052" xr:uid="{ECAACC49-E915-40F3-A6EA-0D56688E2449}"/>
    <cellStyle name="Normal 5 7 2 4 3" xfId="3053" xr:uid="{F3269E53-DBCE-4AD9-8AF4-7A0279E4B2E5}"/>
    <cellStyle name="Normal 5 7 2 4 4" xfId="3054" xr:uid="{6ECBC0EC-FBB6-4105-A3CA-62D2A10735BD}"/>
    <cellStyle name="Normal 5 7 2 5" xfId="3055" xr:uid="{0F845015-05BF-4B62-81BD-96A9A27E71A8}"/>
    <cellStyle name="Normal 5 7 2 5 2" xfId="3056" xr:uid="{2474AC04-95C5-4CD4-A71D-FD565803CD47}"/>
    <cellStyle name="Normal 5 7 2 5 3" xfId="3057" xr:uid="{3BF001AE-DBBD-4CB8-AB72-8B4540B44C2B}"/>
    <cellStyle name="Normal 5 7 2 5 4" xfId="3058" xr:uid="{07B82A29-98A1-4145-A62F-56200C535268}"/>
    <cellStyle name="Normal 5 7 2 6" xfId="3059" xr:uid="{629FDD3D-B266-419B-BDEC-F7C5D69246D6}"/>
    <cellStyle name="Normal 5 7 2 7" xfId="3060" xr:uid="{CC2800AB-8C79-4A4C-8588-9252C64C639E}"/>
    <cellStyle name="Normal 5 7 2 8" xfId="3061" xr:uid="{ED858F19-D32B-44D7-930F-C2327274BE43}"/>
    <cellStyle name="Normal 5 7 3" xfId="315" xr:uid="{F9674DDD-CEE8-4A7B-870D-BE7B7D30FD45}"/>
    <cellStyle name="Normal 5 7 3 2" xfId="593" xr:uid="{374E48DF-D86B-41B6-9BA1-D131CFBEF9F3}"/>
    <cellStyle name="Normal 5 7 3 2 2" xfId="594" xr:uid="{941A83AA-CDCF-4AEE-AC8E-2FD553305ED1}"/>
    <cellStyle name="Normal 5 7 3 2 3" xfId="3062" xr:uid="{14D541A8-0F64-47A4-9239-1402206CCFF3}"/>
    <cellStyle name="Normal 5 7 3 2 4" xfId="3063" xr:uid="{B3706D8A-4856-48C7-82D8-58602211D950}"/>
    <cellStyle name="Normal 5 7 3 3" xfId="595" xr:uid="{7AB08628-ED10-4F43-8764-02BACC25DA4A}"/>
    <cellStyle name="Normal 5 7 3 3 2" xfId="3064" xr:uid="{4D813AA4-A694-4B19-9D1C-28B38B0C2AAE}"/>
    <cellStyle name="Normal 5 7 3 3 3" xfId="3065" xr:uid="{62085716-29E9-4A0B-8C8C-69864EC27F01}"/>
    <cellStyle name="Normal 5 7 3 3 4" xfId="3066" xr:uid="{3F0F4722-FCC8-4788-9CE5-69479E323D19}"/>
    <cellStyle name="Normal 5 7 3 4" xfId="3067" xr:uid="{16FFEFB1-B60F-4F54-BE28-A8016E1A3BE2}"/>
    <cellStyle name="Normal 5 7 3 5" xfId="3068" xr:uid="{52C4295D-E699-445F-97E5-8ECFE4EE095B}"/>
    <cellStyle name="Normal 5 7 3 6" xfId="3069" xr:uid="{16F3ED6B-4911-49B2-A81B-56CB7C040E65}"/>
    <cellStyle name="Normal 5 7 4" xfId="316" xr:uid="{7BE2A7D6-A5CD-4618-AB6C-32AC1C504C25}"/>
    <cellStyle name="Normal 5 7 4 2" xfId="596" xr:uid="{313DDEE0-8183-479D-8F41-3FF166ADADFD}"/>
    <cellStyle name="Normal 5 7 4 2 2" xfId="3070" xr:uid="{EA9C436B-03EA-4AB3-A33F-A4CCAF96B5DE}"/>
    <cellStyle name="Normal 5 7 4 2 3" xfId="3071" xr:uid="{658D4724-4689-4563-AEE8-076B82E3137F}"/>
    <cellStyle name="Normal 5 7 4 2 4" xfId="3072" xr:uid="{6DF8C67E-0289-43DE-B60A-86BC7CA3E755}"/>
    <cellStyle name="Normal 5 7 4 3" xfId="3073" xr:uid="{F1491E0C-70A4-45FA-BA00-81FACE1F31C2}"/>
    <cellStyle name="Normal 5 7 4 4" xfId="3074" xr:uid="{106505CE-00B7-4E74-A486-CC75A3464628}"/>
    <cellStyle name="Normal 5 7 4 5" xfId="3075" xr:uid="{426269B3-CB79-4B3F-AAAC-0B00B5775953}"/>
    <cellStyle name="Normal 5 7 5" xfId="597" xr:uid="{DE2C472F-95EC-486D-82D2-3E258878C9F2}"/>
    <cellStyle name="Normal 5 7 5 2" xfId="3076" xr:uid="{1EAF6E60-FA1E-4448-9F0B-39208AD633EE}"/>
    <cellStyle name="Normal 5 7 5 3" xfId="3077" xr:uid="{284005C8-311A-4C4C-9B51-07CA8CC652D7}"/>
    <cellStyle name="Normal 5 7 5 4" xfId="3078" xr:uid="{FE46637B-DED0-4264-B435-BFA64C47D2E6}"/>
    <cellStyle name="Normal 5 7 6" xfId="3079" xr:uid="{26589F8D-045F-441F-834A-D2F7A3851C7D}"/>
    <cellStyle name="Normal 5 7 6 2" xfId="3080" xr:uid="{A9A57BFE-3109-431F-A00D-B39A2B6591E4}"/>
    <cellStyle name="Normal 5 7 6 3" xfId="3081" xr:uid="{0B382147-2DDA-44F7-954D-3529025A0AC0}"/>
    <cellStyle name="Normal 5 7 6 4" xfId="3082" xr:uid="{8C1AACEE-5F28-4E56-9C95-FBB5310ACAF2}"/>
    <cellStyle name="Normal 5 7 7" xfId="3083" xr:uid="{22FA796A-BF72-4E58-8421-9D9437C6FCC8}"/>
    <cellStyle name="Normal 5 7 8" xfId="3084" xr:uid="{36CF2003-09E4-400D-B024-9FADA42A9E5A}"/>
    <cellStyle name="Normal 5 7 9" xfId="3085" xr:uid="{357B3384-278F-45BC-B678-9112AE7B94FD}"/>
    <cellStyle name="Normal 5 8" xfId="108" xr:uid="{33BCB1EF-765D-411E-A5ED-896D29EE6249}"/>
    <cellStyle name="Normal 5 8 2" xfId="317" xr:uid="{971E791E-D4C5-4E0B-851A-24CC98C79982}"/>
    <cellStyle name="Normal 5 8 2 2" xfId="598" xr:uid="{4790DCDF-5969-4FB7-8277-3EE9D2AC36EE}"/>
    <cellStyle name="Normal 5 8 2 2 2" xfId="1421" xr:uid="{364820C7-F453-471D-9F3E-08E77725F8A6}"/>
    <cellStyle name="Normal 5 8 2 2 2 2" xfId="1422" xr:uid="{44664E32-7744-41A3-A2EE-885005805B16}"/>
    <cellStyle name="Normal 5 8 2 2 3" xfId="1423" xr:uid="{66EEE603-288E-4A48-B0DE-D76BC04A7F75}"/>
    <cellStyle name="Normal 5 8 2 2 4" xfId="3086" xr:uid="{BB9E745F-CD3F-4503-95E5-CBDCB73D72EF}"/>
    <cellStyle name="Normal 5 8 2 3" xfId="1424" xr:uid="{4A9C0CDE-114D-4EFB-97D0-BB753D0F3584}"/>
    <cellStyle name="Normal 5 8 2 3 2" xfId="1425" xr:uid="{63FBE888-3449-4AEF-A7FE-238D462970B6}"/>
    <cellStyle name="Normal 5 8 2 3 3" xfId="3087" xr:uid="{293E902A-8587-4E56-9FB5-803A94A33D0A}"/>
    <cellStyle name="Normal 5 8 2 3 4" xfId="3088" xr:uid="{41EDCBB5-8FCA-4F3B-AB51-4CEC5DAD4192}"/>
    <cellStyle name="Normal 5 8 2 4" xfId="1426" xr:uid="{8098116E-411B-4537-96F6-75CCB9B08DE5}"/>
    <cellStyle name="Normal 5 8 2 5" xfId="3089" xr:uid="{8EEB718D-B4D3-479D-BA9B-870D6289816F}"/>
    <cellStyle name="Normal 5 8 2 6" xfId="3090" xr:uid="{E8F91FDE-9717-4E6B-9621-B0EBDB590B24}"/>
    <cellStyle name="Normal 5 8 3" xfId="599" xr:uid="{61720071-23B2-4871-A509-8AD336829FE7}"/>
    <cellStyle name="Normal 5 8 3 2" xfId="1427" xr:uid="{0E2BD256-F4FD-4A8E-BA79-079F13587B0D}"/>
    <cellStyle name="Normal 5 8 3 2 2" xfId="1428" xr:uid="{720F1723-EFFC-4719-9BE8-56E98F82C2F7}"/>
    <cellStyle name="Normal 5 8 3 2 3" xfId="3091" xr:uid="{0FADAE23-0A89-48A9-8FA1-4A77EB2AED87}"/>
    <cellStyle name="Normal 5 8 3 2 4" xfId="3092" xr:uid="{1EFDA8EC-777E-47BC-9301-FD360AB3EAED}"/>
    <cellStyle name="Normal 5 8 3 3" xfId="1429" xr:uid="{03248D0B-7CB1-4872-BCA9-0CC391271A1A}"/>
    <cellStyle name="Normal 5 8 3 4" xfId="3093" xr:uid="{30844E83-C253-4F40-8C1C-A25A9CF12557}"/>
    <cellStyle name="Normal 5 8 3 5" xfId="3094" xr:uid="{B8CB3CD9-29EA-4E41-A75F-7470509256BD}"/>
    <cellStyle name="Normal 5 8 4" xfId="1430" xr:uid="{0D9B586E-4B5A-41B6-BE4F-CC5C5E7962B8}"/>
    <cellStyle name="Normal 5 8 4 2" xfId="1431" xr:uid="{E911FFE5-E282-4840-AEEC-E6E24E1D9972}"/>
    <cellStyle name="Normal 5 8 4 3" xfId="3095" xr:uid="{E706528B-A2B9-4773-98F4-A1D36D410D51}"/>
    <cellStyle name="Normal 5 8 4 4" xfId="3096" xr:uid="{B30B61AA-379D-44D6-B115-7D5E47015BE7}"/>
    <cellStyle name="Normal 5 8 5" xfId="1432" xr:uid="{3A1F1B7B-9018-4659-817F-5674957A75A3}"/>
    <cellStyle name="Normal 5 8 5 2" xfId="3097" xr:uid="{E4DE4B5E-AA21-4ED8-8DA3-ED09A994E460}"/>
    <cellStyle name="Normal 5 8 5 3" xfId="3098" xr:uid="{8EA73223-75E7-48A2-8184-A804582D07C6}"/>
    <cellStyle name="Normal 5 8 5 4" xfId="3099" xr:uid="{F02905D1-EA82-467F-9ADD-29A27B58F961}"/>
    <cellStyle name="Normal 5 8 6" xfId="3100" xr:uid="{DD58177A-B68B-4706-8A36-B94FE39FE3DD}"/>
    <cellStyle name="Normal 5 8 7" xfId="3101" xr:uid="{9DB0031C-752B-4876-BEF6-C5FDB65DA468}"/>
    <cellStyle name="Normal 5 8 8" xfId="3102" xr:uid="{73FE07ED-CCD9-409D-9DC1-E78CF5F804EC}"/>
    <cellStyle name="Normal 5 9" xfId="318" xr:uid="{963546AB-2C44-4429-A080-FA952178CC89}"/>
    <cellStyle name="Normal 5 9 2" xfId="600" xr:uid="{4623C915-6BD2-4822-BBE9-BA3E371A7F16}"/>
    <cellStyle name="Normal 5 9 2 2" xfId="601" xr:uid="{8925FD05-105E-4CFF-AB33-8E79280ECF11}"/>
    <cellStyle name="Normal 5 9 2 2 2" xfId="1433" xr:uid="{977FF522-9687-4FBB-9E17-2D10CD4A09A8}"/>
    <cellStyle name="Normal 5 9 2 2 3" xfId="3103" xr:uid="{637D9191-2162-4DDB-96B9-3428EA58037E}"/>
    <cellStyle name="Normal 5 9 2 2 4" xfId="3104" xr:uid="{7BE70BBC-32EB-4706-98D3-22F420CF17F5}"/>
    <cellStyle name="Normal 5 9 2 3" xfId="1434" xr:uid="{C3C296F1-1AFF-444E-BC34-BF82144565D5}"/>
    <cellStyle name="Normal 5 9 2 4" xfId="3105" xr:uid="{C6F8ABF1-3E9E-44B4-8361-48F643C89A61}"/>
    <cellStyle name="Normal 5 9 2 5" xfId="3106" xr:uid="{A5DD2B9E-2C15-41E4-9198-180689B05EC2}"/>
    <cellStyle name="Normal 5 9 3" xfId="602" xr:uid="{DBD30A72-E894-4BC5-B41C-D5278005D365}"/>
    <cellStyle name="Normal 5 9 3 2" xfId="1435" xr:uid="{55B02EF5-053D-4EDB-BAE5-F8B3576898E8}"/>
    <cellStyle name="Normal 5 9 3 3" xfId="3107" xr:uid="{2125EC07-7FC6-4FFA-9128-621654405B8D}"/>
    <cellStyle name="Normal 5 9 3 4" xfId="3108" xr:uid="{33D9EB28-46B7-4D4F-BBE5-75964BB10CDC}"/>
    <cellStyle name="Normal 5 9 4" xfId="1436" xr:uid="{A00528C0-AECF-4D11-A9E9-64B8064B22AC}"/>
    <cellStyle name="Normal 5 9 4 2" xfId="3109" xr:uid="{7BAD5717-C965-462A-A60E-79FA2A2A2BFB}"/>
    <cellStyle name="Normal 5 9 4 3" xfId="3110" xr:uid="{3B3B1392-855E-4150-A6A6-1A64884BC867}"/>
    <cellStyle name="Normal 5 9 4 4" xfId="3111" xr:uid="{2C73D2D5-04F1-4479-809C-6B454DD92D6D}"/>
    <cellStyle name="Normal 5 9 5" xfId="3112" xr:uid="{B00C9319-7EB7-4EC5-B3E1-C8A56E21DFFB}"/>
    <cellStyle name="Normal 5 9 6" xfId="3113" xr:uid="{194CDF2B-76C9-4E2B-993C-6038B4DC1F48}"/>
    <cellStyle name="Normal 5 9 7" xfId="3114" xr:uid="{57405E87-2048-40ED-9F94-581D9A1AACB0}"/>
    <cellStyle name="Normal 6" xfId="109" xr:uid="{19386E25-52C5-4A63-BFAE-1C22EA4D34BC}"/>
    <cellStyle name="Normal 6 10" xfId="319" xr:uid="{4583DFDE-783B-4D1A-8D89-F0210B37ECBE}"/>
    <cellStyle name="Normal 6 10 2" xfId="1437" xr:uid="{B07FA75F-3992-42EC-A6EC-0B25B0D061B1}"/>
    <cellStyle name="Normal 6 10 2 2" xfId="3115" xr:uid="{D0B4679B-A3B3-4117-BB48-921207E6CED7}"/>
    <cellStyle name="Normal 6 10 2 2 2" xfId="4588" xr:uid="{A6A91E77-55D4-4D46-B59A-2C10138866BB}"/>
    <cellStyle name="Normal 6 10 2 3" xfId="3116" xr:uid="{02A2DE6A-BBD6-4885-A0C5-4197BDA8A92B}"/>
    <cellStyle name="Normal 6 10 2 4" xfId="3117" xr:uid="{1198CABC-1E5C-4273-99DE-870B00AF3A07}"/>
    <cellStyle name="Normal 6 10 2 5" xfId="5352" xr:uid="{A6EB0787-B0E0-4F38-86D6-B969B3B6D21F}"/>
    <cellStyle name="Normal 6 10 3" xfId="3118" xr:uid="{45145F5F-ABD1-488B-AC38-3E14EBE50B09}"/>
    <cellStyle name="Normal 6 10 4" xfId="3119" xr:uid="{47A73E82-7862-4614-BA38-337152B89C8F}"/>
    <cellStyle name="Normal 6 10 5" xfId="3120" xr:uid="{746DBBAA-D711-4879-A335-EDF56BD54458}"/>
    <cellStyle name="Normal 6 11" xfId="1438" xr:uid="{9D2DBC2D-800D-44F1-96DC-8862D6751CE0}"/>
    <cellStyle name="Normal 6 11 2" xfId="3121" xr:uid="{0C796D55-7308-4CF4-AE9C-1D42E79D28AF}"/>
    <cellStyle name="Normal 6 11 3" xfId="3122" xr:uid="{AD769FEC-4FBB-488B-AB8C-99373F52D236}"/>
    <cellStyle name="Normal 6 11 4" xfId="3123" xr:uid="{11DEFB41-89D3-4195-A028-5F23DE2CEEBF}"/>
    <cellStyle name="Normal 6 12" xfId="902" xr:uid="{128EB96C-DAAF-4CDF-AF9B-F7F0084F5129}"/>
    <cellStyle name="Normal 6 12 2" xfId="3124" xr:uid="{6893FDFB-D106-4657-85DB-B303588DBC48}"/>
    <cellStyle name="Normal 6 12 3" xfId="3125" xr:uid="{02AF403A-92AB-41C7-9ABA-D6EC2ECE6A6F}"/>
    <cellStyle name="Normal 6 12 4" xfId="3126" xr:uid="{5D156CBE-2B96-45D5-864D-1069F55B0301}"/>
    <cellStyle name="Normal 6 13" xfId="899" xr:uid="{94474A74-7518-4ED0-A0C1-CDFD0E9A68BE}"/>
    <cellStyle name="Normal 6 13 2" xfId="3128" xr:uid="{B3C4FC8F-9FDA-44AD-8921-F449E8507D93}"/>
    <cellStyle name="Normal 6 13 3" xfId="4315" xr:uid="{54091E46-5EC2-4F01-ADC8-B917F9C71959}"/>
    <cellStyle name="Normal 6 13 4" xfId="3127" xr:uid="{352D71BC-CD63-4B81-8847-7C1473CEE361}"/>
    <cellStyle name="Normal 6 13 5" xfId="5319" xr:uid="{27E05A99-1F48-4A50-9290-1020988B9042}"/>
    <cellStyle name="Normal 6 14" xfId="3129" xr:uid="{D4258E4C-137B-49A4-A8F6-C2E2695258BE}"/>
    <cellStyle name="Normal 6 15" xfId="3130" xr:uid="{5028458F-3DC5-42DB-A74C-8D9B03BC055C}"/>
    <cellStyle name="Normal 6 16" xfId="3131" xr:uid="{8F1604DC-75CA-410E-8094-379AF5FB87EC}"/>
    <cellStyle name="Normal 6 2" xfId="110" xr:uid="{A576E213-11C5-4394-8786-AAD7B076168C}"/>
    <cellStyle name="Normal 6 2 2" xfId="320" xr:uid="{96404A3D-C913-4314-AB17-A56A92AA1ACE}"/>
    <cellStyle name="Normal 6 2 2 2" xfId="4671" xr:uid="{E6C88A0F-4FBB-44BA-932B-1EF8FE18B3D3}"/>
    <cellStyle name="Normal 6 2 3" xfId="4560" xr:uid="{443B2603-1B40-45C0-87BB-9E8F03558080}"/>
    <cellStyle name="Normal 6 3" xfId="111" xr:uid="{35FA65C0-CEA1-4D98-9E83-8AAF2766964B}"/>
    <cellStyle name="Normal 6 3 10" xfId="3132" xr:uid="{99158D82-2645-4F29-9CA5-4E31ED4F4A54}"/>
    <cellStyle name="Normal 6 3 11" xfId="3133" xr:uid="{FB571D75-5D2E-4C7C-A3FD-41926EA9E8DD}"/>
    <cellStyle name="Normal 6 3 2" xfId="112" xr:uid="{2919B6E5-5A61-4A9F-BA0C-0F6822FE689C}"/>
    <cellStyle name="Normal 6 3 2 2" xfId="113" xr:uid="{16E68288-0DA3-4326-AF87-BD106A03580E}"/>
    <cellStyle name="Normal 6 3 2 2 2" xfId="321" xr:uid="{123E47C7-6C29-43B3-923D-843DE511683E}"/>
    <cellStyle name="Normal 6 3 2 2 2 2" xfId="603" xr:uid="{2E59FEBB-0363-4FDC-BD22-4F3B18159A3B}"/>
    <cellStyle name="Normal 6 3 2 2 2 2 2" xfId="604" xr:uid="{D900488B-4920-4903-8AAA-CE2CF7F4F397}"/>
    <cellStyle name="Normal 6 3 2 2 2 2 2 2" xfId="1439" xr:uid="{47EF9793-F7DD-4B4C-ABD9-7D7962A8CD72}"/>
    <cellStyle name="Normal 6 3 2 2 2 2 2 2 2" xfId="1440" xr:uid="{8DFB8701-2F31-433A-B46D-0F7602359B19}"/>
    <cellStyle name="Normal 6 3 2 2 2 2 2 3" xfId="1441" xr:uid="{768475B9-6E1D-42BD-ADE1-3A26AEC1FC07}"/>
    <cellStyle name="Normal 6 3 2 2 2 2 3" xfId="1442" xr:uid="{D7633F2A-5946-4B62-A430-6F659EFF29C5}"/>
    <cellStyle name="Normal 6 3 2 2 2 2 3 2" xfId="1443" xr:uid="{DF85E325-ACF8-4B15-88FF-A96390F4BCA5}"/>
    <cellStyle name="Normal 6 3 2 2 2 2 4" xfId="1444" xr:uid="{FDB97B25-2155-40CA-BFDD-D793F7C3947B}"/>
    <cellStyle name="Normal 6 3 2 2 2 3" xfId="605" xr:uid="{5E166470-9144-4988-8D94-FF68E988E5E7}"/>
    <cellStyle name="Normal 6 3 2 2 2 3 2" xfId="1445" xr:uid="{75EBC151-C032-4474-B22D-3DD242880AB0}"/>
    <cellStyle name="Normal 6 3 2 2 2 3 2 2" xfId="1446" xr:uid="{FBAB5E91-20AE-4C66-89DA-A1E8F619B46D}"/>
    <cellStyle name="Normal 6 3 2 2 2 3 3" xfId="1447" xr:uid="{FF79DF5A-EBE3-4146-AF50-CE37D4144509}"/>
    <cellStyle name="Normal 6 3 2 2 2 3 4" xfId="3134" xr:uid="{83C80FED-F6A5-48DA-953A-9B1C80B5109E}"/>
    <cellStyle name="Normal 6 3 2 2 2 4" xfId="1448" xr:uid="{8940CCC8-A55F-49A8-8131-90F57063B4DC}"/>
    <cellStyle name="Normal 6 3 2 2 2 4 2" xfId="1449" xr:uid="{FCBF0C0B-E804-41D2-9385-744EDF2354C0}"/>
    <cellStyle name="Normal 6 3 2 2 2 5" xfId="1450" xr:uid="{6FED9187-48E4-4A61-B0C9-B427394A8A67}"/>
    <cellStyle name="Normal 6 3 2 2 2 6" xfId="3135" xr:uid="{C4AD6525-347F-40BD-9220-82301E45DA1B}"/>
    <cellStyle name="Normal 6 3 2 2 3" xfId="322" xr:uid="{A6D94DB2-4EA1-4EDE-850B-33104088A5B7}"/>
    <cellStyle name="Normal 6 3 2 2 3 2" xfId="606" xr:uid="{E5AA3E95-51C1-4F64-B037-4686382B09E0}"/>
    <cellStyle name="Normal 6 3 2 2 3 2 2" xfId="607" xr:uid="{7365D2A3-2015-4535-AEEB-A8D8F68DBA79}"/>
    <cellStyle name="Normal 6 3 2 2 3 2 2 2" xfId="1451" xr:uid="{5C137A7B-2C57-4CFE-8919-3C2A042AFD37}"/>
    <cellStyle name="Normal 6 3 2 2 3 2 2 2 2" xfId="1452" xr:uid="{1D58B4B4-0F37-4B17-8E74-040C984670CB}"/>
    <cellStyle name="Normal 6 3 2 2 3 2 2 3" xfId="1453" xr:uid="{4B62D6AB-525C-400D-93FE-BBC3869AF7C0}"/>
    <cellStyle name="Normal 6 3 2 2 3 2 3" xfId="1454" xr:uid="{F966D893-3DED-4542-A133-E4B49506E3D9}"/>
    <cellStyle name="Normal 6 3 2 2 3 2 3 2" xfId="1455" xr:uid="{77219989-DD90-4780-A09D-50534042A054}"/>
    <cellStyle name="Normal 6 3 2 2 3 2 4" xfId="1456" xr:uid="{BEB1CF1D-E799-47E3-9FF6-218F23EE97E8}"/>
    <cellStyle name="Normal 6 3 2 2 3 3" xfId="608" xr:uid="{4E16E005-95E9-4A62-934C-9C7B6E021855}"/>
    <cellStyle name="Normal 6 3 2 2 3 3 2" xfId="1457" xr:uid="{D32E415D-A9C3-48A9-A904-5B4FD723D408}"/>
    <cellStyle name="Normal 6 3 2 2 3 3 2 2" xfId="1458" xr:uid="{A703F16E-5251-4C22-95DC-777A2EE5D68B}"/>
    <cellStyle name="Normal 6 3 2 2 3 3 3" xfId="1459" xr:uid="{698A80E7-9B92-46DC-BF66-C963EAD15D0C}"/>
    <cellStyle name="Normal 6 3 2 2 3 4" xfId="1460" xr:uid="{0FD0DD3F-46BF-4832-A28A-24A4CE504CB2}"/>
    <cellStyle name="Normal 6 3 2 2 3 4 2" xfId="1461" xr:uid="{C6FB9646-FDF1-4C9D-92A0-47DBBD93F52F}"/>
    <cellStyle name="Normal 6 3 2 2 3 5" xfId="1462" xr:uid="{73D4C672-DB96-4C7B-AAA0-1CD2219BE1D8}"/>
    <cellStyle name="Normal 6 3 2 2 4" xfId="609" xr:uid="{8A38E474-B3E4-4798-BDCC-D3292A21A503}"/>
    <cellStyle name="Normal 6 3 2 2 4 2" xfId="610" xr:uid="{A07F0C53-E6E1-4D2A-995A-7D410747089B}"/>
    <cellStyle name="Normal 6 3 2 2 4 2 2" xfId="1463" xr:uid="{7B19DDA7-7697-4DD3-8F19-DB72CCE5BD4A}"/>
    <cellStyle name="Normal 6 3 2 2 4 2 2 2" xfId="1464" xr:uid="{C41039FD-611D-41CC-80BD-E6A6823C44FE}"/>
    <cellStyle name="Normal 6 3 2 2 4 2 3" xfId="1465" xr:uid="{87A24CF4-31C4-4663-B7DF-CE073DEB7013}"/>
    <cellStyle name="Normal 6 3 2 2 4 3" xfId="1466" xr:uid="{4448C02A-4796-4078-9B98-395A6ADEAE03}"/>
    <cellStyle name="Normal 6 3 2 2 4 3 2" xfId="1467" xr:uid="{323162C6-1BE5-4CAC-B7D1-7E50288D1F83}"/>
    <cellStyle name="Normal 6 3 2 2 4 4" xfId="1468" xr:uid="{B8C48D2E-E37C-452A-800F-08436DBAA465}"/>
    <cellStyle name="Normal 6 3 2 2 5" xfId="611" xr:uid="{0B8C8F63-E0DF-43F7-AA6E-0D51D03C5E5F}"/>
    <cellStyle name="Normal 6 3 2 2 5 2" xfId="1469" xr:uid="{79055F98-FF51-4945-96A0-A81ECC9CA253}"/>
    <cellStyle name="Normal 6 3 2 2 5 2 2" xfId="1470" xr:uid="{170B619D-514A-4DA9-BF68-736A8C58EC4A}"/>
    <cellStyle name="Normal 6 3 2 2 5 3" xfId="1471" xr:uid="{88E57529-1141-4775-8FC2-3376BDCBC678}"/>
    <cellStyle name="Normal 6 3 2 2 5 4" xfId="3136" xr:uid="{F496240C-90EE-44E1-8FF0-3A1AEDF854BF}"/>
    <cellStyle name="Normal 6 3 2 2 6" xfId="1472" xr:uid="{31337F14-E2FA-4643-B7B2-A577A9E9F8F4}"/>
    <cellStyle name="Normal 6 3 2 2 6 2" xfId="1473" xr:uid="{61981863-32ED-4BCF-A231-499FC4AAED35}"/>
    <cellStyle name="Normal 6 3 2 2 7" xfId="1474" xr:uid="{2577E4EA-BC60-4BDC-A482-1FD79FD2C1AC}"/>
    <cellStyle name="Normal 6 3 2 2 8" xfId="3137" xr:uid="{A4FB297A-6E50-41CC-A675-9088FD863D4B}"/>
    <cellStyle name="Normal 6 3 2 3" xfId="323" xr:uid="{DAE9413E-F0E3-400F-9C95-54139892C4D7}"/>
    <cellStyle name="Normal 6 3 2 3 2" xfId="612" xr:uid="{A9E9C58F-2215-4577-B9B0-7CE5D93FACCE}"/>
    <cellStyle name="Normal 6 3 2 3 2 2" xfId="613" xr:uid="{8CA7F608-9E17-4DAD-980E-6FAE2033FBE2}"/>
    <cellStyle name="Normal 6 3 2 3 2 2 2" xfId="1475" xr:uid="{60DB415C-3832-4C1A-B837-6E8233B1A0D5}"/>
    <cellStyle name="Normal 6 3 2 3 2 2 2 2" xfId="1476" xr:uid="{4AC13AF0-C2F1-443D-8FCA-CCE92997A740}"/>
    <cellStyle name="Normal 6 3 2 3 2 2 3" xfId="1477" xr:uid="{D37E1CE9-959F-44DD-B899-56908277B281}"/>
    <cellStyle name="Normal 6 3 2 3 2 3" xfId="1478" xr:uid="{45CC308D-1F54-4A7A-899D-ECECAF626574}"/>
    <cellStyle name="Normal 6 3 2 3 2 3 2" xfId="1479" xr:uid="{2E724BE9-C8DB-4569-A0DA-D4121F725F38}"/>
    <cellStyle name="Normal 6 3 2 3 2 4" xfId="1480" xr:uid="{3CDBD29B-4A6A-49BC-BBCA-67A210D1532A}"/>
    <cellStyle name="Normal 6 3 2 3 3" xfId="614" xr:uid="{0C61353B-BF6B-4AB7-AA6E-E4023133E08B}"/>
    <cellStyle name="Normal 6 3 2 3 3 2" xfId="1481" xr:uid="{5E3C9700-1BA8-470A-B629-02FC46B9C8F7}"/>
    <cellStyle name="Normal 6 3 2 3 3 2 2" xfId="1482" xr:uid="{1F013079-CB2A-44ED-8628-D95ED0CD80CC}"/>
    <cellStyle name="Normal 6 3 2 3 3 3" xfId="1483" xr:uid="{24D4DDDA-0D05-43E9-8C5F-FA477D6CF352}"/>
    <cellStyle name="Normal 6 3 2 3 3 4" xfId="3138" xr:uid="{A831B754-DC3D-4006-9D2F-4D1E27870C1B}"/>
    <cellStyle name="Normal 6 3 2 3 4" xfId="1484" xr:uid="{FCEC4A3A-5FE5-4D11-9B4E-3CAFC0EC1A1C}"/>
    <cellStyle name="Normal 6 3 2 3 4 2" xfId="1485" xr:uid="{0FB23237-C613-4F2F-9016-1311ABF8259A}"/>
    <cellStyle name="Normal 6 3 2 3 5" xfId="1486" xr:uid="{F7CEFF2E-7B16-42F8-902E-9C73D5D61C41}"/>
    <cellStyle name="Normal 6 3 2 3 6" xfId="3139" xr:uid="{0E16CD5F-7643-43B3-B706-E3727484F6C4}"/>
    <cellStyle name="Normal 6 3 2 4" xfId="324" xr:uid="{BB6E6621-DE7D-4FD7-97D2-2AFF715EB68C}"/>
    <cellStyle name="Normal 6 3 2 4 2" xfId="615" xr:uid="{529391D6-48FB-4DC2-9793-98C81E13270F}"/>
    <cellStyle name="Normal 6 3 2 4 2 2" xfId="616" xr:uid="{057FACE3-B65E-4774-9CF2-394E5051B7B9}"/>
    <cellStyle name="Normal 6 3 2 4 2 2 2" xfId="1487" xr:uid="{3AAF51E7-90F2-49D6-A608-F6801A427A5F}"/>
    <cellStyle name="Normal 6 3 2 4 2 2 2 2" xfId="1488" xr:uid="{C8FEBA6E-36B9-418F-85FD-625E6CF0BE76}"/>
    <cellStyle name="Normal 6 3 2 4 2 2 3" xfId="1489" xr:uid="{DEEA38AE-65E3-4697-88E1-4800540B3B88}"/>
    <cellStyle name="Normal 6 3 2 4 2 3" xfId="1490" xr:uid="{73AEE86E-4A4B-4FDE-903C-BCCD5DB9F42E}"/>
    <cellStyle name="Normal 6 3 2 4 2 3 2" xfId="1491" xr:uid="{A36812A5-B9DC-4F12-81DD-647C518FC254}"/>
    <cellStyle name="Normal 6 3 2 4 2 4" xfId="1492" xr:uid="{15A7A09D-0CD8-4798-A1EF-5413D56DB788}"/>
    <cellStyle name="Normal 6 3 2 4 3" xfId="617" xr:uid="{0B98E249-A416-4993-BF71-8EF3FDA10A3E}"/>
    <cellStyle name="Normal 6 3 2 4 3 2" xfId="1493" xr:uid="{5975AC90-FB24-485B-A50F-8FD17511DA57}"/>
    <cellStyle name="Normal 6 3 2 4 3 2 2" xfId="1494" xr:uid="{42B8D296-6325-46A9-8D92-1B1D5B879213}"/>
    <cellStyle name="Normal 6 3 2 4 3 3" xfId="1495" xr:uid="{69C029BB-0CB5-490C-9C1A-E96C55B8BA7C}"/>
    <cellStyle name="Normal 6 3 2 4 4" xfId="1496" xr:uid="{448F311A-62EA-4179-A7DD-E1A00257FDD5}"/>
    <cellStyle name="Normal 6 3 2 4 4 2" xfId="1497" xr:uid="{75F48980-DDF3-4E36-8595-7B57EBF31F4A}"/>
    <cellStyle name="Normal 6 3 2 4 5" xfId="1498" xr:uid="{9BC56B7F-D92C-4C77-890D-A4C33879C978}"/>
    <cellStyle name="Normal 6 3 2 5" xfId="325" xr:uid="{2E6A3464-ADAB-441F-AA97-0031BD88B25A}"/>
    <cellStyle name="Normal 6 3 2 5 2" xfId="618" xr:uid="{A24ECED4-A7DC-44F9-9EEA-3416FF209E10}"/>
    <cellStyle name="Normal 6 3 2 5 2 2" xfId="1499" xr:uid="{6D340D72-C93A-43D2-A773-AAB7AA2F28C1}"/>
    <cellStyle name="Normal 6 3 2 5 2 2 2" xfId="1500" xr:uid="{2E5EDED1-2319-4A51-B185-85178126353A}"/>
    <cellStyle name="Normal 6 3 2 5 2 3" xfId="1501" xr:uid="{97BBB05D-10C2-4256-8EA9-1BBC347E97E6}"/>
    <cellStyle name="Normal 6 3 2 5 3" xfId="1502" xr:uid="{018BAD78-DE0C-496D-8F29-035E3BC40963}"/>
    <cellStyle name="Normal 6 3 2 5 3 2" xfId="1503" xr:uid="{2C661144-EE10-47C1-B25E-B9A21DD5D013}"/>
    <cellStyle name="Normal 6 3 2 5 4" xfId="1504" xr:uid="{A88FF2A4-D158-4099-90F8-CC5F1E0F1DD6}"/>
    <cellStyle name="Normal 6 3 2 6" xfId="619" xr:uid="{1EAD5CB8-DC65-4001-B1EA-5064FE09C910}"/>
    <cellStyle name="Normal 6 3 2 6 2" xfId="1505" xr:uid="{D7EFE46B-6716-47B7-A350-407E5EE155F6}"/>
    <cellStyle name="Normal 6 3 2 6 2 2" xfId="1506" xr:uid="{A1B13665-34A8-4487-A69F-C155147781E5}"/>
    <cellStyle name="Normal 6 3 2 6 3" xfId="1507" xr:uid="{524AAA5D-7CE8-4540-8399-04935B275109}"/>
    <cellStyle name="Normal 6 3 2 6 4" xfId="3140" xr:uid="{06EEFA46-7634-4D30-888A-E973026D8296}"/>
    <cellStyle name="Normal 6 3 2 7" xfId="1508" xr:uid="{2762FBD6-0EEE-46A4-917C-4282257A7379}"/>
    <cellStyle name="Normal 6 3 2 7 2" xfId="1509" xr:uid="{1483FC10-7AC1-4B9F-94DE-257A7C9E4BA3}"/>
    <cellStyle name="Normal 6 3 2 8" xfId="1510" xr:uid="{72D0B640-9DD2-4E28-ADF7-D1772A47A043}"/>
    <cellStyle name="Normal 6 3 2 9" xfId="3141" xr:uid="{FFBCE3B4-9E5B-4E57-B4BC-B11E97E6357C}"/>
    <cellStyle name="Normal 6 3 3" xfId="114" xr:uid="{2EA6FCC3-38E4-41D1-BD33-883C7FA29DCB}"/>
    <cellStyle name="Normal 6 3 3 2" xfId="115" xr:uid="{246F4EED-CAAD-47FD-A417-4263A1062604}"/>
    <cellStyle name="Normal 6 3 3 2 2" xfId="620" xr:uid="{0AE754B4-3701-44A4-B0AC-A9258ADF2EAD}"/>
    <cellStyle name="Normal 6 3 3 2 2 2" xfId="621" xr:uid="{3D9ED24D-9493-4114-832C-884E0F0B7489}"/>
    <cellStyle name="Normal 6 3 3 2 2 2 2" xfId="1511" xr:uid="{3F1C6A6A-C068-4B28-BC69-4900FEABDD93}"/>
    <cellStyle name="Normal 6 3 3 2 2 2 2 2" xfId="1512" xr:uid="{E8E36BD1-8ADC-44D8-A1FE-5C7FC8149941}"/>
    <cellStyle name="Normal 6 3 3 2 2 2 3" xfId="1513" xr:uid="{44F0D415-CA6F-481A-B3BB-F246759B8F99}"/>
    <cellStyle name="Normal 6 3 3 2 2 3" xfId="1514" xr:uid="{F3C8E05C-F8A8-48DF-B3E4-0814E72A9923}"/>
    <cellStyle name="Normal 6 3 3 2 2 3 2" xfId="1515" xr:uid="{C7C2CB68-B2BD-4DB8-B7B8-AC4D5C27DB93}"/>
    <cellStyle name="Normal 6 3 3 2 2 4" xfId="1516" xr:uid="{AED52590-24A6-4BB5-A85B-E003143A28A6}"/>
    <cellStyle name="Normal 6 3 3 2 3" xfId="622" xr:uid="{3F92E5F3-3449-467C-90F1-6275BDE7D4BB}"/>
    <cellStyle name="Normal 6 3 3 2 3 2" xfId="1517" xr:uid="{369EC2E9-4571-4BE0-8C1D-AEB87C4805EA}"/>
    <cellStyle name="Normal 6 3 3 2 3 2 2" xfId="1518" xr:uid="{C7FA2D9B-E7AC-4D7E-8E24-EF873A1A518D}"/>
    <cellStyle name="Normal 6 3 3 2 3 3" xfId="1519" xr:uid="{F57FA5D2-08F9-44DA-990C-982A33C5997B}"/>
    <cellStyle name="Normal 6 3 3 2 3 4" xfId="3142" xr:uid="{E26B81F4-3FDA-43AB-A7E3-4C190844F0CB}"/>
    <cellStyle name="Normal 6 3 3 2 4" xfId="1520" xr:uid="{DEBE56C3-8B54-48C8-B843-86171D34293C}"/>
    <cellStyle name="Normal 6 3 3 2 4 2" xfId="1521" xr:uid="{029D8D5B-0EE8-42EE-912F-4CD1572DF23B}"/>
    <cellStyle name="Normal 6 3 3 2 5" xfId="1522" xr:uid="{B073502C-B25F-403A-88D7-DE6E1F8AE536}"/>
    <cellStyle name="Normal 6 3 3 2 6" xfId="3143" xr:uid="{1667CEEA-3D5C-481C-B87A-6BFE1AB22D07}"/>
    <cellStyle name="Normal 6 3 3 3" xfId="326" xr:uid="{3C27E67F-572D-473A-A03E-210F3AF0354B}"/>
    <cellStyle name="Normal 6 3 3 3 2" xfId="623" xr:uid="{E1C0B2AE-3ED7-42D2-B718-9551CB8BAF07}"/>
    <cellStyle name="Normal 6 3 3 3 2 2" xfId="624" xr:uid="{434367CB-D1D6-492B-AAC1-98678A4BDE87}"/>
    <cellStyle name="Normal 6 3 3 3 2 2 2" xfId="1523" xr:uid="{D6F86CEE-0808-4227-B68A-EA20146F1D33}"/>
    <cellStyle name="Normal 6 3 3 3 2 2 2 2" xfId="1524" xr:uid="{D546AA19-2095-4391-B348-67444D3D228A}"/>
    <cellStyle name="Normal 6 3 3 3 2 2 3" xfId="1525" xr:uid="{38E76900-DA11-41A6-95D6-921F5F0BF481}"/>
    <cellStyle name="Normal 6 3 3 3 2 3" xfId="1526" xr:uid="{63486C54-157E-41B8-8945-194620B7A371}"/>
    <cellStyle name="Normal 6 3 3 3 2 3 2" xfId="1527" xr:uid="{C3D8C83A-7AD8-49C7-A731-577C843E9994}"/>
    <cellStyle name="Normal 6 3 3 3 2 4" xfId="1528" xr:uid="{6C7C29B5-A736-4255-A84E-CB648EFA3664}"/>
    <cellStyle name="Normal 6 3 3 3 3" xfId="625" xr:uid="{B058DC3F-4B49-4337-AD34-06A9EE916D89}"/>
    <cellStyle name="Normal 6 3 3 3 3 2" xfId="1529" xr:uid="{D4DAF3DA-4B08-4174-8429-F325619D9BE7}"/>
    <cellStyle name="Normal 6 3 3 3 3 2 2" xfId="1530" xr:uid="{4E75D74D-2CEC-43CA-BD74-CEBE65C61CBC}"/>
    <cellStyle name="Normal 6 3 3 3 3 3" xfId="1531" xr:uid="{7550723D-8BF4-408B-9F49-D6C6FBA1EE2A}"/>
    <cellStyle name="Normal 6 3 3 3 4" xfId="1532" xr:uid="{057B14D1-FC64-49F4-88CA-897B8F6439D4}"/>
    <cellStyle name="Normal 6 3 3 3 4 2" xfId="1533" xr:uid="{BF781FD7-F2F5-4374-B508-98566B13F269}"/>
    <cellStyle name="Normal 6 3 3 3 5" xfId="1534" xr:uid="{CAC2D4F0-BDF8-40B6-B263-064F421671CC}"/>
    <cellStyle name="Normal 6 3 3 4" xfId="327" xr:uid="{20EF3954-7EA5-4BFF-9434-ED53822C927B}"/>
    <cellStyle name="Normal 6 3 3 4 2" xfId="626" xr:uid="{EBB0B576-6CDE-4C84-9E3D-6B82FAC72342}"/>
    <cellStyle name="Normal 6 3 3 4 2 2" xfId="1535" xr:uid="{7118FEBE-0D89-4A04-930D-72373287A0B5}"/>
    <cellStyle name="Normal 6 3 3 4 2 2 2" xfId="1536" xr:uid="{665E1D24-3623-44F7-9D62-B8A7E0E178C6}"/>
    <cellStyle name="Normal 6 3 3 4 2 3" xfId="1537" xr:uid="{2FBDA9F0-1499-4FC4-8147-E58267912515}"/>
    <cellStyle name="Normal 6 3 3 4 3" xfId="1538" xr:uid="{352D206E-027A-4012-9928-733C91D31BE4}"/>
    <cellStyle name="Normal 6 3 3 4 3 2" xfId="1539" xr:uid="{A878CC30-EDDC-43F3-B713-67C85C2649A9}"/>
    <cellStyle name="Normal 6 3 3 4 4" xfId="1540" xr:uid="{DAADC82A-A3CB-4129-988D-B3217013FBD2}"/>
    <cellStyle name="Normal 6 3 3 5" xfId="627" xr:uid="{A73D71E3-BBF0-4EF1-957A-9C0DD8B441EB}"/>
    <cellStyle name="Normal 6 3 3 5 2" xfId="1541" xr:uid="{9A5096E2-878B-42A3-B477-8D9E7527527D}"/>
    <cellStyle name="Normal 6 3 3 5 2 2" xfId="1542" xr:uid="{2899DADA-BE17-4AFC-92B4-98EADAD48196}"/>
    <cellStyle name="Normal 6 3 3 5 3" xfId="1543" xr:uid="{AABA904E-6FBA-4233-8DFF-EB971C75C95F}"/>
    <cellStyle name="Normal 6 3 3 5 4" xfId="3144" xr:uid="{814BE29F-FCCF-40C1-A960-9D6E3A9E97C6}"/>
    <cellStyle name="Normal 6 3 3 6" xfId="1544" xr:uid="{5B57CB38-DDEC-4631-BB0E-F711ECA5E049}"/>
    <cellStyle name="Normal 6 3 3 6 2" xfId="1545" xr:uid="{7E1F891B-8F25-483D-89BA-F206D9465939}"/>
    <cellStyle name="Normal 6 3 3 7" xfId="1546" xr:uid="{FE6C7266-A3F8-416A-B0CB-09DADCB95F78}"/>
    <cellStyle name="Normal 6 3 3 8" xfId="3145" xr:uid="{58ED05D2-7D88-40FF-A32F-A73C94F670ED}"/>
    <cellStyle name="Normal 6 3 4" xfId="116" xr:uid="{EEBB0EBE-5CB3-4C82-B8EE-44E1432FB661}"/>
    <cellStyle name="Normal 6 3 4 2" xfId="447" xr:uid="{5F82FA04-7618-4321-8DA0-0F2C56898A36}"/>
    <cellStyle name="Normal 6 3 4 2 2" xfId="628" xr:uid="{AF95F55F-0C4A-454E-8218-9AF6E48323C3}"/>
    <cellStyle name="Normal 6 3 4 2 2 2" xfId="1547" xr:uid="{9CBF60B2-5C2F-4250-9BB7-49EC65989C95}"/>
    <cellStyle name="Normal 6 3 4 2 2 2 2" xfId="1548" xr:uid="{3C9160FD-D859-4F63-A644-5D9CA2C71E7A}"/>
    <cellStyle name="Normal 6 3 4 2 2 3" xfId="1549" xr:uid="{C25B1F1D-7DE3-499D-B6BF-A4337E48D94E}"/>
    <cellStyle name="Normal 6 3 4 2 2 4" xfId="3146" xr:uid="{E42970C3-5833-4D48-B188-FDE0C79D7F0C}"/>
    <cellStyle name="Normal 6 3 4 2 3" xfId="1550" xr:uid="{0F1AFE0D-1BA7-49BD-8A6D-748E9FB55F01}"/>
    <cellStyle name="Normal 6 3 4 2 3 2" xfId="1551" xr:uid="{CA41E968-D2FE-4718-89F0-E0DE96DAE24D}"/>
    <cellStyle name="Normal 6 3 4 2 4" xfId="1552" xr:uid="{68949DBC-AFF1-4B12-975E-A7BA5408F18B}"/>
    <cellStyle name="Normal 6 3 4 2 5" xfId="3147" xr:uid="{B544C890-E905-449C-B429-3BC1E9002562}"/>
    <cellStyle name="Normal 6 3 4 3" xfId="629" xr:uid="{B8554643-2AC5-4F6D-A60D-7E633679D2B7}"/>
    <cellStyle name="Normal 6 3 4 3 2" xfId="1553" xr:uid="{7327889B-32C0-44D4-A1B3-CC353863C590}"/>
    <cellStyle name="Normal 6 3 4 3 2 2" xfId="1554" xr:uid="{E371D625-99E3-43CD-876B-2C62FC977278}"/>
    <cellStyle name="Normal 6 3 4 3 3" xfId="1555" xr:uid="{CC4A7104-971C-40C9-BA3D-C1614E9A8CBA}"/>
    <cellStyle name="Normal 6 3 4 3 4" xfId="3148" xr:uid="{799D21D1-2EEB-4871-B313-4337FD3ED91A}"/>
    <cellStyle name="Normal 6 3 4 4" xfId="1556" xr:uid="{2279C65B-48F7-4AC4-9AB6-B81ADB651231}"/>
    <cellStyle name="Normal 6 3 4 4 2" xfId="1557" xr:uid="{2CD6FD60-5C8C-4BC5-BD87-BF0B06017FD9}"/>
    <cellStyle name="Normal 6 3 4 4 3" xfId="3149" xr:uid="{89BF176F-CC90-48D8-AEF3-E5BCAEBEF4D6}"/>
    <cellStyle name="Normal 6 3 4 4 4" xfId="3150" xr:uid="{8329D605-6F74-420D-ABC3-3E91AA752BA1}"/>
    <cellStyle name="Normal 6 3 4 5" xfId="1558" xr:uid="{36980BA9-9BE1-45E0-821C-D2A40E6D3511}"/>
    <cellStyle name="Normal 6 3 4 6" xfId="3151" xr:uid="{C35AB204-87FF-42AA-AC41-45B0AC7D6AAE}"/>
    <cellStyle name="Normal 6 3 4 7" xfId="3152" xr:uid="{305E4A90-E055-4DB3-BC62-2F5D586C6CD5}"/>
    <cellStyle name="Normal 6 3 5" xfId="328" xr:uid="{546B1FAE-D292-4EE9-9099-064D69A649E8}"/>
    <cellStyle name="Normal 6 3 5 2" xfId="630" xr:uid="{843A127A-4A52-42EA-9A8E-861A3319ECD6}"/>
    <cellStyle name="Normal 6 3 5 2 2" xfId="631" xr:uid="{E77C8DF5-AA4E-4308-B020-88E91BB5C7A5}"/>
    <cellStyle name="Normal 6 3 5 2 2 2" xfId="1559" xr:uid="{07579AD5-4593-4728-9C7D-B6961BA6FACA}"/>
    <cellStyle name="Normal 6 3 5 2 2 2 2" xfId="1560" xr:uid="{C623D900-A1F5-4673-BDEE-48E20692C429}"/>
    <cellStyle name="Normal 6 3 5 2 2 3" xfId="1561" xr:uid="{25BF8513-8C11-43F7-9130-7856B568EBC3}"/>
    <cellStyle name="Normal 6 3 5 2 3" xfId="1562" xr:uid="{D7CCBFEB-1841-4D7E-80C8-8A9C4BAB25E5}"/>
    <cellStyle name="Normal 6 3 5 2 3 2" xfId="1563" xr:uid="{890F5813-1C93-4D69-AD7A-93806BF6AFF7}"/>
    <cellStyle name="Normal 6 3 5 2 4" xfId="1564" xr:uid="{CF9C6160-5B22-438E-AFFF-59583AA0D6AC}"/>
    <cellStyle name="Normal 6 3 5 3" xfId="632" xr:uid="{E5AC98FD-1CB6-4BD4-B498-5C30FFA06AC3}"/>
    <cellStyle name="Normal 6 3 5 3 2" xfId="1565" xr:uid="{CBD68BE6-A09D-4317-9D52-5BC64987E3AC}"/>
    <cellStyle name="Normal 6 3 5 3 2 2" xfId="1566" xr:uid="{1ED99ED9-FD2B-47BA-AB8E-63A57075B825}"/>
    <cellStyle name="Normal 6 3 5 3 3" xfId="1567" xr:uid="{DB28FBE0-2DAF-4BC2-8271-D7962390B2F9}"/>
    <cellStyle name="Normal 6 3 5 3 4" xfId="3153" xr:uid="{3D2CD8FA-09FF-4098-B8DB-2040709AB0E1}"/>
    <cellStyle name="Normal 6 3 5 4" xfId="1568" xr:uid="{602D9C5A-15B9-4B50-95BE-D1F445FBDEE4}"/>
    <cellStyle name="Normal 6 3 5 4 2" xfId="1569" xr:uid="{D612EEAC-CDB2-4198-94BE-0E3871455F98}"/>
    <cellStyle name="Normal 6 3 5 5" xfId="1570" xr:uid="{17DC99A2-66E1-4C94-BC5E-64BCDDA9767F}"/>
    <cellStyle name="Normal 6 3 5 6" xfId="3154" xr:uid="{B36C0866-8ED6-4523-AB33-448AE8523244}"/>
    <cellStyle name="Normal 6 3 6" xfId="329" xr:uid="{C74E565A-2FBE-47AD-8C52-1564B126BFA5}"/>
    <cellStyle name="Normal 6 3 6 2" xfId="633" xr:uid="{F639E997-D15E-4655-8EF6-9C7B300B9782}"/>
    <cellStyle name="Normal 6 3 6 2 2" xfId="1571" xr:uid="{B172AD25-F038-4A8E-ADDA-F40D94B53412}"/>
    <cellStyle name="Normal 6 3 6 2 2 2" xfId="1572" xr:uid="{A5688583-C35B-4703-8E92-E30DB10D9939}"/>
    <cellStyle name="Normal 6 3 6 2 3" xfId="1573" xr:uid="{D0EE8CEB-7E7E-451A-A707-28171949B318}"/>
    <cellStyle name="Normal 6 3 6 2 4" xfId="3155" xr:uid="{8FE511F9-7266-4707-A4FE-8ED8A809CC21}"/>
    <cellStyle name="Normal 6 3 6 3" xfId="1574" xr:uid="{41601944-4A22-4A3E-A4A5-52D2A03C4F76}"/>
    <cellStyle name="Normal 6 3 6 3 2" xfId="1575" xr:uid="{FDA0D9A3-F744-4B52-89FC-D4E844B6B320}"/>
    <cellStyle name="Normal 6 3 6 4" xfId="1576" xr:uid="{98ECA256-F0DD-4747-B939-0AEF89CC93FB}"/>
    <cellStyle name="Normal 6 3 6 5" xfId="3156" xr:uid="{2C4A273A-6261-4025-AE0A-40D783993857}"/>
    <cellStyle name="Normal 6 3 7" xfId="634" xr:uid="{2A2066DC-5D87-49BB-B87F-DE18E71FE880}"/>
    <cellStyle name="Normal 6 3 7 2" xfId="1577" xr:uid="{2805F69F-1D0E-4BC9-98CE-088DBBE0D6B6}"/>
    <cellStyle name="Normal 6 3 7 2 2" xfId="1578" xr:uid="{4D6F3A98-766D-46AD-BF83-7B183CA92C02}"/>
    <cellStyle name="Normal 6 3 7 3" xfId="1579" xr:uid="{A557B510-4387-49C5-BDF5-26DB09B9D65C}"/>
    <cellStyle name="Normal 6 3 7 4" xfId="3157" xr:uid="{9C6149A2-9BD2-4198-89DE-999EC632E53C}"/>
    <cellStyle name="Normal 6 3 7 5" xfId="5376" xr:uid="{9BCD06A0-EC9A-4EA7-8449-C4376BC88E3D}"/>
    <cellStyle name="Normal 6 3 8" xfId="1580" xr:uid="{0E61415F-FDFE-4F26-97EF-4756095DF9AE}"/>
    <cellStyle name="Normal 6 3 8 2" xfId="1581" xr:uid="{C460C45E-7D19-491D-8BC9-3A0E019E3AA7}"/>
    <cellStyle name="Normal 6 3 8 3" xfId="3158" xr:uid="{85349AEB-6AC6-45E6-B48E-E1D68D6FEE8F}"/>
    <cellStyle name="Normal 6 3 8 4" xfId="3159" xr:uid="{F7B9483F-8E76-4B41-B298-31EACE96F52D}"/>
    <cellStyle name="Normal 6 3 9" xfId="1582" xr:uid="{51ABAADE-ABAB-446F-8931-B27CEB7B653E}"/>
    <cellStyle name="Normal 6 3 9 2" xfId="4718" xr:uid="{EBE77E55-7643-4B4E-89CE-312DC19D31DA}"/>
    <cellStyle name="Normal 6 4" xfId="117" xr:uid="{3C606BA9-888D-45F2-B6CC-A4674874C2E7}"/>
    <cellStyle name="Normal 6 4 10" xfId="3160" xr:uid="{0655B538-265D-4A7B-8460-4ED5B5CA1BF0}"/>
    <cellStyle name="Normal 6 4 11" xfId="3161" xr:uid="{D911AA55-9338-451A-8245-B9C1D85BE99E}"/>
    <cellStyle name="Normal 6 4 2" xfId="118" xr:uid="{907209EC-8EA5-4855-9DDD-2D85931DFBD3}"/>
    <cellStyle name="Normal 6 4 2 2" xfId="119" xr:uid="{E518A0E5-F272-4DB6-A698-968AD04195C2}"/>
    <cellStyle name="Normal 6 4 2 2 2" xfId="330" xr:uid="{5EAFE9CD-C9E3-4526-80E0-7AAABED16176}"/>
    <cellStyle name="Normal 6 4 2 2 2 2" xfId="635" xr:uid="{CE254F3D-4ADB-42E7-9BF9-549722776B16}"/>
    <cellStyle name="Normal 6 4 2 2 2 2 2" xfId="1583" xr:uid="{C823D613-F472-4B66-9CB5-5CC630AD7C8A}"/>
    <cellStyle name="Normal 6 4 2 2 2 2 2 2" xfId="1584" xr:uid="{7FACE0A6-F08C-4157-A14D-F808EF8526E5}"/>
    <cellStyle name="Normal 6 4 2 2 2 2 3" xfId="1585" xr:uid="{510B7647-67CC-48F0-A9C0-5B2EEA164B64}"/>
    <cellStyle name="Normal 6 4 2 2 2 2 4" xfId="3162" xr:uid="{7994B250-CB63-40C7-A1FF-AA78F909A424}"/>
    <cellStyle name="Normal 6 4 2 2 2 3" xfId="1586" xr:uid="{31850DA5-ED49-4EDE-8CF4-32060253F693}"/>
    <cellStyle name="Normal 6 4 2 2 2 3 2" xfId="1587" xr:uid="{E4103847-2503-47B1-AC99-B41BB0A5A670}"/>
    <cellStyle name="Normal 6 4 2 2 2 3 3" xfId="3163" xr:uid="{E03BD816-03C5-4E1F-97B0-3FC04AFBEFE6}"/>
    <cellStyle name="Normal 6 4 2 2 2 3 4" xfId="3164" xr:uid="{DAC210C9-E631-49E8-9B12-D2C7F0E93172}"/>
    <cellStyle name="Normal 6 4 2 2 2 4" xfId="1588" xr:uid="{4CED20E7-6422-4478-9426-CC3543BDA347}"/>
    <cellStyle name="Normal 6 4 2 2 2 5" xfId="3165" xr:uid="{74603626-87FC-4EB3-889A-62C9A35F411D}"/>
    <cellStyle name="Normal 6 4 2 2 2 6" xfId="3166" xr:uid="{1E9520C0-8157-4828-BB77-2FFAE45DC531}"/>
    <cellStyle name="Normal 6 4 2 2 3" xfId="636" xr:uid="{CADC5FA4-D2B9-4DF4-990E-DB430DABA19E}"/>
    <cellStyle name="Normal 6 4 2 2 3 2" xfId="1589" xr:uid="{D1D5B074-0EE9-41D6-8D4C-41477A59A17F}"/>
    <cellStyle name="Normal 6 4 2 2 3 2 2" xfId="1590" xr:uid="{A4869313-7F19-4616-A3AB-69E79A13E5C6}"/>
    <cellStyle name="Normal 6 4 2 2 3 2 3" xfId="3167" xr:uid="{596F59DE-581F-48E7-882A-684F6052D25E}"/>
    <cellStyle name="Normal 6 4 2 2 3 2 4" xfId="3168" xr:uid="{DA110903-DC9F-45CA-B168-B371FF7036C5}"/>
    <cellStyle name="Normal 6 4 2 2 3 3" xfId="1591" xr:uid="{2A5F7DE3-9A5F-45CF-AC21-A591FCFB5EA0}"/>
    <cellStyle name="Normal 6 4 2 2 3 4" xfId="3169" xr:uid="{0CCADE06-B8F4-49F8-8ECD-CA083472D8C8}"/>
    <cellStyle name="Normal 6 4 2 2 3 5" xfId="3170" xr:uid="{69004063-01C6-40CC-9660-457B79F7A58A}"/>
    <cellStyle name="Normal 6 4 2 2 4" xfId="1592" xr:uid="{F4E457EC-EB1A-41B5-9D53-0E34D2575A9B}"/>
    <cellStyle name="Normal 6 4 2 2 4 2" xfId="1593" xr:uid="{A0F493D1-F908-4ABD-9E31-175A2F3227DC}"/>
    <cellStyle name="Normal 6 4 2 2 4 3" xfId="3171" xr:uid="{05B1E541-8EBC-43EA-9784-7F49D400D871}"/>
    <cellStyle name="Normal 6 4 2 2 4 4" xfId="3172" xr:uid="{A2AE9E0B-5612-4012-88DB-96B357B3EAE5}"/>
    <cellStyle name="Normal 6 4 2 2 5" xfId="1594" xr:uid="{A12E3724-1321-45B7-A584-FE7E83FCE76E}"/>
    <cellStyle name="Normal 6 4 2 2 5 2" xfId="3173" xr:uid="{D46F611E-3430-4600-874C-4E6D2D7ADCEC}"/>
    <cellStyle name="Normal 6 4 2 2 5 3" xfId="3174" xr:uid="{C0440DCD-23DB-44A5-B7CC-7D39115E0F49}"/>
    <cellStyle name="Normal 6 4 2 2 5 4" xfId="3175" xr:uid="{02C54684-7695-42C8-9245-B35E70222CF3}"/>
    <cellStyle name="Normal 6 4 2 2 6" xfId="3176" xr:uid="{1460624A-4553-4872-A65A-5ADF37A41701}"/>
    <cellStyle name="Normal 6 4 2 2 7" xfId="3177" xr:uid="{CFDD373A-0B7F-4BA8-A53E-C0D227247E13}"/>
    <cellStyle name="Normal 6 4 2 2 8" xfId="3178" xr:uid="{886AC278-D5AA-41C9-B1BE-C3320E68FF76}"/>
    <cellStyle name="Normal 6 4 2 3" xfId="331" xr:uid="{07AA9E53-01F3-49BC-B107-B4F714F11D30}"/>
    <cellStyle name="Normal 6 4 2 3 2" xfId="637" xr:uid="{6CEB5E82-413F-4A04-847B-006DDBD11F4C}"/>
    <cellStyle name="Normal 6 4 2 3 2 2" xfId="638" xr:uid="{C33E9C75-921D-46E7-A7D3-D68B7CD099A2}"/>
    <cellStyle name="Normal 6 4 2 3 2 2 2" xfId="1595" xr:uid="{F8F55ABD-45BB-4866-AE51-7C8FB82E7904}"/>
    <cellStyle name="Normal 6 4 2 3 2 2 2 2" xfId="1596" xr:uid="{555D6B1B-E75D-4911-BA03-453A42625EAF}"/>
    <cellStyle name="Normal 6 4 2 3 2 2 3" xfId="1597" xr:uid="{ADB3C169-8A0C-4C84-BD43-DE050BB14E2C}"/>
    <cellStyle name="Normal 6 4 2 3 2 3" xfId="1598" xr:uid="{24B35715-0F39-4A6A-92B0-DAE01732FA16}"/>
    <cellStyle name="Normal 6 4 2 3 2 3 2" xfId="1599" xr:uid="{27DCEDD8-2D69-462B-922E-328B5DCDE961}"/>
    <cellStyle name="Normal 6 4 2 3 2 4" xfId="1600" xr:uid="{EDC9DC32-18E6-40FC-BA39-62A9322E2057}"/>
    <cellStyle name="Normal 6 4 2 3 3" xfId="639" xr:uid="{9B551417-D64C-4C6A-A2AD-A525F36E12DA}"/>
    <cellStyle name="Normal 6 4 2 3 3 2" xfId="1601" xr:uid="{011E9E6D-15DB-49A0-BEE4-11947CF63B70}"/>
    <cellStyle name="Normal 6 4 2 3 3 2 2" xfId="1602" xr:uid="{6F1F937A-5CC3-4443-A37F-F2DB468F6F22}"/>
    <cellStyle name="Normal 6 4 2 3 3 3" xfId="1603" xr:uid="{5973D185-0BBB-43A3-9E31-DC55DA9DD98B}"/>
    <cellStyle name="Normal 6 4 2 3 3 4" xfId="3179" xr:uid="{E06E9C6C-1346-421C-9957-C8BE72CCD953}"/>
    <cellStyle name="Normal 6 4 2 3 4" xfId="1604" xr:uid="{5BBB06D1-7C9A-4F9E-8D4F-22CA1FF26E70}"/>
    <cellStyle name="Normal 6 4 2 3 4 2" xfId="1605" xr:uid="{F0364C0F-6C42-4A5D-BA02-E2ECD3F33D14}"/>
    <cellStyle name="Normal 6 4 2 3 5" xfId="1606" xr:uid="{1B047637-AB74-4021-A935-28B6F4522782}"/>
    <cellStyle name="Normal 6 4 2 3 6" xfId="3180" xr:uid="{87C35E17-B90F-4631-A2F8-F508BC6D9707}"/>
    <cellStyle name="Normal 6 4 2 4" xfId="332" xr:uid="{19339991-6C13-47AA-807A-EEF563133AFB}"/>
    <cellStyle name="Normal 6 4 2 4 2" xfId="640" xr:uid="{55CE0BC6-7F5B-47D3-8C44-FC402F6B8056}"/>
    <cellStyle name="Normal 6 4 2 4 2 2" xfId="1607" xr:uid="{11AA183F-0C04-48A7-A7BA-675BB67F3146}"/>
    <cellStyle name="Normal 6 4 2 4 2 2 2" xfId="1608" xr:uid="{8324E60E-4CA6-41BD-9157-F00720FC8A5D}"/>
    <cellStyle name="Normal 6 4 2 4 2 3" xfId="1609" xr:uid="{D9433FC9-700C-4B60-A145-37BF3FFD0A45}"/>
    <cellStyle name="Normal 6 4 2 4 2 4" xfId="3181" xr:uid="{380B97BE-6BCD-41C9-A40A-80E124100DEF}"/>
    <cellStyle name="Normal 6 4 2 4 3" xfId="1610" xr:uid="{4F85C762-B6EE-4309-BC81-B0D44C7DD8E4}"/>
    <cellStyle name="Normal 6 4 2 4 3 2" xfId="1611" xr:uid="{1376B7CD-83A6-4A42-90BF-615957E72D4A}"/>
    <cellStyle name="Normal 6 4 2 4 4" xfId="1612" xr:uid="{66935C19-A2A1-4F9C-B904-1299BD857A49}"/>
    <cellStyle name="Normal 6 4 2 4 5" xfId="3182" xr:uid="{886960B0-46FA-4C92-BFA0-A8F63F7F33E1}"/>
    <cellStyle name="Normal 6 4 2 5" xfId="333" xr:uid="{CCE9FD3C-423D-4D85-BDD7-12A33349BB58}"/>
    <cellStyle name="Normal 6 4 2 5 2" xfId="1613" xr:uid="{2EA1DA25-B160-444C-B44A-DBEFC27FAE93}"/>
    <cellStyle name="Normal 6 4 2 5 2 2" xfId="1614" xr:uid="{7A708A62-9E4D-4250-B75C-B9CF4236BB83}"/>
    <cellStyle name="Normal 6 4 2 5 3" xfId="1615" xr:uid="{FEB51011-1036-44CD-B6AA-8116A34C7EBA}"/>
    <cellStyle name="Normal 6 4 2 5 4" xfId="3183" xr:uid="{070E2452-561A-412C-8D20-B23E2676B36D}"/>
    <cellStyle name="Normal 6 4 2 6" xfId="1616" xr:uid="{A4863DF8-5C0F-4B11-B078-4D38C6857DD1}"/>
    <cellStyle name="Normal 6 4 2 6 2" xfId="1617" xr:uid="{9F9A4794-625B-415A-8BF8-EE24AF460383}"/>
    <cellStyle name="Normal 6 4 2 6 3" xfId="3184" xr:uid="{BEEC4144-F30E-4433-945D-21DE810C01A4}"/>
    <cellStyle name="Normal 6 4 2 6 4" xfId="3185" xr:uid="{A69A0C2D-4777-468D-B867-4AC058A43652}"/>
    <cellStyle name="Normal 6 4 2 7" xfId="1618" xr:uid="{54AFB3CE-6F87-4186-AF7E-1EC59346E23D}"/>
    <cellStyle name="Normal 6 4 2 8" xfId="3186" xr:uid="{4DB0E014-AFC4-4BFF-8866-BC53C82618DE}"/>
    <cellStyle name="Normal 6 4 2 9" xfId="3187" xr:uid="{1F6731B9-EF10-4E5C-BA15-ABF5DBFF4BE8}"/>
    <cellStyle name="Normal 6 4 3" xfId="120" xr:uid="{E7F27B44-52D4-4850-A31A-D5C4E1F90069}"/>
    <cellStyle name="Normal 6 4 3 2" xfId="121" xr:uid="{4AD7C2C2-2EA3-4184-A832-DAE9FE9B8C78}"/>
    <cellStyle name="Normal 6 4 3 2 2" xfId="641" xr:uid="{25FE6FE2-62FB-44FD-B01E-50C4D3A85DAA}"/>
    <cellStyle name="Normal 6 4 3 2 2 2" xfId="1619" xr:uid="{61C65A65-0474-4183-88DF-63FBF1E1D74D}"/>
    <cellStyle name="Normal 6 4 3 2 2 2 2" xfId="1620" xr:uid="{236FDD07-7A9F-45CF-8EF6-1EE2E348C82D}"/>
    <cellStyle name="Normal 6 4 3 2 2 2 2 2" xfId="4476" xr:uid="{FB76E7B2-D202-4340-A0D6-80E0F1B926BD}"/>
    <cellStyle name="Normal 6 4 3 2 2 2 3" xfId="4477" xr:uid="{9968D69B-EFE1-4D8B-A728-DB2CD51509B5}"/>
    <cellStyle name="Normal 6 4 3 2 2 3" xfId="1621" xr:uid="{206AD943-F17B-470A-9C65-41E756600539}"/>
    <cellStyle name="Normal 6 4 3 2 2 3 2" xfId="4478" xr:uid="{936F8B6C-9556-4392-BD5D-1F7042A0228E}"/>
    <cellStyle name="Normal 6 4 3 2 2 4" xfId="3188" xr:uid="{ABE42138-BEFA-4A55-B1B7-86037993D4B3}"/>
    <cellStyle name="Normal 6 4 3 2 3" xfId="1622" xr:uid="{706A1908-29D8-425F-8441-7CF85D94002A}"/>
    <cellStyle name="Normal 6 4 3 2 3 2" xfId="1623" xr:uid="{8E375BF8-51A5-42C4-8475-6A5B1E815B52}"/>
    <cellStyle name="Normal 6 4 3 2 3 2 2" xfId="4479" xr:uid="{D710395C-F57D-4B5A-AE48-CF54F25F36A8}"/>
    <cellStyle name="Normal 6 4 3 2 3 3" xfId="3189" xr:uid="{B2DE179D-B953-4CAC-84E2-1F86ECDD9579}"/>
    <cellStyle name="Normal 6 4 3 2 3 4" xfId="3190" xr:uid="{BFCFF7B1-4F5A-4897-9F39-3AC56559B33E}"/>
    <cellStyle name="Normal 6 4 3 2 4" xfId="1624" xr:uid="{5466E06C-BF3D-4DDE-81AC-58B3ED6E4A05}"/>
    <cellStyle name="Normal 6 4 3 2 4 2" xfId="4480" xr:uid="{5E1B0C4A-2A16-4337-939A-F01DE598B8ED}"/>
    <cellStyle name="Normal 6 4 3 2 5" xfId="3191" xr:uid="{E9735218-7C8B-421C-B1A4-BD9B01D5E441}"/>
    <cellStyle name="Normal 6 4 3 2 6" xfId="3192" xr:uid="{A120FABA-65FE-4A3F-9279-A2C0CC8EBF0F}"/>
    <cellStyle name="Normal 6 4 3 3" xfId="334" xr:uid="{4E7E7C0A-56EA-44A9-A6B0-DFAAE24EA49A}"/>
    <cellStyle name="Normal 6 4 3 3 2" xfId="1625" xr:uid="{CA00D5AD-E9B3-48D0-9310-B50AD564E77E}"/>
    <cellStyle name="Normal 6 4 3 3 2 2" xfId="1626" xr:uid="{107AA0A4-DA89-442E-834D-66E519391C2D}"/>
    <cellStyle name="Normal 6 4 3 3 2 2 2" xfId="4481" xr:uid="{79D0EB07-B034-4742-9490-0E8446242DB5}"/>
    <cellStyle name="Normal 6 4 3 3 2 3" xfId="3193" xr:uid="{1D8211C5-B4C6-4C1C-BDD1-803D263E4E7F}"/>
    <cellStyle name="Normal 6 4 3 3 2 4" xfId="3194" xr:uid="{89464A61-3C68-4D0D-AD6B-309C83756E12}"/>
    <cellStyle name="Normal 6 4 3 3 3" xfId="1627" xr:uid="{F638390B-F8D3-4A46-9476-CC46C3EC69E4}"/>
    <cellStyle name="Normal 6 4 3 3 3 2" xfId="4482" xr:uid="{4743C436-F29A-4F57-A673-7E8002A3E1F1}"/>
    <cellStyle name="Normal 6 4 3 3 4" xfId="3195" xr:uid="{50286FB2-41CB-4288-8251-0987D1144D42}"/>
    <cellStyle name="Normal 6 4 3 3 5" xfId="3196" xr:uid="{3965970C-72ED-45BE-BB09-471743C3F496}"/>
    <cellStyle name="Normal 6 4 3 4" xfId="1628" xr:uid="{BFCF76D7-B3DF-43BC-9338-BD1045E2BF88}"/>
    <cellStyle name="Normal 6 4 3 4 2" xfId="1629" xr:uid="{CD154726-2C95-4287-8DD2-DEA8874192B1}"/>
    <cellStyle name="Normal 6 4 3 4 2 2" xfId="4483" xr:uid="{9B67A9E0-4CFC-40B7-A5E2-C82278A738F1}"/>
    <cellStyle name="Normal 6 4 3 4 3" xfId="3197" xr:uid="{AFC1C314-4ED5-438F-BEDF-56835E38F02D}"/>
    <cellStyle name="Normal 6 4 3 4 4" xfId="3198" xr:uid="{07475C94-E4E2-44FF-A4E8-AC2210FA07B9}"/>
    <cellStyle name="Normal 6 4 3 5" xfId="1630" xr:uid="{507663D1-095E-4EA4-9C5A-4609E2C39C7E}"/>
    <cellStyle name="Normal 6 4 3 5 2" xfId="3199" xr:uid="{AAF89BF1-257C-4F18-8925-6731045A1D28}"/>
    <cellStyle name="Normal 6 4 3 5 3" xfId="3200" xr:uid="{1E7F5701-B9A9-47BA-8468-93E577DC1994}"/>
    <cellStyle name="Normal 6 4 3 5 4" xfId="3201" xr:uid="{F9532899-15CA-48DB-A69D-1F985520964C}"/>
    <cellStyle name="Normal 6 4 3 6" xfId="3202" xr:uid="{934E4D34-CC05-4E14-A113-FA9EA9409D6D}"/>
    <cellStyle name="Normal 6 4 3 7" xfId="3203" xr:uid="{3EC95590-3A28-4FFA-A264-158B9443A930}"/>
    <cellStyle name="Normal 6 4 3 8" xfId="3204" xr:uid="{7133652E-6A0D-4DE5-B14A-8E43AB7EEEEF}"/>
    <cellStyle name="Normal 6 4 4" xfId="122" xr:uid="{BB61E6C7-0014-49A7-8719-8D10F0398324}"/>
    <cellStyle name="Normal 6 4 4 2" xfId="642" xr:uid="{F13BB973-7F85-4813-B992-CBD1A3B487B5}"/>
    <cellStyle name="Normal 6 4 4 2 2" xfId="643" xr:uid="{1EAC55FB-FB5D-468A-939A-19678DE9B1D5}"/>
    <cellStyle name="Normal 6 4 4 2 2 2" xfId="1631" xr:uid="{5C7256E5-B104-4D1E-AFFB-67E5D15EFCD8}"/>
    <cellStyle name="Normal 6 4 4 2 2 2 2" xfId="1632" xr:uid="{C4B0C588-8943-42BA-8B3F-825A0C583FF6}"/>
    <cellStyle name="Normal 6 4 4 2 2 3" xfId="1633" xr:uid="{86B533A9-0308-4A7A-B76B-31C6B98264BF}"/>
    <cellStyle name="Normal 6 4 4 2 2 4" xfId="3205" xr:uid="{C90DB0C7-215F-4E37-B8FB-31D721F1D893}"/>
    <cellStyle name="Normal 6 4 4 2 3" xfId="1634" xr:uid="{2B8FCC20-4B74-45DA-8F94-DD9D153F2AC4}"/>
    <cellStyle name="Normal 6 4 4 2 3 2" xfId="1635" xr:uid="{E22A8C61-0362-4577-8CB1-9245B211054B}"/>
    <cellStyle name="Normal 6 4 4 2 4" xfId="1636" xr:uid="{AC66E052-812D-4BC2-9C25-4D572083BC77}"/>
    <cellStyle name="Normal 6 4 4 2 5" xfId="3206" xr:uid="{DF3C1A5E-430B-4CEC-9236-01293A9530B8}"/>
    <cellStyle name="Normal 6 4 4 3" xfId="644" xr:uid="{85CF0BE2-0A56-476D-8C1A-452E88D0F461}"/>
    <cellStyle name="Normal 6 4 4 3 2" xfId="1637" xr:uid="{7BEEEC87-A5AB-4E46-BD6F-2270E0449B0D}"/>
    <cellStyle name="Normal 6 4 4 3 2 2" xfId="1638" xr:uid="{D0DB1C02-DAF3-40B0-A2D1-F5F1DF70A32F}"/>
    <cellStyle name="Normal 6 4 4 3 3" xfId="1639" xr:uid="{55E088F4-F82B-4E58-8CB1-6B6C4A1C67D0}"/>
    <cellStyle name="Normal 6 4 4 3 4" xfId="3207" xr:uid="{BF141A17-7408-430D-BED0-261925BD8017}"/>
    <cellStyle name="Normal 6 4 4 4" xfId="1640" xr:uid="{6D589E3D-7A3A-442C-A283-2B30479A16BE}"/>
    <cellStyle name="Normal 6 4 4 4 2" xfId="1641" xr:uid="{7EBFEA88-80D8-405E-B750-CC8FA3DAB9D3}"/>
    <cellStyle name="Normal 6 4 4 4 3" xfId="3208" xr:uid="{0E407AA9-3BCD-4DA0-B292-2FCDB48CB48A}"/>
    <cellStyle name="Normal 6 4 4 4 4" xfId="3209" xr:uid="{759F8042-8719-44D6-85EF-ABE254E4E7DA}"/>
    <cellStyle name="Normal 6 4 4 5" xfId="1642" xr:uid="{6E4ED4F1-E827-49B7-935D-C6C43A068BF3}"/>
    <cellStyle name="Normal 6 4 4 6" xfId="3210" xr:uid="{7D83C8A0-C9D9-4EB6-9DFE-810AF9A3F38C}"/>
    <cellStyle name="Normal 6 4 4 7" xfId="3211" xr:uid="{0CB318F9-7069-4ABA-A390-C7BDB90432E1}"/>
    <cellStyle name="Normal 6 4 5" xfId="335" xr:uid="{4DA4EA14-C5C7-40A4-B225-4C6238C086A3}"/>
    <cellStyle name="Normal 6 4 5 2" xfId="645" xr:uid="{3752609C-E3B9-4E19-A5DF-6EABD0F95D9F}"/>
    <cellStyle name="Normal 6 4 5 2 2" xfId="1643" xr:uid="{89951317-7600-48F0-9B45-967861A6875E}"/>
    <cellStyle name="Normal 6 4 5 2 2 2" xfId="1644" xr:uid="{4DB7A0A7-DE83-4EA4-8F60-82273D43484E}"/>
    <cellStyle name="Normal 6 4 5 2 3" xfId="1645" xr:uid="{80AC3CF9-38D1-467A-99BD-67DD4E578AE6}"/>
    <cellStyle name="Normal 6 4 5 2 4" xfId="3212" xr:uid="{D6662459-9447-4BDA-AE3B-B6E5718C902F}"/>
    <cellStyle name="Normal 6 4 5 3" xfId="1646" xr:uid="{4BBCEE90-05D5-4CC3-A28F-5EF02497C332}"/>
    <cellStyle name="Normal 6 4 5 3 2" xfId="1647" xr:uid="{9F85806A-1E08-42CE-9110-8C880BE2FB0B}"/>
    <cellStyle name="Normal 6 4 5 3 3" xfId="3213" xr:uid="{323EE720-795C-4AAA-95AA-5E0B2374DB75}"/>
    <cellStyle name="Normal 6 4 5 3 4" xfId="3214" xr:uid="{D36B28E0-CCE9-412C-953E-3448DBB22988}"/>
    <cellStyle name="Normal 6 4 5 4" xfId="1648" xr:uid="{C1D7451E-4F61-40AE-90F3-FA9224892399}"/>
    <cellStyle name="Normal 6 4 5 5" xfId="3215" xr:uid="{9EEA08B9-04C7-4AE1-BBC9-17FFF84D8112}"/>
    <cellStyle name="Normal 6 4 5 6" xfId="3216" xr:uid="{1F22FD21-B2C5-4DB4-84A9-081B963BE07C}"/>
    <cellStyle name="Normal 6 4 6" xfId="336" xr:uid="{9D6FDA6C-D8C9-4F15-9402-455BB4279345}"/>
    <cellStyle name="Normal 6 4 6 2" xfId="1649" xr:uid="{40C84B03-CE9E-4505-BA76-0A36BAA2800E}"/>
    <cellStyle name="Normal 6 4 6 2 2" xfId="1650" xr:uid="{DDB7133B-8080-46BA-B960-7A48673E328E}"/>
    <cellStyle name="Normal 6 4 6 2 3" xfId="3217" xr:uid="{7C1C0D53-66E3-459C-A3E9-46F268F00214}"/>
    <cellStyle name="Normal 6 4 6 2 4" xfId="3218" xr:uid="{508C97B4-DCE6-46F1-AB7D-509BFF4A8E0E}"/>
    <cellStyle name="Normal 6 4 6 3" xfId="1651" xr:uid="{AFA1B9F1-25E4-4FB4-A30B-F723C3711DA0}"/>
    <cellStyle name="Normal 6 4 6 4" xfId="3219" xr:uid="{D231FB55-5723-45AA-B8C5-0FB64751B2B3}"/>
    <cellStyle name="Normal 6 4 6 5" xfId="3220" xr:uid="{26ED8A47-359D-47E9-873F-ED79EFDCAEC0}"/>
    <cellStyle name="Normal 6 4 7" xfId="1652" xr:uid="{CD710E1E-73A8-4B64-BECF-FE2443BEB7A9}"/>
    <cellStyle name="Normal 6 4 7 2" xfId="1653" xr:uid="{7DB5D60E-45AB-4733-923A-BEF96981627F}"/>
    <cellStyle name="Normal 6 4 7 3" xfId="3221" xr:uid="{C4865CBE-C8D1-4639-96AF-5AD977319B1B}"/>
    <cellStyle name="Normal 6 4 7 3 2" xfId="4407" xr:uid="{7A99949D-D7C9-4900-B669-8E973AF9EA19}"/>
    <cellStyle name="Normal 6 4 7 3 3" xfId="4685" xr:uid="{3C71F167-40EE-4650-9D38-A4FF29A10E6E}"/>
    <cellStyle name="Normal 6 4 7 4" xfId="3222" xr:uid="{66520F71-2297-4DCA-BF5F-0789B235ECF4}"/>
    <cellStyle name="Normal 6 4 8" xfId="1654" xr:uid="{27FFB59D-2B58-49A6-BE39-ECA8BA2B94D4}"/>
    <cellStyle name="Normal 6 4 8 2" xfId="3223" xr:uid="{0A674558-5FF7-4E87-AFE6-48342E9D029B}"/>
    <cellStyle name="Normal 6 4 8 3" xfId="3224" xr:uid="{B65EA730-F297-46D3-A4D9-8A32A8C7B20E}"/>
    <cellStyle name="Normal 6 4 8 4" xfId="3225" xr:uid="{E0E0CCA2-1517-4395-A715-82256DA9E1F9}"/>
    <cellStyle name="Normal 6 4 9" xfId="3226" xr:uid="{43B84186-4742-431D-B26A-315947721A3A}"/>
    <cellStyle name="Normal 6 5" xfId="123" xr:uid="{9FA5ECDB-2C88-46E0-B546-6A28B9935C52}"/>
    <cellStyle name="Normal 6 5 10" xfId="3227" xr:uid="{6BD4E88D-2299-4E97-A6AA-1AC7BC0425F1}"/>
    <cellStyle name="Normal 6 5 11" xfId="3228" xr:uid="{0FA70603-AD0D-40F6-897D-815E066F2ACA}"/>
    <cellStyle name="Normal 6 5 2" xfId="124" xr:uid="{4339F6F9-498C-45A7-8A28-24113F23FAC2}"/>
    <cellStyle name="Normal 6 5 2 2" xfId="337" xr:uid="{26CB3D2C-C68D-4EAA-9436-0CCA0C80D590}"/>
    <cellStyle name="Normal 6 5 2 2 2" xfId="646" xr:uid="{7D293E5C-D124-41CD-9CBA-FCEFE309FE7E}"/>
    <cellStyle name="Normal 6 5 2 2 2 2" xfId="647" xr:uid="{84C51882-BD4F-4871-AAA5-E988D72BECAF}"/>
    <cellStyle name="Normal 6 5 2 2 2 2 2" xfId="1655" xr:uid="{6B2EA732-A31C-47A8-A7F1-297C23C67DCB}"/>
    <cellStyle name="Normal 6 5 2 2 2 2 3" xfId="3229" xr:uid="{3B0A25A0-B53B-4828-A649-E52B18885B1C}"/>
    <cellStyle name="Normal 6 5 2 2 2 2 4" xfId="3230" xr:uid="{1B2B7AFA-FF63-4DF8-8756-F4114F5FCBDA}"/>
    <cellStyle name="Normal 6 5 2 2 2 3" xfId="1656" xr:uid="{F6C2211F-29F6-44FD-B043-7059328BB680}"/>
    <cellStyle name="Normal 6 5 2 2 2 3 2" xfId="3231" xr:uid="{45679F80-45C0-46D8-9D02-FF176B827F2E}"/>
    <cellStyle name="Normal 6 5 2 2 2 3 3" xfId="3232" xr:uid="{D1FB1A1E-ACC6-4C1B-AB7B-901327A34FF4}"/>
    <cellStyle name="Normal 6 5 2 2 2 3 4" xfId="3233" xr:uid="{3B60FDFE-D9ED-4C5B-BF77-E2B5759E4495}"/>
    <cellStyle name="Normal 6 5 2 2 2 4" xfId="3234" xr:uid="{85007713-6592-4932-AB9C-8170585A1560}"/>
    <cellStyle name="Normal 6 5 2 2 2 5" xfId="3235" xr:uid="{789DF9DC-DF6C-412E-80D8-B8D5E0202183}"/>
    <cellStyle name="Normal 6 5 2 2 2 6" xfId="3236" xr:uid="{B928098A-86FB-4F1B-82A0-4DC3C0CE0291}"/>
    <cellStyle name="Normal 6 5 2 2 3" xfId="648" xr:uid="{760A380D-F3C4-41C3-9AFF-746B3BB8F5B8}"/>
    <cellStyle name="Normal 6 5 2 2 3 2" xfId="1657" xr:uid="{27E1431C-9BD9-43FB-97E4-0974A522FF0B}"/>
    <cellStyle name="Normal 6 5 2 2 3 2 2" xfId="3237" xr:uid="{69A953F8-3288-493A-B459-3FE8A170A3CD}"/>
    <cellStyle name="Normal 6 5 2 2 3 2 3" xfId="3238" xr:uid="{A20FECED-11D1-4F60-A82D-3DD43189E7FE}"/>
    <cellStyle name="Normal 6 5 2 2 3 2 4" xfId="3239" xr:uid="{3766E005-4907-47C4-894E-3ADFECAA8C1C}"/>
    <cellStyle name="Normal 6 5 2 2 3 3" xfId="3240" xr:uid="{9213D191-5147-4C72-97F8-A6F012550658}"/>
    <cellStyle name="Normal 6 5 2 2 3 4" xfId="3241" xr:uid="{4018A219-6291-4A09-978E-640D41129F82}"/>
    <cellStyle name="Normal 6 5 2 2 3 5" xfId="3242" xr:uid="{33068DE1-BDEB-4149-A1C8-8F0E1162F7FC}"/>
    <cellStyle name="Normal 6 5 2 2 4" xfId="1658" xr:uid="{06332A3D-C268-47C3-8915-078915303060}"/>
    <cellStyle name="Normal 6 5 2 2 4 2" xfId="3243" xr:uid="{E9405E8B-4E8F-425D-9243-4D49F0F4A424}"/>
    <cellStyle name="Normal 6 5 2 2 4 3" xfId="3244" xr:uid="{23897C2B-EDBF-42C9-837A-418C996CECD2}"/>
    <cellStyle name="Normal 6 5 2 2 4 4" xfId="3245" xr:uid="{20846346-0AB5-4E42-992C-07B08DA02D04}"/>
    <cellStyle name="Normal 6 5 2 2 5" xfId="3246" xr:uid="{36A0722A-6DCD-478F-B950-E6A458E48289}"/>
    <cellStyle name="Normal 6 5 2 2 5 2" xfId="3247" xr:uid="{D8B8BF16-C4B9-4403-8DEA-A824F825CBFD}"/>
    <cellStyle name="Normal 6 5 2 2 5 3" xfId="3248" xr:uid="{4E3D84BA-88A2-474C-84FD-1AC0AFEC5824}"/>
    <cellStyle name="Normal 6 5 2 2 5 4" xfId="3249" xr:uid="{D085619D-FFE8-4750-8B63-632B5A00A9E4}"/>
    <cellStyle name="Normal 6 5 2 2 6" xfId="3250" xr:uid="{F5DEB0E4-D601-4F45-869E-5A77043344EA}"/>
    <cellStyle name="Normal 6 5 2 2 7" xfId="3251" xr:uid="{AAFEC4B1-F6E4-47F9-99E4-C5A3896E1764}"/>
    <cellStyle name="Normal 6 5 2 2 8" xfId="3252" xr:uid="{3F9BD86E-B892-45EE-97BD-4EEBFB12277A}"/>
    <cellStyle name="Normal 6 5 2 3" xfId="649" xr:uid="{011675B2-C95B-4CEB-9BD9-9D6AB466C5AA}"/>
    <cellStyle name="Normal 6 5 2 3 2" xfId="650" xr:uid="{A091BF09-C241-4A79-9EBE-6581005B1D6E}"/>
    <cellStyle name="Normal 6 5 2 3 2 2" xfId="651" xr:uid="{DF8BD742-589E-4CA6-9AA4-9D8DA3F89275}"/>
    <cellStyle name="Normal 6 5 2 3 2 3" xfId="3253" xr:uid="{EAAB6DB7-3B4C-4678-B5E7-AF4D6369E52D}"/>
    <cellStyle name="Normal 6 5 2 3 2 4" xfId="3254" xr:uid="{90C8BDB7-40EA-48D9-93EF-C2090F9AF0B3}"/>
    <cellStyle name="Normal 6 5 2 3 3" xfId="652" xr:uid="{C4F311AB-89F7-4DF0-9494-A0F67E8284F8}"/>
    <cellStyle name="Normal 6 5 2 3 3 2" xfId="3255" xr:uid="{0513C29C-9674-4556-BA12-47C0E9FDA26D}"/>
    <cellStyle name="Normal 6 5 2 3 3 3" xfId="3256" xr:uid="{810DABEC-49D7-4B98-A595-9FB33E9EE23E}"/>
    <cellStyle name="Normal 6 5 2 3 3 4" xfId="3257" xr:uid="{80CA68D7-B4C7-4906-9AA7-67BACA9A0A74}"/>
    <cellStyle name="Normal 6 5 2 3 4" xfId="3258" xr:uid="{82F5842B-201A-4082-9E9B-936CF1A02CB0}"/>
    <cellStyle name="Normal 6 5 2 3 5" xfId="3259" xr:uid="{AC8BDC0B-1409-4477-9EFA-D0BBB86D11E9}"/>
    <cellStyle name="Normal 6 5 2 3 6" xfId="3260" xr:uid="{C1614643-97FF-4458-8040-8BE4E2F5F283}"/>
    <cellStyle name="Normal 6 5 2 4" xfId="653" xr:uid="{7271D7E9-B1D7-4BBB-A7C2-710426110619}"/>
    <cellStyle name="Normal 6 5 2 4 2" xfId="654" xr:uid="{5A65B122-8DF5-42C0-BA4F-759AE739428B}"/>
    <cellStyle name="Normal 6 5 2 4 2 2" xfId="3261" xr:uid="{CF9948D0-53BA-41C0-AF3D-6DDCBC6C9B59}"/>
    <cellStyle name="Normal 6 5 2 4 2 3" xfId="3262" xr:uid="{EB9A24D5-B8E9-4C44-A47A-AF49B1C5C66B}"/>
    <cellStyle name="Normal 6 5 2 4 2 4" xfId="3263" xr:uid="{79C1C30B-D5E2-4A2B-B4CC-0A8F6DFF6A1E}"/>
    <cellStyle name="Normal 6 5 2 4 3" xfId="3264" xr:uid="{30128C8A-6CA7-41F7-A81E-CC813253AFD4}"/>
    <cellStyle name="Normal 6 5 2 4 4" xfId="3265" xr:uid="{00A4C7A6-3F94-4BBA-8559-632CC89760E7}"/>
    <cellStyle name="Normal 6 5 2 4 5" xfId="3266" xr:uid="{AFAD2FA6-0673-4D81-884D-F551E96FEBB9}"/>
    <cellStyle name="Normal 6 5 2 5" xfId="655" xr:uid="{EE03949D-8351-4C0F-9E53-6F2E851C2EE0}"/>
    <cellStyle name="Normal 6 5 2 5 2" xfId="3267" xr:uid="{C1B63A28-EDFA-435E-B39C-6D5BC726212D}"/>
    <cellStyle name="Normal 6 5 2 5 3" xfId="3268" xr:uid="{1F5984E1-26F4-498B-838A-13527075C0F4}"/>
    <cellStyle name="Normal 6 5 2 5 4" xfId="3269" xr:uid="{17532901-9AFD-4C7C-93D5-FC40416C3194}"/>
    <cellStyle name="Normal 6 5 2 6" xfId="3270" xr:uid="{C011843E-E13A-431F-998F-6934D6583B39}"/>
    <cellStyle name="Normal 6 5 2 6 2" xfId="3271" xr:uid="{276B1453-8C45-4BB4-BF73-E983028CCDB5}"/>
    <cellStyle name="Normal 6 5 2 6 3" xfId="3272" xr:uid="{21407DF2-96FB-4417-BF85-27BACD2953FE}"/>
    <cellStyle name="Normal 6 5 2 6 4" xfId="3273" xr:uid="{5F728BB2-A874-4693-8470-928ACA04BC4F}"/>
    <cellStyle name="Normal 6 5 2 7" xfId="3274" xr:uid="{8E15AB0D-D81C-4DC8-9D5C-714E8012AC80}"/>
    <cellStyle name="Normal 6 5 2 8" xfId="3275" xr:uid="{DD94B4E3-7657-4B6C-BF67-9285E12DB07B}"/>
    <cellStyle name="Normal 6 5 2 9" xfId="3276" xr:uid="{AA3B0FA9-2396-4C94-B6E4-AF7A75A94740}"/>
    <cellStyle name="Normal 6 5 3" xfId="338" xr:uid="{0CF4FBE7-33A4-455B-8EB8-5839C0B017E1}"/>
    <cellStyle name="Normal 6 5 3 2" xfId="656" xr:uid="{2DE252EC-51BE-481A-A459-75E0563413B0}"/>
    <cellStyle name="Normal 6 5 3 2 2" xfId="657" xr:uid="{9E270E2A-5B16-4B64-9748-F9C040BFF954}"/>
    <cellStyle name="Normal 6 5 3 2 2 2" xfId="1659" xr:uid="{14F90947-D620-460D-9307-8CA6BA1531F7}"/>
    <cellStyle name="Normal 6 5 3 2 2 2 2" xfId="1660" xr:uid="{6EFCCB7C-FB93-4629-9C44-68F875047B54}"/>
    <cellStyle name="Normal 6 5 3 2 2 3" xfId="1661" xr:uid="{E7FC9C1C-0B83-448C-BE34-37E574AD5592}"/>
    <cellStyle name="Normal 6 5 3 2 2 4" xfId="3277" xr:uid="{D0B1E5F3-8EE2-48BE-A592-9A2D254FD7FE}"/>
    <cellStyle name="Normal 6 5 3 2 3" xfId="1662" xr:uid="{91ED0E0B-00FA-4621-8458-7319C05093A3}"/>
    <cellStyle name="Normal 6 5 3 2 3 2" xfId="1663" xr:uid="{87A00BD7-26BF-4CE1-BAD2-8A17250FCB88}"/>
    <cellStyle name="Normal 6 5 3 2 3 3" xfId="3278" xr:uid="{DD4217E5-DC4B-46EF-8D1A-A9428A8123F1}"/>
    <cellStyle name="Normal 6 5 3 2 3 4" xfId="3279" xr:uid="{EBF7477B-0631-4F0E-B983-7E98B0FABC63}"/>
    <cellStyle name="Normal 6 5 3 2 4" xfId="1664" xr:uid="{52D0F2CF-7D6A-418D-ADCB-9C06626C5188}"/>
    <cellStyle name="Normal 6 5 3 2 5" xfId="3280" xr:uid="{A9F463E5-65AB-4698-B7C2-2EB2250C0CA5}"/>
    <cellStyle name="Normal 6 5 3 2 6" xfId="3281" xr:uid="{45F00C7B-ECBD-4A0F-AADA-14F0C31E2675}"/>
    <cellStyle name="Normal 6 5 3 3" xfId="658" xr:uid="{FB9E8AC4-F38A-4610-BEF6-0CB26161FAA7}"/>
    <cellStyle name="Normal 6 5 3 3 2" xfId="1665" xr:uid="{B528CD29-98C3-46F9-AD49-A2782F32D006}"/>
    <cellStyle name="Normal 6 5 3 3 2 2" xfId="1666" xr:uid="{E726DFC9-D327-4275-A50D-594AE2088DD0}"/>
    <cellStyle name="Normal 6 5 3 3 2 3" xfId="3282" xr:uid="{73893264-2583-40A6-AFE9-5DA3A54744BA}"/>
    <cellStyle name="Normal 6 5 3 3 2 4" xfId="3283" xr:uid="{4FE0A7EC-22CB-44FD-AFA3-88409C03B4A5}"/>
    <cellStyle name="Normal 6 5 3 3 3" xfId="1667" xr:uid="{BF2AA6FC-BF3C-46B2-BE5B-5AEC462263DA}"/>
    <cellStyle name="Normal 6 5 3 3 4" xfId="3284" xr:uid="{E293CF91-4489-4F65-870D-634A188F751C}"/>
    <cellStyle name="Normal 6 5 3 3 5" xfId="3285" xr:uid="{177BB601-3453-4CE8-9D6F-655CF812B523}"/>
    <cellStyle name="Normal 6 5 3 4" xfId="1668" xr:uid="{65D19F2A-CE18-47D8-A3CF-9F9DED2AC392}"/>
    <cellStyle name="Normal 6 5 3 4 2" xfId="1669" xr:uid="{305529AA-5ECE-4ECD-933F-0DDE6F283EC8}"/>
    <cellStyle name="Normal 6 5 3 4 3" xfId="3286" xr:uid="{06AEB46C-DD32-421C-87B6-34EE146C08EE}"/>
    <cellStyle name="Normal 6 5 3 4 4" xfId="3287" xr:uid="{59475A5B-A766-4CB0-B7D3-C18C558B51AB}"/>
    <cellStyle name="Normal 6 5 3 5" xfId="1670" xr:uid="{F210EFEB-DAF6-4015-8764-8882CBA3C153}"/>
    <cellStyle name="Normal 6 5 3 5 2" xfId="3288" xr:uid="{E09F3AE3-A723-4B02-B279-F9071A826F3C}"/>
    <cellStyle name="Normal 6 5 3 5 3" xfId="3289" xr:uid="{5490EBB0-9C2A-4DB7-9B05-98039F454ADA}"/>
    <cellStyle name="Normal 6 5 3 5 4" xfId="3290" xr:uid="{F285C1B6-A84B-421C-A639-DF02FE130480}"/>
    <cellStyle name="Normal 6 5 3 6" xfId="3291" xr:uid="{53E3E936-D335-465F-90D7-CFD5767AADEF}"/>
    <cellStyle name="Normal 6 5 3 7" xfId="3292" xr:uid="{F6534770-A989-417E-AD31-6B2844C8272A}"/>
    <cellStyle name="Normal 6 5 3 8" xfId="3293" xr:uid="{A62F0C95-3FCC-4E90-A239-D1453A23DB84}"/>
    <cellStyle name="Normal 6 5 4" xfId="339" xr:uid="{4C25EC81-48D2-4EE5-A650-10C4DADC50BE}"/>
    <cellStyle name="Normal 6 5 4 2" xfId="659" xr:uid="{9D9854E5-6D6A-4452-99D1-29BA1DF8E6D5}"/>
    <cellStyle name="Normal 6 5 4 2 2" xfId="660" xr:uid="{4AC6D765-7CA1-42C2-99BB-003C6DBDAFCE}"/>
    <cellStyle name="Normal 6 5 4 2 2 2" xfId="1671" xr:uid="{DA2AF661-DF12-4E3C-8D86-AB9223288CEB}"/>
    <cellStyle name="Normal 6 5 4 2 2 3" xfId="3294" xr:uid="{AAFFA094-5958-430C-80D1-EE613C2ACB8C}"/>
    <cellStyle name="Normal 6 5 4 2 2 4" xfId="3295" xr:uid="{3B8FF87D-F4CC-425E-88C6-44E178FF6FDA}"/>
    <cellStyle name="Normal 6 5 4 2 3" xfId="1672" xr:uid="{A7D19B15-8C61-4EB9-BF21-E66497EB8181}"/>
    <cellStyle name="Normal 6 5 4 2 4" xfId="3296" xr:uid="{230ECAFD-8A25-4BBE-910E-EFCBAFEA65C5}"/>
    <cellStyle name="Normal 6 5 4 2 5" xfId="3297" xr:uid="{BB106781-A0C6-4A67-ACB9-73509DF343B7}"/>
    <cellStyle name="Normal 6 5 4 3" xfId="661" xr:uid="{4D37817C-2671-4BB0-BFF4-9FECD0F3DDB9}"/>
    <cellStyle name="Normal 6 5 4 3 2" xfId="1673" xr:uid="{3DC1DF2B-FD14-4296-BFF7-ABA4685CA6F9}"/>
    <cellStyle name="Normal 6 5 4 3 3" xfId="3298" xr:uid="{90437BAF-86C5-4ABA-AF82-8D7B1347F596}"/>
    <cellStyle name="Normal 6 5 4 3 4" xfId="3299" xr:uid="{4A15F6BE-2C68-4193-8FC1-FB821F036ECA}"/>
    <cellStyle name="Normal 6 5 4 4" xfId="1674" xr:uid="{620D8C56-DEF7-41F0-B87D-8F200E36491B}"/>
    <cellStyle name="Normal 6 5 4 4 2" xfId="3300" xr:uid="{147773EE-B61C-41B0-82E6-39A6343958A9}"/>
    <cellStyle name="Normal 6 5 4 4 3" xfId="3301" xr:uid="{383E596C-EEEB-43A4-A49E-540A3D887A74}"/>
    <cellStyle name="Normal 6 5 4 4 4" xfId="3302" xr:uid="{8DFB8465-EEBA-4C50-9388-243B9A03C929}"/>
    <cellStyle name="Normal 6 5 4 5" xfId="3303" xr:uid="{1DD065F0-0969-4EAE-B74D-D20473FC78A9}"/>
    <cellStyle name="Normal 6 5 4 6" xfId="3304" xr:uid="{2AE2883A-D714-4AC4-B814-445B5D11BCE3}"/>
    <cellStyle name="Normal 6 5 4 7" xfId="3305" xr:uid="{B766A531-0386-4704-88D4-CD9A07C183FC}"/>
    <cellStyle name="Normal 6 5 5" xfId="340" xr:uid="{232A4A7C-EE3C-42CA-9B72-0613CB2047CB}"/>
    <cellStyle name="Normal 6 5 5 2" xfId="662" xr:uid="{1CDDC2D0-DD53-4DB2-97D7-B6E186CE1CD3}"/>
    <cellStyle name="Normal 6 5 5 2 2" xfId="1675" xr:uid="{1E09B65D-8CFF-40A8-9426-BAA75E5E8B8D}"/>
    <cellStyle name="Normal 6 5 5 2 3" xfId="3306" xr:uid="{F1FDB19F-AD7C-49F1-90DD-B9C18FE7E184}"/>
    <cellStyle name="Normal 6 5 5 2 4" xfId="3307" xr:uid="{8605F7FE-BA4F-45B0-B720-60E4ECFEEDE9}"/>
    <cellStyle name="Normal 6 5 5 3" xfId="1676" xr:uid="{CBA152B9-74B7-47BC-8CFA-1BB534053D5A}"/>
    <cellStyle name="Normal 6 5 5 3 2" xfId="3308" xr:uid="{CA0120AF-44AA-4F77-8AF0-19E1BF89A0CC}"/>
    <cellStyle name="Normal 6 5 5 3 3" xfId="3309" xr:uid="{C723E830-823D-4B00-915C-F4DA0E084E1E}"/>
    <cellStyle name="Normal 6 5 5 3 4" xfId="3310" xr:uid="{C9243B1B-26C7-4430-8DBB-5D7C6D038295}"/>
    <cellStyle name="Normal 6 5 5 4" xfId="3311" xr:uid="{32F50C4A-1363-45B6-A0A6-BE463467382F}"/>
    <cellStyle name="Normal 6 5 5 5" xfId="3312" xr:uid="{2CEC2CFD-DE51-4A6E-BF68-826A4AF38A5A}"/>
    <cellStyle name="Normal 6 5 5 6" xfId="3313" xr:uid="{EDCAA3EA-C4E8-4C37-B4C9-8CC71092FE85}"/>
    <cellStyle name="Normal 6 5 6" xfId="663" xr:uid="{C618053E-E099-4F2A-BF99-8EA22D7887D0}"/>
    <cellStyle name="Normal 6 5 6 2" xfId="1677" xr:uid="{8F7EE3C4-C49F-477D-B547-47F5AA07B0A5}"/>
    <cellStyle name="Normal 6 5 6 2 2" xfId="3314" xr:uid="{1CB26A2E-E22F-4A47-A5AA-98FB81610052}"/>
    <cellStyle name="Normal 6 5 6 2 3" xfId="3315" xr:uid="{9C1FA739-C332-4DC7-95EF-F5A544D00D13}"/>
    <cellStyle name="Normal 6 5 6 2 4" xfId="3316" xr:uid="{CCD1EAA7-1FCB-4E7C-81E7-3F5259C0049B}"/>
    <cellStyle name="Normal 6 5 6 3" xfId="3317" xr:uid="{EFA49CB8-ECE5-4BC1-9697-D0961FF74198}"/>
    <cellStyle name="Normal 6 5 6 4" xfId="3318" xr:uid="{26EA0C32-E6B9-479C-85F3-B58EFB4FAF16}"/>
    <cellStyle name="Normal 6 5 6 5" xfId="3319" xr:uid="{CA598EAF-77D7-463B-8FBA-9356330D4D2B}"/>
    <cellStyle name="Normal 6 5 7" xfId="1678" xr:uid="{BDDFFF0A-6809-4010-BA41-C43723A08B72}"/>
    <cellStyle name="Normal 6 5 7 2" xfId="3320" xr:uid="{65C62A74-68CF-406F-A47C-B65988BE8D72}"/>
    <cellStyle name="Normal 6 5 7 3" xfId="3321" xr:uid="{38DC0513-C005-4A95-A39C-7759A5BA0333}"/>
    <cellStyle name="Normal 6 5 7 4" xfId="3322" xr:uid="{4E7AFF73-14C9-4D06-89AF-62023AF817BF}"/>
    <cellStyle name="Normal 6 5 8" xfId="3323" xr:uid="{452B1D10-E131-4BE6-909F-DC807D8FC7FD}"/>
    <cellStyle name="Normal 6 5 8 2" xfId="3324" xr:uid="{73A73BF6-4F2C-4BCD-AD3A-8BE86B271E90}"/>
    <cellStyle name="Normal 6 5 8 3" xfId="3325" xr:uid="{CEB0425D-FB41-472A-B971-7929E0A819AD}"/>
    <cellStyle name="Normal 6 5 8 4" xfId="3326" xr:uid="{90150CCB-30C6-44BF-BB63-C1CE5A910350}"/>
    <cellStyle name="Normal 6 5 9" xfId="3327" xr:uid="{1EBD9620-F883-4F0B-A013-B94409A9DDD1}"/>
    <cellStyle name="Normal 6 6" xfId="125" xr:uid="{2071B9CE-5F5D-4253-91FF-065246CB6D85}"/>
    <cellStyle name="Normal 6 6 2" xfId="126" xr:uid="{D824F1FE-C8A4-4F88-81F6-41E6FAE1F17E}"/>
    <cellStyle name="Normal 6 6 2 2" xfId="341" xr:uid="{7654C3BD-BC9E-4D4B-9064-62408E90C551}"/>
    <cellStyle name="Normal 6 6 2 2 2" xfId="664" xr:uid="{D707D5F7-3C3C-44E9-B212-8C7CF41D84A5}"/>
    <cellStyle name="Normal 6 6 2 2 2 2" xfId="1679" xr:uid="{0E41B8A0-0795-413A-9330-7262B2AD2838}"/>
    <cellStyle name="Normal 6 6 2 2 2 3" xfId="3328" xr:uid="{09F90295-3B16-463A-AD5E-885B5728A194}"/>
    <cellStyle name="Normal 6 6 2 2 2 4" xfId="3329" xr:uid="{5D61B829-CE05-4F20-A466-13A48941B028}"/>
    <cellStyle name="Normal 6 6 2 2 3" xfId="1680" xr:uid="{626F9D6F-EDA0-43FB-921D-A2E1D4D0E6B0}"/>
    <cellStyle name="Normal 6 6 2 2 3 2" xfId="3330" xr:uid="{68938745-FF4C-4A58-A74B-602D8B59FA07}"/>
    <cellStyle name="Normal 6 6 2 2 3 3" xfId="3331" xr:uid="{6775C908-519A-4DD8-84A4-123A9D31AD7D}"/>
    <cellStyle name="Normal 6 6 2 2 3 4" xfId="3332" xr:uid="{B4CFE794-420D-465C-98E7-65EBFFA25E66}"/>
    <cellStyle name="Normal 6 6 2 2 4" xfId="3333" xr:uid="{53532892-DAC7-4F4A-8730-4AA628D45239}"/>
    <cellStyle name="Normal 6 6 2 2 5" xfId="3334" xr:uid="{B04EBD14-B058-4225-98F5-13C5B4F3B875}"/>
    <cellStyle name="Normal 6 6 2 2 6" xfId="3335" xr:uid="{3E7575E5-C273-43BB-9B3C-27208ABD91FA}"/>
    <cellStyle name="Normal 6 6 2 3" xfId="665" xr:uid="{0C04B7EA-D4A2-4813-9FB4-DA99B6497F59}"/>
    <cellStyle name="Normal 6 6 2 3 2" xfId="1681" xr:uid="{A3392DA0-C961-464F-A31F-04C6EC056C0A}"/>
    <cellStyle name="Normal 6 6 2 3 2 2" xfId="3336" xr:uid="{DD77AD9F-8540-4C5F-8562-58B3EB78DF28}"/>
    <cellStyle name="Normal 6 6 2 3 2 3" xfId="3337" xr:uid="{43D8EB94-4936-4D7C-918B-0FE97F89D6EF}"/>
    <cellStyle name="Normal 6 6 2 3 2 4" xfId="3338" xr:uid="{74436724-4E30-42D9-ABC0-71D7461BEAD6}"/>
    <cellStyle name="Normal 6 6 2 3 3" xfId="3339" xr:uid="{C7FDDA44-66F5-4723-A084-F4D2E2F19CF5}"/>
    <cellStyle name="Normal 6 6 2 3 4" xfId="3340" xr:uid="{FE5177A9-85AF-4E1A-BC49-F6ABAE015BDF}"/>
    <cellStyle name="Normal 6 6 2 3 5" xfId="3341" xr:uid="{1A22AEDE-6AD4-4D95-9054-AA301B4AB62B}"/>
    <cellStyle name="Normal 6 6 2 4" xfId="1682" xr:uid="{80347809-D242-4360-951F-21586B175F84}"/>
    <cellStyle name="Normal 6 6 2 4 2" xfId="3342" xr:uid="{B1F97269-DF30-4715-85FF-FC8D25262ABA}"/>
    <cellStyle name="Normal 6 6 2 4 3" xfId="3343" xr:uid="{5A521CD2-5815-46A5-B9F7-90D9F28DB966}"/>
    <cellStyle name="Normal 6 6 2 4 4" xfId="3344" xr:uid="{8A58A8C2-5581-4511-9981-AD794C485829}"/>
    <cellStyle name="Normal 6 6 2 5" xfId="3345" xr:uid="{813FB342-E120-49E5-8BBE-6BFFB0DB046A}"/>
    <cellStyle name="Normal 6 6 2 5 2" xfId="3346" xr:uid="{1C1D392A-41C4-4322-9EEA-8B22BB8688F7}"/>
    <cellStyle name="Normal 6 6 2 5 3" xfId="3347" xr:uid="{63108805-1F58-46C8-9D07-4992E99DF5EB}"/>
    <cellStyle name="Normal 6 6 2 5 4" xfId="3348" xr:uid="{0EF0671F-5E8A-4AD2-AC26-11A1C4BBC10A}"/>
    <cellStyle name="Normal 6 6 2 6" xfId="3349" xr:uid="{30854D37-DC7F-4B91-A304-B022620F8AA0}"/>
    <cellStyle name="Normal 6 6 2 7" xfId="3350" xr:uid="{9277EDB7-5F5F-4D88-B321-50BA30AB172E}"/>
    <cellStyle name="Normal 6 6 2 8" xfId="3351" xr:uid="{C183733F-9741-46DD-85AD-573A114737F1}"/>
    <cellStyle name="Normal 6 6 3" xfId="342" xr:uid="{16059FD5-1CD4-48E8-A8FE-BCD5441A69FA}"/>
    <cellStyle name="Normal 6 6 3 2" xfId="666" xr:uid="{9661FCC2-8F38-426C-9365-EC1FBA2497F2}"/>
    <cellStyle name="Normal 6 6 3 2 2" xfId="667" xr:uid="{16953A76-2D6E-486A-BCDA-A2B8DEB62644}"/>
    <cellStyle name="Normal 6 6 3 2 3" xfId="3352" xr:uid="{4FCEB907-A263-499A-9778-B205756964F5}"/>
    <cellStyle name="Normal 6 6 3 2 4" xfId="3353" xr:uid="{E6F7790B-8895-4EF6-B520-2F38458DEA9B}"/>
    <cellStyle name="Normal 6 6 3 3" xfId="668" xr:uid="{A2C43807-D0CD-4EAB-A9C2-118B90082B3A}"/>
    <cellStyle name="Normal 6 6 3 3 2" xfId="3354" xr:uid="{B9681CCF-5D59-44AE-B629-1E1FE4464D31}"/>
    <cellStyle name="Normal 6 6 3 3 3" xfId="3355" xr:uid="{740B0606-F159-4605-972E-B1386BA3A118}"/>
    <cellStyle name="Normal 6 6 3 3 4" xfId="3356" xr:uid="{371AD91F-629D-4397-8DA2-B76B4E49E536}"/>
    <cellStyle name="Normal 6 6 3 4" xfId="3357" xr:uid="{0161217F-A518-40AC-B39B-D8D022E9A934}"/>
    <cellStyle name="Normal 6 6 3 5" xfId="3358" xr:uid="{907E8DDE-F106-42B7-8E7E-28D8FEA76DBA}"/>
    <cellStyle name="Normal 6 6 3 6" xfId="3359" xr:uid="{9D8EB9EC-DDFE-43CF-B8E0-42E69CD8B8E4}"/>
    <cellStyle name="Normal 6 6 4" xfId="343" xr:uid="{0DF5250C-044F-46CD-AF02-299994DEDEDF}"/>
    <cellStyle name="Normal 6 6 4 2" xfId="669" xr:uid="{91066560-425C-4402-8D81-C825D22AB367}"/>
    <cellStyle name="Normal 6 6 4 2 2" xfId="3360" xr:uid="{7FAE86F5-7671-49FF-9939-8F87C675F2A5}"/>
    <cellStyle name="Normal 6 6 4 2 3" xfId="3361" xr:uid="{FDA9DB66-6965-4AA8-BC9D-2501964B627D}"/>
    <cellStyle name="Normal 6 6 4 2 4" xfId="3362" xr:uid="{137A925F-1C76-4879-ADE8-11A9B6610B5F}"/>
    <cellStyle name="Normal 6 6 4 3" xfId="3363" xr:uid="{4A1200EF-9ED3-4CA7-873D-FD4338CD7996}"/>
    <cellStyle name="Normal 6 6 4 4" xfId="3364" xr:uid="{F618C49D-454D-429B-BBAF-FD3B0D5BE9B1}"/>
    <cellStyle name="Normal 6 6 4 5" xfId="3365" xr:uid="{6D1F2DD7-D519-4562-810C-B67F929915AA}"/>
    <cellStyle name="Normal 6 6 5" xfId="670" xr:uid="{5C07802B-6D1F-4A38-88C7-60138AA68EF9}"/>
    <cellStyle name="Normal 6 6 5 2" xfId="3366" xr:uid="{B66FB3F6-D4AA-49BA-8C7D-771B8AA49733}"/>
    <cellStyle name="Normal 6 6 5 3" xfId="3367" xr:uid="{D995B0A5-6CB5-4B56-B93F-809B182F9291}"/>
    <cellStyle name="Normal 6 6 5 4" xfId="3368" xr:uid="{C21E4588-D24A-4E88-A8A0-F6C935692630}"/>
    <cellStyle name="Normal 6 6 6" xfId="3369" xr:uid="{93E409A0-AABE-4F9B-9C92-683ACF078104}"/>
    <cellStyle name="Normal 6 6 6 2" xfId="3370" xr:uid="{455DE3C3-AA54-421B-9F07-4373432FFDCF}"/>
    <cellStyle name="Normal 6 6 6 3" xfId="3371" xr:uid="{33DA2F47-6BE4-4C2C-8FB3-29BC6750817D}"/>
    <cellStyle name="Normal 6 6 6 4" xfId="3372" xr:uid="{1D293056-8026-401A-B44D-28CA544E9E72}"/>
    <cellStyle name="Normal 6 6 7" xfId="3373" xr:uid="{FD4A82CF-4F76-4FB7-A40B-E9EBF7132538}"/>
    <cellStyle name="Normal 6 6 8" xfId="3374" xr:uid="{57572AE6-79F1-4AE0-9EED-6DE704E55255}"/>
    <cellStyle name="Normal 6 6 9" xfId="3375" xr:uid="{62C7B57A-0D7F-4869-885D-CA27A0202EE3}"/>
    <cellStyle name="Normal 6 7" xfId="127" xr:uid="{9E9B5B5B-D5CA-42E4-9E0A-6CD22D4250DF}"/>
    <cellStyle name="Normal 6 7 2" xfId="344" xr:uid="{E9EA4B01-1B4E-4E75-941D-DEB1695B3FAC}"/>
    <cellStyle name="Normal 6 7 2 2" xfId="671" xr:uid="{DD488DE3-D574-4457-8676-08A7A0C0B4CF}"/>
    <cellStyle name="Normal 6 7 2 2 2" xfId="1683" xr:uid="{2A0744E6-9973-4B09-94E0-60B97D73BCC1}"/>
    <cellStyle name="Normal 6 7 2 2 2 2" xfId="1684" xr:uid="{D0431924-B6CC-4AAC-8516-B634E73C29B7}"/>
    <cellStyle name="Normal 6 7 2 2 3" xfId="1685" xr:uid="{B1240DA9-D61C-42D1-89E1-ABAC726300E0}"/>
    <cellStyle name="Normal 6 7 2 2 4" xfId="3376" xr:uid="{82A16A71-75F3-4335-8FC3-F880D1957295}"/>
    <cellStyle name="Normal 6 7 2 3" xfId="1686" xr:uid="{63EF0558-8C56-406B-9E6B-166BE773686A}"/>
    <cellStyle name="Normal 6 7 2 3 2" xfId="1687" xr:uid="{C33E3DFA-2DDB-47CE-8016-E25AF5C1AC15}"/>
    <cellStyle name="Normal 6 7 2 3 3" xfId="3377" xr:uid="{5CA86260-9381-410D-8975-44027B602179}"/>
    <cellStyle name="Normal 6 7 2 3 4" xfId="3378" xr:uid="{FFAE6DB6-A299-4BB6-BFC5-BA1811E8DC97}"/>
    <cellStyle name="Normal 6 7 2 4" xfId="1688" xr:uid="{FFC3893D-FB4C-436B-9FBF-D96E5DFB6B43}"/>
    <cellStyle name="Normal 6 7 2 5" xfId="3379" xr:uid="{4A01826E-28C2-43C1-94F6-125A15CD21DA}"/>
    <cellStyle name="Normal 6 7 2 6" xfId="3380" xr:uid="{F1AEFA63-C3B4-44C9-BD98-1DA111E522C5}"/>
    <cellStyle name="Normal 6 7 3" xfId="672" xr:uid="{11BE06F2-744A-46E1-8BC7-3BBED05610D5}"/>
    <cellStyle name="Normal 6 7 3 2" xfId="1689" xr:uid="{668E4DCA-7DF4-4C1E-914C-91DFEF0A7D69}"/>
    <cellStyle name="Normal 6 7 3 2 2" xfId="1690" xr:uid="{96914F0B-22EB-4C78-9C46-C13F8AC261D9}"/>
    <cellStyle name="Normal 6 7 3 2 3" xfId="3381" xr:uid="{24CCEC46-1748-4809-8168-C2AFA5DF7975}"/>
    <cellStyle name="Normal 6 7 3 2 4" xfId="3382" xr:uid="{1C846768-BBF8-4620-B69E-9527E7DB7D10}"/>
    <cellStyle name="Normal 6 7 3 3" xfId="1691" xr:uid="{D8F7FA81-8D33-4E6D-B7CC-2C76C2B1E518}"/>
    <cellStyle name="Normal 6 7 3 4" xfId="3383" xr:uid="{5D45B984-2D04-4A4E-8614-38E7D15770B0}"/>
    <cellStyle name="Normal 6 7 3 5" xfId="3384" xr:uid="{198840F8-45DD-4444-B2F5-1725F28F4790}"/>
    <cellStyle name="Normal 6 7 4" xfId="1692" xr:uid="{1DE280C5-2398-4BD7-BB20-7EFB08789FD9}"/>
    <cellStyle name="Normal 6 7 4 2" xfId="1693" xr:uid="{88AC34A3-0855-4C29-BD4B-0FFDF979B7A0}"/>
    <cellStyle name="Normal 6 7 4 3" xfId="3385" xr:uid="{E7C58533-CBBE-4773-BBD1-636B9ACECE09}"/>
    <cellStyle name="Normal 6 7 4 4" xfId="3386" xr:uid="{2CFA7D07-DC25-472F-9125-AC098396EE07}"/>
    <cellStyle name="Normal 6 7 5" xfId="1694" xr:uid="{CB24180C-97E9-431B-A934-C7FF2A0E0BB2}"/>
    <cellStyle name="Normal 6 7 5 2" xfId="3387" xr:uid="{4B8EDD26-5B94-4DF7-90FD-7F3F4F4D3F8F}"/>
    <cellStyle name="Normal 6 7 5 3" xfId="3388" xr:uid="{A3AC2030-7F81-43F6-9C63-727D1B81F5FE}"/>
    <cellStyle name="Normal 6 7 5 4" xfId="3389" xr:uid="{97A39908-0A2C-4D92-9726-7E01BA31987F}"/>
    <cellStyle name="Normal 6 7 6" xfId="3390" xr:uid="{FF0CCD52-4655-41CB-852E-0C3496660257}"/>
    <cellStyle name="Normal 6 7 7" xfId="3391" xr:uid="{5598502F-CD6A-477D-9AEC-1983B8522A3B}"/>
    <cellStyle name="Normal 6 7 8" xfId="3392" xr:uid="{AA024984-7ACE-4B9C-8D8A-6CC9436BDEBC}"/>
    <cellStyle name="Normal 6 8" xfId="345" xr:uid="{F7359130-B9AB-469C-9BA3-0B9B5ED0FFB8}"/>
    <cellStyle name="Normal 6 8 2" xfId="673" xr:uid="{367739F5-50F3-4733-92C2-C27460493921}"/>
    <cellStyle name="Normal 6 8 2 2" xfId="674" xr:uid="{BAADA989-E256-4206-9D41-02D732A81FA9}"/>
    <cellStyle name="Normal 6 8 2 2 2" xfId="1695" xr:uid="{BED3D98F-7BAF-4895-9C85-84BF5EAB64AF}"/>
    <cellStyle name="Normal 6 8 2 2 3" xfId="3393" xr:uid="{E4D0A1D3-2D50-4895-B45F-C6FF1E2393EC}"/>
    <cellStyle name="Normal 6 8 2 2 4" xfId="3394" xr:uid="{E42D22B1-9720-410D-8A7D-48667B7F8D08}"/>
    <cellStyle name="Normal 6 8 2 3" xfId="1696" xr:uid="{40AA9DDE-D911-4F61-94E3-E1C97C606772}"/>
    <cellStyle name="Normal 6 8 2 4" xfId="3395" xr:uid="{0376F064-5651-4E26-8BBF-61FA5E6CCAC1}"/>
    <cellStyle name="Normal 6 8 2 5" xfId="3396" xr:uid="{F8FB9A97-0545-4891-A210-DD580EEBF2C8}"/>
    <cellStyle name="Normal 6 8 3" xfId="675" xr:uid="{1BFACB67-68B1-4CBA-BBB2-D02ACCBD9E5A}"/>
    <cellStyle name="Normal 6 8 3 2" xfId="1697" xr:uid="{DB6169C1-9C32-49F4-B0DF-CA87C84BEA88}"/>
    <cellStyle name="Normal 6 8 3 3" xfId="3397" xr:uid="{5D45AE67-8A66-4056-8F85-915EFCD8430B}"/>
    <cellStyle name="Normal 6 8 3 4" xfId="3398" xr:uid="{176FB9B2-ED9B-4871-926C-8C8EFE8B5B96}"/>
    <cellStyle name="Normal 6 8 4" xfId="1698" xr:uid="{19804D32-7F95-4DA4-A741-F7754495F64E}"/>
    <cellStyle name="Normal 6 8 4 2" xfId="3399" xr:uid="{592B1E10-4F98-4180-ACE9-1CF31739127A}"/>
    <cellStyle name="Normal 6 8 4 3" xfId="3400" xr:uid="{AA333B02-55A1-4B8A-817B-E9B5E923FAA7}"/>
    <cellStyle name="Normal 6 8 4 4" xfId="3401" xr:uid="{152A19BC-3728-407A-A1F7-B3617C99541C}"/>
    <cellStyle name="Normal 6 8 5" xfId="3402" xr:uid="{0C480AAC-D2F1-4E7B-AE9D-0B7AEE2C2B0C}"/>
    <cellStyle name="Normal 6 8 6" xfId="3403" xr:uid="{EF000D8C-5614-48A5-8A95-48AEB6393411}"/>
    <cellStyle name="Normal 6 8 7" xfId="3404" xr:uid="{237FA04F-F15E-4FB2-9A81-7242DB1A3F17}"/>
    <cellStyle name="Normal 6 9" xfId="346" xr:uid="{CB696062-EF39-4686-921A-3D4C2D7BC36F}"/>
    <cellStyle name="Normal 6 9 2" xfId="676" xr:uid="{952DFF57-FB50-4F51-906A-1DD947C988F4}"/>
    <cellStyle name="Normal 6 9 2 2" xfId="1699" xr:uid="{66588900-810B-46C9-ACAC-89960C839E81}"/>
    <cellStyle name="Normal 6 9 2 3" xfId="3405" xr:uid="{FFE5D0B9-8E29-4B8E-8733-54538545BAEE}"/>
    <cellStyle name="Normal 6 9 2 4" xfId="3406" xr:uid="{284D0E7C-35B7-4A41-A15B-4EA8D814611D}"/>
    <cellStyle name="Normal 6 9 3" xfId="1700" xr:uid="{D8A0CE7B-6521-4DC8-A112-3C50EF91E4FA}"/>
    <cellStyle name="Normal 6 9 3 2" xfId="3407" xr:uid="{BA3B4D30-2AC4-4206-86E7-6F1497A9BA89}"/>
    <cellStyle name="Normal 6 9 3 3" xfId="3408" xr:uid="{CB228410-F97A-4689-95AE-1A0082FA94B9}"/>
    <cellStyle name="Normal 6 9 3 4" xfId="3409" xr:uid="{C95F09BF-E795-4488-9B78-8D3E5CDD531D}"/>
    <cellStyle name="Normal 6 9 4" xfId="3410" xr:uid="{0E2CEE5A-39EA-4054-8D25-4BEF45D84325}"/>
    <cellStyle name="Normal 6 9 5" xfId="3411" xr:uid="{33CD95BA-243A-4061-A48C-BCC76AE1C188}"/>
    <cellStyle name="Normal 6 9 6" xfId="3412" xr:uid="{35FA2DE6-0526-4299-8E44-61F399FF078B}"/>
    <cellStyle name="Normal 7" xfId="128" xr:uid="{049C67C2-664F-4AAA-95C7-D452FAC7CA8A}"/>
    <cellStyle name="Normal 7 10" xfId="1701" xr:uid="{C92A99C4-54DE-4281-8FC0-61417B8A369E}"/>
    <cellStyle name="Normal 7 10 2" xfId="3413" xr:uid="{BE5E4EB0-8566-4BD0-AF68-4BEA29777EF0}"/>
    <cellStyle name="Normal 7 10 3" xfId="3414" xr:uid="{B173EDA5-C13E-43DC-927A-D8E1C1CC0F49}"/>
    <cellStyle name="Normal 7 10 4" xfId="3415" xr:uid="{13044852-EE06-49A4-85B8-623CEB369608}"/>
    <cellStyle name="Normal 7 11" xfId="3416" xr:uid="{7676B11B-8CBF-40D5-8731-9151C70A3E14}"/>
    <cellStyle name="Normal 7 11 2" xfId="3417" xr:uid="{607E6D85-0467-4616-AFC2-ABD22115CB0E}"/>
    <cellStyle name="Normal 7 11 3" xfId="3418" xr:uid="{D67DBBA0-8672-4420-A94F-653612E2EC94}"/>
    <cellStyle name="Normal 7 11 4" xfId="3419" xr:uid="{03697F6E-620E-429A-BBB1-C4FB89707B6D}"/>
    <cellStyle name="Normal 7 12" xfId="3420" xr:uid="{EEFB9B77-EE1D-43B6-81F0-53B6368E37CE}"/>
    <cellStyle name="Normal 7 12 2" xfId="3421" xr:uid="{99DDF69E-8524-42D9-ABFC-350BB73DBA15}"/>
    <cellStyle name="Normal 7 13" xfId="3422" xr:uid="{FE8E1349-B3EE-45A1-8FB4-2DBBD554AE04}"/>
    <cellStyle name="Normal 7 14" xfId="3423" xr:uid="{0E0B960B-EB43-4E65-9BB6-2243D7921977}"/>
    <cellStyle name="Normal 7 15" xfId="3424" xr:uid="{64E05441-A47A-44E7-A4EC-9D75DE898969}"/>
    <cellStyle name="Normal 7 2" xfId="129" xr:uid="{AB55F327-198A-4743-B62D-FCFE9A7D9D1E}"/>
    <cellStyle name="Normal 7 2 10" xfId="3425" xr:uid="{8B6F30C5-AA59-4D64-8D81-D4ABFA75B11C}"/>
    <cellStyle name="Normal 7 2 11" xfId="3426" xr:uid="{00ABC143-950A-42A8-A312-EEC7276F4384}"/>
    <cellStyle name="Normal 7 2 2" xfId="130" xr:uid="{C384BBBE-890D-4BCB-862A-337B4D4690BA}"/>
    <cellStyle name="Normal 7 2 2 2" xfId="131" xr:uid="{0FEE4E6D-9BEF-4962-8A27-9DE82FB1556A}"/>
    <cellStyle name="Normal 7 2 2 2 2" xfId="347" xr:uid="{ADE5E56D-0397-4193-ADE1-C6005CF08E7F}"/>
    <cellStyle name="Normal 7 2 2 2 2 2" xfId="677" xr:uid="{50E63E18-D204-42C8-8DB7-E33EB829AD31}"/>
    <cellStyle name="Normal 7 2 2 2 2 2 2" xfId="678" xr:uid="{4FC8669E-A3C8-4315-9B1E-C4B3E4C8531D}"/>
    <cellStyle name="Normal 7 2 2 2 2 2 2 2" xfId="1702" xr:uid="{72BA2175-E7C1-44C7-B096-F1D93540528F}"/>
    <cellStyle name="Normal 7 2 2 2 2 2 2 2 2" xfId="1703" xr:uid="{67FB5BD8-31EB-41B4-8089-9D94AD1E8011}"/>
    <cellStyle name="Normal 7 2 2 2 2 2 2 3" xfId="1704" xr:uid="{BB3908DA-6968-4F66-B51C-0ABB448A8F6F}"/>
    <cellStyle name="Normal 7 2 2 2 2 2 3" xfId="1705" xr:uid="{A8826E69-06F5-40E5-B801-77BAF1A40CBD}"/>
    <cellStyle name="Normal 7 2 2 2 2 2 3 2" xfId="1706" xr:uid="{95EAF301-AD14-4F65-A3E3-7B6B0BE72357}"/>
    <cellStyle name="Normal 7 2 2 2 2 2 4" xfId="1707" xr:uid="{DD22B241-E025-4317-B4A5-9DF76F7C77F0}"/>
    <cellStyle name="Normal 7 2 2 2 2 3" xfId="679" xr:uid="{F18BF41B-EF14-41E1-8F23-0AF8C043C8DE}"/>
    <cellStyle name="Normal 7 2 2 2 2 3 2" xfId="1708" xr:uid="{5FB05BFD-1CB3-41EC-A144-180A7EB237D7}"/>
    <cellStyle name="Normal 7 2 2 2 2 3 2 2" xfId="1709" xr:uid="{297086FD-A8BE-486B-935A-5D5D3083D2CC}"/>
    <cellStyle name="Normal 7 2 2 2 2 3 3" xfId="1710" xr:uid="{9F3ADA6D-E2D5-4C1B-A6EF-C44EB4BF25D9}"/>
    <cellStyle name="Normal 7 2 2 2 2 3 4" xfId="3427" xr:uid="{F03AB4AC-6DBE-47CF-BEE8-023704455981}"/>
    <cellStyle name="Normal 7 2 2 2 2 4" xfId="1711" xr:uid="{80ED0282-B698-4D44-BF4E-DAB8BE944798}"/>
    <cellStyle name="Normal 7 2 2 2 2 4 2" xfId="1712" xr:uid="{D7E2868E-FA60-4ACF-B2EA-AD5CB9C9B165}"/>
    <cellStyle name="Normal 7 2 2 2 2 5" xfId="1713" xr:uid="{8905F8AF-CD7B-4EE9-A25E-DEE124A99B60}"/>
    <cellStyle name="Normal 7 2 2 2 2 6" xfId="3428" xr:uid="{10A71AD3-A8C0-4349-9CB7-9551CCE01C8D}"/>
    <cellStyle name="Normal 7 2 2 2 3" xfId="348" xr:uid="{175D1A74-5CED-4DEA-953F-D79BBAB4E8F7}"/>
    <cellStyle name="Normal 7 2 2 2 3 2" xfId="680" xr:uid="{4154DC11-C636-4F47-B313-E875FC5786B9}"/>
    <cellStyle name="Normal 7 2 2 2 3 2 2" xfId="681" xr:uid="{388EBE44-9EDC-42B1-9CF2-9CC5BAA025DD}"/>
    <cellStyle name="Normal 7 2 2 2 3 2 2 2" xfId="1714" xr:uid="{64F7767D-D1B2-4E32-84F7-C92A6D3A6118}"/>
    <cellStyle name="Normal 7 2 2 2 3 2 2 2 2" xfId="1715" xr:uid="{7BEC2516-5240-4DC4-8AC3-46FE9E0153B7}"/>
    <cellStyle name="Normal 7 2 2 2 3 2 2 3" xfId="1716" xr:uid="{3B000541-B784-4F0F-BA98-6A2A34C8994C}"/>
    <cellStyle name="Normal 7 2 2 2 3 2 3" xfId="1717" xr:uid="{179E90FA-009A-4C59-89B2-8DAA92607F03}"/>
    <cellStyle name="Normal 7 2 2 2 3 2 3 2" xfId="1718" xr:uid="{C8EA4370-1F25-49EC-B536-D2E97E96225C}"/>
    <cellStyle name="Normal 7 2 2 2 3 2 4" xfId="1719" xr:uid="{7DBAA242-CAFC-43D4-BE87-08457814C656}"/>
    <cellStyle name="Normal 7 2 2 2 3 3" xfId="682" xr:uid="{28495DDB-D167-4A02-BEB6-579ED91860C7}"/>
    <cellStyle name="Normal 7 2 2 2 3 3 2" xfId="1720" xr:uid="{A44AB85E-8F52-4FD3-B899-4D373C9B625B}"/>
    <cellStyle name="Normal 7 2 2 2 3 3 2 2" xfId="1721" xr:uid="{AD428877-A83A-430F-8891-851DBA14F428}"/>
    <cellStyle name="Normal 7 2 2 2 3 3 3" xfId="1722" xr:uid="{54850F59-2B59-42F9-BE4E-C39CFA23FBFB}"/>
    <cellStyle name="Normal 7 2 2 2 3 4" xfId="1723" xr:uid="{A4707F86-503C-462E-8E1E-E39FE35DD74B}"/>
    <cellStyle name="Normal 7 2 2 2 3 4 2" xfId="1724" xr:uid="{C8DDD2E8-92D9-4DB3-A1E3-7FD7C0D00903}"/>
    <cellStyle name="Normal 7 2 2 2 3 5" xfId="1725" xr:uid="{B5EF6865-7660-425A-8728-0B3F81D525B5}"/>
    <cellStyle name="Normal 7 2 2 2 4" xfId="683" xr:uid="{AB596621-9960-45F2-8C49-CDC15592F5F2}"/>
    <cellStyle name="Normal 7 2 2 2 4 2" xfId="684" xr:uid="{8A23C24B-09CC-4B43-A8B9-065CDA398699}"/>
    <cellStyle name="Normal 7 2 2 2 4 2 2" xfId="1726" xr:uid="{F19F5446-93EC-4E61-B1F6-BD9C283C3AFC}"/>
    <cellStyle name="Normal 7 2 2 2 4 2 2 2" xfId="1727" xr:uid="{4F19643E-680D-4D68-B1AC-CA5E8795B3FF}"/>
    <cellStyle name="Normal 7 2 2 2 4 2 3" xfId="1728" xr:uid="{856F69F4-0CFA-444D-A0B5-D10347B01F05}"/>
    <cellStyle name="Normal 7 2 2 2 4 3" xfId="1729" xr:uid="{1F2C32AC-9A55-4909-BB6D-CD2B3D2B26BB}"/>
    <cellStyle name="Normal 7 2 2 2 4 3 2" xfId="1730" xr:uid="{D81EA9E4-4474-4743-A9B6-7DE3C533DBE3}"/>
    <cellStyle name="Normal 7 2 2 2 4 4" xfId="1731" xr:uid="{CD44907D-1419-4D77-8460-FB0B16312236}"/>
    <cellStyle name="Normal 7 2 2 2 5" xfId="685" xr:uid="{6E112E97-4B1F-4E20-84EA-2203B7B1C4F4}"/>
    <cellStyle name="Normal 7 2 2 2 5 2" xfId="1732" xr:uid="{1EE3AA70-F348-47E1-B92D-0A41A0871C96}"/>
    <cellStyle name="Normal 7 2 2 2 5 2 2" xfId="1733" xr:uid="{D5B189D5-D21E-459E-B472-AF2817462C69}"/>
    <cellStyle name="Normal 7 2 2 2 5 3" xfId="1734" xr:uid="{CD038163-ECB8-4A06-83EC-FF20F899E1C1}"/>
    <cellStyle name="Normal 7 2 2 2 5 4" xfId="3429" xr:uid="{7C5783B1-03C3-426E-8C3B-E643C811ED7F}"/>
    <cellStyle name="Normal 7 2 2 2 6" xfId="1735" xr:uid="{FD17424B-685A-4859-A5C5-EA0CA3341F7B}"/>
    <cellStyle name="Normal 7 2 2 2 6 2" xfId="1736" xr:uid="{3CDE7D2E-339E-4EDB-805C-3604D352EF79}"/>
    <cellStyle name="Normal 7 2 2 2 7" xfId="1737" xr:uid="{041A71B5-E8C3-405E-AAC2-941687A1A962}"/>
    <cellStyle name="Normal 7 2 2 2 8" xfId="3430" xr:uid="{E985BFFD-04A2-4DA1-8AF0-975E78C143B6}"/>
    <cellStyle name="Normal 7 2 2 3" xfId="349" xr:uid="{262C94C4-9C73-4FFC-96A3-BB8FE24A68EB}"/>
    <cellStyle name="Normal 7 2 2 3 2" xfId="686" xr:uid="{8F6B82CE-D37A-4425-A036-33E217458AFD}"/>
    <cellStyle name="Normal 7 2 2 3 2 2" xfId="687" xr:uid="{3E87DC4A-C3C4-435C-B4BC-49A907DE2C69}"/>
    <cellStyle name="Normal 7 2 2 3 2 2 2" xfId="1738" xr:uid="{8206CEC5-0794-4DCD-B1FB-841493D1CDBF}"/>
    <cellStyle name="Normal 7 2 2 3 2 2 2 2" xfId="1739" xr:uid="{9D17527B-2F1B-41B4-BE16-459D6311EDD8}"/>
    <cellStyle name="Normal 7 2 2 3 2 2 3" xfId="1740" xr:uid="{3A87D40D-CA37-4720-BC12-0FA61A91B27A}"/>
    <cellStyle name="Normal 7 2 2 3 2 3" xfId="1741" xr:uid="{C755736A-B9AE-479F-8507-30D8C96325CD}"/>
    <cellStyle name="Normal 7 2 2 3 2 3 2" xfId="1742" xr:uid="{488D36C5-CF3B-4D08-B0C4-6FB759C7DBC2}"/>
    <cellStyle name="Normal 7 2 2 3 2 4" xfId="1743" xr:uid="{4C8AF17B-F65F-411D-9BCF-CA99AC2F0653}"/>
    <cellStyle name="Normal 7 2 2 3 3" xfId="688" xr:uid="{CDF85F87-5B81-4235-9E1A-7F8F3512CB92}"/>
    <cellStyle name="Normal 7 2 2 3 3 2" xfId="1744" xr:uid="{4393086E-9CC8-4F66-BAA1-032000E37719}"/>
    <cellStyle name="Normal 7 2 2 3 3 2 2" xfId="1745" xr:uid="{2DD533E8-B09C-428C-89EA-5D32157F339B}"/>
    <cellStyle name="Normal 7 2 2 3 3 3" xfId="1746" xr:uid="{A8BECF1F-5AA9-4B08-93FC-7E5FC5657DA7}"/>
    <cellStyle name="Normal 7 2 2 3 3 4" xfId="3431" xr:uid="{E5B9E9E9-14C3-41C1-A1B4-D940A7A9FD3E}"/>
    <cellStyle name="Normal 7 2 2 3 4" xfId="1747" xr:uid="{8BAF8FDA-592F-4AF5-8A03-51BBBD0A1617}"/>
    <cellStyle name="Normal 7 2 2 3 4 2" xfId="1748" xr:uid="{A79CF5D9-7E4B-41ED-9B29-3073C28257FC}"/>
    <cellStyle name="Normal 7 2 2 3 5" xfId="1749" xr:uid="{E2DB649D-4270-4C84-AD42-B02F0422C16C}"/>
    <cellStyle name="Normal 7 2 2 3 6" xfId="3432" xr:uid="{C1FD7E2A-D86E-4D1E-9C09-DFB78378A65F}"/>
    <cellStyle name="Normal 7 2 2 4" xfId="350" xr:uid="{76037893-AFA2-494F-BDD8-06C9ADEF9B0F}"/>
    <cellStyle name="Normal 7 2 2 4 2" xfId="689" xr:uid="{601282AD-24A2-401F-AA15-27CABBF85FF1}"/>
    <cellStyle name="Normal 7 2 2 4 2 2" xfId="690" xr:uid="{B14DB1D8-98E4-4E69-8CAD-D9C3708A5E78}"/>
    <cellStyle name="Normal 7 2 2 4 2 2 2" xfId="1750" xr:uid="{3B57DD34-419B-46BC-A345-BB60C12B7F52}"/>
    <cellStyle name="Normal 7 2 2 4 2 2 2 2" xfId="1751" xr:uid="{BB1825E8-2E41-4F7C-AB53-C2116D0ACBEF}"/>
    <cellStyle name="Normal 7 2 2 4 2 2 3" xfId="1752" xr:uid="{92D0AB70-A86B-4E08-8674-7B24D8B26E1F}"/>
    <cellStyle name="Normal 7 2 2 4 2 3" xfId="1753" xr:uid="{7011C74F-35BC-4698-B70A-58F02EDA9A9F}"/>
    <cellStyle name="Normal 7 2 2 4 2 3 2" xfId="1754" xr:uid="{1EDC683D-6916-43ED-84DB-E7DF84A0E1DF}"/>
    <cellStyle name="Normal 7 2 2 4 2 4" xfId="1755" xr:uid="{9BABB7B8-7AA6-4CDC-89AC-5F647B538310}"/>
    <cellStyle name="Normal 7 2 2 4 3" xfId="691" xr:uid="{6CCB6F5D-E59B-4672-A5AA-5A9D428C3484}"/>
    <cellStyle name="Normal 7 2 2 4 3 2" xfId="1756" xr:uid="{779BCD98-5F79-4DDF-BE85-918A29504954}"/>
    <cellStyle name="Normal 7 2 2 4 3 2 2" xfId="1757" xr:uid="{52150244-BD17-426C-A659-9DF15E738B14}"/>
    <cellStyle name="Normal 7 2 2 4 3 3" xfId="1758" xr:uid="{F7DD8877-32D7-4CE2-8A83-0A3707CF8A09}"/>
    <cellStyle name="Normal 7 2 2 4 4" xfId="1759" xr:uid="{546B0B2F-26F1-4E8C-BCF0-A15308835524}"/>
    <cellStyle name="Normal 7 2 2 4 4 2" xfId="1760" xr:uid="{26A5965B-6DD0-4A79-874E-15FA6CD3BDD6}"/>
    <cellStyle name="Normal 7 2 2 4 5" xfId="1761" xr:uid="{AC4D1DDA-1EDE-4D21-BF11-F7D92081578C}"/>
    <cellStyle name="Normal 7 2 2 5" xfId="351" xr:uid="{393BA23C-E5DD-4409-9414-7A91C2611E98}"/>
    <cellStyle name="Normal 7 2 2 5 2" xfId="692" xr:uid="{38F14EEC-F872-40F5-AC1B-A4CF8FB0B8BD}"/>
    <cellStyle name="Normal 7 2 2 5 2 2" xfId="1762" xr:uid="{8D485067-3E1C-4A52-8264-B3899C8D2A3D}"/>
    <cellStyle name="Normal 7 2 2 5 2 2 2" xfId="1763" xr:uid="{ED42142E-554A-4779-8CF1-01B52E140730}"/>
    <cellStyle name="Normal 7 2 2 5 2 3" xfId="1764" xr:uid="{337B07DF-7325-4479-A4D2-EA8880790D01}"/>
    <cellStyle name="Normal 7 2 2 5 3" xfId="1765" xr:uid="{4796EAF2-70A9-432E-AFEE-711DA2572E2B}"/>
    <cellStyle name="Normal 7 2 2 5 3 2" xfId="1766" xr:uid="{777DC4E7-7649-4DEC-8C07-4127C45F7153}"/>
    <cellStyle name="Normal 7 2 2 5 4" xfId="1767" xr:uid="{BD55F7D2-DAA5-4E00-91F4-032CB7A55A9A}"/>
    <cellStyle name="Normal 7 2 2 6" xfId="693" xr:uid="{6D338643-6E61-4007-9E5D-D492253A58A8}"/>
    <cellStyle name="Normal 7 2 2 6 2" xfId="1768" xr:uid="{05FF076E-354B-484B-821E-AB89795C22E1}"/>
    <cellStyle name="Normal 7 2 2 6 2 2" xfId="1769" xr:uid="{E033716D-6C20-4351-B0AA-0247A371A48F}"/>
    <cellStyle name="Normal 7 2 2 6 3" xfId="1770" xr:uid="{1F963962-239B-49B6-9EE9-C9C8DDF40EAC}"/>
    <cellStyle name="Normal 7 2 2 6 4" xfId="3433" xr:uid="{F99C3A25-3B13-4107-9CF5-3C47B151366A}"/>
    <cellStyle name="Normal 7 2 2 7" xfId="1771" xr:uid="{7CE32C9B-0F3E-41AD-9AB6-E218390EF7B8}"/>
    <cellStyle name="Normal 7 2 2 7 2" xfId="1772" xr:uid="{E78FF645-0880-4E17-90DA-D1ACB0A72A70}"/>
    <cellStyle name="Normal 7 2 2 8" xfId="1773" xr:uid="{D357C29D-DD9B-426A-B7DF-F09F8C637B13}"/>
    <cellStyle name="Normal 7 2 2 9" xfId="3434" xr:uid="{19B67CFD-2EC0-4CD5-ABCE-EEAE26EADE4C}"/>
    <cellStyle name="Normal 7 2 3" xfId="132" xr:uid="{A94FBF6E-9844-4C82-998D-E2D36082B810}"/>
    <cellStyle name="Normal 7 2 3 2" xfId="133" xr:uid="{802D34EA-6E93-492E-B0D4-A1662816783D}"/>
    <cellStyle name="Normal 7 2 3 2 2" xfId="694" xr:uid="{8CD60B22-57AF-4773-945D-92E33CDB1F6E}"/>
    <cellStyle name="Normal 7 2 3 2 2 2" xfId="695" xr:uid="{036FAD79-465D-429E-9D70-0D527E95496D}"/>
    <cellStyle name="Normal 7 2 3 2 2 2 2" xfId="1774" xr:uid="{C5CC3927-A884-4BB2-9918-81769CE4616D}"/>
    <cellStyle name="Normal 7 2 3 2 2 2 2 2" xfId="1775" xr:uid="{999F5C15-AABA-4659-BED3-D9219B0612F0}"/>
    <cellStyle name="Normal 7 2 3 2 2 2 3" xfId="1776" xr:uid="{17A37899-F4EC-4037-B2AE-0CC047F9E790}"/>
    <cellStyle name="Normal 7 2 3 2 2 3" xfId="1777" xr:uid="{F5039D98-F896-4D76-8117-A4A87A2AF24E}"/>
    <cellStyle name="Normal 7 2 3 2 2 3 2" xfId="1778" xr:uid="{B5DB00D7-24D9-4BDB-8C5D-3FBC0EADF6D1}"/>
    <cellStyle name="Normal 7 2 3 2 2 4" xfId="1779" xr:uid="{3FCA49FC-9FF2-44CD-929A-3E4305829332}"/>
    <cellStyle name="Normal 7 2 3 2 3" xfId="696" xr:uid="{CD82188E-0BD0-4DC8-BD87-948761635BB7}"/>
    <cellStyle name="Normal 7 2 3 2 3 2" xfId="1780" xr:uid="{403904BF-E5ED-42CF-AD1E-9732A42C313F}"/>
    <cellStyle name="Normal 7 2 3 2 3 2 2" xfId="1781" xr:uid="{FC39C091-9FE2-4E96-B062-E175DFC46B14}"/>
    <cellStyle name="Normal 7 2 3 2 3 3" xfId="1782" xr:uid="{25F328E4-3C68-43F0-BA63-83825805AD94}"/>
    <cellStyle name="Normal 7 2 3 2 3 4" xfId="3435" xr:uid="{D26C55F0-2793-4281-B469-BC6080832DD2}"/>
    <cellStyle name="Normal 7 2 3 2 4" xfId="1783" xr:uid="{45BB9583-477D-4DE1-9278-E769CF6B5B1D}"/>
    <cellStyle name="Normal 7 2 3 2 4 2" xfId="1784" xr:uid="{1BFAAFFA-EAD3-4CBC-88D1-E7BC51058D9B}"/>
    <cellStyle name="Normal 7 2 3 2 5" xfId="1785" xr:uid="{1C59B5DA-6CE6-42F9-8B66-CAD82971AB63}"/>
    <cellStyle name="Normal 7 2 3 2 6" xfId="3436" xr:uid="{369C0741-52BD-4088-BB9A-79FF888BDB8C}"/>
    <cellStyle name="Normal 7 2 3 3" xfId="352" xr:uid="{5367DE0E-1B11-472A-8C32-DDB3E5744E38}"/>
    <cellStyle name="Normal 7 2 3 3 2" xfId="697" xr:uid="{ECF29E08-FBA2-461E-8F4A-EDF65EE7367F}"/>
    <cellStyle name="Normal 7 2 3 3 2 2" xfId="698" xr:uid="{369BE11A-B9A7-4D3F-BD55-CA13424194EC}"/>
    <cellStyle name="Normal 7 2 3 3 2 2 2" xfId="1786" xr:uid="{8BB8E3D4-66F6-4C32-A6D7-A17696791A67}"/>
    <cellStyle name="Normal 7 2 3 3 2 2 2 2" xfId="1787" xr:uid="{ED6040A2-5626-4427-ADE3-1EED3AF6CB8A}"/>
    <cellStyle name="Normal 7 2 3 3 2 2 3" xfId="1788" xr:uid="{0D749945-2E6A-4A27-96D0-5FA8440F2987}"/>
    <cellStyle name="Normal 7 2 3 3 2 3" xfId="1789" xr:uid="{E8136A16-3318-483C-8313-435191C39807}"/>
    <cellStyle name="Normal 7 2 3 3 2 3 2" xfId="1790" xr:uid="{1976286B-9262-43F6-8244-E2DA2D80BFB4}"/>
    <cellStyle name="Normal 7 2 3 3 2 4" xfId="1791" xr:uid="{F129731C-C6E1-4B91-8435-31820D7A6CDB}"/>
    <cellStyle name="Normal 7 2 3 3 3" xfId="699" xr:uid="{494BE4F0-7B92-4359-8A13-9AE7CA6E8FB1}"/>
    <cellStyle name="Normal 7 2 3 3 3 2" xfId="1792" xr:uid="{D1AC9B5B-4C75-43EA-A9C9-000679082EFD}"/>
    <cellStyle name="Normal 7 2 3 3 3 2 2" xfId="1793" xr:uid="{B0B426A0-A35D-4647-BECF-67B9D9DC7A73}"/>
    <cellStyle name="Normal 7 2 3 3 3 3" xfId="1794" xr:uid="{A1B19300-51A3-4508-B175-329014BA65EC}"/>
    <cellStyle name="Normal 7 2 3 3 4" xfId="1795" xr:uid="{0147B5BE-3750-4E73-B575-61C6A565184E}"/>
    <cellStyle name="Normal 7 2 3 3 4 2" xfId="1796" xr:uid="{BF21E515-6B57-4A00-8D4F-D161D28EB989}"/>
    <cellStyle name="Normal 7 2 3 3 5" xfId="1797" xr:uid="{08924CBD-F5AC-4D92-94D9-CDCE78EC5B78}"/>
    <cellStyle name="Normal 7 2 3 4" xfId="353" xr:uid="{CBFF6707-1825-4EF6-813A-1FFF3EF6AFD7}"/>
    <cellStyle name="Normal 7 2 3 4 2" xfId="700" xr:uid="{5E3B01D8-0EB9-4ABC-8482-D3A4051DC11A}"/>
    <cellStyle name="Normal 7 2 3 4 2 2" xfId="1798" xr:uid="{37ACC592-824D-48D9-9AA4-A1081C9622D4}"/>
    <cellStyle name="Normal 7 2 3 4 2 2 2" xfId="1799" xr:uid="{C63123B9-F553-448B-8674-6550FC9380AD}"/>
    <cellStyle name="Normal 7 2 3 4 2 3" xfId="1800" xr:uid="{C8728D68-0351-42A7-95DA-AE826B7F2143}"/>
    <cellStyle name="Normal 7 2 3 4 3" xfId="1801" xr:uid="{EB59DAD2-63CA-43FE-9064-D1582B44E112}"/>
    <cellStyle name="Normal 7 2 3 4 3 2" xfId="1802" xr:uid="{7C579813-8565-43EE-A801-3246490B8276}"/>
    <cellStyle name="Normal 7 2 3 4 4" xfId="1803" xr:uid="{1BEF0543-70E2-46EC-8A38-AABF9E041657}"/>
    <cellStyle name="Normal 7 2 3 5" xfId="701" xr:uid="{9BF3D977-82E6-4469-A196-A1A145BF9DA8}"/>
    <cellStyle name="Normal 7 2 3 5 2" xfId="1804" xr:uid="{3A50BBCC-8020-4187-8E2B-ED51CFDF7E4F}"/>
    <cellStyle name="Normal 7 2 3 5 2 2" xfId="1805" xr:uid="{30E2B978-0CC5-4C1B-80EC-A499CCC42F45}"/>
    <cellStyle name="Normal 7 2 3 5 3" xfId="1806" xr:uid="{89FF7226-4A73-43CD-8BA2-6362C4974126}"/>
    <cellStyle name="Normal 7 2 3 5 4" xfId="3437" xr:uid="{610A0C58-9FA4-44E2-90AC-16C94DBAB9A4}"/>
    <cellStyle name="Normal 7 2 3 6" xfId="1807" xr:uid="{6D75968A-F0D4-44B9-B7C1-F475E45C624B}"/>
    <cellStyle name="Normal 7 2 3 6 2" xfId="1808" xr:uid="{A459AEF0-7AAC-4C19-B034-C89E2788B00E}"/>
    <cellStyle name="Normal 7 2 3 7" xfId="1809" xr:uid="{DB7D5C5B-7FCD-4909-A5DF-82703A26CBCE}"/>
    <cellStyle name="Normal 7 2 3 8" xfId="3438" xr:uid="{44CB1C2F-0089-47CC-A453-7E42C7BB39A6}"/>
    <cellStyle name="Normal 7 2 4" xfId="134" xr:uid="{DCCE0996-6D8B-4104-840C-F47DDBDB870C}"/>
    <cellStyle name="Normal 7 2 4 2" xfId="448" xr:uid="{2BD49E80-AD87-4047-8EAA-CA4647DDA912}"/>
    <cellStyle name="Normal 7 2 4 2 2" xfId="702" xr:uid="{9F10B3AC-45B0-4AB8-8BDB-759310FC2670}"/>
    <cellStyle name="Normal 7 2 4 2 2 2" xfId="1810" xr:uid="{1052AF06-B225-4BD3-87E3-E0B53D55D45A}"/>
    <cellStyle name="Normal 7 2 4 2 2 2 2" xfId="1811" xr:uid="{85B4E3DC-F886-4B8B-A911-0A99BC146E23}"/>
    <cellStyle name="Normal 7 2 4 2 2 3" xfId="1812" xr:uid="{9300DE68-41D8-437C-8098-8CECBED76E7E}"/>
    <cellStyle name="Normal 7 2 4 2 2 4" xfId="3439" xr:uid="{55FF48FC-6E4F-4091-8E35-201B67E08467}"/>
    <cellStyle name="Normal 7 2 4 2 3" xfId="1813" xr:uid="{768FBB81-4C28-4237-AA78-71DA49C992F3}"/>
    <cellStyle name="Normal 7 2 4 2 3 2" xfId="1814" xr:uid="{0BF8F6CA-8734-4AA1-BC48-F77DEEBB1791}"/>
    <cellStyle name="Normal 7 2 4 2 4" xfId="1815" xr:uid="{610156E5-4983-47AF-8FA9-DE4703D53FE4}"/>
    <cellStyle name="Normal 7 2 4 2 5" xfId="3440" xr:uid="{555BC5AA-C8AD-4E3C-9358-70A6B257A9CB}"/>
    <cellStyle name="Normal 7 2 4 3" xfId="703" xr:uid="{5EC815D4-3DA3-4098-9DE7-A833FA0D8162}"/>
    <cellStyle name="Normal 7 2 4 3 2" xfId="1816" xr:uid="{3778F601-AD72-4C24-9A72-3920F9859A64}"/>
    <cellStyle name="Normal 7 2 4 3 2 2" xfId="1817" xr:uid="{D87B351D-D108-46C9-83C5-469C0254FC30}"/>
    <cellStyle name="Normal 7 2 4 3 3" xfId="1818" xr:uid="{DEEDB2AC-6D9E-4B36-A30B-55451B42CBD9}"/>
    <cellStyle name="Normal 7 2 4 3 4" xfId="3441" xr:uid="{49550A29-0443-4F60-8E39-0E9F0FEA9CB4}"/>
    <cellStyle name="Normal 7 2 4 4" xfId="1819" xr:uid="{5BEA2A1A-8977-4A95-83FC-430827A7B587}"/>
    <cellStyle name="Normal 7 2 4 4 2" xfId="1820" xr:uid="{6ADBD8E5-4E0A-4165-8700-20A255A5D612}"/>
    <cellStyle name="Normal 7 2 4 4 3" xfId="3442" xr:uid="{8EBF5FA8-1AF3-4F6A-BBE9-2F068CB93EA0}"/>
    <cellStyle name="Normal 7 2 4 4 4" xfId="3443" xr:uid="{EC623CC9-C96D-4E25-9137-F3B331261D0F}"/>
    <cellStyle name="Normal 7 2 4 5" xfId="1821" xr:uid="{E35596F4-6CA6-42B9-9E37-87B2E65BA6F3}"/>
    <cellStyle name="Normal 7 2 4 6" xfId="3444" xr:uid="{A51130A8-153E-400F-B99A-F4A9F10C01F5}"/>
    <cellStyle name="Normal 7 2 4 7" xfId="3445" xr:uid="{56E4B193-95FF-4236-96B5-209F458D23B9}"/>
    <cellStyle name="Normal 7 2 5" xfId="354" xr:uid="{44FBB0AE-57AA-41F9-893E-CA52D404CD1B}"/>
    <cellStyle name="Normal 7 2 5 2" xfId="704" xr:uid="{8C26FE26-75DA-4996-934F-12F02BFA15F4}"/>
    <cellStyle name="Normal 7 2 5 2 2" xfId="705" xr:uid="{933EB56B-00C6-4F9C-B5E4-C07A45F17E16}"/>
    <cellStyle name="Normal 7 2 5 2 2 2" xfId="1822" xr:uid="{BB3513F3-C8D0-461B-94CB-9C989C5528F9}"/>
    <cellStyle name="Normal 7 2 5 2 2 2 2" xfId="1823" xr:uid="{0195817F-3C80-4263-8CFE-81BE22DD97F1}"/>
    <cellStyle name="Normal 7 2 5 2 2 3" xfId="1824" xr:uid="{5D87A9FF-E7DD-4C55-8EAB-616C954F0896}"/>
    <cellStyle name="Normal 7 2 5 2 3" xfId="1825" xr:uid="{78A4B5AD-1D52-458A-B401-6E5EF8A7AEA5}"/>
    <cellStyle name="Normal 7 2 5 2 3 2" xfId="1826" xr:uid="{B0C7B6EC-96A5-4F9B-94D0-1EA3BAD44030}"/>
    <cellStyle name="Normal 7 2 5 2 4" xfId="1827" xr:uid="{4D6CF5EE-7809-459F-81A1-EE97757FF7D9}"/>
    <cellStyle name="Normal 7 2 5 3" xfId="706" xr:uid="{7213446B-D633-4197-90F9-9D2A31498789}"/>
    <cellStyle name="Normal 7 2 5 3 2" xfId="1828" xr:uid="{56BB51AB-2E00-49AC-9CC1-E3576E933458}"/>
    <cellStyle name="Normal 7 2 5 3 2 2" xfId="1829" xr:uid="{5A1F1A2F-75CE-45EC-BFD3-542686E2692A}"/>
    <cellStyle name="Normal 7 2 5 3 3" xfId="1830" xr:uid="{2D16E85E-67D0-4F42-BDE6-B565338F5817}"/>
    <cellStyle name="Normal 7 2 5 3 4" xfId="3446" xr:uid="{5BA17522-F17C-4A90-9555-1A2C6737A155}"/>
    <cellStyle name="Normal 7 2 5 4" xfId="1831" xr:uid="{022E5BAC-8555-45A5-8376-6D5564A99A4B}"/>
    <cellStyle name="Normal 7 2 5 4 2" xfId="1832" xr:uid="{683637B3-BDD5-46C0-8670-65BFC887295D}"/>
    <cellStyle name="Normal 7 2 5 5" xfId="1833" xr:uid="{777A6D76-FF5C-43F2-B689-371E29EFBDB9}"/>
    <cellStyle name="Normal 7 2 5 6" xfId="3447" xr:uid="{924AC04A-79E9-4BF6-9230-1D1E1FE8E365}"/>
    <cellStyle name="Normal 7 2 6" xfId="355" xr:uid="{7869D92E-FC42-4667-85C8-EFF9DFA651B3}"/>
    <cellStyle name="Normal 7 2 6 2" xfId="707" xr:uid="{C5A947CC-4E78-4B11-94A6-17792C795045}"/>
    <cellStyle name="Normal 7 2 6 2 2" xfId="1834" xr:uid="{7C0B0E20-8301-4EF6-A7E1-0B829AF90E45}"/>
    <cellStyle name="Normal 7 2 6 2 2 2" xfId="1835" xr:uid="{CE21C547-C249-4F16-8121-788011729F69}"/>
    <cellStyle name="Normal 7 2 6 2 3" xfId="1836" xr:uid="{DE397D33-B93A-4A0A-B063-E56B374A9D4A}"/>
    <cellStyle name="Normal 7 2 6 2 4" xfId="3448" xr:uid="{4E5DDBFA-E4EA-4DEB-A83A-29607D0CFB8D}"/>
    <cellStyle name="Normal 7 2 6 3" xfId="1837" xr:uid="{38C58E53-7A83-4CFD-B037-D524861C648A}"/>
    <cellStyle name="Normal 7 2 6 3 2" xfId="1838" xr:uid="{883C6803-C443-4508-8F4B-740930823BAD}"/>
    <cellStyle name="Normal 7 2 6 4" xfId="1839" xr:uid="{40222919-51FD-495A-A2E4-3902C91BB1F7}"/>
    <cellStyle name="Normal 7 2 6 5" xfId="3449" xr:uid="{3D20C1D0-8741-4337-9D89-D4616EA5B387}"/>
    <cellStyle name="Normal 7 2 7" xfId="708" xr:uid="{E13EC54B-A97A-427C-AB13-A3E9326C0709}"/>
    <cellStyle name="Normal 7 2 7 2" xfId="1840" xr:uid="{E09A8B52-8B8A-430D-8591-7BA2FCD7C2A9}"/>
    <cellStyle name="Normal 7 2 7 2 2" xfId="1841" xr:uid="{BC5C9937-8D9D-4347-8C1F-F4D6657466B4}"/>
    <cellStyle name="Normal 7 2 7 2 3" xfId="4409" xr:uid="{14FBD7F7-2489-49CB-A52E-14102196867A}"/>
    <cellStyle name="Normal 7 2 7 3" xfId="1842" xr:uid="{145411DB-A298-4EDE-9541-C9A79A9CA146}"/>
    <cellStyle name="Normal 7 2 7 4" xfId="3450" xr:uid="{162E57CB-1178-4B03-92AA-5D8FA23FC9DB}"/>
    <cellStyle name="Normal 7 2 7 4 2" xfId="4579" xr:uid="{50C051CD-E4FB-43FC-8314-D1D15E77928E}"/>
    <cellStyle name="Normal 7 2 7 4 3" xfId="4686" xr:uid="{46792D3F-F0B8-4EB6-8E9D-E8A419936667}"/>
    <cellStyle name="Normal 7 2 7 4 4" xfId="4608" xr:uid="{6BAC4F6F-4604-4CA5-A909-B653BD92D0C5}"/>
    <cellStyle name="Normal 7 2 8" xfId="1843" xr:uid="{FB8881A9-70FB-4B4E-A1AC-EA1CE6C22D8C}"/>
    <cellStyle name="Normal 7 2 8 2" xfId="1844" xr:uid="{3C274555-B085-4E01-A7D7-F7E1A925DFE1}"/>
    <cellStyle name="Normal 7 2 8 3" xfId="3451" xr:uid="{34946934-C95A-4657-80DC-A461541934AB}"/>
    <cellStyle name="Normal 7 2 8 4" xfId="3452" xr:uid="{B845BA3A-2FD4-4310-9101-8C2264FA4CD1}"/>
    <cellStyle name="Normal 7 2 9" xfId="1845" xr:uid="{7610077B-588D-432D-B252-E0160ECF4CBF}"/>
    <cellStyle name="Normal 7 3" xfId="135" xr:uid="{40016E7D-803A-44B5-999D-2F445A710DE7}"/>
    <cellStyle name="Normal 7 3 10" xfId="3453" xr:uid="{E55B3CFD-1F0C-42D4-AC91-5921D43ED9CD}"/>
    <cellStyle name="Normal 7 3 11" xfId="3454" xr:uid="{DC81CE3F-9E5F-4EA2-BCE0-4F705BF8DCE9}"/>
    <cellStyle name="Normal 7 3 2" xfId="136" xr:uid="{DB68EE75-C29B-4112-9199-47D2CC998D00}"/>
    <cellStyle name="Normal 7 3 2 2" xfId="137" xr:uid="{CF48C910-734F-4FA0-B604-96A8E676B286}"/>
    <cellStyle name="Normal 7 3 2 2 2" xfId="356" xr:uid="{FED9DD9E-6C50-4F31-A8D0-F55DFE2C4421}"/>
    <cellStyle name="Normal 7 3 2 2 2 2" xfId="709" xr:uid="{F7D0BA56-CB54-40E5-8B78-5EBE0EE5890D}"/>
    <cellStyle name="Normal 7 3 2 2 2 2 2" xfId="1846" xr:uid="{D352107B-03BD-4919-8BC8-23C9AA0E42B2}"/>
    <cellStyle name="Normal 7 3 2 2 2 2 2 2" xfId="1847" xr:uid="{BD99D9FE-F252-4BF2-8EE8-F12E1D9457B1}"/>
    <cellStyle name="Normal 7 3 2 2 2 2 3" xfId="1848" xr:uid="{0A4E2EEC-1E0D-4FA3-881E-BAD53E97BEF2}"/>
    <cellStyle name="Normal 7 3 2 2 2 2 4" xfId="3455" xr:uid="{DAA18DD5-B7B9-4CC2-B0B0-EF75192060B1}"/>
    <cellStyle name="Normal 7 3 2 2 2 3" xfId="1849" xr:uid="{56D09E46-2797-4478-B729-9A89A1D3DD7E}"/>
    <cellStyle name="Normal 7 3 2 2 2 3 2" xfId="1850" xr:uid="{573BBEC2-AB1F-4FC6-878C-D814B7DE1F3C}"/>
    <cellStyle name="Normal 7 3 2 2 2 3 3" xfId="3456" xr:uid="{300DBF88-1BA4-4DBF-A475-F2D4ECFE2B73}"/>
    <cellStyle name="Normal 7 3 2 2 2 3 4" xfId="3457" xr:uid="{DD874664-9271-458E-B937-CD37F73B5CBA}"/>
    <cellStyle name="Normal 7 3 2 2 2 4" xfId="1851" xr:uid="{E7B61EED-A821-4E35-8125-4F5D9BDE68AD}"/>
    <cellStyle name="Normal 7 3 2 2 2 5" xfId="3458" xr:uid="{14EC602D-5716-4085-B139-E1711A3D8E47}"/>
    <cellStyle name="Normal 7 3 2 2 2 6" xfId="3459" xr:uid="{21BA4DBB-060C-4332-9870-AE935C50F83E}"/>
    <cellStyle name="Normal 7 3 2 2 3" xfId="710" xr:uid="{66350C3B-C2D0-4578-B7DB-7D3778F044D0}"/>
    <cellStyle name="Normal 7 3 2 2 3 2" xfId="1852" xr:uid="{BA918DA4-065F-457A-829D-9B0CC95B1762}"/>
    <cellStyle name="Normal 7 3 2 2 3 2 2" xfId="1853" xr:uid="{BBBE06B5-F8F3-40EE-A6AD-546038AF4DCB}"/>
    <cellStyle name="Normal 7 3 2 2 3 2 3" xfId="3460" xr:uid="{AE79DD45-8FD7-4304-810E-3A454E7D4765}"/>
    <cellStyle name="Normal 7 3 2 2 3 2 4" xfId="3461" xr:uid="{DF8F2E57-8633-43E4-B260-A096B8CBE176}"/>
    <cellStyle name="Normal 7 3 2 2 3 3" xfId="1854" xr:uid="{34F4FAA8-43D7-445C-9A19-18EBC0967B1D}"/>
    <cellStyle name="Normal 7 3 2 2 3 4" xfId="3462" xr:uid="{D4F488B4-6CFF-426C-807F-C73BA85E1430}"/>
    <cellStyle name="Normal 7 3 2 2 3 5" xfId="3463" xr:uid="{33E5D66A-84E0-4A91-9FD1-C12FA0A1C5F9}"/>
    <cellStyle name="Normal 7 3 2 2 4" xfId="1855" xr:uid="{8CD492F7-7661-415E-AD2C-3A7E9FDB1A20}"/>
    <cellStyle name="Normal 7 3 2 2 4 2" xfId="1856" xr:uid="{5FE3EAF2-74BC-4F06-8581-BAC1AB136E60}"/>
    <cellStyle name="Normal 7 3 2 2 4 3" xfId="3464" xr:uid="{BB5B896F-1492-49F0-B781-D472A989FFD0}"/>
    <cellStyle name="Normal 7 3 2 2 4 4" xfId="3465" xr:uid="{9F6A0E54-AA1B-4848-9F84-A812DDF39A62}"/>
    <cellStyle name="Normal 7 3 2 2 5" xfId="1857" xr:uid="{EB11A028-3005-4886-B637-7BD7B7685599}"/>
    <cellStyle name="Normal 7 3 2 2 5 2" xfId="3466" xr:uid="{907A02A1-FCF9-4516-B5A4-E05FF463DA03}"/>
    <cellStyle name="Normal 7 3 2 2 5 3" xfId="3467" xr:uid="{03B30469-34F4-4CEB-BDED-7FD545495981}"/>
    <cellStyle name="Normal 7 3 2 2 5 4" xfId="3468" xr:uid="{1D6E74C9-9466-41E1-95AF-4F6217F80FF1}"/>
    <cellStyle name="Normal 7 3 2 2 6" xfId="3469" xr:uid="{879A4139-939F-4083-8804-2B5CB39DF21E}"/>
    <cellStyle name="Normal 7 3 2 2 7" xfId="3470" xr:uid="{99EBB94B-44EA-4689-BC9E-EA4CF36DB6F3}"/>
    <cellStyle name="Normal 7 3 2 2 8" xfId="3471" xr:uid="{98F8EC98-D399-428D-9893-EB659039886B}"/>
    <cellStyle name="Normal 7 3 2 3" xfId="357" xr:uid="{2E7075F5-6080-49CD-972B-12DA73C0A063}"/>
    <cellStyle name="Normal 7 3 2 3 2" xfId="711" xr:uid="{4A38500D-504F-4EAC-A35E-F15F1FB024EF}"/>
    <cellStyle name="Normal 7 3 2 3 2 2" xfId="712" xr:uid="{0A8CCCE0-E522-40CD-9796-DBE1497EC3BC}"/>
    <cellStyle name="Normal 7 3 2 3 2 2 2" xfId="1858" xr:uid="{D86AEC13-864B-4BDF-A1BC-7C8527D4E1FD}"/>
    <cellStyle name="Normal 7 3 2 3 2 2 2 2" xfId="1859" xr:uid="{E0FE5AFA-0368-46C8-BDF6-CE2615D84450}"/>
    <cellStyle name="Normal 7 3 2 3 2 2 3" xfId="1860" xr:uid="{EF9E8764-B185-4CCD-9C42-8E2FD5CED467}"/>
    <cellStyle name="Normal 7 3 2 3 2 3" xfId="1861" xr:uid="{99938C8B-5F10-4E1C-B45F-8508280A56EE}"/>
    <cellStyle name="Normal 7 3 2 3 2 3 2" xfId="1862" xr:uid="{AE72E454-BA1C-458A-81D8-25A642A73F64}"/>
    <cellStyle name="Normal 7 3 2 3 2 4" xfId="1863" xr:uid="{F098D93D-518F-4777-BDFE-05D2773FAA22}"/>
    <cellStyle name="Normal 7 3 2 3 3" xfId="713" xr:uid="{280F6337-B590-401E-9096-569BB0D6DE1B}"/>
    <cellStyle name="Normal 7 3 2 3 3 2" xfId="1864" xr:uid="{5DC202CE-4F60-4439-A53A-9311201F7797}"/>
    <cellStyle name="Normal 7 3 2 3 3 2 2" xfId="1865" xr:uid="{5CF798CC-96B3-4770-B48C-2CA4B18C74A8}"/>
    <cellStyle name="Normal 7 3 2 3 3 3" xfId="1866" xr:uid="{6C7DD28E-FB51-44A2-9536-752176FA9F13}"/>
    <cellStyle name="Normal 7 3 2 3 3 4" xfId="3472" xr:uid="{D5293C17-ED6B-4FCE-BFB6-A838F58785A4}"/>
    <cellStyle name="Normal 7 3 2 3 4" xfId="1867" xr:uid="{B2075090-E2A8-4612-BDFD-A9AE38F62385}"/>
    <cellStyle name="Normal 7 3 2 3 4 2" xfId="1868" xr:uid="{04D6E029-35D2-4F89-B8E9-8CC4C938709E}"/>
    <cellStyle name="Normal 7 3 2 3 5" xfId="1869" xr:uid="{BCF23174-0C78-4087-967D-1211EE114B4B}"/>
    <cellStyle name="Normal 7 3 2 3 6" xfId="3473" xr:uid="{E055C7B3-35DE-4FD2-B2D8-318E74A21098}"/>
    <cellStyle name="Normal 7 3 2 4" xfId="358" xr:uid="{6B3A20F1-5B0D-4C77-988B-1B5E40115D31}"/>
    <cellStyle name="Normal 7 3 2 4 2" xfId="714" xr:uid="{CD1D87A9-C290-4237-B8B6-FE614465731D}"/>
    <cellStyle name="Normal 7 3 2 4 2 2" xfId="1870" xr:uid="{2F7E8CBB-ED52-4432-8538-A5D70DFF77A5}"/>
    <cellStyle name="Normal 7 3 2 4 2 2 2" xfId="1871" xr:uid="{45FC626E-3ED5-474A-BE20-AF30ED68CD78}"/>
    <cellStyle name="Normal 7 3 2 4 2 3" xfId="1872" xr:uid="{844657CD-55CA-4F97-8682-BBC30CCEF0C7}"/>
    <cellStyle name="Normal 7 3 2 4 2 4" xfId="3474" xr:uid="{7703560E-E05E-415D-9D08-34C93656E04D}"/>
    <cellStyle name="Normal 7 3 2 4 3" xfId="1873" xr:uid="{9AF1DFDA-DB57-4795-9984-0CF6E7AA9E86}"/>
    <cellStyle name="Normal 7 3 2 4 3 2" xfId="1874" xr:uid="{7FFD55F8-A9E7-4929-8A85-155C49518755}"/>
    <cellStyle name="Normal 7 3 2 4 4" xfId="1875" xr:uid="{910B8AC1-B06B-4C82-9F87-7DB0EA082D07}"/>
    <cellStyle name="Normal 7 3 2 4 5" xfId="3475" xr:uid="{5204E36F-684F-45F9-A36F-3BE8452789FB}"/>
    <cellStyle name="Normal 7 3 2 5" xfId="359" xr:uid="{1D2D4DD4-9E75-47B9-9DCB-D3E7B2AE6E85}"/>
    <cellStyle name="Normal 7 3 2 5 2" xfId="1876" xr:uid="{BBD8FE0D-D6E8-4A1D-8EA8-B0A69F7BE357}"/>
    <cellStyle name="Normal 7 3 2 5 2 2" xfId="1877" xr:uid="{46EA2820-D314-4E2C-9B5A-B2F7C6DC756A}"/>
    <cellStyle name="Normal 7 3 2 5 3" xfId="1878" xr:uid="{B8DCB625-8020-4927-9A0E-DA3F9C51C462}"/>
    <cellStyle name="Normal 7 3 2 5 4" xfId="3476" xr:uid="{15146A0A-CC6B-40A8-AFE3-87D831792BFF}"/>
    <cellStyle name="Normal 7 3 2 6" xfId="1879" xr:uid="{D0324BEE-DBFB-4490-975C-F8E82ED72056}"/>
    <cellStyle name="Normal 7 3 2 6 2" xfId="1880" xr:uid="{B3B062B5-C6E3-48DC-AFC4-31063C7934F4}"/>
    <cellStyle name="Normal 7 3 2 6 3" xfId="3477" xr:uid="{5FF150C6-8D39-4D39-AFAD-505FCC77690B}"/>
    <cellStyle name="Normal 7 3 2 6 4" xfId="3478" xr:uid="{5403710E-B2D7-423B-B6C0-C1C98FBA4653}"/>
    <cellStyle name="Normal 7 3 2 7" xfId="1881" xr:uid="{0325E246-1190-4CD9-8B3B-A9A265A73958}"/>
    <cellStyle name="Normal 7 3 2 8" xfId="3479" xr:uid="{42C9D970-2AEC-474E-9A38-BE846268A7A4}"/>
    <cellStyle name="Normal 7 3 2 9" xfId="3480" xr:uid="{4E71BCF8-AE36-4B34-939A-79D61EA9B64E}"/>
    <cellStyle name="Normal 7 3 3" xfId="138" xr:uid="{FE92AF09-886B-479A-B6E4-7591E95CD0C8}"/>
    <cellStyle name="Normal 7 3 3 2" xfId="139" xr:uid="{928E870E-0473-4E46-A1E9-A292517A1178}"/>
    <cellStyle name="Normal 7 3 3 2 2" xfId="715" xr:uid="{AEAEAE29-259D-4CFC-AB61-88964B78CEE6}"/>
    <cellStyle name="Normal 7 3 3 2 2 2" xfId="1882" xr:uid="{23CC3948-AED6-4644-B99C-5E636E2D0C6F}"/>
    <cellStyle name="Normal 7 3 3 2 2 2 2" xfId="1883" xr:uid="{13E08551-1766-4F21-B752-548B21DDB231}"/>
    <cellStyle name="Normal 7 3 3 2 2 2 2 2" xfId="4484" xr:uid="{B87F674A-AA30-43D0-8E43-63F669C27439}"/>
    <cellStyle name="Normal 7 3 3 2 2 2 3" xfId="4485" xr:uid="{77268D3A-F277-4ADE-8F9F-BAA842601DEE}"/>
    <cellStyle name="Normal 7 3 3 2 2 3" xfId="1884" xr:uid="{1729A012-DC5D-45D4-BDA8-32F3835852E1}"/>
    <cellStyle name="Normal 7 3 3 2 2 3 2" xfId="4486" xr:uid="{A2665831-4310-4CF3-BBE8-9D42CA37826F}"/>
    <cellStyle name="Normal 7 3 3 2 2 4" xfId="3481" xr:uid="{2CD80047-365F-4365-8187-4AA79649CA09}"/>
    <cellStyle name="Normal 7 3 3 2 3" xfId="1885" xr:uid="{DE8DC322-079B-464E-97CC-1977167D9E34}"/>
    <cellStyle name="Normal 7 3 3 2 3 2" xfId="1886" xr:uid="{C791FD63-4A64-4B06-A06E-BD1C2642B0AA}"/>
    <cellStyle name="Normal 7 3 3 2 3 2 2" xfId="4487" xr:uid="{D82EF561-1142-4782-BF50-3FFD9B6CC32F}"/>
    <cellStyle name="Normal 7 3 3 2 3 3" xfId="3482" xr:uid="{53F8893C-DC55-49C8-9430-AEFE9DD3F1D2}"/>
    <cellStyle name="Normal 7 3 3 2 3 4" xfId="3483" xr:uid="{6DFD0988-C639-4D09-93F4-012BAE964A30}"/>
    <cellStyle name="Normal 7 3 3 2 4" xfId="1887" xr:uid="{8CE50DC4-4972-4A7A-BA05-E84F1C516837}"/>
    <cellStyle name="Normal 7 3 3 2 4 2" xfId="4488" xr:uid="{2E12A02D-97D9-461C-8A87-93C20AF55AFA}"/>
    <cellStyle name="Normal 7 3 3 2 5" xfId="3484" xr:uid="{158CE934-0F02-48AC-A92F-8E33D46DCFC8}"/>
    <cellStyle name="Normal 7 3 3 2 6" xfId="3485" xr:uid="{05BA8989-3641-42A1-99D6-F12872461235}"/>
    <cellStyle name="Normal 7 3 3 3" xfId="360" xr:uid="{BC44A4A3-34A6-44EE-BFCB-7FD8EE00C45B}"/>
    <cellStyle name="Normal 7 3 3 3 2" xfId="1888" xr:uid="{C72010DA-3A68-44EF-A732-2141099E0820}"/>
    <cellStyle name="Normal 7 3 3 3 2 2" xfId="1889" xr:uid="{567B102F-C2AA-4584-A096-0CC744AE5F29}"/>
    <cellStyle name="Normal 7 3 3 3 2 2 2" xfId="4489" xr:uid="{40D7C126-C3EE-447B-8559-756A8B1DE7C5}"/>
    <cellStyle name="Normal 7 3 3 3 2 3" xfId="3486" xr:uid="{39CCCDD0-A6BB-46FD-B940-248F5ACADEBD}"/>
    <cellStyle name="Normal 7 3 3 3 2 4" xfId="3487" xr:uid="{DE2821B7-853F-483A-B175-E367F6F3B22D}"/>
    <cellStyle name="Normal 7 3 3 3 3" xfId="1890" xr:uid="{F7D1014B-FC56-42E4-B017-9105D466992F}"/>
    <cellStyle name="Normal 7 3 3 3 3 2" xfId="4490" xr:uid="{DB4A68B9-56F2-4171-A588-54F47599BA78}"/>
    <cellStyle name="Normal 7 3 3 3 4" xfId="3488" xr:uid="{96114C89-BE52-4947-B939-E8989CF35C94}"/>
    <cellStyle name="Normal 7 3 3 3 5" xfId="3489" xr:uid="{A138ED3C-843F-4FF9-A32B-3B886066D0E0}"/>
    <cellStyle name="Normal 7 3 3 4" xfId="1891" xr:uid="{CD387CDA-5BC4-4474-BA6F-285318D5D9AD}"/>
    <cellStyle name="Normal 7 3 3 4 2" xfId="1892" xr:uid="{F822A325-CC98-49A6-9EF5-BDE0FA2333A9}"/>
    <cellStyle name="Normal 7 3 3 4 2 2" xfId="4491" xr:uid="{59A7E8FE-B8D6-4827-A164-56D853C1215A}"/>
    <cellStyle name="Normal 7 3 3 4 3" xfId="3490" xr:uid="{5A115FE9-96EA-40C9-A959-9F16341EA5BD}"/>
    <cellStyle name="Normal 7 3 3 4 4" xfId="3491" xr:uid="{D5F687BD-EA2C-40B9-A5AE-AE0A583F7E36}"/>
    <cellStyle name="Normal 7 3 3 5" xfId="1893" xr:uid="{B90D9583-5018-4143-8D11-D2B04EAB5193}"/>
    <cellStyle name="Normal 7 3 3 5 2" xfId="3492" xr:uid="{ECBCA521-0117-4623-9165-96B3511353D0}"/>
    <cellStyle name="Normal 7 3 3 5 3" xfId="3493" xr:uid="{1A8E736C-9B80-4BCD-8FB2-D9698EF1D021}"/>
    <cellStyle name="Normal 7 3 3 5 4" xfId="3494" xr:uid="{0D35C7E3-0D6B-48B7-87AE-56491DC60364}"/>
    <cellStyle name="Normal 7 3 3 6" xfId="3495" xr:uid="{E01287A1-D756-4BA6-B14A-8C88D9136391}"/>
    <cellStyle name="Normal 7 3 3 7" xfId="3496" xr:uid="{1592D3F9-9ACE-46B7-BFEE-4FBDE2C3047C}"/>
    <cellStyle name="Normal 7 3 3 8" xfId="3497" xr:uid="{A221651F-69B1-430E-9882-7599F8D78C3D}"/>
    <cellStyle name="Normal 7 3 4" xfId="140" xr:uid="{3909EBE0-4DEE-45E7-BEF9-30785414A0B8}"/>
    <cellStyle name="Normal 7 3 4 2" xfId="716" xr:uid="{4980BA84-AE52-4099-A43C-040DE9249F98}"/>
    <cellStyle name="Normal 7 3 4 2 2" xfId="717" xr:uid="{6892BB7D-03C2-46ED-8E0B-A97702564E90}"/>
    <cellStyle name="Normal 7 3 4 2 2 2" xfId="1894" xr:uid="{FDCF6039-6FD8-4057-B3D8-D55F55A63638}"/>
    <cellStyle name="Normal 7 3 4 2 2 2 2" xfId="1895" xr:uid="{518FEB87-DDE1-4A6C-9A82-0D1BB3CD66D9}"/>
    <cellStyle name="Normal 7 3 4 2 2 3" xfId="1896" xr:uid="{9A4CDEE1-D23E-4647-BE4B-9A72281E35B7}"/>
    <cellStyle name="Normal 7 3 4 2 2 4" xfId="3498" xr:uid="{EC88A348-390F-4C57-98CC-568F0A9B3103}"/>
    <cellStyle name="Normal 7 3 4 2 3" xfId="1897" xr:uid="{8E1E78FB-12D3-43AD-8854-4E9667F3296B}"/>
    <cellStyle name="Normal 7 3 4 2 3 2" xfId="1898" xr:uid="{11AA8D6C-17D5-40DA-AF97-DFCCB915BAEC}"/>
    <cellStyle name="Normal 7 3 4 2 4" xfId="1899" xr:uid="{1CF050C0-AA5A-4541-88B3-44D59EB26A35}"/>
    <cellStyle name="Normal 7 3 4 2 5" xfId="3499" xr:uid="{CA1D8B6D-B8AA-4E2C-A2F4-E9A3D61F6E1D}"/>
    <cellStyle name="Normal 7 3 4 3" xfId="718" xr:uid="{AB8ABA57-F1C8-46D1-9BF9-655ADD01AE25}"/>
    <cellStyle name="Normal 7 3 4 3 2" xfId="1900" xr:uid="{600CB410-DCCE-4518-B910-CE8287A68F50}"/>
    <cellStyle name="Normal 7 3 4 3 2 2" xfId="1901" xr:uid="{A47A93BF-E838-4E93-9B02-1436C18E7B77}"/>
    <cellStyle name="Normal 7 3 4 3 3" xfId="1902" xr:uid="{25617987-9426-4B9F-8E10-3ED26DBF5F6E}"/>
    <cellStyle name="Normal 7 3 4 3 4" xfId="3500" xr:uid="{03C6521B-FED7-43CD-ACB8-A0432F80F898}"/>
    <cellStyle name="Normal 7 3 4 4" xfId="1903" xr:uid="{DA3DC150-0D58-49C9-B1E1-A7A9D6FE14C1}"/>
    <cellStyle name="Normal 7 3 4 4 2" xfId="1904" xr:uid="{481F2384-712A-4859-8AA5-67DE427E6198}"/>
    <cellStyle name="Normal 7 3 4 4 3" xfId="3501" xr:uid="{B49C7229-53B8-4F34-B144-99AAB51FA794}"/>
    <cellStyle name="Normal 7 3 4 4 4" xfId="3502" xr:uid="{1B1B5EE3-11C1-4622-8223-EFF970A62EEE}"/>
    <cellStyle name="Normal 7 3 4 5" xfId="1905" xr:uid="{11493A90-2024-4F18-9715-03F9DD1AEF3C}"/>
    <cellStyle name="Normal 7 3 4 6" xfId="3503" xr:uid="{355915FD-45FF-4C69-976F-7C5134314649}"/>
    <cellStyle name="Normal 7 3 4 7" xfId="3504" xr:uid="{A98E43C4-CC2C-4ED7-95C5-C4402827D16D}"/>
    <cellStyle name="Normal 7 3 5" xfId="361" xr:uid="{3206AC2A-7604-423F-A114-436387004A53}"/>
    <cellStyle name="Normal 7 3 5 2" xfId="719" xr:uid="{50E05040-F3FB-4669-A2CF-DC1D2AD0AB33}"/>
    <cellStyle name="Normal 7 3 5 2 2" xfId="1906" xr:uid="{D9DCC062-474F-4C8A-B76D-7C6B741F5654}"/>
    <cellStyle name="Normal 7 3 5 2 2 2" xfId="1907" xr:uid="{07E4B25D-8210-4CFC-B413-295F702482B6}"/>
    <cellStyle name="Normal 7 3 5 2 3" xfId="1908" xr:uid="{E2E0A3A7-1DD4-43D0-AB2A-56463296DB04}"/>
    <cellStyle name="Normal 7 3 5 2 4" xfId="3505" xr:uid="{EBF5B76F-3FFA-47D6-9A9C-7756E506E8DF}"/>
    <cellStyle name="Normal 7 3 5 3" xfId="1909" xr:uid="{E10DDAAD-C8DE-46FC-93B5-811056312178}"/>
    <cellStyle name="Normal 7 3 5 3 2" xfId="1910" xr:uid="{966F21A4-F015-4ABB-A8DD-7EF0B02DB341}"/>
    <cellStyle name="Normal 7 3 5 3 3" xfId="3506" xr:uid="{5F99269E-EE94-44A9-90D6-C531B1806523}"/>
    <cellStyle name="Normal 7 3 5 3 4" xfId="3507" xr:uid="{4D1092E9-016A-471A-AB9B-33B5197AECA2}"/>
    <cellStyle name="Normal 7 3 5 4" xfId="1911" xr:uid="{E958A765-70E3-49CE-BF84-409141F4E948}"/>
    <cellStyle name="Normal 7 3 5 5" xfId="3508" xr:uid="{9661AF44-9384-4A4A-9846-7BFB893FC3AF}"/>
    <cellStyle name="Normal 7 3 5 6" xfId="3509" xr:uid="{B64C2A79-265B-4442-A498-6206FB79BACB}"/>
    <cellStyle name="Normal 7 3 6" xfId="362" xr:uid="{C0D9AB53-BD40-4C94-A88D-E5371EA6B5BF}"/>
    <cellStyle name="Normal 7 3 6 2" xfId="1912" xr:uid="{4D4A7EB5-B74D-43E4-BE6F-E3F92DC23C53}"/>
    <cellStyle name="Normal 7 3 6 2 2" xfId="1913" xr:uid="{8CF0C893-CB6C-45A1-8950-83E778C457FA}"/>
    <cellStyle name="Normal 7 3 6 2 3" xfId="3510" xr:uid="{6226205E-E209-476D-A1E3-BE163D5D7E48}"/>
    <cellStyle name="Normal 7 3 6 2 4" xfId="3511" xr:uid="{F33F7DE9-95EA-4CDE-9D66-DECDB2862E5E}"/>
    <cellStyle name="Normal 7 3 6 3" xfId="1914" xr:uid="{C92C0E3A-17E3-4434-B96E-514566659B6F}"/>
    <cellStyle name="Normal 7 3 6 4" xfId="3512" xr:uid="{1491A89E-1258-4ABB-80E5-243631264A85}"/>
    <cellStyle name="Normal 7 3 6 5" xfId="3513" xr:uid="{E891E5BF-6DE4-4445-9020-7FAB6B30DFB2}"/>
    <cellStyle name="Normal 7 3 7" xfId="1915" xr:uid="{1EC29A13-5C85-4D7B-8F8E-F71D2B0C3565}"/>
    <cellStyle name="Normal 7 3 7 2" xfId="1916" xr:uid="{3D67B1B0-AF8C-435A-8261-5A1A31EA72AC}"/>
    <cellStyle name="Normal 7 3 7 3" xfId="3514" xr:uid="{874D4D74-9BAE-4E03-A7B6-9240701DA545}"/>
    <cellStyle name="Normal 7 3 7 4" xfId="3515" xr:uid="{1C65E24C-6187-4371-A6B9-33BD3CC9BEEC}"/>
    <cellStyle name="Normal 7 3 8" xfId="1917" xr:uid="{F380E68E-286F-4A06-82AB-E352FDC1C80C}"/>
    <cellStyle name="Normal 7 3 8 2" xfId="3516" xr:uid="{CD6DD1A9-4B85-471C-A66F-F2753600B0FA}"/>
    <cellStyle name="Normal 7 3 8 3" xfId="3517" xr:uid="{CC9F1EA9-28C7-4787-8B81-16C4051889E5}"/>
    <cellStyle name="Normal 7 3 8 4" xfId="3518" xr:uid="{85836C2A-B135-4528-948D-9AF90C265F07}"/>
    <cellStyle name="Normal 7 3 9" xfId="3519" xr:uid="{ED5165C7-E32B-486E-B3E8-992B743B9FE2}"/>
    <cellStyle name="Normal 7 4" xfId="141" xr:uid="{845BC120-1064-4BE7-BA0A-C2C9A07F2313}"/>
    <cellStyle name="Normal 7 4 10" xfId="3520" xr:uid="{39DDA22E-1103-430E-8462-D0CAFD44E484}"/>
    <cellStyle name="Normal 7 4 11" xfId="3521" xr:uid="{51BBAE5E-4ADE-41DF-807F-C7B418F34DA7}"/>
    <cellStyle name="Normal 7 4 2" xfId="142" xr:uid="{8D325479-CFFC-4296-8C22-08E5DA7FE7ED}"/>
    <cellStyle name="Normal 7 4 2 2" xfId="363" xr:uid="{2093E855-D7C2-4C59-AB49-98973F5D2CA4}"/>
    <cellStyle name="Normal 7 4 2 2 2" xfId="720" xr:uid="{F80151B8-0719-422C-9CC8-1E8E239D644F}"/>
    <cellStyle name="Normal 7 4 2 2 2 2" xfId="721" xr:uid="{98D6E2C7-68A2-4791-8557-948DF76E0446}"/>
    <cellStyle name="Normal 7 4 2 2 2 2 2" xfId="1918" xr:uid="{7B073DA1-947A-427B-933A-2A1C1D2BD608}"/>
    <cellStyle name="Normal 7 4 2 2 2 2 3" xfId="3522" xr:uid="{87B7603A-8FB0-41A2-BB3F-2691436C0316}"/>
    <cellStyle name="Normal 7 4 2 2 2 2 4" xfId="3523" xr:uid="{CCE2A2F9-D41E-4E3B-B797-4F07B8416EFD}"/>
    <cellStyle name="Normal 7 4 2 2 2 3" xfId="1919" xr:uid="{479958D7-46B4-4E87-88A8-6460F34B3FF3}"/>
    <cellStyle name="Normal 7 4 2 2 2 3 2" xfId="3524" xr:uid="{8FC3BB42-EAB5-4AB8-97D5-C25C13F37F4A}"/>
    <cellStyle name="Normal 7 4 2 2 2 3 3" xfId="3525" xr:uid="{B0EC7BB7-069F-4048-855C-DBF000F59219}"/>
    <cellStyle name="Normal 7 4 2 2 2 3 4" xfId="3526" xr:uid="{1222575F-9524-4DC1-92E0-4A5958FD5C94}"/>
    <cellStyle name="Normal 7 4 2 2 2 4" xfId="3527" xr:uid="{04546722-F2F4-4FE1-A640-0BF47D3D587B}"/>
    <cellStyle name="Normal 7 4 2 2 2 5" xfId="3528" xr:uid="{50E07861-06D1-47A1-A442-9D26BDC96879}"/>
    <cellStyle name="Normal 7 4 2 2 2 6" xfId="3529" xr:uid="{08850778-25F8-4CB2-8431-FAF725E4D27A}"/>
    <cellStyle name="Normal 7 4 2 2 3" xfId="722" xr:uid="{9003D524-3047-4977-ABD8-54478E827BD3}"/>
    <cellStyle name="Normal 7 4 2 2 3 2" xfId="1920" xr:uid="{D21260B8-0D5D-45FA-AC55-ABA99D81E6B2}"/>
    <cellStyle name="Normal 7 4 2 2 3 2 2" xfId="3530" xr:uid="{40994089-D18E-4158-B5F1-A2468ABBBB42}"/>
    <cellStyle name="Normal 7 4 2 2 3 2 3" xfId="3531" xr:uid="{D39C9EE6-98A0-413F-80B0-3FC144C51AE1}"/>
    <cellStyle name="Normal 7 4 2 2 3 2 4" xfId="3532" xr:uid="{B0C17AB7-42BF-4EA5-8740-D12CD10B1282}"/>
    <cellStyle name="Normal 7 4 2 2 3 3" xfId="3533" xr:uid="{B366A8E5-5CF9-4E32-A65C-028CA51CF8EF}"/>
    <cellStyle name="Normal 7 4 2 2 3 4" xfId="3534" xr:uid="{B8B279BB-24C6-437A-9683-8F225C082012}"/>
    <cellStyle name="Normal 7 4 2 2 3 5" xfId="3535" xr:uid="{C80603DE-63FC-489E-919B-97218056A92F}"/>
    <cellStyle name="Normal 7 4 2 2 4" xfId="1921" xr:uid="{75D16D0F-1A7E-499C-8884-792653B08F53}"/>
    <cellStyle name="Normal 7 4 2 2 4 2" xfId="3536" xr:uid="{B98795D2-01AE-4C3F-A3AB-CEB115E9B4DE}"/>
    <cellStyle name="Normal 7 4 2 2 4 3" xfId="3537" xr:uid="{18B86A07-A0BC-480A-BB2B-5D916FA062C3}"/>
    <cellStyle name="Normal 7 4 2 2 4 4" xfId="3538" xr:uid="{1176DC4F-C094-47CD-A020-19E5A50FB340}"/>
    <cellStyle name="Normal 7 4 2 2 5" xfId="3539" xr:uid="{B8088C61-56A3-4DBB-BA41-7FD3949F0A6E}"/>
    <cellStyle name="Normal 7 4 2 2 5 2" xfId="3540" xr:uid="{7BE39177-B6CE-4AEB-A5D4-6B624208172D}"/>
    <cellStyle name="Normal 7 4 2 2 5 3" xfId="3541" xr:uid="{165E98ED-8BDD-4F29-8532-D26CAAAE19CF}"/>
    <cellStyle name="Normal 7 4 2 2 5 4" xfId="3542" xr:uid="{E3A4D2CA-5323-4E63-A6CC-DEC8303D6457}"/>
    <cellStyle name="Normal 7 4 2 2 6" xfId="3543" xr:uid="{37530949-536D-437C-A754-1D3F340B3E76}"/>
    <cellStyle name="Normal 7 4 2 2 7" xfId="3544" xr:uid="{81813DE2-7241-4911-8BAE-D8D3BFE85DE3}"/>
    <cellStyle name="Normal 7 4 2 2 8" xfId="3545" xr:uid="{7DC81B91-1E75-4D93-95EB-14DD05B5309F}"/>
    <cellStyle name="Normal 7 4 2 3" xfId="723" xr:uid="{D087E8A0-CCAD-48B9-A5F6-A483AC541CAB}"/>
    <cellStyle name="Normal 7 4 2 3 2" xfId="724" xr:uid="{98AF73DE-12E3-446A-BAD1-08E48E8ED015}"/>
    <cellStyle name="Normal 7 4 2 3 2 2" xfId="725" xr:uid="{077BBD14-673C-4246-8B0F-D2E00B6C2DE3}"/>
    <cellStyle name="Normal 7 4 2 3 2 3" xfId="3546" xr:uid="{98DFE768-613B-4D79-89B3-6661F1C70F6A}"/>
    <cellStyle name="Normal 7 4 2 3 2 4" xfId="3547" xr:uid="{5609AF6A-9C64-4311-B560-10E36D5DCA67}"/>
    <cellStyle name="Normal 7 4 2 3 3" xfId="726" xr:uid="{B79AB9BA-6BE4-470F-845C-0D1A59107372}"/>
    <cellStyle name="Normal 7 4 2 3 3 2" xfId="3548" xr:uid="{39034E16-B100-4FE8-A706-B5C605378EA8}"/>
    <cellStyle name="Normal 7 4 2 3 3 3" xfId="3549" xr:uid="{24F564CD-D275-429A-AD37-D0FB1B0B406E}"/>
    <cellStyle name="Normal 7 4 2 3 3 4" xfId="3550" xr:uid="{BAE8F8B3-5F29-49E3-B165-0CE47A7F69F4}"/>
    <cellStyle name="Normal 7 4 2 3 4" xfId="3551" xr:uid="{FC8D8ECB-D689-44D0-B6F1-779035D0CF1F}"/>
    <cellStyle name="Normal 7 4 2 3 5" xfId="3552" xr:uid="{0F7C019E-1463-478D-99A0-72C06CC9DD66}"/>
    <cellStyle name="Normal 7 4 2 3 6" xfId="3553" xr:uid="{FFEBB48B-65B4-4073-B564-45A999E66061}"/>
    <cellStyle name="Normal 7 4 2 4" xfId="727" xr:uid="{F3C49DFC-6FE4-4338-9BB6-71E24542B5D2}"/>
    <cellStyle name="Normal 7 4 2 4 2" xfId="728" xr:uid="{3F14E5C1-DBCD-4369-A850-9D99581019A4}"/>
    <cellStyle name="Normal 7 4 2 4 2 2" xfId="3554" xr:uid="{3478D717-2708-4ED6-A918-300818737854}"/>
    <cellStyle name="Normal 7 4 2 4 2 3" xfId="3555" xr:uid="{39F53F1A-4E51-448D-8103-6E212C2F02D1}"/>
    <cellStyle name="Normal 7 4 2 4 2 4" xfId="3556" xr:uid="{2836FE82-386F-47FF-BFE8-79CFFED81CC5}"/>
    <cellStyle name="Normal 7 4 2 4 3" xfId="3557" xr:uid="{BD739F94-3486-47EE-950F-A676E58CDA07}"/>
    <cellStyle name="Normal 7 4 2 4 4" xfId="3558" xr:uid="{669F717A-2EDF-4D69-B283-091C13C477E7}"/>
    <cellStyle name="Normal 7 4 2 4 5" xfId="3559" xr:uid="{ED349187-4D18-4ADD-8FDA-0151412C382C}"/>
    <cellStyle name="Normal 7 4 2 5" xfId="729" xr:uid="{A3094B10-1FA5-43A7-86FF-13137ADC9325}"/>
    <cellStyle name="Normal 7 4 2 5 2" xfId="3560" xr:uid="{CC0A7FAF-52CC-4804-9737-1B09920C555F}"/>
    <cellStyle name="Normal 7 4 2 5 3" xfId="3561" xr:uid="{2A492A4C-AE4E-4B1C-81D2-E3A3A686C50C}"/>
    <cellStyle name="Normal 7 4 2 5 4" xfId="3562" xr:uid="{5EC486D6-16AD-49C0-8C23-B2364901478E}"/>
    <cellStyle name="Normal 7 4 2 6" xfId="3563" xr:uid="{FCB2C1E0-602A-4D47-9792-E0727B138FB8}"/>
    <cellStyle name="Normal 7 4 2 6 2" xfId="3564" xr:uid="{C23209E6-295F-4E66-B223-72C78C6DF4BB}"/>
    <cellStyle name="Normal 7 4 2 6 3" xfId="3565" xr:uid="{C6873A0B-C762-492E-A6D5-30DCF3CFD1DA}"/>
    <cellStyle name="Normal 7 4 2 6 4" xfId="3566" xr:uid="{EC2E9019-AEB5-4E12-A450-B05270FCDB23}"/>
    <cellStyle name="Normal 7 4 2 7" xfId="3567" xr:uid="{7D32EA8B-4AD7-48F1-8099-F28503E6E784}"/>
    <cellStyle name="Normal 7 4 2 8" xfId="3568" xr:uid="{F5FCED0C-DB2F-4A22-967E-2F177B593307}"/>
    <cellStyle name="Normal 7 4 2 9" xfId="3569" xr:uid="{148CDD7E-CE30-4A11-9CAD-F07AEFCEC28C}"/>
    <cellStyle name="Normal 7 4 3" xfId="364" xr:uid="{617444BE-74F5-41E3-B768-D4BF617B0B96}"/>
    <cellStyle name="Normal 7 4 3 2" xfId="730" xr:uid="{7E8B0EAC-981F-48FF-8145-C0888FA045B6}"/>
    <cellStyle name="Normal 7 4 3 2 2" xfId="731" xr:uid="{9CB4AB6A-9C9A-445B-A555-784FAE694CB8}"/>
    <cellStyle name="Normal 7 4 3 2 2 2" xfId="1922" xr:uid="{3893D095-3685-4E23-9F9A-A3027AC52094}"/>
    <cellStyle name="Normal 7 4 3 2 2 2 2" xfId="1923" xr:uid="{71F1EBCF-9337-45E2-A95C-20814C28309E}"/>
    <cellStyle name="Normal 7 4 3 2 2 3" xfId="1924" xr:uid="{41AF8F70-B3F5-4727-BE16-2D90B1F6BD46}"/>
    <cellStyle name="Normal 7 4 3 2 2 4" xfId="3570" xr:uid="{439D9704-3503-47F7-86AB-25CE12211DC6}"/>
    <cellStyle name="Normal 7 4 3 2 3" xfId="1925" xr:uid="{8BE1638E-7AE7-4894-8743-3E7F3E077C2F}"/>
    <cellStyle name="Normal 7 4 3 2 3 2" xfId="1926" xr:uid="{6E6B37E2-78B1-4A97-8FC6-454DF4DCE406}"/>
    <cellStyle name="Normal 7 4 3 2 3 3" xfId="3571" xr:uid="{7828D76C-5CC1-49D8-8439-C945A72AB6D9}"/>
    <cellStyle name="Normal 7 4 3 2 3 4" xfId="3572" xr:uid="{648F9BAB-FFFF-41D7-B4A9-86C98B834D86}"/>
    <cellStyle name="Normal 7 4 3 2 4" xfId="1927" xr:uid="{7B2CE294-C73E-4B58-8CEA-134EDBEC641F}"/>
    <cellStyle name="Normal 7 4 3 2 5" xfId="3573" xr:uid="{67F306D6-D1C8-47CD-9143-1FCED05D1406}"/>
    <cellStyle name="Normal 7 4 3 2 6" xfId="3574" xr:uid="{1F58A955-B9D9-4618-90CC-A5620D939F3D}"/>
    <cellStyle name="Normal 7 4 3 3" xfId="732" xr:uid="{17F15550-31E7-4CDC-A6FB-6D68874CA105}"/>
    <cellStyle name="Normal 7 4 3 3 2" xfId="1928" xr:uid="{49103820-82C2-47BD-8003-16E0B600DD13}"/>
    <cellStyle name="Normal 7 4 3 3 2 2" xfId="1929" xr:uid="{477A9E7C-0895-4242-BEC9-A05C720A1DDC}"/>
    <cellStyle name="Normal 7 4 3 3 2 3" xfId="3575" xr:uid="{9E34CD49-369F-4131-900E-925B11DB9A3E}"/>
    <cellStyle name="Normal 7 4 3 3 2 4" xfId="3576" xr:uid="{35BDE0EB-7511-4836-832C-15205815EF59}"/>
    <cellStyle name="Normal 7 4 3 3 3" xfId="1930" xr:uid="{27312302-1086-4F23-B361-4176B3279323}"/>
    <cellStyle name="Normal 7 4 3 3 4" xfId="3577" xr:uid="{7826BDDD-9F8B-47AB-A936-AA0911F71B3D}"/>
    <cellStyle name="Normal 7 4 3 3 5" xfId="3578" xr:uid="{7A41D611-D321-44C4-A57A-7C7616CFF3FC}"/>
    <cellStyle name="Normal 7 4 3 4" xfId="1931" xr:uid="{924C4437-53C1-437B-A1A5-8885FE2AA538}"/>
    <cellStyle name="Normal 7 4 3 4 2" xfId="1932" xr:uid="{9AFEB6F4-B519-4324-9B7D-202FBE73651C}"/>
    <cellStyle name="Normal 7 4 3 4 3" xfId="3579" xr:uid="{4FD26C4C-6758-4D01-90DE-E51D91AC7A45}"/>
    <cellStyle name="Normal 7 4 3 4 4" xfId="3580" xr:uid="{13F8E194-B902-4C1E-A1AE-82F37CF0AC2C}"/>
    <cellStyle name="Normal 7 4 3 5" xfId="1933" xr:uid="{878F1356-369A-4BFE-B69E-74F21F235B4E}"/>
    <cellStyle name="Normal 7 4 3 5 2" xfId="3581" xr:uid="{44722FB3-FDC4-4B9A-B6E9-B715FC3BACA8}"/>
    <cellStyle name="Normal 7 4 3 5 3" xfId="3582" xr:uid="{6A490CF0-99AB-4D60-B752-29D18EB15BA4}"/>
    <cellStyle name="Normal 7 4 3 5 4" xfId="3583" xr:uid="{AF728964-47CB-4E8B-876D-329274C8F344}"/>
    <cellStyle name="Normal 7 4 3 6" xfId="3584" xr:uid="{60107E2B-9E15-4C77-98B4-BBCE22FFA96E}"/>
    <cellStyle name="Normal 7 4 3 7" xfId="3585" xr:uid="{BC68A95D-6177-4CA6-B1CE-993EE660D3F5}"/>
    <cellStyle name="Normal 7 4 3 8" xfId="3586" xr:uid="{2F7FF9DA-0EA4-4C9E-8BE9-B320A9D5B06F}"/>
    <cellStyle name="Normal 7 4 4" xfId="365" xr:uid="{F9FE8C04-C9D6-44C8-9A22-A18A2FBE8E8E}"/>
    <cellStyle name="Normal 7 4 4 2" xfId="733" xr:uid="{275A1324-9A98-4697-B949-28F756EAF3F2}"/>
    <cellStyle name="Normal 7 4 4 2 2" xfId="734" xr:uid="{D2565E84-5031-4B97-BDD8-955B13B04C9B}"/>
    <cellStyle name="Normal 7 4 4 2 2 2" xfId="1934" xr:uid="{A231EC22-05D2-4FF9-868F-B419B7E6610B}"/>
    <cellStyle name="Normal 7 4 4 2 2 3" xfId="3587" xr:uid="{5238B324-CF07-4CE3-ADF2-C2F97F30C7B2}"/>
    <cellStyle name="Normal 7 4 4 2 2 4" xfId="3588" xr:uid="{1D90B3BA-CA1E-4A66-A81A-994DA708C803}"/>
    <cellStyle name="Normal 7 4 4 2 3" xfId="1935" xr:uid="{8DD3C0BF-E4D6-42B6-9F70-F72356521EF8}"/>
    <cellStyle name="Normal 7 4 4 2 4" xfId="3589" xr:uid="{76787432-3726-45B4-9C17-C3B9DA2DD0F5}"/>
    <cellStyle name="Normal 7 4 4 2 5" xfId="3590" xr:uid="{A4B6DE47-7AE0-4567-AD3B-84C4E585CFCF}"/>
    <cellStyle name="Normal 7 4 4 3" xfId="735" xr:uid="{593B8A0B-F305-44AD-91E1-74AEDA008AE5}"/>
    <cellStyle name="Normal 7 4 4 3 2" xfId="1936" xr:uid="{D8CFA30E-209C-4131-A97D-FF017017DFCD}"/>
    <cellStyle name="Normal 7 4 4 3 3" xfId="3591" xr:uid="{67A11FED-0B7D-4A5B-B514-6116F6245766}"/>
    <cellStyle name="Normal 7 4 4 3 4" xfId="3592" xr:uid="{D30619FD-48B7-44B9-8F08-CF8AF9A9F3F6}"/>
    <cellStyle name="Normal 7 4 4 4" xfId="1937" xr:uid="{90420D6C-4E37-44D8-BC52-0C7C2856EDF9}"/>
    <cellStyle name="Normal 7 4 4 4 2" xfId="3593" xr:uid="{E29411DD-00F3-4F97-A3BB-5C9472F53EE5}"/>
    <cellStyle name="Normal 7 4 4 4 3" xfId="3594" xr:uid="{8622E4DF-2B8F-4928-98A7-C55A908923BB}"/>
    <cellStyle name="Normal 7 4 4 4 4" xfId="3595" xr:uid="{0F7D958D-6B60-430D-B59D-EB775F4A9E45}"/>
    <cellStyle name="Normal 7 4 4 5" xfId="3596" xr:uid="{77666DA1-CFE5-491C-919B-CAE5C5183D1C}"/>
    <cellStyle name="Normal 7 4 4 6" xfId="3597" xr:uid="{A3E00438-34E0-4639-B5C1-21584F3B47C0}"/>
    <cellStyle name="Normal 7 4 4 7" xfId="3598" xr:uid="{2068CDAB-0FC0-4D16-85E7-94D0B390E366}"/>
    <cellStyle name="Normal 7 4 5" xfId="366" xr:uid="{6CF0734D-DA91-4C6A-BCCF-24E2D0F9AEC9}"/>
    <cellStyle name="Normal 7 4 5 2" xfId="736" xr:uid="{108FF233-FC8E-4218-9EAF-BA01317C95C6}"/>
    <cellStyle name="Normal 7 4 5 2 2" xfId="1938" xr:uid="{C574229F-476F-47EA-9AD5-B6C64276A244}"/>
    <cellStyle name="Normal 7 4 5 2 3" xfId="3599" xr:uid="{4044CB38-1CDD-423C-A255-3DED5DEDF78F}"/>
    <cellStyle name="Normal 7 4 5 2 4" xfId="3600" xr:uid="{7E0F13AF-3B6B-4E44-B911-5E5CED1E2767}"/>
    <cellStyle name="Normal 7 4 5 3" xfId="1939" xr:uid="{F776475E-31FF-4F5E-8527-11E856109B00}"/>
    <cellStyle name="Normal 7 4 5 3 2" xfId="3601" xr:uid="{C3E7E18B-5BCB-4BC6-A014-57A7A532E6C4}"/>
    <cellStyle name="Normal 7 4 5 3 3" xfId="3602" xr:uid="{4C1076B7-BB92-4396-A345-9CF525A04574}"/>
    <cellStyle name="Normal 7 4 5 3 4" xfId="3603" xr:uid="{D2A4BE1E-9D3F-4C89-9BBE-5A240F2BFA24}"/>
    <cellStyle name="Normal 7 4 5 4" xfId="3604" xr:uid="{3725397B-3131-4129-BD80-10D62C1DBD58}"/>
    <cellStyle name="Normal 7 4 5 5" xfId="3605" xr:uid="{B435E66B-5758-44DE-9071-4E472BF929C8}"/>
    <cellStyle name="Normal 7 4 5 6" xfId="3606" xr:uid="{D1CF7F4D-65FF-4C3B-8327-FC611EA5AB8C}"/>
    <cellStyle name="Normal 7 4 6" xfId="737" xr:uid="{F6EDF187-CCD0-4D38-B7B1-605154DB039E}"/>
    <cellStyle name="Normal 7 4 6 2" xfId="1940" xr:uid="{F8B65907-8D38-4D7F-9934-6F1E864265BC}"/>
    <cellStyle name="Normal 7 4 6 2 2" xfId="3607" xr:uid="{10297744-AEEC-46F2-9D1A-0F6FA3CDCFB0}"/>
    <cellStyle name="Normal 7 4 6 2 3" xfId="3608" xr:uid="{8A874953-8008-451C-BEEB-3B9ED01AC5DA}"/>
    <cellStyle name="Normal 7 4 6 2 4" xfId="3609" xr:uid="{5E34F9C2-B072-4CA8-B72C-1846B8C8E91C}"/>
    <cellStyle name="Normal 7 4 6 3" xfId="3610" xr:uid="{A23ED368-669B-46D8-BEC2-879D7E4C3D95}"/>
    <cellStyle name="Normal 7 4 6 4" xfId="3611" xr:uid="{B1DC3B9F-4BC4-4D98-AD09-EF0B8DF7E805}"/>
    <cellStyle name="Normal 7 4 6 5" xfId="3612" xr:uid="{5C9628A8-FEB0-48E4-A7F8-AC1EC2877E6B}"/>
    <cellStyle name="Normal 7 4 7" xfId="1941" xr:uid="{70B1B067-6116-4580-87D1-46BD8E4436B1}"/>
    <cellStyle name="Normal 7 4 7 2" xfId="3613" xr:uid="{EE83B89E-8708-46C2-9ABF-1198047D3292}"/>
    <cellStyle name="Normal 7 4 7 3" xfId="3614" xr:uid="{F54B8C4B-9ADF-4682-9DCF-101D6B48E1F5}"/>
    <cellStyle name="Normal 7 4 7 4" xfId="3615" xr:uid="{02CF2E5D-2D83-4CEC-B5E0-EF6AF5697495}"/>
    <cellStyle name="Normal 7 4 8" xfId="3616" xr:uid="{A54B0E45-2E51-4E45-A0D4-256667E4CED5}"/>
    <cellStyle name="Normal 7 4 8 2" xfId="3617" xr:uid="{58558CBB-89DB-4BC6-95CE-AF96420B400D}"/>
    <cellStyle name="Normal 7 4 8 3" xfId="3618" xr:uid="{F7AFA763-E554-45B6-BA10-5E1D7D2726FA}"/>
    <cellStyle name="Normal 7 4 8 4" xfId="3619" xr:uid="{EEF537E8-0624-4959-B123-F14CC8A45768}"/>
    <cellStyle name="Normal 7 4 9" xfId="3620" xr:uid="{533443CB-D353-4677-B4BD-7138C3BB2DAF}"/>
    <cellStyle name="Normal 7 5" xfId="143" xr:uid="{12A13D32-3337-4391-9E90-7E6CE13CF20E}"/>
    <cellStyle name="Normal 7 5 2" xfId="144" xr:uid="{B5145FD3-5A70-42F8-865C-DF492D3B29AD}"/>
    <cellStyle name="Normal 7 5 2 2" xfId="367" xr:uid="{B2AC302C-377D-4C23-8C68-7578F14F919A}"/>
    <cellStyle name="Normal 7 5 2 2 2" xfId="738" xr:uid="{5D0EB92E-86EB-408E-A590-E92E04C0AE48}"/>
    <cellStyle name="Normal 7 5 2 2 2 2" xfId="1942" xr:uid="{96C75BED-A570-4971-826A-30E6DA4B0C8E}"/>
    <cellStyle name="Normal 7 5 2 2 2 3" xfId="3621" xr:uid="{E24326DA-FF9E-4877-87B6-643DF0C9725B}"/>
    <cellStyle name="Normal 7 5 2 2 2 4" xfId="3622" xr:uid="{C1DCE3F3-1C9A-4166-9461-F8F660163162}"/>
    <cellStyle name="Normal 7 5 2 2 3" xfId="1943" xr:uid="{2B066217-8E0F-4BB0-892F-824032FFCF19}"/>
    <cellStyle name="Normal 7 5 2 2 3 2" xfId="3623" xr:uid="{7E61EB7C-5EC2-4B26-9994-4A5BD0898EB2}"/>
    <cellStyle name="Normal 7 5 2 2 3 3" xfId="3624" xr:uid="{B74B4009-9A6E-43A0-8200-3B7BD02A2F1C}"/>
    <cellStyle name="Normal 7 5 2 2 3 4" xfId="3625" xr:uid="{77536556-5B75-4547-9F23-BDF1D9FEA7D7}"/>
    <cellStyle name="Normal 7 5 2 2 4" xfId="3626" xr:uid="{1977A0C4-4EAC-4DB1-9A2F-6D1D4E0384C9}"/>
    <cellStyle name="Normal 7 5 2 2 5" xfId="3627" xr:uid="{F9FA7B75-A033-45BE-8B99-03BA87E9C86D}"/>
    <cellStyle name="Normal 7 5 2 2 6" xfId="3628" xr:uid="{B562BBD5-723C-4E43-892D-0FECD0349F8A}"/>
    <cellStyle name="Normal 7 5 2 3" xfId="739" xr:uid="{BD26E220-7F53-49D7-8384-D1FC6DDFC7F1}"/>
    <cellStyle name="Normal 7 5 2 3 2" xfId="1944" xr:uid="{5A38CE21-88F9-4115-A197-752B15226E68}"/>
    <cellStyle name="Normal 7 5 2 3 2 2" xfId="3629" xr:uid="{B43863A1-31A7-465C-B296-7275A21501E1}"/>
    <cellStyle name="Normal 7 5 2 3 2 3" xfId="3630" xr:uid="{2C34C788-8FF3-49A2-AF6A-1BF7F5C22D67}"/>
    <cellStyle name="Normal 7 5 2 3 2 4" xfId="3631" xr:uid="{C799CAEC-F5B6-4524-8FFD-2CC449D3ABB9}"/>
    <cellStyle name="Normal 7 5 2 3 3" xfId="3632" xr:uid="{246A4D3A-5C33-408F-881C-7FFE02C14BF9}"/>
    <cellStyle name="Normal 7 5 2 3 4" xfId="3633" xr:uid="{C6B2C122-6783-4844-9F6B-E3B481FDF631}"/>
    <cellStyle name="Normal 7 5 2 3 5" xfId="3634" xr:uid="{5DE7503C-1908-477B-99CC-4EF5644499DB}"/>
    <cellStyle name="Normal 7 5 2 4" xfId="1945" xr:uid="{0FC3D33E-DB83-4B96-88C9-78BD08676A70}"/>
    <cellStyle name="Normal 7 5 2 4 2" xfId="3635" xr:uid="{169CDEF9-C6BB-4B38-947B-1678FFA51C10}"/>
    <cellStyle name="Normal 7 5 2 4 3" xfId="3636" xr:uid="{3F733768-55AB-4DEA-A874-4DFAA1787CDB}"/>
    <cellStyle name="Normal 7 5 2 4 4" xfId="3637" xr:uid="{2B2E57A4-C42B-4228-A4FA-1FA59FF0F782}"/>
    <cellStyle name="Normal 7 5 2 5" xfId="3638" xr:uid="{0DE07AF5-7293-4321-B6AD-BDC11F9BA112}"/>
    <cellStyle name="Normal 7 5 2 5 2" xfId="3639" xr:uid="{A18520AB-67D4-40FB-9EFB-29F09EADC332}"/>
    <cellStyle name="Normal 7 5 2 5 3" xfId="3640" xr:uid="{0877D928-7A97-4824-9C91-516E8FE064C3}"/>
    <cellStyle name="Normal 7 5 2 5 4" xfId="3641" xr:uid="{F5905364-9A32-4604-A9B0-906FC23FF45F}"/>
    <cellStyle name="Normal 7 5 2 6" xfId="3642" xr:uid="{9B473AFD-7BAD-4C2C-A87B-55FDE492E042}"/>
    <cellStyle name="Normal 7 5 2 7" xfId="3643" xr:uid="{BD2A2EBB-AE91-491F-8D73-C6A2DB9F7375}"/>
    <cellStyle name="Normal 7 5 2 8" xfId="3644" xr:uid="{29EECFD1-51B6-4A72-B1C2-0E29048D7E67}"/>
    <cellStyle name="Normal 7 5 3" xfId="368" xr:uid="{82AED4F9-D3DB-4E2E-8E8B-E3ECDA9B6C95}"/>
    <cellStyle name="Normal 7 5 3 2" xfId="740" xr:uid="{5A5D912E-3F0C-4AD5-807A-05AADB84F324}"/>
    <cellStyle name="Normal 7 5 3 2 2" xfId="741" xr:uid="{7E5D77FD-55D6-4B51-8EA3-A65B00432981}"/>
    <cellStyle name="Normal 7 5 3 2 3" xfId="3645" xr:uid="{36C223B7-2FB8-4C5F-AA93-921CC95482B1}"/>
    <cellStyle name="Normal 7 5 3 2 4" xfId="3646" xr:uid="{BAE92D15-3B2A-4667-9BC1-C2D0F0821669}"/>
    <cellStyle name="Normal 7 5 3 3" xfId="742" xr:uid="{7179CE05-36E6-4285-9B9C-8752867E5BB0}"/>
    <cellStyle name="Normal 7 5 3 3 2" xfId="3647" xr:uid="{40783597-124E-4A44-9E36-E5FBFB977FC1}"/>
    <cellStyle name="Normal 7 5 3 3 3" xfId="3648" xr:uid="{757B2867-D906-4357-826A-BDC6F3331C90}"/>
    <cellStyle name="Normal 7 5 3 3 4" xfId="3649" xr:uid="{922E0EB9-DACA-4DE9-BFF3-F0A158DF73A3}"/>
    <cellStyle name="Normal 7 5 3 4" xfId="3650" xr:uid="{59F907D7-09E3-4DD0-A6DA-8510AD83F829}"/>
    <cellStyle name="Normal 7 5 3 5" xfId="3651" xr:uid="{909D5C03-94CA-404A-8211-288AB9B7AC96}"/>
    <cellStyle name="Normal 7 5 3 6" xfId="3652" xr:uid="{52B4EE30-ADD3-4EEE-9E67-50B0581E8FF7}"/>
    <cellStyle name="Normal 7 5 4" xfId="369" xr:uid="{FEB7B277-F05C-4D29-B014-49C59F7FBD71}"/>
    <cellStyle name="Normal 7 5 4 2" xfId="743" xr:uid="{18A5CD6D-8234-4D08-8D16-9AD6003C0B7A}"/>
    <cellStyle name="Normal 7 5 4 2 2" xfId="3653" xr:uid="{26432D9B-B95E-4B30-B60E-BB43C8ECF2E7}"/>
    <cellStyle name="Normal 7 5 4 2 3" xfId="3654" xr:uid="{9F7D1A62-3F67-46D5-8B92-8D2A6CFF250D}"/>
    <cellStyle name="Normal 7 5 4 2 4" xfId="3655" xr:uid="{FA4AE8D9-3051-4259-8118-21349D97A1F3}"/>
    <cellStyle name="Normal 7 5 4 3" xfId="3656" xr:uid="{B7E7DCAA-AEF3-4BEF-93E6-F983CFC2EA72}"/>
    <cellStyle name="Normal 7 5 4 4" xfId="3657" xr:uid="{4727A937-69A9-4725-AF5C-756C22A3D869}"/>
    <cellStyle name="Normal 7 5 4 5" xfId="3658" xr:uid="{F96F641E-3F81-41A1-91AB-394596E6DB9F}"/>
    <cellStyle name="Normal 7 5 5" xfId="744" xr:uid="{46020EA7-1BDA-4029-BE8B-593DFE97EE3C}"/>
    <cellStyle name="Normal 7 5 5 2" xfId="3659" xr:uid="{93318DBF-10B4-4228-B0E3-216857E426A7}"/>
    <cellStyle name="Normal 7 5 5 3" xfId="3660" xr:uid="{1D24A80A-7087-4C34-ABEA-55ED36C0CA8A}"/>
    <cellStyle name="Normal 7 5 5 4" xfId="3661" xr:uid="{3DE011A2-AF5D-4CE2-9BD5-53F7B7052E7A}"/>
    <cellStyle name="Normal 7 5 6" xfId="3662" xr:uid="{65F54DC0-B045-4035-99C0-56693FA0FF2E}"/>
    <cellStyle name="Normal 7 5 6 2" xfId="3663" xr:uid="{4B6BC5AB-80A6-4741-9D14-F78BF405FD42}"/>
    <cellStyle name="Normal 7 5 6 3" xfId="3664" xr:uid="{2A3A7898-6DEC-4C40-A0B9-DA7FE20D7D60}"/>
    <cellStyle name="Normal 7 5 6 4" xfId="3665" xr:uid="{A866CC8E-A693-4106-A68F-AA023D2C65C4}"/>
    <cellStyle name="Normal 7 5 7" xfId="3666" xr:uid="{4F248207-7F8B-41B6-9AE5-9985CB8F0882}"/>
    <cellStyle name="Normal 7 5 8" xfId="3667" xr:uid="{BFF99F56-FD1D-4124-AFEC-B78A48BEE849}"/>
    <cellStyle name="Normal 7 5 9" xfId="3668" xr:uid="{B8DF2242-9164-4AF0-B100-210EEA192A31}"/>
    <cellStyle name="Normal 7 6" xfId="145" xr:uid="{CAE6D5C8-D7A3-4669-BF59-EF06B845F2C6}"/>
    <cellStyle name="Normal 7 6 2" xfId="370" xr:uid="{C5838117-1812-40B8-9623-B8BAF79FB872}"/>
    <cellStyle name="Normal 7 6 2 2" xfId="745" xr:uid="{C50D98B0-17CA-495D-BC8A-8A0C8FFF13B6}"/>
    <cellStyle name="Normal 7 6 2 2 2" xfId="1946" xr:uid="{3B547E76-823A-4FFE-92FA-FC36F4624B13}"/>
    <cellStyle name="Normal 7 6 2 2 2 2" xfId="1947" xr:uid="{9BD1042E-02E4-4522-9C1D-B0B9ADAAF371}"/>
    <cellStyle name="Normal 7 6 2 2 3" xfId="1948" xr:uid="{C4548E97-C48E-4DB8-8F44-621920D2FFC4}"/>
    <cellStyle name="Normal 7 6 2 2 4" xfId="3669" xr:uid="{E02DDD1A-CAD5-4DD5-8080-974BE10A1A93}"/>
    <cellStyle name="Normal 7 6 2 3" xfId="1949" xr:uid="{EBEEE3F7-7434-4E6A-A5BB-564C2F591F72}"/>
    <cellStyle name="Normal 7 6 2 3 2" xfId="1950" xr:uid="{97C60FA4-67E6-4B33-A078-F1049E8E2B04}"/>
    <cellStyle name="Normal 7 6 2 3 3" xfId="3670" xr:uid="{BF6E7DCA-C74A-4609-BB64-16AE4620E57D}"/>
    <cellStyle name="Normal 7 6 2 3 4" xfId="3671" xr:uid="{8B6DF91B-E958-4D08-A65E-B95A66BE9BC8}"/>
    <cellStyle name="Normal 7 6 2 4" xfId="1951" xr:uid="{DA9C6DDF-DC31-4281-ABD3-DA0CDDEFFC92}"/>
    <cellStyle name="Normal 7 6 2 5" xfId="3672" xr:uid="{99E08109-E22A-4172-83BA-0A2B6AB6F912}"/>
    <cellStyle name="Normal 7 6 2 6" xfId="3673" xr:uid="{C2345590-A894-4CD0-88D2-7CC89ED7F2F8}"/>
    <cellStyle name="Normal 7 6 3" xfId="746" xr:uid="{A1A5EBC7-97D8-4661-BCAB-B29ADCB1885F}"/>
    <cellStyle name="Normal 7 6 3 2" xfId="1952" xr:uid="{10B4CE2A-2352-48AA-BA40-003279F43CD1}"/>
    <cellStyle name="Normal 7 6 3 2 2" xfId="1953" xr:uid="{98F677D9-F4B0-472A-8A07-EECDE080414B}"/>
    <cellStyle name="Normal 7 6 3 2 3" xfId="3674" xr:uid="{8C18805D-BE26-485C-86F1-A933FE010EAC}"/>
    <cellStyle name="Normal 7 6 3 2 4" xfId="3675" xr:uid="{40EE1C81-E775-4F9B-91C8-3295C0D799E7}"/>
    <cellStyle name="Normal 7 6 3 3" xfId="1954" xr:uid="{4BC90871-82AE-47E0-B6DA-1D136C9CA924}"/>
    <cellStyle name="Normal 7 6 3 4" xfId="3676" xr:uid="{D8787515-0557-40F3-81E3-9C1128065615}"/>
    <cellStyle name="Normal 7 6 3 5" xfId="3677" xr:uid="{330A4300-BD64-4D1F-88B5-4609D06FBEE7}"/>
    <cellStyle name="Normal 7 6 4" xfId="1955" xr:uid="{3EACB30F-8F84-45E6-B5F4-31CD0F84F178}"/>
    <cellStyle name="Normal 7 6 4 2" xfId="1956" xr:uid="{AA1A15C3-F3D1-4B92-AB94-913581D1C4F9}"/>
    <cellStyle name="Normal 7 6 4 3" xfId="3678" xr:uid="{6A5A4E75-BF54-480C-9079-9BF406882915}"/>
    <cellStyle name="Normal 7 6 4 4" xfId="3679" xr:uid="{430F1EC0-87F3-4AD5-9FAA-8D11E9D011E5}"/>
    <cellStyle name="Normal 7 6 5" xfId="1957" xr:uid="{C48610DD-3393-4DD8-81B6-9E13CE2985E9}"/>
    <cellStyle name="Normal 7 6 5 2" xfId="3680" xr:uid="{DBEB5CAD-7E1E-4AC4-933B-33109D8D6F4E}"/>
    <cellStyle name="Normal 7 6 5 3" xfId="3681" xr:uid="{D19B9F88-A0C9-4E30-A4D3-36A715E72B8A}"/>
    <cellStyle name="Normal 7 6 5 4" xfId="3682" xr:uid="{9E388450-F0D8-45DB-BB71-10E4B84D10E8}"/>
    <cellStyle name="Normal 7 6 6" xfId="3683" xr:uid="{D99141B3-F355-497C-B52F-DB0446BCD209}"/>
    <cellStyle name="Normal 7 6 7" xfId="3684" xr:uid="{B076274F-8360-4784-AF2F-BF9B438130D7}"/>
    <cellStyle name="Normal 7 6 8" xfId="3685" xr:uid="{EEF9F3FF-C0A3-408C-9C00-1624A921461B}"/>
    <cellStyle name="Normal 7 7" xfId="371" xr:uid="{C1B1DB00-D8C2-4D46-A81E-ED33BE32EB69}"/>
    <cellStyle name="Normal 7 7 2" xfId="747" xr:uid="{DF39C336-B6CB-4595-B94C-A293DCBC1893}"/>
    <cellStyle name="Normal 7 7 2 2" xfId="748" xr:uid="{E9646B18-7552-4C90-B75A-A503C2B84639}"/>
    <cellStyle name="Normal 7 7 2 2 2" xfId="1958" xr:uid="{D778FC4B-4B0E-489B-AF81-109FE9D0F27A}"/>
    <cellStyle name="Normal 7 7 2 2 3" xfId="3686" xr:uid="{00B14B41-9559-4D3D-9468-151CB699A311}"/>
    <cellStyle name="Normal 7 7 2 2 4" xfId="3687" xr:uid="{A46C65DD-81D7-49F6-9021-1E45E31429C4}"/>
    <cellStyle name="Normal 7 7 2 3" xfId="1959" xr:uid="{7833A88E-532D-4599-86E5-1F80447DD120}"/>
    <cellStyle name="Normal 7 7 2 4" xfId="3688" xr:uid="{B28D9F52-868E-4096-8FC2-057A4D5669F4}"/>
    <cellStyle name="Normal 7 7 2 5" xfId="3689" xr:uid="{0BA1B178-C1D2-4BDD-A0BE-AB92990E3235}"/>
    <cellStyle name="Normal 7 7 3" xfId="749" xr:uid="{16D01691-BDEB-495A-862C-6CA497E8915A}"/>
    <cellStyle name="Normal 7 7 3 2" xfId="1960" xr:uid="{6B6136C8-A523-460E-9A19-42D9733A7D7D}"/>
    <cellStyle name="Normal 7 7 3 3" xfId="3690" xr:uid="{E9B95E2A-9129-4B1E-96B6-4E0F5CD8A774}"/>
    <cellStyle name="Normal 7 7 3 4" xfId="3691" xr:uid="{987B0D7C-3E7E-4011-AF4C-27233C13E3CE}"/>
    <cellStyle name="Normal 7 7 4" xfId="1961" xr:uid="{8E72D58E-1B99-48CA-8C60-CC7346AD2F2A}"/>
    <cellStyle name="Normal 7 7 4 2" xfId="3692" xr:uid="{79EDFA07-4177-491C-B032-E11519342B6A}"/>
    <cellStyle name="Normal 7 7 4 3" xfId="3693" xr:uid="{204EBB41-27E9-433D-9021-7A67B129E92A}"/>
    <cellStyle name="Normal 7 7 4 4" xfId="3694" xr:uid="{15A6CB85-7FFD-4143-878A-0B687FBF5D1A}"/>
    <cellStyle name="Normal 7 7 5" xfId="3695" xr:uid="{9FA97E8B-7459-4240-A0B7-370BF4976DB5}"/>
    <cellStyle name="Normal 7 7 6" xfId="3696" xr:uid="{41213745-0078-427B-9E8A-6051F7F78B02}"/>
    <cellStyle name="Normal 7 7 7" xfId="3697" xr:uid="{5CA42D9E-1F3B-46F5-AFAC-D47060C7AAC0}"/>
    <cellStyle name="Normal 7 8" xfId="372" xr:uid="{8272B4F7-2E38-4EE9-8F98-8950FAC47914}"/>
    <cellStyle name="Normal 7 8 2" xfId="750" xr:uid="{3DEF8016-6E8F-4A68-92CF-6D1783C564F4}"/>
    <cellStyle name="Normal 7 8 2 2" xfId="1962" xr:uid="{828A8441-F984-44FB-8458-9B56F4DA9B1B}"/>
    <cellStyle name="Normal 7 8 2 3" xfId="3698" xr:uid="{BF34E590-EF6B-4066-B7F3-9000E151B8D7}"/>
    <cellStyle name="Normal 7 8 2 4" xfId="3699" xr:uid="{3A6203D7-96E5-4DCB-AA88-FFB8641FED7B}"/>
    <cellStyle name="Normal 7 8 3" xfId="1963" xr:uid="{4ADF0885-DB45-4C1B-87CD-9BC00F52EA49}"/>
    <cellStyle name="Normal 7 8 3 2" xfId="3700" xr:uid="{BB3662CD-C138-49A3-9808-DA6CD892BF86}"/>
    <cellStyle name="Normal 7 8 3 3" xfId="3701" xr:uid="{7D41B84C-7FCB-4EDC-A905-9596582C2451}"/>
    <cellStyle name="Normal 7 8 3 4" xfId="3702" xr:uid="{E896C429-3BFF-4185-AE49-B980132E9F97}"/>
    <cellStyle name="Normal 7 8 4" xfId="3703" xr:uid="{823A132A-3B5F-44E4-B22E-F213AC718D7D}"/>
    <cellStyle name="Normal 7 8 5" xfId="3704" xr:uid="{5EF9FCA5-6A61-4FFA-876B-DA7E56E29F19}"/>
    <cellStyle name="Normal 7 8 6" xfId="3705" xr:uid="{2A53C2E2-DF5A-400A-8300-7D0D2F28E2F8}"/>
    <cellStyle name="Normal 7 9" xfId="373" xr:uid="{FB0F74A7-6BD9-4E71-AC5C-86501B8DA0D2}"/>
    <cellStyle name="Normal 7 9 2" xfId="1964" xr:uid="{D8D1835F-D981-429D-9836-874274556CC9}"/>
    <cellStyle name="Normal 7 9 2 2" xfId="3706" xr:uid="{28E78F9F-052C-4BA7-9C8F-B921935A0550}"/>
    <cellStyle name="Normal 7 9 2 2 2" xfId="4408" xr:uid="{973D92E1-7C99-4984-AA1C-4329D6908428}"/>
    <cellStyle name="Normal 7 9 2 2 3" xfId="4687" xr:uid="{B0082316-FFFA-4A54-A4F4-A828E9C0A7EA}"/>
    <cellStyle name="Normal 7 9 2 3" xfId="3707" xr:uid="{73019B87-E3AC-41C4-B06F-CFFE6737D3A0}"/>
    <cellStyle name="Normal 7 9 2 4" xfId="3708" xr:uid="{92F7AB95-527D-4F41-AF60-DBC163FFE633}"/>
    <cellStyle name="Normal 7 9 3" xfId="3709" xr:uid="{A4CFE86B-5D9B-4197-88A9-C85DC6A4763D}"/>
    <cellStyle name="Normal 7 9 3 2" xfId="5342" xr:uid="{FA4F5590-61C1-455E-B263-DEF9FCC078D8}"/>
    <cellStyle name="Normal 7 9 4" xfId="3710" xr:uid="{0C411B77-9D10-487C-BE76-FE02F0BCDC26}"/>
    <cellStyle name="Normal 7 9 4 2" xfId="4578" xr:uid="{FDE0A54A-F68A-4441-A723-FE850D7F77D3}"/>
    <cellStyle name="Normal 7 9 4 3" xfId="4688" xr:uid="{FA47DF5C-2CF8-4889-94FC-689B401C2A54}"/>
    <cellStyle name="Normal 7 9 4 4" xfId="4607" xr:uid="{D784DA01-5EC1-4DBA-B82E-223C6F275BBA}"/>
    <cellStyle name="Normal 7 9 5" xfId="3711" xr:uid="{8F016D56-6DA2-4B77-A578-197D30A18476}"/>
    <cellStyle name="Normal 8" xfId="146" xr:uid="{82A24FD9-1BC0-4F6D-B37B-0D4EE0A17956}"/>
    <cellStyle name="Normal 8 10" xfId="1965" xr:uid="{36A17A95-C19E-41BE-BB7A-6BEF05F0783F}"/>
    <cellStyle name="Normal 8 10 2" xfId="3712" xr:uid="{4965BDFF-B258-4114-9094-C2B67AF2F07A}"/>
    <cellStyle name="Normal 8 10 3" xfId="3713" xr:uid="{1D897ED8-75A7-4B76-A8B9-E099DB47EB25}"/>
    <cellStyle name="Normal 8 10 4" xfId="3714" xr:uid="{D869FDBB-A229-47EC-9D58-45EA2F123164}"/>
    <cellStyle name="Normal 8 11" xfId="3715" xr:uid="{E3CB56F3-1FFA-45F9-9F15-D72C25DC12E9}"/>
    <cellStyle name="Normal 8 11 2" xfId="3716" xr:uid="{57C44776-C09D-47C8-892C-F87B4007FFE8}"/>
    <cellStyle name="Normal 8 11 3" xfId="3717" xr:uid="{E8A5D918-EAD3-4BE0-8147-B5AE07ECE471}"/>
    <cellStyle name="Normal 8 11 4" xfId="3718" xr:uid="{560C5238-FEFC-4139-A2D8-B31E185F66AF}"/>
    <cellStyle name="Normal 8 12" xfId="3719" xr:uid="{1084E83C-8137-43F6-B023-C406F81A3F78}"/>
    <cellStyle name="Normal 8 12 2" xfId="3720" xr:uid="{A9190B06-891B-4AAE-AA80-13A567E141A6}"/>
    <cellStyle name="Normal 8 13" xfId="3721" xr:uid="{98997E46-C8D8-43B5-8D51-2FF02C35540D}"/>
    <cellStyle name="Normal 8 14" xfId="3722" xr:uid="{EBF6EFFA-B034-4DBA-BF85-887D8A2B1133}"/>
    <cellStyle name="Normal 8 15" xfId="3723" xr:uid="{CEF6C3D7-2121-41EC-9C4D-93388718D63D}"/>
    <cellStyle name="Normal 8 2" xfId="147" xr:uid="{F8E0E368-CB02-4633-A160-FC364FD208AF}"/>
    <cellStyle name="Normal 8 2 10" xfId="3724" xr:uid="{9D255EA5-C736-4B4A-A7B6-B869D5C48A86}"/>
    <cellStyle name="Normal 8 2 11" xfId="3725" xr:uid="{DA2186F3-4026-48DA-B6A6-4C3E4EC5CA49}"/>
    <cellStyle name="Normal 8 2 2" xfId="148" xr:uid="{1855250D-8AA7-4C07-8C88-4477B3B7529A}"/>
    <cellStyle name="Normal 8 2 2 2" xfId="149" xr:uid="{27BCFEBE-2D72-49B1-8027-BC23B20A1FFB}"/>
    <cellStyle name="Normal 8 2 2 2 2" xfId="374" xr:uid="{A287FF2C-2DD7-4172-824B-4ADE225DB57A}"/>
    <cellStyle name="Normal 8 2 2 2 2 2" xfId="751" xr:uid="{BFDEE23B-7B63-408C-9C98-8130471E05BC}"/>
    <cellStyle name="Normal 8 2 2 2 2 2 2" xfId="752" xr:uid="{E8B61FB8-DD68-4919-A420-DFA6810DA944}"/>
    <cellStyle name="Normal 8 2 2 2 2 2 2 2" xfId="1966" xr:uid="{5F4A74CD-1BF4-4465-AB89-44AB44A14108}"/>
    <cellStyle name="Normal 8 2 2 2 2 2 2 2 2" xfId="1967" xr:uid="{53754537-5F10-4B40-B768-323E399ECFDE}"/>
    <cellStyle name="Normal 8 2 2 2 2 2 2 3" xfId="1968" xr:uid="{014EF40F-DE61-410B-BA74-4B094A613AB0}"/>
    <cellStyle name="Normal 8 2 2 2 2 2 3" xfId="1969" xr:uid="{2B91D5E6-E3CF-4465-A385-A35A418ACF7E}"/>
    <cellStyle name="Normal 8 2 2 2 2 2 3 2" xfId="1970" xr:uid="{7077AEB8-5703-477F-8BFB-F7006673FC59}"/>
    <cellStyle name="Normal 8 2 2 2 2 2 4" xfId="1971" xr:uid="{4D0C4046-0076-4769-9592-95D345463D8C}"/>
    <cellStyle name="Normal 8 2 2 2 2 3" xfId="753" xr:uid="{60C6EC8A-ECE8-408D-AF32-60FC8469765B}"/>
    <cellStyle name="Normal 8 2 2 2 2 3 2" xfId="1972" xr:uid="{E84548CE-83A1-45AF-AD38-D315DFEB9C78}"/>
    <cellStyle name="Normal 8 2 2 2 2 3 2 2" xfId="1973" xr:uid="{564D16DA-16CB-48A0-A9D5-24A531F734C4}"/>
    <cellStyle name="Normal 8 2 2 2 2 3 3" xfId="1974" xr:uid="{D48E9768-F016-46B4-968B-48AA7AFCE8A8}"/>
    <cellStyle name="Normal 8 2 2 2 2 3 4" xfId="3726" xr:uid="{68D53C65-F53A-4AF6-9D75-0D64EE7E465B}"/>
    <cellStyle name="Normal 8 2 2 2 2 4" xfId="1975" xr:uid="{6D0A95B0-A57A-4C57-916D-589836E9EDEE}"/>
    <cellStyle name="Normal 8 2 2 2 2 4 2" xfId="1976" xr:uid="{B1C08F35-85C3-4187-A67E-C7C469B0785E}"/>
    <cellStyle name="Normal 8 2 2 2 2 5" xfId="1977" xr:uid="{901A6E52-6FA8-4E10-AA95-BCBB2BEFCCC0}"/>
    <cellStyle name="Normal 8 2 2 2 2 6" xfId="3727" xr:uid="{176AF4A9-71E8-4349-A279-88E609BCEFC2}"/>
    <cellStyle name="Normal 8 2 2 2 3" xfId="375" xr:uid="{445285DA-4848-4B00-BC1F-B254C67CC43D}"/>
    <cellStyle name="Normal 8 2 2 2 3 2" xfId="754" xr:uid="{C655B16A-7320-489E-BC2A-289442773A95}"/>
    <cellStyle name="Normal 8 2 2 2 3 2 2" xfId="755" xr:uid="{8F41CB78-3C1D-430F-ADA9-648A9C6223BD}"/>
    <cellStyle name="Normal 8 2 2 2 3 2 2 2" xfId="1978" xr:uid="{8B78A290-7B65-4279-BC41-753A4BB03217}"/>
    <cellStyle name="Normal 8 2 2 2 3 2 2 2 2" xfId="1979" xr:uid="{9BA470FB-83C1-490E-9886-171DD88F28DD}"/>
    <cellStyle name="Normal 8 2 2 2 3 2 2 3" xfId="1980" xr:uid="{BF70876E-2A08-4058-820D-DD1FB4D616D5}"/>
    <cellStyle name="Normal 8 2 2 2 3 2 3" xfId="1981" xr:uid="{0230758E-785C-4D0C-9740-608F92EFF6A3}"/>
    <cellStyle name="Normal 8 2 2 2 3 2 3 2" xfId="1982" xr:uid="{D1CB9780-B1DC-4A5A-BD3A-5E14DA00EB29}"/>
    <cellStyle name="Normal 8 2 2 2 3 2 4" xfId="1983" xr:uid="{DE764FD5-89B7-4B3F-B318-2D1261ADC53C}"/>
    <cellStyle name="Normal 8 2 2 2 3 3" xfId="756" xr:uid="{FCBA5E44-A40F-42EF-82B7-60BBDE4A34D9}"/>
    <cellStyle name="Normal 8 2 2 2 3 3 2" xfId="1984" xr:uid="{8D7BCE85-FF41-4D4B-94B8-E721D6D71EA0}"/>
    <cellStyle name="Normal 8 2 2 2 3 3 2 2" xfId="1985" xr:uid="{19A20687-8FA8-4ADE-8524-0387E0F976B1}"/>
    <cellStyle name="Normal 8 2 2 2 3 3 3" xfId="1986" xr:uid="{A9DEC338-38F4-4C2D-81E8-3BFAAAEF7449}"/>
    <cellStyle name="Normal 8 2 2 2 3 4" xfId="1987" xr:uid="{56730931-D66F-44D8-9F30-161CC00447A5}"/>
    <cellStyle name="Normal 8 2 2 2 3 4 2" xfId="1988" xr:uid="{198AA167-A82B-420D-B2C8-8CCB700D4686}"/>
    <cellStyle name="Normal 8 2 2 2 3 5" xfId="1989" xr:uid="{D52AD614-0784-42FD-B7E2-30FF0740C856}"/>
    <cellStyle name="Normal 8 2 2 2 4" xfId="757" xr:uid="{D45F7166-6FB0-4FBE-83EA-8C956ACE472F}"/>
    <cellStyle name="Normal 8 2 2 2 4 2" xfId="758" xr:uid="{BA344784-A5F2-485D-A769-0F4D78D337D2}"/>
    <cellStyle name="Normal 8 2 2 2 4 2 2" xfId="1990" xr:uid="{5F9D23C0-322F-4311-A86E-F7DCFAEE2DB0}"/>
    <cellStyle name="Normal 8 2 2 2 4 2 2 2" xfId="1991" xr:uid="{CDEF9D11-EB96-48CB-AFC2-3D6223DEC630}"/>
    <cellStyle name="Normal 8 2 2 2 4 2 3" xfId="1992" xr:uid="{3ABC92A8-2552-4254-93F9-B07EBCFC0B54}"/>
    <cellStyle name="Normal 8 2 2 2 4 3" xfId="1993" xr:uid="{4E928A74-BFE1-46A3-8EF3-76D8AC3783C7}"/>
    <cellStyle name="Normal 8 2 2 2 4 3 2" xfId="1994" xr:uid="{7C43184E-8BB5-4C7D-92B4-D454B26E8CA5}"/>
    <cellStyle name="Normal 8 2 2 2 4 4" xfId="1995" xr:uid="{2631E7E2-6A16-4970-B988-A8E92C5B1E70}"/>
    <cellStyle name="Normal 8 2 2 2 5" xfId="759" xr:uid="{DE183CB0-DEB8-4E73-8071-630A8D530AFC}"/>
    <cellStyle name="Normal 8 2 2 2 5 2" xfId="1996" xr:uid="{279C7EFC-F591-4074-9E14-F0D319D32568}"/>
    <cellStyle name="Normal 8 2 2 2 5 2 2" xfId="1997" xr:uid="{6B1060E1-BAD6-43D2-A62D-A9A3DE7C077C}"/>
    <cellStyle name="Normal 8 2 2 2 5 3" xfId="1998" xr:uid="{8EEEA927-34B7-4428-9792-5C4112623F06}"/>
    <cellStyle name="Normal 8 2 2 2 5 4" xfId="3728" xr:uid="{77AFC95C-3B82-4050-A690-21F5F5FE5487}"/>
    <cellStyle name="Normal 8 2 2 2 6" xfId="1999" xr:uid="{5C47FA87-C72D-4728-A6CF-1C36A12D58DC}"/>
    <cellStyle name="Normal 8 2 2 2 6 2" xfId="2000" xr:uid="{A332DE9B-327C-41F3-8435-AFB7FCE48655}"/>
    <cellStyle name="Normal 8 2 2 2 7" xfId="2001" xr:uid="{6A14D63A-6E76-4060-BEAA-6EFC81F72BF5}"/>
    <cellStyle name="Normal 8 2 2 2 8" xfId="3729" xr:uid="{A8ADE0A6-7522-47D8-AB4B-D8D5A1F4E5A4}"/>
    <cellStyle name="Normal 8 2 2 3" xfId="376" xr:uid="{B34C1010-B160-498B-971F-F54BF01EF176}"/>
    <cellStyle name="Normal 8 2 2 3 2" xfId="760" xr:uid="{67D8358A-3CE4-44C0-9FCD-F4CB6D028BB0}"/>
    <cellStyle name="Normal 8 2 2 3 2 2" xfId="761" xr:uid="{2BDF188D-5564-4F97-80EF-03E964380CEF}"/>
    <cellStyle name="Normal 8 2 2 3 2 2 2" xfId="2002" xr:uid="{C045E8FE-EEF9-4A2D-AD56-F609481BF620}"/>
    <cellStyle name="Normal 8 2 2 3 2 2 2 2" xfId="2003" xr:uid="{07043EA5-C62A-47E5-9E1A-821B5302A541}"/>
    <cellStyle name="Normal 8 2 2 3 2 2 3" xfId="2004" xr:uid="{1B6E8A0F-94F2-4071-84E9-D3744192A500}"/>
    <cellStyle name="Normal 8 2 2 3 2 3" xfId="2005" xr:uid="{9B0EAE80-E005-4008-8270-032339AAF2CD}"/>
    <cellStyle name="Normal 8 2 2 3 2 3 2" xfId="2006" xr:uid="{DA154D41-05E7-434A-B5EB-DC9798E6A24B}"/>
    <cellStyle name="Normal 8 2 2 3 2 4" xfId="2007" xr:uid="{EAED3622-E7B6-4760-924B-F09F1486A3AA}"/>
    <cellStyle name="Normal 8 2 2 3 3" xfId="762" xr:uid="{401BD31D-D93C-4097-85C2-FE1B9D9B657C}"/>
    <cellStyle name="Normal 8 2 2 3 3 2" xfId="2008" xr:uid="{243CCE67-E301-40A7-9B6B-8D5AA3F118A1}"/>
    <cellStyle name="Normal 8 2 2 3 3 2 2" xfId="2009" xr:uid="{6C7D0D25-070C-4F7E-84E8-7AD5D69F191D}"/>
    <cellStyle name="Normal 8 2 2 3 3 3" xfId="2010" xr:uid="{9536A612-3EDA-4EEA-89B7-D094CBA203D6}"/>
    <cellStyle name="Normal 8 2 2 3 3 4" xfId="3730" xr:uid="{AE77DB48-81E2-453A-8CCD-44D375C86A7B}"/>
    <cellStyle name="Normal 8 2 2 3 4" xfId="2011" xr:uid="{32A8B8F5-CB53-4B41-B7B1-DE6873FC8526}"/>
    <cellStyle name="Normal 8 2 2 3 4 2" xfId="2012" xr:uid="{AB36F2BD-A99B-4E05-84D2-4463581D4B31}"/>
    <cellStyle name="Normal 8 2 2 3 5" xfId="2013" xr:uid="{F47B5EF2-392E-44B1-AFD5-6BCFF119F36C}"/>
    <cellStyle name="Normal 8 2 2 3 6" xfId="3731" xr:uid="{604B4AAB-8E16-45FF-AC1B-B988B3BEE37F}"/>
    <cellStyle name="Normal 8 2 2 4" xfId="377" xr:uid="{96FD3C63-7866-466A-8998-666704B7CC2B}"/>
    <cellStyle name="Normal 8 2 2 4 2" xfId="763" xr:uid="{CFA88AA1-C23A-47BC-BDD0-0D94035028C7}"/>
    <cellStyle name="Normal 8 2 2 4 2 2" xfId="764" xr:uid="{91306429-DA36-4680-AEB6-D0509832019B}"/>
    <cellStyle name="Normal 8 2 2 4 2 2 2" xfId="2014" xr:uid="{29E36B83-14CB-49F2-BA29-91466B6A8EEB}"/>
    <cellStyle name="Normal 8 2 2 4 2 2 2 2" xfId="2015" xr:uid="{EA0C8017-2D6B-4668-A25D-C78AEC2BF58B}"/>
    <cellStyle name="Normal 8 2 2 4 2 2 3" xfId="2016" xr:uid="{4A3E21B5-4E70-403F-98B0-FD65DCE486B7}"/>
    <cellStyle name="Normal 8 2 2 4 2 3" xfId="2017" xr:uid="{1B0ADD5F-B11C-4580-BF59-CAD557AEFFBF}"/>
    <cellStyle name="Normal 8 2 2 4 2 3 2" xfId="2018" xr:uid="{B924A4C1-2243-494B-B1D4-EDF79DED9889}"/>
    <cellStyle name="Normal 8 2 2 4 2 4" xfId="2019" xr:uid="{CECAC873-0A32-4368-9138-A81C70EE99A9}"/>
    <cellStyle name="Normal 8 2 2 4 3" xfId="765" xr:uid="{3155D385-B4FC-47B1-AEBA-37E28E7F3E94}"/>
    <cellStyle name="Normal 8 2 2 4 3 2" xfId="2020" xr:uid="{6C2CF26C-CA07-4189-9A2A-FF4EB5588400}"/>
    <cellStyle name="Normal 8 2 2 4 3 2 2" xfId="2021" xr:uid="{2E21F3DA-2987-4B45-955B-71A464183740}"/>
    <cellStyle name="Normal 8 2 2 4 3 3" xfId="2022" xr:uid="{B1C4DF9C-A8FE-439D-AA20-14D79BF4BCEB}"/>
    <cellStyle name="Normal 8 2 2 4 4" xfId="2023" xr:uid="{B18D795D-C4D9-4614-8E95-0CB2C24BBB60}"/>
    <cellStyle name="Normal 8 2 2 4 4 2" xfId="2024" xr:uid="{A5C0A78F-83B5-4A9A-A4F2-80D67BA51C1A}"/>
    <cellStyle name="Normal 8 2 2 4 5" xfId="2025" xr:uid="{CD73F3EC-4FF5-4370-B0AC-8DA778B27117}"/>
    <cellStyle name="Normal 8 2 2 5" xfId="378" xr:uid="{C7A8D543-44FC-4D41-BC9A-5A230B7C6526}"/>
    <cellStyle name="Normal 8 2 2 5 2" xfId="766" xr:uid="{8024B4FF-7279-4E85-A1F8-BC3B64BCFB33}"/>
    <cellStyle name="Normal 8 2 2 5 2 2" xfId="2026" xr:uid="{3E223841-9FC9-41C8-B0AF-32F94A766958}"/>
    <cellStyle name="Normal 8 2 2 5 2 2 2" xfId="2027" xr:uid="{2871D21B-A022-4DF1-8F0A-F079A8792AC7}"/>
    <cellStyle name="Normal 8 2 2 5 2 3" xfId="2028" xr:uid="{D9C8BB30-FEDE-4782-8388-4EE9DAD70F31}"/>
    <cellStyle name="Normal 8 2 2 5 3" xfId="2029" xr:uid="{2964E52F-AA88-46DD-A025-D60B43E344F5}"/>
    <cellStyle name="Normal 8 2 2 5 3 2" xfId="2030" xr:uid="{4840001C-7D9B-476A-80BD-3989D1D0308A}"/>
    <cellStyle name="Normal 8 2 2 5 4" xfId="2031" xr:uid="{96EC2E46-BA5F-40EE-9B41-574595996399}"/>
    <cellStyle name="Normal 8 2 2 6" xfId="767" xr:uid="{3890776B-364F-4E55-9F44-95ED258C163D}"/>
    <cellStyle name="Normal 8 2 2 6 2" xfId="2032" xr:uid="{88A3301E-D06D-47AE-9243-1B08B1C328C2}"/>
    <cellStyle name="Normal 8 2 2 6 2 2" xfId="2033" xr:uid="{434CC73A-F4CC-42D9-A1E4-5C7583186DCD}"/>
    <cellStyle name="Normal 8 2 2 6 3" xfId="2034" xr:uid="{038A46B5-0CCC-45FA-8FD2-F101A691EEE0}"/>
    <cellStyle name="Normal 8 2 2 6 4" xfId="3732" xr:uid="{AEA6C905-55A9-4D3B-BFF3-2511466027AB}"/>
    <cellStyle name="Normal 8 2 2 7" xfId="2035" xr:uid="{FBBC2AAD-139E-43A6-98B7-6179E7088ACB}"/>
    <cellStyle name="Normal 8 2 2 7 2" xfId="2036" xr:uid="{BE1CB4A9-8837-4031-82A1-D921862AF490}"/>
    <cellStyle name="Normal 8 2 2 8" xfId="2037" xr:uid="{0EBDAE96-4880-425C-A3C3-41C6518D2C28}"/>
    <cellStyle name="Normal 8 2 2 9" xfId="3733" xr:uid="{44B1B9E8-C798-400F-9BAA-7A1FE146CD10}"/>
    <cellStyle name="Normal 8 2 3" xfId="150" xr:uid="{56DFCBCB-E97C-47C1-9E95-CD4EB440A722}"/>
    <cellStyle name="Normal 8 2 3 2" xfId="151" xr:uid="{2B687644-2D3B-4ADD-ADD0-CDB4BA6D012E}"/>
    <cellStyle name="Normal 8 2 3 2 2" xfId="768" xr:uid="{7555103C-DEAE-41C7-BDDC-31B7B4C331F3}"/>
    <cellStyle name="Normal 8 2 3 2 2 2" xfId="769" xr:uid="{D5597F07-0D89-45DA-9242-A50BE56243E1}"/>
    <cellStyle name="Normal 8 2 3 2 2 2 2" xfId="2038" xr:uid="{CCB9E1B0-4188-43CA-896D-D75A0C3C79AB}"/>
    <cellStyle name="Normal 8 2 3 2 2 2 2 2" xfId="2039" xr:uid="{358AD181-1B4B-4EED-A4C4-A2C108C750AF}"/>
    <cellStyle name="Normal 8 2 3 2 2 2 3" xfId="2040" xr:uid="{597E93E1-174D-41BD-AE5B-89206926EEF9}"/>
    <cellStyle name="Normal 8 2 3 2 2 3" xfId="2041" xr:uid="{A330AEAE-D9C5-4454-84E8-59722170F418}"/>
    <cellStyle name="Normal 8 2 3 2 2 3 2" xfId="2042" xr:uid="{7D48060F-E3C0-4FCA-AD28-5BC2F36D224E}"/>
    <cellStyle name="Normal 8 2 3 2 2 4" xfId="2043" xr:uid="{B5F1E450-4130-47D5-BD27-13C8F47374D1}"/>
    <cellStyle name="Normal 8 2 3 2 3" xfId="770" xr:uid="{C72C7C2B-7478-4CA4-802F-8CB0F68DB268}"/>
    <cellStyle name="Normal 8 2 3 2 3 2" xfId="2044" xr:uid="{778CD763-941E-4278-A15A-22D77C49D2E7}"/>
    <cellStyle name="Normal 8 2 3 2 3 2 2" xfId="2045" xr:uid="{6CC8F91A-A486-4FAB-AA2A-C17384C58065}"/>
    <cellStyle name="Normal 8 2 3 2 3 3" xfId="2046" xr:uid="{8D486196-70F8-4DB3-90E4-1DBD115FEA80}"/>
    <cellStyle name="Normal 8 2 3 2 3 4" xfId="3734" xr:uid="{E311F67F-9B0E-4579-9163-873239C10597}"/>
    <cellStyle name="Normal 8 2 3 2 4" xfId="2047" xr:uid="{87244673-532C-4FC3-BCFF-4B7DB70FA28E}"/>
    <cellStyle name="Normal 8 2 3 2 4 2" xfId="2048" xr:uid="{0C258670-A82B-4120-AFF9-D2C80977D033}"/>
    <cellStyle name="Normal 8 2 3 2 5" xfId="2049" xr:uid="{38216EA8-53F9-4FD7-BE47-1ABBB361B68D}"/>
    <cellStyle name="Normal 8 2 3 2 6" xfId="3735" xr:uid="{EC562ECA-4F27-413F-9A69-5DA49B2FC98C}"/>
    <cellStyle name="Normal 8 2 3 3" xfId="379" xr:uid="{78F69320-979F-4971-93D7-39B18A63D8EB}"/>
    <cellStyle name="Normal 8 2 3 3 2" xfId="771" xr:uid="{F0669A82-7442-43C1-9A08-533FBDEE82A3}"/>
    <cellStyle name="Normal 8 2 3 3 2 2" xfId="772" xr:uid="{0912F1ED-0920-44EC-A1D9-82B5099D9934}"/>
    <cellStyle name="Normal 8 2 3 3 2 2 2" xfId="2050" xr:uid="{6D986B7F-C23A-4059-8E2B-B478718FF568}"/>
    <cellStyle name="Normal 8 2 3 3 2 2 2 2" xfId="2051" xr:uid="{7256B604-A397-4C16-BC58-5C428F3CA108}"/>
    <cellStyle name="Normal 8 2 3 3 2 2 3" xfId="2052" xr:uid="{6BE72927-710C-4AD0-8A1C-358240EDA30E}"/>
    <cellStyle name="Normal 8 2 3 3 2 3" xfId="2053" xr:uid="{931B0F59-F89A-42F5-A2A4-2245324FD12F}"/>
    <cellStyle name="Normal 8 2 3 3 2 3 2" xfId="2054" xr:uid="{5A4A94B4-952A-44F3-AC76-C30837748ADD}"/>
    <cellStyle name="Normal 8 2 3 3 2 4" xfId="2055" xr:uid="{C1146C9E-781A-4310-85BF-00302CD5AEC7}"/>
    <cellStyle name="Normal 8 2 3 3 3" xfId="773" xr:uid="{5B18BDAB-0435-4EC8-BD5B-A1B67D93882D}"/>
    <cellStyle name="Normal 8 2 3 3 3 2" xfId="2056" xr:uid="{9659136C-B2C0-4A6F-BB94-F50522A9D751}"/>
    <cellStyle name="Normal 8 2 3 3 3 2 2" xfId="2057" xr:uid="{D97468B3-9747-4BB1-91E8-85A6E6F9CD6D}"/>
    <cellStyle name="Normal 8 2 3 3 3 3" xfId="2058" xr:uid="{46028BA0-70D2-4BC4-AAA0-6BB01B84D678}"/>
    <cellStyle name="Normal 8 2 3 3 4" xfId="2059" xr:uid="{00140A3C-9DC1-43D3-97E9-C5D38E6C301A}"/>
    <cellStyle name="Normal 8 2 3 3 4 2" xfId="2060" xr:uid="{2E1DE6F1-E214-45CE-88FA-E0D44F90B449}"/>
    <cellStyle name="Normal 8 2 3 3 5" xfId="2061" xr:uid="{652AEFC7-B32F-4469-8175-78106C9EB7F9}"/>
    <cellStyle name="Normal 8 2 3 4" xfId="380" xr:uid="{8D5A87C5-8971-4BC4-ACC5-918BF56C7809}"/>
    <cellStyle name="Normal 8 2 3 4 2" xfId="774" xr:uid="{1A2F5288-B742-4A12-BB14-2E476227A6DE}"/>
    <cellStyle name="Normal 8 2 3 4 2 2" xfId="2062" xr:uid="{6149C531-BDC1-4C6D-BB98-DD10B095909D}"/>
    <cellStyle name="Normal 8 2 3 4 2 2 2" xfId="2063" xr:uid="{ABB3B6C5-7772-4031-83E5-BD7417F2F284}"/>
    <cellStyle name="Normal 8 2 3 4 2 3" xfId="2064" xr:uid="{140CBD13-D274-4BC9-8031-986AA9B298A2}"/>
    <cellStyle name="Normal 8 2 3 4 3" xfId="2065" xr:uid="{075FBCCE-0BDA-4238-BC18-D79BE52C6A5B}"/>
    <cellStyle name="Normal 8 2 3 4 3 2" xfId="2066" xr:uid="{9811702F-A7BF-4F27-9990-05EB99A210C9}"/>
    <cellStyle name="Normal 8 2 3 4 4" xfId="2067" xr:uid="{36F2DAF4-66B5-425D-A4B6-9535C98CC951}"/>
    <cellStyle name="Normal 8 2 3 5" xfId="775" xr:uid="{571280AF-35CF-4D65-ABF8-A155C52649D9}"/>
    <cellStyle name="Normal 8 2 3 5 2" xfId="2068" xr:uid="{C552CFE4-43FB-4DAB-A5A5-6A6EA1DB06F4}"/>
    <cellStyle name="Normal 8 2 3 5 2 2" xfId="2069" xr:uid="{F45618E7-0AA8-45C6-BB98-B98676579E72}"/>
    <cellStyle name="Normal 8 2 3 5 3" xfId="2070" xr:uid="{BC6A65A5-63F4-47EE-A827-4A809202FBBB}"/>
    <cellStyle name="Normal 8 2 3 5 4" xfId="3736" xr:uid="{FA812B4E-B12D-4465-8E67-9789AD9F5FAB}"/>
    <cellStyle name="Normal 8 2 3 6" xfId="2071" xr:uid="{709391F8-6255-432F-A71B-A72718A7DEA0}"/>
    <cellStyle name="Normal 8 2 3 6 2" xfId="2072" xr:uid="{24C088DE-F8D3-4EB2-8FCB-6D57FD1CB05A}"/>
    <cellStyle name="Normal 8 2 3 7" xfId="2073" xr:uid="{33FB44D2-13E9-4BA3-8310-ADEFBCC23361}"/>
    <cellStyle name="Normal 8 2 3 8" xfId="3737" xr:uid="{3798182F-02C5-4D85-8C3F-FEA1582A7B33}"/>
    <cellStyle name="Normal 8 2 4" xfId="152" xr:uid="{FBAB454A-5912-464F-A788-68F27F77FFAD}"/>
    <cellStyle name="Normal 8 2 4 2" xfId="449" xr:uid="{365934E3-57FD-4BD8-BDF4-704624A2AF42}"/>
    <cellStyle name="Normal 8 2 4 2 2" xfId="776" xr:uid="{4F85B117-FF22-41BF-AC15-EDA4ADBA7228}"/>
    <cellStyle name="Normal 8 2 4 2 2 2" xfId="2074" xr:uid="{087BD7BE-E30B-41EC-B12E-613496B6B3E5}"/>
    <cellStyle name="Normal 8 2 4 2 2 2 2" xfId="2075" xr:uid="{7351116A-E314-425E-BD5F-DB36DBFBAE11}"/>
    <cellStyle name="Normal 8 2 4 2 2 3" xfId="2076" xr:uid="{7C8B4AB7-5436-41AF-A29E-78A4D70B7367}"/>
    <cellStyle name="Normal 8 2 4 2 2 4" xfId="3738" xr:uid="{38AD720C-96CC-4793-A46F-8A43471720AE}"/>
    <cellStyle name="Normal 8 2 4 2 3" xfId="2077" xr:uid="{25BA73A2-88FE-4C37-B337-D78863E0AEA5}"/>
    <cellStyle name="Normal 8 2 4 2 3 2" xfId="2078" xr:uid="{B1C83436-A859-4958-9C91-92919BE19FD5}"/>
    <cellStyle name="Normal 8 2 4 2 4" xfId="2079" xr:uid="{C14B5146-28C0-4E31-BEFF-B2421DA8F75B}"/>
    <cellStyle name="Normal 8 2 4 2 5" xfId="3739" xr:uid="{7842CE72-0585-461E-A47F-2B8EEFB08C95}"/>
    <cellStyle name="Normal 8 2 4 3" xfId="777" xr:uid="{F584D141-5773-4F5E-98A1-B7240C5946B4}"/>
    <cellStyle name="Normal 8 2 4 3 2" xfId="2080" xr:uid="{E13E6A98-9FC5-4D5C-A7C2-EE31899FB358}"/>
    <cellStyle name="Normal 8 2 4 3 2 2" xfId="2081" xr:uid="{2634B3C0-5FC3-4473-A6E0-6E48730ADD10}"/>
    <cellStyle name="Normal 8 2 4 3 3" xfId="2082" xr:uid="{92F1DBAD-C4C7-4AEE-A487-98F8880ECE0A}"/>
    <cellStyle name="Normal 8 2 4 3 4" xfId="3740" xr:uid="{F42D43DE-690F-40CB-9117-553423943DF9}"/>
    <cellStyle name="Normal 8 2 4 4" xfId="2083" xr:uid="{BA7F9AD2-C27A-4196-B6A9-752E8A1E142F}"/>
    <cellStyle name="Normal 8 2 4 4 2" xfId="2084" xr:uid="{DC57D7B0-9105-45AE-BBC9-E20EA87FFD90}"/>
    <cellStyle name="Normal 8 2 4 4 3" xfId="3741" xr:uid="{477AB158-AE84-460F-BA7A-72EFC7F05E45}"/>
    <cellStyle name="Normal 8 2 4 4 4" xfId="3742" xr:uid="{48A7BBF2-3B03-4229-8D2B-E95319C0D499}"/>
    <cellStyle name="Normal 8 2 4 5" xfId="2085" xr:uid="{126BFC9B-3CE9-401D-A4DC-A694EF4EF039}"/>
    <cellStyle name="Normal 8 2 4 6" xfId="3743" xr:uid="{E10E2D2F-DEF1-47D7-A19C-2B9B6D027998}"/>
    <cellStyle name="Normal 8 2 4 7" xfId="3744" xr:uid="{576876D4-459B-49F6-BD97-18ECEAF4E920}"/>
    <cellStyle name="Normal 8 2 5" xfId="381" xr:uid="{1BD032E9-BC97-4B54-9EA8-073EFE186C9B}"/>
    <cellStyle name="Normal 8 2 5 2" xfId="778" xr:uid="{F52D6060-2C73-44C5-A0E2-0EBB709A7D3E}"/>
    <cellStyle name="Normal 8 2 5 2 2" xfId="779" xr:uid="{115A6E8C-6FCE-4AFD-A309-1731B9E28CDC}"/>
    <cellStyle name="Normal 8 2 5 2 2 2" xfId="2086" xr:uid="{202F4269-B3E9-4C87-B8CA-9C3AE12C04C8}"/>
    <cellStyle name="Normal 8 2 5 2 2 2 2" xfId="2087" xr:uid="{2ED7FDED-36D0-45BD-AC63-C3F57FAEC346}"/>
    <cellStyle name="Normal 8 2 5 2 2 3" xfId="2088" xr:uid="{6E9C258A-B88D-445F-B36D-ED36481ACB99}"/>
    <cellStyle name="Normal 8 2 5 2 3" xfId="2089" xr:uid="{96097F57-8C17-4301-AF57-039B99EC4389}"/>
    <cellStyle name="Normal 8 2 5 2 3 2" xfId="2090" xr:uid="{DF037178-37D2-4BC9-884C-ED27A4380A32}"/>
    <cellStyle name="Normal 8 2 5 2 4" xfId="2091" xr:uid="{EEC0F92E-459A-4789-BB1B-99AFF4FC5F4D}"/>
    <cellStyle name="Normal 8 2 5 3" xfId="780" xr:uid="{937E0ADB-8C6F-4CC7-AF6E-E42BE2C721A8}"/>
    <cellStyle name="Normal 8 2 5 3 2" xfId="2092" xr:uid="{169707D8-8DD6-4316-93EF-318C0B27C423}"/>
    <cellStyle name="Normal 8 2 5 3 2 2" xfId="2093" xr:uid="{3F6B8536-FA09-4EDE-BEB3-0FD41D3F7AD8}"/>
    <cellStyle name="Normal 8 2 5 3 3" xfId="2094" xr:uid="{C265DC7C-89D8-49C1-A7A4-163D6DEF4FB1}"/>
    <cellStyle name="Normal 8 2 5 3 4" xfId="3745" xr:uid="{3F18E999-1632-4D9C-88B4-99E655943354}"/>
    <cellStyle name="Normal 8 2 5 4" xfId="2095" xr:uid="{B61DE106-883E-43F0-8672-2A63C07EE7A7}"/>
    <cellStyle name="Normal 8 2 5 4 2" xfId="2096" xr:uid="{F44AEBE5-B6AB-4C8A-B080-C97FFF06A833}"/>
    <cellStyle name="Normal 8 2 5 5" xfId="2097" xr:uid="{D93A2B40-CE35-4FC9-874E-F9957FBFCC00}"/>
    <cellStyle name="Normal 8 2 5 6" xfId="3746" xr:uid="{D51227E0-FF96-4C3E-BD58-E082E0B7C5B7}"/>
    <cellStyle name="Normal 8 2 6" xfId="382" xr:uid="{5C0004E3-CD6E-43E0-A79A-688C4D1A3FDF}"/>
    <cellStyle name="Normal 8 2 6 2" xfId="781" xr:uid="{3CFBF19F-5C26-4BAE-901B-74F84C4202BA}"/>
    <cellStyle name="Normal 8 2 6 2 2" xfId="2098" xr:uid="{FA3DD43E-1A2F-43D3-9562-933B20857081}"/>
    <cellStyle name="Normal 8 2 6 2 2 2" xfId="2099" xr:uid="{3B576F86-941F-4C81-AB5B-75ED09875E30}"/>
    <cellStyle name="Normal 8 2 6 2 3" xfId="2100" xr:uid="{27FCD543-8F68-4DB5-971C-EC105BBEAF21}"/>
    <cellStyle name="Normal 8 2 6 2 4" xfId="3747" xr:uid="{D798920A-708D-4BA2-A905-89836BD96FA4}"/>
    <cellStyle name="Normal 8 2 6 3" xfId="2101" xr:uid="{0A6C232D-9702-4893-9F8D-B4365F8C0812}"/>
    <cellStyle name="Normal 8 2 6 3 2" xfId="2102" xr:uid="{1206099A-0FA7-4396-BE4B-7E61FEB39595}"/>
    <cellStyle name="Normal 8 2 6 4" xfId="2103" xr:uid="{04ABAE25-F378-45CB-A82B-29D8B124BF8A}"/>
    <cellStyle name="Normal 8 2 6 5" xfId="3748" xr:uid="{B39F21A5-55F4-48EA-B79F-ADF95BDE1502}"/>
    <cellStyle name="Normal 8 2 7" xfId="782" xr:uid="{7F8BE9DB-B2E5-45AD-92B9-6B70119C6FFA}"/>
    <cellStyle name="Normal 8 2 7 2" xfId="2104" xr:uid="{008FB81F-C91E-4947-855D-1729DDB90E9C}"/>
    <cellStyle name="Normal 8 2 7 2 2" xfId="2105" xr:uid="{91667AD5-CE0F-4327-8C13-7660BCC99A16}"/>
    <cellStyle name="Normal 8 2 7 3" xfId="2106" xr:uid="{7253DB4E-B71F-4F63-B4DB-2E0E291FD2ED}"/>
    <cellStyle name="Normal 8 2 7 4" xfId="3749" xr:uid="{C08BE96A-475B-4646-A6E5-56E2FF815F13}"/>
    <cellStyle name="Normal 8 2 8" xfId="2107" xr:uid="{26BA90DD-9510-413C-B477-D1296DEA6E60}"/>
    <cellStyle name="Normal 8 2 8 2" xfId="2108" xr:uid="{7FCB8B65-BE97-4C6F-9840-63F1285E237E}"/>
    <cellStyle name="Normal 8 2 8 3" xfId="3750" xr:uid="{0C2CBD9A-5D2A-4D8D-9FDF-C4490A2E8495}"/>
    <cellStyle name="Normal 8 2 8 4" xfId="3751" xr:uid="{B3AF7610-BA63-44DA-9EF3-5CB1C628ECA7}"/>
    <cellStyle name="Normal 8 2 9" xfId="2109" xr:uid="{33BD8FF4-D21C-437F-AA9E-78E5B6191D71}"/>
    <cellStyle name="Normal 8 3" xfId="153" xr:uid="{7E62CCE0-7F00-4C22-9E5A-1FE177925BF7}"/>
    <cellStyle name="Normal 8 3 10" xfId="3752" xr:uid="{A9A1157A-74BC-4190-A064-38B9D40E386F}"/>
    <cellStyle name="Normal 8 3 11" xfId="3753" xr:uid="{E1F3927C-7BF5-4365-AF63-690AB5AA65D3}"/>
    <cellStyle name="Normal 8 3 2" xfId="154" xr:uid="{4ED19950-F6C8-4EB9-82D2-D13FAB06BEB8}"/>
    <cellStyle name="Normal 8 3 2 2" xfId="155" xr:uid="{3EA42AFF-B557-43E1-A643-7FB705DF8375}"/>
    <cellStyle name="Normal 8 3 2 2 2" xfId="383" xr:uid="{C96C1200-4542-4B50-98E3-FEE7A43C9AA7}"/>
    <cellStyle name="Normal 8 3 2 2 2 2" xfId="783" xr:uid="{7AF78DF1-8BD0-4F99-A347-3AAF32C01187}"/>
    <cellStyle name="Normal 8 3 2 2 2 2 2" xfId="2110" xr:uid="{4FFCBFB7-0FB5-486A-A0DA-55968AF6F603}"/>
    <cellStyle name="Normal 8 3 2 2 2 2 2 2" xfId="2111" xr:uid="{9736CC1D-9614-4383-AF68-8457A41231E4}"/>
    <cellStyle name="Normal 8 3 2 2 2 2 3" xfId="2112" xr:uid="{BD2D7E01-0A97-48E8-B953-AE206DA2721C}"/>
    <cellStyle name="Normal 8 3 2 2 2 2 4" xfId="3754" xr:uid="{7605A6FF-6EE3-4DF5-8001-FEBB7E24F223}"/>
    <cellStyle name="Normal 8 3 2 2 2 3" xfId="2113" xr:uid="{BA14498A-F6CC-4045-9982-5B097B5401EF}"/>
    <cellStyle name="Normal 8 3 2 2 2 3 2" xfId="2114" xr:uid="{F584B638-FC34-4864-890F-3ECCB886BE34}"/>
    <cellStyle name="Normal 8 3 2 2 2 3 3" xfId="3755" xr:uid="{9441DDF8-01CA-44F2-AE59-0963643861E0}"/>
    <cellStyle name="Normal 8 3 2 2 2 3 4" xfId="3756" xr:uid="{E10797E5-CB48-44A4-8950-0ABA8E7706CC}"/>
    <cellStyle name="Normal 8 3 2 2 2 4" xfId="2115" xr:uid="{05796D6F-A233-4B2E-949D-BFBF9892FCF5}"/>
    <cellStyle name="Normal 8 3 2 2 2 5" xfId="3757" xr:uid="{69D89068-A86B-4774-8A9A-358A0B972890}"/>
    <cellStyle name="Normal 8 3 2 2 2 6" xfId="3758" xr:uid="{6CC1114B-625A-4F8F-A807-9B78B13F21A9}"/>
    <cellStyle name="Normal 8 3 2 2 3" xfId="784" xr:uid="{9A48110C-23B7-4A18-BC2A-F90B4825793A}"/>
    <cellStyle name="Normal 8 3 2 2 3 2" xfId="2116" xr:uid="{EDA69301-E69D-4575-AE09-DB99CB9303A4}"/>
    <cellStyle name="Normal 8 3 2 2 3 2 2" xfId="2117" xr:uid="{088F71E7-1ACC-4820-A428-51BEE22F0BFE}"/>
    <cellStyle name="Normal 8 3 2 2 3 2 3" xfId="3759" xr:uid="{3413DA00-F515-4B7C-91F3-8791B5FC4419}"/>
    <cellStyle name="Normal 8 3 2 2 3 2 4" xfId="3760" xr:uid="{3A1A78D8-7BD5-445C-8A64-10B2FBD012D1}"/>
    <cellStyle name="Normal 8 3 2 2 3 3" xfId="2118" xr:uid="{93ECF78B-E04F-4261-97B9-810901A6C769}"/>
    <cellStyle name="Normal 8 3 2 2 3 4" xfId="3761" xr:uid="{5EEC5C5D-57A6-41FB-AD24-25E9F7EAA745}"/>
    <cellStyle name="Normal 8 3 2 2 3 5" xfId="3762" xr:uid="{75715FDC-60CB-47DB-9D60-15A5132A5563}"/>
    <cellStyle name="Normal 8 3 2 2 4" xfId="2119" xr:uid="{B35EC145-3218-41DE-9464-1369DDB44DA3}"/>
    <cellStyle name="Normal 8 3 2 2 4 2" xfId="2120" xr:uid="{FBF169A1-E9C2-4504-93FA-BD349861198A}"/>
    <cellStyle name="Normal 8 3 2 2 4 3" xfId="3763" xr:uid="{622E141D-B909-4760-BA8A-2BAD2006A070}"/>
    <cellStyle name="Normal 8 3 2 2 4 4" xfId="3764" xr:uid="{DCCA907C-BF52-4390-BB0B-9B36740B3944}"/>
    <cellStyle name="Normal 8 3 2 2 5" xfId="2121" xr:uid="{3258A973-A4C4-40B1-A0A6-144E60933981}"/>
    <cellStyle name="Normal 8 3 2 2 5 2" xfId="3765" xr:uid="{01A23F9E-A22C-43BF-A4DF-E59D0EA4DA67}"/>
    <cellStyle name="Normal 8 3 2 2 5 3" xfId="3766" xr:uid="{43B25DC1-A626-44F4-9385-4D3B1B1394C8}"/>
    <cellStyle name="Normal 8 3 2 2 5 4" xfId="3767" xr:uid="{6713B39B-BFE7-40DC-B4F0-EC80E6F6E8D5}"/>
    <cellStyle name="Normal 8 3 2 2 6" xfId="3768" xr:uid="{56C19593-1A7E-472A-969D-7C8DAB0599B2}"/>
    <cellStyle name="Normal 8 3 2 2 7" xfId="3769" xr:uid="{FB22E4F4-1031-40E0-9ACD-3EB1640B8D5C}"/>
    <cellStyle name="Normal 8 3 2 2 8" xfId="3770" xr:uid="{CDF3E9DB-8E51-4471-B973-E9B3D3E5E12F}"/>
    <cellStyle name="Normal 8 3 2 3" xfId="384" xr:uid="{D90D79AC-903B-423B-B4A9-9BB0FC5360D9}"/>
    <cellStyle name="Normal 8 3 2 3 2" xfId="785" xr:uid="{0B1DE9E0-A55A-48EC-9171-5094CA213261}"/>
    <cellStyle name="Normal 8 3 2 3 2 2" xfId="786" xr:uid="{C3C7FEEE-273D-4BC2-900F-E4E33765F74F}"/>
    <cellStyle name="Normal 8 3 2 3 2 2 2" xfId="2122" xr:uid="{88B3079D-692F-4628-A141-16A1AC76B7B3}"/>
    <cellStyle name="Normal 8 3 2 3 2 2 2 2" xfId="2123" xr:uid="{6F6955EC-64A1-4ED7-8C2F-A4C3243F0200}"/>
    <cellStyle name="Normal 8 3 2 3 2 2 3" xfId="2124" xr:uid="{EA88ABA6-603C-44B8-BAB9-7A0165BC7650}"/>
    <cellStyle name="Normal 8 3 2 3 2 3" xfId="2125" xr:uid="{F7BF70AF-F668-49A5-B781-2A47713E3161}"/>
    <cellStyle name="Normal 8 3 2 3 2 3 2" xfId="2126" xr:uid="{A2491875-B3E8-484E-97C8-DA3A693F78D5}"/>
    <cellStyle name="Normal 8 3 2 3 2 4" xfId="2127" xr:uid="{EDC3E873-2823-4275-8D6B-E1FC869F9B4E}"/>
    <cellStyle name="Normal 8 3 2 3 3" xfId="787" xr:uid="{F5C3ECE7-75E6-4360-97EF-4B761AE981D4}"/>
    <cellStyle name="Normal 8 3 2 3 3 2" xfId="2128" xr:uid="{7CD0E3A3-25FB-4F97-9605-60A709B32BEA}"/>
    <cellStyle name="Normal 8 3 2 3 3 2 2" xfId="2129" xr:uid="{DA20642F-2824-4921-AB4F-42D9A1745A94}"/>
    <cellStyle name="Normal 8 3 2 3 3 3" xfId="2130" xr:uid="{64640FC0-264C-4764-B097-BF67121DB5BD}"/>
    <cellStyle name="Normal 8 3 2 3 3 4" xfId="3771" xr:uid="{6A44B36D-88E7-4AF8-BD67-46D492C1D373}"/>
    <cellStyle name="Normal 8 3 2 3 4" xfId="2131" xr:uid="{AA0B1E54-FD91-4535-A33D-E8A2B96CC4A6}"/>
    <cellStyle name="Normal 8 3 2 3 4 2" xfId="2132" xr:uid="{D0F4429B-B13A-4473-BE1C-05521165249A}"/>
    <cellStyle name="Normal 8 3 2 3 5" xfId="2133" xr:uid="{2B5A025D-778F-4693-B419-5594F5B77AF3}"/>
    <cellStyle name="Normal 8 3 2 3 6" xfId="3772" xr:uid="{9EDD113A-5813-4C3D-A344-357C1AEA0461}"/>
    <cellStyle name="Normal 8 3 2 4" xfId="385" xr:uid="{7843C1D1-150E-4D19-9B3E-3425B111F008}"/>
    <cellStyle name="Normal 8 3 2 4 2" xfId="788" xr:uid="{9D3DD537-6DE6-4463-B712-E4E21B45D146}"/>
    <cellStyle name="Normal 8 3 2 4 2 2" xfId="2134" xr:uid="{6DFBB5CC-1930-4F75-B901-B217CAC7170F}"/>
    <cellStyle name="Normal 8 3 2 4 2 2 2" xfId="2135" xr:uid="{81B28C36-0F42-47E3-B4E1-889E0C82657B}"/>
    <cellStyle name="Normal 8 3 2 4 2 3" xfId="2136" xr:uid="{EAF3BF84-133D-4952-8CDA-BDBEF2643E3C}"/>
    <cellStyle name="Normal 8 3 2 4 2 4" xfId="3773" xr:uid="{82F04ABF-42EC-4430-B7E4-18117B5FCF7D}"/>
    <cellStyle name="Normal 8 3 2 4 3" xfId="2137" xr:uid="{DB447E01-E451-4B81-AFF9-F257D1097B67}"/>
    <cellStyle name="Normal 8 3 2 4 3 2" xfId="2138" xr:uid="{5E284DE7-6C24-4730-86AF-97DFB01AFA5B}"/>
    <cellStyle name="Normal 8 3 2 4 4" xfId="2139" xr:uid="{BC56F204-0B4F-46CE-92B8-DCBADE25BC72}"/>
    <cellStyle name="Normal 8 3 2 4 5" xfId="3774" xr:uid="{00DF16A8-1E47-460F-BEB0-D33444D0E412}"/>
    <cellStyle name="Normal 8 3 2 5" xfId="386" xr:uid="{247F0F19-FE0B-4701-927C-4F3861073295}"/>
    <cellStyle name="Normal 8 3 2 5 2" xfId="2140" xr:uid="{69415B55-7F06-4B4E-ACEB-E43FB71815B3}"/>
    <cellStyle name="Normal 8 3 2 5 2 2" xfId="2141" xr:uid="{7F62B6A6-4A89-4599-A78D-2EC0EDB217E1}"/>
    <cellStyle name="Normal 8 3 2 5 3" xfId="2142" xr:uid="{E65AAF5A-3142-4B74-AF00-263D6F85D059}"/>
    <cellStyle name="Normal 8 3 2 5 4" xfId="3775" xr:uid="{D1127358-6B08-4819-852D-9AD44E8FCC06}"/>
    <cellStyle name="Normal 8 3 2 6" xfId="2143" xr:uid="{5775060F-EDF8-4CE2-8731-5F65383DA07A}"/>
    <cellStyle name="Normal 8 3 2 6 2" xfId="2144" xr:uid="{2D9FB7C2-F54B-4EBC-8B09-5202C1962690}"/>
    <cellStyle name="Normal 8 3 2 6 3" xfId="3776" xr:uid="{3384AB17-A766-481A-BECE-1E3EA5472381}"/>
    <cellStyle name="Normal 8 3 2 6 4" xfId="3777" xr:uid="{08944D92-B41C-4E29-B16A-D057756374D8}"/>
    <cellStyle name="Normal 8 3 2 7" xfId="2145" xr:uid="{1BE1B50A-DC3A-43BE-A913-93A500B3C6F6}"/>
    <cellStyle name="Normal 8 3 2 8" xfId="3778" xr:uid="{D7CB20AA-3581-426D-AF0A-8DFD07851A48}"/>
    <cellStyle name="Normal 8 3 2 9" xfId="3779" xr:uid="{E3402F5C-C1BA-4A9C-9883-967357BFA6B0}"/>
    <cellStyle name="Normal 8 3 3" xfId="156" xr:uid="{D845F8A3-E758-47E8-940C-E9AACE990741}"/>
    <cellStyle name="Normal 8 3 3 2" xfId="157" xr:uid="{349CAEFB-2924-4637-8B16-81E6B99E9CCA}"/>
    <cellStyle name="Normal 8 3 3 2 2" xfId="789" xr:uid="{2B20DDD2-AEAC-4734-B6D7-159C7722351A}"/>
    <cellStyle name="Normal 8 3 3 2 2 2" xfId="2146" xr:uid="{A8FE3437-F75C-4C1E-94FC-8DFB1315639B}"/>
    <cellStyle name="Normal 8 3 3 2 2 2 2" xfId="2147" xr:uid="{291ED2F1-6A57-46A8-82D0-C7D9AD4012A5}"/>
    <cellStyle name="Normal 8 3 3 2 2 2 2 2" xfId="4492" xr:uid="{F7E5D250-8830-4637-8803-E38F1575EF8C}"/>
    <cellStyle name="Normal 8 3 3 2 2 2 3" xfId="4493" xr:uid="{06722494-2788-4920-9D3C-B61AD1E9D4B3}"/>
    <cellStyle name="Normal 8 3 3 2 2 3" xfId="2148" xr:uid="{A82E2DA7-772A-4514-8BCA-333578169D67}"/>
    <cellStyle name="Normal 8 3 3 2 2 3 2" xfId="4494" xr:uid="{4ABB8174-6BB7-4CA4-B9EC-82A60FF19F7F}"/>
    <cellStyle name="Normal 8 3 3 2 2 4" xfId="3780" xr:uid="{42A6ED74-205F-4F0B-88BB-CDB8AACF525B}"/>
    <cellStyle name="Normal 8 3 3 2 3" xfId="2149" xr:uid="{591ED493-2E1C-44F2-8752-D6BAB978220A}"/>
    <cellStyle name="Normal 8 3 3 2 3 2" xfId="2150" xr:uid="{5907DC08-11C3-48F8-A73D-2B581923A846}"/>
    <cellStyle name="Normal 8 3 3 2 3 2 2" xfId="4495" xr:uid="{FB5B87AA-17C3-45DF-AC8F-511FFAE856B2}"/>
    <cellStyle name="Normal 8 3 3 2 3 3" xfId="3781" xr:uid="{F508D755-0E32-4D3E-90DE-A8D8D3F2E618}"/>
    <cellStyle name="Normal 8 3 3 2 3 4" xfId="3782" xr:uid="{83ACA563-74CA-43F6-A3D9-907703D757FD}"/>
    <cellStyle name="Normal 8 3 3 2 4" xfId="2151" xr:uid="{332F5314-9AEB-40AD-9A7B-884FCECB019C}"/>
    <cellStyle name="Normal 8 3 3 2 4 2" xfId="4496" xr:uid="{781C77C1-50D5-48F6-AA54-BD1B08C4D634}"/>
    <cellStyle name="Normal 8 3 3 2 5" xfId="3783" xr:uid="{3E625F6B-2060-4638-A941-EB8514F7CDAC}"/>
    <cellStyle name="Normal 8 3 3 2 6" xfId="3784" xr:uid="{2CF199EF-07A5-464B-A66B-AF19BC649B59}"/>
    <cellStyle name="Normal 8 3 3 3" xfId="387" xr:uid="{DA76AD18-78BC-4BEB-85ED-D7F95F3563E0}"/>
    <cellStyle name="Normal 8 3 3 3 2" xfId="2152" xr:uid="{0B41DFE2-2BDB-4192-BFB6-0A508D626040}"/>
    <cellStyle name="Normal 8 3 3 3 2 2" xfId="2153" xr:uid="{F0A8F92C-B0EF-4BBF-BB1B-E617DED1BCAE}"/>
    <cellStyle name="Normal 8 3 3 3 2 2 2" xfId="4497" xr:uid="{8C8F714D-22D4-47AC-A60B-AFB9E669B4AC}"/>
    <cellStyle name="Normal 8 3 3 3 2 3" xfId="3785" xr:uid="{B9F7CBF7-01C7-4E19-876D-AFFDA1B54EF8}"/>
    <cellStyle name="Normal 8 3 3 3 2 4" xfId="3786" xr:uid="{E36D8A91-C561-480F-B6AD-55116C4F1945}"/>
    <cellStyle name="Normal 8 3 3 3 3" xfId="2154" xr:uid="{DF775EC3-8EC5-46EA-B05E-96B747A2B1F5}"/>
    <cellStyle name="Normal 8 3 3 3 3 2" xfId="4498" xr:uid="{B8BD1275-1E71-4DE1-8F88-90258DC676DE}"/>
    <cellStyle name="Normal 8 3 3 3 4" xfId="3787" xr:uid="{46E9F9E8-22A9-4DEE-9DFB-C3F2AA40897D}"/>
    <cellStyle name="Normal 8 3 3 3 5" xfId="3788" xr:uid="{1ECCD13D-BE91-4B02-8BD6-ACDD80B1F379}"/>
    <cellStyle name="Normal 8 3 3 4" xfId="2155" xr:uid="{3C40FE99-94DB-46C2-BE5A-8D0E264609BA}"/>
    <cellStyle name="Normal 8 3 3 4 2" xfId="2156" xr:uid="{C9B20F00-12CD-4170-B9FA-F456CB408C9A}"/>
    <cellStyle name="Normal 8 3 3 4 2 2" xfId="4499" xr:uid="{FBF5CC3C-98A9-49CF-A94F-EC2BA20DFA74}"/>
    <cellStyle name="Normal 8 3 3 4 3" xfId="3789" xr:uid="{843AC6D1-3436-4218-8336-DDB475C233B9}"/>
    <cellStyle name="Normal 8 3 3 4 4" xfId="3790" xr:uid="{9E6278B8-0AB2-4D20-80F3-35D7513CB947}"/>
    <cellStyle name="Normal 8 3 3 5" xfId="2157" xr:uid="{5D4BC9A1-3409-4EB4-BD27-9E9062E59DBA}"/>
    <cellStyle name="Normal 8 3 3 5 2" xfId="3791" xr:uid="{D631C657-3B4F-4473-9BC0-A8251B1C55E1}"/>
    <cellStyle name="Normal 8 3 3 5 3" xfId="3792" xr:uid="{E9E410A2-EDEF-4C22-A0D1-FC864DEBEE51}"/>
    <cellStyle name="Normal 8 3 3 5 4" xfId="3793" xr:uid="{F9E1FE11-757B-43D5-A1AC-437A91CD732F}"/>
    <cellStyle name="Normal 8 3 3 6" xfId="3794" xr:uid="{355A4546-345E-4A49-B98F-76D4009B79AD}"/>
    <cellStyle name="Normal 8 3 3 7" xfId="3795" xr:uid="{5B5EB6C5-AE0D-4C4A-8DC5-75EB8EB5D61D}"/>
    <cellStyle name="Normal 8 3 3 8" xfId="3796" xr:uid="{D44F4540-31E6-4E00-836B-B572FF7E4287}"/>
    <cellStyle name="Normal 8 3 4" xfId="158" xr:uid="{F5EDC640-F5FE-4F82-9A2A-6241BD218A90}"/>
    <cellStyle name="Normal 8 3 4 2" xfId="790" xr:uid="{798DA64B-A9B6-4E0B-BE71-D8CA16AF47C6}"/>
    <cellStyle name="Normal 8 3 4 2 2" xfId="791" xr:uid="{8976C7DD-1BF8-4C2A-A03E-92B91C00F842}"/>
    <cellStyle name="Normal 8 3 4 2 2 2" xfId="2158" xr:uid="{FBDA7661-465B-415F-805F-49CF0E4C85B3}"/>
    <cellStyle name="Normal 8 3 4 2 2 2 2" xfId="2159" xr:uid="{3D03ED28-6ED2-42C3-964C-7A0270D4300F}"/>
    <cellStyle name="Normal 8 3 4 2 2 3" xfId="2160" xr:uid="{69CED09D-088C-43C2-A64F-1CCE565A0E84}"/>
    <cellStyle name="Normal 8 3 4 2 2 4" xfId="3797" xr:uid="{7B1873DB-1E9C-4B66-BF1B-0DE9023569EE}"/>
    <cellStyle name="Normal 8 3 4 2 3" xfId="2161" xr:uid="{1EA5C70F-4E6A-4AC6-B147-3377B187FE30}"/>
    <cellStyle name="Normal 8 3 4 2 3 2" xfId="2162" xr:uid="{3A70E7B9-47A9-418B-BA05-D861068764E0}"/>
    <cellStyle name="Normal 8 3 4 2 4" xfId="2163" xr:uid="{94F57000-3202-41D6-A2CF-57B11475A525}"/>
    <cellStyle name="Normal 8 3 4 2 5" xfId="3798" xr:uid="{9E9E57CA-33A6-4451-AB00-C75BC92E22EA}"/>
    <cellStyle name="Normal 8 3 4 3" xfId="792" xr:uid="{918C7C9D-993A-47E8-9AB2-1D4462EACAB6}"/>
    <cellStyle name="Normal 8 3 4 3 2" xfId="2164" xr:uid="{B5CF0096-9EE9-4BF8-A00C-7886D8B7F75C}"/>
    <cellStyle name="Normal 8 3 4 3 2 2" xfId="2165" xr:uid="{CE36E86B-A102-4CA1-9F71-2DE1DE6422C8}"/>
    <cellStyle name="Normal 8 3 4 3 3" xfId="2166" xr:uid="{F55BC37B-BEDD-4C27-9A71-2293CBCA4A0B}"/>
    <cellStyle name="Normal 8 3 4 3 4" xfId="3799" xr:uid="{08589D00-6316-4EE0-A5DA-E7B9419E537B}"/>
    <cellStyle name="Normal 8 3 4 4" xfId="2167" xr:uid="{DC87F15D-04C2-4AB2-A5D7-8424908F9FFB}"/>
    <cellStyle name="Normal 8 3 4 4 2" xfId="2168" xr:uid="{6D577FE2-FC6A-454F-9610-0C2CF50CFA3E}"/>
    <cellStyle name="Normal 8 3 4 4 3" xfId="3800" xr:uid="{A6C95925-E38C-4927-BF23-551A65DBADA0}"/>
    <cellStyle name="Normal 8 3 4 4 4" xfId="3801" xr:uid="{76446D07-552E-4840-8FC4-3E942BFC765D}"/>
    <cellStyle name="Normal 8 3 4 5" xfId="2169" xr:uid="{486AE559-7233-4B22-B9F3-C97186337818}"/>
    <cellStyle name="Normal 8 3 4 6" xfId="3802" xr:uid="{938C22D0-06BD-401F-8EB1-49369D2891CD}"/>
    <cellStyle name="Normal 8 3 4 7" xfId="3803" xr:uid="{39B3BD18-228A-417F-8A21-B7A67741FBCA}"/>
    <cellStyle name="Normal 8 3 5" xfId="388" xr:uid="{BE9BBB2C-A113-4AE8-9B01-1871AE36A7AF}"/>
    <cellStyle name="Normal 8 3 5 2" xfId="793" xr:uid="{2C0E25C2-E670-4FA9-8F7C-51D8C2BB7F8E}"/>
    <cellStyle name="Normal 8 3 5 2 2" xfId="2170" xr:uid="{4382FAF2-E61D-41CB-B670-3E9D7B9F748F}"/>
    <cellStyle name="Normal 8 3 5 2 2 2" xfId="2171" xr:uid="{9DD8AF03-AD39-4FF3-8679-846008B84AAA}"/>
    <cellStyle name="Normal 8 3 5 2 3" xfId="2172" xr:uid="{C6392C0E-1FA2-4C8A-8FA0-8E584FF81027}"/>
    <cellStyle name="Normal 8 3 5 2 4" xfId="3804" xr:uid="{EA1260DE-B3AC-411F-912A-DAB9E0393C50}"/>
    <cellStyle name="Normal 8 3 5 3" xfId="2173" xr:uid="{32C241E1-4CFE-4E92-A8CD-FC9A67907F15}"/>
    <cellStyle name="Normal 8 3 5 3 2" xfId="2174" xr:uid="{89256857-60C1-4676-97E1-05790A26A5F9}"/>
    <cellStyle name="Normal 8 3 5 3 3" xfId="3805" xr:uid="{1C72F137-CE31-4F86-8013-FCE3ED452D85}"/>
    <cellStyle name="Normal 8 3 5 3 4" xfId="3806" xr:uid="{E0E355AA-B70B-4848-B8C1-2646DB2DE73E}"/>
    <cellStyle name="Normal 8 3 5 4" xfId="2175" xr:uid="{D08157DB-D095-4DC4-BCB2-0BD4C4A9F3D7}"/>
    <cellStyle name="Normal 8 3 5 5" xfId="3807" xr:uid="{9352771D-B09C-459C-92B3-10B39CE76B75}"/>
    <cellStyle name="Normal 8 3 5 6" xfId="3808" xr:uid="{12AB9149-0D39-4BC9-A5EA-07B3E570DA8A}"/>
    <cellStyle name="Normal 8 3 6" xfId="389" xr:uid="{97978456-4905-42BB-9BF3-5EFB3E4BAF39}"/>
    <cellStyle name="Normal 8 3 6 2" xfId="2176" xr:uid="{A50D3458-9CF3-484D-85DE-8FC38096EB2A}"/>
    <cellStyle name="Normal 8 3 6 2 2" xfId="2177" xr:uid="{8BABE707-3BC6-4D40-BE50-56E1677AD39B}"/>
    <cellStyle name="Normal 8 3 6 2 3" xfId="3809" xr:uid="{2786235D-AFA9-44F6-A09C-E76FCDC93FA8}"/>
    <cellStyle name="Normal 8 3 6 2 4" xfId="3810" xr:uid="{FB2708CE-F095-4FB9-8009-837D86C09E29}"/>
    <cellStyle name="Normal 8 3 6 3" xfId="2178" xr:uid="{855E5D69-A1F9-4E65-9164-B35C3BCF2B1A}"/>
    <cellStyle name="Normal 8 3 6 4" xfId="3811" xr:uid="{014F48B6-4C5E-48E2-B3A4-747D4CF996D3}"/>
    <cellStyle name="Normal 8 3 6 5" xfId="3812" xr:uid="{5DA93FDF-9B6F-4BE7-AC01-89012BF29D3F}"/>
    <cellStyle name="Normal 8 3 7" xfId="2179" xr:uid="{D707B6F4-A8F7-470B-BCC0-08E1453C548A}"/>
    <cellStyle name="Normal 8 3 7 2" xfId="2180" xr:uid="{A169387C-FAD1-440E-890C-6D3D96F8F021}"/>
    <cellStyle name="Normal 8 3 7 3" xfId="3813" xr:uid="{038180B7-B423-4273-8044-3162B597FCBE}"/>
    <cellStyle name="Normal 8 3 7 4" xfId="3814" xr:uid="{EE15EE26-06DD-4075-BAF9-A5A1A18360D3}"/>
    <cellStyle name="Normal 8 3 8" xfId="2181" xr:uid="{06E3C708-8FAA-4396-8251-0573BB653567}"/>
    <cellStyle name="Normal 8 3 8 2" xfId="3815" xr:uid="{DADCAC9F-E5BD-418B-997E-0BC953EBE3BC}"/>
    <cellStyle name="Normal 8 3 8 3" xfId="3816" xr:uid="{7FCE3589-280F-48DC-BB91-38B5B6DE9F59}"/>
    <cellStyle name="Normal 8 3 8 4" xfId="3817" xr:uid="{2E29291E-5B94-47B2-B9B7-E887864C06CC}"/>
    <cellStyle name="Normal 8 3 9" xfId="3818" xr:uid="{E0E11B8E-E588-4779-8495-14D1A758CE7F}"/>
    <cellStyle name="Normal 8 4" xfId="159" xr:uid="{CF922A62-0897-4BD1-9D5F-8079A87DF7E2}"/>
    <cellStyle name="Normal 8 4 10" xfId="3819" xr:uid="{20D45DAA-B22B-4277-9A2F-17A3740A5321}"/>
    <cellStyle name="Normal 8 4 11" xfId="3820" xr:uid="{5DDD6887-99B6-4196-8E60-8CAEC5E7987C}"/>
    <cellStyle name="Normal 8 4 2" xfId="160" xr:uid="{84697730-740D-47E7-8317-8E3C99B91854}"/>
    <cellStyle name="Normal 8 4 2 2" xfId="390" xr:uid="{140121D1-45A5-4543-B1F8-628CEBAC6E9D}"/>
    <cellStyle name="Normal 8 4 2 2 2" xfId="794" xr:uid="{6254C0A8-018E-43EB-9CFF-A7ECD3A1FEA3}"/>
    <cellStyle name="Normal 8 4 2 2 2 2" xfId="795" xr:uid="{556B2A4A-970B-4174-9C72-29C8D0E39063}"/>
    <cellStyle name="Normal 8 4 2 2 2 2 2" xfId="2182" xr:uid="{830C758F-5935-422F-99CF-0C0D5BB3B17B}"/>
    <cellStyle name="Normal 8 4 2 2 2 2 3" xfId="3821" xr:uid="{42E2C284-674C-4ABD-B7C2-CC472ADE3DDD}"/>
    <cellStyle name="Normal 8 4 2 2 2 2 4" xfId="3822" xr:uid="{688B0A92-ECEC-4278-A6CC-7687B21A39B4}"/>
    <cellStyle name="Normal 8 4 2 2 2 3" xfId="2183" xr:uid="{347BCCCD-E750-4F0B-A6AF-EE8792AE457F}"/>
    <cellStyle name="Normal 8 4 2 2 2 3 2" xfId="3823" xr:uid="{11C26E9E-FC2C-41E5-B05B-BD3588084423}"/>
    <cellStyle name="Normal 8 4 2 2 2 3 3" xfId="3824" xr:uid="{05F575B6-26BD-4340-85AD-9D1D3AA253CC}"/>
    <cellStyle name="Normal 8 4 2 2 2 3 4" xfId="3825" xr:uid="{71A0E5F7-2FE2-495E-A3DF-7A40D4393F43}"/>
    <cellStyle name="Normal 8 4 2 2 2 4" xfId="3826" xr:uid="{8F7CA19A-76EF-434A-90A8-779356846DC0}"/>
    <cellStyle name="Normal 8 4 2 2 2 5" xfId="3827" xr:uid="{E3BDCBB4-31DA-40ED-9227-89342EC7E417}"/>
    <cellStyle name="Normal 8 4 2 2 2 6" xfId="3828" xr:uid="{70B5A105-7D33-4A46-87B7-C57351736DC6}"/>
    <cellStyle name="Normal 8 4 2 2 3" xfId="796" xr:uid="{758F1BE3-EBE2-40B4-AAC6-7869230336A3}"/>
    <cellStyle name="Normal 8 4 2 2 3 2" xfId="2184" xr:uid="{07E4BCA8-76AB-4829-950D-97B777116537}"/>
    <cellStyle name="Normal 8 4 2 2 3 2 2" xfId="3829" xr:uid="{DFE8252B-B5C2-4307-847E-B80AB434481A}"/>
    <cellStyle name="Normal 8 4 2 2 3 2 3" xfId="3830" xr:uid="{0C779785-95DE-4796-9C13-2078C6D44C65}"/>
    <cellStyle name="Normal 8 4 2 2 3 2 4" xfId="3831" xr:uid="{62583AEE-6947-478E-BF1C-C43BC0D2481A}"/>
    <cellStyle name="Normal 8 4 2 2 3 3" xfId="3832" xr:uid="{D9ADBCEE-405E-41F9-B38E-71308501798F}"/>
    <cellStyle name="Normal 8 4 2 2 3 4" xfId="3833" xr:uid="{B06A79E7-30D4-4A82-857B-0858A4CE1346}"/>
    <cellStyle name="Normal 8 4 2 2 3 5" xfId="3834" xr:uid="{54608AA7-B302-45C6-A434-C2327BD450E3}"/>
    <cellStyle name="Normal 8 4 2 2 4" xfId="2185" xr:uid="{30DD446E-E7F3-4CA8-AC09-5B8B7E13A50A}"/>
    <cellStyle name="Normal 8 4 2 2 4 2" xfId="3835" xr:uid="{7B1429C8-5FE9-4664-A33C-B8D735B5218B}"/>
    <cellStyle name="Normal 8 4 2 2 4 3" xfId="3836" xr:uid="{0E0D7B1A-4C13-48A0-ACDB-F07B3DFF3464}"/>
    <cellStyle name="Normal 8 4 2 2 4 4" xfId="3837" xr:uid="{6CB5AD86-EDF7-4471-99AB-F85158E264DF}"/>
    <cellStyle name="Normal 8 4 2 2 5" xfId="3838" xr:uid="{DA114E63-B184-41C0-A004-1B5222748548}"/>
    <cellStyle name="Normal 8 4 2 2 5 2" xfId="3839" xr:uid="{4086F339-3CF3-4EA6-88B6-5FC1A14BEDC0}"/>
    <cellStyle name="Normal 8 4 2 2 5 3" xfId="3840" xr:uid="{7C7F9247-DBDD-43CA-9753-FB6B4D3845D0}"/>
    <cellStyle name="Normal 8 4 2 2 5 4" xfId="3841" xr:uid="{800B9F7E-561B-4694-BCD9-B7EF8692708F}"/>
    <cellStyle name="Normal 8 4 2 2 6" xfId="3842" xr:uid="{B9299605-7C17-4103-8149-D528B9C35C61}"/>
    <cellStyle name="Normal 8 4 2 2 7" xfId="3843" xr:uid="{297AD8E4-EDCB-4DF7-9313-286533BA093C}"/>
    <cellStyle name="Normal 8 4 2 2 8" xfId="3844" xr:uid="{0AA558EC-6827-4978-80D5-2467C2B0877F}"/>
    <cellStyle name="Normal 8 4 2 3" xfId="797" xr:uid="{52850F22-6C3D-4B42-98AB-CC662675B5EE}"/>
    <cellStyle name="Normal 8 4 2 3 2" xfId="798" xr:uid="{CC9B79D4-9A4F-4386-8FA7-085CDA656777}"/>
    <cellStyle name="Normal 8 4 2 3 2 2" xfId="799" xr:uid="{DF7EC058-651C-4D3B-A5D3-3DD3C296245F}"/>
    <cellStyle name="Normal 8 4 2 3 2 3" xfId="3845" xr:uid="{3772A624-44C3-4082-8795-E2E8DDC1F85C}"/>
    <cellStyle name="Normal 8 4 2 3 2 4" xfId="3846" xr:uid="{B0E5A6A7-C22F-4A73-BD96-DE6997190D9E}"/>
    <cellStyle name="Normal 8 4 2 3 3" xfId="800" xr:uid="{DB6A51B6-0B2F-438F-8214-910D7992CA93}"/>
    <cellStyle name="Normal 8 4 2 3 3 2" xfId="3847" xr:uid="{4FA15B67-6B5A-4C42-A94B-28B92739B103}"/>
    <cellStyle name="Normal 8 4 2 3 3 3" xfId="3848" xr:uid="{2BD94D1E-382D-4317-A2C0-767D0B9FED63}"/>
    <cellStyle name="Normal 8 4 2 3 3 4" xfId="3849" xr:uid="{3AA32A65-C237-4264-B155-E8297A0402F5}"/>
    <cellStyle name="Normal 8 4 2 3 4" xfId="3850" xr:uid="{28621104-E60A-4C6A-BED7-BB467EA91E9D}"/>
    <cellStyle name="Normal 8 4 2 3 5" xfId="3851" xr:uid="{62E42D39-65CE-4219-B867-0BC28D254775}"/>
    <cellStyle name="Normal 8 4 2 3 6" xfId="3852" xr:uid="{7BBE1ABC-A135-4C0D-9162-3C61D3DF13F6}"/>
    <cellStyle name="Normal 8 4 2 4" xfId="801" xr:uid="{6789B132-3179-4BBF-A1F1-52CF0E842550}"/>
    <cellStyle name="Normal 8 4 2 4 2" xfId="802" xr:uid="{AB0B3872-3FA6-4718-A028-FC57419EC0FC}"/>
    <cellStyle name="Normal 8 4 2 4 2 2" xfId="3853" xr:uid="{0896A13A-5C8B-4021-AAA0-8EDDC5B097F7}"/>
    <cellStyle name="Normal 8 4 2 4 2 3" xfId="3854" xr:uid="{B841A735-0B63-4EA7-9EBF-527007FE70A7}"/>
    <cellStyle name="Normal 8 4 2 4 2 4" xfId="3855" xr:uid="{BB185981-9ED4-405D-9263-49493B09C37C}"/>
    <cellStyle name="Normal 8 4 2 4 3" xfId="3856" xr:uid="{94C00475-BA7B-4386-8A1F-8617B0138105}"/>
    <cellStyle name="Normal 8 4 2 4 4" xfId="3857" xr:uid="{E18297A2-5DA7-4E9E-867E-CE36499D13BB}"/>
    <cellStyle name="Normal 8 4 2 4 5" xfId="3858" xr:uid="{F5204A4C-DAA6-46D5-9526-AB957DC066D3}"/>
    <cellStyle name="Normal 8 4 2 5" xfId="803" xr:uid="{05B2F5C7-3AA0-4E7E-B70A-4F906970F3CF}"/>
    <cellStyle name="Normal 8 4 2 5 2" xfId="3859" xr:uid="{6081C1DC-B7BD-4CD1-87FA-96ED7E47FD89}"/>
    <cellStyle name="Normal 8 4 2 5 3" xfId="3860" xr:uid="{DB1DAD09-B3F6-40D5-A0D9-08EDFC808E65}"/>
    <cellStyle name="Normal 8 4 2 5 4" xfId="3861" xr:uid="{CEDAE62D-D070-48C9-BEC4-E2519E5F6268}"/>
    <cellStyle name="Normal 8 4 2 6" xfId="3862" xr:uid="{371D5905-968D-4FFB-BE9A-33B7D096436F}"/>
    <cellStyle name="Normal 8 4 2 6 2" xfId="3863" xr:uid="{58FA9D44-0D56-4B36-9032-89AC04D7F29F}"/>
    <cellStyle name="Normal 8 4 2 6 3" xfId="3864" xr:uid="{7F98312A-40FE-489D-8A54-89DA7B29251C}"/>
    <cellStyle name="Normal 8 4 2 6 4" xfId="3865" xr:uid="{F550BEC4-D4CD-41D8-8E02-922167E3004F}"/>
    <cellStyle name="Normal 8 4 2 7" xfId="3866" xr:uid="{F1B14B9C-DA35-41A7-8891-758D748BDF77}"/>
    <cellStyle name="Normal 8 4 2 8" xfId="3867" xr:uid="{39F34B27-EE3A-48A6-85EF-72422F984B74}"/>
    <cellStyle name="Normal 8 4 2 9" xfId="3868" xr:uid="{27C99954-39FC-418E-BE1D-4CAE26C5F2EF}"/>
    <cellStyle name="Normal 8 4 3" xfId="391" xr:uid="{01E92130-F083-4904-845D-19AAAB0AF0F5}"/>
    <cellStyle name="Normal 8 4 3 2" xfId="804" xr:uid="{377347D0-62D8-4376-B3F4-8F61BE9D323E}"/>
    <cellStyle name="Normal 8 4 3 2 2" xfId="805" xr:uid="{F246182D-EABF-4B7F-9415-5C4B7EB0F234}"/>
    <cellStyle name="Normal 8 4 3 2 2 2" xfId="2186" xr:uid="{FE3F5A4A-B621-472D-97B1-D2FE592C35E4}"/>
    <cellStyle name="Normal 8 4 3 2 2 2 2" xfId="2187" xr:uid="{7CE5C79F-4200-4B87-A72D-5DA3E7951E57}"/>
    <cellStyle name="Normal 8 4 3 2 2 3" xfId="2188" xr:uid="{5A5CE771-E934-4230-8CEC-6301DE0862A9}"/>
    <cellStyle name="Normal 8 4 3 2 2 4" xfId="3869" xr:uid="{A9A08594-E8FD-4866-9F8C-25CB052FD379}"/>
    <cellStyle name="Normal 8 4 3 2 3" xfId="2189" xr:uid="{0D7FD467-6D86-4959-B993-EF02E7196130}"/>
    <cellStyle name="Normal 8 4 3 2 3 2" xfId="2190" xr:uid="{0101EF56-DBE2-4CDA-834E-C69637CBC54A}"/>
    <cellStyle name="Normal 8 4 3 2 3 3" xfId="3870" xr:uid="{93F30E30-5CC5-4660-BE04-568CEEA061DA}"/>
    <cellStyle name="Normal 8 4 3 2 3 4" xfId="3871" xr:uid="{973C403E-663D-4550-AB60-00571F5C834C}"/>
    <cellStyle name="Normal 8 4 3 2 4" xfId="2191" xr:uid="{91A1B575-6D01-4FB2-B181-4F9E53A75B9A}"/>
    <cellStyle name="Normal 8 4 3 2 5" xfId="3872" xr:uid="{70C7E59B-BDB3-4D31-B3F8-037C6BDEA11C}"/>
    <cellStyle name="Normal 8 4 3 2 6" xfId="3873" xr:uid="{EAA84117-DA0F-4C9E-A259-33D57DF01830}"/>
    <cellStyle name="Normal 8 4 3 3" xfId="806" xr:uid="{510FE9C3-F6C6-4153-B2FB-21B4501CE9D9}"/>
    <cellStyle name="Normal 8 4 3 3 2" xfId="2192" xr:uid="{E5339E5C-6122-404B-AD5B-8014BB3799D6}"/>
    <cellStyle name="Normal 8 4 3 3 2 2" xfId="2193" xr:uid="{14C148D6-937C-4CEA-AE14-81201B3937F0}"/>
    <cellStyle name="Normal 8 4 3 3 2 3" xfId="3874" xr:uid="{5A025887-4189-4ED8-B7DC-3D8F71B115C4}"/>
    <cellStyle name="Normal 8 4 3 3 2 4" xfId="3875" xr:uid="{F663A2D4-909D-4427-8AC2-02AA4ABF25AC}"/>
    <cellStyle name="Normal 8 4 3 3 3" xfId="2194" xr:uid="{3FC9EDE3-E948-4609-9B1C-B2BF103C6AC5}"/>
    <cellStyle name="Normal 8 4 3 3 4" xfId="3876" xr:uid="{EDC88E15-09FF-437A-A157-A1F6813E5F67}"/>
    <cellStyle name="Normal 8 4 3 3 5" xfId="3877" xr:uid="{7723EE8F-8C11-4B98-8BA5-274FD8BF20CD}"/>
    <cellStyle name="Normal 8 4 3 4" xfId="2195" xr:uid="{D34C8809-4FE2-47BA-8315-920732329DA5}"/>
    <cellStyle name="Normal 8 4 3 4 2" xfId="2196" xr:uid="{8E7ECE0E-2407-4026-98FC-D488EEC91B66}"/>
    <cellStyle name="Normal 8 4 3 4 3" xfId="3878" xr:uid="{C66BF96E-DEE0-4D0D-82AC-0380986F61B0}"/>
    <cellStyle name="Normal 8 4 3 4 4" xfId="3879" xr:uid="{BC2E03D1-3F28-44E7-BFE3-210D975C86D7}"/>
    <cellStyle name="Normal 8 4 3 5" xfId="2197" xr:uid="{D73C7F26-1166-49DE-9BDC-3D8267C2EA8C}"/>
    <cellStyle name="Normal 8 4 3 5 2" xfId="3880" xr:uid="{D84E25EE-0302-4BAB-BAE3-B93C5E92CBC6}"/>
    <cellStyle name="Normal 8 4 3 5 3" xfId="3881" xr:uid="{DD45B912-BCBB-4E5F-8337-FD952B6AF582}"/>
    <cellStyle name="Normal 8 4 3 5 4" xfId="3882" xr:uid="{DBFE7B62-AF59-4F31-BD5A-E137DC68B9AF}"/>
    <cellStyle name="Normal 8 4 3 6" xfId="3883" xr:uid="{7CCB51AC-97A7-431B-9F77-E69F434A36E8}"/>
    <cellStyle name="Normal 8 4 3 7" xfId="3884" xr:uid="{150C74A0-8C6A-4B5B-9347-62D847BF5259}"/>
    <cellStyle name="Normal 8 4 3 8" xfId="3885" xr:uid="{D3B908FA-F4D7-4066-AE59-F03C288F7EC7}"/>
    <cellStyle name="Normal 8 4 4" xfId="392" xr:uid="{1110156F-37F3-4AB8-9A2C-B74D53BC047D}"/>
    <cellStyle name="Normal 8 4 4 2" xfId="807" xr:uid="{E9BBA3C5-74AA-4289-865F-D19B2E556393}"/>
    <cellStyle name="Normal 8 4 4 2 2" xfId="808" xr:uid="{ECAE5154-DDD5-4695-A568-4D645CF68271}"/>
    <cellStyle name="Normal 8 4 4 2 2 2" xfId="2198" xr:uid="{2098F218-11F7-4EF4-8F10-A6D301CB9305}"/>
    <cellStyle name="Normal 8 4 4 2 2 3" xfId="3886" xr:uid="{316CDF47-5FC4-4A5B-82DF-63662C5F04D6}"/>
    <cellStyle name="Normal 8 4 4 2 2 4" xfId="3887" xr:uid="{7E001B84-D6B9-44C0-964C-5430C2204E49}"/>
    <cellStyle name="Normal 8 4 4 2 3" xfId="2199" xr:uid="{6ABCC96D-68AC-4106-8DFD-6C46B31EF325}"/>
    <cellStyle name="Normal 8 4 4 2 4" xfId="3888" xr:uid="{CDCD0E36-2E6C-4B57-A842-43B11F230291}"/>
    <cellStyle name="Normal 8 4 4 2 5" xfId="3889" xr:uid="{1118C5D1-BBDF-43F3-B7FC-EBCFCD0DA39C}"/>
    <cellStyle name="Normal 8 4 4 3" xfId="809" xr:uid="{C9F2579A-3AE2-4CFD-A54C-6C797855F351}"/>
    <cellStyle name="Normal 8 4 4 3 2" xfId="2200" xr:uid="{F8557CA2-4BC9-4282-B399-E954725E73E6}"/>
    <cellStyle name="Normal 8 4 4 3 3" xfId="3890" xr:uid="{1AB52F33-BEBF-46B6-A001-CB3ED8CEDCAD}"/>
    <cellStyle name="Normal 8 4 4 3 4" xfId="3891" xr:uid="{AB94245B-5027-4E96-A47C-998AAD718E76}"/>
    <cellStyle name="Normal 8 4 4 4" xfId="2201" xr:uid="{CC0F4D9C-E8AC-4EB6-A60E-D7871AEC2C28}"/>
    <cellStyle name="Normal 8 4 4 4 2" xfId="3892" xr:uid="{F9E07AAB-768B-4486-83C0-8DF49684A724}"/>
    <cellStyle name="Normal 8 4 4 4 3" xfId="3893" xr:uid="{A488940D-C3E9-4AB6-A6E8-2EE02E121E10}"/>
    <cellStyle name="Normal 8 4 4 4 4" xfId="3894" xr:uid="{A016D8BB-E9BF-493A-9FEC-E1F8171F45F9}"/>
    <cellStyle name="Normal 8 4 4 5" xfId="3895" xr:uid="{3A4E6B26-1B35-4EFE-9C6B-34B820810BAA}"/>
    <cellStyle name="Normal 8 4 4 6" xfId="3896" xr:uid="{02A0A54A-A1A4-4C08-A832-7924B833AAA0}"/>
    <cellStyle name="Normal 8 4 4 7" xfId="3897" xr:uid="{BC9071DF-EE86-4A70-BE30-2878CF07F0D0}"/>
    <cellStyle name="Normal 8 4 5" xfId="393" xr:uid="{1F673D3C-7587-43BD-8ACC-D07EDD8AD5E1}"/>
    <cellStyle name="Normal 8 4 5 2" xfId="810" xr:uid="{18352CC0-8806-409B-8F50-FFEAEC907DD9}"/>
    <cellStyle name="Normal 8 4 5 2 2" xfId="2202" xr:uid="{F1A62B55-857B-401D-A1CA-7C0D0375A4C8}"/>
    <cellStyle name="Normal 8 4 5 2 3" xfId="3898" xr:uid="{A294DAE8-EC49-42E6-9D06-E06C385604D6}"/>
    <cellStyle name="Normal 8 4 5 2 4" xfId="3899" xr:uid="{E300F5C8-1EE6-45FE-8B1E-4CD51F4FF37B}"/>
    <cellStyle name="Normal 8 4 5 3" xfId="2203" xr:uid="{E7706A07-B672-4ED1-B54F-01FFC8084CD2}"/>
    <cellStyle name="Normal 8 4 5 3 2" xfId="3900" xr:uid="{15488472-C77A-4983-9F22-915A73FA12D3}"/>
    <cellStyle name="Normal 8 4 5 3 3" xfId="3901" xr:uid="{14185301-1DE8-476A-8038-AA8FB4B88F36}"/>
    <cellStyle name="Normal 8 4 5 3 4" xfId="3902" xr:uid="{2A1EB322-54FB-4DFC-8625-0769CBA887B8}"/>
    <cellStyle name="Normal 8 4 5 4" xfId="3903" xr:uid="{5F404E58-EEED-4F62-B043-6FD34FD1FFD1}"/>
    <cellStyle name="Normal 8 4 5 5" xfId="3904" xr:uid="{BDAFB8BA-7C3E-45FE-9DB6-5817EEA7AD53}"/>
    <cellStyle name="Normal 8 4 5 6" xfId="3905" xr:uid="{19B4FFBB-EA56-4EB7-A676-CA7090793EB2}"/>
    <cellStyle name="Normal 8 4 6" xfId="811" xr:uid="{C1D664A4-87A9-4BA1-B062-CBFED5E49E6F}"/>
    <cellStyle name="Normal 8 4 6 2" xfId="2204" xr:uid="{1429651D-A510-4497-99E0-4B4BD7B32670}"/>
    <cellStyle name="Normal 8 4 6 2 2" xfId="3906" xr:uid="{71B2CE4A-AC53-4A1A-826A-5B11CAA4AD85}"/>
    <cellStyle name="Normal 8 4 6 2 3" xfId="3907" xr:uid="{97F5A225-6112-4B21-ADA3-E21B10169986}"/>
    <cellStyle name="Normal 8 4 6 2 4" xfId="3908" xr:uid="{570D9C46-3471-4E71-81EF-CB321663C5CB}"/>
    <cellStyle name="Normal 8 4 6 3" xfId="3909" xr:uid="{71FEE930-FBE9-46AB-A58E-E1F108235F26}"/>
    <cellStyle name="Normal 8 4 6 4" xfId="3910" xr:uid="{145693E5-12AA-43B9-8076-5104A7F9BA03}"/>
    <cellStyle name="Normal 8 4 6 5" xfId="3911" xr:uid="{CDACAFEE-4F68-4D76-A162-93D9C3FDA3EE}"/>
    <cellStyle name="Normal 8 4 7" xfId="2205" xr:uid="{4D3E8D73-D71E-411B-B3C1-D1877F231959}"/>
    <cellStyle name="Normal 8 4 7 2" xfId="3912" xr:uid="{79966655-55AE-41EC-814C-12F6AFB97C51}"/>
    <cellStyle name="Normal 8 4 7 3" xfId="3913" xr:uid="{8149BF83-584F-4FBC-9863-41E5F78CD667}"/>
    <cellStyle name="Normal 8 4 7 4" xfId="3914" xr:uid="{B1CFA8C4-E84C-4390-9B80-AF4217B5D4BE}"/>
    <cellStyle name="Normal 8 4 8" xfId="3915" xr:uid="{008BADAD-2635-4B5B-AA6C-4FC5A6313C3E}"/>
    <cellStyle name="Normal 8 4 8 2" xfId="3916" xr:uid="{9D941B96-E842-474E-BD15-3549A4FAEFD7}"/>
    <cellStyle name="Normal 8 4 8 3" xfId="3917" xr:uid="{62D1AA4A-C1ED-455B-9F17-69369C9D4959}"/>
    <cellStyle name="Normal 8 4 8 4" xfId="3918" xr:uid="{510DAC64-E5ED-4FAB-A3CF-6FB5F2823AD8}"/>
    <cellStyle name="Normal 8 4 9" xfId="3919" xr:uid="{D38048A9-4487-48DE-8EC3-B805D9796EDF}"/>
    <cellStyle name="Normal 8 5" xfId="161" xr:uid="{78F66F32-D992-4C7B-93FE-4ADF453B8FF4}"/>
    <cellStyle name="Normal 8 5 2" xfId="162" xr:uid="{391B0FDD-C8C3-4392-B918-F8BA0033EA4E}"/>
    <cellStyle name="Normal 8 5 2 2" xfId="394" xr:uid="{7F1765E0-6BFF-4CDE-9BB4-ABCBD71EA5E9}"/>
    <cellStyle name="Normal 8 5 2 2 2" xfId="812" xr:uid="{66F6FA33-167C-4D05-98D4-FCF1F099CD35}"/>
    <cellStyle name="Normal 8 5 2 2 2 2" xfId="2206" xr:uid="{C75108E1-0930-4DF4-AB33-8790308A7ABE}"/>
    <cellStyle name="Normal 8 5 2 2 2 3" xfId="3920" xr:uid="{A5C116BA-9C0D-4801-844F-8F92F8956A2C}"/>
    <cellStyle name="Normal 8 5 2 2 2 4" xfId="3921" xr:uid="{D1970F86-A953-4BC5-B395-058E9022FBFB}"/>
    <cellStyle name="Normal 8 5 2 2 3" xfId="2207" xr:uid="{E34AF2B3-D117-4FC6-AB06-A897FE79F293}"/>
    <cellStyle name="Normal 8 5 2 2 3 2" xfId="3922" xr:uid="{302E678D-0BDA-4FE3-8EB2-31F835A59048}"/>
    <cellStyle name="Normal 8 5 2 2 3 3" xfId="3923" xr:uid="{1C65CED5-DA4E-4C48-8EA8-E55DDE6A01B4}"/>
    <cellStyle name="Normal 8 5 2 2 3 4" xfId="3924" xr:uid="{C21DF775-8126-4E84-AA2A-B45C683C8819}"/>
    <cellStyle name="Normal 8 5 2 2 4" xfId="3925" xr:uid="{2A709998-811C-471F-9A02-9146A35D1754}"/>
    <cellStyle name="Normal 8 5 2 2 5" xfId="3926" xr:uid="{EE85AD60-577B-4EEC-8061-9BFD3DF22FE3}"/>
    <cellStyle name="Normal 8 5 2 2 6" xfId="3927" xr:uid="{346AD6BD-B9AC-4D2B-83C7-0ED52ABFB90C}"/>
    <cellStyle name="Normal 8 5 2 3" xfId="813" xr:uid="{6FE3549C-3647-4CF2-AF30-9F51FB3BC0C3}"/>
    <cellStyle name="Normal 8 5 2 3 2" xfId="2208" xr:uid="{E10B1D85-2467-45F9-BDA7-D1CCA516E665}"/>
    <cellStyle name="Normal 8 5 2 3 2 2" xfId="3928" xr:uid="{4EE1A292-86CC-4593-8367-F81D9EA1387E}"/>
    <cellStyle name="Normal 8 5 2 3 2 3" xfId="3929" xr:uid="{A7671DAD-0290-4F36-823A-27A96D0816B6}"/>
    <cellStyle name="Normal 8 5 2 3 2 4" xfId="3930" xr:uid="{6F925BD6-83AB-48AF-B7DE-B4B97FA5FAA3}"/>
    <cellStyle name="Normal 8 5 2 3 3" xfId="3931" xr:uid="{E6667C8B-4E03-44C4-9908-B8DECD692AEF}"/>
    <cellStyle name="Normal 8 5 2 3 4" xfId="3932" xr:uid="{E66118F0-5617-48EC-9718-1F5B5499A621}"/>
    <cellStyle name="Normal 8 5 2 3 5" xfId="3933" xr:uid="{3F2FD11C-44DE-4CCF-852A-1873E8E19320}"/>
    <cellStyle name="Normal 8 5 2 4" xfId="2209" xr:uid="{D224E5F3-CF91-44D8-A085-E61BF5217E83}"/>
    <cellStyle name="Normal 8 5 2 4 2" xfId="3934" xr:uid="{F2E5BCB1-DDDB-491A-B762-0042A04552CE}"/>
    <cellStyle name="Normal 8 5 2 4 3" xfId="3935" xr:uid="{349618E2-8DBD-4B6E-8524-A8237874F214}"/>
    <cellStyle name="Normal 8 5 2 4 4" xfId="3936" xr:uid="{FA5F1ED9-0777-4900-B074-B164FC9BD0F2}"/>
    <cellStyle name="Normal 8 5 2 5" xfId="3937" xr:uid="{45F124F9-891F-4F8C-9D1D-F429F34E4C12}"/>
    <cellStyle name="Normal 8 5 2 5 2" xfId="3938" xr:uid="{3857D0CE-F557-4D23-A2E8-6652960EA280}"/>
    <cellStyle name="Normal 8 5 2 5 3" xfId="3939" xr:uid="{9D41E07B-E80D-4015-B189-97BC51567CB7}"/>
    <cellStyle name="Normal 8 5 2 5 4" xfId="3940" xr:uid="{6301DD5E-3395-49D6-BEFA-10007A6B26F0}"/>
    <cellStyle name="Normal 8 5 2 6" xfId="3941" xr:uid="{96512943-7DFC-43AF-88BD-2CF2EBD27636}"/>
    <cellStyle name="Normal 8 5 2 7" xfId="3942" xr:uid="{CAD5DD8E-C1F2-4BCF-8505-3B101698E9A8}"/>
    <cellStyle name="Normal 8 5 2 8" xfId="3943" xr:uid="{2E56A503-2967-4CF3-B4A3-A5676086206E}"/>
    <cellStyle name="Normal 8 5 3" xfId="395" xr:uid="{287D8661-F9AE-451A-A1E5-6612A8430F28}"/>
    <cellStyle name="Normal 8 5 3 2" xfId="814" xr:uid="{B75A46F7-4B90-4006-A1B3-3CF5C44076E8}"/>
    <cellStyle name="Normal 8 5 3 2 2" xfId="815" xr:uid="{B91A394D-F75A-434F-925E-58CDE800F4D0}"/>
    <cellStyle name="Normal 8 5 3 2 3" xfId="3944" xr:uid="{AF2E6E3F-C020-4E74-8323-800B6DFF2008}"/>
    <cellStyle name="Normal 8 5 3 2 4" xfId="3945" xr:uid="{24F2DF60-661F-4A89-B05D-703D2902166B}"/>
    <cellStyle name="Normal 8 5 3 3" xfId="816" xr:uid="{164E92BD-6594-4BA6-AD83-BB484F7AB668}"/>
    <cellStyle name="Normal 8 5 3 3 2" xfId="3946" xr:uid="{87B0E3EB-A906-445E-9AFE-6CCE587C0226}"/>
    <cellStyle name="Normal 8 5 3 3 3" xfId="3947" xr:uid="{DB654160-73D9-4011-82BF-E28BE1EA8CDE}"/>
    <cellStyle name="Normal 8 5 3 3 4" xfId="3948" xr:uid="{D0330168-2240-431D-8FD8-A2C79DAA3BD7}"/>
    <cellStyle name="Normal 8 5 3 4" xfId="3949" xr:uid="{A7609E83-FB95-4890-8E94-81A3160E131C}"/>
    <cellStyle name="Normal 8 5 3 5" xfId="3950" xr:uid="{3B414CA8-DB96-45A7-AEF5-8D699B5E4A28}"/>
    <cellStyle name="Normal 8 5 3 6" xfId="3951" xr:uid="{9003E12E-6F1E-4E38-9A2E-E07A7B225BFB}"/>
    <cellStyle name="Normal 8 5 4" xfId="396" xr:uid="{14D110AE-6783-4AD6-8AE2-9DE65C2D051B}"/>
    <cellStyle name="Normal 8 5 4 2" xfId="817" xr:uid="{4C5DCDDD-4F12-4E7D-94D3-53780A1200BD}"/>
    <cellStyle name="Normal 8 5 4 2 2" xfId="3952" xr:uid="{3A4B0C15-6D28-4DDB-AE77-2E72E46DBC01}"/>
    <cellStyle name="Normal 8 5 4 2 3" xfId="3953" xr:uid="{BB55BB8E-9E69-479B-AA12-1C44D44682FD}"/>
    <cellStyle name="Normal 8 5 4 2 4" xfId="3954" xr:uid="{61F2F07C-DF21-4DD5-8E97-77E8941D548D}"/>
    <cellStyle name="Normal 8 5 4 3" xfId="3955" xr:uid="{C5784A97-5C3B-4E7C-97A1-F36617EB51DE}"/>
    <cellStyle name="Normal 8 5 4 4" xfId="3956" xr:uid="{EA936E0C-DB59-4813-B8C7-7DFC71450876}"/>
    <cellStyle name="Normal 8 5 4 5" xfId="3957" xr:uid="{F83481B4-B983-4B59-A9FE-037D9C96B786}"/>
    <cellStyle name="Normal 8 5 5" xfId="818" xr:uid="{BC6F6A41-C3A9-483F-A6A9-035EBFFB2A92}"/>
    <cellStyle name="Normal 8 5 5 2" xfId="3958" xr:uid="{96280082-6897-413A-8693-839B6CDA5835}"/>
    <cellStyle name="Normal 8 5 5 3" xfId="3959" xr:uid="{116AA588-CF4B-4F90-89CE-029C125D50DF}"/>
    <cellStyle name="Normal 8 5 5 4" xfId="3960" xr:uid="{576EC715-C5EF-409B-A4B0-E03D404385BF}"/>
    <cellStyle name="Normal 8 5 6" xfId="3961" xr:uid="{2E126994-CD0C-43BA-B2D8-49C8A0263825}"/>
    <cellStyle name="Normal 8 5 6 2" xfId="3962" xr:uid="{F5B3E5F7-530B-49C9-B360-4BE78C8480C2}"/>
    <cellStyle name="Normal 8 5 6 3" xfId="3963" xr:uid="{C9C7D545-7D58-45B3-84E3-7CCDB29F1A95}"/>
    <cellStyle name="Normal 8 5 6 4" xfId="3964" xr:uid="{522280C4-D980-4970-B39C-5AA32FC34D34}"/>
    <cellStyle name="Normal 8 5 7" xfId="3965" xr:uid="{5FCB5D60-E021-4194-9E52-654FEFBB4735}"/>
    <cellStyle name="Normal 8 5 8" xfId="3966" xr:uid="{31328D96-4AE4-42E4-804E-F830D4788C77}"/>
    <cellStyle name="Normal 8 5 9" xfId="3967" xr:uid="{563CCD04-07AE-484F-BD55-A406E749BBE1}"/>
    <cellStyle name="Normal 8 6" xfId="163" xr:uid="{333490BB-0FD9-4A0C-ADFC-92514B2BB3A3}"/>
    <cellStyle name="Normal 8 6 2" xfId="397" xr:uid="{B8216544-55D6-4B88-BE28-3695132F6CEE}"/>
    <cellStyle name="Normal 8 6 2 2" xfId="819" xr:uid="{ABE005E2-12B6-43F3-9DF8-376E4A772E6F}"/>
    <cellStyle name="Normal 8 6 2 2 2" xfId="2210" xr:uid="{5D180379-DEB5-4560-BC07-EE2D4E92AFC5}"/>
    <cellStyle name="Normal 8 6 2 2 2 2" xfId="2211" xr:uid="{378BA77E-D240-4924-A807-AB11CB53694D}"/>
    <cellStyle name="Normal 8 6 2 2 3" xfId="2212" xr:uid="{52D23F8C-1584-4E81-A012-CE7D487E0A87}"/>
    <cellStyle name="Normal 8 6 2 2 4" xfId="3968" xr:uid="{C98A7663-E30C-4E11-97FF-044CF20D69CB}"/>
    <cellStyle name="Normal 8 6 2 3" xfId="2213" xr:uid="{3E836737-FAD1-4FA0-98C3-F8719307D7BF}"/>
    <cellStyle name="Normal 8 6 2 3 2" xfId="2214" xr:uid="{7BC16269-1CFE-46A4-9E9F-55F1FDF8ED4B}"/>
    <cellStyle name="Normal 8 6 2 3 3" xfId="3969" xr:uid="{BF130785-B628-4F86-ABC4-15A1CEAD57C5}"/>
    <cellStyle name="Normal 8 6 2 3 4" xfId="3970" xr:uid="{98099675-1065-4C28-96F9-C4340B28B790}"/>
    <cellStyle name="Normal 8 6 2 4" xfId="2215" xr:uid="{B146BA1D-ED99-4CC3-97E5-283439B1A868}"/>
    <cellStyle name="Normal 8 6 2 5" xfId="3971" xr:uid="{51870420-3AB0-4494-A494-240DCC5791FA}"/>
    <cellStyle name="Normal 8 6 2 6" xfId="3972" xr:uid="{CABAF151-3506-46C9-8943-09A647001B04}"/>
    <cellStyle name="Normal 8 6 3" xfId="820" xr:uid="{39C0D638-37F4-4698-A1AE-2837C01611CD}"/>
    <cellStyle name="Normal 8 6 3 2" xfId="2216" xr:uid="{816203F5-163A-4A67-8423-D74A3AE4F92B}"/>
    <cellStyle name="Normal 8 6 3 2 2" xfId="2217" xr:uid="{0FF70A26-4227-4D5C-A5B6-15824E608C4D}"/>
    <cellStyle name="Normal 8 6 3 2 3" xfId="3973" xr:uid="{85E6B82D-FA07-4D06-BB21-40B4327FF075}"/>
    <cellStyle name="Normal 8 6 3 2 4" xfId="3974" xr:uid="{B762A51B-DBDA-4B16-B55B-D74B051A179E}"/>
    <cellStyle name="Normal 8 6 3 3" xfId="2218" xr:uid="{2CA2F04A-DCAD-432C-88B2-C8E04DF36CDC}"/>
    <cellStyle name="Normal 8 6 3 4" xfId="3975" xr:uid="{DA370D54-38B5-4069-9445-527E004F8C6A}"/>
    <cellStyle name="Normal 8 6 3 5" xfId="3976" xr:uid="{6BBB29B6-3FE0-43D0-B9BB-EEE6EFB42B57}"/>
    <cellStyle name="Normal 8 6 4" xfId="2219" xr:uid="{38BCC502-6F0F-4866-87C0-50BE93DEFD6B}"/>
    <cellStyle name="Normal 8 6 4 2" xfId="2220" xr:uid="{5A04EBBE-34F7-48B2-93F3-470A51ED8F23}"/>
    <cellStyle name="Normal 8 6 4 3" xfId="3977" xr:uid="{9EF2C406-A6D2-4997-B9E1-E0E3D271E16C}"/>
    <cellStyle name="Normal 8 6 4 4" xfId="3978" xr:uid="{FE6B2DA1-EBBB-4217-B29A-46F383538BCD}"/>
    <cellStyle name="Normal 8 6 5" xfId="2221" xr:uid="{154EB198-4A10-4DCF-A431-4E8F0797F68F}"/>
    <cellStyle name="Normal 8 6 5 2" xfId="3979" xr:uid="{E3250D17-AF2F-46F4-8CEA-AF8B21D436CB}"/>
    <cellStyle name="Normal 8 6 5 3" xfId="3980" xr:uid="{342788A6-4C3D-447A-9407-8CABF0638957}"/>
    <cellStyle name="Normal 8 6 5 4" xfId="3981" xr:uid="{BCECD108-623E-49C3-963E-EC5C96E30843}"/>
    <cellStyle name="Normal 8 6 6" xfId="3982" xr:uid="{0E8FBEAA-9875-4A3D-B86F-031AE3B4A681}"/>
    <cellStyle name="Normal 8 6 7" xfId="3983" xr:uid="{C3176F6F-C784-4A45-B36B-12901A7E60C1}"/>
    <cellStyle name="Normal 8 6 8" xfId="3984" xr:uid="{F76D1C77-C7FF-450E-AF08-109B6C517619}"/>
    <cellStyle name="Normal 8 7" xfId="398" xr:uid="{42283328-D1DC-48F0-B1F8-83534CE70495}"/>
    <cellStyle name="Normal 8 7 2" xfId="821" xr:uid="{1A06852A-2884-4A18-8187-8ABB36273AEB}"/>
    <cellStyle name="Normal 8 7 2 2" xfId="822" xr:uid="{24C99A5F-E31D-4204-A231-6D06AD03B9AF}"/>
    <cellStyle name="Normal 8 7 2 2 2" xfId="2222" xr:uid="{41B18A01-7E2C-416D-A216-A24B9B0BCDC8}"/>
    <cellStyle name="Normal 8 7 2 2 3" xfId="3985" xr:uid="{AA248F7B-CB70-497C-8044-8023F0D1D446}"/>
    <cellStyle name="Normal 8 7 2 2 4" xfId="3986" xr:uid="{01E1319B-A9CC-48E3-B155-2E09D80458BB}"/>
    <cellStyle name="Normal 8 7 2 3" xfId="2223" xr:uid="{24D381B2-870B-4A32-8D7C-A3B03E3BB8ED}"/>
    <cellStyle name="Normal 8 7 2 4" xfId="3987" xr:uid="{CFB8057D-D98C-4E97-BE65-1D3934D30B56}"/>
    <cellStyle name="Normal 8 7 2 5" xfId="3988" xr:uid="{28A4D8C9-6CD0-4D3C-BB4D-AB8ADC39D3B3}"/>
    <cellStyle name="Normal 8 7 3" xfId="823" xr:uid="{E0EA155C-F153-4114-BF5F-8F7D55704320}"/>
    <cellStyle name="Normal 8 7 3 2" xfId="2224" xr:uid="{9481BC58-BEF1-464B-8008-07BB01A7F8F3}"/>
    <cellStyle name="Normal 8 7 3 3" xfId="3989" xr:uid="{6D8E476A-D2E4-42EF-BE8A-8EB105469A0B}"/>
    <cellStyle name="Normal 8 7 3 4" xfId="3990" xr:uid="{217E3302-5A7F-4F55-8FA9-92DC7BF218DC}"/>
    <cellStyle name="Normal 8 7 4" xfId="2225" xr:uid="{7C43D762-F39F-45F2-B335-3B817BA5FC0C}"/>
    <cellStyle name="Normal 8 7 4 2" xfId="3991" xr:uid="{47798FBC-A953-43E6-8500-FCF0E26EE922}"/>
    <cellStyle name="Normal 8 7 4 3" xfId="3992" xr:uid="{5878B86E-7D9E-4C39-AB0A-BD4761A24013}"/>
    <cellStyle name="Normal 8 7 4 4" xfId="3993" xr:uid="{239154AF-D05F-434B-84DE-293C83E320E5}"/>
    <cellStyle name="Normal 8 7 5" xfId="3994" xr:uid="{9B43F144-B688-4489-807E-3720BC438EC3}"/>
    <cellStyle name="Normal 8 7 6" xfId="3995" xr:uid="{402CBE96-2738-4523-A27C-8D18E69A9C02}"/>
    <cellStyle name="Normal 8 7 7" xfId="3996" xr:uid="{42392379-3D82-4821-AB8B-D3651BF6E77D}"/>
    <cellStyle name="Normal 8 8" xfId="399" xr:uid="{8C85C3A0-3DBF-48FE-8EFC-7880CA5CAA2F}"/>
    <cellStyle name="Normal 8 8 2" xfId="824" xr:uid="{18E26F4D-439A-4031-AFE9-D50ECBF3BCD9}"/>
    <cellStyle name="Normal 8 8 2 2" xfId="2226" xr:uid="{AD815024-0F8B-4D4F-9DA2-3B69B436C382}"/>
    <cellStyle name="Normal 8 8 2 3" xfId="3997" xr:uid="{D598DF4F-E8A0-4484-803D-157B8C2F3D9C}"/>
    <cellStyle name="Normal 8 8 2 4" xfId="3998" xr:uid="{8E8BEA36-F9E2-4F48-9EC9-75DF7BBB0597}"/>
    <cellStyle name="Normal 8 8 3" xfId="2227" xr:uid="{199A6D5C-D5A4-4456-AFF2-6CF9F59C68AF}"/>
    <cellStyle name="Normal 8 8 3 2" xfId="3999" xr:uid="{F6AD6567-91F5-49F2-B06C-34C27913BB71}"/>
    <cellStyle name="Normal 8 8 3 3" xfId="4000" xr:uid="{6AAE329C-81D5-47A4-972D-C298F7A80AEB}"/>
    <cellStyle name="Normal 8 8 3 4" xfId="4001" xr:uid="{4B7DC30D-62F0-44E1-8E4F-B80C668211CA}"/>
    <cellStyle name="Normal 8 8 4" xfId="4002" xr:uid="{B28E8D15-9D7E-4CE8-9FFE-5C41A28E35D5}"/>
    <cellStyle name="Normal 8 8 5" xfId="4003" xr:uid="{6B827975-C324-4871-A347-2163135D9B44}"/>
    <cellStyle name="Normal 8 8 6" xfId="4004" xr:uid="{11F371F8-EC7D-4B4F-8707-CCDFDA23BF06}"/>
    <cellStyle name="Normal 8 9" xfId="400" xr:uid="{A3EC368F-2782-4CBB-94E1-9974499F7628}"/>
    <cellStyle name="Normal 8 9 2" xfId="2228" xr:uid="{C72B46B0-B110-4C5F-8662-BC8876F813A1}"/>
    <cellStyle name="Normal 8 9 2 2" xfId="4005" xr:uid="{0A9D1A27-EFEF-4488-AB2B-0EFF53C3DB45}"/>
    <cellStyle name="Normal 8 9 2 2 2" xfId="4410" xr:uid="{0AC0B40A-930B-4CA4-AB43-FA1F0DC83E8F}"/>
    <cellStyle name="Normal 8 9 2 2 3" xfId="4689" xr:uid="{40A167DB-2717-4257-A0F9-00C3B6EBE3DB}"/>
    <cellStyle name="Normal 8 9 2 3" xfId="4006" xr:uid="{FB7B8891-CC38-4F06-859E-83439064D28F}"/>
    <cellStyle name="Normal 8 9 2 4" xfId="4007" xr:uid="{5791214C-AA90-458D-93E9-37A42B292547}"/>
    <cellStyle name="Normal 8 9 3" xfId="4008" xr:uid="{08CEB705-406C-472E-BE7D-1BBEADB6B840}"/>
    <cellStyle name="Normal 8 9 3 2" xfId="5343" xr:uid="{0C143CFD-1CFA-47C1-82B9-27D6AA39B5BE}"/>
    <cellStyle name="Normal 8 9 4" xfId="4009" xr:uid="{8785FFBF-39FA-4553-962E-2D7E2166A6F4}"/>
    <cellStyle name="Normal 8 9 4 2" xfId="4580" xr:uid="{4D74AD75-AC53-41E6-B627-90FAD67161E2}"/>
    <cellStyle name="Normal 8 9 4 3" xfId="4690" xr:uid="{7AC3D632-80E4-4625-AFE2-34D9B0BDE0B8}"/>
    <cellStyle name="Normal 8 9 4 4" xfId="4609" xr:uid="{9A9E7D96-F955-4D9A-B82C-CBCB6D49899A}"/>
    <cellStyle name="Normal 8 9 5" xfId="4010" xr:uid="{EFA4A479-11D8-487C-A464-A4FBAF6A44F3}"/>
    <cellStyle name="Normal 9" xfId="164" xr:uid="{BEF23FAB-470C-4262-85BB-E43FBC9754FD}"/>
    <cellStyle name="Normal 9 10" xfId="401" xr:uid="{5B3B6A80-F3FC-4D0D-AE17-975C4DE415C6}"/>
    <cellStyle name="Normal 9 10 2" xfId="2229" xr:uid="{445F6992-6ABE-458F-AAE5-22D1C63660BD}"/>
    <cellStyle name="Normal 9 10 2 2" xfId="4011" xr:uid="{77FB247D-DCB7-4EF3-8288-552956D1E225}"/>
    <cellStyle name="Normal 9 10 2 3" xfId="4012" xr:uid="{D34DB64E-F185-42F2-8A68-BCF4206D4D58}"/>
    <cellStyle name="Normal 9 10 2 4" xfId="4013" xr:uid="{3450ADF4-5393-4523-A574-F3F40FCFEC2A}"/>
    <cellStyle name="Normal 9 10 3" xfId="4014" xr:uid="{D8E63ED9-C238-41E8-954F-5C3B6DBEDC19}"/>
    <cellStyle name="Normal 9 10 4" xfId="4015" xr:uid="{B052D00F-4848-4E9A-9BCB-6FB34A104C0A}"/>
    <cellStyle name="Normal 9 10 5" xfId="4016" xr:uid="{26C2A5AF-B2AD-4B48-965F-CD7F6B0A04CA}"/>
    <cellStyle name="Normal 9 11" xfId="2230" xr:uid="{37AFA670-FBD5-40E5-85E5-8C2050D3AA77}"/>
    <cellStyle name="Normal 9 11 2" xfId="4017" xr:uid="{766825C4-821B-4EF8-8DBB-EA6ED6384489}"/>
    <cellStyle name="Normal 9 11 3" xfId="4018" xr:uid="{F4C8B99F-D771-4615-AE1D-0A4CF312DD73}"/>
    <cellStyle name="Normal 9 11 4" xfId="4019" xr:uid="{DC131A7A-9FF6-49EA-832B-8491DCF8E4D6}"/>
    <cellStyle name="Normal 9 12" xfId="4020" xr:uid="{C74E9D34-E30E-4D4E-BF49-32C10F71A383}"/>
    <cellStyle name="Normal 9 12 2" xfId="4021" xr:uid="{3177B2AF-DE24-4691-9FA1-3A51A6474B4F}"/>
    <cellStyle name="Normal 9 12 3" xfId="4022" xr:uid="{D4104F81-813D-4A1D-AF0E-029C611C0DD3}"/>
    <cellStyle name="Normal 9 12 4" xfId="4023" xr:uid="{BBB6DAF4-496F-43FF-A66D-0636465F6569}"/>
    <cellStyle name="Normal 9 13" xfId="4024" xr:uid="{7A3798D0-2AA6-4514-86F6-FFC41879EE1D}"/>
    <cellStyle name="Normal 9 13 2" xfId="4025" xr:uid="{7609E732-C26B-4EF5-9E51-AC8F90172EA1}"/>
    <cellStyle name="Normal 9 14" xfId="4026" xr:uid="{6AF03AA3-9783-48E0-A343-312834495777}"/>
    <cellStyle name="Normal 9 15" xfId="4027" xr:uid="{C999B5FF-F524-41EE-89A9-9317CF5B8D5F}"/>
    <cellStyle name="Normal 9 16" xfId="4028" xr:uid="{76D7A178-2BC6-4893-BF1B-8F616B66AF0F}"/>
    <cellStyle name="Normal 9 2" xfId="165" xr:uid="{14489082-6574-4098-BE9C-549C4E496749}"/>
    <cellStyle name="Normal 9 2 2" xfId="402" xr:uid="{F9513E5C-17EB-466A-BCA0-26CC78D94F84}"/>
    <cellStyle name="Normal 9 2 2 2" xfId="4672" xr:uid="{57B49DFC-54D9-42BE-85F1-DCF52712DC59}"/>
    <cellStyle name="Normal 9 2 3" xfId="4561" xr:uid="{C8A267AB-04D7-4ADC-924D-1F724918851E}"/>
    <cellStyle name="Normal 9 3" xfId="166" xr:uid="{0F0BB2FB-24E4-4D2D-B62D-67E33333E818}"/>
    <cellStyle name="Normal 9 3 10" xfId="4029" xr:uid="{6A84DF6C-380E-4CC3-8DE9-689EEA273101}"/>
    <cellStyle name="Normal 9 3 11" xfId="4030" xr:uid="{24249BF6-9C55-4627-B693-9B7C8145A65E}"/>
    <cellStyle name="Normal 9 3 2" xfId="167" xr:uid="{D3683D2C-9625-4378-94CA-E90D050A38E5}"/>
    <cellStyle name="Normal 9 3 2 2" xfId="168" xr:uid="{C2524F1A-AFE6-4A12-B322-DA82B2285B4A}"/>
    <cellStyle name="Normal 9 3 2 2 2" xfId="403" xr:uid="{4CB72377-FDB5-445D-A871-1528E98E8FD6}"/>
    <cellStyle name="Normal 9 3 2 2 2 2" xfId="825" xr:uid="{3D1A6D95-0761-4E59-87B1-9F5FC88B4B38}"/>
    <cellStyle name="Normal 9 3 2 2 2 2 2" xfId="826" xr:uid="{C5F772BE-4F3D-4146-8BB5-8D8F31AA5931}"/>
    <cellStyle name="Normal 9 3 2 2 2 2 2 2" xfId="2231" xr:uid="{95ABA46E-7686-4816-8E61-F4CC8ABEFCC4}"/>
    <cellStyle name="Normal 9 3 2 2 2 2 2 2 2" xfId="2232" xr:uid="{CF26B42B-9B88-496B-8FBD-0EBB4480237F}"/>
    <cellStyle name="Normal 9 3 2 2 2 2 2 3" xfId="2233" xr:uid="{001BBD0D-4C8D-4378-895B-9F1FB8CEC043}"/>
    <cellStyle name="Normal 9 3 2 2 2 2 3" xfId="2234" xr:uid="{68E1744B-F2DF-49AA-930F-7EBCF21B3743}"/>
    <cellStyle name="Normal 9 3 2 2 2 2 3 2" xfId="2235" xr:uid="{31B74972-1690-45FD-B9CD-C1B3B1DF1451}"/>
    <cellStyle name="Normal 9 3 2 2 2 2 4" xfId="2236" xr:uid="{4721BAA2-D0E9-47BD-89A6-875BD73CAA83}"/>
    <cellStyle name="Normal 9 3 2 2 2 3" xfId="827" xr:uid="{E01CBF37-1CB7-441E-BF14-CE1335C371E8}"/>
    <cellStyle name="Normal 9 3 2 2 2 3 2" xfId="2237" xr:uid="{1ADD9D79-05DD-40E1-AF12-530892434911}"/>
    <cellStyle name="Normal 9 3 2 2 2 3 2 2" xfId="2238" xr:uid="{C288E60D-92E2-4183-B91B-41D16DE14418}"/>
    <cellStyle name="Normal 9 3 2 2 2 3 3" xfId="2239" xr:uid="{A80E12F4-1031-4929-9504-F4080333B16A}"/>
    <cellStyle name="Normal 9 3 2 2 2 3 4" xfId="4031" xr:uid="{FD87C1A2-A28A-43B9-B13A-2485B12748C9}"/>
    <cellStyle name="Normal 9 3 2 2 2 4" xfId="2240" xr:uid="{CB96828E-9950-4720-835F-E1BEF76A65D2}"/>
    <cellStyle name="Normal 9 3 2 2 2 4 2" xfId="2241" xr:uid="{94AAB67A-F1FC-43BC-A856-33267D80A110}"/>
    <cellStyle name="Normal 9 3 2 2 2 5" xfId="2242" xr:uid="{89447C10-D368-42F1-925D-4732E826F210}"/>
    <cellStyle name="Normal 9 3 2 2 2 6" xfId="4032" xr:uid="{3A496472-3BEA-4974-AFEF-0AC1FE4E2869}"/>
    <cellStyle name="Normal 9 3 2 2 3" xfId="404" xr:uid="{F56A5659-0ACF-4A0B-B1E2-B204DAD15387}"/>
    <cellStyle name="Normal 9 3 2 2 3 2" xfId="828" xr:uid="{25173598-1283-4790-B4FF-34949113413F}"/>
    <cellStyle name="Normal 9 3 2 2 3 2 2" xfId="829" xr:uid="{52B10380-7CAD-451D-B98E-02FD3635DB93}"/>
    <cellStyle name="Normal 9 3 2 2 3 2 2 2" xfId="2243" xr:uid="{998CF2D5-FA3D-4C36-944F-374E37D4B898}"/>
    <cellStyle name="Normal 9 3 2 2 3 2 2 2 2" xfId="2244" xr:uid="{5D642957-CC4D-4867-A83E-2493961BFF0C}"/>
    <cellStyle name="Normal 9 3 2 2 3 2 2 3" xfId="2245" xr:uid="{FB29A68A-4A46-4E95-BB32-EDA64406FDBC}"/>
    <cellStyle name="Normal 9 3 2 2 3 2 3" xfId="2246" xr:uid="{5B7B5F66-0740-4949-89BE-7DFE76AFC03C}"/>
    <cellStyle name="Normal 9 3 2 2 3 2 3 2" xfId="2247" xr:uid="{9713EBEF-8CC6-458C-BBAD-206677BBBCBE}"/>
    <cellStyle name="Normal 9 3 2 2 3 2 4" xfId="2248" xr:uid="{552A3D1F-B6D3-41C8-BA31-767F8DA661D5}"/>
    <cellStyle name="Normal 9 3 2 2 3 3" xfId="830" xr:uid="{42CEA08D-C22B-4AD8-8EB6-9AADDF935899}"/>
    <cellStyle name="Normal 9 3 2 2 3 3 2" xfId="2249" xr:uid="{9AB6C067-91C3-4340-83CF-4809CA2F1319}"/>
    <cellStyle name="Normal 9 3 2 2 3 3 2 2" xfId="2250" xr:uid="{AF521692-A442-4A8F-A0DB-8039185939BA}"/>
    <cellStyle name="Normal 9 3 2 2 3 3 3" xfId="2251" xr:uid="{4A4BFC93-4365-4485-9726-B685839CA3F8}"/>
    <cellStyle name="Normal 9 3 2 2 3 4" xfId="2252" xr:uid="{E53FB6F1-B884-4124-BA23-FC76DFF51927}"/>
    <cellStyle name="Normal 9 3 2 2 3 4 2" xfId="2253" xr:uid="{5C8FC7EE-94C0-4E73-8979-B2A378E73FE2}"/>
    <cellStyle name="Normal 9 3 2 2 3 5" xfId="2254" xr:uid="{26CCCAD6-FF18-4403-BCAE-3337E524E0E1}"/>
    <cellStyle name="Normal 9 3 2 2 4" xfId="831" xr:uid="{D3FA885C-4C39-468E-B41E-F79468C3DEAE}"/>
    <cellStyle name="Normal 9 3 2 2 4 2" xfId="832" xr:uid="{AEDEFDBD-168D-467E-824D-3018661FF989}"/>
    <cellStyle name="Normal 9 3 2 2 4 2 2" xfId="2255" xr:uid="{EC159168-89EF-4A52-88DF-DF0BF82070E9}"/>
    <cellStyle name="Normal 9 3 2 2 4 2 2 2" xfId="2256" xr:uid="{6A8C8BED-1E4A-4DB3-AA50-0C1792CCCFBE}"/>
    <cellStyle name="Normal 9 3 2 2 4 2 3" xfId="2257" xr:uid="{B77055DC-D578-40F9-88F7-4680585C66C0}"/>
    <cellStyle name="Normal 9 3 2 2 4 3" xfId="2258" xr:uid="{429C62E8-ACA6-45E6-B254-C8E0B287746A}"/>
    <cellStyle name="Normal 9 3 2 2 4 3 2" xfId="2259" xr:uid="{91AE7F3E-5AA0-462C-9B30-3B219AC89317}"/>
    <cellStyle name="Normal 9 3 2 2 4 4" xfId="2260" xr:uid="{1F415458-E16E-40C5-BD97-AE9472EF6DD5}"/>
    <cellStyle name="Normal 9 3 2 2 5" xfId="833" xr:uid="{2D7BAD09-E4A2-40F4-A2AA-754F2EEAFDE3}"/>
    <cellStyle name="Normal 9 3 2 2 5 2" xfId="2261" xr:uid="{FE199B63-474E-4143-A243-164D7767C998}"/>
    <cellStyle name="Normal 9 3 2 2 5 2 2" xfId="2262" xr:uid="{F0F481F2-049F-4F93-BC62-4EE4ED16105B}"/>
    <cellStyle name="Normal 9 3 2 2 5 3" xfId="2263" xr:uid="{48DE5522-460D-4AE5-9A2F-B0C4185AEC10}"/>
    <cellStyle name="Normal 9 3 2 2 5 4" xfId="4033" xr:uid="{921C078E-6979-4995-ABB5-1622EB6EE4FC}"/>
    <cellStyle name="Normal 9 3 2 2 6" xfId="2264" xr:uid="{D88374E3-1CE6-456E-BEC8-84D45C1D2B73}"/>
    <cellStyle name="Normal 9 3 2 2 6 2" xfId="2265" xr:uid="{3686AA4C-555D-4253-9582-BFC1D0440A00}"/>
    <cellStyle name="Normal 9 3 2 2 7" xfId="2266" xr:uid="{06B512A2-00A9-4E39-953D-05AB6B583348}"/>
    <cellStyle name="Normal 9 3 2 2 8" xfId="4034" xr:uid="{478A6956-8C4D-4B87-80B6-F0483537164A}"/>
    <cellStyle name="Normal 9 3 2 3" xfId="405" xr:uid="{074CA4B0-B1C2-4D66-83C7-9D9AD1B05477}"/>
    <cellStyle name="Normal 9 3 2 3 2" xfId="834" xr:uid="{A8121998-9386-471E-B6BA-D88B16572C59}"/>
    <cellStyle name="Normal 9 3 2 3 2 2" xfId="835" xr:uid="{4FAB51E4-E00C-41AC-96AD-F44FCF2839FC}"/>
    <cellStyle name="Normal 9 3 2 3 2 2 2" xfId="2267" xr:uid="{274BC77B-0F4A-48D0-896B-DC88554D8370}"/>
    <cellStyle name="Normal 9 3 2 3 2 2 2 2" xfId="2268" xr:uid="{A7EE0021-874F-4F9D-86DD-5BDD2E84B99E}"/>
    <cellStyle name="Normal 9 3 2 3 2 2 3" xfId="2269" xr:uid="{F60C5F1C-B85B-42D4-8482-355A9BBA9AD0}"/>
    <cellStyle name="Normal 9 3 2 3 2 3" xfId="2270" xr:uid="{49FC8F03-F49D-4F53-A4F1-8B528A6DFC69}"/>
    <cellStyle name="Normal 9 3 2 3 2 3 2" xfId="2271" xr:uid="{A549AC8E-81EC-4B10-89FE-EDC57ED56A81}"/>
    <cellStyle name="Normal 9 3 2 3 2 4" xfId="2272" xr:uid="{D0A996A0-4951-415A-B052-B7FB71B39F90}"/>
    <cellStyle name="Normal 9 3 2 3 3" xfId="836" xr:uid="{2660C7EF-7D06-47C5-A8D6-0D59A659ED10}"/>
    <cellStyle name="Normal 9 3 2 3 3 2" xfId="2273" xr:uid="{1F88A5EC-EACB-4966-8735-A3772DAC7EA0}"/>
    <cellStyle name="Normal 9 3 2 3 3 2 2" xfId="2274" xr:uid="{7A3B9D17-CCC0-480D-8F51-6B70534786C1}"/>
    <cellStyle name="Normal 9 3 2 3 3 3" xfId="2275" xr:uid="{3F88798F-015A-4564-916E-20D2289F3187}"/>
    <cellStyle name="Normal 9 3 2 3 3 4" xfId="4035" xr:uid="{6FAC9514-7996-4DD5-9606-9C8C3A5C9A2E}"/>
    <cellStyle name="Normal 9 3 2 3 4" xfId="2276" xr:uid="{596BE71D-5641-4564-A902-0B5693DDFCED}"/>
    <cellStyle name="Normal 9 3 2 3 4 2" xfId="2277" xr:uid="{6DB6586B-85B2-4248-BDCC-E561FA92A3F3}"/>
    <cellStyle name="Normal 9 3 2 3 5" xfId="2278" xr:uid="{6508B01B-F0C1-4C12-897F-DC35F01E7984}"/>
    <cellStyle name="Normal 9 3 2 3 6" xfId="4036" xr:uid="{CBD3A861-4C8C-4B0B-9BEA-B1C62A75FD41}"/>
    <cellStyle name="Normal 9 3 2 4" xfId="406" xr:uid="{DCA727B9-132E-47A0-A3D3-EAAE54FF5C20}"/>
    <cellStyle name="Normal 9 3 2 4 2" xfId="837" xr:uid="{537C7A35-F46D-4EBC-AC3A-2FE82B7BC49B}"/>
    <cellStyle name="Normal 9 3 2 4 2 2" xfId="838" xr:uid="{4764D8B3-D0C5-4338-805A-8A2542A13399}"/>
    <cellStyle name="Normal 9 3 2 4 2 2 2" xfId="2279" xr:uid="{9CE2CF9C-8560-4303-80C2-36E4886F3622}"/>
    <cellStyle name="Normal 9 3 2 4 2 2 2 2" xfId="2280" xr:uid="{78A60787-3DAB-4B72-9372-7E600812FA9D}"/>
    <cellStyle name="Normal 9 3 2 4 2 2 3" xfId="2281" xr:uid="{7266BEEC-545E-4ABA-9EF2-ECAE122F7474}"/>
    <cellStyle name="Normal 9 3 2 4 2 3" xfId="2282" xr:uid="{61B0D9C1-13D1-4727-AE81-6241BFABFAF5}"/>
    <cellStyle name="Normal 9 3 2 4 2 3 2" xfId="2283" xr:uid="{E99AFC05-593B-4D7E-B65F-30A3168E2752}"/>
    <cellStyle name="Normal 9 3 2 4 2 4" xfId="2284" xr:uid="{B0C97F9D-3486-4704-BAC8-D4B734C69760}"/>
    <cellStyle name="Normal 9 3 2 4 3" xfId="839" xr:uid="{D856B8B0-D1D2-4DFE-85AD-1921C5225982}"/>
    <cellStyle name="Normal 9 3 2 4 3 2" xfId="2285" xr:uid="{208292FB-13D6-416E-B597-0C4FFE3678AA}"/>
    <cellStyle name="Normal 9 3 2 4 3 2 2" xfId="2286" xr:uid="{89D8DEC2-FAC1-4DDC-8C29-BA542F8804A7}"/>
    <cellStyle name="Normal 9 3 2 4 3 3" xfId="2287" xr:uid="{376B1678-6707-4071-906B-230F90EDB8BF}"/>
    <cellStyle name="Normal 9 3 2 4 4" xfId="2288" xr:uid="{9833B2E3-3F79-4D29-8F63-A10487E0696D}"/>
    <cellStyle name="Normal 9 3 2 4 4 2" xfId="2289" xr:uid="{325604F7-CA71-4C7B-BCA4-092D83C41BE7}"/>
    <cellStyle name="Normal 9 3 2 4 5" xfId="2290" xr:uid="{F34A3B6D-0E08-4DF3-8FD4-B687961DE964}"/>
    <cellStyle name="Normal 9 3 2 5" xfId="407" xr:uid="{49EC1E6A-E36F-48F6-906F-2E2CEEC717FA}"/>
    <cellStyle name="Normal 9 3 2 5 2" xfId="840" xr:uid="{BBCF4D33-EB87-451A-B8D7-32A31968E2FC}"/>
    <cellStyle name="Normal 9 3 2 5 2 2" xfId="2291" xr:uid="{EC9E1C84-B41B-4785-A624-8311D57E521B}"/>
    <cellStyle name="Normal 9 3 2 5 2 2 2" xfId="2292" xr:uid="{33D89015-B2EF-4CF4-AE7C-0D5F4175EA12}"/>
    <cellStyle name="Normal 9 3 2 5 2 3" xfId="2293" xr:uid="{93140783-6761-403F-8F13-65B9914DD014}"/>
    <cellStyle name="Normal 9 3 2 5 3" xfId="2294" xr:uid="{2D9E67E9-9ED7-43B9-A7AA-CEFBDD3C47CC}"/>
    <cellStyle name="Normal 9 3 2 5 3 2" xfId="2295" xr:uid="{4DE79402-ECBD-48CB-B9DB-AF89BB56590B}"/>
    <cellStyle name="Normal 9 3 2 5 4" xfId="2296" xr:uid="{6DB44FF0-45E5-4F37-AF7D-CC7B168215AB}"/>
    <cellStyle name="Normal 9 3 2 6" xfId="841" xr:uid="{788E8C94-A4E2-4404-819D-26F3DD833B9C}"/>
    <cellStyle name="Normal 9 3 2 6 2" xfId="2297" xr:uid="{E5FA36C3-31CF-48B0-87FB-219E43BFFF1C}"/>
    <cellStyle name="Normal 9 3 2 6 2 2" xfId="2298" xr:uid="{37469CDD-F39A-42AD-A714-32D33CF25413}"/>
    <cellStyle name="Normal 9 3 2 6 3" xfId="2299" xr:uid="{D64F3448-BB1D-465B-8DB2-EA7E31182138}"/>
    <cellStyle name="Normal 9 3 2 6 4" xfId="4037" xr:uid="{802711CB-F230-4A6E-9A1D-95A3EF48A36F}"/>
    <cellStyle name="Normal 9 3 2 7" xfId="2300" xr:uid="{3D289153-3764-4D38-B2F8-98EFBC76CFCB}"/>
    <cellStyle name="Normal 9 3 2 7 2" xfId="2301" xr:uid="{AC9DC79C-7A6E-4208-865A-8FC7F24DB175}"/>
    <cellStyle name="Normal 9 3 2 8" xfId="2302" xr:uid="{9AF7631B-1F76-4C5E-B7C4-802A6EE24003}"/>
    <cellStyle name="Normal 9 3 2 9" xfId="4038" xr:uid="{DF83F83C-903B-470F-8B8A-54BE3D7E9315}"/>
    <cellStyle name="Normal 9 3 3" xfId="169" xr:uid="{80CA6C5B-FDBC-49A0-879B-47F5634A6B18}"/>
    <cellStyle name="Normal 9 3 3 2" xfId="170" xr:uid="{7808850B-BE03-4FB0-B277-CD5D19456C85}"/>
    <cellStyle name="Normal 9 3 3 2 2" xfId="842" xr:uid="{4DE89E19-34BE-4555-B195-CA71E64D9873}"/>
    <cellStyle name="Normal 9 3 3 2 2 2" xfId="843" xr:uid="{6D8581CC-ACF1-4022-BA93-C31120187868}"/>
    <cellStyle name="Normal 9 3 3 2 2 2 2" xfId="2303" xr:uid="{77A68A25-E22D-4256-9CC7-86E35BA03F67}"/>
    <cellStyle name="Normal 9 3 3 2 2 2 2 2" xfId="2304" xr:uid="{73031D8B-5C72-4972-BBFE-20D61E1EFE84}"/>
    <cellStyle name="Normal 9 3 3 2 2 2 3" xfId="2305" xr:uid="{EE6B7C17-B091-4468-AE4D-1E02588E590E}"/>
    <cellStyle name="Normal 9 3 3 2 2 3" xfId="2306" xr:uid="{A20CB1D4-64E9-42A3-9D9B-44399740485B}"/>
    <cellStyle name="Normal 9 3 3 2 2 3 2" xfId="2307" xr:uid="{350EE760-0F48-4234-97AD-B33645299FDE}"/>
    <cellStyle name="Normal 9 3 3 2 2 4" xfId="2308" xr:uid="{A888B474-CC4F-41F8-8828-5EB4DFF92782}"/>
    <cellStyle name="Normal 9 3 3 2 3" xfId="844" xr:uid="{AC170573-701C-459E-99C8-696927CDAE30}"/>
    <cellStyle name="Normal 9 3 3 2 3 2" xfId="2309" xr:uid="{E28585CB-D9A6-4D4B-8241-9E647B9C02C9}"/>
    <cellStyle name="Normal 9 3 3 2 3 2 2" xfId="2310" xr:uid="{CEEB63AB-BA51-48A7-9F6C-D233E97AE8DA}"/>
    <cellStyle name="Normal 9 3 3 2 3 3" xfId="2311" xr:uid="{BB7B75F9-07FD-426C-8070-DEE58E84A3C7}"/>
    <cellStyle name="Normal 9 3 3 2 3 4" xfId="4039" xr:uid="{72C2F3DF-3B38-4E88-9756-5D1EBA657F0C}"/>
    <cellStyle name="Normal 9 3 3 2 4" xfId="2312" xr:uid="{802D808E-2013-4E5B-B7C0-511B24B7667D}"/>
    <cellStyle name="Normal 9 3 3 2 4 2" xfId="2313" xr:uid="{8C27C768-B95B-4EA6-B0DD-AF8AF8F7D794}"/>
    <cellStyle name="Normal 9 3 3 2 5" xfId="2314" xr:uid="{FAAE66A1-81F2-44A6-9521-3BA24C237EF6}"/>
    <cellStyle name="Normal 9 3 3 2 6" xfId="4040" xr:uid="{08BD8AE1-5384-493A-92DC-D9349B49ABEE}"/>
    <cellStyle name="Normal 9 3 3 3" xfId="408" xr:uid="{450CB1ED-4D62-472C-AA26-C0AE7BF0F1FF}"/>
    <cellStyle name="Normal 9 3 3 3 2" xfId="845" xr:uid="{FE02F963-FCC3-43E9-8702-38CD9301D6A9}"/>
    <cellStyle name="Normal 9 3 3 3 2 2" xfId="846" xr:uid="{82D83568-BE9E-4E7F-9C2C-69272DD2DF02}"/>
    <cellStyle name="Normal 9 3 3 3 2 2 2" xfId="2315" xr:uid="{1C3BD766-F691-42AD-953B-83759A929A69}"/>
    <cellStyle name="Normal 9 3 3 3 2 2 2 2" xfId="2316" xr:uid="{306A24E9-6E6C-4338-B89A-C9FFD41EF178}"/>
    <cellStyle name="Normal 9 3 3 3 2 2 2 2 2" xfId="4765" xr:uid="{ED4FBF58-8D5A-44DF-9B22-D3CD3442C0A5}"/>
    <cellStyle name="Normal 9 3 3 3 2 2 3" xfId="2317" xr:uid="{CA0CF614-ADCE-4961-A0C3-F79D4753D89C}"/>
    <cellStyle name="Normal 9 3 3 3 2 2 3 2" xfId="4766" xr:uid="{899DA382-6369-47F7-82FD-0F98E5F8225D}"/>
    <cellStyle name="Normal 9 3 3 3 2 3" xfId="2318" xr:uid="{494DCEDF-8A0D-4AAF-8094-35EA75EFDD7F}"/>
    <cellStyle name="Normal 9 3 3 3 2 3 2" xfId="2319" xr:uid="{3F0AF336-C4D1-42E1-A1FC-47B50F584090}"/>
    <cellStyle name="Normal 9 3 3 3 2 3 2 2" xfId="4768" xr:uid="{778C18DD-824C-4CF0-97C0-6873BE1E03CA}"/>
    <cellStyle name="Normal 9 3 3 3 2 3 3" xfId="4767" xr:uid="{B2FB01E0-FB8A-4259-A09F-59F8FF678D89}"/>
    <cellStyle name="Normal 9 3 3 3 2 4" xfId="2320" xr:uid="{CE964D1D-0E6B-46CF-A075-611BFBFF3FC2}"/>
    <cellStyle name="Normal 9 3 3 3 2 4 2" xfId="4769" xr:uid="{2BD2F34B-A741-4C02-955C-2BDAE2D9EBC1}"/>
    <cellStyle name="Normal 9 3 3 3 3" xfId="847" xr:uid="{61250FCD-B0C5-4F1E-A79A-0C287B4AF8AF}"/>
    <cellStyle name="Normal 9 3 3 3 3 2" xfId="2321" xr:uid="{14348665-61CD-4E3F-87B8-EDC43E8DBA26}"/>
    <cellStyle name="Normal 9 3 3 3 3 2 2" xfId="2322" xr:uid="{F606CAB2-64D7-4486-A0C7-53141C717DD7}"/>
    <cellStyle name="Normal 9 3 3 3 3 2 2 2" xfId="4772" xr:uid="{250D6843-AF6F-4705-BC0E-C74E0ACD5AA1}"/>
    <cellStyle name="Normal 9 3 3 3 3 2 3" xfId="4771" xr:uid="{4C708B8E-3D07-4AF4-A561-899E6475A683}"/>
    <cellStyle name="Normal 9 3 3 3 3 3" xfId="2323" xr:uid="{7A3945C3-74FD-494D-9FFE-AA1547C46E52}"/>
    <cellStyle name="Normal 9 3 3 3 3 3 2" xfId="4773" xr:uid="{1A9B871B-8FE5-45E5-83F2-6B0526E73076}"/>
    <cellStyle name="Normal 9 3 3 3 3 4" xfId="4770" xr:uid="{5B506480-42C4-4B5B-ADE0-01DE828A19D3}"/>
    <cellStyle name="Normal 9 3 3 3 4" xfId="2324" xr:uid="{2B0C7949-C843-4CA6-990F-C26F969ECE00}"/>
    <cellStyle name="Normal 9 3 3 3 4 2" xfId="2325" xr:uid="{BC66E69F-124E-4412-9CC3-BB323F228F33}"/>
    <cellStyle name="Normal 9 3 3 3 4 2 2" xfId="4775" xr:uid="{E4BB25EB-B98B-4074-8552-A8D0EDD06E46}"/>
    <cellStyle name="Normal 9 3 3 3 4 3" xfId="4774" xr:uid="{5D15E91E-4353-4D00-9051-BCACD01ED3C2}"/>
    <cellStyle name="Normal 9 3 3 3 5" xfId="2326" xr:uid="{4793DA73-222B-4054-8290-55F2ECCECDFE}"/>
    <cellStyle name="Normal 9 3 3 3 5 2" xfId="4776" xr:uid="{D287A3CD-DA67-4F12-90DE-29A2B40F9A8E}"/>
    <cellStyle name="Normal 9 3 3 4" xfId="409" xr:uid="{B60C2A18-EEEF-4FC1-9B47-B5BFCFB29F21}"/>
    <cellStyle name="Normal 9 3 3 4 2" xfId="848" xr:uid="{DF40490E-B9E1-4E67-AD99-8F33BEF97624}"/>
    <cellStyle name="Normal 9 3 3 4 2 2" xfId="2327" xr:uid="{A0351E91-B47F-4891-9963-7B75AF009AE6}"/>
    <cellStyle name="Normal 9 3 3 4 2 2 2" xfId="2328" xr:uid="{2C0652EC-037E-4D8C-8153-7DADC82ACE36}"/>
    <cellStyle name="Normal 9 3 3 4 2 2 2 2" xfId="4780" xr:uid="{91700BA9-7B33-47E2-A17C-637E0A76B000}"/>
    <cellStyle name="Normal 9 3 3 4 2 2 3" xfId="4779" xr:uid="{DD19C97F-9D58-4D04-A73D-F6F70C1B40DF}"/>
    <cellStyle name="Normal 9 3 3 4 2 3" xfId="2329" xr:uid="{DA94AF23-6545-4059-8B02-BD99B88AA6A3}"/>
    <cellStyle name="Normal 9 3 3 4 2 3 2" xfId="4781" xr:uid="{C68972A1-FD14-4B87-9BD8-C2AF810D942F}"/>
    <cellStyle name="Normal 9 3 3 4 2 4" xfId="4778" xr:uid="{CDAD9916-4235-448E-810E-7724EF825A62}"/>
    <cellStyle name="Normal 9 3 3 4 3" xfId="2330" xr:uid="{719A3CA8-AB1C-4B36-81B6-77553C40DE27}"/>
    <cellStyle name="Normal 9 3 3 4 3 2" xfId="2331" xr:uid="{16DF8BA5-6E67-4307-887C-FA172E91E45F}"/>
    <cellStyle name="Normal 9 3 3 4 3 2 2" xfId="4783" xr:uid="{4018405C-0A6B-4105-BC7E-398113F7D67A}"/>
    <cellStyle name="Normal 9 3 3 4 3 3" xfId="4782" xr:uid="{21CCDD02-9152-43BA-A628-36DDA3646139}"/>
    <cellStyle name="Normal 9 3 3 4 4" xfId="2332" xr:uid="{ECABBA31-4C4F-4A07-8409-EE431512A56B}"/>
    <cellStyle name="Normal 9 3 3 4 4 2" xfId="4784" xr:uid="{5906D76C-DD45-4942-A7C6-AA1F93D6CA2B}"/>
    <cellStyle name="Normal 9 3 3 4 5" xfId="4777" xr:uid="{88D98B6A-364C-4E36-9FE9-1A6BE0F505CE}"/>
    <cellStyle name="Normal 9 3 3 5" xfId="849" xr:uid="{1E5E2B43-0A6B-440D-A56A-8BC4972F7BD7}"/>
    <cellStyle name="Normal 9 3 3 5 2" xfId="2333" xr:uid="{4D03B5D3-CF04-457D-A77A-13BE9E4F2F0B}"/>
    <cellStyle name="Normal 9 3 3 5 2 2" xfId="2334" xr:uid="{5D408622-9B4D-4E35-9BBF-8B980F3AD895}"/>
    <cellStyle name="Normal 9 3 3 5 2 2 2" xfId="4787" xr:uid="{38B0A9E5-DD8F-438C-A082-53B92BA50902}"/>
    <cellStyle name="Normal 9 3 3 5 2 3" xfId="4786" xr:uid="{7D0E8E10-08C1-4021-8E6B-F49756008642}"/>
    <cellStyle name="Normal 9 3 3 5 3" xfId="2335" xr:uid="{474DB0A8-0E5C-4C26-BF7A-1E48BC8DC5FF}"/>
    <cellStyle name="Normal 9 3 3 5 3 2" xfId="4788" xr:uid="{FA5B89E0-8F1F-4A06-9421-9004DC02DA20}"/>
    <cellStyle name="Normal 9 3 3 5 4" xfId="4041" xr:uid="{DEE233BE-02F7-473E-ADEF-870375C35B6A}"/>
    <cellStyle name="Normal 9 3 3 5 4 2" xfId="4789" xr:uid="{D1B32CE3-52F1-4250-AC7F-40240C4FC1D9}"/>
    <cellStyle name="Normal 9 3 3 5 5" xfId="4785" xr:uid="{F30EA8E2-381E-461B-BDCC-8E460FC57F33}"/>
    <cellStyle name="Normal 9 3 3 6" xfId="2336" xr:uid="{A8665D25-89C3-4C35-B878-69EFC4076551}"/>
    <cellStyle name="Normal 9 3 3 6 2" xfId="2337" xr:uid="{D4D62E92-4F32-4378-AD04-5ACCF5C9ACC8}"/>
    <cellStyle name="Normal 9 3 3 6 2 2" xfId="4791" xr:uid="{C8D7A02A-61EC-42B6-AEFF-1A675E57CBA6}"/>
    <cellStyle name="Normal 9 3 3 6 3" xfId="4790" xr:uid="{98212A48-E98D-4825-ABE4-3C7A220B3B3D}"/>
    <cellStyle name="Normal 9 3 3 7" xfId="2338" xr:uid="{2B1BFD19-DF15-42CF-9124-7860A6D7C28E}"/>
    <cellStyle name="Normal 9 3 3 7 2" xfId="4792" xr:uid="{EE52ED6A-DBAE-4BDB-91B8-9CAE49468C89}"/>
    <cellStyle name="Normal 9 3 3 8" xfId="4042" xr:uid="{4C331A74-7A4D-49B6-8973-31304E6B4AFA}"/>
    <cellStyle name="Normal 9 3 3 8 2" xfId="4793" xr:uid="{9DD29F30-EE65-4146-B7C1-341D9AF68876}"/>
    <cellStyle name="Normal 9 3 4" xfId="171" xr:uid="{F896F466-A03D-4FAC-A3C4-BCB765018764}"/>
    <cellStyle name="Normal 9 3 4 2" xfId="450" xr:uid="{AF2979ED-778B-4BFB-A966-298AF64F62A0}"/>
    <cellStyle name="Normal 9 3 4 2 2" xfId="850" xr:uid="{8123C5B5-6561-49EC-8A4C-E66776E9B322}"/>
    <cellStyle name="Normal 9 3 4 2 2 2" xfId="2339" xr:uid="{55DA3122-0125-4DBF-BB42-836BBC8F2DA3}"/>
    <cellStyle name="Normal 9 3 4 2 2 2 2" xfId="2340" xr:uid="{45F0E53F-317A-462C-AA0B-78F97C1AD041}"/>
    <cellStyle name="Normal 9 3 4 2 2 2 2 2" xfId="4798" xr:uid="{1C88F9F0-ABED-490B-9A46-B3E20575FAD7}"/>
    <cellStyle name="Normal 9 3 4 2 2 2 3" xfId="4797" xr:uid="{49381212-48EF-49EA-9BB7-45A57CA968EE}"/>
    <cellStyle name="Normal 9 3 4 2 2 3" xfId="2341" xr:uid="{F721E326-7878-4189-B1E8-81C180BDD085}"/>
    <cellStyle name="Normal 9 3 4 2 2 3 2" xfId="4799" xr:uid="{45B59E2D-7DEE-4BC9-87CE-D96599AC8617}"/>
    <cellStyle name="Normal 9 3 4 2 2 4" xfId="4043" xr:uid="{1CA501AD-D667-420A-9FAA-9A4339890B48}"/>
    <cellStyle name="Normal 9 3 4 2 2 4 2" xfId="4800" xr:uid="{7BF0C0C0-AC38-4E08-9771-836408C1E7BA}"/>
    <cellStyle name="Normal 9 3 4 2 2 5" xfId="4796" xr:uid="{8188F008-1461-4AC3-A413-3D33A050B448}"/>
    <cellStyle name="Normal 9 3 4 2 3" xfId="2342" xr:uid="{DB1A9B83-4410-47C8-AA09-4C37362ED94F}"/>
    <cellStyle name="Normal 9 3 4 2 3 2" xfId="2343" xr:uid="{85FC3086-D779-475C-BE75-23F1F39EAA63}"/>
    <cellStyle name="Normal 9 3 4 2 3 2 2" xfId="4802" xr:uid="{4D42F0E2-164C-4CC2-BDE7-2136C83AF51C}"/>
    <cellStyle name="Normal 9 3 4 2 3 3" xfId="4801" xr:uid="{B7D74D79-B25B-4E6B-A6FC-ECD4B8D89912}"/>
    <cellStyle name="Normal 9 3 4 2 4" xfId="2344" xr:uid="{B75F34AC-6558-4FC6-9FBD-AE2E7ACF53B6}"/>
    <cellStyle name="Normal 9 3 4 2 4 2" xfId="4803" xr:uid="{F1761422-8E31-46C9-BD6C-484CDB695817}"/>
    <cellStyle name="Normal 9 3 4 2 5" xfId="4044" xr:uid="{CB63E858-3900-4BB1-BA6B-F7F8F17FCD19}"/>
    <cellStyle name="Normal 9 3 4 2 5 2" xfId="4804" xr:uid="{E9D0EB09-07CF-4285-96C0-0E90479E9991}"/>
    <cellStyle name="Normal 9 3 4 2 6" xfId="4795" xr:uid="{B1885373-5480-489F-8451-A19F61E47ADD}"/>
    <cellStyle name="Normal 9 3 4 3" xfId="851" xr:uid="{1BDB7A04-1E1D-49C7-8E0F-76459F4F9531}"/>
    <cellStyle name="Normal 9 3 4 3 2" xfId="2345" xr:uid="{932D886E-76D0-451A-8F8D-4DD38ABA463F}"/>
    <cellStyle name="Normal 9 3 4 3 2 2" xfId="2346" xr:uid="{779A5EF7-82F3-4A21-90A0-3598B92ECA5E}"/>
    <cellStyle name="Normal 9 3 4 3 2 2 2" xfId="4807" xr:uid="{8D3715EE-1C41-4E62-9F58-9104566C637E}"/>
    <cellStyle name="Normal 9 3 4 3 2 3" xfId="4806" xr:uid="{7226E1E5-5A0F-4845-9AC4-CF369A82662B}"/>
    <cellStyle name="Normal 9 3 4 3 3" xfId="2347" xr:uid="{8CBE97BF-9C6A-4A89-B75F-A1DC4FF7B4CF}"/>
    <cellStyle name="Normal 9 3 4 3 3 2" xfId="4808" xr:uid="{916B23B2-3CEB-4BFC-8AA1-919A4C490D0F}"/>
    <cellStyle name="Normal 9 3 4 3 4" xfId="4045" xr:uid="{E86BFE5B-C694-4490-ACDB-5609D7A0A8E7}"/>
    <cellStyle name="Normal 9 3 4 3 4 2" xfId="4809" xr:uid="{46F0902F-D66D-4923-B4B2-2489B65BABBD}"/>
    <cellStyle name="Normal 9 3 4 3 5" xfId="4805" xr:uid="{07E54250-A3B1-461B-BBA2-1470FCF319E6}"/>
    <cellStyle name="Normal 9 3 4 4" xfId="2348" xr:uid="{6397CB46-DBD9-4A15-9808-016E6D3784EF}"/>
    <cellStyle name="Normal 9 3 4 4 2" xfId="2349" xr:uid="{BD10C312-FDFE-4D78-9BC3-C8ADEB1F45E1}"/>
    <cellStyle name="Normal 9 3 4 4 2 2" xfId="4811" xr:uid="{B403AE8F-66A1-47BC-BB52-2FB6B80F764B}"/>
    <cellStyle name="Normal 9 3 4 4 3" xfId="4046" xr:uid="{A45033D3-AC9E-4ECA-9453-510117A83D19}"/>
    <cellStyle name="Normal 9 3 4 4 3 2" xfId="4812" xr:uid="{F7F8086E-CDA2-4358-B829-4E008C682703}"/>
    <cellStyle name="Normal 9 3 4 4 4" xfId="4047" xr:uid="{E8337921-BD76-446A-81A8-A156DED36129}"/>
    <cellStyle name="Normal 9 3 4 4 4 2" xfId="4813" xr:uid="{89E7A4AD-8A50-48CC-9484-D5D1E668AB26}"/>
    <cellStyle name="Normal 9 3 4 4 5" xfId="4810" xr:uid="{DD4799E2-5226-4A9C-B638-FE7B06A81D29}"/>
    <cellStyle name="Normal 9 3 4 5" xfId="2350" xr:uid="{0F36240B-F220-4318-8523-7B7DF3E4DECF}"/>
    <cellStyle name="Normal 9 3 4 5 2" xfId="4814" xr:uid="{EB5AF141-888B-4E50-9D3A-3FEB7B678176}"/>
    <cellStyle name="Normal 9 3 4 6" xfId="4048" xr:uid="{78DF3C04-A57C-4242-8A98-4B5579AC99B2}"/>
    <cellStyle name="Normal 9 3 4 6 2" xfId="4815" xr:uid="{66BA3983-C1AC-4497-B803-D928F71FEA4B}"/>
    <cellStyle name="Normal 9 3 4 7" xfId="4049" xr:uid="{47F86DA0-F298-44BA-AFF2-DB63D8DFD46A}"/>
    <cellStyle name="Normal 9 3 4 7 2" xfId="4816" xr:uid="{AA937776-00F5-4076-B526-C3C55BF536DD}"/>
    <cellStyle name="Normal 9 3 4 8" xfId="4794" xr:uid="{8E91E365-74DB-40ED-B5B0-526C048214C5}"/>
    <cellStyle name="Normal 9 3 5" xfId="410" xr:uid="{EAE2B4E0-B1F7-4669-82E7-36DA80C4BADD}"/>
    <cellStyle name="Normal 9 3 5 2" xfId="852" xr:uid="{1E31E8E1-2A8B-4CB8-97BD-DC033BFC1FC9}"/>
    <cellStyle name="Normal 9 3 5 2 2" xfId="853" xr:uid="{19CC0418-96A9-4862-8227-151344AF1827}"/>
    <cellStyle name="Normal 9 3 5 2 2 2" xfId="2351" xr:uid="{5B068A2E-2C9D-4D7F-8B2F-500E96DB2559}"/>
    <cellStyle name="Normal 9 3 5 2 2 2 2" xfId="2352" xr:uid="{7C0002BF-58EA-4321-9AF2-14FE63EF3368}"/>
    <cellStyle name="Normal 9 3 5 2 2 2 2 2" xfId="4821" xr:uid="{65DECAB1-D648-4C84-8D2F-A0C3757C2BBB}"/>
    <cellStyle name="Normal 9 3 5 2 2 2 3" xfId="4820" xr:uid="{D31FBE1A-FA23-4959-AF78-F605C6943D03}"/>
    <cellStyle name="Normal 9 3 5 2 2 3" xfId="2353" xr:uid="{7FF555A9-C844-4172-8827-51E714BB47D8}"/>
    <cellStyle name="Normal 9 3 5 2 2 3 2" xfId="4822" xr:uid="{D48A6827-651D-4F7F-A9CE-9DCFF3F62E46}"/>
    <cellStyle name="Normal 9 3 5 2 2 4" xfId="4819" xr:uid="{D9D96453-F227-4D78-B67D-DAECA19318C3}"/>
    <cellStyle name="Normal 9 3 5 2 3" xfId="2354" xr:uid="{64711023-7ECC-4847-AB15-ED93437130B7}"/>
    <cellStyle name="Normal 9 3 5 2 3 2" xfId="2355" xr:uid="{D93AD72B-BC3F-46E9-9337-C27407849199}"/>
    <cellStyle name="Normal 9 3 5 2 3 2 2" xfId="4824" xr:uid="{89122E95-8187-4EDD-8A9F-073C943744D5}"/>
    <cellStyle name="Normal 9 3 5 2 3 3" xfId="4823" xr:uid="{9B1A84FC-8CF6-4660-9013-420E94EACB7B}"/>
    <cellStyle name="Normal 9 3 5 2 4" xfId="2356" xr:uid="{54D0F6C4-9477-4599-B266-355CED237370}"/>
    <cellStyle name="Normal 9 3 5 2 4 2" xfId="4825" xr:uid="{80F9A006-9374-47EE-99E3-4643C47A2320}"/>
    <cellStyle name="Normal 9 3 5 2 5" xfId="4818" xr:uid="{696AB56E-48A5-412F-83EA-25449C687436}"/>
    <cellStyle name="Normal 9 3 5 3" xfId="854" xr:uid="{8DF41546-256D-4F74-88E8-2EDC1FF01B75}"/>
    <cellStyle name="Normal 9 3 5 3 2" xfId="2357" xr:uid="{D41541CA-AAE1-492A-8D01-FDEF52BE2C15}"/>
    <cellStyle name="Normal 9 3 5 3 2 2" xfId="2358" xr:uid="{B2A9D488-7FB1-45F5-844C-7EEA5677F64F}"/>
    <cellStyle name="Normal 9 3 5 3 2 2 2" xfId="4828" xr:uid="{61F3966D-1ABA-4B16-9BEB-478A8AE424D6}"/>
    <cellStyle name="Normal 9 3 5 3 2 3" xfId="4827" xr:uid="{E1FC4AE0-9249-44AC-99D6-A44F20E8F783}"/>
    <cellStyle name="Normal 9 3 5 3 3" xfId="2359" xr:uid="{A1E50B9E-0A92-4EBD-B3E0-9A4B39845FF7}"/>
    <cellStyle name="Normal 9 3 5 3 3 2" xfId="4829" xr:uid="{FB801CDE-70BA-4340-9DBB-D2678594EF76}"/>
    <cellStyle name="Normal 9 3 5 3 4" xfId="4050" xr:uid="{02554762-F732-4B0F-A6BA-83CF9C641ADB}"/>
    <cellStyle name="Normal 9 3 5 3 4 2" xfId="4830" xr:uid="{8D3645C2-8190-43A8-A535-6E4C8F7D6B16}"/>
    <cellStyle name="Normal 9 3 5 3 5" xfId="4826" xr:uid="{83234173-2FD8-4699-B673-6311D1F9940F}"/>
    <cellStyle name="Normal 9 3 5 4" xfId="2360" xr:uid="{74ECEFF5-84BE-4A8A-A23B-B9746386C957}"/>
    <cellStyle name="Normal 9 3 5 4 2" xfId="2361" xr:uid="{783AC537-EFEC-4E8E-BF69-7BCAF076F797}"/>
    <cellStyle name="Normal 9 3 5 4 2 2" xfId="4832" xr:uid="{7D44B76A-E3DB-4953-8A3F-14F4A8A33725}"/>
    <cellStyle name="Normal 9 3 5 4 3" xfId="4831" xr:uid="{A83F3E23-FE34-4BA1-8B14-0CA27E054A67}"/>
    <cellStyle name="Normal 9 3 5 5" xfId="2362" xr:uid="{79535208-DABF-4FC6-9251-DE619A224EAA}"/>
    <cellStyle name="Normal 9 3 5 5 2" xfId="4833" xr:uid="{AA2D9B9C-FC81-4AEE-AF93-986AD7B188D2}"/>
    <cellStyle name="Normal 9 3 5 6" xfId="4051" xr:uid="{BA47E07D-683B-4796-B7A7-822C7867E7AB}"/>
    <cellStyle name="Normal 9 3 5 6 2" xfId="4834" xr:uid="{49A69630-82D3-4353-9E53-120AB08EAF5F}"/>
    <cellStyle name="Normal 9 3 5 7" xfId="4817" xr:uid="{A2FEA696-D242-4B23-9931-F53B255C0AD5}"/>
    <cellStyle name="Normal 9 3 6" xfId="411" xr:uid="{8E2D7809-05CC-4903-9558-0E01D99D1D00}"/>
    <cellStyle name="Normal 9 3 6 2" xfId="855" xr:uid="{10A8F5ED-8D88-436B-A775-F5ABF0E525D3}"/>
    <cellStyle name="Normal 9 3 6 2 2" xfId="2363" xr:uid="{F440325B-429F-4498-8DBB-AA768EE8EE34}"/>
    <cellStyle name="Normal 9 3 6 2 2 2" xfId="2364" xr:uid="{8D164B5D-BE7B-4803-ADBA-B05CD3B16794}"/>
    <cellStyle name="Normal 9 3 6 2 2 2 2" xfId="4838" xr:uid="{79DED856-68A9-4979-BB4C-C9EB1BDCEDFE}"/>
    <cellStyle name="Normal 9 3 6 2 2 3" xfId="4837" xr:uid="{FE714264-D814-415A-911E-7BA28862CB0F}"/>
    <cellStyle name="Normal 9 3 6 2 3" xfId="2365" xr:uid="{48A8D414-053A-4EBD-B26D-F30E105D3149}"/>
    <cellStyle name="Normal 9 3 6 2 3 2" xfId="4839" xr:uid="{AF0EBB3B-FB0A-48EE-96A2-EB4A1E02D456}"/>
    <cellStyle name="Normal 9 3 6 2 4" xfId="4052" xr:uid="{547AFCC3-ABB1-4355-B35C-E375BCE9E0F7}"/>
    <cellStyle name="Normal 9 3 6 2 4 2" xfId="4840" xr:uid="{11B31395-5825-490B-9C77-19EB970EA8CA}"/>
    <cellStyle name="Normal 9 3 6 2 5" xfId="4836" xr:uid="{C16184BC-35BC-42DC-8F38-16FF4D7395A9}"/>
    <cellStyle name="Normal 9 3 6 3" xfId="2366" xr:uid="{58D82DCA-99AC-4387-A940-11C72AD1999E}"/>
    <cellStyle name="Normal 9 3 6 3 2" xfId="2367" xr:uid="{2EA81D36-F4D7-4E68-A194-4E9D5BB8B49B}"/>
    <cellStyle name="Normal 9 3 6 3 2 2" xfId="4842" xr:uid="{01D5A8BF-9F72-4B18-810D-00086F054778}"/>
    <cellStyle name="Normal 9 3 6 3 3" xfId="4841" xr:uid="{DD4469BA-5255-4E6E-B59C-0E5CBF4715F4}"/>
    <cellStyle name="Normal 9 3 6 4" xfId="2368" xr:uid="{4FC87896-8D37-4741-BF53-5EF0FA88F33E}"/>
    <cellStyle name="Normal 9 3 6 4 2" xfId="4843" xr:uid="{A3DFF6BF-7F64-4374-B24F-BEC121F32609}"/>
    <cellStyle name="Normal 9 3 6 5" xfId="4053" xr:uid="{84AB8FE5-9981-4285-B92C-C5FC8F958DB5}"/>
    <cellStyle name="Normal 9 3 6 5 2" xfId="4844" xr:uid="{CCBCC07D-3D7A-42E3-8B35-3C1224A3506E}"/>
    <cellStyle name="Normal 9 3 6 6" xfId="4835" xr:uid="{75F4C4D0-3542-458F-884B-057A581B7AA7}"/>
    <cellStyle name="Normal 9 3 7" xfId="856" xr:uid="{764AC540-6927-4B7A-97A7-E8B89503798A}"/>
    <cellStyle name="Normal 9 3 7 2" xfId="2369" xr:uid="{B3DA3AAF-5642-449C-91CA-83A4FF0D6342}"/>
    <cellStyle name="Normal 9 3 7 2 2" xfId="2370" xr:uid="{B732B270-68EB-4779-9DE6-EA9B3A7E5B9E}"/>
    <cellStyle name="Normal 9 3 7 2 2 2" xfId="4847" xr:uid="{A5944FAE-595E-4C4B-B4F6-2BC6B99D2E59}"/>
    <cellStyle name="Normal 9 3 7 2 3" xfId="4846" xr:uid="{42EC467C-943F-4A07-8B94-8CD044AE5387}"/>
    <cellStyle name="Normal 9 3 7 3" xfId="2371" xr:uid="{93C62614-BF59-4F09-8B1F-15C269A5EBEE}"/>
    <cellStyle name="Normal 9 3 7 3 2" xfId="4848" xr:uid="{F7CFF712-2649-4D2B-B783-FDA07154878F}"/>
    <cellStyle name="Normal 9 3 7 4" xfId="4054" xr:uid="{4E98AFFA-959B-4473-86FB-0A4377C90BA3}"/>
    <cellStyle name="Normal 9 3 7 4 2" xfId="4849" xr:uid="{44FDC41A-7C7D-46FC-8BE5-053CEE76AB39}"/>
    <cellStyle name="Normal 9 3 7 5" xfId="4845" xr:uid="{1B791F7C-9C21-4F27-B9AD-25EEC8E63ACA}"/>
    <cellStyle name="Normal 9 3 8" xfId="2372" xr:uid="{EF7979B4-9EA5-4EDD-974D-96EEA3D3A6E4}"/>
    <cellStyle name="Normal 9 3 8 2" xfId="2373" xr:uid="{3D15A328-0CA7-4DB4-A7EC-F7E89C647842}"/>
    <cellStyle name="Normal 9 3 8 2 2" xfId="4851" xr:uid="{63FD4219-CE1D-4B4F-8998-6A9FDEF3B04B}"/>
    <cellStyle name="Normal 9 3 8 3" xfId="4055" xr:uid="{1C2CBA43-7DF6-40B1-9BA0-0046801D6EBA}"/>
    <cellStyle name="Normal 9 3 8 3 2" xfId="4852" xr:uid="{17FF8238-8A18-4E97-9BAF-7CD787E994CB}"/>
    <cellStyle name="Normal 9 3 8 4" xfId="4056" xr:uid="{C964ED94-D83D-4EA4-937E-77B1033391C7}"/>
    <cellStyle name="Normal 9 3 8 4 2" xfId="4853" xr:uid="{3F5DF941-322A-4507-9F45-226913DAFF51}"/>
    <cellStyle name="Normal 9 3 8 5" xfId="4850" xr:uid="{B9813C6C-2270-4A18-8821-D6626E315C63}"/>
    <cellStyle name="Normal 9 3 9" xfId="2374" xr:uid="{D031721A-05F5-4AD8-A720-A2EE4E07F923}"/>
    <cellStyle name="Normal 9 3 9 2" xfId="4854" xr:uid="{BA6FA476-B33C-4518-91FF-53BAB0F37278}"/>
    <cellStyle name="Normal 9 4" xfId="172" xr:uid="{D4D26806-53F0-4258-A889-8047DEEA6C01}"/>
    <cellStyle name="Normal 9 4 10" xfId="4057" xr:uid="{10EFF511-1C09-4D2C-BB42-6B9AF684B70C}"/>
    <cellStyle name="Normal 9 4 10 2" xfId="4856" xr:uid="{8E10C273-2905-4178-8F86-1B57C165BBB9}"/>
    <cellStyle name="Normal 9 4 11" xfId="4058" xr:uid="{7CF7C8BB-CAA6-455A-8FAF-B9CBE3ADC53A}"/>
    <cellStyle name="Normal 9 4 11 2" xfId="4857" xr:uid="{E28D797B-90E0-431F-892A-4235686C31A5}"/>
    <cellStyle name="Normal 9 4 12" xfId="4855" xr:uid="{D29185A4-A89B-4C3C-8E63-3D8DAABD31DD}"/>
    <cellStyle name="Normal 9 4 2" xfId="173" xr:uid="{C7349C83-BEDE-4B25-9849-9270DC8EF8C6}"/>
    <cellStyle name="Normal 9 4 2 10" xfId="4858" xr:uid="{27C3AE9E-B84E-43D6-AED2-ECE07819284B}"/>
    <cellStyle name="Normal 9 4 2 2" xfId="174" xr:uid="{18A929F6-E381-4007-B3DE-9AFCDF487E57}"/>
    <cellStyle name="Normal 9 4 2 2 2" xfId="412" xr:uid="{25168637-51B0-4D8D-8BC4-AED3DC6027E9}"/>
    <cellStyle name="Normal 9 4 2 2 2 2" xfId="857" xr:uid="{24A88678-C544-4BEA-8A38-41FC6FE366F6}"/>
    <cellStyle name="Normal 9 4 2 2 2 2 2" xfId="2375" xr:uid="{0EB64216-DECB-4633-A1C7-FE2220D9A11D}"/>
    <cellStyle name="Normal 9 4 2 2 2 2 2 2" xfId="2376" xr:uid="{33CBF872-CB3B-4A4F-9493-76C05BF33212}"/>
    <cellStyle name="Normal 9 4 2 2 2 2 2 2 2" xfId="4863" xr:uid="{FC5ADDBE-C66E-468D-86AE-2F82F5D712CA}"/>
    <cellStyle name="Normal 9 4 2 2 2 2 2 3" xfId="4862" xr:uid="{9BC0A3BC-87FF-4282-8D36-8A507B311ED0}"/>
    <cellStyle name="Normal 9 4 2 2 2 2 3" xfId="2377" xr:uid="{7F24D4D3-86BE-4552-B7AA-DC385958C5D1}"/>
    <cellStyle name="Normal 9 4 2 2 2 2 3 2" xfId="4864" xr:uid="{B87B5152-7EE0-4269-8EE9-BCDBAAE4239C}"/>
    <cellStyle name="Normal 9 4 2 2 2 2 4" xfId="4059" xr:uid="{8AF97AE2-ED8C-4C04-8628-1081EF2F76F5}"/>
    <cellStyle name="Normal 9 4 2 2 2 2 4 2" xfId="4865" xr:uid="{7C95A324-0444-42F7-828F-ADC64E5677EA}"/>
    <cellStyle name="Normal 9 4 2 2 2 2 5" xfId="4861" xr:uid="{E3431FA9-00F6-4482-9191-F295540340E1}"/>
    <cellStyle name="Normal 9 4 2 2 2 3" xfId="2378" xr:uid="{721A678C-6447-4761-9653-461AE4D7E183}"/>
    <cellStyle name="Normal 9 4 2 2 2 3 2" xfId="2379" xr:uid="{7D0E1F46-1612-49E1-95F9-2FEF4DD5E729}"/>
    <cellStyle name="Normal 9 4 2 2 2 3 2 2" xfId="4867" xr:uid="{5174F91D-C062-4164-AC0F-CF9A6EA53443}"/>
    <cellStyle name="Normal 9 4 2 2 2 3 3" xfId="4060" xr:uid="{EEFCD821-CA54-4590-8636-4B75B78FEF6B}"/>
    <cellStyle name="Normal 9 4 2 2 2 3 3 2" xfId="4868" xr:uid="{62398A69-2706-4238-8795-29312F6810D1}"/>
    <cellStyle name="Normal 9 4 2 2 2 3 4" xfId="4061" xr:uid="{6FAA1A48-99F6-451B-A057-659ED8E7BC3E}"/>
    <cellStyle name="Normal 9 4 2 2 2 3 4 2" xfId="4869" xr:uid="{D72A9B94-69D9-4ADA-A714-699A989650EB}"/>
    <cellStyle name="Normal 9 4 2 2 2 3 5" xfId="4866" xr:uid="{CC2E949F-2585-45FE-BAFF-0304160FDD95}"/>
    <cellStyle name="Normal 9 4 2 2 2 4" xfId="2380" xr:uid="{0D4EE80F-DF28-4EB3-ACC6-31E76B68C7FF}"/>
    <cellStyle name="Normal 9 4 2 2 2 4 2" xfId="4870" xr:uid="{D6BEECAB-5423-44D9-946F-3267A7F2B8F7}"/>
    <cellStyle name="Normal 9 4 2 2 2 5" xfId="4062" xr:uid="{FC97C7D1-4C79-47CD-BFA4-23E371FF0060}"/>
    <cellStyle name="Normal 9 4 2 2 2 5 2" xfId="4871" xr:uid="{4F25034B-3A53-498E-A3C8-EB94C9871C5B}"/>
    <cellStyle name="Normal 9 4 2 2 2 6" xfId="4063" xr:uid="{463BFDFA-765E-45C8-80B7-6DA6303D5A04}"/>
    <cellStyle name="Normal 9 4 2 2 2 6 2" xfId="4872" xr:uid="{FEAEF2AE-A3E9-4BBB-9ACA-798B59AABB18}"/>
    <cellStyle name="Normal 9 4 2 2 2 7" xfId="4860" xr:uid="{1F6E6D62-2843-4913-8FA7-0588D74C2EEF}"/>
    <cellStyle name="Normal 9 4 2 2 3" xfId="858" xr:uid="{B28B159D-90AB-459C-B8A0-AE3451538677}"/>
    <cellStyle name="Normal 9 4 2 2 3 2" xfId="2381" xr:uid="{C37D2782-F4E5-4786-98CB-48D22D4F33F4}"/>
    <cellStyle name="Normal 9 4 2 2 3 2 2" xfId="2382" xr:uid="{807AA621-BAC4-4CBB-A3D7-7415B9DD3719}"/>
    <cellStyle name="Normal 9 4 2 2 3 2 2 2" xfId="4875" xr:uid="{FC738C04-C351-43A0-AC61-36658A892929}"/>
    <cellStyle name="Normal 9 4 2 2 3 2 3" xfId="4064" xr:uid="{A2091319-5E89-4F14-A6CB-BB2DD1AE8765}"/>
    <cellStyle name="Normal 9 4 2 2 3 2 3 2" xfId="4876" xr:uid="{0462A4C5-DF58-4B44-A0B4-1BC3765DFD74}"/>
    <cellStyle name="Normal 9 4 2 2 3 2 4" xfId="4065" xr:uid="{71E441C5-6484-4484-A06B-75E79DF6C376}"/>
    <cellStyle name="Normal 9 4 2 2 3 2 4 2" xfId="4877" xr:uid="{CB33752D-3998-468F-A469-D4190F953D7D}"/>
    <cellStyle name="Normal 9 4 2 2 3 2 5" xfId="4874" xr:uid="{AA3DFAF2-2F2E-43C5-B6DD-2715A52F51B0}"/>
    <cellStyle name="Normal 9 4 2 2 3 3" xfId="2383" xr:uid="{EC89FC79-77FA-411D-A38D-711EA4AC6A5B}"/>
    <cellStyle name="Normal 9 4 2 2 3 3 2" xfId="4878" xr:uid="{0A5D7ADD-4E54-4CEC-921C-846E2F130BA8}"/>
    <cellStyle name="Normal 9 4 2 2 3 4" xfId="4066" xr:uid="{61AAD96B-642E-420F-89F8-99FAB1FABAAB}"/>
    <cellStyle name="Normal 9 4 2 2 3 4 2" xfId="4879" xr:uid="{A1F59C83-00D8-48DF-89DC-101E81E980DC}"/>
    <cellStyle name="Normal 9 4 2 2 3 5" xfId="4067" xr:uid="{487F162E-2003-4B3A-BDB5-FA9AB110568A}"/>
    <cellStyle name="Normal 9 4 2 2 3 5 2" xfId="4880" xr:uid="{D0F4D7AB-C924-4F63-835C-87BD1376CD85}"/>
    <cellStyle name="Normal 9 4 2 2 3 6" xfId="4873" xr:uid="{75B5ECF5-904D-41D3-9AAC-CFE9874F9194}"/>
    <cellStyle name="Normal 9 4 2 2 4" xfId="2384" xr:uid="{4DEFB271-2A6C-4D07-9485-33AA32FDEC82}"/>
    <cellStyle name="Normal 9 4 2 2 4 2" xfId="2385" xr:uid="{C82CFDDF-2443-4E94-9813-9F15464BDD8E}"/>
    <cellStyle name="Normal 9 4 2 2 4 2 2" xfId="4882" xr:uid="{86E5A396-151B-478E-B572-8D2F354133B6}"/>
    <cellStyle name="Normal 9 4 2 2 4 3" xfId="4068" xr:uid="{4A45A2C5-CBA1-44E2-A52A-2A074A54C125}"/>
    <cellStyle name="Normal 9 4 2 2 4 3 2" xfId="4883" xr:uid="{9E4056BB-84F5-4E47-AF0B-8A9785A8F662}"/>
    <cellStyle name="Normal 9 4 2 2 4 4" xfId="4069" xr:uid="{E5400A1B-C760-4A59-BEA0-DF2E71B8638C}"/>
    <cellStyle name="Normal 9 4 2 2 4 4 2" xfId="4884" xr:uid="{3346DD8A-0703-4B7A-BF80-43A1376A42F2}"/>
    <cellStyle name="Normal 9 4 2 2 4 5" xfId="4881" xr:uid="{422FAF10-78A4-46E7-BD77-20C9E4906FF6}"/>
    <cellStyle name="Normal 9 4 2 2 5" xfId="2386" xr:uid="{047A55D3-C144-488E-BD5C-FDAB27D65CCE}"/>
    <cellStyle name="Normal 9 4 2 2 5 2" xfId="4070" xr:uid="{A1AECE5A-E96E-4BDB-86E4-C28F68D0D03A}"/>
    <cellStyle name="Normal 9 4 2 2 5 2 2" xfId="4886" xr:uid="{907338CB-DFC1-427C-A186-C15F6ECC4C27}"/>
    <cellStyle name="Normal 9 4 2 2 5 3" xfId="4071" xr:uid="{3EA76BCA-94A7-45D1-A1BD-732D2E8DA98C}"/>
    <cellStyle name="Normal 9 4 2 2 5 3 2" xfId="4887" xr:uid="{A32DBA85-B55B-4BD5-97E0-EA6CEA9D831C}"/>
    <cellStyle name="Normal 9 4 2 2 5 4" xfId="4072" xr:uid="{BBAAF0F6-CEB2-4922-813C-C2967F5A083B}"/>
    <cellStyle name="Normal 9 4 2 2 5 4 2" xfId="4888" xr:uid="{ABEC3EEA-95D8-4441-8E0A-ADB7B76EAB3B}"/>
    <cellStyle name="Normal 9 4 2 2 5 5" xfId="4885" xr:uid="{480B0C43-1A4C-4655-83F8-BC55F4C0F8E9}"/>
    <cellStyle name="Normal 9 4 2 2 6" xfId="4073" xr:uid="{8AAB4B76-38B3-4C47-A02E-75118489820F}"/>
    <cellStyle name="Normal 9 4 2 2 6 2" xfId="4889" xr:uid="{981E9B0E-55A6-4F16-8F90-89378267BBA5}"/>
    <cellStyle name="Normal 9 4 2 2 7" xfId="4074" xr:uid="{3CB7ED71-B34E-4C64-908B-B1B4BD0291F9}"/>
    <cellStyle name="Normal 9 4 2 2 7 2" xfId="4890" xr:uid="{5D92255D-F8A7-4E8E-876C-42B747DB756D}"/>
    <cellStyle name="Normal 9 4 2 2 8" xfId="4075" xr:uid="{C68B3575-E384-4231-92D0-1946E474285E}"/>
    <cellStyle name="Normal 9 4 2 2 8 2" xfId="4891" xr:uid="{02AA8A83-E2F3-4E18-839F-5999A24C4992}"/>
    <cellStyle name="Normal 9 4 2 2 9" xfId="4859" xr:uid="{14772D63-C620-4A06-B53B-7A8511F73D28}"/>
    <cellStyle name="Normal 9 4 2 3" xfId="413" xr:uid="{80B3217D-31C3-4786-A83D-44586F34652B}"/>
    <cellStyle name="Normal 9 4 2 3 2" xfId="859" xr:uid="{6FF273D6-A857-4A2F-BB72-7EB8CFC05739}"/>
    <cellStyle name="Normal 9 4 2 3 2 2" xfId="860" xr:uid="{1041CD4C-B653-42E9-8459-AF5EC76CEC75}"/>
    <cellStyle name="Normal 9 4 2 3 2 2 2" xfId="2387" xr:uid="{AA07E8BB-C573-410F-84B5-E3F56410EA8D}"/>
    <cellStyle name="Normal 9 4 2 3 2 2 2 2" xfId="2388" xr:uid="{78B88A6E-1C26-4BB6-B75D-CCAB7909326C}"/>
    <cellStyle name="Normal 9 4 2 3 2 2 2 2 2" xfId="4896" xr:uid="{263B07DC-4FB2-46AB-98F8-D10B740B2F91}"/>
    <cellStyle name="Normal 9 4 2 3 2 2 2 3" xfId="4895" xr:uid="{CA957236-4712-454B-A507-40F6E37D5A07}"/>
    <cellStyle name="Normal 9 4 2 3 2 2 3" xfId="2389" xr:uid="{3B1E01F6-9FB1-4E2F-AD8F-8CD22D6ACCDA}"/>
    <cellStyle name="Normal 9 4 2 3 2 2 3 2" xfId="4897" xr:uid="{49FD0B6C-8727-42EA-A71E-058B8AF41719}"/>
    <cellStyle name="Normal 9 4 2 3 2 2 4" xfId="4894" xr:uid="{D81EAF88-D57D-46CE-9B69-A97EE98C5AF3}"/>
    <cellStyle name="Normal 9 4 2 3 2 3" xfId="2390" xr:uid="{9B655506-9FC3-4619-ADB2-61ABBEA49BD9}"/>
    <cellStyle name="Normal 9 4 2 3 2 3 2" xfId="2391" xr:uid="{9F288137-8DE4-4E05-B1BC-C6BFA2E1B06C}"/>
    <cellStyle name="Normal 9 4 2 3 2 3 2 2" xfId="4899" xr:uid="{9E3F9972-8FBD-432B-9F85-3F8DF61E27C5}"/>
    <cellStyle name="Normal 9 4 2 3 2 3 3" xfId="4898" xr:uid="{69D2DEFE-3B18-4CBD-8AFF-6BE9B7367222}"/>
    <cellStyle name="Normal 9 4 2 3 2 4" xfId="2392" xr:uid="{8147829A-BF3F-4B9E-9A4D-A4EAF905F539}"/>
    <cellStyle name="Normal 9 4 2 3 2 4 2" xfId="4900" xr:uid="{61904DDA-4B15-4C89-B6FD-6DE513AF6FBF}"/>
    <cellStyle name="Normal 9 4 2 3 2 5" xfId="4893" xr:uid="{59F674F1-A2F4-4A31-AACC-E2C8DCD740FD}"/>
    <cellStyle name="Normal 9 4 2 3 3" xfId="861" xr:uid="{51FED5FF-B218-4487-8CF3-D663E08AB376}"/>
    <cellStyle name="Normal 9 4 2 3 3 2" xfId="2393" xr:uid="{B16D784E-3DAE-4799-BE06-D272332CF92E}"/>
    <cellStyle name="Normal 9 4 2 3 3 2 2" xfId="2394" xr:uid="{F89C0557-16D0-4AF9-BE05-29CA835DEDF6}"/>
    <cellStyle name="Normal 9 4 2 3 3 2 2 2" xfId="4903" xr:uid="{86241608-9AE2-42C7-BE77-0039B5137666}"/>
    <cellStyle name="Normal 9 4 2 3 3 2 3" xfId="4902" xr:uid="{1766CBF8-3FC0-4A45-9E29-F09FBEFD3EBD}"/>
    <cellStyle name="Normal 9 4 2 3 3 3" xfId="2395" xr:uid="{C4B67E2D-B120-43B6-9262-AB3F15D956BB}"/>
    <cellStyle name="Normal 9 4 2 3 3 3 2" xfId="4904" xr:uid="{3D866350-035B-4ABC-99CF-B98A52794B6C}"/>
    <cellStyle name="Normal 9 4 2 3 3 4" xfId="4076" xr:uid="{B3C9DFD7-B84F-4B36-B968-4E148E7861D7}"/>
    <cellStyle name="Normal 9 4 2 3 3 4 2" xfId="4905" xr:uid="{8248086A-F1EF-43C3-8ED5-72D8FC0FFDBF}"/>
    <cellStyle name="Normal 9 4 2 3 3 5" xfId="4901" xr:uid="{86387C6A-B3AF-4697-9708-A0AC943DF206}"/>
    <cellStyle name="Normal 9 4 2 3 4" xfId="2396" xr:uid="{AA2E8DD7-5E7C-4FA5-9D5D-7FBAF61773E6}"/>
    <cellStyle name="Normal 9 4 2 3 4 2" xfId="2397" xr:uid="{BB87850A-D365-4505-8D65-8E9668467F1B}"/>
    <cellStyle name="Normal 9 4 2 3 4 2 2" xfId="4907" xr:uid="{0D189786-8558-4B9E-88D2-17AED5848BA7}"/>
    <cellStyle name="Normal 9 4 2 3 4 3" xfId="4906" xr:uid="{A2409837-AE32-4D55-82B8-815D31A2ADD5}"/>
    <cellStyle name="Normal 9 4 2 3 5" xfId="2398" xr:uid="{BF29ED36-7D36-4543-9298-98DFE27B92E8}"/>
    <cellStyle name="Normal 9 4 2 3 5 2" xfId="4908" xr:uid="{50954B43-4B7E-4C79-9559-A8F63F1E8661}"/>
    <cellStyle name="Normal 9 4 2 3 6" xfId="4077" xr:uid="{E8C78DBA-557C-4FC4-B2F0-3EA589B9D155}"/>
    <cellStyle name="Normal 9 4 2 3 6 2" xfId="4909" xr:uid="{3B9A9FDD-DB3C-4C42-A34E-F194CF54FD31}"/>
    <cellStyle name="Normal 9 4 2 3 7" xfId="4892" xr:uid="{7B8316B2-2B84-4C21-9E53-2BDCC178E35D}"/>
    <cellStyle name="Normal 9 4 2 4" xfId="414" xr:uid="{A704E61A-A32F-4DCB-BAF9-2DDD5F57B709}"/>
    <cellStyle name="Normal 9 4 2 4 2" xfId="862" xr:uid="{A47BE889-A1E3-4E11-85FF-81BBF1398DCE}"/>
    <cellStyle name="Normal 9 4 2 4 2 2" xfId="2399" xr:uid="{314CAFD9-155E-4B98-A7F6-AFD0B65060CF}"/>
    <cellStyle name="Normal 9 4 2 4 2 2 2" xfId="2400" xr:uid="{72A66195-F164-42E8-B2EB-FAD67D4B515C}"/>
    <cellStyle name="Normal 9 4 2 4 2 2 2 2" xfId="4913" xr:uid="{993A8195-614E-40A4-9C61-54B7776F6F06}"/>
    <cellStyle name="Normal 9 4 2 4 2 2 3" xfId="4912" xr:uid="{3845A6FB-336B-4064-B3A5-FC665AADACED}"/>
    <cellStyle name="Normal 9 4 2 4 2 3" xfId="2401" xr:uid="{5A6BDAA9-9075-4C3A-BB76-C031C77EF568}"/>
    <cellStyle name="Normal 9 4 2 4 2 3 2" xfId="4914" xr:uid="{A077F3B0-A5AE-4B6D-9CC3-047804AC9B6A}"/>
    <cellStyle name="Normal 9 4 2 4 2 4" xfId="4078" xr:uid="{343DA168-736F-40A1-9664-43EE3E42536E}"/>
    <cellStyle name="Normal 9 4 2 4 2 4 2" xfId="4915" xr:uid="{4395F5A3-2164-4593-B855-B8A9B3111F07}"/>
    <cellStyle name="Normal 9 4 2 4 2 5" xfId="4911" xr:uid="{E6E580C1-1E0E-402F-9F7B-F9DED27A7F40}"/>
    <cellStyle name="Normal 9 4 2 4 3" xfId="2402" xr:uid="{DC5DC339-FAB6-4F1D-97C6-85CA8D8B770D}"/>
    <cellStyle name="Normal 9 4 2 4 3 2" xfId="2403" xr:uid="{F8568E72-018D-4A3B-982C-2BE825287762}"/>
    <cellStyle name="Normal 9 4 2 4 3 2 2" xfId="4917" xr:uid="{C63A0BF7-454C-43BD-AA95-A0DB6AF69A72}"/>
    <cellStyle name="Normal 9 4 2 4 3 3" xfId="4916" xr:uid="{AD8C30F8-B27B-4240-B3FF-1CF4689E5017}"/>
    <cellStyle name="Normal 9 4 2 4 4" xfId="2404" xr:uid="{0A382A88-787F-456C-8ADF-237C9D826367}"/>
    <cellStyle name="Normal 9 4 2 4 4 2" xfId="4918" xr:uid="{753702C3-E473-48F1-AA75-85411B52EDA3}"/>
    <cellStyle name="Normal 9 4 2 4 5" xfId="4079" xr:uid="{16E99F6E-70A4-46B2-A8B8-FC4442B4B310}"/>
    <cellStyle name="Normal 9 4 2 4 5 2" xfId="4919" xr:uid="{9682A28E-9131-4563-B8F7-47D7F5E7310B}"/>
    <cellStyle name="Normal 9 4 2 4 6" xfId="4910" xr:uid="{F6FC3DB3-6991-4F13-9DE8-7A249B5E2379}"/>
    <cellStyle name="Normal 9 4 2 5" xfId="415" xr:uid="{B0890577-AC16-44D1-8EF1-100887B8BBE9}"/>
    <cellStyle name="Normal 9 4 2 5 2" xfId="2405" xr:uid="{9F4190D4-22CA-4559-AB8E-EBD60C61905A}"/>
    <cellStyle name="Normal 9 4 2 5 2 2" xfId="2406" xr:uid="{2CE1F681-0010-4268-8340-723A28633A89}"/>
    <cellStyle name="Normal 9 4 2 5 2 2 2" xfId="4922" xr:uid="{CEF93944-6286-4A32-ADD8-EDB52B911A9D}"/>
    <cellStyle name="Normal 9 4 2 5 2 3" xfId="4921" xr:uid="{19F2ED12-4014-4DD1-AA3C-CA495A596EC3}"/>
    <cellStyle name="Normal 9 4 2 5 3" xfId="2407" xr:uid="{4E2F3C4B-2964-4939-AA0A-D248FAD25D66}"/>
    <cellStyle name="Normal 9 4 2 5 3 2" xfId="4923" xr:uid="{F2471A81-E0B2-4952-B09E-2998CD06FFBA}"/>
    <cellStyle name="Normal 9 4 2 5 4" xfId="4080" xr:uid="{E582F677-6C2D-4631-89CC-BF6A3B1633AD}"/>
    <cellStyle name="Normal 9 4 2 5 4 2" xfId="4924" xr:uid="{99F56A32-70A6-4D5B-AC8F-97FE8FECBAD4}"/>
    <cellStyle name="Normal 9 4 2 5 5" xfId="4920" xr:uid="{EDCC6C17-9034-4759-835F-0B8428EA75F8}"/>
    <cellStyle name="Normal 9 4 2 6" xfId="2408" xr:uid="{DC2BA590-DF54-44B7-AC07-59CF2F8079C5}"/>
    <cellStyle name="Normal 9 4 2 6 2" xfId="2409" xr:uid="{9653E111-738B-4013-93AC-19E29727969F}"/>
    <cellStyle name="Normal 9 4 2 6 2 2" xfId="4926" xr:uid="{0805926C-AEA8-42F6-9B62-BBE0A217DF15}"/>
    <cellStyle name="Normal 9 4 2 6 3" xfId="4081" xr:uid="{7A1D7525-316D-4708-B87D-2E3B63BBB5A4}"/>
    <cellStyle name="Normal 9 4 2 6 3 2" xfId="4927" xr:uid="{FAE338E9-940A-45F8-B408-0C60C40BA853}"/>
    <cellStyle name="Normal 9 4 2 6 4" xfId="4082" xr:uid="{643C46DC-AEB4-415E-9C94-624E03371783}"/>
    <cellStyle name="Normal 9 4 2 6 4 2" xfId="4928" xr:uid="{850D7C68-2D94-4273-A964-BDFDF975299F}"/>
    <cellStyle name="Normal 9 4 2 6 5" xfId="4925" xr:uid="{9C98B8E7-DF70-4AFD-B179-DF19D1BF9F81}"/>
    <cellStyle name="Normal 9 4 2 7" xfId="2410" xr:uid="{1C0E326F-E8AB-416D-A121-29199CB4464A}"/>
    <cellStyle name="Normal 9 4 2 7 2" xfId="4929" xr:uid="{E8F89310-840D-4F87-8B31-ED0DF89F1756}"/>
    <cellStyle name="Normal 9 4 2 8" xfId="4083" xr:uid="{D0F159DE-02C3-4A97-B63A-5F69D498A04C}"/>
    <cellStyle name="Normal 9 4 2 8 2" xfId="4930" xr:uid="{97DE2ADC-EE06-4F55-B4C0-BD08890C761A}"/>
    <cellStyle name="Normal 9 4 2 9" xfId="4084" xr:uid="{B98F310F-A03E-4C23-9149-A6DF77464434}"/>
    <cellStyle name="Normal 9 4 2 9 2" xfId="4931" xr:uid="{6B39643E-F658-4EA1-BFED-22EDFF9173F3}"/>
    <cellStyle name="Normal 9 4 3" xfId="175" xr:uid="{A5643BD9-9786-4C7F-8F47-345C0046B62F}"/>
    <cellStyle name="Normal 9 4 3 2" xfId="176" xr:uid="{BB5DDA01-5760-42C9-AD20-722811912C02}"/>
    <cellStyle name="Normal 9 4 3 2 2" xfId="863" xr:uid="{F5DE2015-E0D5-4360-8C55-5015AB7DAE7A}"/>
    <cellStyle name="Normal 9 4 3 2 2 2" xfId="2411" xr:uid="{989CA83D-52C2-4DF5-BE4A-9BFFC28FD34D}"/>
    <cellStyle name="Normal 9 4 3 2 2 2 2" xfId="2412" xr:uid="{A85422F7-08F1-4E91-AAF7-B8305BD69030}"/>
    <cellStyle name="Normal 9 4 3 2 2 2 2 2" xfId="4500" xr:uid="{D9FB1C26-57E8-402C-8B93-DAACDEED33BE}"/>
    <cellStyle name="Normal 9 4 3 2 2 2 2 2 2" xfId="5307" xr:uid="{2D9342B0-A08E-4360-B358-42410DA51463}"/>
    <cellStyle name="Normal 9 4 3 2 2 2 2 2 3" xfId="4936" xr:uid="{631B5F76-7565-4555-A211-0B8D934ACF92}"/>
    <cellStyle name="Normal 9 4 3 2 2 2 3" xfId="4501" xr:uid="{00B44DD1-7ED4-4D50-A0A7-7BB5234B5E32}"/>
    <cellStyle name="Normal 9 4 3 2 2 2 3 2" xfId="5308" xr:uid="{A211F47A-FFA2-4069-A06F-FE32B9E9D823}"/>
    <cellStyle name="Normal 9 4 3 2 2 2 3 3" xfId="4935" xr:uid="{FED1B961-074A-424E-A569-BB23AD25F49A}"/>
    <cellStyle name="Normal 9 4 3 2 2 3" xfId="2413" xr:uid="{0AF948C3-7FA2-4DA7-B248-52BB9C5C1338}"/>
    <cellStyle name="Normal 9 4 3 2 2 3 2" xfId="4502" xr:uid="{FD8362F8-3FA4-44F4-AEA6-32DA0142E5B5}"/>
    <cellStyle name="Normal 9 4 3 2 2 3 2 2" xfId="5309" xr:uid="{BE575268-7301-4B7E-936D-AC429A3DB0C1}"/>
    <cellStyle name="Normal 9 4 3 2 2 3 2 3" xfId="4937" xr:uid="{347C09EF-4A73-495C-AF05-9012FD87D0B0}"/>
    <cellStyle name="Normal 9 4 3 2 2 4" xfId="4085" xr:uid="{3D4E26A2-98DC-4C14-8943-EB63DA512FEA}"/>
    <cellStyle name="Normal 9 4 3 2 2 4 2" xfId="4938" xr:uid="{39277835-DE67-402D-AA21-5E3A7874E4F3}"/>
    <cellStyle name="Normal 9 4 3 2 2 5" xfId="4934" xr:uid="{AB7BDB76-C7EF-4F16-97C4-4D2CB58127D9}"/>
    <cellStyle name="Normal 9 4 3 2 3" xfId="2414" xr:uid="{D22C173D-914E-4FFF-8C6B-AA110ECB7477}"/>
    <cellStyle name="Normal 9 4 3 2 3 2" xfId="2415" xr:uid="{5C21A92F-A027-466C-90BE-9878EE0BBC94}"/>
    <cellStyle name="Normal 9 4 3 2 3 2 2" xfId="4503" xr:uid="{F69B71A6-5731-47FE-AC23-133825E5314F}"/>
    <cellStyle name="Normal 9 4 3 2 3 2 2 2" xfId="5310" xr:uid="{1A13D8BB-F33B-45E9-962E-3F3CC46E7545}"/>
    <cellStyle name="Normal 9 4 3 2 3 2 2 3" xfId="4940" xr:uid="{4081201E-6A4A-42B8-B67C-08B0FE61260A}"/>
    <cellStyle name="Normal 9 4 3 2 3 3" xfId="4086" xr:uid="{DC4C5BEA-DAEF-4EE1-BE04-513D6484E473}"/>
    <cellStyle name="Normal 9 4 3 2 3 3 2" xfId="4941" xr:uid="{2A8B3400-0E46-41CD-85A2-9E6EBFCEFD62}"/>
    <cellStyle name="Normal 9 4 3 2 3 4" xfId="4087" xr:uid="{B684ADCC-43D3-4323-8D8B-5A47376E85B8}"/>
    <cellStyle name="Normal 9 4 3 2 3 4 2" xfId="4942" xr:uid="{C7E2117D-1616-4F5D-8000-9C23FFE740C7}"/>
    <cellStyle name="Normal 9 4 3 2 3 5" xfId="4939" xr:uid="{A430BABE-E89C-4172-8618-396E19A40E1D}"/>
    <cellStyle name="Normal 9 4 3 2 4" xfId="2416" xr:uid="{3CD5310A-4D9B-4A66-B6B8-5BBB6BE8F20A}"/>
    <cellStyle name="Normal 9 4 3 2 4 2" xfId="4504" xr:uid="{1D27B2E4-45A5-4AC0-B2A1-C753C8C38B98}"/>
    <cellStyle name="Normal 9 4 3 2 4 2 2" xfId="5311" xr:uid="{85B4D378-BB83-4BD0-845B-FE8356BC2791}"/>
    <cellStyle name="Normal 9 4 3 2 4 2 3" xfId="4943" xr:uid="{84400788-C296-44AA-93D1-F3BD342AA17C}"/>
    <cellStyle name="Normal 9 4 3 2 5" xfId="4088" xr:uid="{507AC02E-CEFF-4DD5-91AA-F4DF28429E94}"/>
    <cellStyle name="Normal 9 4 3 2 5 2" xfId="4944" xr:uid="{556D1D18-3124-4FC5-876E-13DF06ABDD22}"/>
    <cellStyle name="Normal 9 4 3 2 6" xfId="4089" xr:uid="{D08363FB-FEBD-4319-8264-DE3AF71DFD5F}"/>
    <cellStyle name="Normal 9 4 3 2 6 2" xfId="4945" xr:uid="{F1748812-42DE-4237-9CBC-DAD8C975FE5F}"/>
    <cellStyle name="Normal 9 4 3 2 7" xfId="4933" xr:uid="{E8515E35-B77F-42D3-97F1-7C710EB9F87E}"/>
    <cellStyle name="Normal 9 4 3 3" xfId="416" xr:uid="{E29081EA-E27E-4F9D-90A3-0E0AEB90341F}"/>
    <cellStyle name="Normal 9 4 3 3 2" xfId="2417" xr:uid="{10670A61-D599-41A4-9691-392B34CD99EA}"/>
    <cellStyle name="Normal 9 4 3 3 2 2" xfId="2418" xr:uid="{DB9BA4E6-4227-45BC-8858-0175144091D5}"/>
    <cellStyle name="Normal 9 4 3 3 2 2 2" xfId="4505" xr:uid="{8ADA4338-73BC-419B-9422-2C9B6CD80EF7}"/>
    <cellStyle name="Normal 9 4 3 3 2 2 2 2" xfId="5312" xr:uid="{5EA89C2F-AAD7-4102-AE25-F406CDF54F94}"/>
    <cellStyle name="Normal 9 4 3 3 2 2 2 3" xfId="4948" xr:uid="{DE054DF8-F80D-4AE7-AE12-E4B93F9BD963}"/>
    <cellStyle name="Normal 9 4 3 3 2 3" xfId="4090" xr:uid="{B184DC89-0D59-425D-826B-646CA87D76E8}"/>
    <cellStyle name="Normal 9 4 3 3 2 3 2" xfId="4949" xr:uid="{8F51A4CE-3472-4249-8FC8-E2DBF0B72DA2}"/>
    <cellStyle name="Normal 9 4 3 3 2 4" xfId="4091" xr:uid="{C559064A-CE30-4F0A-B54A-97F13A917847}"/>
    <cellStyle name="Normal 9 4 3 3 2 4 2" xfId="4950" xr:uid="{99756F8A-F851-432E-A46A-9B601717B44C}"/>
    <cellStyle name="Normal 9 4 3 3 2 5" xfId="4947" xr:uid="{9C7A2B50-A135-4A18-8BE8-A3D2C6681FE7}"/>
    <cellStyle name="Normal 9 4 3 3 3" xfId="2419" xr:uid="{DDC6E6FF-F293-4FF5-A791-FE93E3476678}"/>
    <cellStyle name="Normal 9 4 3 3 3 2" xfId="4506" xr:uid="{770BBF28-F27C-4CD7-8B5B-8BCBBF97CB73}"/>
    <cellStyle name="Normal 9 4 3 3 3 2 2" xfId="5313" xr:uid="{85852CF6-D21D-40C3-9E67-1F1A3E1D2F70}"/>
    <cellStyle name="Normal 9 4 3 3 3 2 3" xfId="4951" xr:uid="{09D6A89B-EE22-4C55-AE2B-A97FD14B2EC5}"/>
    <cellStyle name="Normal 9 4 3 3 4" xfId="4092" xr:uid="{29123F59-485F-4859-B42A-2BF2857DFAE6}"/>
    <cellStyle name="Normal 9 4 3 3 4 2" xfId="4952" xr:uid="{F96C0460-179E-42FD-BA2E-F196352F4A3D}"/>
    <cellStyle name="Normal 9 4 3 3 5" xfId="4093" xr:uid="{469625A1-0E72-4897-AB89-2C0677DE6C62}"/>
    <cellStyle name="Normal 9 4 3 3 5 2" xfId="4953" xr:uid="{781C8049-A695-4782-AF8D-40D71F8F8958}"/>
    <cellStyle name="Normal 9 4 3 3 6" xfId="4946" xr:uid="{978CB813-3269-499A-B2D2-D89A448C83D2}"/>
    <cellStyle name="Normal 9 4 3 4" xfId="2420" xr:uid="{4DA5D88D-FD2C-40CA-891E-51E6E2CB2A12}"/>
    <cellStyle name="Normal 9 4 3 4 2" xfId="2421" xr:uid="{F2E9AF17-5BCA-4DA4-8FCD-D8AD4D083E21}"/>
    <cellStyle name="Normal 9 4 3 4 2 2" xfId="4507" xr:uid="{3286CD8E-F3C5-40C0-B013-8BD8645AEDE0}"/>
    <cellStyle name="Normal 9 4 3 4 2 2 2" xfId="5314" xr:uid="{F2C2CAE5-0628-4B7E-852B-7B0015EF1BA4}"/>
    <cellStyle name="Normal 9 4 3 4 2 2 3" xfId="4955" xr:uid="{EA958F69-5B4F-44B4-8F07-F6716748145F}"/>
    <cellStyle name="Normal 9 4 3 4 3" xfId="4094" xr:uid="{D1FAC247-122C-4D79-B583-AED65CC9FCCC}"/>
    <cellStyle name="Normal 9 4 3 4 3 2" xfId="4956" xr:uid="{A31ADD08-6C0C-45C3-AE7F-80CF710A73C9}"/>
    <cellStyle name="Normal 9 4 3 4 4" xfId="4095" xr:uid="{F2EC76E2-42F4-47AF-B9A7-7C7437B27D4B}"/>
    <cellStyle name="Normal 9 4 3 4 4 2" xfId="4957" xr:uid="{8D413696-F51D-44C2-924D-0F52786AFA32}"/>
    <cellStyle name="Normal 9 4 3 4 5" xfId="4954" xr:uid="{B8DDF995-7E05-4AB1-91B0-0BB084B6CCB1}"/>
    <cellStyle name="Normal 9 4 3 5" xfId="2422" xr:uid="{9AB6F6EC-ED9D-41A0-A912-0072EBCC19E8}"/>
    <cellStyle name="Normal 9 4 3 5 2" xfId="4096" xr:uid="{C606CDD2-0D7D-4525-921B-DCE39E68804D}"/>
    <cellStyle name="Normal 9 4 3 5 2 2" xfId="4959" xr:uid="{AFB07B8F-D2DC-4EE1-A469-87AF05F3025A}"/>
    <cellStyle name="Normal 9 4 3 5 3" xfId="4097" xr:uid="{A2531CE9-2B00-4C35-8950-0BFC2D77E493}"/>
    <cellStyle name="Normal 9 4 3 5 3 2" xfId="4960" xr:uid="{0E8FC9A8-BDE8-443D-864E-E8FCD93F39C0}"/>
    <cellStyle name="Normal 9 4 3 5 4" xfId="4098" xr:uid="{5A5131FC-35C0-48A1-9F92-DA3800135EAA}"/>
    <cellStyle name="Normal 9 4 3 5 4 2" xfId="4961" xr:uid="{C6BCB9A7-718A-4B2B-8AE6-E3695AF4365A}"/>
    <cellStyle name="Normal 9 4 3 5 5" xfId="4958" xr:uid="{457E5380-B2B8-4C6C-8028-CCF4D249E0FF}"/>
    <cellStyle name="Normal 9 4 3 6" xfId="4099" xr:uid="{8C1C797E-6010-4B8E-88C7-486589EDA4B7}"/>
    <cellStyle name="Normal 9 4 3 6 2" xfId="4962" xr:uid="{F3FAE5C0-0F24-41D3-99B3-232354972A9B}"/>
    <cellStyle name="Normal 9 4 3 7" xfId="4100" xr:uid="{F6FEC639-EAAC-4CD6-BD73-5FE3BABE349B}"/>
    <cellStyle name="Normal 9 4 3 7 2" xfId="4963" xr:uid="{D6A37162-0B0E-4E94-9462-02C9AADD0501}"/>
    <cellStyle name="Normal 9 4 3 8" xfId="4101" xr:uid="{B9CBF883-222E-4E9B-99F3-FFC0634571EB}"/>
    <cellStyle name="Normal 9 4 3 8 2" xfId="4964" xr:uid="{6CFC8E2B-490C-47D3-B882-7F71F03704EF}"/>
    <cellStyle name="Normal 9 4 3 9" xfId="4932" xr:uid="{5212E633-40D9-414D-BB2E-8277960ED9EF}"/>
    <cellStyle name="Normal 9 4 4" xfId="177" xr:uid="{9BEFA54C-F302-42E9-BB23-7FFB6B38E85F}"/>
    <cellStyle name="Normal 9 4 4 2" xfId="864" xr:uid="{A0A9A904-B8F0-4390-B5A7-2849340D71E8}"/>
    <cellStyle name="Normal 9 4 4 2 2" xfId="865" xr:uid="{80758D86-84E4-49BE-9714-FEBC5A8E6633}"/>
    <cellStyle name="Normal 9 4 4 2 2 2" xfId="2423" xr:uid="{569EBAD3-7EAB-4386-B32C-7E70B1848D59}"/>
    <cellStyle name="Normal 9 4 4 2 2 2 2" xfId="2424" xr:uid="{777C9BC3-61CA-434F-916F-367890DD9ECE}"/>
    <cellStyle name="Normal 9 4 4 2 2 2 2 2" xfId="4969" xr:uid="{AB47F031-5041-40AD-B878-F35BBA19AC8C}"/>
    <cellStyle name="Normal 9 4 4 2 2 2 3" xfId="4968" xr:uid="{D3196EC4-144E-4E3B-AD98-26E767F18083}"/>
    <cellStyle name="Normal 9 4 4 2 2 3" xfId="2425" xr:uid="{334BE94F-102F-4ED2-8A21-094FCE4ACD66}"/>
    <cellStyle name="Normal 9 4 4 2 2 3 2" xfId="4970" xr:uid="{44996AA8-8ED2-4E0E-8639-A717A29D3900}"/>
    <cellStyle name="Normal 9 4 4 2 2 4" xfId="4102" xr:uid="{AE9E11E5-4689-48B3-99DD-3078563ECCE3}"/>
    <cellStyle name="Normal 9 4 4 2 2 4 2" xfId="4971" xr:uid="{94ECF371-F6D8-465D-B341-2F018579A49B}"/>
    <cellStyle name="Normal 9 4 4 2 2 5" xfId="4967" xr:uid="{3B0AFCBD-492D-4BCC-B29E-A227874F6F94}"/>
    <cellStyle name="Normal 9 4 4 2 3" xfId="2426" xr:uid="{8DAACBAB-5F6A-40EC-A7F5-50A8660DE631}"/>
    <cellStyle name="Normal 9 4 4 2 3 2" xfId="2427" xr:uid="{1D5A8532-4190-4212-A503-FD3B9CE8126A}"/>
    <cellStyle name="Normal 9 4 4 2 3 2 2" xfId="4973" xr:uid="{E896D127-0EFB-4ECC-803D-0BAA2660CAC0}"/>
    <cellStyle name="Normal 9 4 4 2 3 3" xfId="4972" xr:uid="{52E6F79B-871C-4B7E-A6E0-1A1B96EE3E0E}"/>
    <cellStyle name="Normal 9 4 4 2 4" xfId="2428" xr:uid="{FE230111-47D8-4475-8069-B233EA75AAF4}"/>
    <cellStyle name="Normal 9 4 4 2 4 2" xfId="4974" xr:uid="{347D412F-77B2-4D18-A75A-2BD0F1668AAA}"/>
    <cellStyle name="Normal 9 4 4 2 5" xfId="4103" xr:uid="{26BC91C4-9363-4FD3-8A7A-3621DFA43D54}"/>
    <cellStyle name="Normal 9 4 4 2 5 2" xfId="4975" xr:uid="{2980CFF8-C5B7-484D-817B-648C79B5671C}"/>
    <cellStyle name="Normal 9 4 4 2 6" xfId="4966" xr:uid="{48C2B3A7-C925-44CF-9D43-2DFC54C03632}"/>
    <cellStyle name="Normal 9 4 4 3" xfId="866" xr:uid="{1469C662-76F9-448C-AA79-DE0E58A38C2D}"/>
    <cellStyle name="Normal 9 4 4 3 2" xfId="2429" xr:uid="{EE47CB3C-B497-4158-8A9C-80815DA9824A}"/>
    <cellStyle name="Normal 9 4 4 3 2 2" xfId="2430" xr:uid="{F4368BAC-E555-48D7-8147-CCA2C8BC9A8C}"/>
    <cellStyle name="Normal 9 4 4 3 2 2 2" xfId="4978" xr:uid="{99D2D66C-D026-439C-BEF0-6DE2E7920BD6}"/>
    <cellStyle name="Normal 9 4 4 3 2 3" xfId="4977" xr:uid="{C7398418-C955-48CB-910E-1BD4FA405BA8}"/>
    <cellStyle name="Normal 9 4 4 3 3" xfId="2431" xr:uid="{B7C3B99F-1F4F-48A6-B666-370C552098B4}"/>
    <cellStyle name="Normal 9 4 4 3 3 2" xfId="4979" xr:uid="{4BEA176A-21EB-44C1-AEE6-AE196D8801CC}"/>
    <cellStyle name="Normal 9 4 4 3 4" xfId="4104" xr:uid="{2E109CF4-6BF6-4271-A3AE-9B5E771B1E3A}"/>
    <cellStyle name="Normal 9 4 4 3 4 2" xfId="4980" xr:uid="{97BB891C-335D-4563-9621-0F3795830D81}"/>
    <cellStyle name="Normal 9 4 4 3 5" xfId="4976" xr:uid="{F15C1AF0-AFFC-45F0-B82D-30E4A20B6D02}"/>
    <cellStyle name="Normal 9 4 4 4" xfId="2432" xr:uid="{3BC5DEC6-AB74-4A6A-AA96-9199D86F87EA}"/>
    <cellStyle name="Normal 9 4 4 4 2" xfId="2433" xr:uid="{A6A8B0C8-98F9-42E4-BC07-995981DD2D78}"/>
    <cellStyle name="Normal 9 4 4 4 2 2" xfId="4982" xr:uid="{1626AC8B-1FE4-4987-80C1-685C140ED935}"/>
    <cellStyle name="Normal 9 4 4 4 3" xfId="4105" xr:uid="{730D5970-7766-4B7D-B92B-6367F564AF69}"/>
    <cellStyle name="Normal 9 4 4 4 3 2" xfId="4983" xr:uid="{97BF07BB-0B45-4F3A-A25E-7E189883D46C}"/>
    <cellStyle name="Normal 9 4 4 4 4" xfId="4106" xr:uid="{C2AC9621-A675-4054-A834-68044990ABAF}"/>
    <cellStyle name="Normal 9 4 4 4 4 2" xfId="4984" xr:uid="{E7A12425-34CA-4F2F-BE93-83ECA882DBC1}"/>
    <cellStyle name="Normal 9 4 4 4 5" xfId="4981" xr:uid="{60CC6AA5-88E7-4328-BE9E-185B14084B89}"/>
    <cellStyle name="Normal 9 4 4 5" xfId="2434" xr:uid="{31849F27-7A08-4E60-B292-3EAFB8C8DB0F}"/>
    <cellStyle name="Normal 9 4 4 5 2" xfId="4985" xr:uid="{8FC4B886-4573-48F1-B7B2-93C34E4B3780}"/>
    <cellStyle name="Normal 9 4 4 6" xfId="4107" xr:uid="{9B87E870-7EC4-4FA9-967F-84319C693233}"/>
    <cellStyle name="Normal 9 4 4 6 2" xfId="4986" xr:uid="{3C4DEBC2-673E-4110-A6C8-B1B747C4EAF6}"/>
    <cellStyle name="Normal 9 4 4 7" xfId="4108" xr:uid="{C133FFA3-2BF4-4863-8920-D9E285E838F7}"/>
    <cellStyle name="Normal 9 4 4 7 2" xfId="4987" xr:uid="{F0F2C5F1-C1AE-4B0F-95A6-3B8D49261F1B}"/>
    <cellStyle name="Normal 9 4 4 8" xfId="4965" xr:uid="{037C449B-1972-4B10-BB85-F7987928DAF4}"/>
    <cellStyle name="Normal 9 4 5" xfId="417" xr:uid="{8DD66EF7-965F-4735-A9B4-FBC68A3D9F2F}"/>
    <cellStyle name="Normal 9 4 5 2" xfId="867" xr:uid="{4BE4A685-479C-4702-A3E9-49810A8BB4F3}"/>
    <cellStyle name="Normal 9 4 5 2 2" xfId="2435" xr:uid="{9CC1F436-F020-4C74-89B6-E33379D89B9C}"/>
    <cellStyle name="Normal 9 4 5 2 2 2" xfId="2436" xr:uid="{B29197C1-6EDE-481D-A732-8B0033D88FD4}"/>
    <cellStyle name="Normal 9 4 5 2 2 2 2" xfId="4991" xr:uid="{FA7C73C1-1DAB-447D-ABDA-474E894F7018}"/>
    <cellStyle name="Normal 9 4 5 2 2 3" xfId="4990" xr:uid="{274087EA-1437-43C2-B13F-F81C2147745B}"/>
    <cellStyle name="Normal 9 4 5 2 3" xfId="2437" xr:uid="{2001466A-2D36-4050-B397-C91C5CE513CB}"/>
    <cellStyle name="Normal 9 4 5 2 3 2" xfId="4992" xr:uid="{CC4B339F-4EA9-453E-8C6D-937426BA3DAC}"/>
    <cellStyle name="Normal 9 4 5 2 4" xfId="4109" xr:uid="{CD0B9351-E558-4EF9-9400-DB53873A0ED5}"/>
    <cellStyle name="Normal 9 4 5 2 4 2" xfId="4993" xr:uid="{47215CDE-2CA0-4E15-ADF9-DE34598955A8}"/>
    <cellStyle name="Normal 9 4 5 2 5" xfId="4989" xr:uid="{4526B874-2303-4415-9E73-F78A8AE0385D}"/>
    <cellStyle name="Normal 9 4 5 3" xfId="2438" xr:uid="{74A7539B-F162-46B6-824C-173018DD734B}"/>
    <cellStyle name="Normal 9 4 5 3 2" xfId="2439" xr:uid="{B5162F65-2418-456C-9C23-1F8DBA43497C}"/>
    <cellStyle name="Normal 9 4 5 3 2 2" xfId="4995" xr:uid="{9D48FDA2-4BAE-430B-944D-EA4A1C4F61FA}"/>
    <cellStyle name="Normal 9 4 5 3 3" xfId="4110" xr:uid="{57318555-4CD1-4F1B-AD5A-98280BB271F9}"/>
    <cellStyle name="Normal 9 4 5 3 3 2" xfId="4996" xr:uid="{53F41C34-C9FC-4E9F-813F-165B9F9FDE1E}"/>
    <cellStyle name="Normal 9 4 5 3 4" xfId="4111" xr:uid="{B8CEEE6C-DCD5-4C62-89AE-B88D8C605CB6}"/>
    <cellStyle name="Normal 9 4 5 3 4 2" xfId="4997" xr:uid="{CA402C3C-77E1-46AB-8ABE-11A0921FBA06}"/>
    <cellStyle name="Normal 9 4 5 3 5" xfId="4994" xr:uid="{E4840EDB-F5C1-4715-9D0E-AA0398DB420A}"/>
    <cellStyle name="Normal 9 4 5 4" xfId="2440" xr:uid="{8B5927BA-EE1B-4D96-A85E-EA69F8D2C82C}"/>
    <cellStyle name="Normal 9 4 5 4 2" xfId="4998" xr:uid="{3BB28757-4493-4D20-80EA-E59C84CA2F4A}"/>
    <cellStyle name="Normal 9 4 5 5" xfId="4112" xr:uid="{9ED8F99D-7A5F-4306-A424-73BAE4C18034}"/>
    <cellStyle name="Normal 9 4 5 5 2" xfId="4999" xr:uid="{4F813864-566E-4D3A-A595-9735EB9AF77F}"/>
    <cellStyle name="Normal 9 4 5 6" xfId="4113" xr:uid="{546483A5-D2A4-4DDA-B450-34F8B969F7FC}"/>
    <cellStyle name="Normal 9 4 5 6 2" xfId="5000" xr:uid="{F186F6E6-9B31-4FD0-9825-91795066AC4C}"/>
    <cellStyle name="Normal 9 4 5 7" xfId="4988" xr:uid="{DD490E2B-23CF-496A-A6A7-9AB7A1AACC11}"/>
    <cellStyle name="Normal 9 4 6" xfId="418" xr:uid="{04568F98-F151-4C21-800D-58F07B0ADF30}"/>
    <cellStyle name="Normal 9 4 6 2" xfId="2441" xr:uid="{EF4247E7-9A7B-47A1-A0C5-2768760654C6}"/>
    <cellStyle name="Normal 9 4 6 2 2" xfId="2442" xr:uid="{7DBFBAFB-4DA9-4A33-9382-0D6A68A019C5}"/>
    <cellStyle name="Normal 9 4 6 2 2 2" xfId="5003" xr:uid="{225E137F-3B60-4CF9-9562-97D40E6C576A}"/>
    <cellStyle name="Normal 9 4 6 2 3" xfId="4114" xr:uid="{06A09EEB-C748-4DC4-8D7F-E0CC1D088A40}"/>
    <cellStyle name="Normal 9 4 6 2 3 2" xfId="5004" xr:uid="{28CEADD4-2793-482E-BA15-CA8FC1E79C7E}"/>
    <cellStyle name="Normal 9 4 6 2 4" xfId="4115" xr:uid="{97229926-3D9B-4BC4-AAC4-CE48DC5F3969}"/>
    <cellStyle name="Normal 9 4 6 2 4 2" xfId="5005" xr:uid="{81527804-B6A5-4E9A-A90B-ED13A953253A}"/>
    <cellStyle name="Normal 9 4 6 2 5" xfId="5002" xr:uid="{BFEDBD51-C51B-4D00-AF6F-BA3AC245310A}"/>
    <cellStyle name="Normal 9 4 6 3" xfId="2443" xr:uid="{65EB0234-B18F-4E13-9BA6-D4692942BDEA}"/>
    <cellStyle name="Normal 9 4 6 3 2" xfId="5006" xr:uid="{F63747F0-2CAD-4ACA-A5BD-A016A4C88CE9}"/>
    <cellStyle name="Normal 9 4 6 4" xfId="4116" xr:uid="{3A012158-612B-4F0F-BD1A-8B025F23C8F3}"/>
    <cellStyle name="Normal 9 4 6 4 2" xfId="5007" xr:uid="{7530A1CA-AB48-4737-A590-10A053467C26}"/>
    <cellStyle name="Normal 9 4 6 5" xfId="4117" xr:uid="{7F69A469-48C9-4F16-9FC8-2E5FF941E18A}"/>
    <cellStyle name="Normal 9 4 6 5 2" xfId="5008" xr:uid="{F3BE940F-7D94-4A34-BF74-6E6DFA220F41}"/>
    <cellStyle name="Normal 9 4 6 6" xfId="5001" xr:uid="{97D63F14-7153-4A81-BF48-A0DA12C2C70A}"/>
    <cellStyle name="Normal 9 4 7" xfId="2444" xr:uid="{358DC558-5575-47EE-9963-34D161CF03AE}"/>
    <cellStyle name="Normal 9 4 7 2" xfId="2445" xr:uid="{7FE1E948-6831-4F76-BD3F-030A0EB407D1}"/>
    <cellStyle name="Normal 9 4 7 2 2" xfId="5010" xr:uid="{D789ED87-9215-42F6-A75C-5A3EA62ECAE8}"/>
    <cellStyle name="Normal 9 4 7 3" xfId="4118" xr:uid="{0DE6F7EC-6D81-4C46-AE28-265967059F40}"/>
    <cellStyle name="Normal 9 4 7 3 2" xfId="5011" xr:uid="{2C8F7855-8BE7-46BF-89EF-5093079B6B8B}"/>
    <cellStyle name="Normal 9 4 7 4" xfId="4119" xr:uid="{5525C5E5-6685-4F95-8CCC-EFB24D5FBD28}"/>
    <cellStyle name="Normal 9 4 7 4 2" xfId="5012" xr:uid="{2D97B1FC-DFAA-4849-8F16-34C6D278D558}"/>
    <cellStyle name="Normal 9 4 7 5" xfId="5009" xr:uid="{DF3B9A96-4635-426C-A974-688DD3B564AE}"/>
    <cellStyle name="Normal 9 4 8" xfId="2446" xr:uid="{F92B5C3C-2EF3-4CA1-B165-5DE30D1ED13C}"/>
    <cellStyle name="Normal 9 4 8 2" xfId="4120" xr:uid="{173D2284-67BC-4066-BBC3-8060156DAC0D}"/>
    <cellStyle name="Normal 9 4 8 2 2" xfId="5014" xr:uid="{6E1F2D80-3F89-444E-89BD-FBA1A5FFEF72}"/>
    <cellStyle name="Normal 9 4 8 3" xfId="4121" xr:uid="{DFCFCFC7-32CC-4A80-BE04-F273068ED365}"/>
    <cellStyle name="Normal 9 4 8 3 2" xfId="5015" xr:uid="{F2454060-524E-4BC4-B2E0-FA4E7F8F002C}"/>
    <cellStyle name="Normal 9 4 8 4" xfId="4122" xr:uid="{B8899708-E653-44A0-B2E6-0ABBB2817970}"/>
    <cellStyle name="Normal 9 4 8 4 2" xfId="5016" xr:uid="{4339F96E-B85F-46AE-9B44-7570E34E6CDA}"/>
    <cellStyle name="Normal 9 4 8 5" xfId="5013" xr:uid="{FFD36EE0-8FF9-4F65-A49B-E76C0D800539}"/>
    <cellStyle name="Normal 9 4 9" xfId="4123" xr:uid="{3031F18B-60F8-4A84-BB30-827978AA6C11}"/>
    <cellStyle name="Normal 9 4 9 2" xfId="5017" xr:uid="{D6236FE2-9DDC-4D4B-8021-BC0E3306C24C}"/>
    <cellStyle name="Normal 9 5" xfId="178" xr:uid="{D34BE098-B1C6-4DDA-B8DC-963B46D526AC}"/>
    <cellStyle name="Normal 9 5 10" xfId="4124" xr:uid="{7455C90F-DD0D-4194-AF91-773F71CAAE30}"/>
    <cellStyle name="Normal 9 5 10 2" xfId="5019" xr:uid="{50EB6798-3A33-422A-A9AF-55319499579C}"/>
    <cellStyle name="Normal 9 5 11" xfId="4125" xr:uid="{F55DFF52-8110-4F15-837C-51992F78DE17}"/>
    <cellStyle name="Normal 9 5 11 2" xfId="5020" xr:uid="{D98A5FB1-7E19-41EF-902A-BD63CBB60EF0}"/>
    <cellStyle name="Normal 9 5 12" xfId="5018" xr:uid="{395B020F-269B-4467-AB2C-E95E1FF6C977}"/>
    <cellStyle name="Normal 9 5 2" xfId="179" xr:uid="{1CD459E4-8454-4ACF-A0D3-6FD07C1E41FE}"/>
    <cellStyle name="Normal 9 5 2 10" xfId="5021" xr:uid="{FFFBD6A1-3280-427C-9FC8-7BBE4E597B14}"/>
    <cellStyle name="Normal 9 5 2 2" xfId="419" xr:uid="{36B3885F-2E49-40AF-A006-8BAC61FC10C5}"/>
    <cellStyle name="Normal 9 5 2 2 2" xfId="868" xr:uid="{AEDFC94D-A667-450F-8C09-54121A8A4169}"/>
    <cellStyle name="Normal 9 5 2 2 2 2" xfId="869" xr:uid="{4D17D0FA-D1B4-4436-87A5-56FF8BED39DA}"/>
    <cellStyle name="Normal 9 5 2 2 2 2 2" xfId="2447" xr:uid="{30D86446-77C6-4AD6-A1B4-6C7640A6B12C}"/>
    <cellStyle name="Normal 9 5 2 2 2 2 2 2" xfId="5025" xr:uid="{2D711012-9253-455E-A414-277508A840F7}"/>
    <cellStyle name="Normal 9 5 2 2 2 2 3" xfId="4126" xr:uid="{D6A6D58A-A92E-4548-BF89-0F28D42DCCF4}"/>
    <cellStyle name="Normal 9 5 2 2 2 2 3 2" xfId="5026" xr:uid="{24A43742-3565-415E-AAB3-7B63ADAAFE8A}"/>
    <cellStyle name="Normal 9 5 2 2 2 2 4" xfId="4127" xr:uid="{6A393E43-CE16-4793-A9E2-6013D31DC46F}"/>
    <cellStyle name="Normal 9 5 2 2 2 2 4 2" xfId="5027" xr:uid="{8FEEB042-361F-47CB-8C71-89133FE422B5}"/>
    <cellStyle name="Normal 9 5 2 2 2 2 5" xfId="5024" xr:uid="{7736DD41-3419-4238-A767-112FDACC280D}"/>
    <cellStyle name="Normal 9 5 2 2 2 3" xfId="2448" xr:uid="{FF6F9703-188A-4353-884D-CB39562E9590}"/>
    <cellStyle name="Normal 9 5 2 2 2 3 2" xfId="4128" xr:uid="{CF9C92F9-2C3C-4FE1-B53A-226F48D54DBC}"/>
    <cellStyle name="Normal 9 5 2 2 2 3 2 2" xfId="5029" xr:uid="{72C42BD1-7BA3-490C-85FD-E92FC65B0DA1}"/>
    <cellStyle name="Normal 9 5 2 2 2 3 3" xfId="4129" xr:uid="{40B519AF-33BF-498F-B557-28DEC1165505}"/>
    <cellStyle name="Normal 9 5 2 2 2 3 3 2" xfId="5030" xr:uid="{0A910058-8559-49BF-BB7B-140B91C1EC45}"/>
    <cellStyle name="Normal 9 5 2 2 2 3 4" xfId="4130" xr:uid="{C554F0D0-DF28-427C-A081-71CAF7E1A090}"/>
    <cellStyle name="Normal 9 5 2 2 2 3 4 2" xfId="5031" xr:uid="{5B4341E4-9366-45D8-933C-A38E34053318}"/>
    <cellStyle name="Normal 9 5 2 2 2 3 5" xfId="5028" xr:uid="{09DAB6F2-EC38-4FC5-8CC2-B66E10574BAB}"/>
    <cellStyle name="Normal 9 5 2 2 2 4" xfId="4131" xr:uid="{41B654DA-85C1-44EA-AE87-D93C6E6995B1}"/>
    <cellStyle name="Normal 9 5 2 2 2 4 2" xfId="5032" xr:uid="{71E370D3-9A19-47AE-9C34-1A51AF291105}"/>
    <cellStyle name="Normal 9 5 2 2 2 5" xfId="4132" xr:uid="{C4F9EA56-27CF-445C-93E1-78FB84EFEB41}"/>
    <cellStyle name="Normal 9 5 2 2 2 5 2" xfId="5033" xr:uid="{C61A1368-9B20-4F3E-89B2-E8AFE924FC33}"/>
    <cellStyle name="Normal 9 5 2 2 2 6" xfId="4133" xr:uid="{C5611474-8141-4A36-8A65-8B4548EE9415}"/>
    <cellStyle name="Normal 9 5 2 2 2 6 2" xfId="5034" xr:uid="{191ED882-350F-4543-A3B8-7E74588D1301}"/>
    <cellStyle name="Normal 9 5 2 2 2 7" xfId="5023" xr:uid="{93AA5CC2-1017-4C1B-B3EB-F5EF1C5AAB43}"/>
    <cellStyle name="Normal 9 5 2 2 3" xfId="870" xr:uid="{3CD32259-F947-40DC-895C-4F8F14B6E765}"/>
    <cellStyle name="Normal 9 5 2 2 3 2" xfId="2449" xr:uid="{ED26C6F5-58B7-4F8F-820E-7A22022C8672}"/>
    <cellStyle name="Normal 9 5 2 2 3 2 2" xfId="4134" xr:uid="{FF9B7B62-D705-42E6-9A47-1620D284CC44}"/>
    <cellStyle name="Normal 9 5 2 2 3 2 2 2" xfId="5037" xr:uid="{E9314F04-A10C-4CF7-BA60-C340A3AB292E}"/>
    <cellStyle name="Normal 9 5 2 2 3 2 3" xfId="4135" xr:uid="{A38F28DA-2BC7-4958-A711-A1BE1012D78A}"/>
    <cellStyle name="Normal 9 5 2 2 3 2 3 2" xfId="5038" xr:uid="{78173B37-CB93-4AD1-973C-6E87B7979AE2}"/>
    <cellStyle name="Normal 9 5 2 2 3 2 4" xfId="4136" xr:uid="{5B7E0A93-9D9A-4D04-B711-BA51688A07CF}"/>
    <cellStyle name="Normal 9 5 2 2 3 2 4 2" xfId="5039" xr:uid="{554F7650-DB9C-4DF0-822B-9C1FF2E6FDEF}"/>
    <cellStyle name="Normal 9 5 2 2 3 2 5" xfId="5036" xr:uid="{C1DFD59E-A82A-418A-AD3E-4D3F957870AF}"/>
    <cellStyle name="Normal 9 5 2 2 3 3" xfId="4137" xr:uid="{6A56564A-7658-4CB2-9B14-233C94A7650C}"/>
    <cellStyle name="Normal 9 5 2 2 3 3 2" xfId="5040" xr:uid="{8E772E10-355C-4636-8ACD-D736EF624ADA}"/>
    <cellStyle name="Normal 9 5 2 2 3 4" xfId="4138" xr:uid="{18D13F9D-977E-4F1C-8C26-BB0AC88F01D9}"/>
    <cellStyle name="Normal 9 5 2 2 3 4 2" xfId="5041" xr:uid="{6A92D515-27A0-4DBC-AB60-5F2E518B4001}"/>
    <cellStyle name="Normal 9 5 2 2 3 5" xfId="4139" xr:uid="{FEA62E53-FE63-4263-A8CF-781F9D27B4BE}"/>
    <cellStyle name="Normal 9 5 2 2 3 5 2" xfId="5042" xr:uid="{BBB90A7B-395F-418E-A98B-61A10ADDC67C}"/>
    <cellStyle name="Normal 9 5 2 2 3 6" xfId="5035" xr:uid="{EEC92D06-DEAA-4A9F-A9C1-A3D74D4638EA}"/>
    <cellStyle name="Normal 9 5 2 2 4" xfId="2450" xr:uid="{9664B9BC-F8AF-4702-A8C6-F861FFD88082}"/>
    <cellStyle name="Normal 9 5 2 2 4 2" xfId="4140" xr:uid="{271DF299-A3CF-42D1-AA28-DF207FF94C4B}"/>
    <cellStyle name="Normal 9 5 2 2 4 2 2" xfId="5044" xr:uid="{A8A1F197-AEC7-4EC9-805D-90698DEA2847}"/>
    <cellStyle name="Normal 9 5 2 2 4 3" xfId="4141" xr:uid="{47C181CE-72F2-4FE4-808A-C1C3532B487C}"/>
    <cellStyle name="Normal 9 5 2 2 4 3 2" xfId="5045" xr:uid="{5974EFF8-030F-4AB4-890D-F6F988FC5513}"/>
    <cellStyle name="Normal 9 5 2 2 4 4" xfId="4142" xr:uid="{981CCB0F-F6A2-40E5-921E-2E62B0AA130D}"/>
    <cellStyle name="Normal 9 5 2 2 4 4 2" xfId="5046" xr:uid="{137DDE31-803B-42B3-BC16-CBF4D84BEDED}"/>
    <cellStyle name="Normal 9 5 2 2 4 5" xfId="5043" xr:uid="{39BADDA4-98A8-4BDB-9ED2-7A4B858B3F0E}"/>
    <cellStyle name="Normal 9 5 2 2 5" xfId="4143" xr:uid="{4A4739DC-7FFB-4AC0-988C-DB8BAB26332C}"/>
    <cellStyle name="Normal 9 5 2 2 5 2" xfId="4144" xr:uid="{BB0A592F-016A-446B-863D-ECE50677CE64}"/>
    <cellStyle name="Normal 9 5 2 2 5 2 2" xfId="5048" xr:uid="{7292D1B7-2A88-4B58-8ED4-C3A1C0FD61E2}"/>
    <cellStyle name="Normal 9 5 2 2 5 3" xfId="4145" xr:uid="{05FC71A4-B9D4-4250-A3A5-ADFA3A8B1A98}"/>
    <cellStyle name="Normal 9 5 2 2 5 3 2" xfId="5049" xr:uid="{69861C61-7F74-4290-A3F8-DD2A1A162E11}"/>
    <cellStyle name="Normal 9 5 2 2 5 4" xfId="4146" xr:uid="{F290C3CF-061A-44B1-8212-28CF10E17695}"/>
    <cellStyle name="Normal 9 5 2 2 5 4 2" xfId="5050" xr:uid="{81E09516-7E31-4DF2-81BA-57BBD5D03A66}"/>
    <cellStyle name="Normal 9 5 2 2 5 5" xfId="5047" xr:uid="{AAF3B81D-5C0B-45AA-9645-F0526F9862E2}"/>
    <cellStyle name="Normal 9 5 2 2 6" xfId="4147" xr:uid="{40C90074-B3E9-4E13-92BA-A49BF3495FE1}"/>
    <cellStyle name="Normal 9 5 2 2 6 2" xfId="5051" xr:uid="{C0726765-8414-4B28-909D-1D254481F0B0}"/>
    <cellStyle name="Normal 9 5 2 2 7" xfId="4148" xr:uid="{7F2EBE8C-63ED-4995-94A5-A0E434283C39}"/>
    <cellStyle name="Normal 9 5 2 2 7 2" xfId="5052" xr:uid="{B63E0E4E-CCBC-4363-801B-084A9222C321}"/>
    <cellStyle name="Normal 9 5 2 2 8" xfId="4149" xr:uid="{0A73A259-E4E7-4DB6-8105-8893699832C3}"/>
    <cellStyle name="Normal 9 5 2 2 8 2" xfId="5053" xr:uid="{1C50D5C5-04B4-4E9B-B212-B6C6CEC52C41}"/>
    <cellStyle name="Normal 9 5 2 2 9" xfId="5022" xr:uid="{E3EB24C6-CA7E-4097-B2F6-84A83BDC86CF}"/>
    <cellStyle name="Normal 9 5 2 3" xfId="871" xr:uid="{FB294245-13D8-4FC7-AC50-CABA84CB810D}"/>
    <cellStyle name="Normal 9 5 2 3 2" xfId="872" xr:uid="{DEB9EC93-5E8C-4FDC-B841-DAFBB98EDB84}"/>
    <cellStyle name="Normal 9 5 2 3 2 2" xfId="873" xr:uid="{0484BCAC-346A-4C67-83CB-688CE10E8448}"/>
    <cellStyle name="Normal 9 5 2 3 2 2 2" xfId="5056" xr:uid="{D0EFC7FF-75AB-4332-9C48-4EBCB13544D7}"/>
    <cellStyle name="Normal 9 5 2 3 2 3" xfId="4150" xr:uid="{0A0F0A41-4931-4A8C-84BA-1F5AAF4686A9}"/>
    <cellStyle name="Normal 9 5 2 3 2 3 2" xfId="5057" xr:uid="{CEBD4948-55D6-479B-8DFB-29A217D90AD3}"/>
    <cellStyle name="Normal 9 5 2 3 2 4" xfId="4151" xr:uid="{FD2C5500-2B97-467D-BDC2-3C6B3F30A57C}"/>
    <cellStyle name="Normal 9 5 2 3 2 4 2" xfId="5058" xr:uid="{D3253B4F-2EA7-4AFF-A691-46B7BC11A731}"/>
    <cellStyle name="Normal 9 5 2 3 2 5" xfId="5055" xr:uid="{9CF7B51A-E3A0-4FD5-A090-98844A97A2E6}"/>
    <cellStyle name="Normal 9 5 2 3 3" xfId="874" xr:uid="{4A466E54-945C-42BA-91C0-A19D6DF7FE77}"/>
    <cellStyle name="Normal 9 5 2 3 3 2" xfId="4152" xr:uid="{70A3B2A8-7FDA-4A39-80A3-4FC197C6F0D8}"/>
    <cellStyle name="Normal 9 5 2 3 3 2 2" xfId="5060" xr:uid="{BF3E30E0-C145-4A55-88BE-1D63CF8A468A}"/>
    <cellStyle name="Normal 9 5 2 3 3 3" xfId="4153" xr:uid="{334ADDD1-60EE-462F-AB7E-815AFB1970E2}"/>
    <cellStyle name="Normal 9 5 2 3 3 3 2" xfId="5061" xr:uid="{8A600031-A080-4670-BBF5-AFDC5F485159}"/>
    <cellStyle name="Normal 9 5 2 3 3 4" xfId="4154" xr:uid="{A2D1F61B-D10C-482C-8D5A-B7CB922E4567}"/>
    <cellStyle name="Normal 9 5 2 3 3 4 2" xfId="5062" xr:uid="{4148C52A-66CA-4887-A2B3-21E136487251}"/>
    <cellStyle name="Normal 9 5 2 3 3 5" xfId="5059" xr:uid="{04DDFFF5-6CF8-4448-B43E-9A6A7C0960D6}"/>
    <cellStyle name="Normal 9 5 2 3 4" xfId="4155" xr:uid="{C798BDB6-4148-478A-A317-08D6D1D16F43}"/>
    <cellStyle name="Normal 9 5 2 3 4 2" xfId="5063" xr:uid="{618476B4-707F-41C7-A265-565499D434E0}"/>
    <cellStyle name="Normal 9 5 2 3 5" xfId="4156" xr:uid="{0C5D29ED-1E1E-4753-A3A3-179C3D89DA51}"/>
    <cellStyle name="Normal 9 5 2 3 5 2" xfId="5064" xr:uid="{A68705EC-6252-4567-B4E1-CE4A233A23B6}"/>
    <cellStyle name="Normal 9 5 2 3 6" xfId="4157" xr:uid="{5BD68AB5-977F-45FC-8BDD-2E1F0C7BE21F}"/>
    <cellStyle name="Normal 9 5 2 3 6 2" xfId="5065" xr:uid="{5AE5B51B-9A9D-4362-A3D0-2E803F53B848}"/>
    <cellStyle name="Normal 9 5 2 3 7" xfId="5054" xr:uid="{6AC5C37B-9E92-4ED4-B3FC-91A437BF5A8F}"/>
    <cellStyle name="Normal 9 5 2 4" xfId="875" xr:uid="{A1899B0C-4B85-4303-A699-CA27D6098206}"/>
    <cellStyle name="Normal 9 5 2 4 2" xfId="876" xr:uid="{32F0BD88-8347-4CED-A38E-436682BA3CB3}"/>
    <cellStyle name="Normal 9 5 2 4 2 2" xfId="4158" xr:uid="{2D0EC78B-8E2C-4A01-A2F9-F0F16827E4AF}"/>
    <cellStyle name="Normal 9 5 2 4 2 2 2" xfId="5068" xr:uid="{72F89CDE-AB4B-431A-BCD7-E9A299808144}"/>
    <cellStyle name="Normal 9 5 2 4 2 3" xfId="4159" xr:uid="{A88E4C5D-D5B1-4333-8FCC-51ADA186F42E}"/>
    <cellStyle name="Normal 9 5 2 4 2 3 2" xfId="5069" xr:uid="{DD9B4503-068B-463A-A714-B1928F4334BE}"/>
    <cellStyle name="Normal 9 5 2 4 2 4" xfId="4160" xr:uid="{F131768D-D9E4-4EDB-8A48-BAD101B2F206}"/>
    <cellStyle name="Normal 9 5 2 4 2 4 2" xfId="5070" xr:uid="{E1100931-6AE9-4305-84FC-DD6F637A33A3}"/>
    <cellStyle name="Normal 9 5 2 4 2 5" xfId="5067" xr:uid="{5038D78F-4378-4C35-8517-A6893EC10684}"/>
    <cellStyle name="Normal 9 5 2 4 3" xfId="4161" xr:uid="{8EF45B6C-6F1F-4470-AE71-4D435AB3DFE3}"/>
    <cellStyle name="Normal 9 5 2 4 3 2" xfId="5071" xr:uid="{5B5FE3F1-2E31-43BB-9BF2-E2E60DE23C41}"/>
    <cellStyle name="Normal 9 5 2 4 4" xfId="4162" xr:uid="{EF840639-CBB0-4BEE-9D0E-0AFF71B0158D}"/>
    <cellStyle name="Normal 9 5 2 4 4 2" xfId="5072" xr:uid="{2E8299F8-A4BE-4C7B-AD82-87C97F8F8B66}"/>
    <cellStyle name="Normal 9 5 2 4 5" xfId="4163" xr:uid="{E93DDADF-C441-4A42-AFD7-7317FD2939E5}"/>
    <cellStyle name="Normal 9 5 2 4 5 2" xfId="5073" xr:uid="{30E6641D-2C77-4330-B04E-9C2050AB5F2A}"/>
    <cellStyle name="Normal 9 5 2 4 6" xfId="5066" xr:uid="{09CAC618-523D-4A9D-BD1E-F70224FF2270}"/>
    <cellStyle name="Normal 9 5 2 5" xfId="877" xr:uid="{A480723B-34C6-41F9-B6D3-F738770D483E}"/>
    <cellStyle name="Normal 9 5 2 5 2" xfId="4164" xr:uid="{EFBA9593-F455-4AB1-AD87-F62E00E2ED54}"/>
    <cellStyle name="Normal 9 5 2 5 2 2" xfId="5075" xr:uid="{03A425E7-61D6-4264-8E16-F7B70D57A6A1}"/>
    <cellStyle name="Normal 9 5 2 5 3" xfId="4165" xr:uid="{4CEF59EA-F7F6-4DB4-8959-E96D43644469}"/>
    <cellStyle name="Normal 9 5 2 5 3 2" xfId="5076" xr:uid="{02F3028F-8035-4B31-9067-E54279542B20}"/>
    <cellStyle name="Normal 9 5 2 5 4" xfId="4166" xr:uid="{D8D5806B-5EAF-4E96-9DB4-5DA3413D4744}"/>
    <cellStyle name="Normal 9 5 2 5 4 2" xfId="5077" xr:uid="{D5CD0C78-E281-4096-B1B8-2ADF66D41DB1}"/>
    <cellStyle name="Normal 9 5 2 5 5" xfId="5074" xr:uid="{26AC3165-9EB3-41BE-BD8E-15B2A8861C40}"/>
    <cellStyle name="Normal 9 5 2 6" xfId="4167" xr:uid="{F7716FC7-218D-47AC-8808-50F3A052E928}"/>
    <cellStyle name="Normal 9 5 2 6 2" xfId="4168" xr:uid="{5BD3666B-059D-4540-8D48-5F62DE90D2E7}"/>
    <cellStyle name="Normal 9 5 2 6 2 2" xfId="5079" xr:uid="{A1A295CB-54ED-4232-BFEA-5026EF2339A4}"/>
    <cellStyle name="Normal 9 5 2 6 3" xfId="4169" xr:uid="{36719496-2F84-459D-9F1F-862C7ABA89E3}"/>
    <cellStyle name="Normal 9 5 2 6 3 2" xfId="5080" xr:uid="{2980F97F-317A-4821-B08A-FBA5620184D0}"/>
    <cellStyle name="Normal 9 5 2 6 4" xfId="4170" xr:uid="{4D54D116-B17D-4876-BE9A-82B7010E4DD0}"/>
    <cellStyle name="Normal 9 5 2 6 4 2" xfId="5081" xr:uid="{B36BF8C8-3AED-4295-A526-80799422640F}"/>
    <cellStyle name="Normal 9 5 2 6 5" xfId="5078" xr:uid="{FC3736DE-8265-4B46-844B-5FE8DC08A8EC}"/>
    <cellStyle name="Normal 9 5 2 7" xfId="4171" xr:uid="{D90A63BA-D664-4C2A-828B-094C8B1AF2C1}"/>
    <cellStyle name="Normal 9 5 2 7 2" xfId="5082" xr:uid="{04A76F5B-7D9D-4418-89CA-C57B7F9526BD}"/>
    <cellStyle name="Normal 9 5 2 8" xfId="4172" xr:uid="{F8FC4DE2-489B-43B7-AD74-7890DB0F4A5D}"/>
    <cellStyle name="Normal 9 5 2 8 2" xfId="5083" xr:uid="{E57EC7DD-466D-4CEE-A743-635718C99001}"/>
    <cellStyle name="Normal 9 5 2 9" xfId="4173" xr:uid="{242CB14D-13F4-49FF-90AC-A7650F6DE106}"/>
    <cellStyle name="Normal 9 5 2 9 2" xfId="5084" xr:uid="{FCC3288F-C09D-4ACF-9E01-D48720C040F1}"/>
    <cellStyle name="Normal 9 5 3" xfId="420" xr:uid="{48DA08BE-62FC-426A-87E0-0E410A70CC86}"/>
    <cellStyle name="Normal 9 5 3 2" xfId="878" xr:uid="{6E224758-F55F-4651-84B5-49F0E2F3E366}"/>
    <cellStyle name="Normal 9 5 3 2 2" xfId="879" xr:uid="{323466C8-669B-457C-9D27-1F4F193B080F}"/>
    <cellStyle name="Normal 9 5 3 2 2 2" xfId="2451" xr:uid="{AFB36C98-B41C-48B2-BE35-15484CFC70EF}"/>
    <cellStyle name="Normal 9 5 3 2 2 2 2" xfId="2452" xr:uid="{0DDD120C-3E23-4093-AA23-575D9C002874}"/>
    <cellStyle name="Normal 9 5 3 2 2 2 2 2" xfId="5089" xr:uid="{DF20C678-BAF7-46CD-8E1E-5CE423016569}"/>
    <cellStyle name="Normal 9 5 3 2 2 2 3" xfId="5088" xr:uid="{63120AEA-395E-4D3C-8A49-B134A6A4E585}"/>
    <cellStyle name="Normal 9 5 3 2 2 3" xfId="2453" xr:uid="{457B9D0F-ABA7-4C68-B8EE-A0E10D9A5A60}"/>
    <cellStyle name="Normal 9 5 3 2 2 3 2" xfId="5090" xr:uid="{18A63781-20B7-432C-A79E-1AB611BEFB0D}"/>
    <cellStyle name="Normal 9 5 3 2 2 4" xfId="4174" xr:uid="{6729859F-22A3-4B63-A702-679C71D4AE5A}"/>
    <cellStyle name="Normal 9 5 3 2 2 4 2" xfId="5091" xr:uid="{69E5F5E0-760F-4DB4-AF02-6B76585150F0}"/>
    <cellStyle name="Normal 9 5 3 2 2 5" xfId="5087" xr:uid="{474531DD-B8E8-4DB0-BF96-0B108DF1A4C9}"/>
    <cellStyle name="Normal 9 5 3 2 3" xfId="2454" xr:uid="{4125B9C3-90E2-476A-83C0-4A99CF9E400A}"/>
    <cellStyle name="Normal 9 5 3 2 3 2" xfId="2455" xr:uid="{FC371401-9073-4416-BB2E-06A76567FD7D}"/>
    <cellStyle name="Normal 9 5 3 2 3 2 2" xfId="5093" xr:uid="{2167FDFD-0E41-4975-822F-5C80E0BA331C}"/>
    <cellStyle name="Normal 9 5 3 2 3 3" xfId="4175" xr:uid="{10BB8FDB-8838-4457-85D8-9F2F5AEF8AD9}"/>
    <cellStyle name="Normal 9 5 3 2 3 3 2" xfId="5094" xr:uid="{F3B699B3-7841-455E-A2DF-511F3CD7E9A9}"/>
    <cellStyle name="Normal 9 5 3 2 3 4" xfId="4176" xr:uid="{37A96D29-1004-442B-81C4-ED395A87CF40}"/>
    <cellStyle name="Normal 9 5 3 2 3 4 2" xfId="5095" xr:uid="{6C3D7E28-5C1C-42F3-ACC4-7753A4E50FDD}"/>
    <cellStyle name="Normal 9 5 3 2 3 5" xfId="5092" xr:uid="{EA6D20BC-F155-4E29-ADE3-D65B824540D4}"/>
    <cellStyle name="Normal 9 5 3 2 4" xfId="2456" xr:uid="{35837D44-81DE-4156-9816-109CDBC66F88}"/>
    <cellStyle name="Normal 9 5 3 2 4 2" xfId="5096" xr:uid="{84A0AC98-B4E2-4643-8293-733D5E85C8FE}"/>
    <cellStyle name="Normal 9 5 3 2 5" xfId="4177" xr:uid="{21FD2004-E4B8-473E-835A-233B6A44A9CA}"/>
    <cellStyle name="Normal 9 5 3 2 5 2" xfId="5097" xr:uid="{2111F009-2238-4D77-80F1-97283EE397A0}"/>
    <cellStyle name="Normal 9 5 3 2 6" xfId="4178" xr:uid="{C871D146-2194-445E-816B-0509F57C5735}"/>
    <cellStyle name="Normal 9 5 3 2 6 2" xfId="5098" xr:uid="{85171F4B-11A3-4744-9251-6D09704BF655}"/>
    <cellStyle name="Normal 9 5 3 2 7" xfId="5086" xr:uid="{F46E4983-6D69-41FB-BA72-333339518FB3}"/>
    <cellStyle name="Normal 9 5 3 3" xfId="880" xr:uid="{7DA0AC1C-3DF8-4F6A-9225-C14CC762A731}"/>
    <cellStyle name="Normal 9 5 3 3 2" xfId="2457" xr:uid="{0A9B85AD-7574-4FDE-A4BC-C76073BEDD3D}"/>
    <cellStyle name="Normal 9 5 3 3 2 2" xfId="2458" xr:uid="{511BEB80-D51E-49DD-9D17-5D466F924097}"/>
    <cellStyle name="Normal 9 5 3 3 2 2 2" xfId="5101" xr:uid="{B9103677-F5C1-4C7D-B8C5-1CD51A1BFCB7}"/>
    <cellStyle name="Normal 9 5 3 3 2 3" xfId="4179" xr:uid="{0182AE54-85F5-47A0-A2A5-6EF6488B975F}"/>
    <cellStyle name="Normal 9 5 3 3 2 3 2" xfId="5102" xr:uid="{29F8D6B6-2772-4F1E-96B5-70D6E4C52C26}"/>
    <cellStyle name="Normal 9 5 3 3 2 4" xfId="4180" xr:uid="{558661D0-788A-4689-843D-C2A0A94AC2FF}"/>
    <cellStyle name="Normal 9 5 3 3 2 4 2" xfId="5103" xr:uid="{5E1B4C07-11CD-49BD-B070-231510642DEB}"/>
    <cellStyle name="Normal 9 5 3 3 2 5" xfId="5100" xr:uid="{CBE8D428-FB21-4C06-B263-A4CF1291EDA0}"/>
    <cellStyle name="Normal 9 5 3 3 3" xfId="2459" xr:uid="{95FFAE59-A1CB-4A37-9E5B-0E067E8385AD}"/>
    <cellStyle name="Normal 9 5 3 3 3 2" xfId="5104" xr:uid="{B9E0652B-41AD-4E55-AF8D-D599527233B0}"/>
    <cellStyle name="Normal 9 5 3 3 4" xfId="4181" xr:uid="{B4BAEA53-7A21-4554-8FEE-B0E9781BA12D}"/>
    <cellStyle name="Normal 9 5 3 3 4 2" xfId="5105" xr:uid="{ED07262A-29B9-491B-AB37-6ECAD27C9409}"/>
    <cellStyle name="Normal 9 5 3 3 5" xfId="4182" xr:uid="{4B93E88B-5781-4567-A0DA-9535B4B259D1}"/>
    <cellStyle name="Normal 9 5 3 3 5 2" xfId="5106" xr:uid="{1B8BB9A9-30B5-49AE-AE45-85A776AAA818}"/>
    <cellStyle name="Normal 9 5 3 3 6" xfId="5099" xr:uid="{8226E126-5FBD-4723-80AF-5B38CA895994}"/>
    <cellStyle name="Normal 9 5 3 4" xfId="2460" xr:uid="{31401D53-099B-4A72-B9BE-7557F38D6FAD}"/>
    <cellStyle name="Normal 9 5 3 4 2" xfId="2461" xr:uid="{D7468F85-4AA8-4B71-BC51-7471EBC92B3B}"/>
    <cellStyle name="Normal 9 5 3 4 2 2" xfId="5108" xr:uid="{4350E2E0-B4E0-4118-AE01-CA2B3E83A203}"/>
    <cellStyle name="Normal 9 5 3 4 3" xfId="4183" xr:uid="{E755BE0D-6C17-4E6D-8812-8DE01601EF68}"/>
    <cellStyle name="Normal 9 5 3 4 3 2" xfId="5109" xr:uid="{3D33C174-6005-41CB-899A-5F6EDE6CEA03}"/>
    <cellStyle name="Normal 9 5 3 4 4" xfId="4184" xr:uid="{67DCE383-297E-47EC-81F6-45571AB03AAF}"/>
    <cellStyle name="Normal 9 5 3 4 4 2" xfId="5110" xr:uid="{5AB2CDA3-ED19-4677-AF60-ACF58349FBB4}"/>
    <cellStyle name="Normal 9 5 3 4 5" xfId="5107" xr:uid="{1DFB792A-7A1C-4C14-9F8B-4318D31ACA2B}"/>
    <cellStyle name="Normal 9 5 3 5" xfId="2462" xr:uid="{BC211A08-59CF-4C92-BF82-BB59FABEA251}"/>
    <cellStyle name="Normal 9 5 3 5 2" xfId="4185" xr:uid="{344D8CB5-5FCF-4616-BCEA-C55BA650EF0F}"/>
    <cellStyle name="Normal 9 5 3 5 2 2" xfId="5112" xr:uid="{FDFB3EF1-BB2A-44A0-8F59-7F68105A1C4A}"/>
    <cellStyle name="Normal 9 5 3 5 3" xfId="4186" xr:uid="{E54837EB-8D0C-4F88-B3B6-2F5762EBD937}"/>
    <cellStyle name="Normal 9 5 3 5 3 2" xfId="5113" xr:uid="{941651DC-7177-493F-BC3D-A0A41C3E039E}"/>
    <cellStyle name="Normal 9 5 3 5 4" xfId="4187" xr:uid="{07813C5F-7FC9-4F24-9F0C-994C9D47DC0C}"/>
    <cellStyle name="Normal 9 5 3 5 4 2" xfId="5114" xr:uid="{79EDAF50-E491-43CE-9CDF-8FE92FA73531}"/>
    <cellStyle name="Normal 9 5 3 5 5" xfId="5111" xr:uid="{81E09E2E-EA3E-4607-A75F-C06F44FF8C13}"/>
    <cellStyle name="Normal 9 5 3 6" xfId="4188" xr:uid="{C77F80E4-FF36-4F2F-AC70-F1E45D413C3B}"/>
    <cellStyle name="Normal 9 5 3 6 2" xfId="5115" xr:uid="{C967CF62-A1DE-4869-BFC0-25F78E37CBFF}"/>
    <cellStyle name="Normal 9 5 3 7" xfId="4189" xr:uid="{47886EC6-6EA9-414D-96C1-39E0A586430B}"/>
    <cellStyle name="Normal 9 5 3 7 2" xfId="5116" xr:uid="{648856C7-BAB5-4400-8653-072DEE82760F}"/>
    <cellStyle name="Normal 9 5 3 8" xfId="4190" xr:uid="{14E437EA-D7E9-4005-AE9F-94BE4827E0E7}"/>
    <cellStyle name="Normal 9 5 3 8 2" xfId="5117" xr:uid="{9514E171-EAE0-4127-A2A5-ABA7B2FDD518}"/>
    <cellStyle name="Normal 9 5 3 9" xfId="5085" xr:uid="{6E264090-805B-4360-BF40-3B0348FDC5AE}"/>
    <cellStyle name="Normal 9 5 4" xfId="421" xr:uid="{7AD55D9A-A4E3-4DB9-9950-CF4B1765760B}"/>
    <cellStyle name="Normal 9 5 4 2" xfId="881" xr:uid="{4082A17F-FE67-4E44-B258-C5884DC2C44A}"/>
    <cellStyle name="Normal 9 5 4 2 2" xfId="882" xr:uid="{00592BEE-E7A4-4C33-B6C1-D356B28211B0}"/>
    <cellStyle name="Normal 9 5 4 2 2 2" xfId="2463" xr:uid="{74C87125-28A5-4B6B-BFA8-F2A3DD1E6C37}"/>
    <cellStyle name="Normal 9 5 4 2 2 2 2" xfId="5121" xr:uid="{DB83B32C-A82F-4A23-B33F-731BE5F6E4B2}"/>
    <cellStyle name="Normal 9 5 4 2 2 3" xfId="4191" xr:uid="{74424A59-69F9-480B-9CF7-2D06CF882662}"/>
    <cellStyle name="Normal 9 5 4 2 2 3 2" xfId="5122" xr:uid="{F96BABDB-F65F-4EBF-96A1-544ADEDFAC10}"/>
    <cellStyle name="Normal 9 5 4 2 2 4" xfId="4192" xr:uid="{B23BC7FE-4A99-4603-82DF-AAFB4232C849}"/>
    <cellStyle name="Normal 9 5 4 2 2 4 2" xfId="5123" xr:uid="{A72897B1-828A-4BA1-B34D-C61E3A834892}"/>
    <cellStyle name="Normal 9 5 4 2 2 5" xfId="5120" xr:uid="{14AA9F00-E760-402F-8D27-68200B343C34}"/>
    <cellStyle name="Normal 9 5 4 2 3" xfId="2464" xr:uid="{79FF6F10-46C1-4593-B804-E4EAC4C88DDB}"/>
    <cellStyle name="Normal 9 5 4 2 3 2" xfId="5124" xr:uid="{608FC554-890B-4E6A-886C-DBAD15192782}"/>
    <cellStyle name="Normal 9 5 4 2 4" xfId="4193" xr:uid="{370FAD93-3FDC-4AEF-A416-1E883F18B06D}"/>
    <cellStyle name="Normal 9 5 4 2 4 2" xfId="5125" xr:uid="{B9B63172-4A14-4F9B-A6B3-16038D6DA716}"/>
    <cellStyle name="Normal 9 5 4 2 5" xfId="4194" xr:uid="{E8A107FF-4729-484C-9BC4-9F3741236CB8}"/>
    <cellStyle name="Normal 9 5 4 2 5 2" xfId="5126" xr:uid="{1D667EEE-C8E0-44EA-8140-E701E3D8BB86}"/>
    <cellStyle name="Normal 9 5 4 2 6" xfId="5119" xr:uid="{FBE07F00-DF92-4169-8603-2D2158104305}"/>
    <cellStyle name="Normal 9 5 4 3" xfId="883" xr:uid="{E431F9C6-9C00-41AE-8DA2-9AB7976E32E4}"/>
    <cellStyle name="Normal 9 5 4 3 2" xfId="2465" xr:uid="{B4CF0022-2A28-41B5-BC18-55C012C751F2}"/>
    <cellStyle name="Normal 9 5 4 3 2 2" xfId="5128" xr:uid="{867EB0C6-8D10-4B7A-8976-144024E90DC7}"/>
    <cellStyle name="Normal 9 5 4 3 3" xfId="4195" xr:uid="{20168B69-CC61-4796-B9BB-5543CEC60510}"/>
    <cellStyle name="Normal 9 5 4 3 3 2" xfId="5129" xr:uid="{07EA8770-E50C-444B-9019-FDE140E2936C}"/>
    <cellStyle name="Normal 9 5 4 3 4" xfId="4196" xr:uid="{3EC5ECBE-F7A1-4ABB-84F6-292136BEFC34}"/>
    <cellStyle name="Normal 9 5 4 3 4 2" xfId="5130" xr:uid="{47196375-C22B-43C4-94D0-E778F6EC43CE}"/>
    <cellStyle name="Normal 9 5 4 3 5" xfId="5127" xr:uid="{B232E2BE-25DA-4D3B-A220-05B149A179B4}"/>
    <cellStyle name="Normal 9 5 4 4" xfId="2466" xr:uid="{7B864232-F681-4BD2-9C8C-8A566E9DFD5B}"/>
    <cellStyle name="Normal 9 5 4 4 2" xfId="4197" xr:uid="{499F0FF1-AE23-4419-A148-8731FE6064B6}"/>
    <cellStyle name="Normal 9 5 4 4 2 2" xfId="5132" xr:uid="{42E68FBB-6427-415A-B3AB-C407013EA101}"/>
    <cellStyle name="Normal 9 5 4 4 3" xfId="4198" xr:uid="{D5FAE43C-A7BD-4639-9A5B-B15ECF6E7046}"/>
    <cellStyle name="Normal 9 5 4 4 3 2" xfId="5133" xr:uid="{A0982355-1F18-4A17-BAD4-91BD9679F3D5}"/>
    <cellStyle name="Normal 9 5 4 4 4" xfId="4199" xr:uid="{8EE8D220-6BFA-4A65-BC06-891F36CD24E7}"/>
    <cellStyle name="Normal 9 5 4 4 4 2" xfId="5134" xr:uid="{8EC135FD-7B5E-4824-A143-AB05BE13739E}"/>
    <cellStyle name="Normal 9 5 4 4 5" xfId="5131" xr:uid="{00C4108D-BF14-43D2-9E50-C78E1627C729}"/>
    <cellStyle name="Normal 9 5 4 5" xfId="4200" xr:uid="{5824E308-E9EE-4BD9-8E8A-B9AFB9CDFE96}"/>
    <cellStyle name="Normal 9 5 4 5 2" xfId="5135" xr:uid="{04FBACD0-09B8-4D05-861C-D98E4956EDF7}"/>
    <cellStyle name="Normal 9 5 4 6" xfId="4201" xr:uid="{A20E0AF1-578D-4889-881B-03BB47038193}"/>
    <cellStyle name="Normal 9 5 4 6 2" xfId="5136" xr:uid="{131EAF80-0034-4183-9E85-70C50DB2821E}"/>
    <cellStyle name="Normal 9 5 4 7" xfId="4202" xr:uid="{D0F2834C-78A2-464D-BB0A-6F0A81EE7C4F}"/>
    <cellStyle name="Normal 9 5 4 7 2" xfId="5137" xr:uid="{5DC36A9D-583D-4CA7-9DDB-FE258F2BA0B4}"/>
    <cellStyle name="Normal 9 5 4 8" xfId="5118" xr:uid="{6EC950FE-C1AB-4EA1-AA36-4F9F4B1406DC}"/>
    <cellStyle name="Normal 9 5 5" xfId="422" xr:uid="{571674E5-B53D-4243-8D26-7E40A38A0CAC}"/>
    <cellStyle name="Normal 9 5 5 2" xfId="884" xr:uid="{B022068A-5CCD-49C2-881E-636E1B44AB32}"/>
    <cellStyle name="Normal 9 5 5 2 2" xfId="2467" xr:uid="{F6743896-3DC1-4E19-B171-F24602088EBE}"/>
    <cellStyle name="Normal 9 5 5 2 2 2" xfId="5140" xr:uid="{F1F07BD3-4D35-4BB1-940E-77D7058283F2}"/>
    <cellStyle name="Normal 9 5 5 2 3" xfId="4203" xr:uid="{DE8C8B58-6786-4EC5-9DBD-43466F93F75D}"/>
    <cellStyle name="Normal 9 5 5 2 3 2" xfId="5141" xr:uid="{B0102300-805E-487A-BF62-25E9ED55AE40}"/>
    <cellStyle name="Normal 9 5 5 2 4" xfId="4204" xr:uid="{99B9FE5C-5846-4F2F-A4C9-9BE1FABA091D}"/>
    <cellStyle name="Normal 9 5 5 2 4 2" xfId="5142" xr:uid="{BD429CE5-9F32-4C2D-B85A-2448E98ED2A7}"/>
    <cellStyle name="Normal 9 5 5 2 5" xfId="5139" xr:uid="{596EE958-2944-4F6F-B7ED-4751625FFF47}"/>
    <cellStyle name="Normal 9 5 5 3" xfId="2468" xr:uid="{ED4ACB7A-C067-4CCF-9610-71F54998D253}"/>
    <cellStyle name="Normal 9 5 5 3 2" xfId="4205" xr:uid="{9619CAAD-9FCD-4B89-8B64-AB9099CA688C}"/>
    <cellStyle name="Normal 9 5 5 3 2 2" xfId="5144" xr:uid="{B0B27ED3-6185-400B-9170-8D31E57788D0}"/>
    <cellStyle name="Normal 9 5 5 3 3" xfId="4206" xr:uid="{461ACCB9-C328-4671-854E-DB220CCF5A32}"/>
    <cellStyle name="Normal 9 5 5 3 3 2" xfId="5145" xr:uid="{6C0BEEEC-6FC1-432A-B7FF-B116FC851E8B}"/>
    <cellStyle name="Normal 9 5 5 3 4" xfId="4207" xr:uid="{196657EE-0937-4B5C-BA63-A0E96CFE581F}"/>
    <cellStyle name="Normal 9 5 5 3 4 2" xfId="5146" xr:uid="{77E35452-CC82-46BE-832B-ABC4772A645F}"/>
    <cellStyle name="Normal 9 5 5 3 5" xfId="5143" xr:uid="{300355EB-7FFE-44C4-8212-5E1A35F52EA5}"/>
    <cellStyle name="Normal 9 5 5 4" xfId="4208" xr:uid="{656335A4-BB41-4FCA-893D-5657894F4040}"/>
    <cellStyle name="Normal 9 5 5 4 2" xfId="5147" xr:uid="{05C5BE0F-A268-458E-BEB2-3E1F0E1527FC}"/>
    <cellStyle name="Normal 9 5 5 5" xfId="4209" xr:uid="{63858665-4A9C-4264-958B-CC70B7E142A1}"/>
    <cellStyle name="Normal 9 5 5 5 2" xfId="5148" xr:uid="{46C94D87-340E-4D1E-BD30-887E713672A4}"/>
    <cellStyle name="Normal 9 5 5 6" xfId="4210" xr:uid="{E434C994-A01D-4467-BA94-F37F35384144}"/>
    <cellStyle name="Normal 9 5 5 6 2" xfId="5149" xr:uid="{55C9BC5B-C691-49BE-86DC-8FC4F568743F}"/>
    <cellStyle name="Normal 9 5 5 7" xfId="5138" xr:uid="{0F55D91F-0196-44C1-B1FD-C3DED63EB5CC}"/>
    <cellStyle name="Normal 9 5 6" xfId="885" xr:uid="{1558DA4A-83A3-4591-ACC0-F03659F93F18}"/>
    <cellStyle name="Normal 9 5 6 2" xfId="2469" xr:uid="{680C7EFE-C07E-454B-9250-CFD933447007}"/>
    <cellStyle name="Normal 9 5 6 2 2" xfId="4211" xr:uid="{015D5265-6A6B-46B5-856F-D601AE406CFB}"/>
    <cellStyle name="Normal 9 5 6 2 2 2" xfId="5152" xr:uid="{810EF134-5825-402A-B02F-A28C0A2B3BCA}"/>
    <cellStyle name="Normal 9 5 6 2 3" xfId="4212" xr:uid="{0B7485F7-21CA-408A-9240-8FECDE2E0E36}"/>
    <cellStyle name="Normal 9 5 6 2 3 2" xfId="5153" xr:uid="{BFAC2630-2471-414D-96AC-D78326EF1AAC}"/>
    <cellStyle name="Normal 9 5 6 2 4" xfId="4213" xr:uid="{E1EEFC49-89B9-4C28-ACCB-70321A53C4DD}"/>
    <cellStyle name="Normal 9 5 6 2 4 2" xfId="5154" xr:uid="{7C3FED98-259D-4491-9157-D0C543DE589F}"/>
    <cellStyle name="Normal 9 5 6 2 5" xfId="5151" xr:uid="{0587BC59-2A67-4004-BF60-779B7488055F}"/>
    <cellStyle name="Normal 9 5 6 3" xfId="4214" xr:uid="{8A3F4F32-40AB-4004-84A2-7ABD1D437586}"/>
    <cellStyle name="Normal 9 5 6 3 2" xfId="5155" xr:uid="{67379EDC-177A-483E-9DC1-2DB91BAB0EA6}"/>
    <cellStyle name="Normal 9 5 6 4" xfId="4215" xr:uid="{8DE93383-CE6E-4D16-A78A-908E0F8004A3}"/>
    <cellStyle name="Normal 9 5 6 4 2" xfId="5156" xr:uid="{21591B47-A86B-450B-831E-57E41945F980}"/>
    <cellStyle name="Normal 9 5 6 5" xfId="4216" xr:uid="{96038E6B-FF72-409A-973E-FEDA4FBB084A}"/>
    <cellStyle name="Normal 9 5 6 5 2" xfId="5157" xr:uid="{FB3E3565-E5EA-4E2B-8013-011CFB266916}"/>
    <cellStyle name="Normal 9 5 6 6" xfId="5150" xr:uid="{6DF65B23-1822-45F7-A34E-BA5181318797}"/>
    <cellStyle name="Normal 9 5 7" xfId="2470" xr:uid="{27FEB133-65CD-4E6D-BA40-576E075AE199}"/>
    <cellStyle name="Normal 9 5 7 2" xfId="4217" xr:uid="{52D5A0EB-03E5-461B-B291-7BD79D31BBD4}"/>
    <cellStyle name="Normal 9 5 7 2 2" xfId="5159" xr:uid="{D76E2CC6-0C26-4029-9B78-BBA517891B7B}"/>
    <cellStyle name="Normal 9 5 7 3" xfId="4218" xr:uid="{44F59B85-AE6F-4EE7-8848-7A2F036769AA}"/>
    <cellStyle name="Normal 9 5 7 3 2" xfId="5160" xr:uid="{83EC8939-A14C-48B8-9FF8-12E8FABF74BB}"/>
    <cellStyle name="Normal 9 5 7 4" xfId="4219" xr:uid="{A17D4E7B-C037-49E6-B638-7AC1291C5673}"/>
    <cellStyle name="Normal 9 5 7 4 2" xfId="5161" xr:uid="{DB89C6A5-F132-440E-B25E-D2380DEAC96B}"/>
    <cellStyle name="Normal 9 5 7 5" xfId="5158" xr:uid="{DE4C7927-30F9-44C6-A972-70042D4BE67A}"/>
    <cellStyle name="Normal 9 5 8" xfId="4220" xr:uid="{ACB7CF16-A0C2-4B33-9181-E3D3CC1DB3B5}"/>
    <cellStyle name="Normal 9 5 8 2" xfId="4221" xr:uid="{B4FEF916-F33B-451A-B28F-1C83FBD57FC9}"/>
    <cellStyle name="Normal 9 5 8 2 2" xfId="5163" xr:uid="{3C9CD8EA-4A14-46C1-AAD2-C2468B57BD63}"/>
    <cellStyle name="Normal 9 5 8 3" xfId="4222" xr:uid="{0F42D0AA-833F-47FC-A18F-FC148ED2E8DA}"/>
    <cellStyle name="Normal 9 5 8 3 2" xfId="5164" xr:uid="{75C9DE0E-B93A-44FA-8BA5-E9F79D8435F5}"/>
    <cellStyle name="Normal 9 5 8 4" xfId="4223" xr:uid="{61E5B510-42AF-410D-B52F-3D51D893198C}"/>
    <cellStyle name="Normal 9 5 8 4 2" xfId="5165" xr:uid="{9BB49B45-5189-447E-BDF7-C3B384C69157}"/>
    <cellStyle name="Normal 9 5 8 5" xfId="5162" xr:uid="{21D353EA-8A9E-40F8-A241-888D97CC41DF}"/>
    <cellStyle name="Normal 9 5 9" xfId="4224" xr:uid="{59C3D810-8C11-4632-B044-42225F7ADF44}"/>
    <cellStyle name="Normal 9 5 9 2" xfId="5166" xr:uid="{DD85660D-F69E-447E-8E72-F72E278D8742}"/>
    <cellStyle name="Normal 9 6" xfId="180" xr:uid="{E5D3822F-B522-45DB-AACE-CDFF9F507A7A}"/>
    <cellStyle name="Normal 9 6 10" xfId="5167" xr:uid="{181536D5-34ED-495F-AD68-33D00EE43115}"/>
    <cellStyle name="Normal 9 6 2" xfId="181" xr:uid="{6E153880-0504-4065-9D06-64E9D4A1B506}"/>
    <cellStyle name="Normal 9 6 2 2" xfId="423" xr:uid="{104128C8-6906-4667-8AE5-CCEA0C62C2C4}"/>
    <cellStyle name="Normal 9 6 2 2 2" xfId="886" xr:uid="{D7DA5C7A-FCB8-4AB4-86ED-875C8EE84CD3}"/>
    <cellStyle name="Normal 9 6 2 2 2 2" xfId="2471" xr:uid="{773EFF43-66C6-48E2-A29F-59B42A4CEDB7}"/>
    <cellStyle name="Normal 9 6 2 2 2 2 2" xfId="5171" xr:uid="{0781138A-E6EB-4A33-A801-BEF6A479A355}"/>
    <cellStyle name="Normal 9 6 2 2 2 3" xfId="4225" xr:uid="{7AFA3023-1645-4A6C-BD6C-D4F7E7B0B08B}"/>
    <cellStyle name="Normal 9 6 2 2 2 3 2" xfId="5172" xr:uid="{08522203-9829-4782-BAB2-B50F401F8CE3}"/>
    <cellStyle name="Normal 9 6 2 2 2 4" xfId="4226" xr:uid="{FD750524-8274-47C6-8444-AE5AF1CB2F34}"/>
    <cellStyle name="Normal 9 6 2 2 2 4 2" xfId="5173" xr:uid="{491BA4BF-94A0-4685-A19B-A5277304B6C8}"/>
    <cellStyle name="Normal 9 6 2 2 2 5" xfId="5170" xr:uid="{760723EC-1A38-4D42-87C7-52B4ADD3C9FA}"/>
    <cellStyle name="Normal 9 6 2 2 3" xfId="2472" xr:uid="{221106BB-FDBB-4E39-BB26-FCA39AF0CA69}"/>
    <cellStyle name="Normal 9 6 2 2 3 2" xfId="4227" xr:uid="{1440696F-C20C-47A9-BB66-446B3322B97F}"/>
    <cellStyle name="Normal 9 6 2 2 3 2 2" xfId="5175" xr:uid="{9EE1B8E2-97DB-4955-98AA-B817F3FEF7D7}"/>
    <cellStyle name="Normal 9 6 2 2 3 3" xfId="4228" xr:uid="{AB016EC4-E7DE-4E24-8515-19690B4B74D0}"/>
    <cellStyle name="Normal 9 6 2 2 3 3 2" xfId="5176" xr:uid="{64005A30-9F4F-4DC2-839E-89C6A83AC510}"/>
    <cellStyle name="Normal 9 6 2 2 3 4" xfId="4229" xr:uid="{B504F1E2-D438-4BFF-AC2C-8497107FE7BB}"/>
    <cellStyle name="Normal 9 6 2 2 3 4 2" xfId="5177" xr:uid="{708336F2-95D3-4CBA-AB46-E74D5E8F2865}"/>
    <cellStyle name="Normal 9 6 2 2 3 5" xfId="5174" xr:uid="{72903476-42E5-4758-82AD-CBECFEE67E61}"/>
    <cellStyle name="Normal 9 6 2 2 4" xfId="4230" xr:uid="{BBE3D0C1-8AEC-40F7-9410-0557D6F93943}"/>
    <cellStyle name="Normal 9 6 2 2 4 2" xfId="5178" xr:uid="{95C9393A-297B-4D24-9A54-BAEDEC90DB8C}"/>
    <cellStyle name="Normal 9 6 2 2 5" xfId="4231" xr:uid="{39AA9E5B-2614-4078-AEF9-3B318D53B4E9}"/>
    <cellStyle name="Normal 9 6 2 2 5 2" xfId="5179" xr:uid="{B69CCDC7-C4AA-4D7A-95B5-915FE0F1DAA9}"/>
    <cellStyle name="Normal 9 6 2 2 6" xfId="4232" xr:uid="{77B20686-7E60-4D71-954E-3ADD3A0A559E}"/>
    <cellStyle name="Normal 9 6 2 2 6 2" xfId="5180" xr:uid="{96EE94DF-EEDB-4B9E-AA8F-57DAC02D61A9}"/>
    <cellStyle name="Normal 9 6 2 2 7" xfId="5169" xr:uid="{0EC8A0BD-2B62-430C-AF0E-5C401E508D39}"/>
    <cellStyle name="Normal 9 6 2 3" xfId="887" xr:uid="{E8C57DD1-A0EB-4170-BFAD-CEB65E18536F}"/>
    <cellStyle name="Normal 9 6 2 3 2" xfId="2473" xr:uid="{0558B523-B1BD-4428-916C-339E12109E0A}"/>
    <cellStyle name="Normal 9 6 2 3 2 2" xfId="4233" xr:uid="{13401934-25AA-492B-B507-D686F478E622}"/>
    <cellStyle name="Normal 9 6 2 3 2 2 2" xfId="5183" xr:uid="{CB7D62EB-DD72-46EC-87E1-F4DF62962F5A}"/>
    <cellStyle name="Normal 9 6 2 3 2 3" xfId="4234" xr:uid="{C9987613-4947-460F-A5B2-9658FE5DE1DB}"/>
    <cellStyle name="Normal 9 6 2 3 2 3 2" xfId="5184" xr:uid="{108D6F11-FBA9-47F4-90C4-4C1F8951FBF1}"/>
    <cellStyle name="Normal 9 6 2 3 2 4" xfId="4235" xr:uid="{034ABDA1-52DE-451E-9D73-CBF2EA6078E4}"/>
    <cellStyle name="Normal 9 6 2 3 2 4 2" xfId="5185" xr:uid="{8ABC74CF-8A85-42EB-ADD0-F270917D28E1}"/>
    <cellStyle name="Normal 9 6 2 3 2 5" xfId="5182" xr:uid="{066D6B64-12E7-4D69-B2B4-345C0C6BE540}"/>
    <cellStyle name="Normal 9 6 2 3 3" xfId="4236" xr:uid="{28B47264-FC25-49DB-9AB5-E09B3289261F}"/>
    <cellStyle name="Normal 9 6 2 3 3 2" xfId="5186" xr:uid="{0EE6CAC6-446D-4480-973B-46468BC64E1B}"/>
    <cellStyle name="Normal 9 6 2 3 4" xfId="4237" xr:uid="{41495893-ED0F-4D4F-B0AF-5FEDBF35727A}"/>
    <cellStyle name="Normal 9 6 2 3 4 2" xfId="5187" xr:uid="{B228C157-7CCF-4DCA-AD5C-68BD1DA735A3}"/>
    <cellStyle name="Normal 9 6 2 3 5" xfId="4238" xr:uid="{A60DA918-C926-45A6-9C2D-E667BB8AB189}"/>
    <cellStyle name="Normal 9 6 2 3 5 2" xfId="5188" xr:uid="{2834A1F9-5291-4D47-8E8F-6F909EF59C0C}"/>
    <cellStyle name="Normal 9 6 2 3 6" xfId="5181" xr:uid="{F645F30D-2A87-400F-BA0B-1A471548BBB3}"/>
    <cellStyle name="Normal 9 6 2 4" xfId="2474" xr:uid="{D6CE1B0E-5966-4886-8F81-94C231FE6714}"/>
    <cellStyle name="Normal 9 6 2 4 2" xfId="4239" xr:uid="{787D59C3-76FD-4F19-992A-1CA090E36CC9}"/>
    <cellStyle name="Normal 9 6 2 4 2 2" xfId="5190" xr:uid="{E18C5C79-4F08-4387-A3DA-2113CF25F72B}"/>
    <cellStyle name="Normal 9 6 2 4 3" xfId="4240" xr:uid="{80E5104D-FF2C-43B4-B597-CAD1FBE5E576}"/>
    <cellStyle name="Normal 9 6 2 4 3 2" xfId="5191" xr:uid="{F730B401-4C71-44C0-9EAC-0CF614BF112A}"/>
    <cellStyle name="Normal 9 6 2 4 4" xfId="4241" xr:uid="{9C93440C-6144-4E4F-B939-632FC7C8B9E1}"/>
    <cellStyle name="Normal 9 6 2 4 4 2" xfId="5192" xr:uid="{5CEEA973-535B-4AF9-9B3F-E6752FCA7E74}"/>
    <cellStyle name="Normal 9 6 2 4 5" xfId="5189" xr:uid="{5B7B76C4-4AFA-4367-A91D-0ADE31730EA2}"/>
    <cellStyle name="Normal 9 6 2 5" xfId="4242" xr:uid="{821BEBF5-8854-4AD3-ADCD-4F6D138F5807}"/>
    <cellStyle name="Normal 9 6 2 5 2" xfId="4243" xr:uid="{FC5955D7-0461-463B-A293-007483AF8640}"/>
    <cellStyle name="Normal 9 6 2 5 2 2" xfId="5194" xr:uid="{0ED1F385-CBAA-4A3E-BAA4-11795C6FADBA}"/>
    <cellStyle name="Normal 9 6 2 5 3" xfId="4244" xr:uid="{664312D6-BAF8-4846-9870-5224BFC2CC00}"/>
    <cellStyle name="Normal 9 6 2 5 3 2" xfId="5195" xr:uid="{5D7E08DF-2D40-40F8-996E-27B718900F5F}"/>
    <cellStyle name="Normal 9 6 2 5 4" xfId="4245" xr:uid="{3E5945EA-6C89-4FAA-AD08-4271796593AF}"/>
    <cellStyle name="Normal 9 6 2 5 4 2" xfId="5196" xr:uid="{A508D7CC-D0A5-47ED-A779-221D5FE550D2}"/>
    <cellStyle name="Normal 9 6 2 5 5" xfId="5193" xr:uid="{42E495A4-9871-4D37-867B-549488CC7967}"/>
    <cellStyle name="Normal 9 6 2 6" xfId="4246" xr:uid="{85941A4B-7C6D-47B9-9DB6-5F9F848F06B2}"/>
    <cellStyle name="Normal 9 6 2 6 2" xfId="5197" xr:uid="{F9FC3934-0479-43F4-80F9-D61EE3610590}"/>
    <cellStyle name="Normal 9 6 2 7" xfId="4247" xr:uid="{D389833E-A11C-4B65-9759-38C688C03AF6}"/>
    <cellStyle name="Normal 9 6 2 7 2" xfId="5198" xr:uid="{27069787-E287-4661-935B-C583DF9CA747}"/>
    <cellStyle name="Normal 9 6 2 8" xfId="4248" xr:uid="{9BFB48E5-74BD-47D8-9432-BEE136CF653B}"/>
    <cellStyle name="Normal 9 6 2 8 2" xfId="5199" xr:uid="{B1138628-EA75-4268-AE4E-9802165C63AE}"/>
    <cellStyle name="Normal 9 6 2 9" xfId="5168" xr:uid="{F49A1CA3-6BEC-491A-954C-E46FDF864C21}"/>
    <cellStyle name="Normal 9 6 3" xfId="424" xr:uid="{4D43CEF3-E39F-48F0-90A7-4ED1C0956454}"/>
    <cellStyle name="Normal 9 6 3 2" xfId="888" xr:uid="{4E26B5FE-D985-4FF3-BBF9-5859A4CCC3A3}"/>
    <cellStyle name="Normal 9 6 3 2 2" xfId="889" xr:uid="{E74B7F28-0D1F-41F2-B9B4-70D1649F5B5D}"/>
    <cellStyle name="Normal 9 6 3 2 2 2" xfId="5202" xr:uid="{CB7A87E5-451D-48FA-BD5A-09E4666046C0}"/>
    <cellStyle name="Normal 9 6 3 2 3" xfId="4249" xr:uid="{22A7A685-4119-46D6-9912-389B0BBB8E41}"/>
    <cellStyle name="Normal 9 6 3 2 3 2" xfId="5203" xr:uid="{E92E0E69-2303-460D-9C8A-E1C279823858}"/>
    <cellStyle name="Normal 9 6 3 2 4" xfId="4250" xr:uid="{69DB3CF4-ACD0-4873-B74C-30F5156B36A0}"/>
    <cellStyle name="Normal 9 6 3 2 4 2" xfId="5204" xr:uid="{4CEC3E83-B06A-4246-AFD5-2866B204B76E}"/>
    <cellStyle name="Normal 9 6 3 2 5" xfId="5201" xr:uid="{414002B3-6E1D-4093-BCB8-2AB36E842093}"/>
    <cellStyle name="Normal 9 6 3 3" xfId="890" xr:uid="{F6E7F8C7-BCE4-4F76-A77C-A0E6F74BB47C}"/>
    <cellStyle name="Normal 9 6 3 3 2" xfId="4251" xr:uid="{97D9A8D9-39D5-492B-AD20-9EB39D211CE9}"/>
    <cellStyle name="Normal 9 6 3 3 2 2" xfId="5206" xr:uid="{9D9865B0-413F-4C81-B218-84C62A6B1475}"/>
    <cellStyle name="Normal 9 6 3 3 3" xfId="4252" xr:uid="{65B69A15-0AC4-41B0-AE6A-EF69A1770E5F}"/>
    <cellStyle name="Normal 9 6 3 3 3 2" xfId="5207" xr:uid="{6DBF73E3-FB5F-45FE-ADED-B0AC96E3B3B1}"/>
    <cellStyle name="Normal 9 6 3 3 4" xfId="4253" xr:uid="{198CFF66-81CE-4CC1-82F5-C76DFC8D3C40}"/>
    <cellStyle name="Normal 9 6 3 3 4 2" xfId="5208" xr:uid="{230BD3DA-F587-46F6-AEA4-518C9440061C}"/>
    <cellStyle name="Normal 9 6 3 3 5" xfId="5205" xr:uid="{D1C4A251-C57D-4667-BB86-769B603D98E5}"/>
    <cellStyle name="Normal 9 6 3 4" xfId="4254" xr:uid="{587CEE61-2EB0-45FB-B396-B4B169658D16}"/>
    <cellStyle name="Normal 9 6 3 4 2" xfId="5209" xr:uid="{CD50E408-48ED-4D87-9251-479BD7B13499}"/>
    <cellStyle name="Normal 9 6 3 5" xfId="4255" xr:uid="{CC261B89-04FD-4B4B-80ED-28279980B662}"/>
    <cellStyle name="Normal 9 6 3 5 2" xfId="5210" xr:uid="{BFCDB86E-4C35-4442-AAAE-2511B67DAD92}"/>
    <cellStyle name="Normal 9 6 3 6" xfId="4256" xr:uid="{EAC30DD1-56AA-410C-BF79-5A853FE3486B}"/>
    <cellStyle name="Normal 9 6 3 6 2" xfId="5211" xr:uid="{5ACD65AF-90A5-48F7-8585-E04BC528FC43}"/>
    <cellStyle name="Normal 9 6 3 7" xfId="5200" xr:uid="{80DEFDD4-2E70-46D5-A983-63852589A3C7}"/>
    <cellStyle name="Normal 9 6 4" xfId="425" xr:uid="{84F4EA71-C191-4E38-9B0F-FF929AE67BC8}"/>
    <cellStyle name="Normal 9 6 4 2" xfId="891" xr:uid="{DD0881B6-31C7-4798-883A-FC5B3523886F}"/>
    <cellStyle name="Normal 9 6 4 2 2" xfId="4257" xr:uid="{A12BD6A3-3AE5-41AA-8E92-064B73561B1A}"/>
    <cellStyle name="Normal 9 6 4 2 2 2" xfId="5214" xr:uid="{11203F13-6B31-4662-B0E6-5AF198BDA40C}"/>
    <cellStyle name="Normal 9 6 4 2 3" xfId="4258" xr:uid="{C36DC5F8-6E6B-4522-8656-6DF4BB348F50}"/>
    <cellStyle name="Normal 9 6 4 2 3 2" xfId="5215" xr:uid="{CD150EF0-2CB5-4BC9-A1D2-3F0A3625967C}"/>
    <cellStyle name="Normal 9 6 4 2 4" xfId="4259" xr:uid="{612D2CB7-AAE0-4A6F-9CF6-4D2C52DA3414}"/>
    <cellStyle name="Normal 9 6 4 2 4 2" xfId="5216" xr:uid="{B30F2117-44B2-4B7D-ABF0-8952BFC99AD6}"/>
    <cellStyle name="Normal 9 6 4 2 5" xfId="5213" xr:uid="{5D81B8EF-BB71-4D6C-8410-EA8A4BA99C0D}"/>
    <cellStyle name="Normal 9 6 4 3" xfId="4260" xr:uid="{401AE473-897A-485E-8584-048B503D3480}"/>
    <cellStyle name="Normal 9 6 4 3 2" xfId="5217" xr:uid="{AFFC1BF0-9E4B-437A-86D2-B642151D4F7A}"/>
    <cellStyle name="Normal 9 6 4 4" xfId="4261" xr:uid="{18326FF0-239F-40FF-ABB1-360DBBAA60EB}"/>
    <cellStyle name="Normal 9 6 4 4 2" xfId="5218" xr:uid="{E108A57F-CBAD-46E4-82F7-D6DD1F21AC21}"/>
    <cellStyle name="Normal 9 6 4 5" xfId="4262" xr:uid="{68EED718-92B2-484F-84B6-2C1FA4F2F0F1}"/>
    <cellStyle name="Normal 9 6 4 5 2" xfId="5219" xr:uid="{E8C2C5F1-3C70-4FC5-B9EC-27C74C167BE7}"/>
    <cellStyle name="Normal 9 6 4 6" xfId="5212" xr:uid="{F4CBE71E-CC85-4373-A009-CDE328D7D262}"/>
    <cellStyle name="Normal 9 6 5" xfId="892" xr:uid="{51BBB153-758F-470B-855A-1D2E9031E282}"/>
    <cellStyle name="Normal 9 6 5 2" xfId="4263" xr:uid="{B6F6318E-FCE1-4BB5-9DDB-399E81D8B2D4}"/>
    <cellStyle name="Normal 9 6 5 2 2" xfId="5221" xr:uid="{146ADC35-2E69-45B6-8C30-C6D91D0B81FC}"/>
    <cellStyle name="Normal 9 6 5 3" xfId="4264" xr:uid="{DFAFED15-77A3-43C7-97EF-2BEF7CAADE6B}"/>
    <cellStyle name="Normal 9 6 5 3 2" xfId="5222" xr:uid="{8EAC49A6-B3B3-4CB3-BA38-906C2F14B9DF}"/>
    <cellStyle name="Normal 9 6 5 4" xfId="4265" xr:uid="{A3FC7722-BBD3-4EAD-B6A7-099A728D3785}"/>
    <cellStyle name="Normal 9 6 5 4 2" xfId="5223" xr:uid="{D08771F7-DCFC-47C9-9304-958B901D1940}"/>
    <cellStyle name="Normal 9 6 5 5" xfId="5220" xr:uid="{B4C8E8D0-97FE-41C9-B11E-0A346BBB8B51}"/>
    <cellStyle name="Normal 9 6 6" xfId="4266" xr:uid="{42A87981-3252-4EEA-A38A-89123AA2F945}"/>
    <cellStyle name="Normal 9 6 6 2" xfId="4267" xr:uid="{33355072-BC8C-4135-80A9-EEFC289CA4ED}"/>
    <cellStyle name="Normal 9 6 6 2 2" xfId="5225" xr:uid="{3CED74F2-7FD9-4890-8FFD-B7C1A0F4E8E9}"/>
    <cellStyle name="Normal 9 6 6 3" xfId="4268" xr:uid="{2CFC23F5-BB8F-4F6C-AB6C-F66CAF526DFB}"/>
    <cellStyle name="Normal 9 6 6 3 2" xfId="5226" xr:uid="{CC738FCF-962F-4BE2-8CEE-F7A27F64CFC7}"/>
    <cellStyle name="Normal 9 6 6 4" xfId="4269" xr:uid="{73FDEE27-BB25-450E-A211-6F702EA93AA7}"/>
    <cellStyle name="Normal 9 6 6 4 2" xfId="5227" xr:uid="{D7A01CE3-86FE-456A-99C1-E6B1870C4002}"/>
    <cellStyle name="Normal 9 6 6 5" xfId="5224" xr:uid="{0307801D-FD2F-4CE7-8D37-87DB730C58A5}"/>
    <cellStyle name="Normal 9 6 7" xfId="4270" xr:uid="{63EB0BF6-EA7A-4136-9B52-63C4C98A739E}"/>
    <cellStyle name="Normal 9 6 7 2" xfId="5228" xr:uid="{5F3EE597-B989-4388-AD77-40A9605586CB}"/>
    <cellStyle name="Normal 9 6 8" xfId="4271" xr:uid="{0E9D30B7-E9D1-4A95-A055-C677C107F717}"/>
    <cellStyle name="Normal 9 6 8 2" xfId="5229" xr:uid="{1353D7D9-7FCE-40B6-ACFE-BDF6523438C6}"/>
    <cellStyle name="Normal 9 6 9" xfId="4272" xr:uid="{CC004109-1C4F-4A4D-B806-A9363209ED6A}"/>
    <cellStyle name="Normal 9 6 9 2" xfId="5230" xr:uid="{6717945E-BF63-4031-AE5B-8E1E2FD3346E}"/>
    <cellStyle name="Normal 9 7" xfId="182" xr:uid="{FD2D85DA-DB7C-4882-9301-806C4D84AD2B}"/>
    <cellStyle name="Normal 9 7 2" xfId="426" xr:uid="{4DE108E0-B717-407B-9286-0F8471D81BD8}"/>
    <cellStyle name="Normal 9 7 2 2" xfId="893" xr:uid="{B1A77370-79BF-475C-8119-EF0693592581}"/>
    <cellStyle name="Normal 9 7 2 2 2" xfId="2475" xr:uid="{9F7ABA6E-EE99-4B2A-B586-BF6F5DD39058}"/>
    <cellStyle name="Normal 9 7 2 2 2 2" xfId="2476" xr:uid="{3D71588A-34E8-4F86-A4A0-8A637F64A897}"/>
    <cellStyle name="Normal 9 7 2 2 2 2 2" xfId="5235" xr:uid="{77967C7D-100A-4592-A51F-7ABCA95F74D0}"/>
    <cellStyle name="Normal 9 7 2 2 2 3" xfId="5234" xr:uid="{D3340EE6-528C-4339-AF18-31E65E69B0E2}"/>
    <cellStyle name="Normal 9 7 2 2 3" xfId="2477" xr:uid="{210966B7-1F61-4A17-A177-DC30D970D242}"/>
    <cellStyle name="Normal 9 7 2 2 3 2" xfId="5236" xr:uid="{F28AF471-0E13-46EB-A433-56DD034D0D0A}"/>
    <cellStyle name="Normal 9 7 2 2 4" xfId="4273" xr:uid="{FA8998DB-5B2A-4D53-947D-73D98E1C7022}"/>
    <cellStyle name="Normal 9 7 2 2 4 2" xfId="5237" xr:uid="{B161E264-7158-4813-9A89-271DDF83043D}"/>
    <cellStyle name="Normal 9 7 2 2 5" xfId="5233" xr:uid="{36AA70AA-D10A-41B5-8D00-134387C88087}"/>
    <cellStyle name="Normal 9 7 2 3" xfId="2478" xr:uid="{37807020-8610-464F-9032-57AD3540845F}"/>
    <cellStyle name="Normal 9 7 2 3 2" xfId="2479" xr:uid="{3414673F-DA7F-4A26-A802-9CCFB1A03D1D}"/>
    <cellStyle name="Normal 9 7 2 3 2 2" xfId="5239" xr:uid="{0F15B6FC-77A3-4F6F-B7B6-593FA45E4DB7}"/>
    <cellStyle name="Normal 9 7 2 3 3" xfId="4274" xr:uid="{5C5491AB-8429-44BD-9676-727DD447D2F2}"/>
    <cellStyle name="Normal 9 7 2 3 3 2" xfId="5240" xr:uid="{05013E39-5C71-49AF-B0E3-1469956948C5}"/>
    <cellStyle name="Normal 9 7 2 3 4" xfId="4275" xr:uid="{E64413B2-82AA-42C2-8839-5AA6B3E8E802}"/>
    <cellStyle name="Normal 9 7 2 3 4 2" xfId="5241" xr:uid="{6EAD77C7-58F1-4924-B7F5-E9F53EC2980D}"/>
    <cellStyle name="Normal 9 7 2 3 5" xfId="5238" xr:uid="{42651C56-E415-485C-ABAA-7F03B51B4E98}"/>
    <cellStyle name="Normal 9 7 2 4" xfId="2480" xr:uid="{3873CD55-8F4E-4D43-BE68-070C5CCC91C1}"/>
    <cellStyle name="Normal 9 7 2 4 2" xfId="5242" xr:uid="{08A3643E-CD8D-4013-9936-CAD921864932}"/>
    <cellStyle name="Normal 9 7 2 5" xfId="4276" xr:uid="{18FF162E-9B94-4D74-AA1B-763C26E372BF}"/>
    <cellStyle name="Normal 9 7 2 5 2" xfId="5243" xr:uid="{2D96FDBC-AA5B-4DC3-B6C4-9D515DC33E50}"/>
    <cellStyle name="Normal 9 7 2 6" xfId="4277" xr:uid="{949497AC-0E29-4D17-9B9C-151B93A200FC}"/>
    <cellStyle name="Normal 9 7 2 6 2" xfId="5244" xr:uid="{EAA24BDC-BCA0-421F-9BC9-F2A85EB4760F}"/>
    <cellStyle name="Normal 9 7 2 7" xfId="5232" xr:uid="{A8B2C72C-D146-4358-A5DF-A5B34AC0C1C1}"/>
    <cellStyle name="Normal 9 7 3" xfId="894" xr:uid="{A3ECC1E7-2909-4E63-BC33-267078224101}"/>
    <cellStyle name="Normal 9 7 3 2" xfId="2481" xr:uid="{EB9F20FF-EF55-49E8-AAE3-2435679CBCC0}"/>
    <cellStyle name="Normal 9 7 3 2 2" xfId="2482" xr:uid="{73736024-2A35-44EA-AF47-84A67429A8EB}"/>
    <cellStyle name="Normal 9 7 3 2 2 2" xfId="5247" xr:uid="{C694D628-634B-496E-AD08-B430D910ADA0}"/>
    <cellStyle name="Normal 9 7 3 2 3" xfId="4278" xr:uid="{B669523C-8293-4B22-9038-BF0068087C27}"/>
    <cellStyle name="Normal 9 7 3 2 3 2" xfId="5248" xr:uid="{5FA351F4-A7AE-4775-861F-1F9DEAD15191}"/>
    <cellStyle name="Normal 9 7 3 2 4" xfId="4279" xr:uid="{F235AA4C-37B1-4B2C-A393-C5940DB1CE0E}"/>
    <cellStyle name="Normal 9 7 3 2 4 2" xfId="5249" xr:uid="{E28D47BD-F26A-4EBF-9500-91DF06C7A203}"/>
    <cellStyle name="Normal 9 7 3 2 5" xfId="5246" xr:uid="{9129F546-65DF-49E9-A57C-5A0AE73B9103}"/>
    <cellStyle name="Normal 9 7 3 3" xfId="2483" xr:uid="{02DBADBC-6F67-493D-9243-97203B1C6E9A}"/>
    <cellStyle name="Normal 9 7 3 3 2" xfId="5250" xr:uid="{8F8A303B-25A9-4388-9EEF-7595B47C44DB}"/>
    <cellStyle name="Normal 9 7 3 4" xfId="4280" xr:uid="{3AD3BBD4-4826-47C9-B706-5493CE54E654}"/>
    <cellStyle name="Normal 9 7 3 4 2" xfId="5251" xr:uid="{D8651A85-6C54-4761-9E44-9A985030ADDE}"/>
    <cellStyle name="Normal 9 7 3 5" xfId="4281" xr:uid="{0C07B57E-237D-4A77-8F12-093231EF2EA8}"/>
    <cellStyle name="Normal 9 7 3 5 2" xfId="5252" xr:uid="{7F2DBC42-2ADA-4B5B-9DED-AA5E802819C6}"/>
    <cellStyle name="Normal 9 7 3 6" xfId="5245" xr:uid="{5163E040-81C3-427A-83B2-23542D10B11D}"/>
    <cellStyle name="Normal 9 7 4" xfId="2484" xr:uid="{812CEA98-4F46-4FAE-8E50-02E2375B09FD}"/>
    <cellStyle name="Normal 9 7 4 2" xfId="2485" xr:uid="{334768D6-5021-441B-A059-2DFB8A400F77}"/>
    <cellStyle name="Normal 9 7 4 2 2" xfId="5254" xr:uid="{24505C35-0BE9-4C58-9560-0B48DC11D410}"/>
    <cellStyle name="Normal 9 7 4 3" xfId="4282" xr:uid="{BFDD9B45-06C3-4633-953F-8943E442DB06}"/>
    <cellStyle name="Normal 9 7 4 3 2" xfId="5255" xr:uid="{164A34E3-C4CC-4BAC-ABF1-C680EFAB9BDF}"/>
    <cellStyle name="Normal 9 7 4 4" xfId="4283" xr:uid="{10987E79-14C2-4161-9A20-3142817068B7}"/>
    <cellStyle name="Normal 9 7 4 4 2" xfId="5256" xr:uid="{ED85B81B-D9E9-4B7B-9EA3-62B3DFCB2A1E}"/>
    <cellStyle name="Normal 9 7 4 5" xfId="5253" xr:uid="{57A57DBC-69E1-403D-B0DD-A066830F8E35}"/>
    <cellStyle name="Normal 9 7 5" xfId="2486" xr:uid="{61973A1E-E5A1-4B6B-BF3D-1DCB31940A08}"/>
    <cellStyle name="Normal 9 7 5 2" xfId="4284" xr:uid="{D39ADF36-038C-400B-995D-5EC7CF4058A7}"/>
    <cellStyle name="Normal 9 7 5 2 2" xfId="5258" xr:uid="{D68F72ED-FC61-43B6-BC77-1C0F7066FFFC}"/>
    <cellStyle name="Normal 9 7 5 3" xfId="4285" xr:uid="{16BA9D49-7403-499D-B0A7-C68303B97E5F}"/>
    <cellStyle name="Normal 9 7 5 3 2" xfId="5259" xr:uid="{BD1E80AE-21EC-421F-831D-D3E88597657C}"/>
    <cellStyle name="Normal 9 7 5 4" xfId="4286" xr:uid="{687C4812-B4F1-45F7-8EE2-42FB9D78BE70}"/>
    <cellStyle name="Normal 9 7 5 4 2" xfId="5260" xr:uid="{1F9CA90C-1816-4147-BF42-652A9BFB2126}"/>
    <cellStyle name="Normal 9 7 5 5" xfId="5257" xr:uid="{10D76DAE-DD68-4267-BBDC-E63B6E7FD197}"/>
    <cellStyle name="Normal 9 7 6" xfId="4287" xr:uid="{A63B6CF7-2895-4CDB-808A-980387B212A2}"/>
    <cellStyle name="Normal 9 7 6 2" xfId="5261" xr:uid="{E12067E4-9602-42E5-80BD-8D67E4847C0F}"/>
    <cellStyle name="Normal 9 7 7" xfId="4288" xr:uid="{1B95EBA8-E8F7-4FA7-BC79-F7876A1D72A0}"/>
    <cellStyle name="Normal 9 7 7 2" xfId="5262" xr:uid="{51D174B5-FB90-4023-BD4E-B1BEF2F0BD1F}"/>
    <cellStyle name="Normal 9 7 8" xfId="4289" xr:uid="{953CBA2B-16BD-4F76-8293-C8CFBFCC3B62}"/>
    <cellStyle name="Normal 9 7 8 2" xfId="5263" xr:uid="{99D53145-9C3A-4FC8-B5C6-643D0085DA7A}"/>
    <cellStyle name="Normal 9 7 9" xfId="5231" xr:uid="{E95A4731-A6CC-467D-B43A-EDD9EF1B5D8C}"/>
    <cellStyle name="Normal 9 8" xfId="427" xr:uid="{93744201-D01D-4367-B88C-E67AE6B04900}"/>
    <cellStyle name="Normal 9 8 2" xfId="895" xr:uid="{368A4E24-81F9-4417-AD69-7D286771D1F6}"/>
    <cellStyle name="Normal 9 8 2 2" xfId="896" xr:uid="{BDA80B83-1D7C-4385-96EA-8F9BC8B94D82}"/>
    <cellStyle name="Normal 9 8 2 2 2" xfId="2487" xr:uid="{14DE23EB-4983-478D-A0E7-A42A6654CBEC}"/>
    <cellStyle name="Normal 9 8 2 2 2 2" xfId="5267" xr:uid="{E432D3DC-22C7-43B4-A3E6-795AAFF1AB8E}"/>
    <cellStyle name="Normal 9 8 2 2 3" xfId="4290" xr:uid="{F10F4127-8092-49E6-89E5-F6CB298B1665}"/>
    <cellStyle name="Normal 9 8 2 2 3 2" xfId="5268" xr:uid="{BF63EEF9-8DAE-42D7-8356-5C3A040D788D}"/>
    <cellStyle name="Normal 9 8 2 2 4" xfId="4291" xr:uid="{15787FE5-26BC-4D46-8F12-EFF857F902BD}"/>
    <cellStyle name="Normal 9 8 2 2 4 2" xfId="5269" xr:uid="{48404209-D18C-4E72-9278-ED0E392E7C71}"/>
    <cellStyle name="Normal 9 8 2 2 5" xfId="5266" xr:uid="{952A9AFB-CA8C-421A-9374-4A5284A3102A}"/>
    <cellStyle name="Normal 9 8 2 3" xfId="2488" xr:uid="{61B8D2D3-B1DA-4813-B968-CD39EC5B9EA0}"/>
    <cellStyle name="Normal 9 8 2 3 2" xfId="5270" xr:uid="{A2155E57-7508-42FC-B9B8-9E99E8205B8F}"/>
    <cellStyle name="Normal 9 8 2 4" xfId="4292" xr:uid="{3918FE03-806E-42A2-81FE-FD27EADAC3F2}"/>
    <cellStyle name="Normal 9 8 2 4 2" xfId="5271" xr:uid="{F2AF91B0-3E5A-41D7-9225-A5D671DAD4F5}"/>
    <cellStyle name="Normal 9 8 2 5" xfId="4293" xr:uid="{1581B95C-FD55-4A31-A04E-1119256A9800}"/>
    <cellStyle name="Normal 9 8 2 5 2" xfId="5272" xr:uid="{6528A898-4ED7-4C20-9E80-1DD5D1FFE82D}"/>
    <cellStyle name="Normal 9 8 2 6" xfId="5265" xr:uid="{CDB1C188-0271-4D68-94C5-93D8FA7DEE10}"/>
    <cellStyle name="Normal 9 8 3" xfId="897" xr:uid="{D84281F0-1F9A-467D-8B4C-C5EFE96ABA51}"/>
    <cellStyle name="Normal 9 8 3 2" xfId="2489" xr:uid="{12E1A418-DA2C-4F47-9A02-43432B7B7F0A}"/>
    <cellStyle name="Normal 9 8 3 2 2" xfId="5274" xr:uid="{C1472B2C-4607-4138-9C69-45BE1A9E3E05}"/>
    <cellStyle name="Normal 9 8 3 3" xfId="4294" xr:uid="{4B52C70D-8370-4C7E-B294-3DFEF8644C96}"/>
    <cellStyle name="Normal 9 8 3 3 2" xfId="5275" xr:uid="{F4A6895E-A95C-49A6-AD76-560EA12B9143}"/>
    <cellStyle name="Normal 9 8 3 4" xfId="4295" xr:uid="{E636EFAF-665B-4FA1-920B-D441F3E39D5D}"/>
    <cellStyle name="Normal 9 8 3 4 2" xfId="5276" xr:uid="{2A2D5D8F-C82C-4A07-9EA3-92632252F337}"/>
    <cellStyle name="Normal 9 8 3 5" xfId="5273" xr:uid="{DAFB5BA9-0FE5-4C57-B636-C38ED1D005BE}"/>
    <cellStyle name="Normal 9 8 4" xfId="2490" xr:uid="{26A99561-0D58-46EC-88C0-E3693C489904}"/>
    <cellStyle name="Normal 9 8 4 2" xfId="4296" xr:uid="{F8357738-04E3-475A-AA60-457B424AB563}"/>
    <cellStyle name="Normal 9 8 4 2 2" xfId="5278" xr:uid="{66D5DF09-A933-495D-A9B0-990063ECB4CE}"/>
    <cellStyle name="Normal 9 8 4 3" xfId="4297" xr:uid="{0747957C-A608-4921-AAB1-27A7764E9C6E}"/>
    <cellStyle name="Normal 9 8 4 3 2" xfId="5279" xr:uid="{2928C65C-4873-4E24-88E5-CA6BFDA7F7F6}"/>
    <cellStyle name="Normal 9 8 4 4" xfId="4298" xr:uid="{067627E2-1F60-408B-A0A6-72BF7AF46879}"/>
    <cellStyle name="Normal 9 8 4 4 2" xfId="5280" xr:uid="{1FB5AEE7-9591-4A40-9AE2-87C4DE744B5C}"/>
    <cellStyle name="Normal 9 8 4 5" xfId="5277" xr:uid="{2EA8B8BE-D80D-44EA-B497-D4319469697A}"/>
    <cellStyle name="Normal 9 8 5" xfId="4299" xr:uid="{7421E919-6628-419B-9BC9-DD56FEAE96F5}"/>
    <cellStyle name="Normal 9 8 5 2" xfId="5281" xr:uid="{658289D7-DDAA-4184-85A8-EF4D79036BD0}"/>
    <cellStyle name="Normal 9 8 6" xfId="4300" xr:uid="{FB4ACF3F-F05A-42F0-AF1E-4348DDB06E5F}"/>
    <cellStyle name="Normal 9 8 6 2" xfId="5282" xr:uid="{CF57EF98-0DA0-49B4-AF56-2384F5958C06}"/>
    <cellStyle name="Normal 9 8 7" xfId="4301" xr:uid="{19BEA524-5E27-411B-972C-71820FBF560B}"/>
    <cellStyle name="Normal 9 8 7 2" xfId="5283" xr:uid="{49E638EF-A747-4122-84B9-688AF5C1EF00}"/>
    <cellStyle name="Normal 9 8 8" xfId="5264" xr:uid="{C8EF7BB4-A1A1-42A2-A6B4-AAB4B65DB66A}"/>
    <cellStyle name="Normal 9 9" xfId="428" xr:uid="{3B0C7044-3A79-43D6-B05E-94D43F4BDA39}"/>
    <cellStyle name="Normal 9 9 2" xfId="898" xr:uid="{2140FE1F-0E2D-4A29-ABA7-831483D4A2CA}"/>
    <cellStyle name="Normal 9 9 2 2" xfId="2491" xr:uid="{0BAB21E3-0AD9-4F2B-82C3-5B8C4C74FF82}"/>
    <cellStyle name="Normal 9 9 2 2 2" xfId="5286" xr:uid="{8A13D2C6-BF29-438D-9D26-79134F974FD1}"/>
    <cellStyle name="Normal 9 9 2 3" xfId="4302" xr:uid="{FA78877B-F359-4347-8C21-C47809E73866}"/>
    <cellStyle name="Normal 9 9 2 3 2" xfId="5287" xr:uid="{FEF52438-E45B-4B59-A2A2-99189F82C93B}"/>
    <cellStyle name="Normal 9 9 2 4" xfId="4303" xr:uid="{EAB71397-8035-4760-AFE2-70F6D6548E01}"/>
    <cellStyle name="Normal 9 9 2 4 2" xfId="5288" xr:uid="{6C61F3B6-1CF3-4BE2-8E68-53A6E1CB94B6}"/>
    <cellStyle name="Normal 9 9 2 5" xfId="5285" xr:uid="{172B3D10-9633-40C7-B55D-ADA3E1647690}"/>
    <cellStyle name="Normal 9 9 3" xfId="2492" xr:uid="{18B8365E-4AC0-4D54-9072-B3B069870A20}"/>
    <cellStyle name="Normal 9 9 3 2" xfId="4304" xr:uid="{34051BC5-F4F3-4F96-9715-09CF923EE499}"/>
    <cellStyle name="Normal 9 9 3 2 2" xfId="5290" xr:uid="{94018CD7-0211-49A9-99FE-7CA314B7A547}"/>
    <cellStyle name="Normal 9 9 3 3" xfId="4305" xr:uid="{F91859D7-7258-4133-8706-961B091298EF}"/>
    <cellStyle name="Normal 9 9 3 3 2" xfId="5291" xr:uid="{D6A4E96B-27C8-4BFE-A646-948D41A45722}"/>
    <cellStyle name="Normal 9 9 3 4" xfId="4306" xr:uid="{C553D265-3D3E-4E5E-9B2E-A51227FC5DAD}"/>
    <cellStyle name="Normal 9 9 3 4 2" xfId="5292" xr:uid="{B00CB855-4735-45AC-9AA9-AD068C6CF8E9}"/>
    <cellStyle name="Normal 9 9 3 5" xfId="5289" xr:uid="{EE8629AB-8674-4574-86A8-D79358A2EB18}"/>
    <cellStyle name="Normal 9 9 4" xfId="4307" xr:uid="{FC351193-4251-4FB4-A5B8-59BCC6A03F87}"/>
    <cellStyle name="Normal 9 9 4 2" xfId="5293" xr:uid="{738FA818-D594-4BAA-8C07-E5ADF32FBB76}"/>
    <cellStyle name="Normal 9 9 5" xfId="4308" xr:uid="{82F8C33A-9A73-4428-8731-9549A037344D}"/>
    <cellStyle name="Normal 9 9 5 2" xfId="5294" xr:uid="{92874472-522F-4346-A633-B941A4A8BA6E}"/>
    <cellStyle name="Normal 9 9 6" xfId="4309" xr:uid="{828E9EC4-F741-4AAF-8E62-F084A1986A3C}"/>
    <cellStyle name="Normal 9 9 6 2" xfId="5295" xr:uid="{5C1C8522-3054-4E66-A417-27AC2696AF4F}"/>
    <cellStyle name="Normal 9 9 7" xfId="5284" xr:uid="{F1BEA639-9948-44FE-95B6-6894D03D8239}"/>
    <cellStyle name="Percent 2" xfId="183" xr:uid="{B02B0355-90AE-4DBE-8B9D-F25F4A4A9B3E}"/>
    <cellStyle name="Percent 2 2" xfId="5296" xr:uid="{6E0C612A-E3C5-47BD-9748-4C1A964197F6}"/>
    <cellStyle name="Percent 2 2 2" xfId="5389" xr:uid="{2FFA922E-B417-427C-8412-6D54D076D711}"/>
    <cellStyle name="Гиперссылка 2" xfId="4" xr:uid="{49BAA0F8-B3D3-41B5-87DD-435502328B29}"/>
    <cellStyle name="Гиперссылка 2 2" xfId="5297" xr:uid="{D30D735C-1D3D-4E1C-9778-C6ABF7AE343F}"/>
    <cellStyle name="Обычный 2" xfId="1" xr:uid="{A3CD5D5E-4502-4158-8112-08CDD679ACF5}"/>
    <cellStyle name="Обычный 2 2" xfId="5" xr:uid="{D19F253E-EE9B-4476-9D91-2EE3A6D7A3DC}"/>
    <cellStyle name="Обычный 2 2 2" xfId="5299" xr:uid="{28AB25B3-3116-4C4D-8614-995990B6A7BF}"/>
    <cellStyle name="Обычный 2 3" xfId="5298" xr:uid="{B56FA11B-1B27-4340-8C2D-706D681081C0}"/>
    <cellStyle name="常规_Sheet1_1" xfId="4411" xr:uid="{12E7603E-954F-47C0-A02D-26B1B2BC3EF9}"/>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cell r="B4300">
            <v>36.57</v>
          </cell>
          <cell r="C4300">
            <v>38.44</v>
          </cell>
          <cell r="D4300">
            <v>44.35</v>
          </cell>
          <cell r="E4300">
            <v>23.12</v>
          </cell>
          <cell r="F4300">
            <v>26.75</v>
          </cell>
          <cell r="G4300">
            <v>21.63</v>
          </cell>
          <cell r="H4300">
            <v>3.33</v>
          </cell>
        </row>
        <row r="4301">
          <cell r="A4301">
            <v>45202</v>
          </cell>
          <cell r="B4301">
            <v>36.94</v>
          </cell>
          <cell r="C4301">
            <v>38.49</v>
          </cell>
          <cell r="D4301">
            <v>44.4</v>
          </cell>
          <cell r="E4301">
            <v>23.07</v>
          </cell>
          <cell r="F4301">
            <v>26.79</v>
          </cell>
          <cell r="G4301">
            <v>21.63</v>
          </cell>
          <cell r="H4301">
            <v>3.32</v>
          </cell>
        </row>
        <row r="4302">
          <cell r="A4302">
            <v>45203</v>
          </cell>
          <cell r="B4302">
            <v>36.99</v>
          </cell>
          <cell r="C4302">
            <v>38.51</v>
          </cell>
          <cell r="D4302">
            <v>44.39</v>
          </cell>
          <cell r="E4302">
            <v>22.87</v>
          </cell>
          <cell r="F4302">
            <v>26.77</v>
          </cell>
          <cell r="G4302">
            <v>21.44</v>
          </cell>
          <cell r="H4302">
            <v>3.32</v>
          </cell>
        </row>
        <row r="4303">
          <cell r="A4303">
            <v>45204</v>
          </cell>
          <cell r="B4303">
            <v>36.659999999999997</v>
          </cell>
          <cell r="C4303">
            <v>38.380000000000003</v>
          </cell>
          <cell r="D4303">
            <v>44.33</v>
          </cell>
          <cell r="E4303">
            <v>22.91</v>
          </cell>
          <cell r="F4303">
            <v>26.52</v>
          </cell>
          <cell r="G4303">
            <v>21.48</v>
          </cell>
          <cell r="H4303">
            <v>3.31</v>
          </cell>
        </row>
        <row r="4304">
          <cell r="A4304">
            <v>45205</v>
          </cell>
          <cell r="B4304">
            <v>36.83</v>
          </cell>
          <cell r="C4304">
            <v>38.619999999999997</v>
          </cell>
          <cell r="D4304">
            <v>44.62</v>
          </cell>
          <cell r="E4304">
            <v>23.07</v>
          </cell>
          <cell r="F4304">
            <v>26.67</v>
          </cell>
          <cell r="G4304">
            <v>21.69</v>
          </cell>
          <cell r="H4304">
            <v>3.33</v>
          </cell>
        </row>
        <row r="4305">
          <cell r="A4305">
            <v>45206</v>
          </cell>
          <cell r="B4305">
            <v>36.840000000000003</v>
          </cell>
          <cell r="C4305">
            <v>38.67</v>
          </cell>
          <cell r="D4305">
            <v>44.72</v>
          </cell>
          <cell r="E4305">
            <v>23.07</v>
          </cell>
          <cell r="F4305">
            <v>26.7</v>
          </cell>
          <cell r="G4305">
            <v>21.7</v>
          </cell>
          <cell r="H4305">
            <v>3.33</v>
          </cell>
        </row>
        <row r="4306">
          <cell r="A4306">
            <v>45207</v>
          </cell>
          <cell r="B4306">
            <v>36.840000000000003</v>
          </cell>
          <cell r="C4306">
            <v>38.67</v>
          </cell>
          <cell r="D4306">
            <v>44.72</v>
          </cell>
          <cell r="E4306">
            <v>23.07</v>
          </cell>
          <cell r="F4306">
            <v>26.7</v>
          </cell>
          <cell r="G4306">
            <v>21.7</v>
          </cell>
          <cell r="H4306">
            <v>3.33</v>
          </cell>
        </row>
        <row r="4307">
          <cell r="A4307">
            <v>45208</v>
          </cell>
          <cell r="B4307">
            <v>36.909999999999997</v>
          </cell>
          <cell r="C4307">
            <v>38.79</v>
          </cell>
          <cell r="D4307">
            <v>44.86</v>
          </cell>
          <cell r="E4307">
            <v>23.11</v>
          </cell>
          <cell r="F4307">
            <v>26.85</v>
          </cell>
          <cell r="G4307">
            <v>21.79</v>
          </cell>
          <cell r="H4307">
            <v>3.34</v>
          </cell>
        </row>
        <row r="4308">
          <cell r="A4308">
            <v>45209</v>
          </cell>
          <cell r="B4308">
            <v>36.700000000000003</v>
          </cell>
          <cell r="C4308">
            <v>38.630000000000003</v>
          </cell>
          <cell r="D4308">
            <v>44.74</v>
          </cell>
          <cell r="E4308">
            <v>23.22</v>
          </cell>
          <cell r="F4308">
            <v>26.85</v>
          </cell>
          <cell r="G4308">
            <v>21.9</v>
          </cell>
          <cell r="H4308">
            <v>3.34</v>
          </cell>
        </row>
        <row r="4309">
          <cell r="A4309">
            <v>45210</v>
          </cell>
          <cell r="B4309">
            <v>36.369999999999997</v>
          </cell>
          <cell r="C4309">
            <v>38.369999999999997</v>
          </cell>
          <cell r="D4309">
            <v>44.72</v>
          </cell>
          <cell r="E4309">
            <v>22.99</v>
          </cell>
          <cell r="F4309">
            <v>26.57</v>
          </cell>
          <cell r="G4309">
            <v>21.69</v>
          </cell>
          <cell r="H4309">
            <v>3.33</v>
          </cell>
        </row>
        <row r="4310">
          <cell r="A4310">
            <v>45211</v>
          </cell>
          <cell r="B4310">
            <v>36.200000000000003</v>
          </cell>
          <cell r="C4310">
            <v>38.25</v>
          </cell>
          <cell r="D4310">
            <v>44.35</v>
          </cell>
          <cell r="E4310">
            <v>22.85</v>
          </cell>
          <cell r="F4310">
            <v>26.45</v>
          </cell>
          <cell r="G4310">
            <v>21.51</v>
          </cell>
          <cell r="H4310">
            <v>3.3</v>
          </cell>
        </row>
        <row r="4311">
          <cell r="A4311">
            <v>45212</v>
          </cell>
          <cell r="B4311">
            <v>36.049999999999997</v>
          </cell>
          <cell r="C4311">
            <v>38.090000000000003</v>
          </cell>
          <cell r="D4311">
            <v>44.09</v>
          </cell>
          <cell r="E4311">
            <v>22.71</v>
          </cell>
          <cell r="F4311">
            <v>26.33</v>
          </cell>
          <cell r="G4311">
            <v>21.35</v>
          </cell>
          <cell r="H4311">
            <v>3.29</v>
          </cell>
        </row>
        <row r="4312">
          <cell r="A4312">
            <v>45213</v>
          </cell>
          <cell r="B4312">
            <v>36.049999999999997</v>
          </cell>
          <cell r="C4312">
            <v>38.090000000000003</v>
          </cell>
          <cell r="D4312">
            <v>44.09</v>
          </cell>
          <cell r="E4312">
            <v>22.71</v>
          </cell>
          <cell r="F4312">
            <v>26.33</v>
          </cell>
          <cell r="G4312">
            <v>21.35</v>
          </cell>
          <cell r="H4312">
            <v>3.29</v>
          </cell>
        </row>
        <row r="4313">
          <cell r="A4313">
            <v>45214</v>
          </cell>
          <cell r="B4313">
            <v>36.049999999999997</v>
          </cell>
          <cell r="C4313">
            <v>38.090000000000003</v>
          </cell>
          <cell r="D4313">
            <v>44.09</v>
          </cell>
          <cell r="E4313">
            <v>22.71</v>
          </cell>
          <cell r="F4313">
            <v>26.33</v>
          </cell>
          <cell r="G4313">
            <v>21.35</v>
          </cell>
          <cell r="H4313">
            <v>3.29</v>
          </cell>
        </row>
        <row r="4314">
          <cell r="A4314">
            <v>45215</v>
          </cell>
          <cell r="B4314">
            <v>36.119999999999997</v>
          </cell>
          <cell r="C4314">
            <v>37.81</v>
          </cell>
          <cell r="D4314">
            <v>43.66</v>
          </cell>
          <cell r="E4314">
            <v>22.43</v>
          </cell>
          <cell r="F4314">
            <v>26.28</v>
          </cell>
          <cell r="G4314">
            <v>21.1</v>
          </cell>
          <cell r="H4314">
            <v>3.27</v>
          </cell>
        </row>
        <row r="4315">
          <cell r="A4315">
            <v>45216</v>
          </cell>
          <cell r="B4315">
            <v>36.24</v>
          </cell>
          <cell r="C4315">
            <v>38.04</v>
          </cell>
          <cell r="D4315">
            <v>43.98</v>
          </cell>
          <cell r="E4315">
            <v>22.62</v>
          </cell>
          <cell r="F4315">
            <v>26.4</v>
          </cell>
          <cell r="G4315">
            <v>21.11</v>
          </cell>
          <cell r="H4315">
            <v>3.3</v>
          </cell>
        </row>
        <row r="4316">
          <cell r="A4316">
            <v>45217</v>
          </cell>
          <cell r="B4316">
            <v>36.19</v>
          </cell>
          <cell r="C4316">
            <v>38.04</v>
          </cell>
          <cell r="D4316">
            <v>43.79</v>
          </cell>
          <cell r="E4316">
            <v>22.61</v>
          </cell>
          <cell r="F4316">
            <v>26.31</v>
          </cell>
          <cell r="G4316">
            <v>21.03</v>
          </cell>
          <cell r="H4316">
            <v>3.29</v>
          </cell>
        </row>
        <row r="4317">
          <cell r="A4317">
            <v>45218</v>
          </cell>
          <cell r="B4317">
            <v>36.270000000000003</v>
          </cell>
          <cell r="C4317">
            <v>38.01</v>
          </cell>
          <cell r="D4317">
            <v>43.78</v>
          </cell>
          <cell r="E4317">
            <v>22.48</v>
          </cell>
          <cell r="F4317">
            <v>26.24</v>
          </cell>
          <cell r="G4317">
            <v>20.91</v>
          </cell>
          <cell r="H4317">
            <v>3.27</v>
          </cell>
        </row>
        <row r="4318">
          <cell r="A4318">
            <v>45219</v>
          </cell>
          <cell r="B4318">
            <v>36.33</v>
          </cell>
          <cell r="C4318">
            <v>38.200000000000003</v>
          </cell>
          <cell r="D4318">
            <v>43.79</v>
          </cell>
          <cell r="E4318">
            <v>22.53</v>
          </cell>
          <cell r="F4318">
            <v>26.26</v>
          </cell>
          <cell r="G4318">
            <v>20.88</v>
          </cell>
          <cell r="H4318">
            <v>3.29</v>
          </cell>
        </row>
        <row r="4319">
          <cell r="A4319">
            <v>45220</v>
          </cell>
          <cell r="B4319">
            <v>36.369999999999997</v>
          </cell>
          <cell r="C4319">
            <v>38.32</v>
          </cell>
          <cell r="D4319">
            <v>43.87</v>
          </cell>
          <cell r="E4319">
            <v>22.57</v>
          </cell>
          <cell r="F4319">
            <v>26.36</v>
          </cell>
          <cell r="G4319">
            <v>20.93</v>
          </cell>
          <cell r="H4319">
            <v>3.3</v>
          </cell>
        </row>
        <row r="4320">
          <cell r="A4320">
            <v>45221</v>
          </cell>
          <cell r="B4320">
            <v>36.369999999999997</v>
          </cell>
          <cell r="C4320">
            <v>38.32</v>
          </cell>
          <cell r="D4320">
            <v>43.87</v>
          </cell>
          <cell r="E4320">
            <v>22.57</v>
          </cell>
          <cell r="F4320">
            <v>26.36</v>
          </cell>
          <cell r="G4320">
            <v>20.93</v>
          </cell>
          <cell r="H4320">
            <v>3.3</v>
          </cell>
        </row>
        <row r="4321">
          <cell r="A4321">
            <v>45222</v>
          </cell>
          <cell r="B4321">
            <v>36.369999999999997</v>
          </cell>
          <cell r="C4321">
            <v>38.32</v>
          </cell>
          <cell r="D4321">
            <v>43.87</v>
          </cell>
          <cell r="E4321">
            <v>22.57</v>
          </cell>
          <cell r="F4321">
            <v>26.36</v>
          </cell>
          <cell r="G4321">
            <v>20.93</v>
          </cell>
          <cell r="H4321">
            <v>3.3</v>
          </cell>
        </row>
        <row r="4322">
          <cell r="A4322">
            <v>45223</v>
          </cell>
          <cell r="B4322">
            <v>36.04</v>
          </cell>
          <cell r="C4322">
            <v>38.26</v>
          </cell>
          <cell r="D4322">
            <v>43.93</v>
          </cell>
          <cell r="E4322">
            <v>22.48</v>
          </cell>
          <cell r="F4322">
            <v>26.15</v>
          </cell>
          <cell r="G4322">
            <v>20.81</v>
          </cell>
          <cell r="H4322">
            <v>3.27</v>
          </cell>
        </row>
        <row r="4323">
          <cell r="A4323">
            <v>45224</v>
          </cell>
          <cell r="B4323">
            <v>35.979999999999997</v>
          </cell>
          <cell r="C4323">
            <v>37.93</v>
          </cell>
          <cell r="D4323">
            <v>43.54</v>
          </cell>
          <cell r="E4323">
            <v>22.6</v>
          </cell>
          <cell r="F4323">
            <v>26</v>
          </cell>
          <cell r="G4323">
            <v>20.81</v>
          </cell>
          <cell r="H4323">
            <v>3.22</v>
          </cell>
        </row>
        <row r="4324">
          <cell r="A4324">
            <v>45225</v>
          </cell>
          <cell r="B4324">
            <v>36.17</v>
          </cell>
          <cell r="C4324">
            <v>38</v>
          </cell>
          <cell r="D4324">
            <v>43.52</v>
          </cell>
          <cell r="E4324">
            <v>22.35</v>
          </cell>
          <cell r="F4324">
            <v>26</v>
          </cell>
          <cell r="G4324">
            <v>20.66</v>
          </cell>
          <cell r="H4324">
            <v>3.23</v>
          </cell>
        </row>
        <row r="4325">
          <cell r="A4325">
            <v>45226</v>
          </cell>
          <cell r="B4325">
            <v>36.090000000000003</v>
          </cell>
          <cell r="C4325">
            <v>37.9</v>
          </cell>
          <cell r="D4325">
            <v>43.51</v>
          </cell>
          <cell r="E4325">
            <v>22.46</v>
          </cell>
          <cell r="F4325">
            <v>25.91</v>
          </cell>
          <cell r="G4325">
            <v>20.73</v>
          </cell>
          <cell r="H4325">
            <v>3.22</v>
          </cell>
        </row>
        <row r="4326">
          <cell r="A4326">
            <v>45227</v>
          </cell>
          <cell r="B4326">
            <v>36.07</v>
          </cell>
          <cell r="C4326">
            <v>37.9</v>
          </cell>
          <cell r="D4326">
            <v>43.51</v>
          </cell>
          <cell r="E4326">
            <v>22.51</v>
          </cell>
          <cell r="F4326">
            <v>25.94</v>
          </cell>
          <cell r="G4326">
            <v>20.74</v>
          </cell>
          <cell r="H4326">
            <v>3.22</v>
          </cell>
        </row>
        <row r="4327">
          <cell r="A4327">
            <v>45228</v>
          </cell>
          <cell r="B4327">
            <v>36.07</v>
          </cell>
          <cell r="C4327">
            <v>37.9</v>
          </cell>
          <cell r="D4327">
            <v>43.51</v>
          </cell>
          <cell r="E4327">
            <v>22.51</v>
          </cell>
          <cell r="F4327">
            <v>25.94</v>
          </cell>
          <cell r="G4327">
            <v>20.74</v>
          </cell>
          <cell r="H4327">
            <v>3.22</v>
          </cell>
        </row>
        <row r="4328">
          <cell r="A4328">
            <v>45229</v>
          </cell>
          <cell r="B4328">
            <v>35.909999999999997</v>
          </cell>
          <cell r="C4328">
            <v>37.729999999999997</v>
          </cell>
          <cell r="D4328">
            <v>43.26</v>
          </cell>
          <cell r="E4328">
            <v>22.42</v>
          </cell>
          <cell r="F4328">
            <v>25.72</v>
          </cell>
          <cell r="G4328">
            <v>20.64</v>
          </cell>
          <cell r="H4328">
            <v>3.2</v>
          </cell>
        </row>
        <row r="4329">
          <cell r="A4329">
            <v>45230</v>
          </cell>
          <cell r="B4329">
            <v>35.81</v>
          </cell>
          <cell r="C4329">
            <v>37.79</v>
          </cell>
          <cell r="D4329">
            <v>43.28</v>
          </cell>
          <cell r="E4329">
            <v>22.4</v>
          </cell>
          <cell r="F4329">
            <v>25.69</v>
          </cell>
          <cell r="G4329">
            <v>20.62</v>
          </cell>
          <cell r="H4329">
            <v>3.2</v>
          </cell>
        </row>
        <row r="4330">
          <cell r="A4330">
            <v>45231</v>
          </cell>
          <cell r="B4330">
            <v>36.11</v>
          </cell>
          <cell r="C4330">
            <v>37.979999999999997</v>
          </cell>
          <cell r="D4330">
            <v>43.61</v>
          </cell>
          <cell r="E4330">
            <v>22.46</v>
          </cell>
          <cell r="F4330">
            <v>25.82</v>
          </cell>
          <cell r="G4330">
            <v>20.66</v>
          </cell>
          <cell r="H4330">
            <v>3.22</v>
          </cell>
        </row>
        <row r="4331">
          <cell r="A4331">
            <v>45232</v>
          </cell>
          <cell r="B4331">
            <v>35.82</v>
          </cell>
          <cell r="C4331">
            <v>37.770000000000003</v>
          </cell>
          <cell r="D4331">
            <v>43.43</v>
          </cell>
          <cell r="E4331">
            <v>22.65</v>
          </cell>
          <cell r="F4331">
            <v>25.71</v>
          </cell>
          <cell r="G4331">
            <v>20.82</v>
          </cell>
          <cell r="H4331">
            <v>3.2</v>
          </cell>
        </row>
        <row r="4332">
          <cell r="A4332">
            <v>45233</v>
          </cell>
          <cell r="B4332">
            <v>35.78</v>
          </cell>
          <cell r="C4332">
            <v>37.799999999999997</v>
          </cell>
          <cell r="D4332">
            <v>43.39</v>
          </cell>
          <cell r="E4332">
            <v>22.61</v>
          </cell>
          <cell r="F4332">
            <v>25.83</v>
          </cell>
          <cell r="G4332">
            <v>20.81</v>
          </cell>
          <cell r="H4332">
            <v>3.2</v>
          </cell>
        </row>
        <row r="4333">
          <cell r="A4333">
            <v>45234</v>
          </cell>
          <cell r="B4333">
            <v>35.57</v>
          </cell>
          <cell r="C4333">
            <v>37.64</v>
          </cell>
          <cell r="D4333">
            <v>43.14</v>
          </cell>
          <cell r="E4333">
            <v>22.51</v>
          </cell>
          <cell r="F4333">
            <v>25.68</v>
          </cell>
          <cell r="G4333">
            <v>20.74</v>
          </cell>
          <cell r="H4333">
            <v>3.2</v>
          </cell>
        </row>
        <row r="4334">
          <cell r="A4334">
            <v>45235</v>
          </cell>
          <cell r="B4334">
            <v>35.57</v>
          </cell>
          <cell r="C4334">
            <v>37.64</v>
          </cell>
          <cell r="D4334">
            <v>43.14</v>
          </cell>
          <cell r="E4334">
            <v>22.51</v>
          </cell>
          <cell r="F4334">
            <v>25.68</v>
          </cell>
          <cell r="G4334">
            <v>20.74</v>
          </cell>
          <cell r="H4334">
            <v>3.2</v>
          </cell>
        </row>
        <row r="4335">
          <cell r="A4335">
            <v>45236</v>
          </cell>
          <cell r="B4335">
            <v>35.340000000000003</v>
          </cell>
          <cell r="C4335">
            <v>37.700000000000003</v>
          </cell>
          <cell r="D4335">
            <v>43.47</v>
          </cell>
          <cell r="E4335">
            <v>22.62</v>
          </cell>
          <cell r="F4335">
            <v>25.67</v>
          </cell>
          <cell r="G4335">
            <v>20.88</v>
          </cell>
          <cell r="H4335">
            <v>3.23</v>
          </cell>
        </row>
        <row r="4336">
          <cell r="A4336">
            <v>45237</v>
          </cell>
          <cell r="B4336">
            <v>35.4</v>
          </cell>
          <cell r="C4336">
            <v>37.72</v>
          </cell>
          <cell r="D4336">
            <v>43.45</v>
          </cell>
          <cell r="E4336">
            <v>22.54</v>
          </cell>
          <cell r="F4336">
            <v>25.64</v>
          </cell>
          <cell r="G4336">
            <v>20.79</v>
          </cell>
          <cell r="H4336">
            <v>3.22</v>
          </cell>
        </row>
        <row r="4337">
          <cell r="A4337">
            <v>45238</v>
          </cell>
          <cell r="B4337">
            <v>35.4</v>
          </cell>
          <cell r="C4337">
            <v>37.65</v>
          </cell>
          <cell r="D4337">
            <v>43.25</v>
          </cell>
          <cell r="E4337">
            <v>22.37</v>
          </cell>
          <cell r="F4337">
            <v>25.51</v>
          </cell>
          <cell r="G4337">
            <v>20.7</v>
          </cell>
          <cell r="H4337">
            <v>3.22</v>
          </cell>
        </row>
        <row r="4338">
          <cell r="A4338">
            <v>45239</v>
          </cell>
          <cell r="B4338">
            <v>35.33</v>
          </cell>
          <cell r="C4338">
            <v>37.64</v>
          </cell>
          <cell r="D4338">
            <v>43.18</v>
          </cell>
          <cell r="E4338">
            <v>22.26</v>
          </cell>
          <cell r="F4338">
            <v>25.43</v>
          </cell>
          <cell r="G4338">
            <v>20.62</v>
          </cell>
          <cell r="H4338">
            <v>3.23</v>
          </cell>
        </row>
        <row r="4339">
          <cell r="A4339">
            <v>45240</v>
          </cell>
          <cell r="B4339">
            <v>35.630000000000003</v>
          </cell>
          <cell r="C4339">
            <v>37.83</v>
          </cell>
          <cell r="D4339">
            <v>43.33</v>
          </cell>
          <cell r="E4339">
            <v>22.28</v>
          </cell>
          <cell r="F4339">
            <v>25.62</v>
          </cell>
          <cell r="G4339">
            <v>20.74</v>
          </cell>
          <cell r="H4339">
            <v>3.25</v>
          </cell>
        </row>
        <row r="4340">
          <cell r="A4340">
            <v>45241</v>
          </cell>
          <cell r="B4340">
            <v>35.729999999999997</v>
          </cell>
          <cell r="C4340">
            <v>37.9</v>
          </cell>
          <cell r="D4340">
            <v>43.46</v>
          </cell>
          <cell r="E4340">
            <v>22.34</v>
          </cell>
          <cell r="F4340">
            <v>25.7</v>
          </cell>
          <cell r="G4340">
            <v>20.79</v>
          </cell>
          <cell r="H4340">
            <v>3.26</v>
          </cell>
        </row>
        <row r="4341">
          <cell r="A4341">
            <v>45242</v>
          </cell>
          <cell r="B4341">
            <v>35.729999999999997</v>
          </cell>
          <cell r="C4341">
            <v>37.9</v>
          </cell>
          <cell r="D4341">
            <v>43.46</v>
          </cell>
          <cell r="E4341">
            <v>22.34</v>
          </cell>
          <cell r="F4341">
            <v>25.7</v>
          </cell>
          <cell r="G4341">
            <v>20.79</v>
          </cell>
          <cell r="H4341">
            <v>3.26</v>
          </cell>
        </row>
        <row r="4342">
          <cell r="A4342">
            <v>45243</v>
          </cell>
          <cell r="B4342">
            <v>35.79</v>
          </cell>
          <cell r="C4342">
            <v>38.03</v>
          </cell>
          <cell r="D4342">
            <v>43.53</v>
          </cell>
          <cell r="E4342">
            <v>22.36</v>
          </cell>
          <cell r="F4342">
            <v>25.72</v>
          </cell>
          <cell r="G4342">
            <v>20.8</v>
          </cell>
          <cell r="H4342">
            <v>3.27</v>
          </cell>
        </row>
        <row r="4343">
          <cell r="A4343">
            <v>45244</v>
          </cell>
          <cell r="B4343">
            <v>35.9</v>
          </cell>
          <cell r="C4343">
            <v>38.200000000000003</v>
          </cell>
          <cell r="D4343">
            <v>43.83</v>
          </cell>
          <cell r="E4343">
            <v>22.51</v>
          </cell>
          <cell r="F4343">
            <v>25.82</v>
          </cell>
          <cell r="G4343">
            <v>20.83</v>
          </cell>
          <cell r="H4343">
            <v>3.3</v>
          </cell>
        </row>
        <row r="4344">
          <cell r="A4344">
            <v>45245</v>
          </cell>
          <cell r="B4344">
            <v>35.44</v>
          </cell>
          <cell r="C4344">
            <v>38.340000000000003</v>
          </cell>
          <cell r="D4344">
            <v>44.02</v>
          </cell>
          <cell r="E4344">
            <v>22.62</v>
          </cell>
          <cell r="F4344">
            <v>25.67</v>
          </cell>
          <cell r="G4344">
            <v>21.01</v>
          </cell>
          <cell r="H4344">
            <v>3.33</v>
          </cell>
        </row>
        <row r="4345">
          <cell r="A4345">
            <v>45246</v>
          </cell>
          <cell r="B4345">
            <v>35.53</v>
          </cell>
          <cell r="C4345">
            <v>38.35</v>
          </cell>
          <cell r="D4345">
            <v>43.87</v>
          </cell>
          <cell r="E4345">
            <v>22.69</v>
          </cell>
          <cell r="F4345">
            <v>25.76</v>
          </cell>
          <cell r="G4345">
            <v>21.05</v>
          </cell>
          <cell r="H4345">
            <v>3.34</v>
          </cell>
        </row>
        <row r="4346">
          <cell r="A4346">
            <v>45247</v>
          </cell>
          <cell r="B4346">
            <v>34.979999999999997</v>
          </cell>
          <cell r="C4346">
            <v>37.770000000000003</v>
          </cell>
          <cell r="D4346">
            <v>43.21</v>
          </cell>
          <cell r="E4346">
            <v>22.23</v>
          </cell>
          <cell r="F4346">
            <v>25.25</v>
          </cell>
          <cell r="G4346">
            <v>20.58</v>
          </cell>
          <cell r="H4346">
            <v>3.29</v>
          </cell>
        </row>
        <row r="4347">
          <cell r="A4347">
            <v>45248</v>
          </cell>
          <cell r="B4347">
            <v>34.93</v>
          </cell>
          <cell r="C4347">
            <v>37.74</v>
          </cell>
          <cell r="D4347">
            <v>43.15</v>
          </cell>
          <cell r="E4347">
            <v>22.31</v>
          </cell>
          <cell r="F4347">
            <v>25.24</v>
          </cell>
          <cell r="G4347">
            <v>20.61</v>
          </cell>
          <cell r="H4347">
            <v>3.29</v>
          </cell>
        </row>
        <row r="4348">
          <cell r="A4348">
            <v>45249</v>
          </cell>
          <cell r="B4348">
            <v>34.93</v>
          </cell>
          <cell r="C4348">
            <v>37.74</v>
          </cell>
          <cell r="D4348">
            <v>43.15</v>
          </cell>
          <cell r="E4348">
            <v>22.31</v>
          </cell>
          <cell r="F4348">
            <v>25.24</v>
          </cell>
          <cell r="G4348">
            <v>20.61</v>
          </cell>
          <cell r="H4348">
            <v>3.29</v>
          </cell>
        </row>
        <row r="4349">
          <cell r="A4349">
            <v>45250</v>
          </cell>
          <cell r="B4349">
            <v>34.96</v>
          </cell>
          <cell r="C4349">
            <v>37.94</v>
          </cell>
          <cell r="D4349">
            <v>43.34</v>
          </cell>
          <cell r="E4349">
            <v>22.41</v>
          </cell>
          <cell r="F4349">
            <v>25.29</v>
          </cell>
          <cell r="G4349">
            <v>20.73</v>
          </cell>
          <cell r="H4349">
            <v>3.31</v>
          </cell>
        </row>
        <row r="4350">
          <cell r="A4350">
            <v>45251</v>
          </cell>
          <cell r="B4350">
            <v>34.97</v>
          </cell>
          <cell r="C4350">
            <v>38.1</v>
          </cell>
          <cell r="D4350">
            <v>43.54</v>
          </cell>
          <cell r="E4350">
            <v>22.58</v>
          </cell>
          <cell r="F4350">
            <v>25.31</v>
          </cell>
          <cell r="G4350">
            <v>20.9</v>
          </cell>
          <cell r="H4350">
            <v>3.34</v>
          </cell>
        </row>
        <row r="4351">
          <cell r="A4351">
            <v>45252</v>
          </cell>
          <cell r="B4351">
            <v>35.06</v>
          </cell>
          <cell r="C4351">
            <v>38.06</v>
          </cell>
          <cell r="D4351">
            <v>43.73</v>
          </cell>
          <cell r="E4351">
            <v>22.61</v>
          </cell>
          <cell r="F4351">
            <v>25.41</v>
          </cell>
          <cell r="G4351">
            <v>20.95</v>
          </cell>
          <cell r="H4351">
            <v>3.34</v>
          </cell>
        </row>
        <row r="4352">
          <cell r="A4352">
            <v>45253</v>
          </cell>
          <cell r="B4352">
            <v>35.090000000000003</v>
          </cell>
          <cell r="C4352">
            <v>38.020000000000003</v>
          </cell>
          <cell r="D4352">
            <v>43.6</v>
          </cell>
          <cell r="E4352">
            <v>22.59</v>
          </cell>
          <cell r="F4352">
            <v>25.44</v>
          </cell>
          <cell r="G4352">
            <v>20.89</v>
          </cell>
          <cell r="H4352">
            <v>3.34</v>
          </cell>
        </row>
        <row r="4353">
          <cell r="A4353">
            <v>45254</v>
          </cell>
          <cell r="B4353">
            <v>35.229999999999997</v>
          </cell>
          <cell r="C4353">
            <v>38.22</v>
          </cell>
          <cell r="D4353">
            <v>43.93</v>
          </cell>
          <cell r="E4353">
            <v>22.75</v>
          </cell>
          <cell r="F4353">
            <v>25.53</v>
          </cell>
          <cell r="G4353">
            <v>21.05</v>
          </cell>
          <cell r="H4353">
            <v>3.34</v>
          </cell>
        </row>
        <row r="4354">
          <cell r="A4354">
            <v>45255</v>
          </cell>
          <cell r="B4354">
            <v>35.35</v>
          </cell>
          <cell r="C4354">
            <v>38.369999999999997</v>
          </cell>
          <cell r="D4354">
            <v>44.1</v>
          </cell>
          <cell r="E4354">
            <v>22.81</v>
          </cell>
          <cell r="F4354">
            <v>25.62</v>
          </cell>
          <cell r="G4354">
            <v>21.13</v>
          </cell>
          <cell r="H4354">
            <v>3.36</v>
          </cell>
        </row>
        <row r="4355">
          <cell r="A4355">
            <v>45256</v>
          </cell>
          <cell r="B4355">
            <v>35.35</v>
          </cell>
          <cell r="C4355">
            <v>38.369999999999997</v>
          </cell>
          <cell r="D4355">
            <v>44.1</v>
          </cell>
          <cell r="E4355">
            <v>22.81</v>
          </cell>
          <cell r="F4355">
            <v>25.62</v>
          </cell>
          <cell r="G4355">
            <v>21.13</v>
          </cell>
          <cell r="H4355">
            <v>3.36</v>
          </cell>
        </row>
        <row r="4356">
          <cell r="A4356">
            <v>45257</v>
          </cell>
          <cell r="B4356">
            <v>35.119999999999997</v>
          </cell>
          <cell r="C4356">
            <v>38.24</v>
          </cell>
          <cell r="D4356">
            <v>44.06</v>
          </cell>
          <cell r="E4356">
            <v>22.77</v>
          </cell>
          <cell r="F4356">
            <v>25.58</v>
          </cell>
          <cell r="G4356">
            <v>21.12</v>
          </cell>
          <cell r="H4356">
            <v>3.34</v>
          </cell>
        </row>
        <row r="4357">
          <cell r="A4357">
            <v>45258</v>
          </cell>
          <cell r="B4357">
            <v>34.81</v>
          </cell>
          <cell r="C4357">
            <v>37.950000000000003</v>
          </cell>
          <cell r="D4357">
            <v>43.74</v>
          </cell>
          <cell r="E4357">
            <v>22.64</v>
          </cell>
          <cell r="F4357">
            <v>25.39</v>
          </cell>
          <cell r="G4357">
            <v>20.98</v>
          </cell>
          <cell r="H4357">
            <v>3.33</v>
          </cell>
        </row>
        <row r="4358">
          <cell r="A4358">
            <v>45259</v>
          </cell>
          <cell r="B4358">
            <v>34.49</v>
          </cell>
          <cell r="C4358">
            <v>37.799999999999997</v>
          </cell>
          <cell r="D4358">
            <v>43.66</v>
          </cell>
          <cell r="E4358">
            <v>22.62</v>
          </cell>
          <cell r="F4358">
            <v>25.27</v>
          </cell>
          <cell r="G4358">
            <v>21.12</v>
          </cell>
          <cell r="H4358">
            <v>3.34</v>
          </cell>
        </row>
        <row r="4359">
          <cell r="A4359">
            <v>45260</v>
          </cell>
          <cell r="B4359">
            <v>34.78</v>
          </cell>
          <cell r="C4359">
            <v>37.96</v>
          </cell>
          <cell r="D4359">
            <v>43.91</v>
          </cell>
          <cell r="E4359">
            <v>22.64</v>
          </cell>
          <cell r="F4359">
            <v>25.4</v>
          </cell>
          <cell r="G4359">
            <v>21.18</v>
          </cell>
          <cell r="H4359">
            <v>3.34</v>
          </cell>
        </row>
        <row r="4360">
          <cell r="A4360">
            <v>45261</v>
          </cell>
          <cell r="B4360">
            <v>35.07</v>
          </cell>
          <cell r="C4360">
            <v>38.06</v>
          </cell>
          <cell r="D4360">
            <v>44.13</v>
          </cell>
          <cell r="E4360">
            <v>22.83</v>
          </cell>
          <cell r="F4360">
            <v>25.71</v>
          </cell>
          <cell r="G4360">
            <v>21.41</v>
          </cell>
          <cell r="H4360">
            <v>3.33</v>
          </cell>
        </row>
        <row r="4361">
          <cell r="A4361">
            <v>45262</v>
          </cell>
          <cell r="B4361">
            <v>34.89</v>
          </cell>
          <cell r="C4361">
            <v>37.83</v>
          </cell>
          <cell r="D4361">
            <v>43.96</v>
          </cell>
          <cell r="E4361">
            <v>22.75</v>
          </cell>
          <cell r="F4361">
            <v>25.62</v>
          </cell>
          <cell r="G4361">
            <v>21.29</v>
          </cell>
          <cell r="H4361">
            <v>3.33</v>
          </cell>
        </row>
        <row r="4362">
          <cell r="A4362">
            <v>45263</v>
          </cell>
          <cell r="B4362">
            <v>34.89</v>
          </cell>
          <cell r="C4362">
            <v>37.83</v>
          </cell>
          <cell r="D4362">
            <v>43.96</v>
          </cell>
          <cell r="E4362">
            <v>22.75</v>
          </cell>
          <cell r="F4362">
            <v>25.62</v>
          </cell>
          <cell r="G4362">
            <v>21.29</v>
          </cell>
          <cell r="H4362">
            <v>3.33</v>
          </cell>
        </row>
        <row r="4363">
          <cell r="A4363">
            <v>45264</v>
          </cell>
          <cell r="B4363">
            <v>34.65</v>
          </cell>
          <cell r="C4363">
            <v>37.47</v>
          </cell>
          <cell r="D4363">
            <v>43.67</v>
          </cell>
          <cell r="E4363">
            <v>22.74</v>
          </cell>
          <cell r="F4363">
            <v>25.46</v>
          </cell>
          <cell r="G4363">
            <v>21.21</v>
          </cell>
          <cell r="H4363">
            <v>3.32</v>
          </cell>
        </row>
        <row r="4364">
          <cell r="A4364">
            <v>45265</v>
          </cell>
          <cell r="B4364">
            <v>34.83</v>
          </cell>
          <cell r="C4364">
            <v>37.64</v>
          </cell>
          <cell r="D4364">
            <v>43.87</v>
          </cell>
          <cell r="E4364">
            <v>22.77</v>
          </cell>
          <cell r="F4364">
            <v>25.53</v>
          </cell>
          <cell r="G4364">
            <v>21.27</v>
          </cell>
          <cell r="H4364">
            <v>3.33</v>
          </cell>
        </row>
        <row r="4365">
          <cell r="A4365">
            <v>45266</v>
          </cell>
          <cell r="B4365">
            <v>35.090000000000003</v>
          </cell>
          <cell r="C4365">
            <v>37.67</v>
          </cell>
          <cell r="D4365">
            <v>43.99</v>
          </cell>
          <cell r="E4365">
            <v>22.71</v>
          </cell>
          <cell r="F4365">
            <v>25.65</v>
          </cell>
          <cell r="G4365">
            <v>21.33</v>
          </cell>
          <cell r="H4365">
            <v>3.33</v>
          </cell>
        </row>
        <row r="4366">
          <cell r="A4366">
            <v>45267</v>
          </cell>
          <cell r="B4366">
            <v>35.07</v>
          </cell>
          <cell r="C4366">
            <v>37.57</v>
          </cell>
          <cell r="D4366">
            <v>43.81</v>
          </cell>
          <cell r="E4366">
            <v>22.59</v>
          </cell>
          <cell r="F4366">
            <v>25.61</v>
          </cell>
          <cell r="G4366">
            <v>21.25</v>
          </cell>
          <cell r="H4366">
            <v>3.33</v>
          </cell>
        </row>
        <row r="4367">
          <cell r="A4367">
            <v>45268</v>
          </cell>
          <cell r="B4367">
            <v>35.07</v>
          </cell>
          <cell r="C4367">
            <v>37.65</v>
          </cell>
          <cell r="D4367">
            <v>43.92</v>
          </cell>
          <cell r="E4367">
            <v>22.78</v>
          </cell>
          <cell r="F4367">
            <v>25.62</v>
          </cell>
          <cell r="G4367">
            <v>21.36</v>
          </cell>
          <cell r="H4367">
            <v>3.36</v>
          </cell>
        </row>
        <row r="4368">
          <cell r="A4368">
            <v>45269</v>
          </cell>
          <cell r="B4368">
            <v>35.17</v>
          </cell>
          <cell r="C4368">
            <v>37.71</v>
          </cell>
          <cell r="D4368">
            <v>43.94</v>
          </cell>
          <cell r="E4368">
            <v>22.85</v>
          </cell>
          <cell r="F4368">
            <v>25.71</v>
          </cell>
          <cell r="G4368">
            <v>21.35</v>
          </cell>
          <cell r="H4368">
            <v>3.36</v>
          </cell>
        </row>
        <row r="4369">
          <cell r="A4369">
            <v>45270</v>
          </cell>
          <cell r="B4369">
            <v>35.17</v>
          </cell>
          <cell r="C4369">
            <v>37.71</v>
          </cell>
          <cell r="D4369">
            <v>43.94</v>
          </cell>
          <cell r="E4369">
            <v>22.85</v>
          </cell>
          <cell r="F4369">
            <v>25.71</v>
          </cell>
          <cell r="G4369">
            <v>21.35</v>
          </cell>
          <cell r="H4369">
            <v>3.36</v>
          </cell>
        </row>
        <row r="4370">
          <cell r="A4370">
            <v>45271</v>
          </cell>
          <cell r="B4370">
            <v>35.17</v>
          </cell>
          <cell r="C4370">
            <v>37.71</v>
          </cell>
          <cell r="D4370">
            <v>43.942500000000003</v>
          </cell>
          <cell r="E4370">
            <v>22.852499999999999</v>
          </cell>
          <cell r="F4370">
            <v>25.708749999999998</v>
          </cell>
          <cell r="G4370">
            <v>21.35</v>
          </cell>
          <cell r="H4370">
            <v>3.3587500000000001</v>
          </cell>
        </row>
        <row r="4371">
          <cell r="A4371">
            <v>45272</v>
          </cell>
          <cell r="B4371">
            <v>35.479999999999997</v>
          </cell>
          <cell r="C4371">
            <v>38.0075</v>
          </cell>
          <cell r="D4371">
            <v>44.363750000000003</v>
          </cell>
          <cell r="E4371">
            <v>22.953749999999999</v>
          </cell>
          <cell r="F4371">
            <v>25.96</v>
          </cell>
          <cell r="G4371">
            <v>21.49</v>
          </cell>
          <cell r="H4371">
            <v>3.3687499999999999</v>
          </cell>
        </row>
        <row r="4372">
          <cell r="A4372">
            <v>45273</v>
          </cell>
          <cell r="B4372">
            <v>35.61</v>
          </cell>
          <cell r="C4372">
            <v>38.24</v>
          </cell>
          <cell r="D4372">
            <v>44.49</v>
          </cell>
          <cell r="E4372">
            <v>22.98</v>
          </cell>
          <cell r="F4372">
            <v>26.01</v>
          </cell>
          <cell r="G4372">
            <v>21.53</v>
          </cell>
          <cell r="H4372">
            <v>3.4</v>
          </cell>
        </row>
        <row r="4373">
          <cell r="A4373">
            <v>45274</v>
          </cell>
          <cell r="B4373">
            <v>35.01</v>
          </cell>
          <cell r="C4373">
            <v>37.94</v>
          </cell>
          <cell r="D4373">
            <v>44</v>
          </cell>
          <cell r="E4373">
            <v>23.07</v>
          </cell>
          <cell r="F4373">
            <v>25.76</v>
          </cell>
          <cell r="G4373">
            <v>21.48</v>
          </cell>
          <cell r="H4373">
            <v>3.39</v>
          </cell>
        </row>
        <row r="4374">
          <cell r="A4374">
            <v>45275</v>
          </cell>
          <cell r="B4374">
            <v>34.799999999999997</v>
          </cell>
          <cell r="C4374">
            <v>38.049999999999997</v>
          </cell>
          <cell r="D4374">
            <v>44.16</v>
          </cell>
          <cell r="E4374">
            <v>22.92</v>
          </cell>
          <cell r="F4374">
            <v>25.77</v>
          </cell>
          <cell r="G4374">
            <v>21.3</v>
          </cell>
          <cell r="H4374">
            <v>3.38</v>
          </cell>
        </row>
        <row r="4375">
          <cell r="A4375">
            <v>45276</v>
          </cell>
          <cell r="B4375">
            <v>34.65</v>
          </cell>
          <cell r="C4375">
            <v>37.909999999999997</v>
          </cell>
          <cell r="D4375">
            <v>44.01</v>
          </cell>
          <cell r="E4375">
            <v>22.87</v>
          </cell>
          <cell r="F4375">
            <v>25.69</v>
          </cell>
          <cell r="G4375">
            <v>21.25</v>
          </cell>
          <cell r="H4375">
            <v>3.37</v>
          </cell>
        </row>
        <row r="4376">
          <cell r="A4376">
            <v>45277</v>
          </cell>
          <cell r="B4376">
            <v>34.65</v>
          </cell>
          <cell r="C4376">
            <v>37.909999999999997</v>
          </cell>
          <cell r="D4376">
            <v>44.01</v>
          </cell>
          <cell r="E4376">
            <v>22.87</v>
          </cell>
          <cell r="F4376">
            <v>25.69</v>
          </cell>
          <cell r="G4376">
            <v>21.25</v>
          </cell>
          <cell r="H4376">
            <v>3.37</v>
          </cell>
        </row>
        <row r="4377">
          <cell r="A4377">
            <v>45278</v>
          </cell>
          <cell r="B4377">
            <v>34.82</v>
          </cell>
          <cell r="C4377">
            <v>37.75</v>
          </cell>
          <cell r="D4377">
            <v>43.92</v>
          </cell>
          <cell r="E4377">
            <v>22.94</v>
          </cell>
          <cell r="F4377">
            <v>25.82</v>
          </cell>
          <cell r="G4377">
            <v>21.39</v>
          </cell>
          <cell r="H4377">
            <v>3.37</v>
          </cell>
        </row>
        <row r="4378">
          <cell r="A4378">
            <v>45279</v>
          </cell>
          <cell r="B4378">
            <v>34.81</v>
          </cell>
          <cell r="C4378">
            <v>37.83</v>
          </cell>
          <cell r="D4378">
            <v>43.84</v>
          </cell>
          <cell r="E4378">
            <v>22.98</v>
          </cell>
          <cell r="F4378">
            <v>25.8</v>
          </cell>
          <cell r="G4378">
            <v>21.38</v>
          </cell>
          <cell r="H4378">
            <v>3.39</v>
          </cell>
        </row>
        <row r="4379">
          <cell r="A4379">
            <v>45280</v>
          </cell>
          <cell r="B4379">
            <v>34.76</v>
          </cell>
          <cell r="C4379">
            <v>37.950000000000003</v>
          </cell>
          <cell r="D4379">
            <v>44</v>
          </cell>
          <cell r="E4379">
            <v>23.08</v>
          </cell>
          <cell r="F4379">
            <v>25.86</v>
          </cell>
          <cell r="G4379">
            <v>21.5</v>
          </cell>
          <cell r="H4379">
            <v>3.4</v>
          </cell>
        </row>
        <row r="4380">
          <cell r="A4380">
            <v>45281</v>
          </cell>
          <cell r="B4380">
            <v>34.840000000000003</v>
          </cell>
          <cell r="C4380">
            <v>37.950000000000003</v>
          </cell>
          <cell r="D4380">
            <v>43.82</v>
          </cell>
          <cell r="E4380">
            <v>23.11</v>
          </cell>
          <cell r="F4380">
            <v>25.9</v>
          </cell>
          <cell r="G4380">
            <v>21.53</v>
          </cell>
          <cell r="H4380">
            <v>3.41</v>
          </cell>
        </row>
        <row r="4381">
          <cell r="A4381">
            <v>45282</v>
          </cell>
          <cell r="B4381">
            <v>34.549999999999997</v>
          </cell>
          <cell r="C4381">
            <v>37.82</v>
          </cell>
          <cell r="D4381">
            <v>43.61</v>
          </cell>
          <cell r="E4381">
            <v>23.1</v>
          </cell>
          <cell r="F4381">
            <v>25.83</v>
          </cell>
          <cell r="G4381">
            <v>21.47</v>
          </cell>
          <cell r="H4381">
            <v>3.4</v>
          </cell>
        </row>
        <row r="4382">
          <cell r="A4382">
            <v>45283</v>
          </cell>
          <cell r="B4382">
            <v>34.46</v>
          </cell>
          <cell r="C4382">
            <v>37.74</v>
          </cell>
          <cell r="D4382">
            <v>43.52</v>
          </cell>
          <cell r="E4382">
            <v>22.99</v>
          </cell>
          <cell r="F4382">
            <v>25.77</v>
          </cell>
          <cell r="G4382">
            <v>21.36</v>
          </cell>
          <cell r="H4382">
            <v>3.4</v>
          </cell>
        </row>
        <row r="4383">
          <cell r="A4383">
            <v>45284</v>
          </cell>
          <cell r="B4383">
            <v>34.46</v>
          </cell>
          <cell r="C4383">
            <v>37.74</v>
          </cell>
          <cell r="D4383">
            <v>43.52</v>
          </cell>
          <cell r="E4383">
            <v>22.99</v>
          </cell>
          <cell r="F4383">
            <v>25.77</v>
          </cell>
          <cell r="G4383">
            <v>21.36</v>
          </cell>
          <cell r="H4383">
            <v>3.4</v>
          </cell>
        </row>
        <row r="4384">
          <cell r="A4384">
            <v>45285</v>
          </cell>
          <cell r="B4384">
            <v>34.46</v>
          </cell>
          <cell r="C4384">
            <v>37.74</v>
          </cell>
          <cell r="D4384">
            <v>43.5</v>
          </cell>
          <cell r="E4384">
            <v>23</v>
          </cell>
          <cell r="F4384">
            <v>25.73</v>
          </cell>
          <cell r="G4384">
            <v>21.41</v>
          </cell>
          <cell r="H4384">
            <v>3.42</v>
          </cell>
        </row>
        <row r="4385">
          <cell r="A4385">
            <v>45286</v>
          </cell>
          <cell r="B4385">
            <v>34.49</v>
          </cell>
          <cell r="C4385">
            <v>37.82</v>
          </cell>
          <cell r="D4385">
            <v>43.57</v>
          </cell>
          <cell r="E4385">
            <v>23.09</v>
          </cell>
          <cell r="F4385">
            <v>25.82</v>
          </cell>
          <cell r="G4385">
            <v>21.51</v>
          </cell>
          <cell r="H4385">
            <v>3.43</v>
          </cell>
        </row>
        <row r="4386">
          <cell r="A4386">
            <v>45287</v>
          </cell>
          <cell r="B4386">
            <v>34.369999999999997</v>
          </cell>
          <cell r="C4386">
            <v>37.72</v>
          </cell>
          <cell r="D4386">
            <v>43.47</v>
          </cell>
          <cell r="E4386">
            <v>23.06</v>
          </cell>
          <cell r="F4386">
            <v>25.84</v>
          </cell>
          <cell r="G4386">
            <v>21.46</v>
          </cell>
          <cell r="H4386">
            <v>3.42</v>
          </cell>
        </row>
        <row r="4387">
          <cell r="A4387">
            <v>45288</v>
          </cell>
          <cell r="B4387">
            <v>34.090000000000003</v>
          </cell>
          <cell r="C4387">
            <v>37.71</v>
          </cell>
          <cell r="D4387">
            <v>43.45</v>
          </cell>
          <cell r="E4387">
            <v>23.03</v>
          </cell>
          <cell r="F4387">
            <v>25.64</v>
          </cell>
          <cell r="G4387">
            <v>21.43</v>
          </cell>
          <cell r="H4387">
            <v>3.42</v>
          </cell>
        </row>
        <row r="4388">
          <cell r="A4388">
            <v>45289</v>
          </cell>
          <cell r="B4388">
            <v>34.18</v>
          </cell>
          <cell r="C4388">
            <v>37.22</v>
          </cell>
          <cell r="D4388">
            <v>42.93</v>
          </cell>
          <cell r="E4388">
            <v>22.71</v>
          </cell>
          <cell r="F4388">
            <v>25.45</v>
          </cell>
          <cell r="G4388">
            <v>21.08</v>
          </cell>
          <cell r="H4388">
            <v>3.33</v>
          </cell>
        </row>
        <row r="4389">
          <cell r="A4389">
            <v>45290</v>
          </cell>
          <cell r="B4389">
            <v>34.18</v>
          </cell>
          <cell r="C4389">
            <v>37.22</v>
          </cell>
          <cell r="D4389">
            <v>42.93</v>
          </cell>
          <cell r="E4389">
            <v>22.71</v>
          </cell>
          <cell r="F4389">
            <v>25.45</v>
          </cell>
          <cell r="G4389">
            <v>21.08</v>
          </cell>
          <cell r="H4389">
            <v>3.33</v>
          </cell>
        </row>
        <row r="4390">
          <cell r="A4390">
            <v>45291</v>
          </cell>
          <cell r="B4390">
            <v>34.18</v>
          </cell>
          <cell r="C4390">
            <v>37.22</v>
          </cell>
          <cell r="D4390">
            <v>42.93</v>
          </cell>
          <cell r="E4390">
            <v>22.71</v>
          </cell>
          <cell r="F4390">
            <v>25.45</v>
          </cell>
          <cell r="G4390">
            <v>21.08</v>
          </cell>
          <cell r="H4390">
            <v>3.33</v>
          </cell>
        </row>
        <row r="4391">
          <cell r="A4391">
            <v>45292</v>
          </cell>
          <cell r="B4391">
            <v>34.18</v>
          </cell>
          <cell r="C4391">
            <v>37.22</v>
          </cell>
          <cell r="D4391">
            <v>42.93</v>
          </cell>
          <cell r="E4391">
            <v>22.71</v>
          </cell>
          <cell r="F4391">
            <v>25.45</v>
          </cell>
          <cell r="G4391">
            <v>21.08</v>
          </cell>
          <cell r="H4391">
            <v>3.33</v>
          </cell>
        </row>
        <row r="4392">
          <cell r="A4392">
            <v>45293</v>
          </cell>
          <cell r="B4392">
            <v>34.18</v>
          </cell>
          <cell r="C4392">
            <v>37.22</v>
          </cell>
          <cell r="D4392">
            <v>42.93</v>
          </cell>
          <cell r="E4392">
            <v>22.71</v>
          </cell>
          <cell r="F4392">
            <v>25.45</v>
          </cell>
          <cell r="G4392">
            <v>21.08</v>
          </cell>
          <cell r="H4392">
            <v>3.33</v>
          </cell>
        </row>
        <row r="4393">
          <cell r="A4393">
            <v>45294</v>
          </cell>
          <cell r="B4393">
            <v>34.18</v>
          </cell>
          <cell r="C4393">
            <v>37.22</v>
          </cell>
          <cell r="D4393">
            <v>42.93</v>
          </cell>
          <cell r="E4393">
            <v>22.71</v>
          </cell>
          <cell r="F4393">
            <v>25.45</v>
          </cell>
          <cell r="G4393">
            <v>21.08</v>
          </cell>
          <cell r="H4393">
            <v>3.33</v>
          </cell>
        </row>
        <row r="4394">
          <cell r="A4394">
            <v>45295</v>
          </cell>
          <cell r="B4394">
            <v>34.340000000000003</v>
          </cell>
          <cell r="C4394">
            <v>37.31</v>
          </cell>
          <cell r="D4394">
            <v>43.27</v>
          </cell>
          <cell r="E4394">
            <v>22.73</v>
          </cell>
          <cell r="F4394">
            <v>25.53</v>
          </cell>
          <cell r="G4394">
            <v>21.16</v>
          </cell>
          <cell r="H4394">
            <v>3.32</v>
          </cell>
        </row>
        <row r="4395">
          <cell r="A4395">
            <v>45296</v>
          </cell>
          <cell r="B4395">
            <v>34.4</v>
          </cell>
          <cell r="C4395">
            <v>37.49</v>
          </cell>
          <cell r="D4395">
            <v>43.43</v>
          </cell>
          <cell r="E4395">
            <v>22.69</v>
          </cell>
          <cell r="F4395">
            <v>25.57</v>
          </cell>
          <cell r="G4395">
            <v>21.18</v>
          </cell>
          <cell r="H4395">
            <v>3.36</v>
          </cell>
        </row>
        <row r="4396">
          <cell r="A4396">
            <v>45297</v>
          </cell>
          <cell r="B4396">
            <v>34.549999999999997</v>
          </cell>
          <cell r="C4396">
            <v>37.54</v>
          </cell>
          <cell r="D4396">
            <v>43.52</v>
          </cell>
          <cell r="E4396">
            <v>22.71</v>
          </cell>
          <cell r="F4396">
            <v>25.65</v>
          </cell>
          <cell r="G4396">
            <v>21.22</v>
          </cell>
          <cell r="H4396">
            <v>3.35</v>
          </cell>
        </row>
        <row r="4397">
          <cell r="A4397">
            <v>45298</v>
          </cell>
          <cell r="B4397">
            <v>34.549999999999997</v>
          </cell>
          <cell r="C4397">
            <v>37.54</v>
          </cell>
          <cell r="D4397">
            <v>43.52</v>
          </cell>
          <cell r="E4397">
            <v>22.71</v>
          </cell>
          <cell r="F4397">
            <v>25.65</v>
          </cell>
          <cell r="G4397">
            <v>21.22</v>
          </cell>
          <cell r="H4397">
            <v>3.35</v>
          </cell>
        </row>
        <row r="4398">
          <cell r="A4398">
            <v>45299</v>
          </cell>
          <cell r="B4398">
            <v>34.450000000000003</v>
          </cell>
          <cell r="C4398">
            <v>37.54</v>
          </cell>
          <cell r="D4398">
            <v>43.63</v>
          </cell>
          <cell r="E4398">
            <v>22.81</v>
          </cell>
          <cell r="F4398">
            <v>25.62</v>
          </cell>
          <cell r="G4398">
            <v>21.29</v>
          </cell>
          <cell r="H4398">
            <v>3.35</v>
          </cell>
        </row>
        <row r="4399">
          <cell r="A4399">
            <v>45300</v>
          </cell>
          <cell r="B4399">
            <v>34.74</v>
          </cell>
          <cell r="C4399">
            <v>37.856250000000003</v>
          </cell>
          <cell r="D4399">
            <v>44.077500000000001</v>
          </cell>
          <cell r="E4399">
            <v>22.97</v>
          </cell>
          <cell r="F4399">
            <v>25.826250000000002</v>
          </cell>
          <cell r="G4399">
            <v>21.452500000000001</v>
          </cell>
          <cell r="H4399">
            <v>3.38375</v>
          </cell>
        </row>
        <row r="4400">
          <cell r="A4400">
            <v>45301</v>
          </cell>
          <cell r="B4400">
            <v>34.840000000000003</v>
          </cell>
          <cell r="C4400">
            <v>37.895000000000003</v>
          </cell>
          <cell r="D4400">
            <v>44.058750000000003</v>
          </cell>
          <cell r="E4400">
            <v>22.963750000000001</v>
          </cell>
          <cell r="F4400">
            <v>25.846250000000001</v>
          </cell>
          <cell r="G4400">
            <v>21.482500000000002</v>
          </cell>
          <cell r="H4400">
            <v>3.38375</v>
          </cell>
        </row>
        <row r="4401">
          <cell r="A4401">
            <v>45302</v>
          </cell>
          <cell r="B4401">
            <v>34.909999999999997</v>
          </cell>
          <cell r="C4401">
            <v>38.130000000000003</v>
          </cell>
          <cell r="D4401">
            <v>44.29</v>
          </cell>
          <cell r="E4401">
            <v>23.05</v>
          </cell>
          <cell r="F4401">
            <v>25.92</v>
          </cell>
          <cell r="G4401">
            <v>21.51</v>
          </cell>
          <cell r="H4401">
            <v>3.4</v>
          </cell>
        </row>
        <row r="4402">
          <cell r="A4402">
            <v>45303</v>
          </cell>
          <cell r="B4402">
            <v>34.909999999999997</v>
          </cell>
          <cell r="C4402">
            <v>38.119999999999997</v>
          </cell>
          <cell r="D4402">
            <v>44.35</v>
          </cell>
          <cell r="E4402">
            <v>22.99</v>
          </cell>
          <cell r="F4402">
            <v>25.89</v>
          </cell>
          <cell r="G4402">
            <v>21.51</v>
          </cell>
          <cell r="H4402">
            <v>3.39</v>
          </cell>
        </row>
        <row r="4403">
          <cell r="A4403">
            <v>45304</v>
          </cell>
          <cell r="B4403">
            <v>34.9</v>
          </cell>
          <cell r="C4403">
            <v>38.1</v>
          </cell>
          <cell r="D4403">
            <v>44.32</v>
          </cell>
          <cell r="E4403">
            <v>23.01</v>
          </cell>
          <cell r="F4403">
            <v>25.94</v>
          </cell>
          <cell r="G4403">
            <v>21.52</v>
          </cell>
          <cell r="H4403">
            <v>3.39</v>
          </cell>
        </row>
        <row r="4404">
          <cell r="A4404">
            <v>45305</v>
          </cell>
          <cell r="B4404">
            <v>34.78</v>
          </cell>
          <cell r="C4404">
            <v>37.9</v>
          </cell>
          <cell r="D4404">
            <v>44.06</v>
          </cell>
          <cell r="E4404">
            <v>22.88</v>
          </cell>
          <cell r="F4404">
            <v>25.76</v>
          </cell>
          <cell r="G4404">
            <v>21.38</v>
          </cell>
          <cell r="H4404">
            <v>3.37</v>
          </cell>
        </row>
        <row r="4405">
          <cell r="A4405">
            <v>45306</v>
          </cell>
          <cell r="B4405">
            <v>34.78</v>
          </cell>
          <cell r="C4405">
            <v>37.9</v>
          </cell>
          <cell r="D4405">
            <v>44.06</v>
          </cell>
          <cell r="E4405">
            <v>22.88</v>
          </cell>
          <cell r="F4405">
            <v>25.76</v>
          </cell>
          <cell r="G4405">
            <v>21.38</v>
          </cell>
          <cell r="H4405">
            <v>3.37</v>
          </cell>
        </row>
        <row r="4406">
          <cell r="A4406">
            <v>45307</v>
          </cell>
          <cell r="B4406">
            <v>34.94</v>
          </cell>
          <cell r="C4406">
            <v>37.96</v>
          </cell>
          <cell r="D4406">
            <v>44.11</v>
          </cell>
          <cell r="E4406">
            <v>22.75</v>
          </cell>
          <cell r="F4406">
            <v>25.78</v>
          </cell>
          <cell r="G4406">
            <v>21.27</v>
          </cell>
          <cell r="H4406">
            <v>3.35</v>
          </cell>
        </row>
        <row r="4407">
          <cell r="A4407">
            <v>45308</v>
          </cell>
          <cell r="B4407">
            <v>35.33</v>
          </cell>
          <cell r="C4407">
            <v>38.25</v>
          </cell>
          <cell r="D4407">
            <v>44.43</v>
          </cell>
          <cell r="E4407">
            <v>22.89</v>
          </cell>
          <cell r="F4407">
            <v>26</v>
          </cell>
          <cell r="G4407">
            <v>21.43</v>
          </cell>
          <cell r="H4407">
            <v>3.37</v>
          </cell>
        </row>
        <row r="4408">
          <cell r="A4408">
            <v>45309</v>
          </cell>
          <cell r="B4408">
            <v>35.36</v>
          </cell>
          <cell r="C4408">
            <v>38.340000000000003</v>
          </cell>
          <cell r="D4408">
            <v>44.64</v>
          </cell>
          <cell r="E4408">
            <v>22.8</v>
          </cell>
          <cell r="F4408">
            <v>26.01</v>
          </cell>
          <cell r="G4408">
            <v>21.4</v>
          </cell>
          <cell r="H4408">
            <v>3.37</v>
          </cell>
        </row>
        <row r="4409">
          <cell r="A4409">
            <v>45310</v>
          </cell>
          <cell r="B4409">
            <v>35.43</v>
          </cell>
          <cell r="C4409">
            <v>38.35</v>
          </cell>
          <cell r="D4409">
            <v>44.78</v>
          </cell>
          <cell r="E4409">
            <v>22.92</v>
          </cell>
          <cell r="F4409">
            <v>26.07</v>
          </cell>
          <cell r="G4409">
            <v>21.38</v>
          </cell>
          <cell r="H4409">
            <v>3.36</v>
          </cell>
        </row>
        <row r="4410">
          <cell r="A4410">
            <v>45311</v>
          </cell>
          <cell r="B4410">
            <v>35.39</v>
          </cell>
          <cell r="C4410">
            <v>38.299999999999997</v>
          </cell>
          <cell r="D4410">
            <v>44.65</v>
          </cell>
          <cell r="E4410">
            <v>22.9</v>
          </cell>
          <cell r="F4410">
            <v>26.04</v>
          </cell>
          <cell r="G4410">
            <v>21.33</v>
          </cell>
          <cell r="H4410">
            <v>3.36</v>
          </cell>
        </row>
        <row r="4411">
          <cell r="A4411">
            <v>45312</v>
          </cell>
          <cell r="B4411">
            <v>35.340000000000003</v>
          </cell>
          <cell r="C4411">
            <v>38.32</v>
          </cell>
          <cell r="D4411">
            <v>44.67</v>
          </cell>
          <cell r="E4411">
            <v>22.95</v>
          </cell>
          <cell r="F4411">
            <v>26.13</v>
          </cell>
          <cell r="G4411">
            <v>21.39</v>
          </cell>
          <cell r="H4411">
            <v>3.37</v>
          </cell>
        </row>
        <row r="4412">
          <cell r="A4412">
            <v>45313</v>
          </cell>
          <cell r="B4412">
            <v>35.340000000000003</v>
          </cell>
          <cell r="C4412">
            <v>38.32</v>
          </cell>
          <cell r="D4412">
            <v>44.67</v>
          </cell>
          <cell r="E4412">
            <v>22.95</v>
          </cell>
          <cell r="F4412">
            <v>26.13</v>
          </cell>
          <cell r="G4412">
            <v>21.39</v>
          </cell>
          <cell r="H4412">
            <v>3.37</v>
          </cell>
        </row>
        <row r="4413">
          <cell r="A4413">
            <v>45314</v>
          </cell>
          <cell r="B4413">
            <v>35.56</v>
          </cell>
          <cell r="C4413">
            <v>38.5</v>
          </cell>
          <cell r="D4413">
            <v>44.97</v>
          </cell>
          <cell r="E4413">
            <v>23</v>
          </cell>
          <cell r="F4413">
            <v>26.18</v>
          </cell>
          <cell r="G4413">
            <v>21.33</v>
          </cell>
          <cell r="H4413">
            <v>3.38</v>
          </cell>
        </row>
        <row r="4414">
          <cell r="A4414">
            <v>45315</v>
          </cell>
          <cell r="B4414">
            <v>35.630000000000003</v>
          </cell>
          <cell r="C4414">
            <v>38.479999999999997</v>
          </cell>
          <cell r="D4414">
            <v>44.98</v>
          </cell>
          <cell r="E4414">
            <v>23.05</v>
          </cell>
          <cell r="F4414">
            <v>26.27</v>
          </cell>
          <cell r="G4414">
            <v>21.47</v>
          </cell>
          <cell r="H4414">
            <v>3.38</v>
          </cell>
        </row>
        <row r="4415">
          <cell r="A4415">
            <v>45316</v>
          </cell>
          <cell r="B4415">
            <v>35.64</v>
          </cell>
          <cell r="C4415">
            <v>38.549999999999997</v>
          </cell>
          <cell r="D4415">
            <v>45.04</v>
          </cell>
          <cell r="E4415">
            <v>23.01</v>
          </cell>
          <cell r="F4415">
            <v>26.15</v>
          </cell>
          <cell r="G4415">
            <v>21.49</v>
          </cell>
          <cell r="H4415">
            <v>3.39</v>
          </cell>
        </row>
        <row r="4416">
          <cell r="A4416">
            <v>45317</v>
          </cell>
          <cell r="B4416">
            <v>35.58</v>
          </cell>
          <cell r="C4416">
            <v>38.39</v>
          </cell>
          <cell r="D4416">
            <v>44.99</v>
          </cell>
          <cell r="E4416">
            <v>23.06</v>
          </cell>
          <cell r="F4416">
            <v>26.22</v>
          </cell>
          <cell r="G4416">
            <v>21.47</v>
          </cell>
          <cell r="H4416">
            <v>3.39</v>
          </cell>
        </row>
        <row r="4417">
          <cell r="A4417">
            <v>45318</v>
          </cell>
          <cell r="B4417">
            <v>35.520000000000003</v>
          </cell>
          <cell r="C4417">
            <v>38.24</v>
          </cell>
          <cell r="D4417">
            <v>44.82</v>
          </cell>
          <cell r="E4417">
            <v>23</v>
          </cell>
          <cell r="F4417">
            <v>26.17</v>
          </cell>
          <cell r="G4417">
            <v>21.38</v>
          </cell>
          <cell r="H4417">
            <v>3.38</v>
          </cell>
        </row>
        <row r="4418">
          <cell r="A4418">
            <v>45319</v>
          </cell>
          <cell r="B4418">
            <v>35.409999999999997</v>
          </cell>
          <cell r="C4418">
            <v>38.21</v>
          </cell>
          <cell r="D4418">
            <v>44.74</v>
          </cell>
          <cell r="E4418">
            <v>22.94</v>
          </cell>
          <cell r="F4418">
            <v>26.13</v>
          </cell>
          <cell r="G4418">
            <v>21.33</v>
          </cell>
          <cell r="H4418">
            <v>3.37</v>
          </cell>
        </row>
        <row r="4419">
          <cell r="A4419">
            <v>45320</v>
          </cell>
          <cell r="B4419">
            <v>35.409999999999997</v>
          </cell>
          <cell r="C4419">
            <v>38.21</v>
          </cell>
          <cell r="D4419">
            <v>44.74</v>
          </cell>
          <cell r="E4419">
            <v>22.94</v>
          </cell>
          <cell r="F4419">
            <v>26.13</v>
          </cell>
          <cell r="G4419">
            <v>21.33</v>
          </cell>
          <cell r="H4419">
            <v>3.37</v>
          </cell>
        </row>
        <row r="4420">
          <cell r="A4420">
            <v>45321</v>
          </cell>
          <cell r="B4420">
            <v>35.21</v>
          </cell>
          <cell r="C4420">
            <v>37.96</v>
          </cell>
          <cell r="D4420">
            <v>44.51</v>
          </cell>
          <cell r="E4420">
            <v>22.91</v>
          </cell>
          <cell r="F4420">
            <v>26.07</v>
          </cell>
          <cell r="G4420">
            <v>21.33</v>
          </cell>
          <cell r="H4420">
            <v>3.37</v>
          </cell>
        </row>
        <row r="4421">
          <cell r="A4421">
            <v>45322</v>
          </cell>
          <cell r="B4421">
            <v>35.21</v>
          </cell>
          <cell r="C4421">
            <v>37.96</v>
          </cell>
          <cell r="D4421">
            <v>44.44</v>
          </cell>
          <cell r="E4421">
            <v>22.76</v>
          </cell>
          <cell r="F4421">
            <v>26.07</v>
          </cell>
          <cell r="G4421">
            <v>21.29</v>
          </cell>
          <cell r="H4421">
            <v>3.36</v>
          </cell>
        </row>
        <row r="4422">
          <cell r="A4422">
            <v>45323</v>
          </cell>
          <cell r="B4422">
            <v>35.4</v>
          </cell>
          <cell r="C4422">
            <v>38.07</v>
          </cell>
          <cell r="D4422">
            <v>44.66</v>
          </cell>
          <cell r="E4422">
            <v>22.86</v>
          </cell>
          <cell r="F4422">
            <v>26.16</v>
          </cell>
          <cell r="G4422">
            <v>21.4</v>
          </cell>
          <cell r="H4422">
            <v>3.39</v>
          </cell>
        </row>
        <row r="4423">
          <cell r="A4423">
            <v>45324</v>
          </cell>
          <cell r="B4423">
            <v>35.22</v>
          </cell>
          <cell r="C4423">
            <v>38.1</v>
          </cell>
          <cell r="D4423">
            <v>44.66</v>
          </cell>
          <cell r="E4423">
            <v>22.81</v>
          </cell>
          <cell r="F4423">
            <v>26.14</v>
          </cell>
          <cell r="G4423">
            <v>21.39</v>
          </cell>
          <cell r="H4423">
            <v>3.38</v>
          </cell>
        </row>
        <row r="4424">
          <cell r="A4424">
            <v>45325</v>
          </cell>
          <cell r="B4424">
            <v>35.1</v>
          </cell>
          <cell r="C4424">
            <v>37.979999999999997</v>
          </cell>
          <cell r="D4424">
            <v>44.53</v>
          </cell>
          <cell r="E4424">
            <v>22.76</v>
          </cell>
          <cell r="F4424">
            <v>26.05</v>
          </cell>
          <cell r="G4424">
            <v>21.32</v>
          </cell>
          <cell r="H4424">
            <v>3.37</v>
          </cell>
        </row>
        <row r="4425">
          <cell r="A4425">
            <v>45326</v>
          </cell>
          <cell r="B4425">
            <v>35.5</v>
          </cell>
          <cell r="C4425">
            <v>38.04</v>
          </cell>
          <cell r="D4425">
            <v>44.5</v>
          </cell>
          <cell r="E4425">
            <v>22.66</v>
          </cell>
          <cell r="F4425">
            <v>26.13</v>
          </cell>
          <cell r="G4425">
            <v>21.2</v>
          </cell>
          <cell r="H4425">
            <v>3.36</v>
          </cell>
        </row>
        <row r="4426">
          <cell r="A4426">
            <v>45327</v>
          </cell>
          <cell r="B4426">
            <v>35.5</v>
          </cell>
          <cell r="C4426">
            <v>38.04</v>
          </cell>
          <cell r="D4426">
            <v>44.5</v>
          </cell>
          <cell r="E4426">
            <v>22.66</v>
          </cell>
          <cell r="F4426">
            <v>26.13</v>
          </cell>
          <cell r="G4426">
            <v>21.2</v>
          </cell>
          <cell r="H4426">
            <v>3.36</v>
          </cell>
        </row>
        <row r="4427">
          <cell r="A4427">
            <v>45328</v>
          </cell>
          <cell r="B4427">
            <v>35.619999999999997</v>
          </cell>
          <cell r="C4427">
            <v>38.08</v>
          </cell>
          <cell r="D4427">
            <v>44.44</v>
          </cell>
          <cell r="E4427">
            <v>22.7</v>
          </cell>
          <cell r="F4427">
            <v>26.13</v>
          </cell>
          <cell r="G4427">
            <v>21.3</v>
          </cell>
          <cell r="H4427">
            <v>3.35</v>
          </cell>
        </row>
        <row r="4428">
          <cell r="A4428">
            <v>45329</v>
          </cell>
          <cell r="B4428">
            <v>35.35</v>
          </cell>
          <cell r="C4428">
            <v>37.85</v>
          </cell>
          <cell r="D4428">
            <v>44.34</v>
          </cell>
          <cell r="E4428">
            <v>22.71</v>
          </cell>
          <cell r="F4428">
            <v>26.03</v>
          </cell>
          <cell r="G4428">
            <v>21.3</v>
          </cell>
          <cell r="H4428">
            <v>3.35</v>
          </cell>
        </row>
        <row r="4429">
          <cell r="A4429">
            <v>45330</v>
          </cell>
          <cell r="B4429">
            <v>35.479999999999997</v>
          </cell>
          <cell r="C4429">
            <v>38.049999999999997</v>
          </cell>
          <cell r="D4429">
            <v>44.6</v>
          </cell>
          <cell r="E4429">
            <v>22.78</v>
          </cell>
          <cell r="F4429">
            <v>26.18</v>
          </cell>
          <cell r="G4429">
            <v>21.44</v>
          </cell>
          <cell r="H4429">
            <v>3.37</v>
          </cell>
        </row>
        <row r="4430">
          <cell r="A4430">
            <v>45331</v>
          </cell>
          <cell r="B4430">
            <v>35.799999999999997</v>
          </cell>
          <cell r="C4430">
            <v>38.380000000000003</v>
          </cell>
          <cell r="D4430">
            <v>44.94</v>
          </cell>
          <cell r="E4430">
            <v>22.85</v>
          </cell>
          <cell r="F4430">
            <v>26.4</v>
          </cell>
          <cell r="G4430">
            <v>21.64</v>
          </cell>
          <cell r="H4430">
            <v>3.4</v>
          </cell>
        </row>
        <row r="4431">
          <cell r="A4431">
            <v>45332</v>
          </cell>
          <cell r="B4431">
            <v>35.76</v>
          </cell>
          <cell r="C4431">
            <v>38.36</v>
          </cell>
          <cell r="D4431">
            <v>44.95</v>
          </cell>
          <cell r="E4431">
            <v>22.88</v>
          </cell>
          <cell r="F4431">
            <v>26.37</v>
          </cell>
          <cell r="G4431">
            <v>21.64</v>
          </cell>
          <cell r="H4431">
            <v>3.4</v>
          </cell>
        </row>
        <row r="4432">
          <cell r="A4432">
            <v>45333</v>
          </cell>
          <cell r="B4432">
            <v>35.79</v>
          </cell>
          <cell r="C4432">
            <v>38.43</v>
          </cell>
          <cell r="D4432">
            <v>45</v>
          </cell>
          <cell r="E4432">
            <v>22.97</v>
          </cell>
          <cell r="F4432">
            <v>26.4</v>
          </cell>
          <cell r="G4432">
            <v>21.71</v>
          </cell>
          <cell r="H4432">
            <v>3.41</v>
          </cell>
        </row>
        <row r="4433">
          <cell r="A4433">
            <v>45334</v>
          </cell>
          <cell r="B4433">
            <v>35.79</v>
          </cell>
          <cell r="C4433">
            <v>38.43</v>
          </cell>
          <cell r="D4433">
            <v>45</v>
          </cell>
          <cell r="E4433">
            <v>22.97</v>
          </cell>
          <cell r="F4433">
            <v>26.4</v>
          </cell>
          <cell r="G4433">
            <v>21.71</v>
          </cell>
          <cell r="H4433">
            <v>3.41</v>
          </cell>
        </row>
        <row r="4434">
          <cell r="A4434">
            <v>45335</v>
          </cell>
          <cell r="B4434">
            <v>35.72</v>
          </cell>
          <cell r="C4434">
            <v>38.270000000000003</v>
          </cell>
          <cell r="D4434">
            <v>44.87</v>
          </cell>
          <cell r="E4434">
            <v>22.92</v>
          </cell>
          <cell r="F4434">
            <v>26.36</v>
          </cell>
          <cell r="G4434">
            <v>21.61</v>
          </cell>
          <cell r="H4434">
            <v>3.42</v>
          </cell>
        </row>
        <row r="4435">
          <cell r="A4435">
            <v>45336</v>
          </cell>
          <cell r="B4435">
            <v>35.97</v>
          </cell>
          <cell r="C4435">
            <v>38.32</v>
          </cell>
          <cell r="D4435">
            <v>45.04</v>
          </cell>
          <cell r="E4435">
            <v>22.81</v>
          </cell>
          <cell r="F4435">
            <v>26.31</v>
          </cell>
          <cell r="G4435">
            <v>21.51</v>
          </cell>
          <cell r="H4435">
            <v>3.38</v>
          </cell>
        </row>
        <row r="4436">
          <cell r="A4436">
            <v>45337</v>
          </cell>
          <cell r="B4436">
            <v>36</v>
          </cell>
          <cell r="C4436">
            <v>38.43</v>
          </cell>
          <cell r="D4436">
            <v>45.01</v>
          </cell>
          <cell r="E4436">
            <v>22.96</v>
          </cell>
          <cell r="F4436">
            <v>26.39</v>
          </cell>
          <cell r="G4436">
            <v>21.63</v>
          </cell>
          <cell r="H4436">
            <v>3.41</v>
          </cell>
        </row>
        <row r="4437">
          <cell r="A4437">
            <v>45338</v>
          </cell>
          <cell r="B4437">
            <v>35.979999999999997</v>
          </cell>
          <cell r="C4437">
            <v>38.53</v>
          </cell>
          <cell r="D4437">
            <v>45.04</v>
          </cell>
          <cell r="E4437">
            <v>23.04</v>
          </cell>
          <cell r="F4437">
            <v>26.5</v>
          </cell>
          <cell r="G4437">
            <v>21.64</v>
          </cell>
          <cell r="H4437">
            <v>3.42</v>
          </cell>
        </row>
        <row r="4438">
          <cell r="A4438">
            <v>45339</v>
          </cell>
          <cell r="B4438">
            <v>35.9</v>
          </cell>
          <cell r="C4438">
            <v>38.22</v>
          </cell>
          <cell r="D4438">
            <v>44.96</v>
          </cell>
          <cell r="E4438">
            <v>23.02</v>
          </cell>
          <cell r="F4438">
            <v>26.44</v>
          </cell>
          <cell r="G4438">
            <v>21.63</v>
          </cell>
          <cell r="H4438">
            <v>3.42</v>
          </cell>
        </row>
        <row r="4439">
          <cell r="A4439">
            <v>45340</v>
          </cell>
          <cell r="B4439">
            <v>35.78</v>
          </cell>
          <cell r="C4439">
            <v>38.39</v>
          </cell>
          <cell r="D4439">
            <v>44.93</v>
          </cell>
          <cell r="E4439">
            <v>23.05</v>
          </cell>
          <cell r="F4439">
            <v>26.37</v>
          </cell>
          <cell r="G4439">
            <v>21.7</v>
          </cell>
          <cell r="H4439">
            <v>3.42</v>
          </cell>
        </row>
        <row r="4440">
          <cell r="A4440">
            <v>45341</v>
          </cell>
          <cell r="B4440">
            <v>35.78</v>
          </cell>
          <cell r="C4440">
            <v>38.39</v>
          </cell>
          <cell r="D4440">
            <v>44.93</v>
          </cell>
          <cell r="E4440">
            <v>23.05</v>
          </cell>
          <cell r="F4440">
            <v>26.37</v>
          </cell>
          <cell r="G4440">
            <v>21.7</v>
          </cell>
          <cell r="H4440">
            <v>3.42</v>
          </cell>
        </row>
        <row r="4441">
          <cell r="A4441">
            <v>45342</v>
          </cell>
          <cell r="B4441">
            <v>35.979999999999997</v>
          </cell>
          <cell r="C4441">
            <v>38.56</v>
          </cell>
          <cell r="D4441">
            <v>45.06</v>
          </cell>
          <cell r="E4441">
            <v>23.12</v>
          </cell>
          <cell r="F4441">
            <v>26.47</v>
          </cell>
          <cell r="G4441">
            <v>21.82</v>
          </cell>
          <cell r="H4441">
            <v>3.44</v>
          </cell>
        </row>
        <row r="4442">
          <cell r="A4442">
            <v>45343</v>
          </cell>
          <cell r="B4442">
            <v>35.92</v>
          </cell>
          <cell r="C4442">
            <v>38.630000000000003</v>
          </cell>
          <cell r="D4442">
            <v>45.1</v>
          </cell>
          <cell r="E4442">
            <v>23.14</v>
          </cell>
          <cell r="F4442">
            <v>26.36</v>
          </cell>
          <cell r="G4442">
            <v>21.88</v>
          </cell>
          <cell r="H4442">
            <v>3.45</v>
          </cell>
        </row>
        <row r="4443">
          <cell r="A4443">
            <v>45344</v>
          </cell>
          <cell r="B4443">
            <v>35.770000000000003</v>
          </cell>
          <cell r="C4443">
            <v>38.53</v>
          </cell>
          <cell r="D4443">
            <v>44.97</v>
          </cell>
          <cell r="E4443">
            <v>23.04</v>
          </cell>
          <cell r="F4443">
            <v>26.33</v>
          </cell>
          <cell r="G4443">
            <v>21.85</v>
          </cell>
          <cell r="H4443">
            <v>3.44</v>
          </cell>
        </row>
        <row r="4444">
          <cell r="A4444">
            <v>45345</v>
          </cell>
          <cell r="B4444">
            <v>35.79</v>
          </cell>
          <cell r="C4444">
            <v>38.549999999999997</v>
          </cell>
          <cell r="D4444">
            <v>45.09</v>
          </cell>
          <cell r="E4444">
            <v>23.11</v>
          </cell>
          <cell r="F4444">
            <v>26.34</v>
          </cell>
          <cell r="G4444">
            <v>21.91</v>
          </cell>
          <cell r="H4444">
            <v>3.45</v>
          </cell>
        </row>
        <row r="4445">
          <cell r="A4445">
            <v>45346</v>
          </cell>
          <cell r="B4445">
            <v>35.94</v>
          </cell>
          <cell r="C4445">
            <v>38.700000000000003</v>
          </cell>
          <cell r="D4445">
            <v>45.28</v>
          </cell>
          <cell r="E4445">
            <v>23.18</v>
          </cell>
          <cell r="F4445">
            <v>26.44</v>
          </cell>
          <cell r="G4445">
            <v>21.96</v>
          </cell>
          <cell r="H4445">
            <v>3.46</v>
          </cell>
        </row>
        <row r="4446">
          <cell r="A4446">
            <v>45347</v>
          </cell>
          <cell r="B4446">
            <v>35.94</v>
          </cell>
          <cell r="C4446">
            <v>38.700000000000003</v>
          </cell>
          <cell r="D4446">
            <v>45.28</v>
          </cell>
          <cell r="E4446">
            <v>23.18</v>
          </cell>
          <cell r="F4446">
            <v>26.44</v>
          </cell>
          <cell r="G4446">
            <v>21.82</v>
          </cell>
          <cell r="H4446">
            <v>3.46</v>
          </cell>
        </row>
        <row r="4447">
          <cell r="A4447">
            <v>45348</v>
          </cell>
          <cell r="B4447">
            <v>35.94</v>
          </cell>
          <cell r="C4447">
            <v>38.700000000000003</v>
          </cell>
          <cell r="D4447">
            <v>45.28</v>
          </cell>
          <cell r="E4447">
            <v>23.18</v>
          </cell>
          <cell r="F4447">
            <v>26.44</v>
          </cell>
          <cell r="G4447">
            <v>21.82</v>
          </cell>
          <cell r="H4447">
            <v>3.46</v>
          </cell>
        </row>
        <row r="4448">
          <cell r="A4448">
            <v>45349</v>
          </cell>
          <cell r="B4448">
            <v>35.74</v>
          </cell>
          <cell r="C4448">
            <v>38.57</v>
          </cell>
          <cell r="D4448">
            <v>45.06</v>
          </cell>
          <cell r="E4448">
            <v>22.96</v>
          </cell>
          <cell r="F4448">
            <v>26.26</v>
          </cell>
          <cell r="G4448">
            <v>21.73</v>
          </cell>
          <cell r="H4448">
            <v>3.46</v>
          </cell>
        </row>
        <row r="4449">
          <cell r="A4449">
            <v>45350</v>
          </cell>
          <cell r="B4449">
            <v>35.68</v>
          </cell>
          <cell r="C4449">
            <v>38.49</v>
          </cell>
          <cell r="D4449">
            <v>45.01</v>
          </cell>
          <cell r="E4449">
            <v>22.94</v>
          </cell>
          <cell r="F4449">
            <v>26.17</v>
          </cell>
          <cell r="G4449">
            <v>21.57</v>
          </cell>
          <cell r="H4449">
            <v>3.44</v>
          </cell>
        </row>
        <row r="4450">
          <cell r="A4450">
            <v>45351</v>
          </cell>
          <cell r="B4450">
            <v>35.86</v>
          </cell>
          <cell r="C4450">
            <v>38.659999999999997</v>
          </cell>
          <cell r="D4450">
            <v>45.18</v>
          </cell>
          <cell r="E4450">
            <v>22.92</v>
          </cell>
          <cell r="F4450">
            <v>26.21</v>
          </cell>
          <cell r="G4450">
            <v>21.58</v>
          </cell>
          <cell r="H4450">
            <v>3.45</v>
          </cell>
        </row>
        <row r="4451">
          <cell r="A4451">
            <v>45352</v>
          </cell>
          <cell r="B4451">
            <v>35.74</v>
          </cell>
          <cell r="C4451">
            <v>38.450000000000003</v>
          </cell>
          <cell r="D4451">
            <v>44.89</v>
          </cell>
          <cell r="E4451">
            <v>22.84</v>
          </cell>
          <cell r="F4451">
            <v>26.14</v>
          </cell>
          <cell r="G4451">
            <v>21.47</v>
          </cell>
          <cell r="H4451">
            <v>3.43</v>
          </cell>
        </row>
        <row r="4452">
          <cell r="A4452">
            <v>45353</v>
          </cell>
          <cell r="B4452">
            <v>35.79</v>
          </cell>
          <cell r="C4452">
            <v>38.520000000000003</v>
          </cell>
          <cell r="D4452">
            <v>44.97</v>
          </cell>
          <cell r="E4452">
            <v>22.88</v>
          </cell>
          <cell r="F4452">
            <v>26.17</v>
          </cell>
          <cell r="G4452">
            <v>21.52</v>
          </cell>
          <cell r="H4452">
            <v>3.45</v>
          </cell>
        </row>
        <row r="4453">
          <cell r="A4453">
            <v>45354</v>
          </cell>
          <cell r="B4453">
            <v>35.630000000000003</v>
          </cell>
          <cell r="C4453">
            <v>38.44</v>
          </cell>
          <cell r="D4453">
            <v>44.87</v>
          </cell>
          <cell r="E4453">
            <v>22.86</v>
          </cell>
          <cell r="F4453">
            <v>26.09</v>
          </cell>
          <cell r="G4453">
            <v>21.46</v>
          </cell>
          <cell r="H4453">
            <v>3.44</v>
          </cell>
        </row>
        <row r="4454">
          <cell r="A4454">
            <v>45355</v>
          </cell>
          <cell r="B4454">
            <v>35.630000000000003</v>
          </cell>
          <cell r="C4454">
            <v>38.44</v>
          </cell>
          <cell r="D4454">
            <v>44.87</v>
          </cell>
          <cell r="E4454">
            <v>22.86</v>
          </cell>
          <cell r="F4454">
            <v>26.09</v>
          </cell>
          <cell r="G4454">
            <v>21.46</v>
          </cell>
          <cell r="H4454">
            <v>3.44</v>
          </cell>
        </row>
        <row r="4455">
          <cell r="A4455">
            <v>45356</v>
          </cell>
          <cell r="B4455">
            <v>35.630000000000003</v>
          </cell>
          <cell r="C4455">
            <v>38.47</v>
          </cell>
          <cell r="D4455">
            <v>44.97</v>
          </cell>
          <cell r="E4455">
            <v>22.79</v>
          </cell>
          <cell r="F4455">
            <v>26.05</v>
          </cell>
          <cell r="G4455">
            <v>21.43</v>
          </cell>
          <cell r="H4455">
            <v>3.42</v>
          </cell>
        </row>
        <row r="4456">
          <cell r="A4456">
            <v>45357</v>
          </cell>
          <cell r="B4456">
            <v>35.700000000000003</v>
          </cell>
          <cell r="C4456">
            <v>38.53</v>
          </cell>
          <cell r="D4456">
            <v>45.09</v>
          </cell>
          <cell r="E4456">
            <v>22.81</v>
          </cell>
          <cell r="F4456">
            <v>26.07</v>
          </cell>
          <cell r="G4456">
            <v>21.41</v>
          </cell>
          <cell r="H4456">
            <v>3.42</v>
          </cell>
        </row>
        <row r="4457">
          <cell r="A4457">
            <v>45358</v>
          </cell>
          <cell r="B4457">
            <v>35.47</v>
          </cell>
          <cell r="C4457">
            <v>38.479999999999997</v>
          </cell>
          <cell r="D4457">
            <v>44.95</v>
          </cell>
          <cell r="E4457">
            <v>22.93</v>
          </cell>
          <cell r="F4457">
            <v>26.05</v>
          </cell>
          <cell r="G4457">
            <v>21.49</v>
          </cell>
          <cell r="H4457">
            <v>3.43</v>
          </cell>
        </row>
        <row r="4458">
          <cell r="A4458">
            <v>45359</v>
          </cell>
          <cell r="B4458">
            <v>35.4</v>
          </cell>
          <cell r="C4458">
            <v>38.56</v>
          </cell>
          <cell r="D4458">
            <v>45.12</v>
          </cell>
          <cell r="E4458">
            <v>23.03</v>
          </cell>
          <cell r="F4458">
            <v>26.11</v>
          </cell>
          <cell r="G4458">
            <v>21.55</v>
          </cell>
          <cell r="H4458">
            <v>3.45</v>
          </cell>
        </row>
        <row r="4459">
          <cell r="A4459">
            <v>45360</v>
          </cell>
          <cell r="B4459">
            <v>35.25</v>
          </cell>
          <cell r="C4459">
            <v>38.340000000000003</v>
          </cell>
          <cell r="D4459">
            <v>44.96</v>
          </cell>
          <cell r="E4459">
            <v>23.03</v>
          </cell>
          <cell r="F4459">
            <v>26.04</v>
          </cell>
          <cell r="G4459">
            <v>21.53</v>
          </cell>
          <cell r="H4459">
            <v>3.44</v>
          </cell>
        </row>
        <row r="4460">
          <cell r="A4460">
            <v>45361</v>
          </cell>
          <cell r="B4460">
            <v>35.31</v>
          </cell>
          <cell r="C4460">
            <v>38.43</v>
          </cell>
          <cell r="D4460">
            <v>45.15</v>
          </cell>
          <cell r="E4460">
            <v>22.97</v>
          </cell>
          <cell r="F4460">
            <v>26</v>
          </cell>
          <cell r="G4460">
            <v>21.53</v>
          </cell>
          <cell r="H4460">
            <v>3.44</v>
          </cell>
        </row>
        <row r="4461">
          <cell r="A4461">
            <v>45362</v>
          </cell>
          <cell r="B4461">
            <v>35.31</v>
          </cell>
          <cell r="C4461">
            <v>38.43</v>
          </cell>
          <cell r="D4461">
            <v>45.15</v>
          </cell>
          <cell r="E4461">
            <v>22.97</v>
          </cell>
          <cell r="F4461">
            <v>26</v>
          </cell>
          <cell r="G4461">
            <v>21.53</v>
          </cell>
          <cell r="H4461">
            <v>3.44</v>
          </cell>
        </row>
        <row r="4462">
          <cell r="A4462">
            <v>45363</v>
          </cell>
          <cell r="B4462">
            <v>35.340000000000003</v>
          </cell>
          <cell r="C4462">
            <v>38.43</v>
          </cell>
          <cell r="D4462">
            <v>45.06</v>
          </cell>
          <cell r="E4462">
            <v>22.97</v>
          </cell>
          <cell r="F4462">
            <v>26.03</v>
          </cell>
          <cell r="G4462">
            <v>21.52</v>
          </cell>
          <cell r="H4462">
            <v>3.44</v>
          </cell>
        </row>
        <row r="4463">
          <cell r="A4463">
            <v>45364</v>
          </cell>
          <cell r="B4463">
            <v>35.590000000000003</v>
          </cell>
          <cell r="C4463">
            <v>38.69</v>
          </cell>
          <cell r="D4463">
            <v>45.31</v>
          </cell>
          <cell r="E4463">
            <v>23.114999999999998</v>
          </cell>
          <cell r="F4463">
            <v>26.18</v>
          </cell>
          <cell r="G4463">
            <v>21.61</v>
          </cell>
          <cell r="H4463">
            <v>3.46</v>
          </cell>
        </row>
        <row r="4464">
          <cell r="A4464">
            <v>45365</v>
          </cell>
          <cell r="B4464">
            <v>35.54</v>
          </cell>
          <cell r="C4464">
            <v>38.71</v>
          </cell>
          <cell r="D4464">
            <v>45.25</v>
          </cell>
          <cell r="E4464">
            <v>23.16</v>
          </cell>
          <cell r="F4464">
            <v>26.2</v>
          </cell>
          <cell r="G4464">
            <v>21.66</v>
          </cell>
          <cell r="H4464">
            <v>3.46</v>
          </cell>
        </row>
        <row r="4465">
          <cell r="A4465">
            <v>45366</v>
          </cell>
          <cell r="B4465">
            <v>35.68</v>
          </cell>
          <cell r="C4465">
            <v>38.61</v>
          </cell>
          <cell r="D4465">
            <v>45.22</v>
          </cell>
          <cell r="E4465">
            <v>23.04</v>
          </cell>
          <cell r="F4465">
            <v>26.16</v>
          </cell>
          <cell r="G4465">
            <v>21.51</v>
          </cell>
          <cell r="H4465">
            <v>3.43</v>
          </cell>
        </row>
        <row r="4466">
          <cell r="A4466">
            <v>45367</v>
          </cell>
          <cell r="B4466">
            <v>35.630000000000003</v>
          </cell>
          <cell r="C4466">
            <v>38.630000000000003</v>
          </cell>
          <cell r="D4466">
            <v>45.2</v>
          </cell>
          <cell r="E4466">
            <v>23</v>
          </cell>
          <cell r="F4466">
            <v>26.14</v>
          </cell>
          <cell r="G4466">
            <v>21.45</v>
          </cell>
          <cell r="H4466">
            <v>3.43</v>
          </cell>
        </row>
        <row r="4467">
          <cell r="A4467">
            <v>45368</v>
          </cell>
          <cell r="B4467">
            <v>35.79</v>
          </cell>
          <cell r="C4467">
            <v>38.76</v>
          </cell>
          <cell r="D4467">
            <v>45.31</v>
          </cell>
          <cell r="E4467">
            <v>23.08</v>
          </cell>
          <cell r="F4467">
            <v>26.22</v>
          </cell>
          <cell r="G4467">
            <v>21.49</v>
          </cell>
          <cell r="H4467">
            <v>3.44</v>
          </cell>
        </row>
        <row r="4468">
          <cell r="A4468">
            <v>45369</v>
          </cell>
          <cell r="B4468">
            <v>35.79</v>
          </cell>
          <cell r="C4468">
            <v>38.76</v>
          </cell>
          <cell r="D4468">
            <v>45.31</v>
          </cell>
          <cell r="E4468">
            <v>23.08</v>
          </cell>
          <cell r="F4468">
            <v>26.22</v>
          </cell>
          <cell r="G4468">
            <v>21.49</v>
          </cell>
          <cell r="H4468">
            <v>3.44</v>
          </cell>
        </row>
        <row r="4469">
          <cell r="A4469">
            <v>45370</v>
          </cell>
          <cell r="B4469">
            <v>35.89</v>
          </cell>
          <cell r="C4469">
            <v>38.82</v>
          </cell>
          <cell r="D4469">
            <v>45.41</v>
          </cell>
          <cell r="E4469">
            <v>23.12</v>
          </cell>
          <cell r="F4469">
            <v>26.3</v>
          </cell>
          <cell r="G4469">
            <v>21.52</v>
          </cell>
          <cell r="H4469">
            <v>3.42</v>
          </cell>
        </row>
        <row r="4470">
          <cell r="A4470">
            <v>45371</v>
          </cell>
          <cell r="B4470">
            <v>35.92</v>
          </cell>
          <cell r="C4470">
            <v>38.83</v>
          </cell>
          <cell r="D4470">
            <v>45.44</v>
          </cell>
          <cell r="E4470">
            <v>23.07</v>
          </cell>
          <cell r="F4470">
            <v>26.27</v>
          </cell>
          <cell r="G4470">
            <v>21.45</v>
          </cell>
          <cell r="H4470">
            <v>3.43</v>
          </cell>
        </row>
        <row r="4471">
          <cell r="A4471">
            <v>45372</v>
          </cell>
          <cell r="B4471">
            <v>35.79</v>
          </cell>
          <cell r="C4471">
            <v>38.950000000000003</v>
          </cell>
          <cell r="D4471">
            <v>45.57</v>
          </cell>
          <cell r="E4471">
            <v>23.29</v>
          </cell>
          <cell r="F4471">
            <v>26.38</v>
          </cell>
          <cell r="G4471">
            <v>21.52</v>
          </cell>
          <cell r="H4471">
            <v>3.44</v>
          </cell>
        </row>
        <row r="4472">
          <cell r="A4472">
            <v>45373</v>
          </cell>
          <cell r="B4472">
            <v>36.340000000000003</v>
          </cell>
          <cell r="C4472">
            <v>39.24</v>
          </cell>
          <cell r="D4472">
            <v>45.77</v>
          </cell>
          <cell r="E4472">
            <v>23.43</v>
          </cell>
          <cell r="F4472">
            <v>26.65</v>
          </cell>
          <cell r="G4472">
            <v>21.65</v>
          </cell>
          <cell r="H4472">
            <v>3.45</v>
          </cell>
        </row>
        <row r="4473">
          <cell r="A4473">
            <v>45374</v>
          </cell>
          <cell r="B4473">
            <v>36.22</v>
          </cell>
          <cell r="C4473">
            <v>38.979999999999997</v>
          </cell>
          <cell r="D4473">
            <v>45.34</v>
          </cell>
          <cell r="E4473">
            <v>23.63</v>
          </cell>
          <cell r="F4473">
            <v>26.49</v>
          </cell>
          <cell r="G4473">
            <v>21.48</v>
          </cell>
          <cell r="H4473">
            <v>3.42</v>
          </cell>
        </row>
        <row r="4474">
          <cell r="A4474">
            <v>45375</v>
          </cell>
          <cell r="B4474">
            <v>36.119999999999997</v>
          </cell>
          <cell r="C4474">
            <v>38.869999999999997</v>
          </cell>
          <cell r="D4474">
            <v>45.32</v>
          </cell>
          <cell r="E4474">
            <v>23.18</v>
          </cell>
          <cell r="F4474">
            <v>26.37</v>
          </cell>
          <cell r="G4474">
            <v>21.4</v>
          </cell>
          <cell r="H4474">
            <v>3.41</v>
          </cell>
        </row>
        <row r="4475">
          <cell r="A4475">
            <v>45376</v>
          </cell>
          <cell r="B4475">
            <v>36.119999999999997</v>
          </cell>
          <cell r="C4475">
            <v>38.869999999999997</v>
          </cell>
          <cell r="D4475">
            <v>45.32</v>
          </cell>
          <cell r="E4475">
            <v>23.18</v>
          </cell>
          <cell r="F4475">
            <v>26.37</v>
          </cell>
          <cell r="G4475">
            <v>21.4</v>
          </cell>
          <cell r="H4475">
            <v>3.41</v>
          </cell>
        </row>
        <row r="4476">
          <cell r="A4476">
            <v>45377</v>
          </cell>
          <cell r="B4476">
            <v>36.22</v>
          </cell>
          <cell r="C4476">
            <v>39.07</v>
          </cell>
          <cell r="D4476">
            <v>45.55</v>
          </cell>
          <cell r="E4476">
            <v>23.32</v>
          </cell>
          <cell r="F4476">
            <v>26.48</v>
          </cell>
          <cell r="G4476">
            <v>21.48</v>
          </cell>
          <cell r="H4476">
            <v>3.41</v>
          </cell>
        </row>
        <row r="4477">
          <cell r="A4477">
            <v>45378</v>
          </cell>
          <cell r="B4477">
            <v>36.25</v>
          </cell>
          <cell r="C4477">
            <v>39.04</v>
          </cell>
          <cell r="D4477">
            <v>45.5</v>
          </cell>
          <cell r="E4477">
            <v>23.24</v>
          </cell>
          <cell r="F4477">
            <v>26.47</v>
          </cell>
          <cell r="G4477">
            <v>21.45</v>
          </cell>
          <cell r="H4477">
            <v>3.4</v>
          </cell>
        </row>
        <row r="4478">
          <cell r="A4478">
            <v>45379</v>
          </cell>
          <cell r="B4478">
            <v>36.29</v>
          </cell>
          <cell r="C4478">
            <v>39.06</v>
          </cell>
          <cell r="D4478">
            <v>45.58</v>
          </cell>
          <cell r="E4478">
            <v>23.28</v>
          </cell>
          <cell r="F4478">
            <v>26.52</v>
          </cell>
          <cell r="G4478">
            <v>21.47</v>
          </cell>
          <cell r="H4478">
            <v>3.4</v>
          </cell>
        </row>
        <row r="4479">
          <cell r="A4479">
            <v>45380</v>
          </cell>
          <cell r="B4479">
            <v>36.380000000000003</v>
          </cell>
          <cell r="C4479">
            <v>39</v>
          </cell>
          <cell r="D4479">
            <v>45.69</v>
          </cell>
          <cell r="E4479">
            <v>23.31</v>
          </cell>
          <cell r="F4479">
            <v>26.68</v>
          </cell>
          <cell r="G4479">
            <v>21.44</v>
          </cell>
          <cell r="H4479">
            <v>3.38</v>
          </cell>
        </row>
        <row r="4480">
          <cell r="A4480">
            <v>45381</v>
          </cell>
          <cell r="B4480">
            <v>36.24</v>
          </cell>
          <cell r="C4480">
            <v>38.86</v>
          </cell>
          <cell r="D4480">
            <v>45.5</v>
          </cell>
          <cell r="E4480">
            <v>23.21</v>
          </cell>
          <cell r="F4480">
            <v>26.55</v>
          </cell>
          <cell r="G4480">
            <v>21.37</v>
          </cell>
          <cell r="H4480">
            <v>3.37</v>
          </cell>
        </row>
        <row r="4481">
          <cell r="A4481">
            <v>45382</v>
          </cell>
          <cell r="B4481">
            <v>36.22</v>
          </cell>
          <cell r="C4481">
            <v>38.9</v>
          </cell>
          <cell r="D4481">
            <v>45.54</v>
          </cell>
          <cell r="E4481">
            <v>23.27</v>
          </cell>
          <cell r="F4481">
            <v>26.59</v>
          </cell>
          <cell r="G4481">
            <v>21.42</v>
          </cell>
          <cell r="H4481">
            <v>3.38</v>
          </cell>
        </row>
        <row r="4482">
          <cell r="A4482">
            <v>45383</v>
          </cell>
          <cell r="B4482">
            <v>36.22</v>
          </cell>
          <cell r="C4482">
            <v>38.9</v>
          </cell>
          <cell r="D4482">
            <v>45.54</v>
          </cell>
          <cell r="E4482">
            <v>23.27</v>
          </cell>
          <cell r="F4482">
            <v>26.59</v>
          </cell>
          <cell r="G4482">
            <v>21.42</v>
          </cell>
          <cell r="H4482">
            <v>3.38</v>
          </cell>
        </row>
        <row r="4483">
          <cell r="A4483">
            <v>45384</v>
          </cell>
          <cell r="B4483">
            <v>36.47</v>
          </cell>
          <cell r="C4483">
            <v>38.94</v>
          </cell>
          <cell r="D4483">
            <v>45.5</v>
          </cell>
          <cell r="E4483">
            <v>23.27</v>
          </cell>
          <cell r="F4483">
            <v>26.67</v>
          </cell>
          <cell r="G4483">
            <v>21.42</v>
          </cell>
          <cell r="H4483">
            <v>3.36</v>
          </cell>
        </row>
        <row r="4484">
          <cell r="A4484">
            <v>45385</v>
          </cell>
          <cell r="B4484">
            <v>36.520000000000003</v>
          </cell>
          <cell r="C4484">
            <v>39.130000000000003</v>
          </cell>
          <cell r="D4484">
            <v>45.67</v>
          </cell>
          <cell r="E4484">
            <v>23.38</v>
          </cell>
          <cell r="F4484">
            <v>26.71</v>
          </cell>
          <cell r="G4484">
            <v>21.47</v>
          </cell>
          <cell r="H4484">
            <v>3.38</v>
          </cell>
        </row>
        <row r="4485">
          <cell r="A4485">
            <v>45386</v>
          </cell>
          <cell r="B4485">
            <v>36.51</v>
          </cell>
          <cell r="C4485">
            <v>39.380000000000003</v>
          </cell>
          <cell r="D4485">
            <v>45.95</v>
          </cell>
          <cell r="E4485">
            <v>23.63</v>
          </cell>
          <cell r="F4485">
            <v>26.82</v>
          </cell>
          <cell r="G4485">
            <v>21.71</v>
          </cell>
          <cell r="H4485">
            <v>3.42</v>
          </cell>
        </row>
        <row r="4486">
          <cell r="A4486">
            <v>45387</v>
          </cell>
          <cell r="B4486">
            <v>36.64</v>
          </cell>
          <cell r="C4486">
            <v>39.5</v>
          </cell>
          <cell r="D4486">
            <v>46.06</v>
          </cell>
          <cell r="E4486">
            <v>23.7</v>
          </cell>
          <cell r="F4486">
            <v>26.83</v>
          </cell>
          <cell r="G4486">
            <v>21.78</v>
          </cell>
          <cell r="H4486">
            <v>3.42</v>
          </cell>
        </row>
        <row r="4487">
          <cell r="A4487">
            <v>45388</v>
          </cell>
          <cell r="B4487">
            <v>36.53</v>
          </cell>
          <cell r="C4487">
            <v>39.39</v>
          </cell>
          <cell r="D4487">
            <v>45.88</v>
          </cell>
          <cell r="E4487">
            <v>23.65</v>
          </cell>
          <cell r="F4487">
            <v>26.74</v>
          </cell>
          <cell r="G4487">
            <v>21.71</v>
          </cell>
          <cell r="H4487">
            <v>3.41</v>
          </cell>
        </row>
        <row r="4488">
          <cell r="A4488">
            <v>45389</v>
          </cell>
          <cell r="B4488">
            <v>36.53</v>
          </cell>
          <cell r="C4488">
            <v>39.39</v>
          </cell>
          <cell r="D4488">
            <v>45.88</v>
          </cell>
          <cell r="E4488">
            <v>23.65</v>
          </cell>
          <cell r="F4488">
            <v>26.74</v>
          </cell>
          <cell r="G4488">
            <v>21.71</v>
          </cell>
          <cell r="H4488">
            <v>3.41</v>
          </cell>
        </row>
        <row r="4489">
          <cell r="A4489">
            <v>45390</v>
          </cell>
          <cell r="B4489">
            <v>36.53</v>
          </cell>
          <cell r="C4489">
            <v>39.39</v>
          </cell>
          <cell r="D4489">
            <v>45.88</v>
          </cell>
          <cell r="E4489">
            <v>23.65</v>
          </cell>
          <cell r="F4489">
            <v>26.74</v>
          </cell>
          <cell r="G4489">
            <v>21.71</v>
          </cell>
          <cell r="H4489">
            <v>3.41</v>
          </cell>
        </row>
        <row r="4490">
          <cell r="A4490">
            <v>45391</v>
          </cell>
          <cell r="B4490">
            <v>36.54</v>
          </cell>
          <cell r="C4490">
            <v>39.479999999999997</v>
          </cell>
          <cell r="D4490">
            <v>45.99</v>
          </cell>
          <cell r="E4490">
            <v>23.73</v>
          </cell>
          <cell r="F4490">
            <v>26.72</v>
          </cell>
          <cell r="G4490">
            <v>21.8</v>
          </cell>
          <cell r="H4490">
            <v>3.44</v>
          </cell>
        </row>
        <row r="4491">
          <cell r="A4491">
            <v>45392</v>
          </cell>
          <cell r="B4491">
            <v>36.19</v>
          </cell>
          <cell r="C4491">
            <v>39.090000000000003</v>
          </cell>
          <cell r="D4491">
            <v>45.62</v>
          </cell>
          <cell r="E4491">
            <v>23.58</v>
          </cell>
          <cell r="F4491">
            <v>26.48</v>
          </cell>
          <cell r="G4491">
            <v>21.65</v>
          </cell>
          <cell r="H4491">
            <v>3.41</v>
          </cell>
        </row>
        <row r="4492">
          <cell r="A4492">
            <v>45393</v>
          </cell>
          <cell r="B4492">
            <v>36.56</v>
          </cell>
          <cell r="C4492">
            <v>39.08</v>
          </cell>
          <cell r="D4492">
            <v>45.61</v>
          </cell>
          <cell r="E4492">
            <v>23.42</v>
          </cell>
          <cell r="F4492">
            <v>26.51</v>
          </cell>
          <cell r="G4492">
            <v>21.58</v>
          </cell>
          <cell r="H4492">
            <v>3.39</v>
          </cell>
        </row>
        <row r="4493">
          <cell r="A4493">
            <v>45394</v>
          </cell>
          <cell r="B4493">
            <v>36.520000000000003</v>
          </cell>
          <cell r="C4493">
            <v>38.6</v>
          </cell>
          <cell r="D4493">
            <v>45.16</v>
          </cell>
          <cell r="E4493">
            <v>23.04</v>
          </cell>
          <cell r="F4493">
            <v>26.23</v>
          </cell>
          <cell r="G4493">
            <v>21.27</v>
          </cell>
          <cell r="H4493">
            <v>3.32</v>
          </cell>
        </row>
        <row r="4494">
          <cell r="A4494">
            <v>45395</v>
          </cell>
          <cell r="B4494">
            <v>36.520000000000003</v>
          </cell>
          <cell r="C4494">
            <v>38.6</v>
          </cell>
          <cell r="D4494">
            <v>45.16</v>
          </cell>
          <cell r="E4494">
            <v>23.04</v>
          </cell>
          <cell r="F4494">
            <v>26.23</v>
          </cell>
          <cell r="G4494">
            <v>21.27</v>
          </cell>
          <cell r="H4494">
            <v>3.32</v>
          </cell>
        </row>
        <row r="4495">
          <cell r="A4495">
            <v>45396</v>
          </cell>
          <cell r="B4495">
            <v>36.520000000000003</v>
          </cell>
          <cell r="C4495">
            <v>38.6</v>
          </cell>
          <cell r="D4495">
            <v>45.16</v>
          </cell>
          <cell r="E4495">
            <v>23.04</v>
          </cell>
          <cell r="F4495">
            <v>26.23</v>
          </cell>
          <cell r="G4495">
            <v>21.27</v>
          </cell>
          <cell r="H4495">
            <v>3.32</v>
          </cell>
        </row>
        <row r="4496">
          <cell r="A4496">
            <v>45397</v>
          </cell>
          <cell r="B4496">
            <v>36.520000000000003</v>
          </cell>
          <cell r="C4496">
            <v>38.6</v>
          </cell>
          <cell r="D4496">
            <v>45.16</v>
          </cell>
          <cell r="E4496">
            <v>23.04</v>
          </cell>
          <cell r="F4496">
            <v>26.23</v>
          </cell>
          <cell r="G4496">
            <v>21.27</v>
          </cell>
          <cell r="H4496">
            <v>3.32</v>
          </cell>
        </row>
        <row r="4497">
          <cell r="A4497">
            <v>45398</v>
          </cell>
          <cell r="B4497">
            <v>36.520000000000003</v>
          </cell>
          <cell r="C4497">
            <v>38.6</v>
          </cell>
          <cell r="D4497">
            <v>45.16</v>
          </cell>
          <cell r="E4497">
            <v>23.04</v>
          </cell>
          <cell r="F4497">
            <v>26.23</v>
          </cell>
          <cell r="G4497">
            <v>21.27</v>
          </cell>
          <cell r="H4497">
            <v>3.32</v>
          </cell>
        </row>
        <row r="4498">
          <cell r="A4498">
            <v>45399</v>
          </cell>
          <cell r="B4498">
            <v>36.520000000000003</v>
          </cell>
          <cell r="C4498">
            <v>38.6</v>
          </cell>
          <cell r="D4498">
            <v>45.16</v>
          </cell>
          <cell r="E4498">
            <v>23.04</v>
          </cell>
          <cell r="F4498">
            <v>26.23</v>
          </cell>
          <cell r="G4498">
            <v>21.27</v>
          </cell>
          <cell r="H4498">
            <v>3.32</v>
          </cell>
        </row>
        <row r="4499">
          <cell r="A4499">
            <v>45400</v>
          </cell>
          <cell r="B4499">
            <v>36.68</v>
          </cell>
          <cell r="C4499">
            <v>38.93</v>
          </cell>
          <cell r="D4499">
            <v>45.44</v>
          </cell>
          <cell r="E4499">
            <v>23.22</v>
          </cell>
          <cell r="F4499">
            <v>26.45</v>
          </cell>
          <cell r="G4499">
            <v>21.43</v>
          </cell>
          <cell r="H4499">
            <v>3.34</v>
          </cell>
        </row>
        <row r="4500">
          <cell r="A4500">
            <v>45401</v>
          </cell>
          <cell r="B4500">
            <v>36.729999999999997</v>
          </cell>
          <cell r="C4500">
            <v>38.840000000000003</v>
          </cell>
          <cell r="D4500">
            <v>45.38</v>
          </cell>
          <cell r="E4500">
            <v>23.09</v>
          </cell>
          <cell r="F4500">
            <v>26.46</v>
          </cell>
          <cell r="G4500">
            <v>21.31</v>
          </cell>
          <cell r="H4500">
            <v>3.32</v>
          </cell>
        </row>
        <row r="4501">
          <cell r="A4501">
            <v>45402</v>
          </cell>
          <cell r="B4501">
            <v>36.729999999999997</v>
          </cell>
          <cell r="C4501">
            <v>38.94</v>
          </cell>
          <cell r="D4501">
            <v>45.5</v>
          </cell>
          <cell r="E4501">
            <v>23.2</v>
          </cell>
          <cell r="F4501">
            <v>26.52</v>
          </cell>
          <cell r="G4501">
            <v>21.38</v>
          </cell>
          <cell r="H4501">
            <v>3.33</v>
          </cell>
        </row>
        <row r="4502">
          <cell r="A4502">
            <v>45403</v>
          </cell>
          <cell r="B4502">
            <v>36.799999999999997</v>
          </cell>
          <cell r="C4502">
            <v>39.04</v>
          </cell>
          <cell r="D4502">
            <v>45.34</v>
          </cell>
          <cell r="E4502">
            <v>23.32</v>
          </cell>
          <cell r="F4502">
            <v>26.61</v>
          </cell>
          <cell r="G4502">
            <v>21.5</v>
          </cell>
          <cell r="H4502">
            <v>3.36</v>
          </cell>
        </row>
        <row r="4503">
          <cell r="A4503">
            <v>45404</v>
          </cell>
          <cell r="B4503">
            <v>36.799999999999997</v>
          </cell>
          <cell r="C4503">
            <v>39.04</v>
          </cell>
          <cell r="D4503">
            <v>45.34</v>
          </cell>
          <cell r="E4503">
            <v>23.32</v>
          </cell>
          <cell r="F4503">
            <v>26.61</v>
          </cell>
          <cell r="G4503">
            <v>21.5</v>
          </cell>
          <cell r="H4503">
            <v>3.36</v>
          </cell>
        </row>
        <row r="4504">
          <cell r="A4504">
            <v>45405</v>
          </cell>
          <cell r="B4504">
            <v>36.92</v>
          </cell>
          <cell r="C4504">
            <v>39.159999999999997</v>
          </cell>
          <cell r="D4504">
            <v>45.39</v>
          </cell>
          <cell r="E4504">
            <v>23.45</v>
          </cell>
          <cell r="F4504">
            <v>26.77</v>
          </cell>
          <cell r="G4504">
            <v>21.6</v>
          </cell>
          <cell r="H4504">
            <v>3.38</v>
          </cell>
        </row>
        <row r="4505">
          <cell r="A4505">
            <v>45406</v>
          </cell>
          <cell r="B4505">
            <v>36.75</v>
          </cell>
          <cell r="C4505">
            <v>39.159999999999997</v>
          </cell>
          <cell r="D4505">
            <v>45.55</v>
          </cell>
          <cell r="E4505">
            <v>23.48</v>
          </cell>
          <cell r="F4505">
            <v>26.72</v>
          </cell>
          <cell r="G4505">
            <v>21.56</v>
          </cell>
          <cell r="H4505">
            <v>3.39</v>
          </cell>
        </row>
        <row r="4506">
          <cell r="A4506">
            <v>45407</v>
          </cell>
          <cell r="B4506">
            <v>36.979999999999997</v>
          </cell>
          <cell r="C4506">
            <v>39.369999999999997</v>
          </cell>
          <cell r="D4506">
            <v>45.83</v>
          </cell>
          <cell r="E4506">
            <v>23.63</v>
          </cell>
          <cell r="F4506">
            <v>26.8</v>
          </cell>
          <cell r="G4506">
            <v>21.67</v>
          </cell>
          <cell r="H4506">
            <v>3.38</v>
          </cell>
        </row>
        <row r="4507">
          <cell r="A4507">
            <v>45408</v>
          </cell>
          <cell r="B4507">
            <v>36.89</v>
          </cell>
          <cell r="C4507">
            <v>39.369999999999997</v>
          </cell>
          <cell r="D4507">
            <v>45.89</v>
          </cell>
          <cell r="E4507">
            <v>23.69</v>
          </cell>
          <cell r="F4507">
            <v>26.82</v>
          </cell>
          <cell r="G4507">
            <v>21.72</v>
          </cell>
          <cell r="H4507">
            <v>3.38</v>
          </cell>
        </row>
        <row r="4508">
          <cell r="A4508">
            <v>45409</v>
          </cell>
          <cell r="B4508">
            <v>36.89</v>
          </cell>
          <cell r="C4508">
            <v>39.369999999999997</v>
          </cell>
          <cell r="D4508">
            <v>45.89</v>
          </cell>
          <cell r="E4508">
            <v>23.69</v>
          </cell>
          <cell r="F4508">
            <v>26.82</v>
          </cell>
          <cell r="G4508">
            <v>21.72</v>
          </cell>
          <cell r="H4508">
            <v>3.38</v>
          </cell>
        </row>
        <row r="4509">
          <cell r="A4509">
            <v>45410</v>
          </cell>
          <cell r="B4509">
            <v>36.89</v>
          </cell>
          <cell r="C4509">
            <v>39.31</v>
          </cell>
          <cell r="D4509">
            <v>45.93</v>
          </cell>
          <cell r="E4509">
            <v>23.77</v>
          </cell>
          <cell r="F4509">
            <v>26.82</v>
          </cell>
          <cell r="G4509">
            <v>21.68</v>
          </cell>
          <cell r="H4509">
            <v>3.36</v>
          </cell>
        </row>
        <row r="4510">
          <cell r="A4510">
            <v>45411</v>
          </cell>
          <cell r="B4510">
            <v>36.89</v>
          </cell>
          <cell r="C4510">
            <v>39.31</v>
          </cell>
          <cell r="D4510">
            <v>45.93</v>
          </cell>
          <cell r="E4510">
            <v>23.77</v>
          </cell>
          <cell r="F4510">
            <v>26.82</v>
          </cell>
          <cell r="G4510">
            <v>21.68</v>
          </cell>
          <cell r="H4510">
            <v>3.36</v>
          </cell>
        </row>
        <row r="4511">
          <cell r="A4511">
            <v>45412</v>
          </cell>
          <cell r="B4511">
            <v>36.94</v>
          </cell>
          <cell r="C4511">
            <v>39.36</v>
          </cell>
          <cell r="D4511">
            <v>46.13</v>
          </cell>
          <cell r="E4511">
            <v>23.79</v>
          </cell>
          <cell r="F4511">
            <v>26.83</v>
          </cell>
          <cell r="G4511">
            <v>21.75</v>
          </cell>
          <cell r="H4511">
            <v>3.36</v>
          </cell>
        </row>
        <row r="4512">
          <cell r="A4512">
            <v>45413</v>
          </cell>
          <cell r="B4512">
            <v>36.909999999999997</v>
          </cell>
          <cell r="C4512">
            <v>39.299999999999997</v>
          </cell>
          <cell r="D4512">
            <v>46.04</v>
          </cell>
          <cell r="E4512">
            <v>23.7</v>
          </cell>
          <cell r="F4512">
            <v>26.76</v>
          </cell>
          <cell r="G4512">
            <v>21.64</v>
          </cell>
          <cell r="H4512">
            <v>3.35</v>
          </cell>
        </row>
        <row r="4513">
          <cell r="A4513">
            <v>45414</v>
          </cell>
          <cell r="B4513">
            <v>36.85</v>
          </cell>
          <cell r="C4513">
            <v>39.28</v>
          </cell>
          <cell r="D4513">
            <v>45.93</v>
          </cell>
          <cell r="E4513">
            <v>23.66</v>
          </cell>
          <cell r="F4513">
            <v>26.65</v>
          </cell>
          <cell r="G4513">
            <v>21.55</v>
          </cell>
          <cell r="H4513">
            <v>3.36</v>
          </cell>
        </row>
        <row r="4514">
          <cell r="A4514">
            <v>45415</v>
          </cell>
          <cell r="B4514">
            <v>36.67</v>
          </cell>
          <cell r="C4514">
            <v>39.159999999999997</v>
          </cell>
          <cell r="D4514">
            <v>45.77</v>
          </cell>
          <cell r="E4514">
            <v>23.73</v>
          </cell>
          <cell r="F4514">
            <v>26.65</v>
          </cell>
          <cell r="G4514">
            <v>21.61</v>
          </cell>
          <cell r="H4514">
            <v>3.36</v>
          </cell>
        </row>
        <row r="4515">
          <cell r="A4515">
            <v>45416</v>
          </cell>
          <cell r="B4515">
            <v>36.659999999999997</v>
          </cell>
          <cell r="C4515">
            <v>39.19</v>
          </cell>
          <cell r="D4515">
            <v>45.8</v>
          </cell>
          <cell r="E4515">
            <v>23.73</v>
          </cell>
          <cell r="F4515">
            <v>26.64</v>
          </cell>
          <cell r="G4515">
            <v>21.65</v>
          </cell>
          <cell r="H4515">
            <v>3.36</v>
          </cell>
        </row>
        <row r="4516">
          <cell r="A4516">
            <v>45417</v>
          </cell>
          <cell r="B4516">
            <v>36.659999999999997</v>
          </cell>
          <cell r="C4516">
            <v>39.19</v>
          </cell>
          <cell r="D4516">
            <v>45.8</v>
          </cell>
          <cell r="E4516">
            <v>23.73</v>
          </cell>
          <cell r="F4516">
            <v>26.64</v>
          </cell>
          <cell r="G4516">
            <v>21.65</v>
          </cell>
          <cell r="H4516">
            <v>3.36</v>
          </cell>
        </row>
        <row r="4517">
          <cell r="A4517">
            <v>45418</v>
          </cell>
          <cell r="B4517">
            <v>36.659999999999997</v>
          </cell>
          <cell r="C4517">
            <v>39.19</v>
          </cell>
          <cell r="D4517">
            <v>45.8</v>
          </cell>
          <cell r="E4517">
            <v>23.73</v>
          </cell>
          <cell r="F4517">
            <v>26.64</v>
          </cell>
          <cell r="G4517">
            <v>21.65</v>
          </cell>
          <cell r="H4517">
            <v>3.36</v>
          </cell>
        </row>
        <row r="4518">
          <cell r="A4518">
            <v>45419</v>
          </cell>
          <cell r="B4518">
            <v>36.61</v>
          </cell>
          <cell r="C4518">
            <v>39.229999999999997</v>
          </cell>
          <cell r="D4518">
            <v>45.75</v>
          </cell>
          <cell r="E4518">
            <v>23.89</v>
          </cell>
          <cell r="F4518">
            <v>26.59</v>
          </cell>
          <cell r="G4518">
            <v>21.75</v>
          </cell>
          <cell r="H4518">
            <v>3.37</v>
          </cell>
        </row>
        <row r="4519">
          <cell r="A4519">
            <v>45420</v>
          </cell>
          <cell r="B4519">
            <v>36.840000000000003</v>
          </cell>
          <cell r="C4519">
            <v>39.380000000000003</v>
          </cell>
          <cell r="D4519">
            <v>45.79</v>
          </cell>
          <cell r="E4519">
            <v>23.83</v>
          </cell>
          <cell r="F4519">
            <v>26.61</v>
          </cell>
          <cell r="G4519">
            <v>21.79</v>
          </cell>
          <cell r="H4519">
            <v>3.37</v>
          </cell>
        </row>
        <row r="4520">
          <cell r="A4520">
            <v>45421</v>
          </cell>
          <cell r="B4520">
            <v>36.79</v>
          </cell>
          <cell r="C4520">
            <v>39.33</v>
          </cell>
          <cell r="D4520">
            <v>45.72</v>
          </cell>
          <cell r="E4520">
            <v>23.8</v>
          </cell>
          <cell r="F4520">
            <v>26.6</v>
          </cell>
          <cell r="G4520">
            <v>21.8</v>
          </cell>
          <cell r="H4520">
            <v>3.36</v>
          </cell>
        </row>
        <row r="4521">
          <cell r="A4521">
            <v>45422</v>
          </cell>
          <cell r="B4521">
            <v>36.590000000000003</v>
          </cell>
          <cell r="C4521">
            <v>39.24</v>
          </cell>
          <cell r="D4521">
            <v>45.57</v>
          </cell>
          <cell r="E4521">
            <v>23.8</v>
          </cell>
          <cell r="F4521">
            <v>26.56</v>
          </cell>
          <cell r="G4521">
            <v>21.78</v>
          </cell>
          <cell r="H4521">
            <v>3.36</v>
          </cell>
        </row>
        <row r="4522">
          <cell r="A4522">
            <v>45423</v>
          </cell>
          <cell r="B4522">
            <v>36.58</v>
          </cell>
          <cell r="C4522">
            <v>39.24</v>
          </cell>
          <cell r="D4522">
            <v>45.63</v>
          </cell>
          <cell r="E4522">
            <v>23.8</v>
          </cell>
          <cell r="F4522">
            <v>26.54</v>
          </cell>
          <cell r="G4522">
            <v>21.76</v>
          </cell>
          <cell r="H4522">
            <v>3.36</v>
          </cell>
        </row>
        <row r="4523">
          <cell r="A4523">
            <v>45424</v>
          </cell>
          <cell r="B4523">
            <v>36.65</v>
          </cell>
          <cell r="C4523">
            <v>39.28</v>
          </cell>
          <cell r="D4523">
            <v>45.66</v>
          </cell>
          <cell r="E4523">
            <v>23.77</v>
          </cell>
          <cell r="F4523">
            <v>26.59</v>
          </cell>
          <cell r="G4523">
            <v>21.76</v>
          </cell>
          <cell r="H4523">
            <v>3.36</v>
          </cell>
        </row>
        <row r="4524">
          <cell r="A4524">
            <v>45425</v>
          </cell>
          <cell r="B4524">
            <v>36.65</v>
          </cell>
          <cell r="C4524">
            <v>39.28</v>
          </cell>
          <cell r="D4524">
            <v>45.66</v>
          </cell>
          <cell r="E4524">
            <v>23.77</v>
          </cell>
          <cell r="F4524">
            <v>26.59</v>
          </cell>
          <cell r="G4524">
            <v>21.76</v>
          </cell>
          <cell r="H4524">
            <v>3.36</v>
          </cell>
        </row>
        <row r="4525">
          <cell r="A4525">
            <v>45426</v>
          </cell>
          <cell r="B4525">
            <v>36.67</v>
          </cell>
          <cell r="C4525">
            <v>39.36</v>
          </cell>
          <cell r="D4525">
            <v>45.8</v>
          </cell>
          <cell r="E4525">
            <v>23.82</v>
          </cell>
          <cell r="F4525">
            <v>26.62</v>
          </cell>
          <cell r="G4525">
            <v>21.77</v>
          </cell>
          <cell r="H4525">
            <v>3.36</v>
          </cell>
        </row>
        <row r="4526">
          <cell r="A4526">
            <v>45427</v>
          </cell>
          <cell r="B4526">
            <v>36.39</v>
          </cell>
          <cell r="C4526">
            <v>39.159999999999997</v>
          </cell>
          <cell r="D4526">
            <v>45.57</v>
          </cell>
          <cell r="E4526">
            <v>23.72</v>
          </cell>
          <cell r="F4526">
            <v>26.46</v>
          </cell>
          <cell r="G4526">
            <v>21.72</v>
          </cell>
          <cell r="H4526">
            <v>3.35</v>
          </cell>
        </row>
        <row r="4527">
          <cell r="A4527">
            <v>45428</v>
          </cell>
          <cell r="B4527">
            <v>36.090000000000003</v>
          </cell>
          <cell r="C4527">
            <v>39.11</v>
          </cell>
          <cell r="D4527">
            <v>45.59</v>
          </cell>
          <cell r="E4527">
            <v>23.82</v>
          </cell>
          <cell r="F4527">
            <v>26.35</v>
          </cell>
          <cell r="G4527">
            <v>21.86</v>
          </cell>
          <cell r="H4527">
            <v>3.38</v>
          </cell>
        </row>
        <row r="4528">
          <cell r="A4528">
            <v>45429</v>
          </cell>
          <cell r="B4528">
            <v>36.14</v>
          </cell>
          <cell r="C4528">
            <v>39.049999999999997</v>
          </cell>
          <cell r="D4528">
            <v>45.51</v>
          </cell>
          <cell r="E4528">
            <v>23.72</v>
          </cell>
          <cell r="F4528">
            <v>26.33</v>
          </cell>
          <cell r="G4528">
            <v>21.81</v>
          </cell>
          <cell r="H4528">
            <v>3.35</v>
          </cell>
        </row>
        <row r="4529">
          <cell r="A4529">
            <v>45430</v>
          </cell>
          <cell r="B4529">
            <v>36.08</v>
          </cell>
          <cell r="C4529">
            <v>38.979999999999997</v>
          </cell>
          <cell r="D4529">
            <v>45.43</v>
          </cell>
          <cell r="E4529">
            <v>23.65</v>
          </cell>
          <cell r="F4529">
            <v>26.28</v>
          </cell>
          <cell r="G4529">
            <v>21.78</v>
          </cell>
          <cell r="H4529">
            <v>3.35</v>
          </cell>
        </row>
        <row r="4530">
          <cell r="A4530">
            <v>45431</v>
          </cell>
          <cell r="B4530">
            <v>35.93</v>
          </cell>
          <cell r="C4530">
            <v>38.880000000000003</v>
          </cell>
          <cell r="D4530">
            <v>45.41</v>
          </cell>
          <cell r="E4530">
            <v>23.7</v>
          </cell>
          <cell r="F4530">
            <v>26.21</v>
          </cell>
          <cell r="G4530">
            <v>21.74</v>
          </cell>
          <cell r="H4530">
            <v>3.34</v>
          </cell>
        </row>
        <row r="4531">
          <cell r="A4531">
            <v>45432</v>
          </cell>
          <cell r="B4531">
            <v>35.93</v>
          </cell>
          <cell r="C4531">
            <v>38.880000000000003</v>
          </cell>
          <cell r="D4531">
            <v>45.41</v>
          </cell>
          <cell r="E4531">
            <v>23.7</v>
          </cell>
          <cell r="F4531">
            <v>26.21</v>
          </cell>
          <cell r="G4531">
            <v>21.74</v>
          </cell>
          <cell r="H4531">
            <v>3.34</v>
          </cell>
        </row>
        <row r="4532">
          <cell r="A4532">
            <v>45433</v>
          </cell>
          <cell r="B4532">
            <v>36.090000000000003</v>
          </cell>
          <cell r="C4532">
            <v>38.99</v>
          </cell>
          <cell r="D4532">
            <v>45.61</v>
          </cell>
          <cell r="E4532">
            <v>23.66</v>
          </cell>
          <cell r="F4532">
            <v>26.27</v>
          </cell>
          <cell r="G4532">
            <v>21.74</v>
          </cell>
          <cell r="H4532">
            <v>3.36</v>
          </cell>
        </row>
        <row r="4533">
          <cell r="A4533">
            <v>45434</v>
          </cell>
          <cell r="B4533">
            <v>36.15</v>
          </cell>
          <cell r="C4533">
            <v>39.1</v>
          </cell>
          <cell r="D4533">
            <v>45.73</v>
          </cell>
          <cell r="E4533">
            <v>23.72</v>
          </cell>
          <cell r="F4533">
            <v>26.34</v>
          </cell>
          <cell r="G4533">
            <v>21.8</v>
          </cell>
          <cell r="H4533">
            <v>3.38</v>
          </cell>
        </row>
        <row r="4534">
          <cell r="A4534">
            <v>45435</v>
          </cell>
          <cell r="B4534">
            <v>36.369999999999997</v>
          </cell>
          <cell r="C4534">
            <v>39.18</v>
          </cell>
          <cell r="D4534">
            <v>46.04</v>
          </cell>
          <cell r="E4534">
            <v>23.69</v>
          </cell>
          <cell r="F4534">
            <v>26.37</v>
          </cell>
          <cell r="G4534">
            <v>21.93</v>
          </cell>
          <cell r="H4534">
            <v>3.37</v>
          </cell>
        </row>
        <row r="4535">
          <cell r="A4535">
            <v>45436</v>
          </cell>
          <cell r="B4535">
            <v>36.51</v>
          </cell>
          <cell r="C4535">
            <v>39.28</v>
          </cell>
          <cell r="D4535">
            <v>46.11</v>
          </cell>
          <cell r="E4535">
            <v>23.72</v>
          </cell>
          <cell r="F4535">
            <v>26.4</v>
          </cell>
          <cell r="G4535">
            <v>21.97</v>
          </cell>
          <cell r="H4535">
            <v>3.39</v>
          </cell>
        </row>
        <row r="4536">
          <cell r="A4536">
            <v>45437</v>
          </cell>
          <cell r="B4536">
            <v>36.54</v>
          </cell>
          <cell r="C4536">
            <v>39.369999999999997</v>
          </cell>
          <cell r="D4536">
            <v>46.19</v>
          </cell>
          <cell r="E4536">
            <v>23.77</v>
          </cell>
          <cell r="F4536">
            <v>26.44</v>
          </cell>
          <cell r="G4536">
            <v>22.03</v>
          </cell>
          <cell r="H4536">
            <v>3.39</v>
          </cell>
        </row>
        <row r="4537">
          <cell r="A4537">
            <v>45438</v>
          </cell>
          <cell r="B4537">
            <v>36.520000000000003</v>
          </cell>
          <cell r="C4537">
            <v>39.43</v>
          </cell>
          <cell r="D4537">
            <v>46.29</v>
          </cell>
          <cell r="E4537">
            <v>23.82</v>
          </cell>
          <cell r="F4537">
            <v>26.53</v>
          </cell>
          <cell r="G4537">
            <v>22.09</v>
          </cell>
          <cell r="H4537">
            <v>3.41</v>
          </cell>
        </row>
        <row r="4538">
          <cell r="A4538">
            <v>45439</v>
          </cell>
          <cell r="B4538">
            <v>36.520000000000003</v>
          </cell>
          <cell r="C4538">
            <v>39.43</v>
          </cell>
          <cell r="D4538">
            <v>46.29</v>
          </cell>
          <cell r="E4538">
            <v>23.82</v>
          </cell>
          <cell r="F4538">
            <v>26.53</v>
          </cell>
          <cell r="G4538">
            <v>22.09</v>
          </cell>
          <cell r="H4538">
            <v>3.41</v>
          </cell>
        </row>
        <row r="4539">
          <cell r="A4539">
            <v>45440</v>
          </cell>
          <cell r="B4539">
            <v>36.44</v>
          </cell>
          <cell r="C4539">
            <v>39.409999999999997</v>
          </cell>
          <cell r="D4539">
            <v>46.32</v>
          </cell>
          <cell r="E4539">
            <v>23.87</v>
          </cell>
          <cell r="F4539">
            <v>26.55</v>
          </cell>
          <cell r="G4539">
            <v>22.17</v>
          </cell>
          <cell r="H4539">
            <v>3.42</v>
          </cell>
        </row>
        <row r="4540">
          <cell r="A4540">
            <v>45441</v>
          </cell>
          <cell r="B4540">
            <v>36.51</v>
          </cell>
          <cell r="C4540">
            <v>39.42</v>
          </cell>
          <cell r="D4540">
            <v>46.34</v>
          </cell>
          <cell r="E4540">
            <v>23.92</v>
          </cell>
          <cell r="F4540">
            <v>26.56</v>
          </cell>
          <cell r="G4540">
            <v>22.15</v>
          </cell>
          <cell r="H4540">
            <v>3.43</v>
          </cell>
        </row>
        <row r="4541">
          <cell r="A4541">
            <v>45442</v>
          </cell>
          <cell r="B4541">
            <v>36.72</v>
          </cell>
          <cell r="C4541">
            <v>39.46</v>
          </cell>
          <cell r="D4541">
            <v>46.4</v>
          </cell>
          <cell r="E4541">
            <v>23.9</v>
          </cell>
          <cell r="F4541">
            <v>26.58</v>
          </cell>
          <cell r="G4541">
            <v>22.16</v>
          </cell>
          <cell r="H4541">
            <v>3.42</v>
          </cell>
        </row>
        <row r="4542">
          <cell r="A4542">
            <v>45443</v>
          </cell>
          <cell r="B4542">
            <v>36.549999999999997</v>
          </cell>
          <cell r="C4542">
            <v>39.369999999999997</v>
          </cell>
          <cell r="D4542">
            <v>46.27</v>
          </cell>
          <cell r="E4542">
            <v>23.85</v>
          </cell>
          <cell r="F4542">
            <v>26.51</v>
          </cell>
          <cell r="G4542">
            <v>22.1</v>
          </cell>
          <cell r="H4542">
            <v>3.44</v>
          </cell>
        </row>
        <row r="4543">
          <cell r="A4543">
            <v>45444</v>
          </cell>
          <cell r="B4543">
            <v>36.659999999999997</v>
          </cell>
          <cell r="C4543">
            <v>39.479999999999997</v>
          </cell>
          <cell r="D4543">
            <v>46.34</v>
          </cell>
          <cell r="E4543">
            <v>23.92</v>
          </cell>
          <cell r="F4543">
            <v>26.63</v>
          </cell>
          <cell r="G4543">
            <v>22.15</v>
          </cell>
          <cell r="H4543">
            <v>3.45</v>
          </cell>
        </row>
        <row r="4544">
          <cell r="A4544">
            <v>45445</v>
          </cell>
          <cell r="B4544">
            <v>36.659999999999997</v>
          </cell>
          <cell r="C4544">
            <v>39.479999999999997</v>
          </cell>
          <cell r="D4544">
            <v>46.34</v>
          </cell>
          <cell r="E4544">
            <v>23.92</v>
          </cell>
          <cell r="F4544">
            <v>26.63</v>
          </cell>
          <cell r="G4544">
            <v>22.15</v>
          </cell>
          <cell r="H4544">
            <v>3.45</v>
          </cell>
        </row>
        <row r="4545">
          <cell r="A4545">
            <v>45446</v>
          </cell>
          <cell r="B4545">
            <v>36.659999999999997</v>
          </cell>
          <cell r="C4545">
            <v>39.479999999999997</v>
          </cell>
          <cell r="D4545">
            <v>46.34</v>
          </cell>
          <cell r="E4545">
            <v>23.92</v>
          </cell>
          <cell r="F4545">
            <v>26.63</v>
          </cell>
          <cell r="G4545">
            <v>22.15</v>
          </cell>
          <cell r="H4545">
            <v>3.45</v>
          </cell>
        </row>
        <row r="4546">
          <cell r="A4546">
            <v>45447</v>
          </cell>
          <cell r="B4546">
            <v>36.49</v>
          </cell>
          <cell r="C4546">
            <v>39.61</v>
          </cell>
          <cell r="D4546">
            <v>46.5</v>
          </cell>
          <cell r="E4546">
            <v>23.98</v>
          </cell>
          <cell r="F4546">
            <v>26.56</v>
          </cell>
          <cell r="G4546">
            <v>22.28</v>
          </cell>
          <cell r="H4546">
            <v>3.49</v>
          </cell>
        </row>
        <row r="4547">
          <cell r="A4547">
            <v>45448</v>
          </cell>
          <cell r="B4547">
            <v>36.46</v>
          </cell>
          <cell r="C4547">
            <v>39.479999999999997</v>
          </cell>
          <cell r="D4547">
            <v>46.34</v>
          </cell>
          <cell r="E4547">
            <v>23.85</v>
          </cell>
          <cell r="F4547">
            <v>26.46</v>
          </cell>
          <cell r="G4547">
            <v>22.24</v>
          </cell>
          <cell r="H4547">
            <v>3.48</v>
          </cell>
        </row>
        <row r="4548">
          <cell r="A4548">
            <v>45449</v>
          </cell>
          <cell r="B4548">
            <v>36.33</v>
          </cell>
          <cell r="C4548">
            <v>39.380000000000003</v>
          </cell>
          <cell r="D4548">
            <v>46.3</v>
          </cell>
          <cell r="E4548">
            <v>23.88</v>
          </cell>
          <cell r="F4548">
            <v>26.39</v>
          </cell>
          <cell r="G4548">
            <v>22.29</v>
          </cell>
          <cell r="H4548">
            <v>3.49</v>
          </cell>
        </row>
        <row r="4549">
          <cell r="A4549">
            <v>45450</v>
          </cell>
          <cell r="B4549">
            <v>36.25</v>
          </cell>
          <cell r="C4549">
            <v>39.28</v>
          </cell>
          <cell r="D4549">
            <v>46.12</v>
          </cell>
          <cell r="E4549">
            <v>23.77</v>
          </cell>
          <cell r="F4549">
            <v>26.33</v>
          </cell>
          <cell r="G4549">
            <v>22.17</v>
          </cell>
          <cell r="H4549">
            <v>3.47</v>
          </cell>
        </row>
        <row r="4550">
          <cell r="A4550">
            <v>45451</v>
          </cell>
          <cell r="B4550">
            <v>36.340000000000003</v>
          </cell>
          <cell r="C4550">
            <v>39.35</v>
          </cell>
          <cell r="D4550">
            <v>46.23</v>
          </cell>
          <cell r="E4550">
            <v>23.83</v>
          </cell>
          <cell r="F4550">
            <v>26.37</v>
          </cell>
          <cell r="G4550">
            <v>22.21</v>
          </cell>
          <cell r="H4550">
            <v>3.49</v>
          </cell>
        </row>
        <row r="4551">
          <cell r="A4551">
            <v>45452</v>
          </cell>
          <cell r="B4551">
            <v>36.76</v>
          </cell>
          <cell r="C4551">
            <v>39.42</v>
          </cell>
          <cell r="D4551">
            <v>46.53</v>
          </cell>
          <cell r="E4551">
            <v>23.78</v>
          </cell>
          <cell r="F4551">
            <v>26.51</v>
          </cell>
          <cell r="G4551">
            <v>22.14</v>
          </cell>
          <cell r="H4551">
            <v>3.47</v>
          </cell>
        </row>
        <row r="4552">
          <cell r="A4552">
            <v>45453</v>
          </cell>
          <cell r="B4552">
            <v>36.76</v>
          </cell>
          <cell r="C4552">
            <v>39.42</v>
          </cell>
          <cell r="D4552">
            <v>46.53</v>
          </cell>
          <cell r="E4552">
            <v>23.78</v>
          </cell>
          <cell r="F4552">
            <v>26.51</v>
          </cell>
          <cell r="G4552">
            <v>22.14</v>
          </cell>
          <cell r="H4552">
            <v>3.47</v>
          </cell>
        </row>
        <row r="4553">
          <cell r="A4553">
            <v>45454</v>
          </cell>
          <cell r="B4553">
            <v>36.64</v>
          </cell>
          <cell r="C4553">
            <v>39.24</v>
          </cell>
          <cell r="D4553">
            <v>46.39</v>
          </cell>
          <cell r="E4553">
            <v>23.79</v>
          </cell>
          <cell r="F4553">
            <v>26.43</v>
          </cell>
          <cell r="G4553">
            <v>22.16</v>
          </cell>
          <cell r="H4553">
            <v>3.48</v>
          </cell>
        </row>
        <row r="4554">
          <cell r="A4554">
            <v>45455</v>
          </cell>
          <cell r="B4554">
            <v>36.590000000000003</v>
          </cell>
          <cell r="C4554">
            <v>39.090000000000003</v>
          </cell>
          <cell r="D4554">
            <v>46.37</v>
          </cell>
          <cell r="E4554">
            <v>23.77</v>
          </cell>
          <cell r="F4554">
            <v>26.4</v>
          </cell>
          <cell r="G4554">
            <v>22.19</v>
          </cell>
          <cell r="H4554">
            <v>3.47</v>
          </cell>
        </row>
        <row r="4555">
          <cell r="A4555">
            <v>45456</v>
          </cell>
          <cell r="B4555">
            <v>36.47</v>
          </cell>
          <cell r="C4555">
            <v>39.21</v>
          </cell>
          <cell r="D4555">
            <v>46.39</v>
          </cell>
          <cell r="E4555">
            <v>23.85</v>
          </cell>
          <cell r="F4555">
            <v>26.35</v>
          </cell>
          <cell r="G4555">
            <v>22.23</v>
          </cell>
          <cell r="H4555">
            <v>3.49</v>
          </cell>
        </row>
        <row r="4556">
          <cell r="A4556">
            <v>45457</v>
          </cell>
          <cell r="B4556">
            <v>36.590000000000003</v>
          </cell>
          <cell r="C4556">
            <v>39.1</v>
          </cell>
          <cell r="D4556">
            <v>46.43</v>
          </cell>
          <cell r="E4556">
            <v>23.86</v>
          </cell>
          <cell r="F4556">
            <v>26.43</v>
          </cell>
          <cell r="G4556">
            <v>22.23</v>
          </cell>
          <cell r="H4556">
            <v>3.47</v>
          </cell>
        </row>
        <row r="4557">
          <cell r="A4557">
            <v>45458</v>
          </cell>
          <cell r="B4557">
            <v>36.61</v>
          </cell>
          <cell r="C4557">
            <v>39</v>
          </cell>
          <cell r="D4557">
            <v>46.37</v>
          </cell>
          <cell r="E4557">
            <v>23.83</v>
          </cell>
          <cell r="F4557">
            <v>26.43</v>
          </cell>
          <cell r="G4557">
            <v>22.2</v>
          </cell>
          <cell r="H4557">
            <v>3.46</v>
          </cell>
        </row>
        <row r="4558">
          <cell r="A4558">
            <v>45459</v>
          </cell>
          <cell r="B4558">
            <v>36.53</v>
          </cell>
          <cell r="C4558">
            <v>38.9</v>
          </cell>
          <cell r="D4558">
            <v>46.1</v>
          </cell>
          <cell r="E4558">
            <v>23.74</v>
          </cell>
          <cell r="F4558">
            <v>26.39</v>
          </cell>
          <cell r="G4558">
            <v>22.11</v>
          </cell>
          <cell r="H4558">
            <v>3.46</v>
          </cell>
        </row>
        <row r="4559">
          <cell r="A4559">
            <v>45460</v>
          </cell>
          <cell r="B4559">
            <v>36.53</v>
          </cell>
          <cell r="C4559">
            <v>38.9</v>
          </cell>
          <cell r="D4559">
            <v>46.1</v>
          </cell>
          <cell r="E4559">
            <v>23.74</v>
          </cell>
          <cell r="F4559">
            <v>26.39</v>
          </cell>
          <cell r="G4559">
            <v>22.11</v>
          </cell>
          <cell r="H4559">
            <v>3.46</v>
          </cell>
        </row>
        <row r="4560">
          <cell r="A4560">
            <v>45461</v>
          </cell>
          <cell r="B4560">
            <v>36.700000000000003</v>
          </cell>
          <cell r="C4560">
            <v>39.18</v>
          </cell>
          <cell r="D4560">
            <v>46.38</v>
          </cell>
          <cell r="E4560">
            <v>23.88</v>
          </cell>
          <cell r="F4560">
            <v>26.54</v>
          </cell>
          <cell r="G4560">
            <v>22.22</v>
          </cell>
          <cell r="H4560">
            <v>3.49</v>
          </cell>
        </row>
        <row r="4561">
          <cell r="A4561">
            <v>45462</v>
          </cell>
          <cell r="B4561">
            <v>36.54</v>
          </cell>
          <cell r="C4561">
            <v>39.04</v>
          </cell>
          <cell r="D4561">
            <v>46.19</v>
          </cell>
          <cell r="E4561">
            <v>23.97</v>
          </cell>
          <cell r="F4561">
            <v>26.44</v>
          </cell>
          <cell r="G4561">
            <v>22.16</v>
          </cell>
          <cell r="H4561">
            <v>3.48</v>
          </cell>
        </row>
        <row r="4562">
          <cell r="A4562">
            <v>45463</v>
          </cell>
          <cell r="B4562">
            <v>36.549999999999997</v>
          </cell>
          <cell r="C4562">
            <v>39.08</v>
          </cell>
          <cell r="D4562">
            <v>46.24</v>
          </cell>
          <cell r="E4562">
            <v>24</v>
          </cell>
          <cell r="F4562">
            <v>26.46</v>
          </cell>
          <cell r="G4562">
            <v>22.14</v>
          </cell>
          <cell r="H4562">
            <v>3.48</v>
          </cell>
        </row>
        <row r="4563">
          <cell r="A4563">
            <v>45464</v>
          </cell>
          <cell r="B4563">
            <v>36.58</v>
          </cell>
          <cell r="C4563">
            <v>38.979999999999997</v>
          </cell>
          <cell r="D4563">
            <v>46.07</v>
          </cell>
          <cell r="E4563">
            <v>23.97</v>
          </cell>
          <cell r="F4563">
            <v>26.54</v>
          </cell>
          <cell r="G4563">
            <v>22.12</v>
          </cell>
          <cell r="H4563">
            <v>3.47</v>
          </cell>
        </row>
        <row r="4564">
          <cell r="A4564">
            <v>45465</v>
          </cell>
          <cell r="B4564">
            <v>36.5</v>
          </cell>
          <cell r="C4564">
            <v>38.82</v>
          </cell>
          <cell r="D4564">
            <v>45.96</v>
          </cell>
          <cell r="E4564">
            <v>23.9</v>
          </cell>
          <cell r="F4564">
            <v>26.47</v>
          </cell>
          <cell r="G4564">
            <v>22.09</v>
          </cell>
          <cell r="H4564">
            <v>3.46</v>
          </cell>
        </row>
        <row r="4565">
          <cell r="A4565">
            <v>45466</v>
          </cell>
          <cell r="B4565">
            <v>36.65</v>
          </cell>
          <cell r="C4565">
            <v>38.97</v>
          </cell>
          <cell r="D4565">
            <v>46.08</v>
          </cell>
          <cell r="E4565">
            <v>23.91</v>
          </cell>
          <cell r="F4565">
            <v>26.55</v>
          </cell>
          <cell r="G4565">
            <v>22.11</v>
          </cell>
          <cell r="H4565">
            <v>3.47</v>
          </cell>
        </row>
        <row r="4566">
          <cell r="A4566">
            <v>45467</v>
          </cell>
          <cell r="B4566">
            <v>36.65</v>
          </cell>
          <cell r="C4566">
            <v>38.97</v>
          </cell>
          <cell r="D4566">
            <v>46.08</v>
          </cell>
          <cell r="E4566">
            <v>23.91</v>
          </cell>
          <cell r="F4566">
            <v>26.55</v>
          </cell>
          <cell r="G4566">
            <v>22.11</v>
          </cell>
          <cell r="H4566">
            <v>3.47</v>
          </cell>
        </row>
        <row r="4567">
          <cell r="A4567">
            <v>45468</v>
          </cell>
          <cell r="B4567">
            <v>36.47</v>
          </cell>
          <cell r="C4567">
            <v>38.950000000000003</v>
          </cell>
          <cell r="D4567">
            <v>46.03</v>
          </cell>
          <cell r="E4567">
            <v>23.88</v>
          </cell>
          <cell r="F4567">
            <v>26.52</v>
          </cell>
          <cell r="G4567">
            <v>22.05</v>
          </cell>
          <cell r="H4567">
            <v>3.47</v>
          </cell>
        </row>
        <row r="4568">
          <cell r="A4568">
            <v>45469</v>
          </cell>
          <cell r="B4568">
            <v>36.6</v>
          </cell>
          <cell r="C4568">
            <v>39.020000000000003</v>
          </cell>
          <cell r="D4568">
            <v>46.2</v>
          </cell>
          <cell r="E4568">
            <v>23.94</v>
          </cell>
          <cell r="F4568">
            <v>26.6</v>
          </cell>
          <cell r="G4568">
            <v>22.13</v>
          </cell>
          <cell r="H4568">
            <v>3.47</v>
          </cell>
        </row>
        <row r="4569">
          <cell r="A4569">
            <v>45470</v>
          </cell>
          <cell r="B4569">
            <v>36.83</v>
          </cell>
          <cell r="C4569">
            <v>39.15</v>
          </cell>
          <cell r="D4569">
            <v>46.25</v>
          </cell>
          <cell r="E4569">
            <v>24.08</v>
          </cell>
          <cell r="F4569">
            <v>26.68</v>
          </cell>
          <cell r="G4569">
            <v>22.09</v>
          </cell>
          <cell r="H4569">
            <v>3.47</v>
          </cell>
        </row>
        <row r="4570">
          <cell r="A4570">
            <v>45471</v>
          </cell>
          <cell r="B4570">
            <v>36.74</v>
          </cell>
          <cell r="C4570">
            <v>39.08</v>
          </cell>
          <cell r="D4570">
            <v>46.15</v>
          </cell>
          <cell r="E4570">
            <v>23.94</v>
          </cell>
          <cell r="F4570">
            <v>26.57</v>
          </cell>
          <cell r="G4570">
            <v>22.01</v>
          </cell>
          <cell r="H4570">
            <v>3.43</v>
          </cell>
        </row>
        <row r="4571">
          <cell r="A4571">
            <v>45472</v>
          </cell>
          <cell r="B4571">
            <v>36.61</v>
          </cell>
          <cell r="C4571">
            <v>38.97</v>
          </cell>
          <cell r="D4571">
            <v>46.05</v>
          </cell>
          <cell r="E4571">
            <v>23.94</v>
          </cell>
          <cell r="F4571">
            <v>26.52</v>
          </cell>
          <cell r="G4571">
            <v>21.95</v>
          </cell>
          <cell r="H4571">
            <v>3.43</v>
          </cell>
        </row>
        <row r="4572">
          <cell r="A4572">
            <v>45473</v>
          </cell>
          <cell r="B4572">
            <v>36.590000000000003</v>
          </cell>
          <cell r="C4572">
            <v>39.159999999999997</v>
          </cell>
          <cell r="D4572">
            <v>46.1</v>
          </cell>
          <cell r="E4572">
            <v>24.03</v>
          </cell>
          <cell r="F4572">
            <v>26.58</v>
          </cell>
          <cell r="G4572">
            <v>22.05</v>
          </cell>
          <cell r="H4572">
            <v>3.45</v>
          </cell>
        </row>
        <row r="4573">
          <cell r="A4573">
            <v>45474</v>
          </cell>
          <cell r="B4573">
            <v>36.590000000000003</v>
          </cell>
          <cell r="C4573">
            <v>39.159999999999997</v>
          </cell>
          <cell r="D4573">
            <v>46.1</v>
          </cell>
          <cell r="E4573">
            <v>24.03</v>
          </cell>
          <cell r="F4573">
            <v>26.58</v>
          </cell>
          <cell r="G4573">
            <v>22.05</v>
          </cell>
          <cell r="H4573">
            <v>3.45</v>
          </cell>
        </row>
        <row r="4574">
          <cell r="A4574">
            <v>45475</v>
          </cell>
          <cell r="B4574">
            <v>36.630000000000003</v>
          </cell>
          <cell r="C4574">
            <v>39.119999999999997</v>
          </cell>
          <cell r="D4574">
            <v>46.06</v>
          </cell>
          <cell r="E4574">
            <v>23.95</v>
          </cell>
          <cell r="F4574">
            <v>26.46</v>
          </cell>
          <cell r="G4574">
            <v>21.89</v>
          </cell>
          <cell r="H4574">
            <v>3.43</v>
          </cell>
        </row>
        <row r="4575">
          <cell r="A4575">
            <v>45476</v>
          </cell>
          <cell r="B4575">
            <v>36.72</v>
          </cell>
          <cell r="C4575">
            <v>39.26</v>
          </cell>
          <cell r="D4575">
            <v>46.35</v>
          </cell>
          <cell r="E4575">
            <v>24.12</v>
          </cell>
          <cell r="F4575">
            <v>26.65</v>
          </cell>
          <cell r="G4575">
            <v>22.05</v>
          </cell>
          <cell r="H4575">
            <v>3.46</v>
          </cell>
        </row>
        <row r="4576">
          <cell r="A4576">
            <v>45477</v>
          </cell>
          <cell r="B4576">
            <v>36.46</v>
          </cell>
          <cell r="C4576">
            <v>39.14</v>
          </cell>
          <cell r="D4576">
            <v>46.25</v>
          </cell>
          <cell r="E4576">
            <v>24.08</v>
          </cell>
          <cell r="F4576">
            <v>26.55</v>
          </cell>
          <cell r="G4576">
            <v>21.99</v>
          </cell>
          <cell r="H4576">
            <v>3.46</v>
          </cell>
        </row>
        <row r="4577">
          <cell r="A4577">
            <v>45478</v>
          </cell>
          <cell r="B4577">
            <v>36.47</v>
          </cell>
          <cell r="C4577">
            <v>39.25</v>
          </cell>
          <cell r="D4577">
            <v>46.32</v>
          </cell>
          <cell r="E4577">
            <v>24.18</v>
          </cell>
          <cell r="F4577">
            <v>26.61</v>
          </cell>
          <cell r="G4577">
            <v>22.04</v>
          </cell>
          <cell r="H4577">
            <v>3.46</v>
          </cell>
        </row>
        <row r="4578">
          <cell r="A4578">
            <v>45479</v>
          </cell>
          <cell r="B4578">
            <v>36.42</v>
          </cell>
          <cell r="C4578">
            <v>39.24</v>
          </cell>
          <cell r="D4578">
            <v>46.31</v>
          </cell>
          <cell r="E4578">
            <v>24.12</v>
          </cell>
          <cell r="F4578">
            <v>26.58</v>
          </cell>
          <cell r="G4578">
            <v>22</v>
          </cell>
          <cell r="H4578">
            <v>3.46</v>
          </cell>
        </row>
        <row r="4579">
          <cell r="A4579">
            <v>45480</v>
          </cell>
          <cell r="B4579">
            <v>36.28</v>
          </cell>
          <cell r="C4579">
            <v>39.07</v>
          </cell>
          <cell r="D4579">
            <v>46.23</v>
          </cell>
          <cell r="E4579">
            <v>24.08</v>
          </cell>
          <cell r="F4579">
            <v>26.4</v>
          </cell>
          <cell r="G4579">
            <v>22</v>
          </cell>
          <cell r="H4579">
            <v>3.44</v>
          </cell>
        </row>
        <row r="4580">
          <cell r="A4580">
            <v>45481</v>
          </cell>
          <cell r="B4580">
            <v>36.28</v>
          </cell>
          <cell r="C4580">
            <v>39.07</v>
          </cell>
          <cell r="D4580">
            <v>46.23</v>
          </cell>
          <cell r="E4580">
            <v>24.08</v>
          </cell>
          <cell r="F4580">
            <v>26.4</v>
          </cell>
          <cell r="G4580">
            <v>22</v>
          </cell>
          <cell r="H4580">
            <v>3.44</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90"/>
      <c r="C3" s="91"/>
      <c r="D3" s="91"/>
      <c r="E3" s="91"/>
      <c r="F3" s="91"/>
      <c r="G3" s="92"/>
    </row>
    <row r="4" spans="2:7" ht="14.25">
      <c r="B4" s="93" t="s">
        <v>0</v>
      </c>
      <c r="C4" s="94" t="s">
        <v>3</v>
      </c>
      <c r="D4" s="94"/>
      <c r="E4" s="94"/>
      <c r="F4" s="94"/>
      <c r="G4" s="95"/>
    </row>
    <row r="5" spans="2:7" ht="15" customHeight="1">
      <c r="B5" s="93"/>
      <c r="C5" s="94"/>
      <c r="D5" s="94"/>
      <c r="E5" s="94"/>
      <c r="F5" s="94"/>
      <c r="G5" s="95"/>
    </row>
    <row r="6" spans="2:7" ht="14.25">
      <c r="B6" s="93" t="s">
        <v>1</v>
      </c>
      <c r="C6" s="94" t="s">
        <v>4</v>
      </c>
      <c r="D6" s="94"/>
      <c r="E6" s="94"/>
      <c r="F6" s="94"/>
      <c r="G6" s="95"/>
    </row>
    <row r="7" spans="2:7" ht="14.25">
      <c r="B7" s="93"/>
      <c r="C7" s="94"/>
      <c r="D7" s="94"/>
      <c r="E7" s="94"/>
      <c r="F7" s="94"/>
      <c r="G7" s="95"/>
    </row>
    <row r="8" spans="2:7" ht="14.25">
      <c r="B8" s="158" t="s">
        <v>2</v>
      </c>
      <c r="C8" s="94"/>
      <c r="D8" s="94"/>
      <c r="E8" s="94"/>
      <c r="F8" s="94"/>
      <c r="G8" s="95"/>
    </row>
    <row r="9" spans="2:7" ht="14.25">
      <c r="B9" s="158"/>
      <c r="C9" s="94"/>
      <c r="D9" s="94"/>
      <c r="E9" s="94"/>
      <c r="F9" s="94"/>
      <c r="G9" s="95"/>
    </row>
    <row r="10" spans="2:7" ht="14.25">
      <c r="B10" s="93"/>
      <c r="C10" s="94"/>
      <c r="D10" s="94"/>
      <c r="E10" s="94"/>
      <c r="F10" s="94"/>
      <c r="G10" s="95"/>
    </row>
    <row r="11" spans="2:7">
      <c r="B11" s="96"/>
      <c r="C11" s="97"/>
      <c r="D11" s="97"/>
      <c r="E11" s="97"/>
      <c r="F11" s="97"/>
      <c r="G11" s="98"/>
    </row>
    <row r="12" spans="2:7">
      <c r="B12" s="96"/>
      <c r="C12" s="97"/>
      <c r="D12" s="97"/>
      <c r="E12" s="97"/>
      <c r="F12" s="97"/>
      <c r="G12" s="98"/>
    </row>
    <row r="13" spans="2:7">
      <c r="B13" s="96" t="s">
        <v>186</v>
      </c>
      <c r="C13" s="97"/>
      <c r="D13" s="97"/>
      <c r="E13" s="97"/>
      <c r="F13" s="97"/>
      <c r="G13" s="98"/>
    </row>
    <row r="14" spans="2:7" ht="13.5" thickBot="1">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40"/>
  <sheetViews>
    <sheetView tabSelected="1" zoomScale="90" zoomScaleNormal="90" workbookViewId="0">
      <selection activeCell="G4" sqref="G4"/>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6"/>
      <c r="B2" s="137" t="s">
        <v>139</v>
      </c>
      <c r="C2" s="132"/>
      <c r="D2" s="132"/>
      <c r="E2" s="132"/>
      <c r="F2" s="132"/>
      <c r="G2" s="132"/>
      <c r="H2" s="132"/>
      <c r="I2" s="132"/>
      <c r="J2" s="138" t="s">
        <v>145</v>
      </c>
      <c r="K2" s="127"/>
    </row>
    <row r="3" spans="1:11">
      <c r="A3" s="126"/>
      <c r="B3" s="134" t="s">
        <v>140</v>
      </c>
      <c r="C3" s="132"/>
      <c r="D3" s="132"/>
      <c r="E3" s="132"/>
      <c r="F3" s="132"/>
      <c r="G3" s="132"/>
      <c r="H3" s="132"/>
      <c r="I3" s="132"/>
      <c r="J3" s="132"/>
      <c r="K3" s="127"/>
    </row>
    <row r="4" spans="1:11">
      <c r="A4" s="126"/>
      <c r="B4" s="134" t="s">
        <v>141</v>
      </c>
      <c r="C4" s="132"/>
      <c r="D4" s="132"/>
      <c r="E4" s="132"/>
      <c r="F4" s="132"/>
      <c r="G4" s="132"/>
      <c r="H4" s="132"/>
      <c r="I4" s="132"/>
      <c r="J4" s="132"/>
      <c r="K4" s="127"/>
    </row>
    <row r="5" spans="1:11">
      <c r="A5" s="126"/>
      <c r="B5" s="134" t="s">
        <v>142</v>
      </c>
      <c r="C5" s="132"/>
      <c r="D5" s="132"/>
      <c r="E5" s="132"/>
      <c r="F5" s="132"/>
      <c r="G5" s="132"/>
      <c r="H5" s="132"/>
      <c r="I5" s="132"/>
      <c r="J5" s="132"/>
      <c r="K5" s="127"/>
    </row>
    <row r="6" spans="1:11">
      <c r="A6" s="126"/>
      <c r="B6" s="134" t="s">
        <v>143</v>
      </c>
      <c r="C6" s="132"/>
      <c r="D6" s="132"/>
      <c r="E6" s="132"/>
      <c r="F6" s="132"/>
      <c r="G6" s="132"/>
      <c r="H6" s="132"/>
      <c r="I6" s="132"/>
      <c r="J6" s="132"/>
      <c r="K6" s="127"/>
    </row>
    <row r="7" spans="1:11">
      <c r="A7" s="126"/>
      <c r="B7" s="134" t="s">
        <v>144</v>
      </c>
      <c r="C7" s="132"/>
      <c r="D7" s="132"/>
      <c r="E7" s="132"/>
      <c r="F7" s="132"/>
      <c r="G7" s="132"/>
      <c r="H7" s="132"/>
      <c r="I7" s="132"/>
      <c r="J7" s="132"/>
      <c r="K7" s="127"/>
    </row>
    <row r="8" spans="1:11">
      <c r="A8" s="126"/>
      <c r="B8" s="132"/>
      <c r="C8" s="132"/>
      <c r="D8" s="132"/>
      <c r="E8" s="132"/>
      <c r="F8" s="132"/>
      <c r="G8" s="132"/>
      <c r="H8" s="132"/>
      <c r="I8" s="132"/>
      <c r="J8" s="132"/>
      <c r="K8" s="127"/>
    </row>
    <row r="9" spans="1:11">
      <c r="A9" s="126"/>
      <c r="B9" s="113" t="s">
        <v>5</v>
      </c>
      <c r="C9" s="114"/>
      <c r="D9" s="114"/>
      <c r="E9" s="114"/>
      <c r="F9" s="115"/>
      <c r="G9" s="110"/>
      <c r="H9" s="111" t="s">
        <v>12</v>
      </c>
      <c r="I9" s="132"/>
      <c r="J9" s="111" t="s">
        <v>201</v>
      </c>
      <c r="K9" s="127"/>
    </row>
    <row r="10" spans="1:11" ht="15" customHeight="1">
      <c r="A10" s="126"/>
      <c r="B10" s="126" t="s">
        <v>916</v>
      </c>
      <c r="C10" s="132"/>
      <c r="D10" s="132"/>
      <c r="E10" s="132"/>
      <c r="F10" s="127"/>
      <c r="G10" s="128"/>
      <c r="H10" s="128" t="s">
        <v>916</v>
      </c>
      <c r="I10" s="132"/>
      <c r="J10" s="165">
        <v>53857</v>
      </c>
      <c r="K10" s="127"/>
    </row>
    <row r="11" spans="1:11">
      <c r="A11" s="126"/>
      <c r="B11" s="126" t="s">
        <v>917</v>
      </c>
      <c r="C11" s="132"/>
      <c r="D11" s="132"/>
      <c r="E11" s="132"/>
      <c r="F11" s="127"/>
      <c r="G11" s="128"/>
      <c r="H11" s="128" t="s">
        <v>917</v>
      </c>
      <c r="I11" s="132"/>
      <c r="J11" s="166"/>
      <c r="K11" s="127"/>
    </row>
    <row r="12" spans="1:11">
      <c r="A12" s="126"/>
      <c r="B12" s="126" t="s">
        <v>918</v>
      </c>
      <c r="C12" s="132"/>
      <c r="D12" s="132"/>
      <c r="E12" s="132"/>
      <c r="F12" s="127"/>
      <c r="G12" s="128"/>
      <c r="H12" s="128" t="s">
        <v>919</v>
      </c>
      <c r="I12" s="132"/>
      <c r="J12" s="132"/>
      <c r="K12" s="127"/>
    </row>
    <row r="13" spans="1:11">
      <c r="A13" s="126"/>
      <c r="B13" s="126" t="s">
        <v>920</v>
      </c>
      <c r="C13" s="132"/>
      <c r="D13" s="132"/>
      <c r="E13" s="132"/>
      <c r="F13" s="127"/>
      <c r="G13" s="128"/>
      <c r="H13" s="128" t="s">
        <v>920</v>
      </c>
      <c r="I13" s="132"/>
      <c r="J13" s="111" t="s">
        <v>16</v>
      </c>
      <c r="K13" s="127"/>
    </row>
    <row r="14" spans="1:11" ht="15" customHeight="1">
      <c r="A14" s="126"/>
      <c r="B14" s="126" t="s">
        <v>719</v>
      </c>
      <c r="C14" s="132"/>
      <c r="D14" s="132"/>
      <c r="E14" s="132"/>
      <c r="F14" s="127"/>
      <c r="G14" s="128"/>
      <c r="H14" s="128" t="s">
        <v>719</v>
      </c>
      <c r="I14" s="132"/>
      <c r="J14" s="167">
        <v>45383</v>
      </c>
      <c r="K14" s="127"/>
    </row>
    <row r="15" spans="1:11" ht="15" customHeight="1">
      <c r="A15" s="126"/>
      <c r="B15" s="6" t="s">
        <v>157</v>
      </c>
      <c r="C15" s="7"/>
      <c r="D15" s="7"/>
      <c r="E15" s="7"/>
      <c r="F15" s="8"/>
      <c r="G15" s="128"/>
      <c r="H15" s="9" t="s">
        <v>157</v>
      </c>
      <c r="I15" s="132"/>
      <c r="J15" s="168"/>
      <c r="K15" s="127"/>
    </row>
    <row r="16" spans="1:11" ht="15" customHeight="1">
      <c r="A16" s="126"/>
      <c r="B16" s="132"/>
      <c r="C16" s="132"/>
      <c r="D16" s="132"/>
      <c r="E16" s="132"/>
      <c r="F16" s="132"/>
      <c r="G16" s="132"/>
      <c r="H16" s="132"/>
      <c r="I16" s="136" t="s">
        <v>147</v>
      </c>
      <c r="J16" s="142">
        <v>42261</v>
      </c>
      <c r="K16" s="127"/>
    </row>
    <row r="17" spans="1:11">
      <c r="A17" s="126"/>
      <c r="B17" s="132" t="s">
        <v>720</v>
      </c>
      <c r="C17" s="132"/>
      <c r="D17" s="132"/>
      <c r="E17" s="132"/>
      <c r="F17" s="132"/>
      <c r="G17" s="132"/>
      <c r="H17" s="132"/>
      <c r="I17" s="136" t="s">
        <v>148</v>
      </c>
      <c r="J17" s="142" t="s">
        <v>915</v>
      </c>
      <c r="K17" s="127"/>
    </row>
    <row r="18" spans="1:11" ht="18">
      <c r="A18" s="126"/>
      <c r="B18" s="132" t="s">
        <v>721</v>
      </c>
      <c r="C18" s="132"/>
      <c r="D18" s="132"/>
      <c r="E18" s="132"/>
      <c r="F18" s="132"/>
      <c r="G18" s="132"/>
      <c r="H18" s="132"/>
      <c r="I18" s="135" t="s">
        <v>264</v>
      </c>
      <c r="J18" s="116" t="s">
        <v>282</v>
      </c>
      <c r="K18" s="127"/>
    </row>
    <row r="19" spans="1:11">
      <c r="A19" s="126"/>
      <c r="B19" s="132"/>
      <c r="C19" s="132"/>
      <c r="D19" s="132"/>
      <c r="E19" s="132"/>
      <c r="F19" s="132"/>
      <c r="G19" s="132"/>
      <c r="H19" s="132"/>
      <c r="I19" s="132"/>
      <c r="J19" s="132"/>
      <c r="K19" s="127"/>
    </row>
    <row r="20" spans="1:11">
      <c r="A20" s="126"/>
      <c r="B20" s="112" t="s">
        <v>204</v>
      </c>
      <c r="C20" s="112" t="s">
        <v>205</v>
      </c>
      <c r="D20" s="129" t="s">
        <v>290</v>
      </c>
      <c r="E20" s="129" t="s">
        <v>206</v>
      </c>
      <c r="F20" s="169" t="s">
        <v>207</v>
      </c>
      <c r="G20" s="170"/>
      <c r="H20" s="112" t="s">
        <v>174</v>
      </c>
      <c r="I20" s="112" t="s">
        <v>208</v>
      </c>
      <c r="J20" s="112" t="s">
        <v>26</v>
      </c>
      <c r="K20" s="127"/>
    </row>
    <row r="21" spans="1:11">
      <c r="A21" s="126"/>
      <c r="B21" s="117"/>
      <c r="C21" s="117"/>
      <c r="D21" s="118"/>
      <c r="E21" s="118"/>
      <c r="F21" s="171"/>
      <c r="G21" s="172"/>
      <c r="H21" s="117" t="s">
        <v>146</v>
      </c>
      <c r="I21" s="117"/>
      <c r="J21" s="117"/>
      <c r="K21" s="127"/>
    </row>
    <row r="22" spans="1:11">
      <c r="A22" s="126"/>
      <c r="B22" s="119">
        <v>4</v>
      </c>
      <c r="C22" s="10" t="s">
        <v>722</v>
      </c>
      <c r="D22" s="130" t="s">
        <v>820</v>
      </c>
      <c r="E22" s="130" t="s">
        <v>723</v>
      </c>
      <c r="F22" s="161" t="s">
        <v>279</v>
      </c>
      <c r="G22" s="162"/>
      <c r="H22" s="11" t="s">
        <v>724</v>
      </c>
      <c r="I22" s="14">
        <v>25.17</v>
      </c>
      <c r="J22" s="121">
        <f t="shared" ref="J22:J53" si="0">I22*B22</f>
        <v>100.68</v>
      </c>
      <c r="K22" s="127"/>
    </row>
    <row r="23" spans="1:11">
      <c r="A23" s="126"/>
      <c r="B23" s="119">
        <v>8</v>
      </c>
      <c r="C23" s="10" t="s">
        <v>722</v>
      </c>
      <c r="D23" s="130" t="s">
        <v>821</v>
      </c>
      <c r="E23" s="130" t="s">
        <v>725</v>
      </c>
      <c r="F23" s="161" t="s">
        <v>279</v>
      </c>
      <c r="G23" s="162"/>
      <c r="H23" s="11" t="s">
        <v>724</v>
      </c>
      <c r="I23" s="14">
        <v>30.64</v>
      </c>
      <c r="J23" s="121">
        <f t="shared" si="0"/>
        <v>245.12</v>
      </c>
      <c r="K23" s="127"/>
    </row>
    <row r="24" spans="1:11">
      <c r="A24" s="126"/>
      <c r="B24" s="119">
        <v>4</v>
      </c>
      <c r="C24" s="10" t="s">
        <v>726</v>
      </c>
      <c r="D24" s="130" t="s">
        <v>822</v>
      </c>
      <c r="E24" s="130" t="s">
        <v>727</v>
      </c>
      <c r="F24" s="161" t="s">
        <v>728</v>
      </c>
      <c r="G24" s="162"/>
      <c r="H24" s="11" t="s">
        <v>729</v>
      </c>
      <c r="I24" s="14">
        <v>20.059999999999999</v>
      </c>
      <c r="J24" s="121">
        <f t="shared" si="0"/>
        <v>80.239999999999995</v>
      </c>
      <c r="K24" s="127"/>
    </row>
    <row r="25" spans="1:11">
      <c r="A25" s="126"/>
      <c r="B25" s="119">
        <v>4</v>
      </c>
      <c r="C25" s="10" t="s">
        <v>726</v>
      </c>
      <c r="D25" s="130" t="s">
        <v>822</v>
      </c>
      <c r="E25" s="130" t="s">
        <v>727</v>
      </c>
      <c r="F25" s="161" t="s">
        <v>730</v>
      </c>
      <c r="G25" s="162"/>
      <c r="H25" s="11" t="s">
        <v>729</v>
      </c>
      <c r="I25" s="14">
        <v>20.059999999999999</v>
      </c>
      <c r="J25" s="121">
        <f t="shared" si="0"/>
        <v>80.239999999999995</v>
      </c>
      <c r="K25" s="127"/>
    </row>
    <row r="26" spans="1:11">
      <c r="A26" s="126"/>
      <c r="B26" s="119">
        <v>2</v>
      </c>
      <c r="C26" s="10" t="s">
        <v>726</v>
      </c>
      <c r="D26" s="130" t="s">
        <v>823</v>
      </c>
      <c r="E26" s="130" t="s">
        <v>731</v>
      </c>
      <c r="F26" s="161" t="s">
        <v>279</v>
      </c>
      <c r="G26" s="162"/>
      <c r="H26" s="11" t="s">
        <v>729</v>
      </c>
      <c r="I26" s="14">
        <v>25.17</v>
      </c>
      <c r="J26" s="121">
        <f t="shared" si="0"/>
        <v>50.34</v>
      </c>
      <c r="K26" s="127"/>
    </row>
    <row r="27" spans="1:11">
      <c r="A27" s="126"/>
      <c r="B27" s="119">
        <v>4</v>
      </c>
      <c r="C27" s="10" t="s">
        <v>726</v>
      </c>
      <c r="D27" s="130" t="s">
        <v>823</v>
      </c>
      <c r="E27" s="130" t="s">
        <v>731</v>
      </c>
      <c r="F27" s="161" t="s">
        <v>728</v>
      </c>
      <c r="G27" s="162"/>
      <c r="H27" s="11" t="s">
        <v>729</v>
      </c>
      <c r="I27" s="14">
        <v>25.17</v>
      </c>
      <c r="J27" s="121">
        <f t="shared" si="0"/>
        <v>100.68</v>
      </c>
      <c r="K27" s="127"/>
    </row>
    <row r="28" spans="1:11">
      <c r="A28" s="126"/>
      <c r="B28" s="119">
        <v>4</v>
      </c>
      <c r="C28" s="10" t="s">
        <v>726</v>
      </c>
      <c r="D28" s="130" t="s">
        <v>824</v>
      </c>
      <c r="E28" s="130" t="s">
        <v>732</v>
      </c>
      <c r="F28" s="161" t="s">
        <v>115</v>
      </c>
      <c r="G28" s="162"/>
      <c r="H28" s="11" t="s">
        <v>729</v>
      </c>
      <c r="I28" s="14">
        <v>28.81</v>
      </c>
      <c r="J28" s="121">
        <f t="shared" si="0"/>
        <v>115.24</v>
      </c>
      <c r="K28" s="127"/>
    </row>
    <row r="29" spans="1:11">
      <c r="A29" s="126"/>
      <c r="B29" s="119">
        <v>4</v>
      </c>
      <c r="C29" s="10" t="s">
        <v>726</v>
      </c>
      <c r="D29" s="130" t="s">
        <v>825</v>
      </c>
      <c r="E29" s="130" t="s">
        <v>733</v>
      </c>
      <c r="F29" s="161" t="s">
        <v>115</v>
      </c>
      <c r="G29" s="162"/>
      <c r="H29" s="11" t="s">
        <v>729</v>
      </c>
      <c r="I29" s="14">
        <v>32.1</v>
      </c>
      <c r="J29" s="121">
        <f t="shared" si="0"/>
        <v>128.4</v>
      </c>
      <c r="K29" s="127"/>
    </row>
    <row r="30" spans="1:11">
      <c r="A30" s="126"/>
      <c r="B30" s="119">
        <v>2</v>
      </c>
      <c r="C30" s="10" t="s">
        <v>726</v>
      </c>
      <c r="D30" s="130" t="s">
        <v>825</v>
      </c>
      <c r="E30" s="130" t="s">
        <v>733</v>
      </c>
      <c r="F30" s="161" t="s">
        <v>728</v>
      </c>
      <c r="G30" s="162"/>
      <c r="H30" s="11" t="s">
        <v>729</v>
      </c>
      <c r="I30" s="14">
        <v>32.1</v>
      </c>
      <c r="J30" s="121">
        <f t="shared" si="0"/>
        <v>64.2</v>
      </c>
      <c r="K30" s="127"/>
    </row>
    <row r="31" spans="1:11">
      <c r="A31" s="126"/>
      <c r="B31" s="119">
        <v>2</v>
      </c>
      <c r="C31" s="10" t="s">
        <v>726</v>
      </c>
      <c r="D31" s="130" t="s">
        <v>826</v>
      </c>
      <c r="E31" s="130" t="s">
        <v>734</v>
      </c>
      <c r="F31" s="161" t="s">
        <v>735</v>
      </c>
      <c r="G31" s="162"/>
      <c r="H31" s="11" t="s">
        <v>729</v>
      </c>
      <c r="I31" s="14">
        <v>45.23</v>
      </c>
      <c r="J31" s="121">
        <f t="shared" si="0"/>
        <v>90.46</v>
      </c>
      <c r="K31" s="127"/>
    </row>
    <row r="32" spans="1:11">
      <c r="A32" s="126"/>
      <c r="B32" s="119">
        <v>6</v>
      </c>
      <c r="C32" s="10" t="s">
        <v>726</v>
      </c>
      <c r="D32" s="130" t="s">
        <v>827</v>
      </c>
      <c r="E32" s="130" t="s">
        <v>736</v>
      </c>
      <c r="F32" s="161" t="s">
        <v>728</v>
      </c>
      <c r="G32" s="162"/>
      <c r="H32" s="11" t="s">
        <v>729</v>
      </c>
      <c r="I32" s="14">
        <v>54.34</v>
      </c>
      <c r="J32" s="121">
        <f t="shared" si="0"/>
        <v>326.04000000000002</v>
      </c>
      <c r="K32" s="127"/>
    </row>
    <row r="33" spans="1:11">
      <c r="A33" s="126"/>
      <c r="B33" s="119">
        <v>2</v>
      </c>
      <c r="C33" s="10" t="s">
        <v>726</v>
      </c>
      <c r="D33" s="130" t="s">
        <v>827</v>
      </c>
      <c r="E33" s="130" t="s">
        <v>736</v>
      </c>
      <c r="F33" s="161" t="s">
        <v>730</v>
      </c>
      <c r="G33" s="162"/>
      <c r="H33" s="11" t="s">
        <v>729</v>
      </c>
      <c r="I33" s="14">
        <v>54.34</v>
      </c>
      <c r="J33" s="121">
        <f t="shared" si="0"/>
        <v>108.68</v>
      </c>
      <c r="K33" s="127"/>
    </row>
    <row r="34" spans="1:11">
      <c r="A34" s="126"/>
      <c r="B34" s="119">
        <v>4</v>
      </c>
      <c r="C34" s="10" t="s">
        <v>737</v>
      </c>
      <c r="D34" s="130" t="s">
        <v>828</v>
      </c>
      <c r="E34" s="130" t="s">
        <v>738</v>
      </c>
      <c r="F34" s="161" t="s">
        <v>112</v>
      </c>
      <c r="G34" s="162"/>
      <c r="H34" s="11" t="s">
        <v>739</v>
      </c>
      <c r="I34" s="14">
        <v>36.11</v>
      </c>
      <c r="J34" s="121">
        <f t="shared" si="0"/>
        <v>144.44</v>
      </c>
      <c r="K34" s="127"/>
    </row>
    <row r="35" spans="1:11">
      <c r="A35" s="126"/>
      <c r="B35" s="119">
        <v>4</v>
      </c>
      <c r="C35" s="10" t="s">
        <v>737</v>
      </c>
      <c r="D35" s="130" t="s">
        <v>829</v>
      </c>
      <c r="E35" s="130" t="s">
        <v>740</v>
      </c>
      <c r="F35" s="161" t="s">
        <v>112</v>
      </c>
      <c r="G35" s="162"/>
      <c r="H35" s="11" t="s">
        <v>739</v>
      </c>
      <c r="I35" s="14">
        <v>70.760000000000005</v>
      </c>
      <c r="J35" s="121">
        <f t="shared" si="0"/>
        <v>283.04000000000002</v>
      </c>
      <c r="K35" s="127"/>
    </row>
    <row r="36" spans="1:11">
      <c r="A36" s="126"/>
      <c r="B36" s="119">
        <v>2</v>
      </c>
      <c r="C36" s="10" t="s">
        <v>737</v>
      </c>
      <c r="D36" s="130" t="s">
        <v>830</v>
      </c>
      <c r="E36" s="130" t="s">
        <v>741</v>
      </c>
      <c r="F36" s="161" t="s">
        <v>112</v>
      </c>
      <c r="G36" s="162"/>
      <c r="H36" s="11" t="s">
        <v>739</v>
      </c>
      <c r="I36" s="14">
        <v>85.35</v>
      </c>
      <c r="J36" s="121">
        <f t="shared" si="0"/>
        <v>170.7</v>
      </c>
      <c r="K36" s="127"/>
    </row>
    <row r="37" spans="1:11">
      <c r="A37" s="126"/>
      <c r="B37" s="119">
        <v>6</v>
      </c>
      <c r="C37" s="10" t="s">
        <v>742</v>
      </c>
      <c r="D37" s="130" t="s">
        <v>831</v>
      </c>
      <c r="E37" s="130" t="s">
        <v>731</v>
      </c>
      <c r="F37" s="161" t="s">
        <v>743</v>
      </c>
      <c r="G37" s="162"/>
      <c r="H37" s="11" t="s">
        <v>744</v>
      </c>
      <c r="I37" s="14">
        <v>30.27</v>
      </c>
      <c r="J37" s="121">
        <f t="shared" si="0"/>
        <v>181.62</v>
      </c>
      <c r="K37" s="127"/>
    </row>
    <row r="38" spans="1:11">
      <c r="A38" s="126"/>
      <c r="B38" s="119">
        <v>2</v>
      </c>
      <c r="C38" s="10" t="s">
        <v>742</v>
      </c>
      <c r="D38" s="130" t="s">
        <v>832</v>
      </c>
      <c r="E38" s="130" t="s">
        <v>741</v>
      </c>
      <c r="F38" s="161" t="s">
        <v>743</v>
      </c>
      <c r="G38" s="162"/>
      <c r="H38" s="11" t="s">
        <v>744</v>
      </c>
      <c r="I38" s="14">
        <v>50.7</v>
      </c>
      <c r="J38" s="121">
        <f t="shared" si="0"/>
        <v>101.4</v>
      </c>
      <c r="K38" s="127"/>
    </row>
    <row r="39" spans="1:11">
      <c r="A39" s="126"/>
      <c r="B39" s="119">
        <v>2</v>
      </c>
      <c r="C39" s="10" t="s">
        <v>745</v>
      </c>
      <c r="D39" s="130" t="s">
        <v>833</v>
      </c>
      <c r="E39" s="130" t="s">
        <v>740</v>
      </c>
      <c r="F39" s="161" t="s">
        <v>115</v>
      </c>
      <c r="G39" s="162"/>
      <c r="H39" s="11" t="s">
        <v>746</v>
      </c>
      <c r="I39" s="14">
        <v>39.39</v>
      </c>
      <c r="J39" s="121">
        <f t="shared" si="0"/>
        <v>78.78</v>
      </c>
      <c r="K39" s="127"/>
    </row>
    <row r="40" spans="1:11">
      <c r="A40" s="126"/>
      <c r="B40" s="119">
        <v>2</v>
      </c>
      <c r="C40" s="10" t="s">
        <v>745</v>
      </c>
      <c r="D40" s="130" t="s">
        <v>834</v>
      </c>
      <c r="E40" s="130" t="s">
        <v>734</v>
      </c>
      <c r="F40" s="161" t="s">
        <v>279</v>
      </c>
      <c r="G40" s="162"/>
      <c r="H40" s="11" t="s">
        <v>746</v>
      </c>
      <c r="I40" s="14">
        <v>43.4</v>
      </c>
      <c r="J40" s="121">
        <f t="shared" si="0"/>
        <v>86.8</v>
      </c>
      <c r="K40" s="127"/>
    </row>
    <row r="41" spans="1:11">
      <c r="A41" s="126"/>
      <c r="B41" s="119">
        <v>2</v>
      </c>
      <c r="C41" s="10" t="s">
        <v>745</v>
      </c>
      <c r="D41" s="130" t="s">
        <v>834</v>
      </c>
      <c r="E41" s="130" t="s">
        <v>734</v>
      </c>
      <c r="F41" s="161" t="s">
        <v>589</v>
      </c>
      <c r="G41" s="162"/>
      <c r="H41" s="11" t="s">
        <v>746</v>
      </c>
      <c r="I41" s="14">
        <v>43.4</v>
      </c>
      <c r="J41" s="121">
        <f t="shared" si="0"/>
        <v>86.8</v>
      </c>
      <c r="K41" s="127"/>
    </row>
    <row r="42" spans="1:11">
      <c r="A42" s="126"/>
      <c r="B42" s="119">
        <v>10</v>
      </c>
      <c r="C42" s="10" t="s">
        <v>747</v>
      </c>
      <c r="D42" s="130" t="s">
        <v>835</v>
      </c>
      <c r="E42" s="130" t="s">
        <v>738</v>
      </c>
      <c r="F42" s="161" t="s">
        <v>279</v>
      </c>
      <c r="G42" s="162"/>
      <c r="H42" s="11" t="s">
        <v>748</v>
      </c>
      <c r="I42" s="14">
        <v>16.05</v>
      </c>
      <c r="J42" s="121">
        <f t="shared" si="0"/>
        <v>160.5</v>
      </c>
      <c r="K42" s="127"/>
    </row>
    <row r="43" spans="1:11">
      <c r="A43" s="126"/>
      <c r="B43" s="119">
        <v>12</v>
      </c>
      <c r="C43" s="10" t="s">
        <v>747</v>
      </c>
      <c r="D43" s="130" t="s">
        <v>836</v>
      </c>
      <c r="E43" s="130" t="s">
        <v>740</v>
      </c>
      <c r="F43" s="161" t="s">
        <v>279</v>
      </c>
      <c r="G43" s="162"/>
      <c r="H43" s="11" t="s">
        <v>748</v>
      </c>
      <c r="I43" s="14">
        <v>25.17</v>
      </c>
      <c r="J43" s="121">
        <f t="shared" si="0"/>
        <v>302.04000000000002</v>
      </c>
      <c r="K43" s="127"/>
    </row>
    <row r="44" spans="1:11">
      <c r="A44" s="126"/>
      <c r="B44" s="119">
        <v>6</v>
      </c>
      <c r="C44" s="10" t="s">
        <v>747</v>
      </c>
      <c r="D44" s="130" t="s">
        <v>837</v>
      </c>
      <c r="E44" s="130" t="s">
        <v>741</v>
      </c>
      <c r="F44" s="161" t="s">
        <v>115</v>
      </c>
      <c r="G44" s="162"/>
      <c r="H44" s="11" t="s">
        <v>748</v>
      </c>
      <c r="I44" s="14">
        <v>32.1</v>
      </c>
      <c r="J44" s="121">
        <f t="shared" si="0"/>
        <v>192.60000000000002</v>
      </c>
      <c r="K44" s="127"/>
    </row>
    <row r="45" spans="1:11">
      <c r="A45" s="126"/>
      <c r="B45" s="119">
        <v>8</v>
      </c>
      <c r="C45" s="10" t="s">
        <v>747</v>
      </c>
      <c r="D45" s="130" t="s">
        <v>838</v>
      </c>
      <c r="E45" s="130" t="s">
        <v>736</v>
      </c>
      <c r="F45" s="161" t="s">
        <v>115</v>
      </c>
      <c r="G45" s="162"/>
      <c r="H45" s="11" t="s">
        <v>748</v>
      </c>
      <c r="I45" s="14">
        <v>33.92</v>
      </c>
      <c r="J45" s="121">
        <f t="shared" si="0"/>
        <v>271.36</v>
      </c>
      <c r="K45" s="127"/>
    </row>
    <row r="46" spans="1:11">
      <c r="A46" s="126"/>
      <c r="B46" s="119">
        <v>12</v>
      </c>
      <c r="C46" s="10" t="s">
        <v>749</v>
      </c>
      <c r="D46" s="130" t="s">
        <v>839</v>
      </c>
      <c r="E46" s="130" t="s">
        <v>723</v>
      </c>
      <c r="F46" s="161"/>
      <c r="G46" s="162"/>
      <c r="H46" s="11" t="s">
        <v>750</v>
      </c>
      <c r="I46" s="14">
        <v>34.28</v>
      </c>
      <c r="J46" s="121">
        <f t="shared" si="0"/>
        <v>411.36</v>
      </c>
      <c r="K46" s="127"/>
    </row>
    <row r="47" spans="1:11">
      <c r="A47" s="126"/>
      <c r="B47" s="119">
        <v>2</v>
      </c>
      <c r="C47" s="10" t="s">
        <v>749</v>
      </c>
      <c r="D47" s="130" t="s">
        <v>840</v>
      </c>
      <c r="E47" s="130" t="s">
        <v>751</v>
      </c>
      <c r="F47" s="161"/>
      <c r="G47" s="162"/>
      <c r="H47" s="11" t="s">
        <v>750</v>
      </c>
      <c r="I47" s="14">
        <v>50.7</v>
      </c>
      <c r="J47" s="121">
        <f t="shared" si="0"/>
        <v>101.4</v>
      </c>
      <c r="K47" s="127"/>
    </row>
    <row r="48" spans="1:11" ht="24">
      <c r="A48" s="126"/>
      <c r="B48" s="119">
        <v>2</v>
      </c>
      <c r="C48" s="10" t="s">
        <v>752</v>
      </c>
      <c r="D48" s="130" t="s">
        <v>841</v>
      </c>
      <c r="E48" s="130" t="s">
        <v>731</v>
      </c>
      <c r="F48" s="161" t="s">
        <v>279</v>
      </c>
      <c r="G48" s="162"/>
      <c r="H48" s="11" t="s">
        <v>913</v>
      </c>
      <c r="I48" s="14">
        <v>42.31</v>
      </c>
      <c r="J48" s="121">
        <f t="shared" si="0"/>
        <v>84.62</v>
      </c>
      <c r="K48" s="127"/>
    </row>
    <row r="49" spans="1:11" ht="24">
      <c r="A49" s="126"/>
      <c r="B49" s="119">
        <v>4</v>
      </c>
      <c r="C49" s="10" t="s">
        <v>752</v>
      </c>
      <c r="D49" s="130" t="s">
        <v>842</v>
      </c>
      <c r="E49" s="130" t="s">
        <v>733</v>
      </c>
      <c r="F49" s="161" t="s">
        <v>279</v>
      </c>
      <c r="G49" s="162"/>
      <c r="H49" s="11" t="s">
        <v>913</v>
      </c>
      <c r="I49" s="14">
        <v>59.82</v>
      </c>
      <c r="J49" s="121">
        <f t="shared" si="0"/>
        <v>239.28</v>
      </c>
      <c r="K49" s="127"/>
    </row>
    <row r="50" spans="1:11" ht="24">
      <c r="A50" s="126"/>
      <c r="B50" s="119">
        <v>8</v>
      </c>
      <c r="C50" s="10" t="s">
        <v>752</v>
      </c>
      <c r="D50" s="130" t="s">
        <v>843</v>
      </c>
      <c r="E50" s="130" t="s">
        <v>751</v>
      </c>
      <c r="F50" s="161" t="s">
        <v>279</v>
      </c>
      <c r="G50" s="162"/>
      <c r="H50" s="11" t="s">
        <v>913</v>
      </c>
      <c r="I50" s="14">
        <v>61.27</v>
      </c>
      <c r="J50" s="121">
        <f t="shared" si="0"/>
        <v>490.16</v>
      </c>
      <c r="K50" s="127"/>
    </row>
    <row r="51" spans="1:11" ht="24">
      <c r="A51" s="126"/>
      <c r="B51" s="119">
        <v>10</v>
      </c>
      <c r="C51" s="10" t="s">
        <v>752</v>
      </c>
      <c r="D51" s="130" t="s">
        <v>844</v>
      </c>
      <c r="E51" s="130" t="s">
        <v>753</v>
      </c>
      <c r="F51" s="161" t="s">
        <v>279</v>
      </c>
      <c r="G51" s="162"/>
      <c r="H51" s="11" t="s">
        <v>913</v>
      </c>
      <c r="I51" s="14">
        <v>56.53</v>
      </c>
      <c r="J51" s="121">
        <f t="shared" si="0"/>
        <v>565.29999999999995</v>
      </c>
      <c r="K51" s="127"/>
    </row>
    <row r="52" spans="1:11">
      <c r="A52" s="126"/>
      <c r="B52" s="119">
        <v>4</v>
      </c>
      <c r="C52" s="10" t="s">
        <v>754</v>
      </c>
      <c r="D52" s="130" t="s">
        <v>845</v>
      </c>
      <c r="E52" s="130" t="s">
        <v>755</v>
      </c>
      <c r="F52" s="161"/>
      <c r="G52" s="162"/>
      <c r="H52" s="11" t="s">
        <v>756</v>
      </c>
      <c r="I52" s="14">
        <v>56.17</v>
      </c>
      <c r="J52" s="121">
        <f t="shared" si="0"/>
        <v>224.68</v>
      </c>
      <c r="K52" s="127"/>
    </row>
    <row r="53" spans="1:11">
      <c r="A53" s="126"/>
      <c r="B53" s="119">
        <v>2</v>
      </c>
      <c r="C53" s="10" t="s">
        <v>754</v>
      </c>
      <c r="D53" s="130" t="s">
        <v>846</v>
      </c>
      <c r="E53" s="130" t="s">
        <v>757</v>
      </c>
      <c r="F53" s="161"/>
      <c r="G53" s="162"/>
      <c r="H53" s="11" t="s">
        <v>756</v>
      </c>
      <c r="I53" s="14">
        <v>116.35</v>
      </c>
      <c r="J53" s="121">
        <f t="shared" si="0"/>
        <v>232.7</v>
      </c>
      <c r="K53" s="127"/>
    </row>
    <row r="54" spans="1:11" ht="24">
      <c r="A54" s="126"/>
      <c r="B54" s="119">
        <v>2</v>
      </c>
      <c r="C54" s="10" t="s">
        <v>758</v>
      </c>
      <c r="D54" s="130" t="s">
        <v>847</v>
      </c>
      <c r="E54" s="130" t="s">
        <v>738</v>
      </c>
      <c r="F54" s="161"/>
      <c r="G54" s="162"/>
      <c r="H54" s="11" t="s">
        <v>759</v>
      </c>
      <c r="I54" s="14">
        <v>61.64</v>
      </c>
      <c r="J54" s="121">
        <f t="shared" ref="J54:J85" si="1">I54*B54</f>
        <v>123.28</v>
      </c>
      <c r="K54" s="127"/>
    </row>
    <row r="55" spans="1:11" ht="24">
      <c r="A55" s="126"/>
      <c r="B55" s="119">
        <v>2</v>
      </c>
      <c r="C55" s="10" t="s">
        <v>758</v>
      </c>
      <c r="D55" s="130" t="s">
        <v>848</v>
      </c>
      <c r="E55" s="130" t="s">
        <v>731</v>
      </c>
      <c r="F55" s="161"/>
      <c r="G55" s="162"/>
      <c r="H55" s="11" t="s">
        <v>759</v>
      </c>
      <c r="I55" s="14">
        <v>65.290000000000006</v>
      </c>
      <c r="J55" s="121">
        <f t="shared" si="1"/>
        <v>130.58000000000001</v>
      </c>
      <c r="K55" s="127"/>
    </row>
    <row r="56" spans="1:11" ht="24">
      <c r="A56" s="126"/>
      <c r="B56" s="119">
        <v>6</v>
      </c>
      <c r="C56" s="10" t="s">
        <v>758</v>
      </c>
      <c r="D56" s="130" t="s">
        <v>849</v>
      </c>
      <c r="E56" s="130" t="s">
        <v>725</v>
      </c>
      <c r="F56" s="161"/>
      <c r="G56" s="162"/>
      <c r="H56" s="11" t="s">
        <v>759</v>
      </c>
      <c r="I56" s="14">
        <v>74.400000000000006</v>
      </c>
      <c r="J56" s="121">
        <f t="shared" si="1"/>
        <v>446.40000000000003</v>
      </c>
      <c r="K56" s="127"/>
    </row>
    <row r="57" spans="1:11" ht="24">
      <c r="A57" s="126"/>
      <c r="B57" s="119">
        <v>4</v>
      </c>
      <c r="C57" s="10" t="s">
        <v>760</v>
      </c>
      <c r="D57" s="130" t="s">
        <v>850</v>
      </c>
      <c r="E57" s="130" t="s">
        <v>733</v>
      </c>
      <c r="F57" s="161" t="s">
        <v>112</v>
      </c>
      <c r="G57" s="162"/>
      <c r="H57" s="11" t="s">
        <v>761</v>
      </c>
      <c r="I57" s="14">
        <v>138.22999999999999</v>
      </c>
      <c r="J57" s="121">
        <f t="shared" si="1"/>
        <v>552.91999999999996</v>
      </c>
      <c r="K57" s="127"/>
    </row>
    <row r="58" spans="1:11">
      <c r="A58" s="126"/>
      <c r="B58" s="119">
        <v>12</v>
      </c>
      <c r="C58" s="10" t="s">
        <v>762</v>
      </c>
      <c r="D58" s="130" t="s">
        <v>851</v>
      </c>
      <c r="E58" s="130" t="s">
        <v>763</v>
      </c>
      <c r="F58" s="161" t="s">
        <v>279</v>
      </c>
      <c r="G58" s="162"/>
      <c r="H58" s="11" t="s">
        <v>764</v>
      </c>
      <c r="I58" s="14">
        <v>227.59</v>
      </c>
      <c r="J58" s="121">
        <f t="shared" si="1"/>
        <v>2731.08</v>
      </c>
      <c r="K58" s="133"/>
    </row>
    <row r="59" spans="1:11">
      <c r="A59" s="126"/>
      <c r="B59" s="119">
        <v>2</v>
      </c>
      <c r="C59" s="10" t="s">
        <v>762</v>
      </c>
      <c r="D59" s="130" t="s">
        <v>852</v>
      </c>
      <c r="E59" s="130" t="s">
        <v>765</v>
      </c>
      <c r="F59" s="161" t="s">
        <v>279</v>
      </c>
      <c r="G59" s="162"/>
      <c r="H59" s="11" t="s">
        <v>764</v>
      </c>
      <c r="I59" s="14">
        <v>506.61</v>
      </c>
      <c r="J59" s="121">
        <f t="shared" si="1"/>
        <v>1013.22</v>
      </c>
      <c r="K59" s="133"/>
    </row>
    <row r="60" spans="1:11">
      <c r="A60" s="126"/>
      <c r="B60" s="119">
        <v>2</v>
      </c>
      <c r="C60" s="10" t="s">
        <v>766</v>
      </c>
      <c r="D60" s="130" t="s">
        <v>853</v>
      </c>
      <c r="E60" s="130" t="s">
        <v>733</v>
      </c>
      <c r="F60" s="161" t="s">
        <v>589</v>
      </c>
      <c r="G60" s="162"/>
      <c r="H60" s="11" t="s">
        <v>767</v>
      </c>
      <c r="I60" s="14">
        <v>20.420000000000002</v>
      </c>
      <c r="J60" s="121">
        <f t="shared" si="1"/>
        <v>40.840000000000003</v>
      </c>
      <c r="K60" s="127"/>
    </row>
    <row r="61" spans="1:11">
      <c r="A61" s="126"/>
      <c r="B61" s="119">
        <v>2</v>
      </c>
      <c r="C61" s="10" t="s">
        <v>766</v>
      </c>
      <c r="D61" s="130" t="s">
        <v>853</v>
      </c>
      <c r="E61" s="130" t="s">
        <v>733</v>
      </c>
      <c r="F61" s="161" t="s">
        <v>743</v>
      </c>
      <c r="G61" s="162"/>
      <c r="H61" s="11" t="s">
        <v>767</v>
      </c>
      <c r="I61" s="14">
        <v>20.420000000000002</v>
      </c>
      <c r="J61" s="121">
        <f t="shared" si="1"/>
        <v>40.840000000000003</v>
      </c>
      <c r="K61" s="127"/>
    </row>
    <row r="62" spans="1:11">
      <c r="A62" s="126"/>
      <c r="B62" s="119">
        <v>10</v>
      </c>
      <c r="C62" s="10" t="s">
        <v>766</v>
      </c>
      <c r="D62" s="130" t="s">
        <v>854</v>
      </c>
      <c r="E62" s="130" t="s">
        <v>740</v>
      </c>
      <c r="F62" s="161" t="s">
        <v>279</v>
      </c>
      <c r="G62" s="162"/>
      <c r="H62" s="11" t="s">
        <v>767</v>
      </c>
      <c r="I62" s="14">
        <v>24.07</v>
      </c>
      <c r="J62" s="121">
        <f t="shared" si="1"/>
        <v>240.7</v>
      </c>
      <c r="K62" s="127"/>
    </row>
    <row r="63" spans="1:11" hidden="1">
      <c r="A63" s="126"/>
      <c r="B63" s="152">
        <v>0</v>
      </c>
      <c r="C63" s="153" t="s">
        <v>766</v>
      </c>
      <c r="D63" s="154" t="s">
        <v>855</v>
      </c>
      <c r="E63" s="154" t="s">
        <v>736</v>
      </c>
      <c r="F63" s="163" t="s">
        <v>279</v>
      </c>
      <c r="G63" s="164"/>
      <c r="H63" s="155" t="s">
        <v>767</v>
      </c>
      <c r="I63" s="156">
        <v>28.81</v>
      </c>
      <c r="J63" s="157">
        <f t="shared" si="1"/>
        <v>0</v>
      </c>
      <c r="K63" s="127"/>
    </row>
    <row r="64" spans="1:11">
      <c r="A64" s="126"/>
      <c r="B64" s="119">
        <v>2</v>
      </c>
      <c r="C64" s="10" t="s">
        <v>768</v>
      </c>
      <c r="D64" s="130" t="s">
        <v>856</v>
      </c>
      <c r="E64" s="130" t="s">
        <v>731</v>
      </c>
      <c r="F64" s="161"/>
      <c r="G64" s="162"/>
      <c r="H64" s="11" t="s">
        <v>769</v>
      </c>
      <c r="I64" s="14">
        <v>65.290000000000006</v>
      </c>
      <c r="J64" s="121">
        <f t="shared" si="1"/>
        <v>130.58000000000001</v>
      </c>
      <c r="K64" s="127"/>
    </row>
    <row r="65" spans="1:11">
      <c r="A65" s="126"/>
      <c r="B65" s="119">
        <v>2</v>
      </c>
      <c r="C65" s="10" t="s">
        <v>770</v>
      </c>
      <c r="D65" s="130" t="s">
        <v>857</v>
      </c>
      <c r="E65" s="130" t="s">
        <v>771</v>
      </c>
      <c r="F65" s="161"/>
      <c r="G65" s="162"/>
      <c r="H65" s="11" t="s">
        <v>772</v>
      </c>
      <c r="I65" s="14">
        <v>57.99</v>
      </c>
      <c r="J65" s="121">
        <f t="shared" si="1"/>
        <v>115.98</v>
      </c>
      <c r="K65" s="127"/>
    </row>
    <row r="66" spans="1:11">
      <c r="A66" s="126"/>
      <c r="B66" s="119">
        <v>8</v>
      </c>
      <c r="C66" s="10" t="s">
        <v>773</v>
      </c>
      <c r="D66" s="130" t="s">
        <v>858</v>
      </c>
      <c r="E66" s="130" t="s">
        <v>300</v>
      </c>
      <c r="F66" s="161" t="s">
        <v>279</v>
      </c>
      <c r="G66" s="162"/>
      <c r="H66" s="11" t="s">
        <v>774</v>
      </c>
      <c r="I66" s="14">
        <v>25.17</v>
      </c>
      <c r="J66" s="121">
        <f t="shared" si="1"/>
        <v>201.36</v>
      </c>
      <c r="K66" s="127"/>
    </row>
    <row r="67" spans="1:11">
      <c r="A67" s="126"/>
      <c r="B67" s="119">
        <v>6</v>
      </c>
      <c r="C67" s="10" t="s">
        <v>773</v>
      </c>
      <c r="D67" s="130" t="s">
        <v>858</v>
      </c>
      <c r="E67" s="130" t="s">
        <v>300</v>
      </c>
      <c r="F67" s="161" t="s">
        <v>679</v>
      </c>
      <c r="G67" s="162"/>
      <c r="H67" s="11" t="s">
        <v>774</v>
      </c>
      <c r="I67" s="14">
        <v>25.17</v>
      </c>
      <c r="J67" s="121">
        <f t="shared" si="1"/>
        <v>151.02000000000001</v>
      </c>
      <c r="K67" s="127"/>
    </row>
    <row r="68" spans="1:11">
      <c r="A68" s="126"/>
      <c r="B68" s="119">
        <v>8</v>
      </c>
      <c r="C68" s="10" t="s">
        <v>773</v>
      </c>
      <c r="D68" s="130" t="s">
        <v>859</v>
      </c>
      <c r="E68" s="130" t="s">
        <v>320</v>
      </c>
      <c r="F68" s="161" t="s">
        <v>279</v>
      </c>
      <c r="G68" s="162"/>
      <c r="H68" s="11" t="s">
        <v>774</v>
      </c>
      <c r="I68" s="14">
        <v>26.99</v>
      </c>
      <c r="J68" s="121">
        <f t="shared" si="1"/>
        <v>215.92</v>
      </c>
      <c r="K68" s="127"/>
    </row>
    <row r="69" spans="1:11">
      <c r="A69" s="126"/>
      <c r="B69" s="119">
        <v>8</v>
      </c>
      <c r="C69" s="10" t="s">
        <v>773</v>
      </c>
      <c r="D69" s="130" t="s">
        <v>859</v>
      </c>
      <c r="E69" s="130" t="s">
        <v>320</v>
      </c>
      <c r="F69" s="161" t="s">
        <v>679</v>
      </c>
      <c r="G69" s="162"/>
      <c r="H69" s="11" t="s">
        <v>774</v>
      </c>
      <c r="I69" s="14">
        <v>26.99</v>
      </c>
      <c r="J69" s="121">
        <f t="shared" si="1"/>
        <v>215.92</v>
      </c>
      <c r="K69" s="127"/>
    </row>
    <row r="70" spans="1:11">
      <c r="A70" s="126"/>
      <c r="B70" s="119">
        <v>2</v>
      </c>
      <c r="C70" s="10" t="s">
        <v>773</v>
      </c>
      <c r="D70" s="130" t="s">
        <v>860</v>
      </c>
      <c r="E70" s="130" t="s">
        <v>707</v>
      </c>
      <c r="F70" s="161" t="s">
        <v>279</v>
      </c>
      <c r="G70" s="162"/>
      <c r="H70" s="11" t="s">
        <v>774</v>
      </c>
      <c r="I70" s="14">
        <v>28.81</v>
      </c>
      <c r="J70" s="121">
        <f t="shared" si="1"/>
        <v>57.62</v>
      </c>
      <c r="K70" s="127"/>
    </row>
    <row r="71" spans="1:11">
      <c r="A71" s="126"/>
      <c r="B71" s="119">
        <v>2</v>
      </c>
      <c r="C71" s="10" t="s">
        <v>773</v>
      </c>
      <c r="D71" s="130" t="s">
        <v>860</v>
      </c>
      <c r="E71" s="130" t="s">
        <v>707</v>
      </c>
      <c r="F71" s="161" t="s">
        <v>277</v>
      </c>
      <c r="G71" s="162"/>
      <c r="H71" s="11" t="s">
        <v>774</v>
      </c>
      <c r="I71" s="14">
        <v>28.81</v>
      </c>
      <c r="J71" s="121">
        <f t="shared" si="1"/>
        <v>57.62</v>
      </c>
      <c r="K71" s="127"/>
    </row>
    <row r="72" spans="1:11">
      <c r="A72" s="126"/>
      <c r="B72" s="119">
        <v>4</v>
      </c>
      <c r="C72" s="10" t="s">
        <v>775</v>
      </c>
      <c r="D72" s="130" t="s">
        <v>861</v>
      </c>
      <c r="E72" s="130" t="s">
        <v>755</v>
      </c>
      <c r="F72" s="161"/>
      <c r="G72" s="162"/>
      <c r="H72" s="11" t="s">
        <v>776</v>
      </c>
      <c r="I72" s="14">
        <v>25.17</v>
      </c>
      <c r="J72" s="121">
        <f t="shared" si="1"/>
        <v>100.68</v>
      </c>
      <c r="K72" s="127"/>
    </row>
    <row r="73" spans="1:11" ht="36">
      <c r="A73" s="126"/>
      <c r="B73" s="119">
        <v>2</v>
      </c>
      <c r="C73" s="10" t="s">
        <v>777</v>
      </c>
      <c r="D73" s="130" t="s">
        <v>862</v>
      </c>
      <c r="E73" s="130" t="s">
        <v>778</v>
      </c>
      <c r="F73" s="161" t="s">
        <v>728</v>
      </c>
      <c r="G73" s="162"/>
      <c r="H73" s="11" t="s">
        <v>779</v>
      </c>
      <c r="I73" s="14">
        <v>21.15</v>
      </c>
      <c r="J73" s="121">
        <f t="shared" si="1"/>
        <v>42.3</v>
      </c>
      <c r="K73" s="127"/>
    </row>
    <row r="74" spans="1:11" ht="24">
      <c r="A74" s="126"/>
      <c r="B74" s="119">
        <v>2</v>
      </c>
      <c r="C74" s="10" t="s">
        <v>780</v>
      </c>
      <c r="D74" s="130" t="s">
        <v>863</v>
      </c>
      <c r="E74" s="130" t="s">
        <v>731</v>
      </c>
      <c r="F74" s="161"/>
      <c r="G74" s="162"/>
      <c r="H74" s="11" t="s">
        <v>781</v>
      </c>
      <c r="I74" s="14">
        <v>54.34</v>
      </c>
      <c r="J74" s="121">
        <f t="shared" si="1"/>
        <v>108.68</v>
      </c>
      <c r="K74" s="127"/>
    </row>
    <row r="75" spans="1:11" ht="24">
      <c r="A75" s="126"/>
      <c r="B75" s="119">
        <v>2</v>
      </c>
      <c r="C75" s="10" t="s">
        <v>780</v>
      </c>
      <c r="D75" s="130" t="s">
        <v>864</v>
      </c>
      <c r="E75" s="130" t="s">
        <v>732</v>
      </c>
      <c r="F75" s="161"/>
      <c r="G75" s="162"/>
      <c r="H75" s="11" t="s">
        <v>781</v>
      </c>
      <c r="I75" s="14">
        <v>67.11</v>
      </c>
      <c r="J75" s="121">
        <f t="shared" si="1"/>
        <v>134.22</v>
      </c>
      <c r="K75" s="127"/>
    </row>
    <row r="76" spans="1:11">
      <c r="A76" s="126"/>
      <c r="B76" s="119">
        <v>12</v>
      </c>
      <c r="C76" s="10" t="s">
        <v>782</v>
      </c>
      <c r="D76" s="130" t="s">
        <v>865</v>
      </c>
      <c r="E76" s="130" t="s">
        <v>731</v>
      </c>
      <c r="F76" s="161"/>
      <c r="G76" s="162"/>
      <c r="H76" s="11" t="s">
        <v>783</v>
      </c>
      <c r="I76" s="14">
        <v>36.11</v>
      </c>
      <c r="J76" s="121">
        <f t="shared" si="1"/>
        <v>433.32</v>
      </c>
      <c r="K76" s="127"/>
    </row>
    <row r="77" spans="1:11" hidden="1">
      <c r="A77" s="126"/>
      <c r="B77" s="152">
        <v>0</v>
      </c>
      <c r="C77" s="153" t="s">
        <v>782</v>
      </c>
      <c r="D77" s="154" t="s">
        <v>866</v>
      </c>
      <c r="E77" s="154" t="s">
        <v>725</v>
      </c>
      <c r="F77" s="163"/>
      <c r="G77" s="164"/>
      <c r="H77" s="155" t="s">
        <v>783</v>
      </c>
      <c r="I77" s="156">
        <v>39.76</v>
      </c>
      <c r="J77" s="157">
        <f t="shared" si="1"/>
        <v>0</v>
      </c>
      <c r="K77" s="127"/>
    </row>
    <row r="78" spans="1:11">
      <c r="A78" s="126"/>
      <c r="B78" s="119">
        <v>4</v>
      </c>
      <c r="C78" s="10" t="s">
        <v>782</v>
      </c>
      <c r="D78" s="130" t="s">
        <v>867</v>
      </c>
      <c r="E78" s="130" t="s">
        <v>741</v>
      </c>
      <c r="F78" s="161"/>
      <c r="G78" s="162"/>
      <c r="H78" s="11" t="s">
        <v>783</v>
      </c>
      <c r="I78" s="14">
        <v>67.11</v>
      </c>
      <c r="J78" s="121">
        <f t="shared" si="1"/>
        <v>268.44</v>
      </c>
      <c r="K78" s="127"/>
    </row>
    <row r="79" spans="1:11" ht="36">
      <c r="A79" s="126"/>
      <c r="B79" s="119">
        <v>4</v>
      </c>
      <c r="C79" s="10" t="s">
        <v>784</v>
      </c>
      <c r="D79" s="130" t="s">
        <v>868</v>
      </c>
      <c r="E79" s="130" t="s">
        <v>785</v>
      </c>
      <c r="F79" s="161"/>
      <c r="G79" s="162"/>
      <c r="H79" s="11" t="s">
        <v>786</v>
      </c>
      <c r="I79" s="14">
        <v>43.4</v>
      </c>
      <c r="J79" s="121">
        <f t="shared" si="1"/>
        <v>173.6</v>
      </c>
      <c r="K79" s="127"/>
    </row>
    <row r="80" spans="1:11" ht="24">
      <c r="A80" s="126"/>
      <c r="B80" s="119">
        <v>4</v>
      </c>
      <c r="C80" s="10" t="s">
        <v>787</v>
      </c>
      <c r="D80" s="130" t="s">
        <v>869</v>
      </c>
      <c r="E80" s="130" t="s">
        <v>771</v>
      </c>
      <c r="F80" s="161" t="s">
        <v>279</v>
      </c>
      <c r="G80" s="162"/>
      <c r="H80" s="11" t="s">
        <v>788</v>
      </c>
      <c r="I80" s="14">
        <v>90.82</v>
      </c>
      <c r="J80" s="121">
        <f t="shared" si="1"/>
        <v>363.28</v>
      </c>
      <c r="K80" s="127"/>
    </row>
    <row r="81" spans="1:11" ht="24">
      <c r="A81" s="126"/>
      <c r="B81" s="119">
        <v>4</v>
      </c>
      <c r="C81" s="10" t="s">
        <v>787</v>
      </c>
      <c r="D81" s="130" t="s">
        <v>870</v>
      </c>
      <c r="E81" s="130" t="s">
        <v>723</v>
      </c>
      <c r="F81" s="161" t="s">
        <v>279</v>
      </c>
      <c r="G81" s="162"/>
      <c r="H81" s="11" t="s">
        <v>788</v>
      </c>
      <c r="I81" s="14">
        <v>96.29</v>
      </c>
      <c r="J81" s="121">
        <f t="shared" si="1"/>
        <v>385.16</v>
      </c>
      <c r="K81" s="127"/>
    </row>
    <row r="82" spans="1:11">
      <c r="A82" s="126"/>
      <c r="B82" s="119">
        <v>2</v>
      </c>
      <c r="C82" s="10" t="s">
        <v>789</v>
      </c>
      <c r="D82" s="130" t="s">
        <v>871</v>
      </c>
      <c r="E82" s="130" t="s">
        <v>723</v>
      </c>
      <c r="F82" s="161"/>
      <c r="G82" s="162"/>
      <c r="H82" s="11" t="s">
        <v>790</v>
      </c>
      <c r="I82" s="14">
        <v>30.64</v>
      </c>
      <c r="J82" s="121">
        <f t="shared" si="1"/>
        <v>61.28</v>
      </c>
      <c r="K82" s="127"/>
    </row>
    <row r="83" spans="1:11">
      <c r="A83" s="126"/>
      <c r="B83" s="119">
        <v>4</v>
      </c>
      <c r="C83" s="10" t="s">
        <v>789</v>
      </c>
      <c r="D83" s="130" t="s">
        <v>872</v>
      </c>
      <c r="E83" s="130" t="s">
        <v>738</v>
      </c>
      <c r="F83" s="161"/>
      <c r="G83" s="162"/>
      <c r="H83" s="11" t="s">
        <v>790</v>
      </c>
      <c r="I83" s="14">
        <v>32.46</v>
      </c>
      <c r="J83" s="121">
        <f t="shared" si="1"/>
        <v>129.84</v>
      </c>
      <c r="K83" s="127"/>
    </row>
    <row r="84" spans="1:11">
      <c r="A84" s="126"/>
      <c r="B84" s="119">
        <v>4</v>
      </c>
      <c r="C84" s="10" t="s">
        <v>789</v>
      </c>
      <c r="D84" s="130" t="s">
        <v>873</v>
      </c>
      <c r="E84" s="130" t="s">
        <v>736</v>
      </c>
      <c r="F84" s="161"/>
      <c r="G84" s="162"/>
      <c r="H84" s="11" t="s">
        <v>790</v>
      </c>
      <c r="I84" s="14">
        <v>63.46</v>
      </c>
      <c r="J84" s="121">
        <f t="shared" si="1"/>
        <v>253.84</v>
      </c>
      <c r="K84" s="127"/>
    </row>
    <row r="85" spans="1:11">
      <c r="A85" s="126"/>
      <c r="B85" s="119">
        <v>4</v>
      </c>
      <c r="C85" s="10" t="s">
        <v>789</v>
      </c>
      <c r="D85" s="130" t="s">
        <v>874</v>
      </c>
      <c r="E85" s="130" t="s">
        <v>763</v>
      </c>
      <c r="F85" s="161"/>
      <c r="G85" s="162"/>
      <c r="H85" s="11" t="s">
        <v>790</v>
      </c>
      <c r="I85" s="14">
        <v>68.930000000000007</v>
      </c>
      <c r="J85" s="121">
        <f t="shared" si="1"/>
        <v>275.72000000000003</v>
      </c>
      <c r="K85" s="127"/>
    </row>
    <row r="86" spans="1:11">
      <c r="A86" s="126"/>
      <c r="B86" s="119">
        <v>10</v>
      </c>
      <c r="C86" s="10" t="s">
        <v>791</v>
      </c>
      <c r="D86" s="130" t="s">
        <v>875</v>
      </c>
      <c r="E86" s="130" t="s">
        <v>731</v>
      </c>
      <c r="F86" s="161"/>
      <c r="G86" s="162"/>
      <c r="H86" s="11" t="s">
        <v>792</v>
      </c>
      <c r="I86" s="14">
        <v>36.11</v>
      </c>
      <c r="J86" s="121">
        <f t="shared" ref="J86:J117" si="2">I86*B86</f>
        <v>361.1</v>
      </c>
      <c r="K86" s="127"/>
    </row>
    <row r="87" spans="1:11" ht="24">
      <c r="A87" s="126"/>
      <c r="B87" s="119">
        <v>2</v>
      </c>
      <c r="C87" s="10" t="s">
        <v>793</v>
      </c>
      <c r="D87" s="130" t="s">
        <v>876</v>
      </c>
      <c r="E87" s="130" t="s">
        <v>732</v>
      </c>
      <c r="F87" s="161"/>
      <c r="G87" s="162"/>
      <c r="H87" s="11" t="s">
        <v>794</v>
      </c>
      <c r="I87" s="14">
        <v>79.88</v>
      </c>
      <c r="J87" s="121">
        <f t="shared" si="2"/>
        <v>159.76</v>
      </c>
      <c r="K87" s="127"/>
    </row>
    <row r="88" spans="1:11" ht="24">
      <c r="A88" s="126"/>
      <c r="B88" s="119">
        <v>2</v>
      </c>
      <c r="C88" s="10" t="s">
        <v>793</v>
      </c>
      <c r="D88" s="130" t="s">
        <v>877</v>
      </c>
      <c r="E88" s="130" t="s">
        <v>751</v>
      </c>
      <c r="F88" s="161"/>
      <c r="G88" s="162"/>
      <c r="H88" s="11" t="s">
        <v>794</v>
      </c>
      <c r="I88" s="14">
        <v>90.82</v>
      </c>
      <c r="J88" s="121">
        <f t="shared" si="2"/>
        <v>181.64</v>
      </c>
      <c r="K88" s="127"/>
    </row>
    <row r="89" spans="1:11">
      <c r="A89" s="126"/>
      <c r="B89" s="119">
        <v>4</v>
      </c>
      <c r="C89" s="10" t="s">
        <v>795</v>
      </c>
      <c r="D89" s="130" t="s">
        <v>878</v>
      </c>
      <c r="E89" s="130" t="s">
        <v>738</v>
      </c>
      <c r="F89" s="161"/>
      <c r="G89" s="162"/>
      <c r="H89" s="11" t="s">
        <v>796</v>
      </c>
      <c r="I89" s="14">
        <v>32.46</v>
      </c>
      <c r="J89" s="121">
        <f t="shared" si="2"/>
        <v>129.84</v>
      </c>
      <c r="K89" s="127"/>
    </row>
    <row r="90" spans="1:11">
      <c r="A90" s="126"/>
      <c r="B90" s="119">
        <v>4</v>
      </c>
      <c r="C90" s="10" t="s">
        <v>797</v>
      </c>
      <c r="D90" s="130" t="s">
        <v>879</v>
      </c>
      <c r="E90" s="130" t="s">
        <v>738</v>
      </c>
      <c r="F90" s="161"/>
      <c r="G90" s="162"/>
      <c r="H90" s="11" t="s">
        <v>798</v>
      </c>
      <c r="I90" s="14">
        <v>32.46</v>
      </c>
      <c r="J90" s="121">
        <f t="shared" si="2"/>
        <v>129.84</v>
      </c>
      <c r="K90" s="127"/>
    </row>
    <row r="91" spans="1:11">
      <c r="A91" s="126"/>
      <c r="B91" s="119">
        <v>4</v>
      </c>
      <c r="C91" s="10" t="s">
        <v>797</v>
      </c>
      <c r="D91" s="130" t="s">
        <v>880</v>
      </c>
      <c r="E91" s="130" t="s">
        <v>751</v>
      </c>
      <c r="F91" s="161"/>
      <c r="G91" s="162"/>
      <c r="H91" s="11" t="s">
        <v>798</v>
      </c>
      <c r="I91" s="14">
        <v>43.4</v>
      </c>
      <c r="J91" s="121">
        <f t="shared" si="2"/>
        <v>173.6</v>
      </c>
      <c r="K91" s="127"/>
    </row>
    <row r="92" spans="1:11">
      <c r="A92" s="126"/>
      <c r="B92" s="119">
        <v>2</v>
      </c>
      <c r="C92" s="10" t="s">
        <v>797</v>
      </c>
      <c r="D92" s="130" t="s">
        <v>881</v>
      </c>
      <c r="E92" s="130" t="s">
        <v>736</v>
      </c>
      <c r="F92" s="161"/>
      <c r="G92" s="162"/>
      <c r="H92" s="11" t="s">
        <v>798</v>
      </c>
      <c r="I92" s="14">
        <v>63.46</v>
      </c>
      <c r="J92" s="121">
        <f t="shared" si="2"/>
        <v>126.92</v>
      </c>
      <c r="K92" s="127"/>
    </row>
    <row r="93" spans="1:11" ht="24">
      <c r="A93" s="126"/>
      <c r="B93" s="119">
        <v>2</v>
      </c>
      <c r="C93" s="10" t="s">
        <v>799</v>
      </c>
      <c r="D93" s="130" t="s">
        <v>882</v>
      </c>
      <c r="E93" s="130" t="s">
        <v>732</v>
      </c>
      <c r="F93" s="161" t="s">
        <v>641</v>
      </c>
      <c r="G93" s="162"/>
      <c r="H93" s="11" t="s">
        <v>800</v>
      </c>
      <c r="I93" s="14">
        <v>20.79</v>
      </c>
      <c r="J93" s="121">
        <f t="shared" si="2"/>
        <v>41.58</v>
      </c>
      <c r="K93" s="127"/>
    </row>
    <row r="94" spans="1:11">
      <c r="A94" s="126"/>
      <c r="B94" s="119">
        <v>4</v>
      </c>
      <c r="C94" s="10" t="s">
        <v>801</v>
      </c>
      <c r="D94" s="130" t="s">
        <v>883</v>
      </c>
      <c r="E94" s="130" t="s">
        <v>733</v>
      </c>
      <c r="F94" s="161" t="s">
        <v>644</v>
      </c>
      <c r="G94" s="162"/>
      <c r="H94" s="11" t="s">
        <v>802</v>
      </c>
      <c r="I94" s="14">
        <v>22.25</v>
      </c>
      <c r="J94" s="121">
        <f t="shared" si="2"/>
        <v>89</v>
      </c>
      <c r="K94" s="127"/>
    </row>
    <row r="95" spans="1:11">
      <c r="A95" s="126"/>
      <c r="B95" s="119">
        <v>4</v>
      </c>
      <c r="C95" s="10" t="s">
        <v>801</v>
      </c>
      <c r="D95" s="130" t="s">
        <v>884</v>
      </c>
      <c r="E95" s="130" t="s">
        <v>741</v>
      </c>
      <c r="F95" s="161" t="s">
        <v>644</v>
      </c>
      <c r="G95" s="162"/>
      <c r="H95" s="11" t="s">
        <v>802</v>
      </c>
      <c r="I95" s="14">
        <v>29.18</v>
      </c>
      <c r="J95" s="121">
        <f t="shared" si="2"/>
        <v>116.72</v>
      </c>
      <c r="K95" s="127"/>
    </row>
    <row r="96" spans="1:11">
      <c r="A96" s="126"/>
      <c r="B96" s="119">
        <v>8</v>
      </c>
      <c r="C96" s="10" t="s">
        <v>803</v>
      </c>
      <c r="D96" s="130" t="s">
        <v>885</v>
      </c>
      <c r="E96" s="130" t="s">
        <v>738</v>
      </c>
      <c r="F96" s="161" t="s">
        <v>115</v>
      </c>
      <c r="G96" s="162"/>
      <c r="H96" s="11" t="s">
        <v>804</v>
      </c>
      <c r="I96" s="14">
        <v>16.05</v>
      </c>
      <c r="J96" s="121">
        <f t="shared" si="2"/>
        <v>128.4</v>
      </c>
      <c r="K96" s="127"/>
    </row>
    <row r="97" spans="1:11">
      <c r="A97" s="126"/>
      <c r="B97" s="119">
        <v>20</v>
      </c>
      <c r="C97" s="10" t="s">
        <v>803</v>
      </c>
      <c r="D97" s="130" t="s">
        <v>886</v>
      </c>
      <c r="E97" s="130" t="s">
        <v>731</v>
      </c>
      <c r="F97" s="161" t="s">
        <v>279</v>
      </c>
      <c r="G97" s="162"/>
      <c r="H97" s="11" t="s">
        <v>804</v>
      </c>
      <c r="I97" s="14">
        <v>16.78</v>
      </c>
      <c r="J97" s="121">
        <f t="shared" si="2"/>
        <v>335.6</v>
      </c>
      <c r="K97" s="127"/>
    </row>
    <row r="98" spans="1:11">
      <c r="A98" s="126"/>
      <c r="B98" s="119">
        <v>8</v>
      </c>
      <c r="C98" s="10" t="s">
        <v>803</v>
      </c>
      <c r="D98" s="130" t="s">
        <v>886</v>
      </c>
      <c r="E98" s="130" t="s">
        <v>731</v>
      </c>
      <c r="F98" s="161" t="s">
        <v>115</v>
      </c>
      <c r="G98" s="162"/>
      <c r="H98" s="11" t="s">
        <v>804</v>
      </c>
      <c r="I98" s="14">
        <v>16.78</v>
      </c>
      <c r="J98" s="121">
        <f t="shared" si="2"/>
        <v>134.24</v>
      </c>
      <c r="K98" s="127"/>
    </row>
    <row r="99" spans="1:11">
      <c r="A99" s="126"/>
      <c r="B99" s="119">
        <v>4</v>
      </c>
      <c r="C99" s="10" t="s">
        <v>803</v>
      </c>
      <c r="D99" s="130" t="s">
        <v>886</v>
      </c>
      <c r="E99" s="130" t="s">
        <v>731</v>
      </c>
      <c r="F99" s="161" t="s">
        <v>735</v>
      </c>
      <c r="G99" s="162"/>
      <c r="H99" s="11" t="s">
        <v>804</v>
      </c>
      <c r="I99" s="14">
        <v>16.78</v>
      </c>
      <c r="J99" s="121">
        <f t="shared" si="2"/>
        <v>67.12</v>
      </c>
      <c r="K99" s="127"/>
    </row>
    <row r="100" spans="1:11">
      <c r="A100" s="126"/>
      <c r="B100" s="119">
        <v>8</v>
      </c>
      <c r="C100" s="10" t="s">
        <v>803</v>
      </c>
      <c r="D100" s="130" t="s">
        <v>887</v>
      </c>
      <c r="E100" s="130" t="s">
        <v>725</v>
      </c>
      <c r="F100" s="161" t="s">
        <v>589</v>
      </c>
      <c r="G100" s="162"/>
      <c r="H100" s="11" t="s">
        <v>804</v>
      </c>
      <c r="I100" s="14">
        <v>17.510000000000002</v>
      </c>
      <c r="J100" s="121">
        <f t="shared" si="2"/>
        <v>140.08000000000001</v>
      </c>
      <c r="K100" s="127"/>
    </row>
    <row r="101" spans="1:11">
      <c r="A101" s="126"/>
      <c r="B101" s="119">
        <v>4</v>
      </c>
      <c r="C101" s="10" t="s">
        <v>803</v>
      </c>
      <c r="D101" s="130" t="s">
        <v>888</v>
      </c>
      <c r="E101" s="130" t="s">
        <v>732</v>
      </c>
      <c r="F101" s="161" t="s">
        <v>279</v>
      </c>
      <c r="G101" s="162"/>
      <c r="H101" s="11" t="s">
        <v>804</v>
      </c>
      <c r="I101" s="14">
        <v>18.97</v>
      </c>
      <c r="J101" s="121">
        <f t="shared" si="2"/>
        <v>75.88</v>
      </c>
      <c r="K101" s="127"/>
    </row>
    <row r="102" spans="1:11">
      <c r="A102" s="126"/>
      <c r="B102" s="119">
        <v>4</v>
      </c>
      <c r="C102" s="10" t="s">
        <v>803</v>
      </c>
      <c r="D102" s="130" t="s">
        <v>888</v>
      </c>
      <c r="E102" s="130" t="s">
        <v>732</v>
      </c>
      <c r="F102" s="161" t="s">
        <v>743</v>
      </c>
      <c r="G102" s="162"/>
      <c r="H102" s="11" t="s">
        <v>804</v>
      </c>
      <c r="I102" s="14">
        <v>18.97</v>
      </c>
      <c r="J102" s="121">
        <f t="shared" si="2"/>
        <v>75.88</v>
      </c>
      <c r="K102" s="127"/>
    </row>
    <row r="103" spans="1:11">
      <c r="A103" s="126"/>
      <c r="B103" s="119">
        <v>6</v>
      </c>
      <c r="C103" s="10" t="s">
        <v>803</v>
      </c>
      <c r="D103" s="130" t="s">
        <v>889</v>
      </c>
      <c r="E103" s="130" t="s">
        <v>733</v>
      </c>
      <c r="F103" s="161" t="s">
        <v>728</v>
      </c>
      <c r="G103" s="162"/>
      <c r="H103" s="11" t="s">
        <v>804</v>
      </c>
      <c r="I103" s="14">
        <v>20.420000000000002</v>
      </c>
      <c r="J103" s="121">
        <f t="shared" si="2"/>
        <v>122.52000000000001</v>
      </c>
      <c r="K103" s="127"/>
    </row>
    <row r="104" spans="1:11">
      <c r="A104" s="126"/>
      <c r="B104" s="119">
        <v>2</v>
      </c>
      <c r="C104" s="10" t="s">
        <v>803</v>
      </c>
      <c r="D104" s="130" t="s">
        <v>890</v>
      </c>
      <c r="E104" s="130" t="s">
        <v>757</v>
      </c>
      <c r="F104" s="161" t="s">
        <v>279</v>
      </c>
      <c r="G104" s="162"/>
      <c r="H104" s="11" t="s">
        <v>804</v>
      </c>
      <c r="I104" s="14">
        <v>25.53</v>
      </c>
      <c r="J104" s="121">
        <f t="shared" si="2"/>
        <v>51.06</v>
      </c>
      <c r="K104" s="127"/>
    </row>
    <row r="105" spans="1:11">
      <c r="A105" s="126"/>
      <c r="B105" s="119">
        <v>2</v>
      </c>
      <c r="C105" s="10" t="s">
        <v>803</v>
      </c>
      <c r="D105" s="130" t="s">
        <v>890</v>
      </c>
      <c r="E105" s="130" t="s">
        <v>757</v>
      </c>
      <c r="F105" s="161" t="s">
        <v>589</v>
      </c>
      <c r="G105" s="162"/>
      <c r="H105" s="11" t="s">
        <v>804</v>
      </c>
      <c r="I105" s="14">
        <v>25.53</v>
      </c>
      <c r="J105" s="121">
        <f t="shared" si="2"/>
        <v>51.06</v>
      </c>
      <c r="K105" s="127"/>
    </row>
    <row r="106" spans="1:11" ht="14.25" customHeight="1">
      <c r="A106" s="126"/>
      <c r="B106" s="119">
        <v>4</v>
      </c>
      <c r="C106" s="10" t="s">
        <v>805</v>
      </c>
      <c r="D106" s="130" t="s">
        <v>891</v>
      </c>
      <c r="E106" s="130" t="s">
        <v>806</v>
      </c>
      <c r="F106" s="161"/>
      <c r="G106" s="162"/>
      <c r="H106" s="11" t="s">
        <v>807</v>
      </c>
      <c r="I106" s="14">
        <v>14.95</v>
      </c>
      <c r="J106" s="121">
        <f t="shared" si="2"/>
        <v>59.8</v>
      </c>
      <c r="K106" s="127"/>
    </row>
    <row r="107" spans="1:11" ht="14.25" customHeight="1">
      <c r="A107" s="126"/>
      <c r="B107" s="119">
        <v>2</v>
      </c>
      <c r="C107" s="10" t="s">
        <v>805</v>
      </c>
      <c r="D107" s="130" t="s">
        <v>892</v>
      </c>
      <c r="E107" s="130" t="s">
        <v>727</v>
      </c>
      <c r="F107" s="161"/>
      <c r="G107" s="162"/>
      <c r="H107" s="11" t="s">
        <v>807</v>
      </c>
      <c r="I107" s="14">
        <v>15.68</v>
      </c>
      <c r="J107" s="121">
        <f t="shared" si="2"/>
        <v>31.36</v>
      </c>
      <c r="K107" s="127"/>
    </row>
    <row r="108" spans="1:11" ht="14.25" customHeight="1">
      <c r="A108" s="126"/>
      <c r="B108" s="119">
        <v>14</v>
      </c>
      <c r="C108" s="10" t="s">
        <v>805</v>
      </c>
      <c r="D108" s="130" t="s">
        <v>893</v>
      </c>
      <c r="E108" s="130" t="s">
        <v>738</v>
      </c>
      <c r="F108" s="161"/>
      <c r="G108" s="162"/>
      <c r="H108" s="11" t="s">
        <v>807</v>
      </c>
      <c r="I108" s="14">
        <v>16.78</v>
      </c>
      <c r="J108" s="121">
        <f t="shared" si="2"/>
        <v>234.92000000000002</v>
      </c>
      <c r="K108" s="127"/>
    </row>
    <row r="109" spans="1:11" ht="14.25" customHeight="1">
      <c r="A109" s="126"/>
      <c r="B109" s="119">
        <v>8</v>
      </c>
      <c r="C109" s="10" t="s">
        <v>805</v>
      </c>
      <c r="D109" s="130" t="s">
        <v>894</v>
      </c>
      <c r="E109" s="130" t="s">
        <v>751</v>
      </c>
      <c r="F109" s="161"/>
      <c r="G109" s="162"/>
      <c r="H109" s="11" t="s">
        <v>807</v>
      </c>
      <c r="I109" s="14">
        <v>30.64</v>
      </c>
      <c r="J109" s="121">
        <f t="shared" si="2"/>
        <v>245.12</v>
      </c>
      <c r="K109" s="127"/>
    </row>
    <row r="110" spans="1:11" ht="14.25" customHeight="1">
      <c r="A110" s="126"/>
      <c r="B110" s="119">
        <v>4</v>
      </c>
      <c r="C110" s="10" t="s">
        <v>805</v>
      </c>
      <c r="D110" s="130" t="s">
        <v>895</v>
      </c>
      <c r="E110" s="130" t="s">
        <v>740</v>
      </c>
      <c r="F110" s="161"/>
      <c r="G110" s="162"/>
      <c r="H110" s="11" t="s">
        <v>807</v>
      </c>
      <c r="I110" s="14">
        <v>32.46</v>
      </c>
      <c r="J110" s="121">
        <f t="shared" si="2"/>
        <v>129.84</v>
      </c>
      <c r="K110" s="127"/>
    </row>
    <row r="111" spans="1:11" ht="14.25" customHeight="1">
      <c r="A111" s="126"/>
      <c r="B111" s="119">
        <v>4</v>
      </c>
      <c r="C111" s="10" t="s">
        <v>805</v>
      </c>
      <c r="D111" s="130" t="s">
        <v>896</v>
      </c>
      <c r="E111" s="130" t="s">
        <v>741</v>
      </c>
      <c r="F111" s="161"/>
      <c r="G111" s="162"/>
      <c r="H111" s="11" t="s">
        <v>807</v>
      </c>
      <c r="I111" s="14">
        <v>41.58</v>
      </c>
      <c r="J111" s="121">
        <f t="shared" si="2"/>
        <v>166.32</v>
      </c>
      <c r="K111" s="127"/>
    </row>
    <row r="112" spans="1:11" ht="14.25" customHeight="1">
      <c r="A112" s="126"/>
      <c r="B112" s="119">
        <v>6</v>
      </c>
      <c r="C112" s="10" t="s">
        <v>805</v>
      </c>
      <c r="D112" s="130" t="s">
        <v>897</v>
      </c>
      <c r="E112" s="130" t="s">
        <v>808</v>
      </c>
      <c r="F112" s="161"/>
      <c r="G112" s="162"/>
      <c r="H112" s="11" t="s">
        <v>807</v>
      </c>
      <c r="I112" s="14">
        <v>90.82</v>
      </c>
      <c r="J112" s="121">
        <f t="shared" si="2"/>
        <v>544.91999999999996</v>
      </c>
      <c r="K112" s="127"/>
    </row>
    <row r="113" spans="1:11" ht="14.25" customHeight="1">
      <c r="A113" s="126"/>
      <c r="B113" s="119">
        <v>8</v>
      </c>
      <c r="C113" s="10" t="s">
        <v>805</v>
      </c>
      <c r="D113" s="130" t="s">
        <v>898</v>
      </c>
      <c r="E113" s="130" t="s">
        <v>753</v>
      </c>
      <c r="F113" s="161"/>
      <c r="G113" s="162"/>
      <c r="H113" s="11" t="s">
        <v>807</v>
      </c>
      <c r="I113" s="14">
        <v>25.53</v>
      </c>
      <c r="J113" s="121">
        <f t="shared" si="2"/>
        <v>204.24</v>
      </c>
      <c r="K113" s="127"/>
    </row>
    <row r="114" spans="1:11" ht="24">
      <c r="A114" s="126"/>
      <c r="B114" s="119">
        <v>4</v>
      </c>
      <c r="C114" s="10" t="s">
        <v>809</v>
      </c>
      <c r="D114" s="130" t="s">
        <v>899</v>
      </c>
      <c r="E114" s="130" t="s">
        <v>725</v>
      </c>
      <c r="F114" s="161" t="s">
        <v>679</v>
      </c>
      <c r="G114" s="162"/>
      <c r="H114" s="11" t="s">
        <v>810</v>
      </c>
      <c r="I114" s="14">
        <v>105.41</v>
      </c>
      <c r="J114" s="121">
        <f t="shared" si="2"/>
        <v>421.64</v>
      </c>
      <c r="K114" s="127"/>
    </row>
    <row r="115" spans="1:11" ht="24">
      <c r="A115" s="126"/>
      <c r="B115" s="119">
        <v>4</v>
      </c>
      <c r="C115" s="10" t="s">
        <v>809</v>
      </c>
      <c r="D115" s="130" t="s">
        <v>900</v>
      </c>
      <c r="E115" s="130" t="s">
        <v>741</v>
      </c>
      <c r="F115" s="161" t="s">
        <v>679</v>
      </c>
      <c r="G115" s="162"/>
      <c r="H115" s="11" t="s">
        <v>810</v>
      </c>
      <c r="I115" s="14">
        <v>161.94</v>
      </c>
      <c r="J115" s="121">
        <f t="shared" si="2"/>
        <v>647.76</v>
      </c>
      <c r="K115" s="127"/>
    </row>
    <row r="116" spans="1:11" ht="24">
      <c r="A116" s="126"/>
      <c r="B116" s="119">
        <v>2</v>
      </c>
      <c r="C116" s="10" t="s">
        <v>811</v>
      </c>
      <c r="D116" s="130" t="s">
        <v>901</v>
      </c>
      <c r="E116" s="130" t="s">
        <v>727</v>
      </c>
      <c r="F116" s="161" t="s">
        <v>279</v>
      </c>
      <c r="G116" s="162"/>
      <c r="H116" s="11" t="s">
        <v>812</v>
      </c>
      <c r="I116" s="14">
        <v>37.93</v>
      </c>
      <c r="J116" s="121">
        <f t="shared" si="2"/>
        <v>75.86</v>
      </c>
      <c r="K116" s="127"/>
    </row>
    <row r="117" spans="1:11" ht="24">
      <c r="A117" s="126"/>
      <c r="B117" s="119">
        <v>8</v>
      </c>
      <c r="C117" s="10" t="s">
        <v>811</v>
      </c>
      <c r="D117" s="130" t="s">
        <v>902</v>
      </c>
      <c r="E117" s="130" t="s">
        <v>723</v>
      </c>
      <c r="F117" s="161" t="s">
        <v>279</v>
      </c>
      <c r="G117" s="162"/>
      <c r="H117" s="11" t="s">
        <v>812</v>
      </c>
      <c r="I117" s="14">
        <v>39.76</v>
      </c>
      <c r="J117" s="121">
        <f t="shared" si="2"/>
        <v>318.08</v>
      </c>
      <c r="K117" s="127"/>
    </row>
    <row r="118" spans="1:11" ht="24">
      <c r="A118" s="126"/>
      <c r="B118" s="119">
        <v>22</v>
      </c>
      <c r="C118" s="10" t="s">
        <v>811</v>
      </c>
      <c r="D118" s="130" t="s">
        <v>903</v>
      </c>
      <c r="E118" s="130" t="s">
        <v>738</v>
      </c>
      <c r="F118" s="161" t="s">
        <v>279</v>
      </c>
      <c r="G118" s="162"/>
      <c r="H118" s="11" t="s">
        <v>812</v>
      </c>
      <c r="I118" s="14">
        <v>39.76</v>
      </c>
      <c r="J118" s="121">
        <f t="shared" ref="J118:J128" si="3">I118*B118</f>
        <v>874.71999999999991</v>
      </c>
      <c r="K118" s="127"/>
    </row>
    <row r="119" spans="1:11" ht="24">
      <c r="A119" s="126"/>
      <c r="B119" s="119">
        <v>6</v>
      </c>
      <c r="C119" s="10" t="s">
        <v>811</v>
      </c>
      <c r="D119" s="130" t="s">
        <v>904</v>
      </c>
      <c r="E119" s="130" t="s">
        <v>725</v>
      </c>
      <c r="F119" s="161" t="s">
        <v>279</v>
      </c>
      <c r="G119" s="162"/>
      <c r="H119" s="11" t="s">
        <v>812</v>
      </c>
      <c r="I119" s="14">
        <v>47.05</v>
      </c>
      <c r="J119" s="121">
        <f t="shared" si="3"/>
        <v>282.29999999999995</v>
      </c>
      <c r="K119" s="127"/>
    </row>
    <row r="120" spans="1:11" ht="24">
      <c r="A120" s="126"/>
      <c r="B120" s="119">
        <v>4</v>
      </c>
      <c r="C120" s="10" t="s">
        <v>811</v>
      </c>
      <c r="D120" s="130" t="s">
        <v>905</v>
      </c>
      <c r="E120" s="130" t="s">
        <v>732</v>
      </c>
      <c r="F120" s="161" t="s">
        <v>279</v>
      </c>
      <c r="G120" s="162"/>
      <c r="H120" s="11" t="s">
        <v>812</v>
      </c>
      <c r="I120" s="14">
        <v>50.7</v>
      </c>
      <c r="J120" s="121">
        <f t="shared" si="3"/>
        <v>202.8</v>
      </c>
      <c r="K120" s="127"/>
    </row>
    <row r="121" spans="1:11" ht="24">
      <c r="A121" s="126"/>
      <c r="B121" s="119">
        <v>12</v>
      </c>
      <c r="C121" s="10" t="s">
        <v>811</v>
      </c>
      <c r="D121" s="130" t="s">
        <v>906</v>
      </c>
      <c r="E121" s="130" t="s">
        <v>757</v>
      </c>
      <c r="F121" s="161" t="s">
        <v>279</v>
      </c>
      <c r="G121" s="162"/>
      <c r="H121" s="11" t="s">
        <v>812</v>
      </c>
      <c r="I121" s="14">
        <v>81.7</v>
      </c>
      <c r="J121" s="121">
        <f t="shared" si="3"/>
        <v>980.40000000000009</v>
      </c>
      <c r="K121" s="127"/>
    </row>
    <row r="122" spans="1:11" ht="24">
      <c r="A122" s="126"/>
      <c r="B122" s="119">
        <v>4</v>
      </c>
      <c r="C122" s="10" t="s">
        <v>811</v>
      </c>
      <c r="D122" s="130" t="s">
        <v>907</v>
      </c>
      <c r="E122" s="130" t="s">
        <v>813</v>
      </c>
      <c r="F122" s="161" t="s">
        <v>279</v>
      </c>
      <c r="G122" s="162"/>
      <c r="H122" s="11" t="s">
        <v>812</v>
      </c>
      <c r="I122" s="14">
        <v>48.87</v>
      </c>
      <c r="J122" s="121">
        <f t="shared" si="3"/>
        <v>195.48</v>
      </c>
      <c r="K122" s="127"/>
    </row>
    <row r="123" spans="1:11" ht="24">
      <c r="A123" s="126"/>
      <c r="B123" s="119">
        <v>8</v>
      </c>
      <c r="C123" s="10" t="s">
        <v>811</v>
      </c>
      <c r="D123" s="130" t="s">
        <v>908</v>
      </c>
      <c r="E123" s="130" t="s">
        <v>753</v>
      </c>
      <c r="F123" s="161" t="s">
        <v>279</v>
      </c>
      <c r="G123" s="162"/>
      <c r="H123" s="11" t="s">
        <v>812</v>
      </c>
      <c r="I123" s="14">
        <v>54.34</v>
      </c>
      <c r="J123" s="121">
        <f t="shared" si="3"/>
        <v>434.72</v>
      </c>
      <c r="K123" s="127"/>
    </row>
    <row r="124" spans="1:11" ht="24">
      <c r="A124" s="126"/>
      <c r="B124" s="119">
        <v>2</v>
      </c>
      <c r="C124" s="10" t="s">
        <v>811</v>
      </c>
      <c r="D124" s="130" t="s">
        <v>908</v>
      </c>
      <c r="E124" s="130" t="s">
        <v>753</v>
      </c>
      <c r="F124" s="161" t="s">
        <v>278</v>
      </c>
      <c r="G124" s="162"/>
      <c r="H124" s="11" t="s">
        <v>812</v>
      </c>
      <c r="I124" s="14">
        <v>54.34</v>
      </c>
      <c r="J124" s="121">
        <f t="shared" si="3"/>
        <v>108.68</v>
      </c>
      <c r="K124" s="127"/>
    </row>
    <row r="125" spans="1:11">
      <c r="A125" s="126"/>
      <c r="B125" s="119">
        <v>4</v>
      </c>
      <c r="C125" s="10" t="s">
        <v>814</v>
      </c>
      <c r="D125" s="130" t="s">
        <v>909</v>
      </c>
      <c r="E125" s="130" t="s">
        <v>763</v>
      </c>
      <c r="F125" s="161" t="s">
        <v>279</v>
      </c>
      <c r="G125" s="162"/>
      <c r="H125" s="11" t="s">
        <v>815</v>
      </c>
      <c r="I125" s="14">
        <v>36.11</v>
      </c>
      <c r="J125" s="121">
        <f t="shared" si="3"/>
        <v>144.44</v>
      </c>
      <c r="K125" s="127"/>
    </row>
    <row r="126" spans="1:11">
      <c r="A126" s="126"/>
      <c r="B126" s="119">
        <v>4</v>
      </c>
      <c r="C126" s="10" t="s">
        <v>814</v>
      </c>
      <c r="D126" s="130" t="s">
        <v>909</v>
      </c>
      <c r="E126" s="130" t="s">
        <v>763</v>
      </c>
      <c r="F126" s="161" t="s">
        <v>589</v>
      </c>
      <c r="G126" s="162"/>
      <c r="H126" s="11" t="s">
        <v>815</v>
      </c>
      <c r="I126" s="14">
        <v>36.11</v>
      </c>
      <c r="J126" s="121">
        <f t="shared" si="3"/>
        <v>144.44</v>
      </c>
      <c r="K126" s="127"/>
    </row>
    <row r="127" spans="1:11">
      <c r="A127" s="126"/>
      <c r="B127" s="119">
        <v>6</v>
      </c>
      <c r="C127" s="10" t="s">
        <v>816</v>
      </c>
      <c r="D127" s="130" t="s">
        <v>910</v>
      </c>
      <c r="E127" s="130" t="s">
        <v>733</v>
      </c>
      <c r="F127" s="161" t="s">
        <v>728</v>
      </c>
      <c r="G127" s="162"/>
      <c r="H127" s="11" t="s">
        <v>817</v>
      </c>
      <c r="I127" s="14">
        <v>25.17</v>
      </c>
      <c r="J127" s="121">
        <f t="shared" si="3"/>
        <v>151.02000000000001</v>
      </c>
      <c r="K127" s="127"/>
    </row>
    <row r="128" spans="1:11">
      <c r="A128" s="126"/>
      <c r="B128" s="120">
        <v>2</v>
      </c>
      <c r="C128" s="12" t="s">
        <v>818</v>
      </c>
      <c r="D128" s="131" t="s">
        <v>911</v>
      </c>
      <c r="E128" s="131" t="s">
        <v>732</v>
      </c>
      <c r="F128" s="159"/>
      <c r="G128" s="160"/>
      <c r="H128" s="13" t="s">
        <v>819</v>
      </c>
      <c r="I128" s="15">
        <v>235.25</v>
      </c>
      <c r="J128" s="122">
        <f t="shared" si="3"/>
        <v>470.5</v>
      </c>
      <c r="K128" s="127"/>
    </row>
    <row r="129" spans="1:11" ht="13.5" thickBot="1">
      <c r="A129" s="126"/>
      <c r="B129" s="139"/>
      <c r="C129" s="139"/>
      <c r="D129" s="139"/>
      <c r="E129" s="139"/>
      <c r="F129" s="139"/>
      <c r="G129" s="139"/>
      <c r="H129" s="139"/>
      <c r="I129" s="140" t="s">
        <v>261</v>
      </c>
      <c r="J129" s="141">
        <f>SUM(J22:J128)</f>
        <v>24857.340000000011</v>
      </c>
      <c r="K129" s="127"/>
    </row>
    <row r="130" spans="1:11">
      <c r="A130" s="126"/>
      <c r="B130" s="139"/>
      <c r="C130" s="146" t="s">
        <v>923</v>
      </c>
      <c r="D130" s="143"/>
      <c r="E130" s="143"/>
      <c r="F130" s="145"/>
      <c r="G130" s="144"/>
      <c r="H130" s="139"/>
      <c r="I130" s="140" t="s">
        <v>921</v>
      </c>
      <c r="J130" s="141">
        <f>J129*-0.4</f>
        <v>-9942.9360000000052</v>
      </c>
      <c r="K130" s="127"/>
    </row>
    <row r="131" spans="1:11" ht="13.5" outlineLevel="1" thickBot="1">
      <c r="A131" s="126"/>
      <c r="B131" s="139"/>
      <c r="C131" s="151" t="s">
        <v>924</v>
      </c>
      <c r="D131" s="150">
        <v>44671</v>
      </c>
      <c r="E131" s="149">
        <f>J14+90</f>
        <v>45473</v>
      </c>
      <c r="F131" s="148"/>
      <c r="G131" s="147"/>
      <c r="H131" s="139"/>
      <c r="I131" s="140" t="s">
        <v>922</v>
      </c>
      <c r="J131" s="141">
        <v>0</v>
      </c>
      <c r="K131" s="127"/>
    </row>
    <row r="132" spans="1:11">
      <c r="A132" s="126"/>
      <c r="B132" s="139"/>
      <c r="C132" s="139"/>
      <c r="D132" s="139"/>
      <c r="E132" s="139"/>
      <c r="F132" s="139"/>
      <c r="G132" s="139"/>
      <c r="H132" s="139"/>
      <c r="I132" s="140" t="s">
        <v>263</v>
      </c>
      <c r="J132" s="141">
        <f>SUM(J129:J131)</f>
        <v>14914.404000000006</v>
      </c>
      <c r="K132" s="127"/>
    </row>
    <row r="133" spans="1:11">
      <c r="A133" s="6"/>
      <c r="B133" s="7"/>
      <c r="C133" s="7"/>
      <c r="D133" s="7"/>
      <c r="E133" s="7"/>
      <c r="F133" s="7"/>
      <c r="G133" s="7"/>
      <c r="H133" s="7" t="s">
        <v>925</v>
      </c>
      <c r="I133" s="7"/>
      <c r="J133" s="7"/>
      <c r="K133" s="8"/>
    </row>
    <row r="135" spans="1:11">
      <c r="H135" s="1" t="s">
        <v>914</v>
      </c>
      <c r="I135" s="103">
        <f>'Tax Invoice'!E14</f>
        <v>1</v>
      </c>
    </row>
    <row r="136" spans="1:11">
      <c r="H136" s="1" t="s">
        <v>711</v>
      </c>
      <c r="I136" s="103">
        <v>36.47</v>
      </c>
    </row>
    <row r="137" spans="1:11">
      <c r="H137" s="1" t="s">
        <v>714</v>
      </c>
      <c r="I137" s="103">
        <f>I139/I136</f>
        <v>681.58321908417906</v>
      </c>
    </row>
    <row r="138" spans="1:11">
      <c r="H138" s="1" t="s">
        <v>715</v>
      </c>
      <c r="I138" s="103">
        <f>I140/I136</f>
        <v>408.94993145050745</v>
      </c>
    </row>
    <row r="139" spans="1:11">
      <c r="H139" s="1" t="s">
        <v>712</v>
      </c>
      <c r="I139" s="103">
        <f>J129*I135</f>
        <v>24857.340000000011</v>
      </c>
    </row>
    <row r="140" spans="1:11">
      <c r="H140" s="1" t="s">
        <v>713</v>
      </c>
      <c r="I140" s="103">
        <f>J132*I135</f>
        <v>14914.404000000006</v>
      </c>
    </row>
  </sheetData>
  <mergeCells count="111">
    <mergeCell ref="F33:G33"/>
    <mergeCell ref="F34:G34"/>
    <mergeCell ref="F35:G35"/>
    <mergeCell ref="F36:G36"/>
    <mergeCell ref="F37:G37"/>
    <mergeCell ref="J10:J11"/>
    <mergeCell ref="J14:J15"/>
    <mergeCell ref="F20:G20"/>
    <mergeCell ref="F21:G21"/>
    <mergeCell ref="F22:G22"/>
    <mergeCell ref="F23:G23"/>
    <mergeCell ref="F24:G24"/>
    <mergeCell ref="F25:G25"/>
    <mergeCell ref="F26:G26"/>
    <mergeCell ref="F27:G27"/>
    <mergeCell ref="F28:G28"/>
    <mergeCell ref="F29:G29"/>
    <mergeCell ref="F30:G30"/>
    <mergeCell ref="F31:G31"/>
    <mergeCell ref="F32:G32"/>
    <mergeCell ref="F43:G43"/>
    <mergeCell ref="F44:G44"/>
    <mergeCell ref="F45:G45"/>
    <mergeCell ref="F46:G46"/>
    <mergeCell ref="F47:G47"/>
    <mergeCell ref="F38:G38"/>
    <mergeCell ref="F39:G39"/>
    <mergeCell ref="F40:G40"/>
    <mergeCell ref="F41:G41"/>
    <mergeCell ref="F42:G42"/>
    <mergeCell ref="F53:G53"/>
    <mergeCell ref="F54:G54"/>
    <mergeCell ref="F55:G55"/>
    <mergeCell ref="F56:G56"/>
    <mergeCell ref="F57:G57"/>
    <mergeCell ref="F48:G48"/>
    <mergeCell ref="F49:G49"/>
    <mergeCell ref="F50:G50"/>
    <mergeCell ref="F51:G51"/>
    <mergeCell ref="F52:G52"/>
    <mergeCell ref="F63:G63"/>
    <mergeCell ref="F64:G64"/>
    <mergeCell ref="F65:G65"/>
    <mergeCell ref="F66:G66"/>
    <mergeCell ref="F67:G67"/>
    <mergeCell ref="F58:G58"/>
    <mergeCell ref="F59:G59"/>
    <mergeCell ref="F60:G60"/>
    <mergeCell ref="F61:G61"/>
    <mergeCell ref="F62:G62"/>
    <mergeCell ref="F73:G73"/>
    <mergeCell ref="F74:G74"/>
    <mergeCell ref="F75:G75"/>
    <mergeCell ref="F76:G76"/>
    <mergeCell ref="F77:G77"/>
    <mergeCell ref="F68:G68"/>
    <mergeCell ref="F69:G69"/>
    <mergeCell ref="F70:G70"/>
    <mergeCell ref="F71:G71"/>
    <mergeCell ref="F72:G72"/>
    <mergeCell ref="F83:G83"/>
    <mergeCell ref="F84:G84"/>
    <mergeCell ref="F85:G85"/>
    <mergeCell ref="F86:G86"/>
    <mergeCell ref="F87:G87"/>
    <mergeCell ref="F78:G78"/>
    <mergeCell ref="F79:G79"/>
    <mergeCell ref="F80:G80"/>
    <mergeCell ref="F81:G81"/>
    <mergeCell ref="F82:G82"/>
    <mergeCell ref="F93:G93"/>
    <mergeCell ref="F94:G94"/>
    <mergeCell ref="F95:G95"/>
    <mergeCell ref="F96:G96"/>
    <mergeCell ref="F97:G97"/>
    <mergeCell ref="F88:G88"/>
    <mergeCell ref="F89:G89"/>
    <mergeCell ref="F90:G90"/>
    <mergeCell ref="F91:G91"/>
    <mergeCell ref="F92:G92"/>
    <mergeCell ref="F103:G103"/>
    <mergeCell ref="F104:G104"/>
    <mergeCell ref="F105:G105"/>
    <mergeCell ref="F106:G106"/>
    <mergeCell ref="F107:G107"/>
    <mergeCell ref="F98:G98"/>
    <mergeCell ref="F99:G99"/>
    <mergeCell ref="F100:G100"/>
    <mergeCell ref="F101:G101"/>
    <mergeCell ref="F102:G102"/>
    <mergeCell ref="F113:G113"/>
    <mergeCell ref="F114:G114"/>
    <mergeCell ref="F115:G115"/>
    <mergeCell ref="F116:G116"/>
    <mergeCell ref="F117:G117"/>
    <mergeCell ref="F108:G108"/>
    <mergeCell ref="F109:G109"/>
    <mergeCell ref="F110:G110"/>
    <mergeCell ref="F111:G111"/>
    <mergeCell ref="F112:G112"/>
    <mergeCell ref="F128:G128"/>
    <mergeCell ref="F123:G123"/>
    <mergeCell ref="F124:G124"/>
    <mergeCell ref="F125:G125"/>
    <mergeCell ref="F126:G126"/>
    <mergeCell ref="F127:G127"/>
    <mergeCell ref="F118:G118"/>
    <mergeCell ref="F119:G119"/>
    <mergeCell ref="F120:G120"/>
    <mergeCell ref="F121:G121"/>
    <mergeCell ref="F122:G12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28"/>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556</v>
      </c>
      <c r="O1" t="s">
        <v>149</v>
      </c>
      <c r="T1" t="s">
        <v>261</v>
      </c>
      <c r="U1">
        <v>25712.920000000006</v>
      </c>
    </row>
    <row r="2" spans="1:21" ht="15.75">
      <c r="A2" s="126"/>
      <c r="B2" s="137" t="s">
        <v>139</v>
      </c>
      <c r="C2" s="132"/>
      <c r="D2" s="132"/>
      <c r="E2" s="132"/>
      <c r="F2" s="132"/>
      <c r="G2" s="132"/>
      <c r="H2" s="132"/>
      <c r="I2" s="138" t="s">
        <v>145</v>
      </c>
      <c r="J2" s="127"/>
      <c r="T2" t="s">
        <v>190</v>
      </c>
      <c r="U2">
        <v>0</v>
      </c>
    </row>
    <row r="3" spans="1:21">
      <c r="A3" s="126"/>
      <c r="B3" s="134" t="s">
        <v>140</v>
      </c>
      <c r="C3" s="132"/>
      <c r="D3" s="132"/>
      <c r="E3" s="132"/>
      <c r="F3" s="132"/>
      <c r="G3" s="132"/>
      <c r="H3" s="132"/>
      <c r="I3" s="132"/>
      <c r="J3" s="127"/>
      <c r="T3" t="s">
        <v>191</v>
      </c>
    </row>
    <row r="4" spans="1:21">
      <c r="A4" s="126"/>
      <c r="B4" s="134" t="s">
        <v>141</v>
      </c>
      <c r="C4" s="132"/>
      <c r="D4" s="132"/>
      <c r="E4" s="132"/>
      <c r="F4" s="132"/>
      <c r="G4" s="132"/>
      <c r="H4" s="132"/>
      <c r="I4" s="132"/>
      <c r="J4" s="127"/>
      <c r="T4" t="s">
        <v>263</v>
      </c>
      <c r="U4">
        <v>25712.920000000006</v>
      </c>
    </row>
    <row r="5" spans="1:21">
      <c r="A5" s="126"/>
      <c r="B5" s="134" t="s">
        <v>142</v>
      </c>
      <c r="C5" s="132"/>
      <c r="D5" s="132"/>
      <c r="E5" s="132"/>
      <c r="F5" s="132"/>
      <c r="G5" s="132"/>
      <c r="H5" s="132"/>
      <c r="I5" s="132"/>
      <c r="J5" s="127"/>
      <c r="S5" t="s">
        <v>912</v>
      </c>
    </row>
    <row r="6" spans="1:21">
      <c r="A6" s="126"/>
      <c r="B6" s="134" t="s">
        <v>143</v>
      </c>
      <c r="C6" s="132"/>
      <c r="D6" s="132"/>
      <c r="E6" s="132"/>
      <c r="F6" s="132"/>
      <c r="G6" s="132"/>
      <c r="H6" s="132"/>
      <c r="I6" s="132"/>
      <c r="J6" s="127"/>
    </row>
    <row r="7" spans="1:21">
      <c r="A7" s="126"/>
      <c r="B7" s="134" t="s">
        <v>144</v>
      </c>
      <c r="C7" s="132"/>
      <c r="D7" s="132"/>
      <c r="E7" s="132"/>
      <c r="F7" s="132"/>
      <c r="G7" s="132"/>
      <c r="H7" s="132"/>
      <c r="I7" s="132"/>
      <c r="J7" s="127"/>
    </row>
    <row r="8" spans="1:21">
      <c r="A8" s="126"/>
      <c r="B8" s="132"/>
      <c r="C8" s="132"/>
      <c r="D8" s="132"/>
      <c r="E8" s="132"/>
      <c r="F8" s="132"/>
      <c r="G8" s="132"/>
      <c r="H8" s="132"/>
      <c r="I8" s="132"/>
      <c r="J8" s="127"/>
    </row>
    <row r="9" spans="1:21">
      <c r="A9" s="126"/>
      <c r="B9" s="113" t="s">
        <v>5</v>
      </c>
      <c r="C9" s="114"/>
      <c r="D9" s="114"/>
      <c r="E9" s="115"/>
      <c r="F9" s="110"/>
      <c r="G9" s="111" t="s">
        <v>12</v>
      </c>
      <c r="H9" s="132"/>
      <c r="I9" s="111" t="s">
        <v>201</v>
      </c>
      <c r="J9" s="127"/>
    </row>
    <row r="10" spans="1:21">
      <c r="A10" s="126"/>
      <c r="B10" s="126" t="s">
        <v>716</v>
      </c>
      <c r="C10" s="132"/>
      <c r="D10" s="132"/>
      <c r="E10" s="127"/>
      <c r="F10" s="128"/>
      <c r="G10" s="128" t="s">
        <v>716</v>
      </c>
      <c r="H10" s="132"/>
      <c r="I10" s="165"/>
      <c r="J10" s="127"/>
    </row>
    <row r="11" spans="1:21">
      <c r="A11" s="126"/>
      <c r="B11" s="126" t="s">
        <v>717</v>
      </c>
      <c r="C11" s="132"/>
      <c r="D11" s="132"/>
      <c r="E11" s="127"/>
      <c r="F11" s="128"/>
      <c r="G11" s="128" t="s">
        <v>717</v>
      </c>
      <c r="H11" s="132"/>
      <c r="I11" s="166"/>
      <c r="J11" s="127"/>
    </row>
    <row r="12" spans="1:21">
      <c r="A12" s="126"/>
      <c r="B12" s="126" t="s">
        <v>718</v>
      </c>
      <c r="C12" s="132"/>
      <c r="D12" s="132"/>
      <c r="E12" s="127"/>
      <c r="F12" s="128"/>
      <c r="G12" s="128" t="s">
        <v>718</v>
      </c>
      <c r="H12" s="132"/>
      <c r="I12" s="132"/>
      <c r="J12" s="127"/>
    </row>
    <row r="13" spans="1:21">
      <c r="A13" s="126"/>
      <c r="B13" s="126" t="s">
        <v>719</v>
      </c>
      <c r="C13" s="132"/>
      <c r="D13" s="132"/>
      <c r="E13" s="127"/>
      <c r="F13" s="128"/>
      <c r="G13" s="128" t="s">
        <v>719</v>
      </c>
      <c r="H13" s="132"/>
      <c r="I13" s="111" t="s">
        <v>16</v>
      </c>
      <c r="J13" s="127"/>
    </row>
    <row r="14" spans="1:21">
      <c r="A14" s="126"/>
      <c r="B14" s="126" t="s">
        <v>157</v>
      </c>
      <c r="C14" s="132"/>
      <c r="D14" s="132"/>
      <c r="E14" s="127"/>
      <c r="F14" s="128"/>
      <c r="G14" s="128" t="s">
        <v>157</v>
      </c>
      <c r="H14" s="132"/>
      <c r="I14" s="167">
        <v>45382</v>
      </c>
      <c r="J14" s="127"/>
    </row>
    <row r="15" spans="1:21">
      <c r="A15" s="126"/>
      <c r="B15" s="6" t="s">
        <v>11</v>
      </c>
      <c r="C15" s="7"/>
      <c r="D15" s="7"/>
      <c r="E15" s="8"/>
      <c r="F15" s="128"/>
      <c r="G15" s="9" t="s">
        <v>11</v>
      </c>
      <c r="H15" s="132"/>
      <c r="I15" s="168"/>
      <c r="J15" s="127"/>
    </row>
    <row r="16" spans="1:21">
      <c r="A16" s="126"/>
      <c r="B16" s="132"/>
      <c r="C16" s="132"/>
      <c r="D16" s="132"/>
      <c r="E16" s="132"/>
      <c r="F16" s="132"/>
      <c r="G16" s="132"/>
      <c r="H16" s="136" t="s">
        <v>147</v>
      </c>
      <c r="I16" s="142">
        <v>42261</v>
      </c>
      <c r="J16" s="127"/>
    </row>
    <row r="17" spans="1:16">
      <c r="A17" s="126"/>
      <c r="B17" s="132" t="s">
        <v>720</v>
      </c>
      <c r="C17" s="132"/>
      <c r="D17" s="132"/>
      <c r="E17" s="132"/>
      <c r="F17" s="132"/>
      <c r="G17" s="132"/>
      <c r="H17" s="136" t="s">
        <v>148</v>
      </c>
      <c r="I17" s="142"/>
      <c r="J17" s="127"/>
    </row>
    <row r="18" spans="1:16" ht="18">
      <c r="A18" s="126"/>
      <c r="B18" s="132" t="s">
        <v>721</v>
      </c>
      <c r="C18" s="132"/>
      <c r="D18" s="132"/>
      <c r="E18" s="132"/>
      <c r="F18" s="132"/>
      <c r="G18" s="132"/>
      <c r="H18" s="135" t="s">
        <v>264</v>
      </c>
      <c r="I18" s="116" t="s">
        <v>282</v>
      </c>
      <c r="J18" s="127"/>
    </row>
    <row r="19" spans="1:16">
      <c r="A19" s="126"/>
      <c r="B19" s="132"/>
      <c r="C19" s="132"/>
      <c r="D19" s="132"/>
      <c r="E19" s="132"/>
      <c r="F19" s="132"/>
      <c r="G19" s="132"/>
      <c r="H19" s="132"/>
      <c r="I19" s="132"/>
      <c r="J19" s="127"/>
      <c r="P19">
        <v>45382</v>
      </c>
    </row>
    <row r="20" spans="1:16">
      <c r="A20" s="126"/>
      <c r="B20" s="112" t="s">
        <v>204</v>
      </c>
      <c r="C20" s="112" t="s">
        <v>205</v>
      </c>
      <c r="D20" s="129" t="s">
        <v>206</v>
      </c>
      <c r="E20" s="169" t="s">
        <v>207</v>
      </c>
      <c r="F20" s="170"/>
      <c r="G20" s="112" t="s">
        <v>174</v>
      </c>
      <c r="H20" s="112" t="s">
        <v>208</v>
      </c>
      <c r="I20" s="112" t="s">
        <v>26</v>
      </c>
      <c r="J20" s="127"/>
    </row>
    <row r="21" spans="1:16">
      <c r="A21" s="126"/>
      <c r="B21" s="117"/>
      <c r="C21" s="117"/>
      <c r="D21" s="118"/>
      <c r="E21" s="171"/>
      <c r="F21" s="172"/>
      <c r="G21" s="117" t="s">
        <v>146</v>
      </c>
      <c r="H21" s="117"/>
      <c r="I21" s="117"/>
      <c r="J21" s="127"/>
    </row>
    <row r="22" spans="1:16" ht="84">
      <c r="A22" s="126"/>
      <c r="B22" s="119">
        <v>4</v>
      </c>
      <c r="C22" s="10" t="s">
        <v>722</v>
      </c>
      <c r="D22" s="130" t="s">
        <v>723</v>
      </c>
      <c r="E22" s="161" t="s">
        <v>279</v>
      </c>
      <c r="F22" s="162"/>
      <c r="G22" s="11" t="s">
        <v>724</v>
      </c>
      <c r="H22" s="14">
        <v>25.17</v>
      </c>
      <c r="I22" s="121">
        <f t="shared" ref="I22:I53" si="0">H22*B22</f>
        <v>100.68</v>
      </c>
      <c r="J22" s="127"/>
    </row>
    <row r="23" spans="1:16" ht="84">
      <c r="A23" s="126"/>
      <c r="B23" s="119">
        <v>8</v>
      </c>
      <c r="C23" s="10" t="s">
        <v>722</v>
      </c>
      <c r="D23" s="130" t="s">
        <v>725</v>
      </c>
      <c r="E23" s="161" t="s">
        <v>279</v>
      </c>
      <c r="F23" s="162"/>
      <c r="G23" s="11" t="s">
        <v>724</v>
      </c>
      <c r="H23" s="14">
        <v>30.64</v>
      </c>
      <c r="I23" s="121">
        <f t="shared" si="0"/>
        <v>245.12</v>
      </c>
      <c r="J23" s="127"/>
    </row>
    <row r="24" spans="1:16" ht="72">
      <c r="A24" s="126"/>
      <c r="B24" s="119">
        <v>4</v>
      </c>
      <c r="C24" s="10" t="s">
        <v>726</v>
      </c>
      <c r="D24" s="130" t="s">
        <v>727</v>
      </c>
      <c r="E24" s="161" t="s">
        <v>728</v>
      </c>
      <c r="F24" s="162"/>
      <c r="G24" s="11" t="s">
        <v>729</v>
      </c>
      <c r="H24" s="14">
        <v>20.059999999999999</v>
      </c>
      <c r="I24" s="121">
        <f t="shared" si="0"/>
        <v>80.239999999999995</v>
      </c>
      <c r="J24" s="127"/>
    </row>
    <row r="25" spans="1:16" ht="72">
      <c r="A25" s="126"/>
      <c r="B25" s="119">
        <v>4</v>
      </c>
      <c r="C25" s="10" t="s">
        <v>726</v>
      </c>
      <c r="D25" s="130" t="s">
        <v>727</v>
      </c>
      <c r="E25" s="161" t="s">
        <v>730</v>
      </c>
      <c r="F25" s="162"/>
      <c r="G25" s="11" t="s">
        <v>729</v>
      </c>
      <c r="H25" s="14">
        <v>20.059999999999999</v>
      </c>
      <c r="I25" s="121">
        <f t="shared" si="0"/>
        <v>80.239999999999995</v>
      </c>
      <c r="J25" s="127"/>
    </row>
    <row r="26" spans="1:16" ht="72">
      <c r="A26" s="126"/>
      <c r="B26" s="119">
        <v>2</v>
      </c>
      <c r="C26" s="10" t="s">
        <v>726</v>
      </c>
      <c r="D26" s="130" t="s">
        <v>731</v>
      </c>
      <c r="E26" s="161" t="s">
        <v>279</v>
      </c>
      <c r="F26" s="162"/>
      <c r="G26" s="11" t="s">
        <v>729</v>
      </c>
      <c r="H26" s="14">
        <v>25.17</v>
      </c>
      <c r="I26" s="121">
        <f t="shared" si="0"/>
        <v>50.34</v>
      </c>
      <c r="J26" s="127"/>
    </row>
    <row r="27" spans="1:16" ht="72">
      <c r="A27" s="126"/>
      <c r="B27" s="119">
        <v>4</v>
      </c>
      <c r="C27" s="10" t="s">
        <v>726</v>
      </c>
      <c r="D27" s="130" t="s">
        <v>731</v>
      </c>
      <c r="E27" s="161" t="s">
        <v>728</v>
      </c>
      <c r="F27" s="162"/>
      <c r="G27" s="11" t="s">
        <v>729</v>
      </c>
      <c r="H27" s="14">
        <v>25.17</v>
      </c>
      <c r="I27" s="121">
        <f t="shared" si="0"/>
        <v>100.68</v>
      </c>
      <c r="J27" s="127"/>
    </row>
    <row r="28" spans="1:16" ht="72">
      <c r="A28" s="126"/>
      <c r="B28" s="119">
        <v>4</v>
      </c>
      <c r="C28" s="10" t="s">
        <v>726</v>
      </c>
      <c r="D28" s="130" t="s">
        <v>732</v>
      </c>
      <c r="E28" s="161" t="s">
        <v>115</v>
      </c>
      <c r="F28" s="162"/>
      <c r="G28" s="11" t="s">
        <v>729</v>
      </c>
      <c r="H28" s="14">
        <v>28.81</v>
      </c>
      <c r="I28" s="121">
        <f t="shared" si="0"/>
        <v>115.24</v>
      </c>
      <c r="J28" s="127"/>
    </row>
    <row r="29" spans="1:16" ht="72">
      <c r="A29" s="126"/>
      <c r="B29" s="119">
        <v>4</v>
      </c>
      <c r="C29" s="10" t="s">
        <v>726</v>
      </c>
      <c r="D29" s="130" t="s">
        <v>733</v>
      </c>
      <c r="E29" s="161" t="s">
        <v>115</v>
      </c>
      <c r="F29" s="162"/>
      <c r="G29" s="11" t="s">
        <v>729</v>
      </c>
      <c r="H29" s="14">
        <v>32.1</v>
      </c>
      <c r="I29" s="121">
        <f t="shared" si="0"/>
        <v>128.4</v>
      </c>
      <c r="J29" s="127"/>
    </row>
    <row r="30" spans="1:16" ht="72">
      <c r="A30" s="126"/>
      <c r="B30" s="119">
        <v>2</v>
      </c>
      <c r="C30" s="10" t="s">
        <v>726</v>
      </c>
      <c r="D30" s="130" t="s">
        <v>733</v>
      </c>
      <c r="E30" s="161" t="s">
        <v>728</v>
      </c>
      <c r="F30" s="162"/>
      <c r="G30" s="11" t="s">
        <v>729</v>
      </c>
      <c r="H30" s="14">
        <v>32.1</v>
      </c>
      <c r="I30" s="121">
        <f t="shared" si="0"/>
        <v>64.2</v>
      </c>
      <c r="J30" s="127"/>
    </row>
    <row r="31" spans="1:16" ht="72">
      <c r="A31" s="126"/>
      <c r="B31" s="119">
        <v>2</v>
      </c>
      <c r="C31" s="10" t="s">
        <v>726</v>
      </c>
      <c r="D31" s="130" t="s">
        <v>734</v>
      </c>
      <c r="E31" s="161" t="s">
        <v>735</v>
      </c>
      <c r="F31" s="162"/>
      <c r="G31" s="11" t="s">
        <v>729</v>
      </c>
      <c r="H31" s="14">
        <v>45.23</v>
      </c>
      <c r="I31" s="121">
        <f t="shared" si="0"/>
        <v>90.46</v>
      </c>
      <c r="J31" s="127"/>
    </row>
    <row r="32" spans="1:16" ht="72">
      <c r="A32" s="126"/>
      <c r="B32" s="119">
        <v>6</v>
      </c>
      <c r="C32" s="10" t="s">
        <v>726</v>
      </c>
      <c r="D32" s="130" t="s">
        <v>736</v>
      </c>
      <c r="E32" s="161" t="s">
        <v>728</v>
      </c>
      <c r="F32" s="162"/>
      <c r="G32" s="11" t="s">
        <v>729</v>
      </c>
      <c r="H32" s="14">
        <v>54.34</v>
      </c>
      <c r="I32" s="121">
        <f t="shared" si="0"/>
        <v>326.04000000000002</v>
      </c>
      <c r="J32" s="127"/>
    </row>
    <row r="33" spans="1:10" ht="72">
      <c r="A33" s="126"/>
      <c r="B33" s="119">
        <v>2</v>
      </c>
      <c r="C33" s="10" t="s">
        <v>726</v>
      </c>
      <c r="D33" s="130" t="s">
        <v>736</v>
      </c>
      <c r="E33" s="161" t="s">
        <v>730</v>
      </c>
      <c r="F33" s="162"/>
      <c r="G33" s="11" t="s">
        <v>729</v>
      </c>
      <c r="H33" s="14">
        <v>54.34</v>
      </c>
      <c r="I33" s="121">
        <f t="shared" si="0"/>
        <v>108.68</v>
      </c>
      <c r="J33" s="127"/>
    </row>
    <row r="34" spans="1:10" ht="108">
      <c r="A34" s="126"/>
      <c r="B34" s="119">
        <v>4</v>
      </c>
      <c r="C34" s="10" t="s">
        <v>737</v>
      </c>
      <c r="D34" s="130" t="s">
        <v>738</v>
      </c>
      <c r="E34" s="161" t="s">
        <v>112</v>
      </c>
      <c r="F34" s="162"/>
      <c r="G34" s="11" t="s">
        <v>739</v>
      </c>
      <c r="H34" s="14">
        <v>36.11</v>
      </c>
      <c r="I34" s="121">
        <f t="shared" si="0"/>
        <v>144.44</v>
      </c>
      <c r="J34" s="127"/>
    </row>
    <row r="35" spans="1:10" ht="108">
      <c r="A35" s="126"/>
      <c r="B35" s="119">
        <v>4</v>
      </c>
      <c r="C35" s="10" t="s">
        <v>737</v>
      </c>
      <c r="D35" s="130" t="s">
        <v>740</v>
      </c>
      <c r="E35" s="161" t="s">
        <v>112</v>
      </c>
      <c r="F35" s="162"/>
      <c r="G35" s="11" t="s">
        <v>739</v>
      </c>
      <c r="H35" s="14">
        <v>70.760000000000005</v>
      </c>
      <c r="I35" s="121">
        <f t="shared" si="0"/>
        <v>283.04000000000002</v>
      </c>
      <c r="J35" s="127"/>
    </row>
    <row r="36" spans="1:10" ht="108">
      <c r="A36" s="126"/>
      <c r="B36" s="119">
        <v>2</v>
      </c>
      <c r="C36" s="10" t="s">
        <v>737</v>
      </c>
      <c r="D36" s="130" t="s">
        <v>741</v>
      </c>
      <c r="E36" s="161" t="s">
        <v>112</v>
      </c>
      <c r="F36" s="162"/>
      <c r="G36" s="11" t="s">
        <v>739</v>
      </c>
      <c r="H36" s="14">
        <v>85.35</v>
      </c>
      <c r="I36" s="121">
        <f t="shared" si="0"/>
        <v>170.7</v>
      </c>
      <c r="J36" s="127"/>
    </row>
    <row r="37" spans="1:10" ht="96">
      <c r="A37" s="126"/>
      <c r="B37" s="119">
        <v>6</v>
      </c>
      <c r="C37" s="10" t="s">
        <v>742</v>
      </c>
      <c r="D37" s="130" t="s">
        <v>731</v>
      </c>
      <c r="E37" s="161" t="s">
        <v>743</v>
      </c>
      <c r="F37" s="162"/>
      <c r="G37" s="11" t="s">
        <v>744</v>
      </c>
      <c r="H37" s="14">
        <v>30.27</v>
      </c>
      <c r="I37" s="121">
        <f t="shared" si="0"/>
        <v>181.62</v>
      </c>
      <c r="J37" s="127"/>
    </row>
    <row r="38" spans="1:10" ht="96">
      <c r="A38" s="126"/>
      <c r="B38" s="119">
        <v>2</v>
      </c>
      <c r="C38" s="10" t="s">
        <v>742</v>
      </c>
      <c r="D38" s="130" t="s">
        <v>741</v>
      </c>
      <c r="E38" s="161" t="s">
        <v>743</v>
      </c>
      <c r="F38" s="162"/>
      <c r="G38" s="11" t="s">
        <v>744</v>
      </c>
      <c r="H38" s="14">
        <v>50.7</v>
      </c>
      <c r="I38" s="121">
        <f t="shared" si="0"/>
        <v>101.4</v>
      </c>
      <c r="J38" s="127"/>
    </row>
    <row r="39" spans="1:10" ht="96">
      <c r="A39" s="126"/>
      <c r="B39" s="119">
        <v>2</v>
      </c>
      <c r="C39" s="10" t="s">
        <v>745</v>
      </c>
      <c r="D39" s="130" t="s">
        <v>740</v>
      </c>
      <c r="E39" s="161" t="s">
        <v>115</v>
      </c>
      <c r="F39" s="162"/>
      <c r="G39" s="11" t="s">
        <v>746</v>
      </c>
      <c r="H39" s="14">
        <v>39.39</v>
      </c>
      <c r="I39" s="121">
        <f t="shared" si="0"/>
        <v>78.78</v>
      </c>
      <c r="J39" s="127"/>
    </row>
    <row r="40" spans="1:10" ht="96">
      <c r="A40" s="126"/>
      <c r="B40" s="119">
        <v>2</v>
      </c>
      <c r="C40" s="10" t="s">
        <v>745</v>
      </c>
      <c r="D40" s="130" t="s">
        <v>734</v>
      </c>
      <c r="E40" s="161" t="s">
        <v>279</v>
      </c>
      <c r="F40" s="162"/>
      <c r="G40" s="11" t="s">
        <v>746</v>
      </c>
      <c r="H40" s="14">
        <v>43.4</v>
      </c>
      <c r="I40" s="121">
        <f t="shared" si="0"/>
        <v>86.8</v>
      </c>
      <c r="J40" s="127"/>
    </row>
    <row r="41" spans="1:10" ht="96">
      <c r="A41" s="126"/>
      <c r="B41" s="119">
        <v>2</v>
      </c>
      <c r="C41" s="10" t="s">
        <v>745</v>
      </c>
      <c r="D41" s="130" t="s">
        <v>734</v>
      </c>
      <c r="E41" s="161" t="s">
        <v>589</v>
      </c>
      <c r="F41" s="162"/>
      <c r="G41" s="11" t="s">
        <v>746</v>
      </c>
      <c r="H41" s="14">
        <v>43.4</v>
      </c>
      <c r="I41" s="121">
        <f t="shared" si="0"/>
        <v>86.8</v>
      </c>
      <c r="J41" s="127"/>
    </row>
    <row r="42" spans="1:10" ht="60">
      <c r="A42" s="126"/>
      <c r="B42" s="119">
        <v>10</v>
      </c>
      <c r="C42" s="10" t="s">
        <v>747</v>
      </c>
      <c r="D42" s="130" t="s">
        <v>738</v>
      </c>
      <c r="E42" s="161" t="s">
        <v>279</v>
      </c>
      <c r="F42" s="162"/>
      <c r="G42" s="11" t="s">
        <v>748</v>
      </c>
      <c r="H42" s="14">
        <v>16.05</v>
      </c>
      <c r="I42" s="121">
        <f t="shared" si="0"/>
        <v>160.5</v>
      </c>
      <c r="J42" s="127"/>
    </row>
    <row r="43" spans="1:10" ht="60">
      <c r="A43" s="126"/>
      <c r="B43" s="119">
        <v>12</v>
      </c>
      <c r="C43" s="10" t="s">
        <v>747</v>
      </c>
      <c r="D43" s="130" t="s">
        <v>740</v>
      </c>
      <c r="E43" s="161" t="s">
        <v>279</v>
      </c>
      <c r="F43" s="162"/>
      <c r="G43" s="11" t="s">
        <v>748</v>
      </c>
      <c r="H43" s="14">
        <v>25.17</v>
      </c>
      <c r="I43" s="121">
        <f t="shared" si="0"/>
        <v>302.04000000000002</v>
      </c>
      <c r="J43" s="127"/>
    </row>
    <row r="44" spans="1:10" ht="60">
      <c r="A44" s="126"/>
      <c r="B44" s="119">
        <v>6</v>
      </c>
      <c r="C44" s="10" t="s">
        <v>747</v>
      </c>
      <c r="D44" s="130" t="s">
        <v>741</v>
      </c>
      <c r="E44" s="161" t="s">
        <v>115</v>
      </c>
      <c r="F44" s="162"/>
      <c r="G44" s="11" t="s">
        <v>748</v>
      </c>
      <c r="H44" s="14">
        <v>32.1</v>
      </c>
      <c r="I44" s="121">
        <f t="shared" si="0"/>
        <v>192.60000000000002</v>
      </c>
      <c r="J44" s="127"/>
    </row>
    <row r="45" spans="1:10" ht="60">
      <c r="A45" s="126"/>
      <c r="B45" s="119">
        <v>8</v>
      </c>
      <c r="C45" s="10" t="s">
        <v>747</v>
      </c>
      <c r="D45" s="130" t="s">
        <v>736</v>
      </c>
      <c r="E45" s="161" t="s">
        <v>115</v>
      </c>
      <c r="F45" s="162"/>
      <c r="G45" s="11" t="s">
        <v>748</v>
      </c>
      <c r="H45" s="14">
        <v>33.92</v>
      </c>
      <c r="I45" s="121">
        <f t="shared" si="0"/>
        <v>271.36</v>
      </c>
      <c r="J45" s="127"/>
    </row>
    <row r="46" spans="1:10" ht="72">
      <c r="A46" s="126"/>
      <c r="B46" s="119">
        <v>12</v>
      </c>
      <c r="C46" s="10" t="s">
        <v>749</v>
      </c>
      <c r="D46" s="130" t="s">
        <v>723</v>
      </c>
      <c r="E46" s="161"/>
      <c r="F46" s="162"/>
      <c r="G46" s="11" t="s">
        <v>750</v>
      </c>
      <c r="H46" s="14">
        <v>34.28</v>
      </c>
      <c r="I46" s="121">
        <f t="shared" si="0"/>
        <v>411.36</v>
      </c>
      <c r="J46" s="127"/>
    </row>
    <row r="47" spans="1:10" ht="72">
      <c r="A47" s="126"/>
      <c r="B47" s="119">
        <v>2</v>
      </c>
      <c r="C47" s="10" t="s">
        <v>749</v>
      </c>
      <c r="D47" s="130" t="s">
        <v>751</v>
      </c>
      <c r="E47" s="161"/>
      <c r="F47" s="162"/>
      <c r="G47" s="11" t="s">
        <v>750</v>
      </c>
      <c r="H47" s="14">
        <v>50.7</v>
      </c>
      <c r="I47" s="121">
        <f t="shared" si="0"/>
        <v>101.4</v>
      </c>
      <c r="J47" s="127"/>
    </row>
    <row r="48" spans="1:10" ht="144">
      <c r="A48" s="126"/>
      <c r="B48" s="119">
        <v>4</v>
      </c>
      <c r="C48" s="10" t="s">
        <v>752</v>
      </c>
      <c r="D48" s="130" t="s">
        <v>731</v>
      </c>
      <c r="E48" s="161" t="s">
        <v>279</v>
      </c>
      <c r="F48" s="162"/>
      <c r="G48" s="11" t="s">
        <v>913</v>
      </c>
      <c r="H48" s="14">
        <v>42.31</v>
      </c>
      <c r="I48" s="121">
        <f t="shared" si="0"/>
        <v>169.24</v>
      </c>
      <c r="J48" s="127"/>
    </row>
    <row r="49" spans="1:10" ht="144">
      <c r="A49" s="126"/>
      <c r="B49" s="119">
        <v>4</v>
      </c>
      <c r="C49" s="10" t="s">
        <v>752</v>
      </c>
      <c r="D49" s="130" t="s">
        <v>733</v>
      </c>
      <c r="E49" s="161" t="s">
        <v>279</v>
      </c>
      <c r="F49" s="162"/>
      <c r="G49" s="11" t="s">
        <v>913</v>
      </c>
      <c r="H49" s="14">
        <v>59.82</v>
      </c>
      <c r="I49" s="121">
        <f t="shared" si="0"/>
        <v>239.28</v>
      </c>
      <c r="J49" s="127"/>
    </row>
    <row r="50" spans="1:10" ht="144">
      <c r="A50" s="126"/>
      <c r="B50" s="119">
        <v>8</v>
      </c>
      <c r="C50" s="10" t="s">
        <v>752</v>
      </c>
      <c r="D50" s="130" t="s">
        <v>751</v>
      </c>
      <c r="E50" s="161" t="s">
        <v>279</v>
      </c>
      <c r="F50" s="162"/>
      <c r="G50" s="11" t="s">
        <v>913</v>
      </c>
      <c r="H50" s="14">
        <v>61.27</v>
      </c>
      <c r="I50" s="121">
        <f t="shared" si="0"/>
        <v>490.16</v>
      </c>
      <c r="J50" s="127"/>
    </row>
    <row r="51" spans="1:10" ht="144">
      <c r="A51" s="126"/>
      <c r="B51" s="119">
        <v>10</v>
      </c>
      <c r="C51" s="10" t="s">
        <v>752</v>
      </c>
      <c r="D51" s="130" t="s">
        <v>753</v>
      </c>
      <c r="E51" s="161" t="s">
        <v>279</v>
      </c>
      <c r="F51" s="162"/>
      <c r="G51" s="11" t="s">
        <v>913</v>
      </c>
      <c r="H51" s="14">
        <v>56.53</v>
      </c>
      <c r="I51" s="121">
        <f t="shared" si="0"/>
        <v>565.29999999999995</v>
      </c>
      <c r="J51" s="127"/>
    </row>
    <row r="52" spans="1:10" ht="84">
      <c r="A52" s="126"/>
      <c r="B52" s="119">
        <v>4</v>
      </c>
      <c r="C52" s="10" t="s">
        <v>754</v>
      </c>
      <c r="D52" s="130" t="s">
        <v>755</v>
      </c>
      <c r="E52" s="161"/>
      <c r="F52" s="162"/>
      <c r="G52" s="11" t="s">
        <v>756</v>
      </c>
      <c r="H52" s="14">
        <v>56.17</v>
      </c>
      <c r="I52" s="121">
        <f t="shared" si="0"/>
        <v>224.68</v>
      </c>
      <c r="J52" s="127"/>
    </row>
    <row r="53" spans="1:10" ht="84">
      <c r="A53" s="126"/>
      <c r="B53" s="119">
        <v>2</v>
      </c>
      <c r="C53" s="10" t="s">
        <v>754</v>
      </c>
      <c r="D53" s="130" t="s">
        <v>757</v>
      </c>
      <c r="E53" s="161"/>
      <c r="F53" s="162"/>
      <c r="G53" s="11" t="s">
        <v>756</v>
      </c>
      <c r="H53" s="14">
        <v>116.35</v>
      </c>
      <c r="I53" s="121">
        <f t="shared" si="0"/>
        <v>232.7</v>
      </c>
      <c r="J53" s="127"/>
    </row>
    <row r="54" spans="1:10" ht="120">
      <c r="A54" s="126"/>
      <c r="B54" s="119">
        <v>2</v>
      </c>
      <c r="C54" s="10" t="s">
        <v>758</v>
      </c>
      <c r="D54" s="130" t="s">
        <v>738</v>
      </c>
      <c r="E54" s="161"/>
      <c r="F54" s="162"/>
      <c r="G54" s="11" t="s">
        <v>759</v>
      </c>
      <c r="H54" s="14">
        <v>61.64</v>
      </c>
      <c r="I54" s="121">
        <f t="shared" ref="I54:I85" si="1">H54*B54</f>
        <v>123.28</v>
      </c>
      <c r="J54" s="127"/>
    </row>
    <row r="55" spans="1:10" ht="120">
      <c r="A55" s="126"/>
      <c r="B55" s="119">
        <v>2</v>
      </c>
      <c r="C55" s="10" t="s">
        <v>758</v>
      </c>
      <c r="D55" s="130" t="s">
        <v>731</v>
      </c>
      <c r="E55" s="161"/>
      <c r="F55" s="162"/>
      <c r="G55" s="11" t="s">
        <v>759</v>
      </c>
      <c r="H55" s="14">
        <v>65.290000000000006</v>
      </c>
      <c r="I55" s="121">
        <f t="shared" si="1"/>
        <v>130.58000000000001</v>
      </c>
      <c r="J55" s="127"/>
    </row>
    <row r="56" spans="1:10" ht="120">
      <c r="A56" s="126"/>
      <c r="B56" s="119">
        <v>6</v>
      </c>
      <c r="C56" s="10" t="s">
        <v>758</v>
      </c>
      <c r="D56" s="130" t="s">
        <v>725</v>
      </c>
      <c r="E56" s="161"/>
      <c r="F56" s="162"/>
      <c r="G56" s="11" t="s">
        <v>759</v>
      </c>
      <c r="H56" s="14">
        <v>74.400000000000006</v>
      </c>
      <c r="I56" s="121">
        <f t="shared" si="1"/>
        <v>446.40000000000003</v>
      </c>
      <c r="J56" s="127"/>
    </row>
    <row r="57" spans="1:10" ht="132">
      <c r="A57" s="126"/>
      <c r="B57" s="119">
        <v>4</v>
      </c>
      <c r="C57" s="10" t="s">
        <v>760</v>
      </c>
      <c r="D57" s="130" t="s">
        <v>733</v>
      </c>
      <c r="E57" s="161" t="s">
        <v>112</v>
      </c>
      <c r="F57" s="162"/>
      <c r="G57" s="11" t="s">
        <v>761</v>
      </c>
      <c r="H57" s="14">
        <v>138.22999999999999</v>
      </c>
      <c r="I57" s="121">
        <f t="shared" si="1"/>
        <v>552.91999999999996</v>
      </c>
      <c r="J57" s="127"/>
    </row>
    <row r="58" spans="1:10" ht="84">
      <c r="A58" s="126"/>
      <c r="B58" s="119">
        <v>12</v>
      </c>
      <c r="C58" s="10" t="s">
        <v>762</v>
      </c>
      <c r="D58" s="130" t="s">
        <v>763</v>
      </c>
      <c r="E58" s="161" t="s">
        <v>279</v>
      </c>
      <c r="F58" s="162"/>
      <c r="G58" s="11" t="s">
        <v>764</v>
      </c>
      <c r="H58" s="14">
        <v>227.59</v>
      </c>
      <c r="I58" s="121">
        <f t="shared" si="1"/>
        <v>2731.08</v>
      </c>
      <c r="J58" s="133"/>
    </row>
    <row r="59" spans="1:10" ht="84">
      <c r="A59" s="126"/>
      <c r="B59" s="119">
        <v>2</v>
      </c>
      <c r="C59" s="10" t="s">
        <v>762</v>
      </c>
      <c r="D59" s="130" t="s">
        <v>765</v>
      </c>
      <c r="E59" s="161" t="s">
        <v>279</v>
      </c>
      <c r="F59" s="162"/>
      <c r="G59" s="11" t="s">
        <v>764</v>
      </c>
      <c r="H59" s="14">
        <v>506.61</v>
      </c>
      <c r="I59" s="121">
        <f t="shared" si="1"/>
        <v>1013.22</v>
      </c>
      <c r="J59" s="133"/>
    </row>
    <row r="60" spans="1:10" ht="60">
      <c r="A60" s="126"/>
      <c r="B60" s="119">
        <v>2</v>
      </c>
      <c r="C60" s="10" t="s">
        <v>766</v>
      </c>
      <c r="D60" s="130" t="s">
        <v>733</v>
      </c>
      <c r="E60" s="161" t="s">
        <v>589</v>
      </c>
      <c r="F60" s="162"/>
      <c r="G60" s="11" t="s">
        <v>767</v>
      </c>
      <c r="H60" s="14">
        <v>20.420000000000002</v>
      </c>
      <c r="I60" s="121">
        <f t="shared" si="1"/>
        <v>40.840000000000003</v>
      </c>
      <c r="J60" s="127"/>
    </row>
    <row r="61" spans="1:10" ht="60">
      <c r="A61" s="126"/>
      <c r="B61" s="119">
        <v>2</v>
      </c>
      <c r="C61" s="10" t="s">
        <v>766</v>
      </c>
      <c r="D61" s="130" t="s">
        <v>733</v>
      </c>
      <c r="E61" s="161" t="s">
        <v>743</v>
      </c>
      <c r="F61" s="162"/>
      <c r="G61" s="11" t="s">
        <v>767</v>
      </c>
      <c r="H61" s="14">
        <v>20.420000000000002</v>
      </c>
      <c r="I61" s="121">
        <f t="shared" si="1"/>
        <v>40.840000000000003</v>
      </c>
      <c r="J61" s="127"/>
    </row>
    <row r="62" spans="1:10" ht="60">
      <c r="A62" s="126"/>
      <c r="B62" s="119">
        <v>10</v>
      </c>
      <c r="C62" s="10" t="s">
        <v>766</v>
      </c>
      <c r="D62" s="130" t="s">
        <v>740</v>
      </c>
      <c r="E62" s="161" t="s">
        <v>279</v>
      </c>
      <c r="F62" s="162"/>
      <c r="G62" s="11" t="s">
        <v>767</v>
      </c>
      <c r="H62" s="14">
        <v>24.07</v>
      </c>
      <c r="I62" s="121">
        <f t="shared" si="1"/>
        <v>240.7</v>
      </c>
      <c r="J62" s="127"/>
    </row>
    <row r="63" spans="1:10" ht="60">
      <c r="A63" s="126"/>
      <c r="B63" s="119">
        <v>24</v>
      </c>
      <c r="C63" s="10" t="s">
        <v>766</v>
      </c>
      <c r="D63" s="130" t="s">
        <v>736</v>
      </c>
      <c r="E63" s="161" t="s">
        <v>279</v>
      </c>
      <c r="F63" s="162"/>
      <c r="G63" s="11" t="s">
        <v>767</v>
      </c>
      <c r="H63" s="14">
        <v>28.81</v>
      </c>
      <c r="I63" s="121">
        <f t="shared" si="1"/>
        <v>691.43999999999994</v>
      </c>
      <c r="J63" s="127"/>
    </row>
    <row r="64" spans="1:10" ht="48">
      <c r="A64" s="126"/>
      <c r="B64" s="119">
        <v>2</v>
      </c>
      <c r="C64" s="10" t="s">
        <v>768</v>
      </c>
      <c r="D64" s="130" t="s">
        <v>731</v>
      </c>
      <c r="E64" s="161"/>
      <c r="F64" s="162"/>
      <c r="G64" s="11" t="s">
        <v>769</v>
      </c>
      <c r="H64" s="14">
        <v>65.290000000000006</v>
      </c>
      <c r="I64" s="121">
        <f t="shared" si="1"/>
        <v>130.58000000000001</v>
      </c>
      <c r="J64" s="127"/>
    </row>
    <row r="65" spans="1:10" ht="48">
      <c r="A65" s="126"/>
      <c r="B65" s="119">
        <v>2</v>
      </c>
      <c r="C65" s="10" t="s">
        <v>770</v>
      </c>
      <c r="D65" s="130" t="s">
        <v>771</v>
      </c>
      <c r="E65" s="161"/>
      <c r="F65" s="162"/>
      <c r="G65" s="11" t="s">
        <v>772</v>
      </c>
      <c r="H65" s="14">
        <v>57.99</v>
      </c>
      <c r="I65" s="121">
        <f t="shared" si="1"/>
        <v>115.98</v>
      </c>
      <c r="J65" s="127"/>
    </row>
    <row r="66" spans="1:10" ht="72">
      <c r="A66" s="126"/>
      <c r="B66" s="119">
        <v>8</v>
      </c>
      <c r="C66" s="10" t="s">
        <v>773</v>
      </c>
      <c r="D66" s="130" t="s">
        <v>300</v>
      </c>
      <c r="E66" s="161" t="s">
        <v>279</v>
      </c>
      <c r="F66" s="162"/>
      <c r="G66" s="11" t="s">
        <v>774</v>
      </c>
      <c r="H66" s="14">
        <v>25.17</v>
      </c>
      <c r="I66" s="121">
        <f t="shared" si="1"/>
        <v>201.36</v>
      </c>
      <c r="J66" s="127"/>
    </row>
    <row r="67" spans="1:10" ht="72">
      <c r="A67" s="126"/>
      <c r="B67" s="119">
        <v>6</v>
      </c>
      <c r="C67" s="10" t="s">
        <v>773</v>
      </c>
      <c r="D67" s="130" t="s">
        <v>300</v>
      </c>
      <c r="E67" s="161" t="s">
        <v>679</v>
      </c>
      <c r="F67" s="162"/>
      <c r="G67" s="11" t="s">
        <v>774</v>
      </c>
      <c r="H67" s="14">
        <v>25.17</v>
      </c>
      <c r="I67" s="121">
        <f t="shared" si="1"/>
        <v>151.02000000000001</v>
      </c>
      <c r="J67" s="127"/>
    </row>
    <row r="68" spans="1:10" ht="72">
      <c r="A68" s="126"/>
      <c r="B68" s="119">
        <v>8</v>
      </c>
      <c r="C68" s="10" t="s">
        <v>773</v>
      </c>
      <c r="D68" s="130" t="s">
        <v>320</v>
      </c>
      <c r="E68" s="161" t="s">
        <v>279</v>
      </c>
      <c r="F68" s="162"/>
      <c r="G68" s="11" t="s">
        <v>774</v>
      </c>
      <c r="H68" s="14">
        <v>26.99</v>
      </c>
      <c r="I68" s="121">
        <f t="shared" si="1"/>
        <v>215.92</v>
      </c>
      <c r="J68" s="127"/>
    </row>
    <row r="69" spans="1:10" ht="72">
      <c r="A69" s="126"/>
      <c r="B69" s="119">
        <v>8</v>
      </c>
      <c r="C69" s="10" t="s">
        <v>773</v>
      </c>
      <c r="D69" s="130" t="s">
        <v>320</v>
      </c>
      <c r="E69" s="161" t="s">
        <v>679</v>
      </c>
      <c r="F69" s="162"/>
      <c r="G69" s="11" t="s">
        <v>774</v>
      </c>
      <c r="H69" s="14">
        <v>26.99</v>
      </c>
      <c r="I69" s="121">
        <f t="shared" si="1"/>
        <v>215.92</v>
      </c>
      <c r="J69" s="127"/>
    </row>
    <row r="70" spans="1:10" ht="72">
      <c r="A70" s="126"/>
      <c r="B70" s="119">
        <v>2</v>
      </c>
      <c r="C70" s="10" t="s">
        <v>773</v>
      </c>
      <c r="D70" s="130" t="s">
        <v>707</v>
      </c>
      <c r="E70" s="161" t="s">
        <v>279</v>
      </c>
      <c r="F70" s="162"/>
      <c r="G70" s="11" t="s">
        <v>774</v>
      </c>
      <c r="H70" s="14">
        <v>28.81</v>
      </c>
      <c r="I70" s="121">
        <f t="shared" si="1"/>
        <v>57.62</v>
      </c>
      <c r="J70" s="127"/>
    </row>
    <row r="71" spans="1:10" ht="72">
      <c r="A71" s="126"/>
      <c r="B71" s="119">
        <v>2</v>
      </c>
      <c r="C71" s="10" t="s">
        <v>773</v>
      </c>
      <c r="D71" s="130" t="s">
        <v>707</v>
      </c>
      <c r="E71" s="161" t="s">
        <v>277</v>
      </c>
      <c r="F71" s="162"/>
      <c r="G71" s="11" t="s">
        <v>774</v>
      </c>
      <c r="H71" s="14">
        <v>28.81</v>
      </c>
      <c r="I71" s="121">
        <f t="shared" si="1"/>
        <v>57.62</v>
      </c>
      <c r="J71" s="127"/>
    </row>
    <row r="72" spans="1:10" ht="96">
      <c r="A72" s="126"/>
      <c r="B72" s="119">
        <v>4</v>
      </c>
      <c r="C72" s="10" t="s">
        <v>775</v>
      </c>
      <c r="D72" s="130" t="s">
        <v>755</v>
      </c>
      <c r="E72" s="161"/>
      <c r="F72" s="162"/>
      <c r="G72" s="11" t="s">
        <v>776</v>
      </c>
      <c r="H72" s="14">
        <v>25.17</v>
      </c>
      <c r="I72" s="121">
        <f t="shared" si="1"/>
        <v>100.68</v>
      </c>
      <c r="J72" s="127"/>
    </row>
    <row r="73" spans="1:10" ht="132">
      <c r="A73" s="126"/>
      <c r="B73" s="119">
        <v>2</v>
      </c>
      <c r="C73" s="10" t="s">
        <v>777</v>
      </c>
      <c r="D73" s="130" t="s">
        <v>778</v>
      </c>
      <c r="E73" s="161" t="s">
        <v>728</v>
      </c>
      <c r="F73" s="162"/>
      <c r="G73" s="11" t="s">
        <v>779</v>
      </c>
      <c r="H73" s="14">
        <v>21.15</v>
      </c>
      <c r="I73" s="121">
        <f t="shared" si="1"/>
        <v>42.3</v>
      </c>
      <c r="J73" s="127"/>
    </row>
    <row r="74" spans="1:10" ht="108">
      <c r="A74" s="126"/>
      <c r="B74" s="119">
        <v>2</v>
      </c>
      <c r="C74" s="10" t="s">
        <v>780</v>
      </c>
      <c r="D74" s="130" t="s">
        <v>731</v>
      </c>
      <c r="E74" s="161"/>
      <c r="F74" s="162"/>
      <c r="G74" s="11" t="s">
        <v>781</v>
      </c>
      <c r="H74" s="14">
        <v>54.34</v>
      </c>
      <c r="I74" s="121">
        <f t="shared" si="1"/>
        <v>108.68</v>
      </c>
      <c r="J74" s="127"/>
    </row>
    <row r="75" spans="1:10" ht="108">
      <c r="A75" s="126"/>
      <c r="B75" s="119">
        <v>2</v>
      </c>
      <c r="C75" s="10" t="s">
        <v>780</v>
      </c>
      <c r="D75" s="130" t="s">
        <v>732</v>
      </c>
      <c r="E75" s="161"/>
      <c r="F75" s="162"/>
      <c r="G75" s="11" t="s">
        <v>781</v>
      </c>
      <c r="H75" s="14">
        <v>67.11</v>
      </c>
      <c r="I75" s="121">
        <f t="shared" si="1"/>
        <v>134.22</v>
      </c>
      <c r="J75" s="127"/>
    </row>
    <row r="76" spans="1:10" ht="36">
      <c r="A76" s="126"/>
      <c r="B76" s="119">
        <v>12</v>
      </c>
      <c r="C76" s="10" t="s">
        <v>782</v>
      </c>
      <c r="D76" s="130" t="s">
        <v>731</v>
      </c>
      <c r="E76" s="161"/>
      <c r="F76" s="162"/>
      <c r="G76" s="11" t="s">
        <v>783</v>
      </c>
      <c r="H76" s="14">
        <v>36.11</v>
      </c>
      <c r="I76" s="121">
        <f t="shared" si="1"/>
        <v>433.32</v>
      </c>
      <c r="J76" s="127"/>
    </row>
    <row r="77" spans="1:10" ht="36">
      <c r="A77" s="126"/>
      <c r="B77" s="119">
        <v>2</v>
      </c>
      <c r="C77" s="10" t="s">
        <v>782</v>
      </c>
      <c r="D77" s="130" t="s">
        <v>725</v>
      </c>
      <c r="E77" s="161"/>
      <c r="F77" s="162"/>
      <c r="G77" s="11" t="s">
        <v>783</v>
      </c>
      <c r="H77" s="14">
        <v>39.76</v>
      </c>
      <c r="I77" s="121">
        <f t="shared" si="1"/>
        <v>79.52</v>
      </c>
      <c r="J77" s="127"/>
    </row>
    <row r="78" spans="1:10" ht="36">
      <c r="A78" s="126"/>
      <c r="B78" s="119">
        <v>4</v>
      </c>
      <c r="C78" s="10" t="s">
        <v>782</v>
      </c>
      <c r="D78" s="130" t="s">
        <v>741</v>
      </c>
      <c r="E78" s="161"/>
      <c r="F78" s="162"/>
      <c r="G78" s="11" t="s">
        <v>783</v>
      </c>
      <c r="H78" s="14">
        <v>67.11</v>
      </c>
      <c r="I78" s="121">
        <f t="shared" si="1"/>
        <v>268.44</v>
      </c>
      <c r="J78" s="127"/>
    </row>
    <row r="79" spans="1:10" ht="108">
      <c r="A79" s="126"/>
      <c r="B79" s="119">
        <v>4</v>
      </c>
      <c r="C79" s="10" t="s">
        <v>784</v>
      </c>
      <c r="D79" s="130" t="s">
        <v>785</v>
      </c>
      <c r="E79" s="161"/>
      <c r="F79" s="162"/>
      <c r="G79" s="11" t="s">
        <v>786</v>
      </c>
      <c r="H79" s="14">
        <v>43.4</v>
      </c>
      <c r="I79" s="121">
        <f t="shared" si="1"/>
        <v>173.6</v>
      </c>
      <c r="J79" s="127"/>
    </row>
    <row r="80" spans="1:10" ht="144">
      <c r="A80" s="126"/>
      <c r="B80" s="119">
        <v>4</v>
      </c>
      <c r="C80" s="10" t="s">
        <v>787</v>
      </c>
      <c r="D80" s="130" t="s">
        <v>771</v>
      </c>
      <c r="E80" s="161" t="s">
        <v>279</v>
      </c>
      <c r="F80" s="162"/>
      <c r="G80" s="11" t="s">
        <v>788</v>
      </c>
      <c r="H80" s="14">
        <v>90.82</v>
      </c>
      <c r="I80" s="121">
        <f t="shared" si="1"/>
        <v>363.28</v>
      </c>
      <c r="J80" s="127"/>
    </row>
    <row r="81" spans="1:10" ht="144">
      <c r="A81" s="126"/>
      <c r="B81" s="119">
        <v>4</v>
      </c>
      <c r="C81" s="10" t="s">
        <v>787</v>
      </c>
      <c r="D81" s="130" t="s">
        <v>723</v>
      </c>
      <c r="E81" s="161" t="s">
        <v>279</v>
      </c>
      <c r="F81" s="162"/>
      <c r="G81" s="11" t="s">
        <v>788</v>
      </c>
      <c r="H81" s="14">
        <v>96.29</v>
      </c>
      <c r="I81" s="121">
        <f t="shared" si="1"/>
        <v>385.16</v>
      </c>
      <c r="J81" s="127"/>
    </row>
    <row r="82" spans="1:10" ht="60">
      <c r="A82" s="126"/>
      <c r="B82" s="119">
        <v>2</v>
      </c>
      <c r="C82" s="10" t="s">
        <v>789</v>
      </c>
      <c r="D82" s="130" t="s">
        <v>723</v>
      </c>
      <c r="E82" s="161"/>
      <c r="F82" s="162"/>
      <c r="G82" s="11" t="s">
        <v>790</v>
      </c>
      <c r="H82" s="14">
        <v>30.64</v>
      </c>
      <c r="I82" s="121">
        <f t="shared" si="1"/>
        <v>61.28</v>
      </c>
      <c r="J82" s="127"/>
    </row>
    <row r="83" spans="1:10" ht="60">
      <c r="A83" s="126"/>
      <c r="B83" s="119">
        <v>4</v>
      </c>
      <c r="C83" s="10" t="s">
        <v>789</v>
      </c>
      <c r="D83" s="130" t="s">
        <v>738</v>
      </c>
      <c r="E83" s="161"/>
      <c r="F83" s="162"/>
      <c r="G83" s="11" t="s">
        <v>790</v>
      </c>
      <c r="H83" s="14">
        <v>32.46</v>
      </c>
      <c r="I83" s="121">
        <f t="shared" si="1"/>
        <v>129.84</v>
      </c>
      <c r="J83" s="127"/>
    </row>
    <row r="84" spans="1:10" ht="60">
      <c r="A84" s="126"/>
      <c r="B84" s="119">
        <v>4</v>
      </c>
      <c r="C84" s="10" t="s">
        <v>789</v>
      </c>
      <c r="D84" s="130" t="s">
        <v>736</v>
      </c>
      <c r="E84" s="161"/>
      <c r="F84" s="162"/>
      <c r="G84" s="11" t="s">
        <v>790</v>
      </c>
      <c r="H84" s="14">
        <v>63.46</v>
      </c>
      <c r="I84" s="121">
        <f t="shared" si="1"/>
        <v>253.84</v>
      </c>
      <c r="J84" s="127"/>
    </row>
    <row r="85" spans="1:10" ht="60">
      <c r="A85" s="126"/>
      <c r="B85" s="119">
        <v>4</v>
      </c>
      <c r="C85" s="10" t="s">
        <v>789</v>
      </c>
      <c r="D85" s="130" t="s">
        <v>763</v>
      </c>
      <c r="E85" s="161"/>
      <c r="F85" s="162"/>
      <c r="G85" s="11" t="s">
        <v>790</v>
      </c>
      <c r="H85" s="14">
        <v>68.930000000000007</v>
      </c>
      <c r="I85" s="121">
        <f t="shared" si="1"/>
        <v>275.72000000000003</v>
      </c>
      <c r="J85" s="127"/>
    </row>
    <row r="86" spans="1:10" ht="48">
      <c r="A86" s="126"/>
      <c r="B86" s="119">
        <v>10</v>
      </c>
      <c r="C86" s="10" t="s">
        <v>791</v>
      </c>
      <c r="D86" s="130" t="s">
        <v>731</v>
      </c>
      <c r="E86" s="161"/>
      <c r="F86" s="162"/>
      <c r="G86" s="11" t="s">
        <v>792</v>
      </c>
      <c r="H86" s="14">
        <v>36.11</v>
      </c>
      <c r="I86" s="121">
        <f t="shared" ref="I86:I117" si="2">H86*B86</f>
        <v>361.1</v>
      </c>
      <c r="J86" s="127"/>
    </row>
    <row r="87" spans="1:10" ht="120">
      <c r="A87" s="126"/>
      <c r="B87" s="119">
        <v>2</v>
      </c>
      <c r="C87" s="10" t="s">
        <v>793</v>
      </c>
      <c r="D87" s="130" t="s">
        <v>732</v>
      </c>
      <c r="E87" s="161"/>
      <c r="F87" s="162"/>
      <c r="G87" s="11" t="s">
        <v>794</v>
      </c>
      <c r="H87" s="14">
        <v>79.88</v>
      </c>
      <c r="I87" s="121">
        <f t="shared" si="2"/>
        <v>159.76</v>
      </c>
      <c r="J87" s="127"/>
    </row>
    <row r="88" spans="1:10" ht="120">
      <c r="A88" s="126"/>
      <c r="B88" s="119">
        <v>2</v>
      </c>
      <c r="C88" s="10" t="s">
        <v>793</v>
      </c>
      <c r="D88" s="130" t="s">
        <v>751</v>
      </c>
      <c r="E88" s="161"/>
      <c r="F88" s="162"/>
      <c r="G88" s="11" t="s">
        <v>794</v>
      </c>
      <c r="H88" s="14">
        <v>90.82</v>
      </c>
      <c r="I88" s="121">
        <f t="shared" si="2"/>
        <v>181.64</v>
      </c>
      <c r="J88" s="127"/>
    </row>
    <row r="89" spans="1:10" ht="60">
      <c r="A89" s="126"/>
      <c r="B89" s="119">
        <v>4</v>
      </c>
      <c r="C89" s="10" t="s">
        <v>795</v>
      </c>
      <c r="D89" s="130" t="s">
        <v>738</v>
      </c>
      <c r="E89" s="161"/>
      <c r="F89" s="162"/>
      <c r="G89" s="11" t="s">
        <v>796</v>
      </c>
      <c r="H89" s="14">
        <v>32.46</v>
      </c>
      <c r="I89" s="121">
        <f t="shared" si="2"/>
        <v>129.84</v>
      </c>
      <c r="J89" s="127"/>
    </row>
    <row r="90" spans="1:10" ht="60">
      <c r="A90" s="126"/>
      <c r="B90" s="119">
        <v>4</v>
      </c>
      <c r="C90" s="10" t="s">
        <v>797</v>
      </c>
      <c r="D90" s="130" t="s">
        <v>738</v>
      </c>
      <c r="E90" s="161"/>
      <c r="F90" s="162"/>
      <c r="G90" s="11" t="s">
        <v>798</v>
      </c>
      <c r="H90" s="14">
        <v>32.46</v>
      </c>
      <c r="I90" s="121">
        <f t="shared" si="2"/>
        <v>129.84</v>
      </c>
      <c r="J90" s="127"/>
    </row>
    <row r="91" spans="1:10" ht="60">
      <c r="A91" s="126"/>
      <c r="B91" s="119">
        <v>4</v>
      </c>
      <c r="C91" s="10" t="s">
        <v>797</v>
      </c>
      <c r="D91" s="130" t="s">
        <v>751</v>
      </c>
      <c r="E91" s="161"/>
      <c r="F91" s="162"/>
      <c r="G91" s="11" t="s">
        <v>798</v>
      </c>
      <c r="H91" s="14">
        <v>43.4</v>
      </c>
      <c r="I91" s="121">
        <f t="shared" si="2"/>
        <v>173.6</v>
      </c>
      <c r="J91" s="127"/>
    </row>
    <row r="92" spans="1:10" ht="60">
      <c r="A92" s="126"/>
      <c r="B92" s="119">
        <v>2</v>
      </c>
      <c r="C92" s="10" t="s">
        <v>797</v>
      </c>
      <c r="D92" s="130" t="s">
        <v>736</v>
      </c>
      <c r="E92" s="161"/>
      <c r="F92" s="162"/>
      <c r="G92" s="11" t="s">
        <v>798</v>
      </c>
      <c r="H92" s="14">
        <v>63.46</v>
      </c>
      <c r="I92" s="121">
        <f t="shared" si="2"/>
        <v>126.92</v>
      </c>
      <c r="J92" s="127"/>
    </row>
    <row r="93" spans="1:10" ht="132">
      <c r="A93" s="126"/>
      <c r="B93" s="119">
        <v>2</v>
      </c>
      <c r="C93" s="10" t="s">
        <v>799</v>
      </c>
      <c r="D93" s="130" t="s">
        <v>732</v>
      </c>
      <c r="E93" s="161" t="s">
        <v>641</v>
      </c>
      <c r="F93" s="162"/>
      <c r="G93" s="11" t="s">
        <v>800</v>
      </c>
      <c r="H93" s="14">
        <v>20.79</v>
      </c>
      <c r="I93" s="121">
        <f t="shared" si="2"/>
        <v>41.58</v>
      </c>
      <c r="J93" s="127"/>
    </row>
    <row r="94" spans="1:10" ht="60">
      <c r="A94" s="126"/>
      <c r="B94" s="119">
        <v>4</v>
      </c>
      <c r="C94" s="10" t="s">
        <v>801</v>
      </c>
      <c r="D94" s="130" t="s">
        <v>733</v>
      </c>
      <c r="E94" s="161" t="s">
        <v>644</v>
      </c>
      <c r="F94" s="162"/>
      <c r="G94" s="11" t="s">
        <v>802</v>
      </c>
      <c r="H94" s="14">
        <v>22.25</v>
      </c>
      <c r="I94" s="121">
        <f t="shared" si="2"/>
        <v>89</v>
      </c>
      <c r="J94" s="127"/>
    </row>
    <row r="95" spans="1:10" ht="60">
      <c r="A95" s="126"/>
      <c r="B95" s="119">
        <v>4</v>
      </c>
      <c r="C95" s="10" t="s">
        <v>801</v>
      </c>
      <c r="D95" s="130" t="s">
        <v>741</v>
      </c>
      <c r="E95" s="161" t="s">
        <v>644</v>
      </c>
      <c r="F95" s="162"/>
      <c r="G95" s="11" t="s">
        <v>802</v>
      </c>
      <c r="H95" s="14">
        <v>29.18</v>
      </c>
      <c r="I95" s="121">
        <f t="shared" si="2"/>
        <v>116.72</v>
      </c>
      <c r="J95" s="127"/>
    </row>
    <row r="96" spans="1:10" ht="72">
      <c r="A96" s="126"/>
      <c r="B96" s="119">
        <v>8</v>
      </c>
      <c r="C96" s="10" t="s">
        <v>803</v>
      </c>
      <c r="D96" s="130" t="s">
        <v>738</v>
      </c>
      <c r="E96" s="161" t="s">
        <v>115</v>
      </c>
      <c r="F96" s="162"/>
      <c r="G96" s="11" t="s">
        <v>804</v>
      </c>
      <c r="H96" s="14">
        <v>16.05</v>
      </c>
      <c r="I96" s="121">
        <f t="shared" si="2"/>
        <v>128.4</v>
      </c>
      <c r="J96" s="127"/>
    </row>
    <row r="97" spans="1:10" ht="72">
      <c r="A97" s="126"/>
      <c r="B97" s="119">
        <v>20</v>
      </c>
      <c r="C97" s="10" t="s">
        <v>803</v>
      </c>
      <c r="D97" s="130" t="s">
        <v>731</v>
      </c>
      <c r="E97" s="161" t="s">
        <v>279</v>
      </c>
      <c r="F97" s="162"/>
      <c r="G97" s="11" t="s">
        <v>804</v>
      </c>
      <c r="H97" s="14">
        <v>16.78</v>
      </c>
      <c r="I97" s="121">
        <f t="shared" si="2"/>
        <v>335.6</v>
      </c>
      <c r="J97" s="127"/>
    </row>
    <row r="98" spans="1:10" ht="72">
      <c r="A98" s="126"/>
      <c r="B98" s="119">
        <v>8</v>
      </c>
      <c r="C98" s="10" t="s">
        <v>803</v>
      </c>
      <c r="D98" s="130" t="s">
        <v>731</v>
      </c>
      <c r="E98" s="161" t="s">
        <v>115</v>
      </c>
      <c r="F98" s="162"/>
      <c r="G98" s="11" t="s">
        <v>804</v>
      </c>
      <c r="H98" s="14">
        <v>16.78</v>
      </c>
      <c r="I98" s="121">
        <f t="shared" si="2"/>
        <v>134.24</v>
      </c>
      <c r="J98" s="127"/>
    </row>
    <row r="99" spans="1:10" ht="72">
      <c r="A99" s="126"/>
      <c r="B99" s="119">
        <v>4</v>
      </c>
      <c r="C99" s="10" t="s">
        <v>803</v>
      </c>
      <c r="D99" s="130" t="s">
        <v>731</v>
      </c>
      <c r="E99" s="161" t="s">
        <v>735</v>
      </c>
      <c r="F99" s="162"/>
      <c r="G99" s="11" t="s">
        <v>804</v>
      </c>
      <c r="H99" s="14">
        <v>16.78</v>
      </c>
      <c r="I99" s="121">
        <f t="shared" si="2"/>
        <v>67.12</v>
      </c>
      <c r="J99" s="127"/>
    </row>
    <row r="100" spans="1:10" ht="72">
      <c r="A100" s="126"/>
      <c r="B100" s="119">
        <v>8</v>
      </c>
      <c r="C100" s="10" t="s">
        <v>803</v>
      </c>
      <c r="D100" s="130" t="s">
        <v>725</v>
      </c>
      <c r="E100" s="161" t="s">
        <v>589</v>
      </c>
      <c r="F100" s="162"/>
      <c r="G100" s="11" t="s">
        <v>804</v>
      </c>
      <c r="H100" s="14">
        <v>17.510000000000002</v>
      </c>
      <c r="I100" s="121">
        <f t="shared" si="2"/>
        <v>140.08000000000001</v>
      </c>
      <c r="J100" s="127"/>
    </row>
    <row r="101" spans="1:10" ht="72">
      <c r="A101" s="126"/>
      <c r="B101" s="119">
        <v>4</v>
      </c>
      <c r="C101" s="10" t="s">
        <v>803</v>
      </c>
      <c r="D101" s="130" t="s">
        <v>732</v>
      </c>
      <c r="E101" s="161" t="s">
        <v>279</v>
      </c>
      <c r="F101" s="162"/>
      <c r="G101" s="11" t="s">
        <v>804</v>
      </c>
      <c r="H101" s="14">
        <v>18.97</v>
      </c>
      <c r="I101" s="121">
        <f t="shared" si="2"/>
        <v>75.88</v>
      </c>
      <c r="J101" s="127"/>
    </row>
    <row r="102" spans="1:10" ht="72">
      <c r="A102" s="126"/>
      <c r="B102" s="119">
        <v>4</v>
      </c>
      <c r="C102" s="10" t="s">
        <v>803</v>
      </c>
      <c r="D102" s="130" t="s">
        <v>732</v>
      </c>
      <c r="E102" s="161" t="s">
        <v>743</v>
      </c>
      <c r="F102" s="162"/>
      <c r="G102" s="11" t="s">
        <v>804</v>
      </c>
      <c r="H102" s="14">
        <v>18.97</v>
      </c>
      <c r="I102" s="121">
        <f t="shared" si="2"/>
        <v>75.88</v>
      </c>
      <c r="J102" s="127"/>
    </row>
    <row r="103" spans="1:10" ht="72">
      <c r="A103" s="126"/>
      <c r="B103" s="119">
        <v>6</v>
      </c>
      <c r="C103" s="10" t="s">
        <v>803</v>
      </c>
      <c r="D103" s="130" t="s">
        <v>733</v>
      </c>
      <c r="E103" s="161" t="s">
        <v>728</v>
      </c>
      <c r="F103" s="162"/>
      <c r="G103" s="11" t="s">
        <v>804</v>
      </c>
      <c r="H103" s="14">
        <v>20.420000000000002</v>
      </c>
      <c r="I103" s="121">
        <f t="shared" si="2"/>
        <v>122.52000000000001</v>
      </c>
      <c r="J103" s="127"/>
    </row>
    <row r="104" spans="1:10" ht="72">
      <c r="A104" s="126"/>
      <c r="B104" s="119">
        <v>2</v>
      </c>
      <c r="C104" s="10" t="s">
        <v>803</v>
      </c>
      <c r="D104" s="130" t="s">
        <v>757</v>
      </c>
      <c r="E104" s="161" t="s">
        <v>279</v>
      </c>
      <c r="F104" s="162"/>
      <c r="G104" s="11" t="s">
        <v>804</v>
      </c>
      <c r="H104" s="14">
        <v>25.53</v>
      </c>
      <c r="I104" s="121">
        <f t="shared" si="2"/>
        <v>51.06</v>
      </c>
      <c r="J104" s="127"/>
    </row>
    <row r="105" spans="1:10" ht="72">
      <c r="A105" s="126"/>
      <c r="B105" s="119">
        <v>2</v>
      </c>
      <c r="C105" s="10" t="s">
        <v>803</v>
      </c>
      <c r="D105" s="130" t="s">
        <v>757</v>
      </c>
      <c r="E105" s="161" t="s">
        <v>589</v>
      </c>
      <c r="F105" s="162"/>
      <c r="G105" s="11" t="s">
        <v>804</v>
      </c>
      <c r="H105" s="14">
        <v>25.53</v>
      </c>
      <c r="I105" s="121">
        <f t="shared" si="2"/>
        <v>51.06</v>
      </c>
      <c r="J105" s="127"/>
    </row>
    <row r="106" spans="1:10" ht="120">
      <c r="A106" s="126"/>
      <c r="B106" s="119">
        <v>4</v>
      </c>
      <c r="C106" s="10" t="s">
        <v>805</v>
      </c>
      <c r="D106" s="130" t="s">
        <v>806</v>
      </c>
      <c r="E106" s="161"/>
      <c r="F106" s="162"/>
      <c r="G106" s="11" t="s">
        <v>807</v>
      </c>
      <c r="H106" s="14">
        <v>14.95</v>
      </c>
      <c r="I106" s="121">
        <f t="shared" si="2"/>
        <v>59.8</v>
      </c>
      <c r="J106" s="127"/>
    </row>
    <row r="107" spans="1:10" ht="120">
      <c r="A107" s="126"/>
      <c r="B107" s="119">
        <v>2</v>
      </c>
      <c r="C107" s="10" t="s">
        <v>805</v>
      </c>
      <c r="D107" s="130" t="s">
        <v>727</v>
      </c>
      <c r="E107" s="161"/>
      <c r="F107" s="162"/>
      <c r="G107" s="11" t="s">
        <v>807</v>
      </c>
      <c r="H107" s="14">
        <v>15.68</v>
      </c>
      <c r="I107" s="121">
        <f t="shared" si="2"/>
        <v>31.36</v>
      </c>
      <c r="J107" s="127"/>
    </row>
    <row r="108" spans="1:10" ht="120">
      <c r="A108" s="126"/>
      <c r="B108" s="119">
        <v>14</v>
      </c>
      <c r="C108" s="10" t="s">
        <v>805</v>
      </c>
      <c r="D108" s="130" t="s">
        <v>738</v>
      </c>
      <c r="E108" s="161"/>
      <c r="F108" s="162"/>
      <c r="G108" s="11" t="s">
        <v>807</v>
      </c>
      <c r="H108" s="14">
        <v>16.78</v>
      </c>
      <c r="I108" s="121">
        <f t="shared" si="2"/>
        <v>234.92000000000002</v>
      </c>
      <c r="J108" s="127"/>
    </row>
    <row r="109" spans="1:10" ht="120">
      <c r="A109" s="126"/>
      <c r="B109" s="119">
        <v>8</v>
      </c>
      <c r="C109" s="10" t="s">
        <v>805</v>
      </c>
      <c r="D109" s="130" t="s">
        <v>751</v>
      </c>
      <c r="E109" s="161"/>
      <c r="F109" s="162"/>
      <c r="G109" s="11" t="s">
        <v>807</v>
      </c>
      <c r="H109" s="14">
        <v>30.64</v>
      </c>
      <c r="I109" s="121">
        <f t="shared" si="2"/>
        <v>245.12</v>
      </c>
      <c r="J109" s="127"/>
    </row>
    <row r="110" spans="1:10" ht="120">
      <c r="A110" s="126"/>
      <c r="B110" s="119">
        <v>4</v>
      </c>
      <c r="C110" s="10" t="s">
        <v>805</v>
      </c>
      <c r="D110" s="130" t="s">
        <v>740</v>
      </c>
      <c r="E110" s="161"/>
      <c r="F110" s="162"/>
      <c r="G110" s="11" t="s">
        <v>807</v>
      </c>
      <c r="H110" s="14">
        <v>32.46</v>
      </c>
      <c r="I110" s="121">
        <f t="shared" si="2"/>
        <v>129.84</v>
      </c>
      <c r="J110" s="127"/>
    </row>
    <row r="111" spans="1:10" ht="120">
      <c r="A111" s="126"/>
      <c r="B111" s="119">
        <v>4</v>
      </c>
      <c r="C111" s="10" t="s">
        <v>805</v>
      </c>
      <c r="D111" s="130" t="s">
        <v>741</v>
      </c>
      <c r="E111" s="161"/>
      <c r="F111" s="162"/>
      <c r="G111" s="11" t="s">
        <v>807</v>
      </c>
      <c r="H111" s="14">
        <v>41.58</v>
      </c>
      <c r="I111" s="121">
        <f t="shared" si="2"/>
        <v>166.32</v>
      </c>
      <c r="J111" s="127"/>
    </row>
    <row r="112" spans="1:10" ht="120">
      <c r="A112" s="126"/>
      <c r="B112" s="119">
        <v>6</v>
      </c>
      <c r="C112" s="10" t="s">
        <v>805</v>
      </c>
      <c r="D112" s="130" t="s">
        <v>808</v>
      </c>
      <c r="E112" s="161"/>
      <c r="F112" s="162"/>
      <c r="G112" s="11" t="s">
        <v>807</v>
      </c>
      <c r="H112" s="14">
        <v>90.82</v>
      </c>
      <c r="I112" s="121">
        <f t="shared" si="2"/>
        <v>544.91999999999996</v>
      </c>
      <c r="J112" s="127"/>
    </row>
    <row r="113" spans="1:10" ht="120">
      <c r="A113" s="126"/>
      <c r="B113" s="119">
        <v>8</v>
      </c>
      <c r="C113" s="10" t="s">
        <v>805</v>
      </c>
      <c r="D113" s="130" t="s">
        <v>753</v>
      </c>
      <c r="E113" s="161"/>
      <c r="F113" s="162"/>
      <c r="G113" s="11" t="s">
        <v>807</v>
      </c>
      <c r="H113" s="14">
        <v>25.53</v>
      </c>
      <c r="I113" s="121">
        <f t="shared" si="2"/>
        <v>204.24</v>
      </c>
      <c r="J113" s="127"/>
    </row>
    <row r="114" spans="1:10" ht="108">
      <c r="A114" s="126"/>
      <c r="B114" s="119">
        <v>4</v>
      </c>
      <c r="C114" s="10" t="s">
        <v>809</v>
      </c>
      <c r="D114" s="130" t="s">
        <v>725</v>
      </c>
      <c r="E114" s="161" t="s">
        <v>679</v>
      </c>
      <c r="F114" s="162"/>
      <c r="G114" s="11" t="s">
        <v>810</v>
      </c>
      <c r="H114" s="14">
        <v>105.41</v>
      </c>
      <c r="I114" s="121">
        <f t="shared" si="2"/>
        <v>421.64</v>
      </c>
      <c r="J114" s="127"/>
    </row>
    <row r="115" spans="1:10" ht="108">
      <c r="A115" s="126"/>
      <c r="B115" s="119">
        <v>4</v>
      </c>
      <c r="C115" s="10" t="s">
        <v>809</v>
      </c>
      <c r="D115" s="130" t="s">
        <v>741</v>
      </c>
      <c r="E115" s="161" t="s">
        <v>679</v>
      </c>
      <c r="F115" s="162"/>
      <c r="G115" s="11" t="s">
        <v>810</v>
      </c>
      <c r="H115" s="14">
        <v>161.94</v>
      </c>
      <c r="I115" s="121">
        <f t="shared" si="2"/>
        <v>647.76</v>
      </c>
      <c r="J115" s="127"/>
    </row>
    <row r="116" spans="1:10" ht="132">
      <c r="A116" s="126"/>
      <c r="B116" s="119">
        <v>2</v>
      </c>
      <c r="C116" s="10" t="s">
        <v>811</v>
      </c>
      <c r="D116" s="130" t="s">
        <v>727</v>
      </c>
      <c r="E116" s="161" t="s">
        <v>279</v>
      </c>
      <c r="F116" s="162"/>
      <c r="G116" s="11" t="s">
        <v>812</v>
      </c>
      <c r="H116" s="14">
        <v>37.93</v>
      </c>
      <c r="I116" s="121">
        <f t="shared" si="2"/>
        <v>75.86</v>
      </c>
      <c r="J116" s="127"/>
    </row>
    <row r="117" spans="1:10" ht="132">
      <c r="A117" s="126"/>
      <c r="B117" s="119">
        <v>8</v>
      </c>
      <c r="C117" s="10" t="s">
        <v>811</v>
      </c>
      <c r="D117" s="130" t="s">
        <v>723</v>
      </c>
      <c r="E117" s="161" t="s">
        <v>279</v>
      </c>
      <c r="F117" s="162"/>
      <c r="G117" s="11" t="s">
        <v>812</v>
      </c>
      <c r="H117" s="14">
        <v>39.76</v>
      </c>
      <c r="I117" s="121">
        <f t="shared" si="2"/>
        <v>318.08</v>
      </c>
      <c r="J117" s="127"/>
    </row>
    <row r="118" spans="1:10" ht="132">
      <c r="A118" s="126"/>
      <c r="B118" s="119">
        <v>22</v>
      </c>
      <c r="C118" s="10" t="s">
        <v>811</v>
      </c>
      <c r="D118" s="130" t="s">
        <v>738</v>
      </c>
      <c r="E118" s="161" t="s">
        <v>279</v>
      </c>
      <c r="F118" s="162"/>
      <c r="G118" s="11" t="s">
        <v>812</v>
      </c>
      <c r="H118" s="14">
        <v>39.76</v>
      </c>
      <c r="I118" s="121">
        <f t="shared" ref="I118:I128" si="3">H118*B118</f>
        <v>874.71999999999991</v>
      </c>
      <c r="J118" s="127"/>
    </row>
    <row r="119" spans="1:10" ht="132">
      <c r="A119" s="126"/>
      <c r="B119" s="119">
        <v>6</v>
      </c>
      <c r="C119" s="10" t="s">
        <v>811</v>
      </c>
      <c r="D119" s="130" t="s">
        <v>725</v>
      </c>
      <c r="E119" s="161" t="s">
        <v>279</v>
      </c>
      <c r="F119" s="162"/>
      <c r="G119" s="11" t="s">
        <v>812</v>
      </c>
      <c r="H119" s="14">
        <v>47.05</v>
      </c>
      <c r="I119" s="121">
        <f t="shared" si="3"/>
        <v>282.29999999999995</v>
      </c>
      <c r="J119" s="127"/>
    </row>
    <row r="120" spans="1:10" ht="132">
      <c r="A120" s="126"/>
      <c r="B120" s="119">
        <v>4</v>
      </c>
      <c r="C120" s="10" t="s">
        <v>811</v>
      </c>
      <c r="D120" s="130" t="s">
        <v>732</v>
      </c>
      <c r="E120" s="161" t="s">
        <v>279</v>
      </c>
      <c r="F120" s="162"/>
      <c r="G120" s="11" t="s">
        <v>812</v>
      </c>
      <c r="H120" s="14">
        <v>50.7</v>
      </c>
      <c r="I120" s="121">
        <f t="shared" si="3"/>
        <v>202.8</v>
      </c>
      <c r="J120" s="127"/>
    </row>
    <row r="121" spans="1:10" ht="132">
      <c r="A121" s="126"/>
      <c r="B121" s="119">
        <v>12</v>
      </c>
      <c r="C121" s="10" t="s">
        <v>811</v>
      </c>
      <c r="D121" s="130" t="s">
        <v>757</v>
      </c>
      <c r="E121" s="161" t="s">
        <v>279</v>
      </c>
      <c r="F121" s="162"/>
      <c r="G121" s="11" t="s">
        <v>812</v>
      </c>
      <c r="H121" s="14">
        <v>81.7</v>
      </c>
      <c r="I121" s="121">
        <f t="shared" si="3"/>
        <v>980.40000000000009</v>
      </c>
      <c r="J121" s="127"/>
    </row>
    <row r="122" spans="1:10" ht="132">
      <c r="A122" s="126"/>
      <c r="B122" s="119">
        <v>4</v>
      </c>
      <c r="C122" s="10" t="s">
        <v>811</v>
      </c>
      <c r="D122" s="130" t="s">
        <v>813</v>
      </c>
      <c r="E122" s="161" t="s">
        <v>279</v>
      </c>
      <c r="F122" s="162"/>
      <c r="G122" s="11" t="s">
        <v>812</v>
      </c>
      <c r="H122" s="14">
        <v>48.87</v>
      </c>
      <c r="I122" s="121">
        <f t="shared" si="3"/>
        <v>195.48</v>
      </c>
      <c r="J122" s="127"/>
    </row>
    <row r="123" spans="1:10" ht="132">
      <c r="A123" s="126"/>
      <c r="B123" s="119">
        <v>8</v>
      </c>
      <c r="C123" s="10" t="s">
        <v>811</v>
      </c>
      <c r="D123" s="130" t="s">
        <v>753</v>
      </c>
      <c r="E123" s="161" t="s">
        <v>279</v>
      </c>
      <c r="F123" s="162"/>
      <c r="G123" s="11" t="s">
        <v>812</v>
      </c>
      <c r="H123" s="14">
        <v>54.34</v>
      </c>
      <c r="I123" s="121">
        <f t="shared" si="3"/>
        <v>434.72</v>
      </c>
      <c r="J123" s="127"/>
    </row>
    <row r="124" spans="1:10" ht="132">
      <c r="A124" s="126"/>
      <c r="B124" s="119">
        <v>2</v>
      </c>
      <c r="C124" s="10" t="s">
        <v>811</v>
      </c>
      <c r="D124" s="130" t="s">
        <v>753</v>
      </c>
      <c r="E124" s="161" t="s">
        <v>278</v>
      </c>
      <c r="F124" s="162"/>
      <c r="G124" s="11" t="s">
        <v>812</v>
      </c>
      <c r="H124" s="14">
        <v>54.34</v>
      </c>
      <c r="I124" s="121">
        <f t="shared" si="3"/>
        <v>108.68</v>
      </c>
      <c r="J124" s="127"/>
    </row>
    <row r="125" spans="1:10" ht="60">
      <c r="A125" s="126"/>
      <c r="B125" s="119">
        <v>4</v>
      </c>
      <c r="C125" s="10" t="s">
        <v>814</v>
      </c>
      <c r="D125" s="130" t="s">
        <v>763</v>
      </c>
      <c r="E125" s="161" t="s">
        <v>279</v>
      </c>
      <c r="F125" s="162"/>
      <c r="G125" s="11" t="s">
        <v>815</v>
      </c>
      <c r="H125" s="14">
        <v>36.11</v>
      </c>
      <c r="I125" s="121">
        <f t="shared" si="3"/>
        <v>144.44</v>
      </c>
      <c r="J125" s="127"/>
    </row>
    <row r="126" spans="1:10" ht="60">
      <c r="A126" s="126"/>
      <c r="B126" s="119">
        <v>4</v>
      </c>
      <c r="C126" s="10" t="s">
        <v>814</v>
      </c>
      <c r="D126" s="130" t="s">
        <v>763</v>
      </c>
      <c r="E126" s="161" t="s">
        <v>589</v>
      </c>
      <c r="F126" s="162"/>
      <c r="G126" s="11" t="s">
        <v>815</v>
      </c>
      <c r="H126" s="14">
        <v>36.11</v>
      </c>
      <c r="I126" s="121">
        <f t="shared" si="3"/>
        <v>144.44</v>
      </c>
      <c r="J126" s="127"/>
    </row>
    <row r="127" spans="1:10" ht="84">
      <c r="A127" s="126"/>
      <c r="B127" s="119">
        <v>6</v>
      </c>
      <c r="C127" s="10" t="s">
        <v>816</v>
      </c>
      <c r="D127" s="130" t="s">
        <v>733</v>
      </c>
      <c r="E127" s="161" t="s">
        <v>728</v>
      </c>
      <c r="F127" s="162"/>
      <c r="G127" s="11" t="s">
        <v>817</v>
      </c>
      <c r="H127" s="14">
        <v>25.17</v>
      </c>
      <c r="I127" s="121">
        <f t="shared" si="3"/>
        <v>151.02000000000001</v>
      </c>
      <c r="J127" s="127"/>
    </row>
    <row r="128" spans="1:10" ht="84">
      <c r="A128" s="126"/>
      <c r="B128" s="120">
        <v>2</v>
      </c>
      <c r="C128" s="12" t="s">
        <v>818</v>
      </c>
      <c r="D128" s="131" t="s">
        <v>732</v>
      </c>
      <c r="E128" s="159"/>
      <c r="F128" s="160"/>
      <c r="G128" s="13" t="s">
        <v>819</v>
      </c>
      <c r="H128" s="15">
        <v>235.25</v>
      </c>
      <c r="I128" s="122">
        <f t="shared" si="3"/>
        <v>470.5</v>
      </c>
      <c r="J128" s="127"/>
    </row>
  </sheetData>
  <mergeCells count="111">
    <mergeCell ref="I10:I11"/>
    <mergeCell ref="I14:I15"/>
    <mergeCell ref="E20:F20"/>
    <mergeCell ref="E21:F21"/>
    <mergeCell ref="E22:F22"/>
    <mergeCell ref="E30:F30"/>
    <mergeCell ref="E31:F31"/>
    <mergeCell ref="E32:F32"/>
    <mergeCell ref="E28:F28"/>
    <mergeCell ref="E29:F29"/>
    <mergeCell ref="E33:F33"/>
    <mergeCell ref="E34:F34"/>
    <mergeCell ref="E35:F35"/>
    <mergeCell ref="E36:F36"/>
    <mergeCell ref="E37:F37"/>
    <mergeCell ref="E23:F23"/>
    <mergeCell ref="E24:F24"/>
    <mergeCell ref="E25:F25"/>
    <mergeCell ref="E26:F26"/>
    <mergeCell ref="E27:F27"/>
    <mergeCell ref="E43:F43"/>
    <mergeCell ref="E44:F44"/>
    <mergeCell ref="E45:F45"/>
    <mergeCell ref="E46:F46"/>
    <mergeCell ref="E47:F47"/>
    <mergeCell ref="E38:F38"/>
    <mergeCell ref="E39:F39"/>
    <mergeCell ref="E40:F40"/>
    <mergeCell ref="E41:F41"/>
    <mergeCell ref="E42:F42"/>
    <mergeCell ref="E53:F53"/>
    <mergeCell ref="E54:F54"/>
    <mergeCell ref="E55:F55"/>
    <mergeCell ref="E56:F56"/>
    <mergeCell ref="E57:F57"/>
    <mergeCell ref="E48:F48"/>
    <mergeCell ref="E49:F49"/>
    <mergeCell ref="E50:F50"/>
    <mergeCell ref="E51:F51"/>
    <mergeCell ref="E52:F52"/>
    <mergeCell ref="E63:F63"/>
    <mergeCell ref="E64:F64"/>
    <mergeCell ref="E65:F65"/>
    <mergeCell ref="E66:F66"/>
    <mergeCell ref="E67:F67"/>
    <mergeCell ref="E58:F58"/>
    <mergeCell ref="E59:F59"/>
    <mergeCell ref="E60:F60"/>
    <mergeCell ref="E61:F61"/>
    <mergeCell ref="E62:F62"/>
    <mergeCell ref="E73:F73"/>
    <mergeCell ref="E74:F74"/>
    <mergeCell ref="E75:F75"/>
    <mergeCell ref="E76:F76"/>
    <mergeCell ref="E77:F77"/>
    <mergeCell ref="E68:F68"/>
    <mergeCell ref="E69:F69"/>
    <mergeCell ref="E70:F70"/>
    <mergeCell ref="E71:F71"/>
    <mergeCell ref="E72:F72"/>
    <mergeCell ref="E83:F83"/>
    <mergeCell ref="E84:F84"/>
    <mergeCell ref="E85:F85"/>
    <mergeCell ref="E86:F86"/>
    <mergeCell ref="E87:F87"/>
    <mergeCell ref="E78:F78"/>
    <mergeCell ref="E79:F79"/>
    <mergeCell ref="E80:F80"/>
    <mergeCell ref="E81:F81"/>
    <mergeCell ref="E82:F82"/>
    <mergeCell ref="E93:F93"/>
    <mergeCell ref="E94:F94"/>
    <mergeCell ref="E95:F95"/>
    <mergeCell ref="E96:F96"/>
    <mergeCell ref="E97:F97"/>
    <mergeCell ref="E88:F88"/>
    <mergeCell ref="E89:F89"/>
    <mergeCell ref="E90:F90"/>
    <mergeCell ref="E91:F91"/>
    <mergeCell ref="E92:F92"/>
    <mergeCell ref="E103:F103"/>
    <mergeCell ref="E104:F104"/>
    <mergeCell ref="E105:F105"/>
    <mergeCell ref="E106:F106"/>
    <mergeCell ref="E107:F107"/>
    <mergeCell ref="E98:F98"/>
    <mergeCell ref="E99:F99"/>
    <mergeCell ref="E100:F100"/>
    <mergeCell ref="E101:F101"/>
    <mergeCell ref="E102:F102"/>
    <mergeCell ref="E113:F113"/>
    <mergeCell ref="E114:F114"/>
    <mergeCell ref="E115:F115"/>
    <mergeCell ref="E116:F116"/>
    <mergeCell ref="E117:F117"/>
    <mergeCell ref="E108:F108"/>
    <mergeCell ref="E109:F109"/>
    <mergeCell ref="E110:F110"/>
    <mergeCell ref="E111:F111"/>
    <mergeCell ref="E112:F112"/>
    <mergeCell ref="E128:F128"/>
    <mergeCell ref="E123:F123"/>
    <mergeCell ref="E124:F124"/>
    <mergeCell ref="E125:F125"/>
    <mergeCell ref="E126:F126"/>
    <mergeCell ref="E127:F127"/>
    <mergeCell ref="E118:F118"/>
    <mergeCell ref="E119:F119"/>
    <mergeCell ref="E120:F120"/>
    <mergeCell ref="E121:F121"/>
    <mergeCell ref="E122:F12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40"/>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2">
        <f>N2/N3</f>
        <v>1</v>
      </c>
      <c r="O1" t="s">
        <v>187</v>
      </c>
    </row>
    <row r="2" spans="1:15" ht="15.75" customHeight="1">
      <c r="A2" s="126"/>
      <c r="B2" s="137" t="s">
        <v>139</v>
      </c>
      <c r="C2" s="132"/>
      <c r="D2" s="132"/>
      <c r="E2" s="132"/>
      <c r="F2" s="132"/>
      <c r="G2" s="132"/>
      <c r="H2" s="132"/>
      <c r="I2" s="132"/>
      <c r="J2" s="132"/>
      <c r="K2" s="138" t="s">
        <v>145</v>
      </c>
      <c r="L2" s="127"/>
      <c r="N2">
        <v>25712.920000000006</v>
      </c>
      <c r="O2" t="s">
        <v>188</v>
      </c>
    </row>
    <row r="3" spans="1:15" ht="12.75" customHeight="1">
      <c r="A3" s="126"/>
      <c r="B3" s="134" t="s">
        <v>140</v>
      </c>
      <c r="C3" s="132"/>
      <c r="D3" s="132"/>
      <c r="E3" s="132"/>
      <c r="F3" s="132"/>
      <c r="G3" s="132"/>
      <c r="H3" s="132"/>
      <c r="I3" s="132"/>
      <c r="J3" s="132"/>
      <c r="K3" s="132"/>
      <c r="L3" s="127"/>
      <c r="N3">
        <v>25712.920000000006</v>
      </c>
      <c r="O3" t="s">
        <v>189</v>
      </c>
    </row>
    <row r="4" spans="1:15" ht="12.75" customHeight="1">
      <c r="A4" s="126"/>
      <c r="B4" s="134" t="s">
        <v>141</v>
      </c>
      <c r="C4" s="132"/>
      <c r="D4" s="132"/>
      <c r="E4" s="132"/>
      <c r="F4" s="132"/>
      <c r="G4" s="132"/>
      <c r="H4" s="132"/>
      <c r="I4" s="132"/>
      <c r="J4" s="132"/>
      <c r="K4" s="132"/>
      <c r="L4" s="127"/>
    </row>
    <row r="5" spans="1:15" ht="12.75" customHeight="1">
      <c r="A5" s="126"/>
      <c r="B5" s="134" t="s">
        <v>142</v>
      </c>
      <c r="C5" s="132"/>
      <c r="D5" s="132"/>
      <c r="E5" s="132"/>
      <c r="F5" s="132"/>
      <c r="G5" s="132"/>
      <c r="H5" s="132"/>
      <c r="I5" s="132"/>
      <c r="J5" s="132"/>
      <c r="K5" s="132"/>
      <c r="L5" s="127"/>
    </row>
    <row r="6" spans="1:15" ht="12.75" customHeight="1">
      <c r="A6" s="126"/>
      <c r="B6" s="134" t="s">
        <v>143</v>
      </c>
      <c r="C6" s="132"/>
      <c r="D6" s="132"/>
      <c r="E6" s="132"/>
      <c r="F6" s="132"/>
      <c r="G6" s="132"/>
      <c r="H6" s="132"/>
      <c r="I6" s="132"/>
      <c r="J6" s="132"/>
      <c r="K6" s="132"/>
      <c r="L6" s="127"/>
    </row>
    <row r="7" spans="1:15" ht="12.75" customHeight="1">
      <c r="A7" s="126"/>
      <c r="B7" s="134" t="s">
        <v>144</v>
      </c>
      <c r="C7" s="132"/>
      <c r="D7" s="132"/>
      <c r="E7" s="132"/>
      <c r="F7" s="132"/>
      <c r="G7" s="132"/>
      <c r="H7" s="132"/>
      <c r="I7" s="132"/>
      <c r="J7" s="132"/>
      <c r="K7" s="132"/>
      <c r="L7" s="127"/>
    </row>
    <row r="8" spans="1:15" ht="12.75" customHeight="1">
      <c r="A8" s="126"/>
      <c r="B8" s="132"/>
      <c r="C8" s="132"/>
      <c r="D8" s="132"/>
      <c r="E8" s="132"/>
      <c r="F8" s="132"/>
      <c r="G8" s="132"/>
      <c r="H8" s="132"/>
      <c r="I8" s="132"/>
      <c r="J8" s="132"/>
      <c r="K8" s="132"/>
      <c r="L8" s="127"/>
    </row>
    <row r="9" spans="1:15" ht="12.75" customHeight="1">
      <c r="A9" s="126"/>
      <c r="B9" s="113" t="s">
        <v>5</v>
      </c>
      <c r="C9" s="114"/>
      <c r="D9" s="114"/>
      <c r="E9" s="114"/>
      <c r="F9" s="115"/>
      <c r="G9" s="110"/>
      <c r="H9" s="111" t="s">
        <v>12</v>
      </c>
      <c r="I9" s="132"/>
      <c r="J9" s="132"/>
      <c r="K9" s="111" t="s">
        <v>201</v>
      </c>
      <c r="L9" s="127"/>
    </row>
    <row r="10" spans="1:15" ht="15" customHeight="1">
      <c r="A10" s="126"/>
      <c r="B10" s="126" t="s">
        <v>716</v>
      </c>
      <c r="C10" s="132"/>
      <c r="D10" s="132"/>
      <c r="E10" s="132"/>
      <c r="F10" s="127"/>
      <c r="G10" s="128"/>
      <c r="H10" s="128" t="s">
        <v>716</v>
      </c>
      <c r="I10" s="132"/>
      <c r="J10" s="132"/>
      <c r="K10" s="165">
        <f>IF(Invoice!J10&lt;&gt;"",Invoice!J10,"")</f>
        <v>53857</v>
      </c>
      <c r="L10" s="127"/>
    </row>
    <row r="11" spans="1:15" ht="12.75" customHeight="1">
      <c r="A11" s="126"/>
      <c r="B11" s="126" t="s">
        <v>717</v>
      </c>
      <c r="C11" s="132"/>
      <c r="D11" s="132"/>
      <c r="E11" s="132"/>
      <c r="F11" s="127"/>
      <c r="G11" s="128"/>
      <c r="H11" s="128" t="s">
        <v>717</v>
      </c>
      <c r="I11" s="132"/>
      <c r="J11" s="132"/>
      <c r="K11" s="166"/>
      <c r="L11" s="127"/>
    </row>
    <row r="12" spans="1:15" ht="12.75" customHeight="1">
      <c r="A12" s="126"/>
      <c r="B12" s="126" t="s">
        <v>718</v>
      </c>
      <c r="C12" s="132"/>
      <c r="D12" s="132"/>
      <c r="E12" s="132"/>
      <c r="F12" s="127"/>
      <c r="G12" s="128"/>
      <c r="H12" s="128" t="s">
        <v>718</v>
      </c>
      <c r="I12" s="132"/>
      <c r="J12" s="132"/>
      <c r="K12" s="132"/>
      <c r="L12" s="127"/>
    </row>
    <row r="13" spans="1:15" ht="12.75" customHeight="1">
      <c r="A13" s="126"/>
      <c r="B13" s="126" t="s">
        <v>719</v>
      </c>
      <c r="C13" s="132"/>
      <c r="D13" s="132"/>
      <c r="E13" s="132"/>
      <c r="F13" s="127"/>
      <c r="G13" s="128"/>
      <c r="H13" s="128" t="s">
        <v>719</v>
      </c>
      <c r="I13" s="132"/>
      <c r="J13" s="132"/>
      <c r="K13" s="111" t="s">
        <v>16</v>
      </c>
      <c r="L13" s="127"/>
    </row>
    <row r="14" spans="1:15" ht="15" customHeight="1">
      <c r="A14" s="126"/>
      <c r="B14" s="126" t="s">
        <v>157</v>
      </c>
      <c r="C14" s="132"/>
      <c r="D14" s="132"/>
      <c r="E14" s="132"/>
      <c r="F14" s="127"/>
      <c r="G14" s="128"/>
      <c r="H14" s="128" t="s">
        <v>157</v>
      </c>
      <c r="I14" s="132"/>
      <c r="J14" s="132"/>
      <c r="K14" s="167">
        <f>Invoice!J14</f>
        <v>45383</v>
      </c>
      <c r="L14" s="127"/>
    </row>
    <row r="15" spans="1:15" ht="15" customHeight="1">
      <c r="A15" s="126"/>
      <c r="B15" s="6" t="s">
        <v>11</v>
      </c>
      <c r="C15" s="7"/>
      <c r="D15" s="7"/>
      <c r="E15" s="7"/>
      <c r="F15" s="8"/>
      <c r="G15" s="128"/>
      <c r="H15" s="9" t="s">
        <v>11</v>
      </c>
      <c r="I15" s="132"/>
      <c r="J15" s="132"/>
      <c r="K15" s="168"/>
      <c r="L15" s="127"/>
    </row>
    <row r="16" spans="1:15" ht="15" customHeight="1">
      <c r="A16" s="126"/>
      <c r="B16" s="132"/>
      <c r="C16" s="132"/>
      <c r="D16" s="132"/>
      <c r="E16" s="132"/>
      <c r="F16" s="132"/>
      <c r="G16" s="132"/>
      <c r="H16" s="132"/>
      <c r="I16" s="136" t="s">
        <v>147</v>
      </c>
      <c r="J16" s="136" t="s">
        <v>147</v>
      </c>
      <c r="K16" s="142">
        <v>42261</v>
      </c>
      <c r="L16" s="127"/>
    </row>
    <row r="17" spans="1:12" ht="12.75" customHeight="1">
      <c r="A17" s="126"/>
      <c r="B17" s="132" t="s">
        <v>720</v>
      </c>
      <c r="C17" s="132"/>
      <c r="D17" s="132"/>
      <c r="E17" s="132"/>
      <c r="F17" s="132"/>
      <c r="G17" s="132"/>
      <c r="H17" s="132"/>
      <c r="I17" s="136" t="s">
        <v>148</v>
      </c>
      <c r="J17" s="136" t="s">
        <v>148</v>
      </c>
      <c r="K17" s="142" t="str">
        <f>IF(Invoice!J17&lt;&gt;"",Invoice!J17,"")</f>
        <v>Sunny</v>
      </c>
      <c r="L17" s="127"/>
    </row>
    <row r="18" spans="1:12" ht="18" customHeight="1">
      <c r="A18" s="126"/>
      <c r="B18" s="132" t="s">
        <v>721</v>
      </c>
      <c r="C18" s="132"/>
      <c r="D18" s="132"/>
      <c r="E18" s="132"/>
      <c r="F18" s="132"/>
      <c r="G18" s="132"/>
      <c r="H18" s="132"/>
      <c r="I18" s="135" t="s">
        <v>264</v>
      </c>
      <c r="J18" s="135" t="s">
        <v>264</v>
      </c>
      <c r="K18" s="116" t="s">
        <v>282</v>
      </c>
      <c r="L18" s="127"/>
    </row>
    <row r="19" spans="1:12" ht="12.75" customHeight="1">
      <c r="A19" s="126"/>
      <c r="B19" s="132"/>
      <c r="C19" s="132"/>
      <c r="D19" s="132"/>
      <c r="E19" s="132"/>
      <c r="F19" s="132"/>
      <c r="G19" s="132"/>
      <c r="H19" s="132"/>
      <c r="I19" s="132"/>
      <c r="J19" s="132"/>
      <c r="K19" s="132"/>
      <c r="L19" s="127"/>
    </row>
    <row r="20" spans="1:12">
      <c r="A20" s="126"/>
      <c r="B20" s="112" t="s">
        <v>204</v>
      </c>
      <c r="C20" s="112" t="s">
        <v>205</v>
      </c>
      <c r="D20" s="112" t="s">
        <v>290</v>
      </c>
      <c r="E20" s="129" t="s">
        <v>206</v>
      </c>
      <c r="F20" s="169" t="s">
        <v>207</v>
      </c>
      <c r="G20" s="170"/>
      <c r="H20" s="112" t="s">
        <v>174</v>
      </c>
      <c r="I20" s="112" t="s">
        <v>208</v>
      </c>
      <c r="J20" s="112" t="s">
        <v>208</v>
      </c>
      <c r="K20" s="112" t="s">
        <v>26</v>
      </c>
      <c r="L20" s="127"/>
    </row>
    <row r="21" spans="1:12">
      <c r="A21" s="126"/>
      <c r="B21" s="117"/>
      <c r="C21" s="117"/>
      <c r="D21" s="117"/>
      <c r="E21" s="118"/>
      <c r="F21" s="171"/>
      <c r="G21" s="172"/>
      <c r="H21" s="117" t="s">
        <v>146</v>
      </c>
      <c r="I21" s="117"/>
      <c r="J21" s="117"/>
      <c r="K21" s="117"/>
      <c r="L21" s="127"/>
    </row>
    <row r="22" spans="1:12" ht="12.75" customHeight="1">
      <c r="A22" s="126"/>
      <c r="B22" s="119">
        <f>'Tax Invoice'!D18</f>
        <v>4</v>
      </c>
      <c r="C22" s="10" t="s">
        <v>722</v>
      </c>
      <c r="D22" s="10" t="s">
        <v>820</v>
      </c>
      <c r="E22" s="130" t="s">
        <v>723</v>
      </c>
      <c r="F22" s="161" t="s">
        <v>279</v>
      </c>
      <c r="G22" s="162"/>
      <c r="H22" s="11" t="s">
        <v>724</v>
      </c>
      <c r="I22" s="14">
        <f t="shared" ref="I22:I53" si="0">ROUNDUP(J22*$N$1,2)</f>
        <v>25.17</v>
      </c>
      <c r="J22" s="14">
        <v>25.17</v>
      </c>
      <c r="K22" s="121">
        <f t="shared" ref="K22:K53" si="1">I22*B22</f>
        <v>100.68</v>
      </c>
      <c r="L22" s="127"/>
    </row>
    <row r="23" spans="1:12" ht="12.75" customHeight="1">
      <c r="A23" s="126"/>
      <c r="B23" s="119">
        <f>'Tax Invoice'!D19</f>
        <v>8</v>
      </c>
      <c r="C23" s="10" t="s">
        <v>722</v>
      </c>
      <c r="D23" s="10" t="s">
        <v>821</v>
      </c>
      <c r="E23" s="130" t="s">
        <v>725</v>
      </c>
      <c r="F23" s="161" t="s">
        <v>279</v>
      </c>
      <c r="G23" s="162"/>
      <c r="H23" s="11" t="s">
        <v>724</v>
      </c>
      <c r="I23" s="14">
        <f t="shared" si="0"/>
        <v>30.64</v>
      </c>
      <c r="J23" s="14">
        <v>30.64</v>
      </c>
      <c r="K23" s="121">
        <f t="shared" si="1"/>
        <v>245.12</v>
      </c>
      <c r="L23" s="127"/>
    </row>
    <row r="24" spans="1:12" ht="12.75" customHeight="1">
      <c r="A24" s="126"/>
      <c r="B24" s="119">
        <f>'Tax Invoice'!D20</f>
        <v>4</v>
      </c>
      <c r="C24" s="10" t="s">
        <v>726</v>
      </c>
      <c r="D24" s="10" t="s">
        <v>822</v>
      </c>
      <c r="E24" s="130" t="s">
        <v>727</v>
      </c>
      <c r="F24" s="161" t="s">
        <v>728</v>
      </c>
      <c r="G24" s="162"/>
      <c r="H24" s="11" t="s">
        <v>729</v>
      </c>
      <c r="I24" s="14">
        <f t="shared" si="0"/>
        <v>20.059999999999999</v>
      </c>
      <c r="J24" s="14">
        <v>20.059999999999999</v>
      </c>
      <c r="K24" s="121">
        <f t="shared" si="1"/>
        <v>80.239999999999995</v>
      </c>
      <c r="L24" s="127"/>
    </row>
    <row r="25" spans="1:12" ht="12.75" customHeight="1">
      <c r="A25" s="126"/>
      <c r="B25" s="119">
        <f>'Tax Invoice'!D21</f>
        <v>4</v>
      </c>
      <c r="C25" s="10" t="s">
        <v>726</v>
      </c>
      <c r="D25" s="10" t="s">
        <v>822</v>
      </c>
      <c r="E25" s="130" t="s">
        <v>727</v>
      </c>
      <c r="F25" s="161" t="s">
        <v>730</v>
      </c>
      <c r="G25" s="162"/>
      <c r="H25" s="11" t="s">
        <v>729</v>
      </c>
      <c r="I25" s="14">
        <f t="shared" si="0"/>
        <v>20.059999999999999</v>
      </c>
      <c r="J25" s="14">
        <v>20.059999999999999</v>
      </c>
      <c r="K25" s="121">
        <f t="shared" si="1"/>
        <v>80.239999999999995</v>
      </c>
      <c r="L25" s="127"/>
    </row>
    <row r="26" spans="1:12" ht="12.75" customHeight="1">
      <c r="A26" s="126"/>
      <c r="B26" s="119">
        <f>'Tax Invoice'!D22</f>
        <v>2</v>
      </c>
      <c r="C26" s="10" t="s">
        <v>726</v>
      </c>
      <c r="D26" s="10" t="s">
        <v>823</v>
      </c>
      <c r="E26" s="130" t="s">
        <v>731</v>
      </c>
      <c r="F26" s="161" t="s">
        <v>279</v>
      </c>
      <c r="G26" s="162"/>
      <c r="H26" s="11" t="s">
        <v>729</v>
      </c>
      <c r="I26" s="14">
        <f t="shared" si="0"/>
        <v>25.17</v>
      </c>
      <c r="J26" s="14">
        <v>25.17</v>
      </c>
      <c r="K26" s="121">
        <f t="shared" si="1"/>
        <v>50.34</v>
      </c>
      <c r="L26" s="127"/>
    </row>
    <row r="27" spans="1:12" ht="12.75" customHeight="1">
      <c r="A27" s="126"/>
      <c r="B27" s="119">
        <f>'Tax Invoice'!D23</f>
        <v>4</v>
      </c>
      <c r="C27" s="10" t="s">
        <v>726</v>
      </c>
      <c r="D27" s="10" t="s">
        <v>823</v>
      </c>
      <c r="E27" s="130" t="s">
        <v>731</v>
      </c>
      <c r="F27" s="161" t="s">
        <v>728</v>
      </c>
      <c r="G27" s="162"/>
      <c r="H27" s="11" t="s">
        <v>729</v>
      </c>
      <c r="I27" s="14">
        <f t="shared" si="0"/>
        <v>25.17</v>
      </c>
      <c r="J27" s="14">
        <v>25.17</v>
      </c>
      <c r="K27" s="121">
        <f t="shared" si="1"/>
        <v>100.68</v>
      </c>
      <c r="L27" s="127"/>
    </row>
    <row r="28" spans="1:12" ht="12.75" customHeight="1">
      <c r="A28" s="126"/>
      <c r="B28" s="119">
        <f>'Tax Invoice'!D24</f>
        <v>4</v>
      </c>
      <c r="C28" s="10" t="s">
        <v>726</v>
      </c>
      <c r="D28" s="10" t="s">
        <v>824</v>
      </c>
      <c r="E28" s="130" t="s">
        <v>732</v>
      </c>
      <c r="F28" s="161" t="s">
        <v>115</v>
      </c>
      <c r="G28" s="162"/>
      <c r="H28" s="11" t="s">
        <v>729</v>
      </c>
      <c r="I28" s="14">
        <f t="shared" si="0"/>
        <v>28.81</v>
      </c>
      <c r="J28" s="14">
        <v>28.81</v>
      </c>
      <c r="K28" s="121">
        <f t="shared" si="1"/>
        <v>115.24</v>
      </c>
      <c r="L28" s="127"/>
    </row>
    <row r="29" spans="1:12" ht="12.75" customHeight="1">
      <c r="A29" s="126"/>
      <c r="B29" s="119">
        <f>'Tax Invoice'!D25</f>
        <v>4</v>
      </c>
      <c r="C29" s="10" t="s">
        <v>726</v>
      </c>
      <c r="D29" s="10" t="s">
        <v>825</v>
      </c>
      <c r="E29" s="130" t="s">
        <v>733</v>
      </c>
      <c r="F29" s="161" t="s">
        <v>115</v>
      </c>
      <c r="G29" s="162"/>
      <c r="H29" s="11" t="s">
        <v>729</v>
      </c>
      <c r="I29" s="14">
        <f t="shared" si="0"/>
        <v>32.1</v>
      </c>
      <c r="J29" s="14">
        <v>32.1</v>
      </c>
      <c r="K29" s="121">
        <f t="shared" si="1"/>
        <v>128.4</v>
      </c>
      <c r="L29" s="127"/>
    </row>
    <row r="30" spans="1:12" ht="12.75" customHeight="1">
      <c r="A30" s="126"/>
      <c r="B30" s="119">
        <f>'Tax Invoice'!D26</f>
        <v>2</v>
      </c>
      <c r="C30" s="10" t="s">
        <v>726</v>
      </c>
      <c r="D30" s="10" t="s">
        <v>825</v>
      </c>
      <c r="E30" s="130" t="s">
        <v>733</v>
      </c>
      <c r="F30" s="161" t="s">
        <v>728</v>
      </c>
      <c r="G30" s="162"/>
      <c r="H30" s="11" t="s">
        <v>729</v>
      </c>
      <c r="I30" s="14">
        <f t="shared" si="0"/>
        <v>32.1</v>
      </c>
      <c r="J30" s="14">
        <v>32.1</v>
      </c>
      <c r="K30" s="121">
        <f t="shared" si="1"/>
        <v>64.2</v>
      </c>
      <c r="L30" s="127"/>
    </row>
    <row r="31" spans="1:12" ht="12.75" customHeight="1">
      <c r="A31" s="126"/>
      <c r="B31" s="119">
        <f>'Tax Invoice'!D27</f>
        <v>2</v>
      </c>
      <c r="C31" s="10" t="s">
        <v>726</v>
      </c>
      <c r="D31" s="10" t="s">
        <v>826</v>
      </c>
      <c r="E31" s="130" t="s">
        <v>734</v>
      </c>
      <c r="F31" s="161" t="s">
        <v>735</v>
      </c>
      <c r="G31" s="162"/>
      <c r="H31" s="11" t="s">
        <v>729</v>
      </c>
      <c r="I31" s="14">
        <f t="shared" si="0"/>
        <v>45.23</v>
      </c>
      <c r="J31" s="14">
        <v>45.23</v>
      </c>
      <c r="K31" s="121">
        <f t="shared" si="1"/>
        <v>90.46</v>
      </c>
      <c r="L31" s="127"/>
    </row>
    <row r="32" spans="1:12" ht="12.75" customHeight="1">
      <c r="A32" s="126"/>
      <c r="B32" s="119">
        <f>'Tax Invoice'!D28</f>
        <v>6</v>
      </c>
      <c r="C32" s="10" t="s">
        <v>726</v>
      </c>
      <c r="D32" s="10" t="s">
        <v>827</v>
      </c>
      <c r="E32" s="130" t="s">
        <v>736</v>
      </c>
      <c r="F32" s="161" t="s">
        <v>728</v>
      </c>
      <c r="G32" s="162"/>
      <c r="H32" s="11" t="s">
        <v>729</v>
      </c>
      <c r="I32" s="14">
        <f t="shared" si="0"/>
        <v>54.34</v>
      </c>
      <c r="J32" s="14">
        <v>54.34</v>
      </c>
      <c r="K32" s="121">
        <f t="shared" si="1"/>
        <v>326.04000000000002</v>
      </c>
      <c r="L32" s="127"/>
    </row>
    <row r="33" spans="1:12" ht="12.75" customHeight="1">
      <c r="A33" s="126"/>
      <c r="B33" s="119">
        <f>'Tax Invoice'!D29</f>
        <v>2</v>
      </c>
      <c r="C33" s="10" t="s">
        <v>726</v>
      </c>
      <c r="D33" s="10" t="s">
        <v>827</v>
      </c>
      <c r="E33" s="130" t="s">
        <v>736</v>
      </c>
      <c r="F33" s="161" t="s">
        <v>730</v>
      </c>
      <c r="G33" s="162"/>
      <c r="H33" s="11" t="s">
        <v>729</v>
      </c>
      <c r="I33" s="14">
        <f t="shared" si="0"/>
        <v>54.34</v>
      </c>
      <c r="J33" s="14">
        <v>54.34</v>
      </c>
      <c r="K33" s="121">
        <f t="shared" si="1"/>
        <v>108.68</v>
      </c>
      <c r="L33" s="127"/>
    </row>
    <row r="34" spans="1:12" ht="12.75" customHeight="1">
      <c r="A34" s="126"/>
      <c r="B34" s="119">
        <f>'Tax Invoice'!D30</f>
        <v>4</v>
      </c>
      <c r="C34" s="10" t="s">
        <v>737</v>
      </c>
      <c r="D34" s="10" t="s">
        <v>828</v>
      </c>
      <c r="E34" s="130" t="s">
        <v>738</v>
      </c>
      <c r="F34" s="161" t="s">
        <v>112</v>
      </c>
      <c r="G34" s="162"/>
      <c r="H34" s="11" t="s">
        <v>739</v>
      </c>
      <c r="I34" s="14">
        <f t="shared" si="0"/>
        <v>36.11</v>
      </c>
      <c r="J34" s="14">
        <v>36.11</v>
      </c>
      <c r="K34" s="121">
        <f t="shared" si="1"/>
        <v>144.44</v>
      </c>
      <c r="L34" s="127"/>
    </row>
    <row r="35" spans="1:12" ht="12.75" customHeight="1">
      <c r="A35" s="126"/>
      <c r="B35" s="119">
        <f>'Tax Invoice'!D31</f>
        <v>4</v>
      </c>
      <c r="C35" s="10" t="s">
        <v>737</v>
      </c>
      <c r="D35" s="10" t="s">
        <v>829</v>
      </c>
      <c r="E35" s="130" t="s">
        <v>740</v>
      </c>
      <c r="F35" s="161" t="s">
        <v>112</v>
      </c>
      <c r="G35" s="162"/>
      <c r="H35" s="11" t="s">
        <v>739</v>
      </c>
      <c r="I35" s="14">
        <f t="shared" si="0"/>
        <v>70.760000000000005</v>
      </c>
      <c r="J35" s="14">
        <v>70.760000000000005</v>
      </c>
      <c r="K35" s="121">
        <f t="shared" si="1"/>
        <v>283.04000000000002</v>
      </c>
      <c r="L35" s="127"/>
    </row>
    <row r="36" spans="1:12" ht="12.75" customHeight="1">
      <c r="A36" s="126"/>
      <c r="B36" s="119">
        <f>'Tax Invoice'!D32</f>
        <v>2</v>
      </c>
      <c r="C36" s="10" t="s">
        <v>737</v>
      </c>
      <c r="D36" s="10" t="s">
        <v>830</v>
      </c>
      <c r="E36" s="130" t="s">
        <v>741</v>
      </c>
      <c r="F36" s="161" t="s">
        <v>112</v>
      </c>
      <c r="G36" s="162"/>
      <c r="H36" s="11" t="s">
        <v>739</v>
      </c>
      <c r="I36" s="14">
        <f t="shared" si="0"/>
        <v>85.35</v>
      </c>
      <c r="J36" s="14">
        <v>85.35</v>
      </c>
      <c r="K36" s="121">
        <f t="shared" si="1"/>
        <v>170.7</v>
      </c>
      <c r="L36" s="127"/>
    </row>
    <row r="37" spans="1:12" ht="12.75" customHeight="1">
      <c r="A37" s="126"/>
      <c r="B37" s="119">
        <f>'Tax Invoice'!D33</f>
        <v>6</v>
      </c>
      <c r="C37" s="10" t="s">
        <v>742</v>
      </c>
      <c r="D37" s="10" t="s">
        <v>831</v>
      </c>
      <c r="E37" s="130" t="s">
        <v>731</v>
      </c>
      <c r="F37" s="161" t="s">
        <v>743</v>
      </c>
      <c r="G37" s="162"/>
      <c r="H37" s="11" t="s">
        <v>744</v>
      </c>
      <c r="I37" s="14">
        <f t="shared" si="0"/>
        <v>30.27</v>
      </c>
      <c r="J37" s="14">
        <v>30.27</v>
      </c>
      <c r="K37" s="121">
        <f t="shared" si="1"/>
        <v>181.62</v>
      </c>
      <c r="L37" s="127"/>
    </row>
    <row r="38" spans="1:12" ht="12.75" customHeight="1">
      <c r="A38" s="126"/>
      <c r="B38" s="119">
        <f>'Tax Invoice'!D34</f>
        <v>2</v>
      </c>
      <c r="C38" s="10" t="s">
        <v>742</v>
      </c>
      <c r="D38" s="10" t="s">
        <v>832</v>
      </c>
      <c r="E38" s="130" t="s">
        <v>741</v>
      </c>
      <c r="F38" s="161" t="s">
        <v>743</v>
      </c>
      <c r="G38" s="162"/>
      <c r="H38" s="11" t="s">
        <v>744</v>
      </c>
      <c r="I38" s="14">
        <f t="shared" si="0"/>
        <v>50.7</v>
      </c>
      <c r="J38" s="14">
        <v>50.7</v>
      </c>
      <c r="K38" s="121">
        <f t="shared" si="1"/>
        <v>101.4</v>
      </c>
      <c r="L38" s="127"/>
    </row>
    <row r="39" spans="1:12" ht="12.75" customHeight="1">
      <c r="A39" s="126"/>
      <c r="B39" s="119">
        <f>'Tax Invoice'!D35</f>
        <v>2</v>
      </c>
      <c r="C39" s="10" t="s">
        <v>745</v>
      </c>
      <c r="D39" s="10" t="s">
        <v>833</v>
      </c>
      <c r="E39" s="130" t="s">
        <v>740</v>
      </c>
      <c r="F39" s="161" t="s">
        <v>115</v>
      </c>
      <c r="G39" s="162"/>
      <c r="H39" s="11" t="s">
        <v>746</v>
      </c>
      <c r="I39" s="14">
        <f t="shared" si="0"/>
        <v>39.39</v>
      </c>
      <c r="J39" s="14">
        <v>39.39</v>
      </c>
      <c r="K39" s="121">
        <f t="shared" si="1"/>
        <v>78.78</v>
      </c>
      <c r="L39" s="127"/>
    </row>
    <row r="40" spans="1:12" ht="12.75" customHeight="1">
      <c r="A40" s="126"/>
      <c r="B40" s="119">
        <f>'Tax Invoice'!D36</f>
        <v>2</v>
      </c>
      <c r="C40" s="10" t="s">
        <v>745</v>
      </c>
      <c r="D40" s="10" t="s">
        <v>834</v>
      </c>
      <c r="E40" s="130" t="s">
        <v>734</v>
      </c>
      <c r="F40" s="161" t="s">
        <v>279</v>
      </c>
      <c r="G40" s="162"/>
      <c r="H40" s="11" t="s">
        <v>746</v>
      </c>
      <c r="I40" s="14">
        <f t="shared" si="0"/>
        <v>43.4</v>
      </c>
      <c r="J40" s="14">
        <v>43.4</v>
      </c>
      <c r="K40" s="121">
        <f t="shared" si="1"/>
        <v>86.8</v>
      </c>
      <c r="L40" s="127"/>
    </row>
    <row r="41" spans="1:12" ht="12.75" customHeight="1">
      <c r="A41" s="126"/>
      <c r="B41" s="119">
        <f>'Tax Invoice'!D37</f>
        <v>2</v>
      </c>
      <c r="C41" s="10" t="s">
        <v>745</v>
      </c>
      <c r="D41" s="10" t="s">
        <v>834</v>
      </c>
      <c r="E41" s="130" t="s">
        <v>734</v>
      </c>
      <c r="F41" s="161" t="s">
        <v>589</v>
      </c>
      <c r="G41" s="162"/>
      <c r="H41" s="11" t="s">
        <v>746</v>
      </c>
      <c r="I41" s="14">
        <f t="shared" si="0"/>
        <v>43.4</v>
      </c>
      <c r="J41" s="14">
        <v>43.4</v>
      </c>
      <c r="K41" s="121">
        <f t="shared" si="1"/>
        <v>86.8</v>
      </c>
      <c r="L41" s="127"/>
    </row>
    <row r="42" spans="1:12" ht="12.75" customHeight="1">
      <c r="A42" s="126"/>
      <c r="B42" s="119">
        <f>'Tax Invoice'!D38</f>
        <v>10</v>
      </c>
      <c r="C42" s="10" t="s">
        <v>747</v>
      </c>
      <c r="D42" s="10" t="s">
        <v>835</v>
      </c>
      <c r="E42" s="130" t="s">
        <v>738</v>
      </c>
      <c r="F42" s="161" t="s">
        <v>279</v>
      </c>
      <c r="G42" s="162"/>
      <c r="H42" s="11" t="s">
        <v>748</v>
      </c>
      <c r="I42" s="14">
        <f t="shared" si="0"/>
        <v>16.05</v>
      </c>
      <c r="J42" s="14">
        <v>16.05</v>
      </c>
      <c r="K42" s="121">
        <f t="shared" si="1"/>
        <v>160.5</v>
      </c>
      <c r="L42" s="127"/>
    </row>
    <row r="43" spans="1:12" ht="12.75" customHeight="1">
      <c r="A43" s="126"/>
      <c r="B43" s="119">
        <f>'Tax Invoice'!D39</f>
        <v>12</v>
      </c>
      <c r="C43" s="10" t="s">
        <v>747</v>
      </c>
      <c r="D43" s="10" t="s">
        <v>836</v>
      </c>
      <c r="E43" s="130" t="s">
        <v>740</v>
      </c>
      <c r="F43" s="161" t="s">
        <v>279</v>
      </c>
      <c r="G43" s="162"/>
      <c r="H43" s="11" t="s">
        <v>748</v>
      </c>
      <c r="I43" s="14">
        <f t="shared" si="0"/>
        <v>25.17</v>
      </c>
      <c r="J43" s="14">
        <v>25.17</v>
      </c>
      <c r="K43" s="121">
        <f t="shared" si="1"/>
        <v>302.04000000000002</v>
      </c>
      <c r="L43" s="127"/>
    </row>
    <row r="44" spans="1:12" ht="12.75" customHeight="1">
      <c r="A44" s="126"/>
      <c r="B44" s="119">
        <f>'Tax Invoice'!D40</f>
        <v>6</v>
      </c>
      <c r="C44" s="10" t="s">
        <v>747</v>
      </c>
      <c r="D44" s="10" t="s">
        <v>837</v>
      </c>
      <c r="E44" s="130" t="s">
        <v>741</v>
      </c>
      <c r="F44" s="161" t="s">
        <v>115</v>
      </c>
      <c r="G44" s="162"/>
      <c r="H44" s="11" t="s">
        <v>748</v>
      </c>
      <c r="I44" s="14">
        <f t="shared" si="0"/>
        <v>32.1</v>
      </c>
      <c r="J44" s="14">
        <v>32.1</v>
      </c>
      <c r="K44" s="121">
        <f t="shared" si="1"/>
        <v>192.60000000000002</v>
      </c>
      <c r="L44" s="127"/>
    </row>
    <row r="45" spans="1:12" ht="12.75" customHeight="1">
      <c r="A45" s="126"/>
      <c r="B45" s="119">
        <f>'Tax Invoice'!D41</f>
        <v>8</v>
      </c>
      <c r="C45" s="10" t="s">
        <v>747</v>
      </c>
      <c r="D45" s="10" t="s">
        <v>838</v>
      </c>
      <c r="E45" s="130" t="s">
        <v>736</v>
      </c>
      <c r="F45" s="161" t="s">
        <v>115</v>
      </c>
      <c r="G45" s="162"/>
      <c r="H45" s="11" t="s">
        <v>748</v>
      </c>
      <c r="I45" s="14">
        <f t="shared" si="0"/>
        <v>33.92</v>
      </c>
      <c r="J45" s="14">
        <v>33.92</v>
      </c>
      <c r="K45" s="121">
        <f t="shared" si="1"/>
        <v>271.36</v>
      </c>
      <c r="L45" s="127"/>
    </row>
    <row r="46" spans="1:12" ht="12.75" customHeight="1">
      <c r="A46" s="126"/>
      <c r="B46" s="119">
        <f>'Tax Invoice'!D42</f>
        <v>12</v>
      </c>
      <c r="C46" s="10" t="s">
        <v>749</v>
      </c>
      <c r="D46" s="10" t="s">
        <v>839</v>
      </c>
      <c r="E46" s="130" t="s">
        <v>723</v>
      </c>
      <c r="F46" s="161"/>
      <c r="G46" s="162"/>
      <c r="H46" s="11" t="s">
        <v>750</v>
      </c>
      <c r="I46" s="14">
        <f t="shared" si="0"/>
        <v>34.28</v>
      </c>
      <c r="J46" s="14">
        <v>34.28</v>
      </c>
      <c r="K46" s="121">
        <f t="shared" si="1"/>
        <v>411.36</v>
      </c>
      <c r="L46" s="127"/>
    </row>
    <row r="47" spans="1:12" ht="12.75" customHeight="1">
      <c r="A47" s="126"/>
      <c r="B47" s="119">
        <f>'Tax Invoice'!D43</f>
        <v>2</v>
      </c>
      <c r="C47" s="10" t="s">
        <v>749</v>
      </c>
      <c r="D47" s="10" t="s">
        <v>840</v>
      </c>
      <c r="E47" s="130" t="s">
        <v>751</v>
      </c>
      <c r="F47" s="161"/>
      <c r="G47" s="162"/>
      <c r="H47" s="11" t="s">
        <v>750</v>
      </c>
      <c r="I47" s="14">
        <f t="shared" si="0"/>
        <v>50.7</v>
      </c>
      <c r="J47" s="14">
        <v>50.7</v>
      </c>
      <c r="K47" s="121">
        <f t="shared" si="1"/>
        <v>101.4</v>
      </c>
      <c r="L47" s="127"/>
    </row>
    <row r="48" spans="1:12" ht="24" customHeight="1">
      <c r="A48" s="126"/>
      <c r="B48" s="119">
        <f>'Tax Invoice'!D44</f>
        <v>2</v>
      </c>
      <c r="C48" s="10" t="s">
        <v>752</v>
      </c>
      <c r="D48" s="10" t="s">
        <v>841</v>
      </c>
      <c r="E48" s="130" t="s">
        <v>731</v>
      </c>
      <c r="F48" s="161" t="s">
        <v>279</v>
      </c>
      <c r="G48" s="162"/>
      <c r="H48" s="11" t="s">
        <v>913</v>
      </c>
      <c r="I48" s="14">
        <f t="shared" si="0"/>
        <v>42.31</v>
      </c>
      <c r="J48" s="14">
        <v>42.31</v>
      </c>
      <c r="K48" s="121">
        <f t="shared" si="1"/>
        <v>84.62</v>
      </c>
      <c r="L48" s="127"/>
    </row>
    <row r="49" spans="1:12" ht="24" customHeight="1">
      <c r="A49" s="126"/>
      <c r="B49" s="119">
        <f>'Tax Invoice'!D45</f>
        <v>4</v>
      </c>
      <c r="C49" s="10" t="s">
        <v>752</v>
      </c>
      <c r="D49" s="10" t="s">
        <v>842</v>
      </c>
      <c r="E49" s="130" t="s">
        <v>733</v>
      </c>
      <c r="F49" s="161" t="s">
        <v>279</v>
      </c>
      <c r="G49" s="162"/>
      <c r="H49" s="11" t="s">
        <v>913</v>
      </c>
      <c r="I49" s="14">
        <f t="shared" si="0"/>
        <v>59.82</v>
      </c>
      <c r="J49" s="14">
        <v>59.82</v>
      </c>
      <c r="K49" s="121">
        <f t="shared" si="1"/>
        <v>239.28</v>
      </c>
      <c r="L49" s="127"/>
    </row>
    <row r="50" spans="1:12" ht="24" customHeight="1">
      <c r="A50" s="126"/>
      <c r="B50" s="119">
        <f>'Tax Invoice'!D46</f>
        <v>8</v>
      </c>
      <c r="C50" s="10" t="s">
        <v>752</v>
      </c>
      <c r="D50" s="10" t="s">
        <v>843</v>
      </c>
      <c r="E50" s="130" t="s">
        <v>751</v>
      </c>
      <c r="F50" s="161" t="s">
        <v>279</v>
      </c>
      <c r="G50" s="162"/>
      <c r="H50" s="11" t="s">
        <v>913</v>
      </c>
      <c r="I50" s="14">
        <f t="shared" si="0"/>
        <v>61.27</v>
      </c>
      <c r="J50" s="14">
        <v>61.27</v>
      </c>
      <c r="K50" s="121">
        <f t="shared" si="1"/>
        <v>490.16</v>
      </c>
      <c r="L50" s="127"/>
    </row>
    <row r="51" spans="1:12" ht="24" customHeight="1">
      <c r="A51" s="126"/>
      <c r="B51" s="119">
        <f>'Tax Invoice'!D47</f>
        <v>10</v>
      </c>
      <c r="C51" s="10" t="s">
        <v>752</v>
      </c>
      <c r="D51" s="10" t="s">
        <v>844</v>
      </c>
      <c r="E51" s="130" t="s">
        <v>753</v>
      </c>
      <c r="F51" s="161" t="s">
        <v>279</v>
      </c>
      <c r="G51" s="162"/>
      <c r="H51" s="11" t="s">
        <v>913</v>
      </c>
      <c r="I51" s="14">
        <f t="shared" si="0"/>
        <v>56.53</v>
      </c>
      <c r="J51" s="14">
        <v>56.53</v>
      </c>
      <c r="K51" s="121">
        <f t="shared" si="1"/>
        <v>565.29999999999995</v>
      </c>
      <c r="L51" s="127"/>
    </row>
    <row r="52" spans="1:12" ht="12.75" customHeight="1">
      <c r="A52" s="126"/>
      <c r="B52" s="119">
        <f>'Tax Invoice'!D48</f>
        <v>4</v>
      </c>
      <c r="C52" s="10" t="s">
        <v>754</v>
      </c>
      <c r="D52" s="10" t="s">
        <v>845</v>
      </c>
      <c r="E52" s="130" t="s">
        <v>755</v>
      </c>
      <c r="F52" s="161"/>
      <c r="G52" s="162"/>
      <c r="H52" s="11" t="s">
        <v>756</v>
      </c>
      <c r="I52" s="14">
        <f t="shared" si="0"/>
        <v>56.17</v>
      </c>
      <c r="J52" s="14">
        <v>56.17</v>
      </c>
      <c r="K52" s="121">
        <f t="shared" si="1"/>
        <v>224.68</v>
      </c>
      <c r="L52" s="127"/>
    </row>
    <row r="53" spans="1:12" ht="12.75" customHeight="1">
      <c r="A53" s="126"/>
      <c r="B53" s="119">
        <f>'Tax Invoice'!D49</f>
        <v>2</v>
      </c>
      <c r="C53" s="10" t="s">
        <v>754</v>
      </c>
      <c r="D53" s="10" t="s">
        <v>846</v>
      </c>
      <c r="E53" s="130" t="s">
        <v>757</v>
      </c>
      <c r="F53" s="161"/>
      <c r="G53" s="162"/>
      <c r="H53" s="11" t="s">
        <v>756</v>
      </c>
      <c r="I53" s="14">
        <f t="shared" si="0"/>
        <v>116.35</v>
      </c>
      <c r="J53" s="14">
        <v>116.35</v>
      </c>
      <c r="K53" s="121">
        <f t="shared" si="1"/>
        <v>232.7</v>
      </c>
      <c r="L53" s="127"/>
    </row>
    <row r="54" spans="1:12" ht="24" customHeight="1">
      <c r="A54" s="126"/>
      <c r="B54" s="119">
        <f>'Tax Invoice'!D50</f>
        <v>2</v>
      </c>
      <c r="C54" s="10" t="s">
        <v>758</v>
      </c>
      <c r="D54" s="10" t="s">
        <v>847</v>
      </c>
      <c r="E54" s="130" t="s">
        <v>738</v>
      </c>
      <c r="F54" s="161"/>
      <c r="G54" s="162"/>
      <c r="H54" s="11" t="s">
        <v>759</v>
      </c>
      <c r="I54" s="14">
        <f t="shared" ref="I54:I85" si="2">ROUNDUP(J54*$N$1,2)</f>
        <v>61.64</v>
      </c>
      <c r="J54" s="14">
        <v>61.64</v>
      </c>
      <c r="K54" s="121">
        <f t="shared" ref="K54:K85" si="3">I54*B54</f>
        <v>123.28</v>
      </c>
      <c r="L54" s="127"/>
    </row>
    <row r="55" spans="1:12" ht="24" customHeight="1">
      <c r="A55" s="126"/>
      <c r="B55" s="119">
        <f>'Tax Invoice'!D51</f>
        <v>2</v>
      </c>
      <c r="C55" s="10" t="s">
        <v>758</v>
      </c>
      <c r="D55" s="10" t="s">
        <v>848</v>
      </c>
      <c r="E55" s="130" t="s">
        <v>731</v>
      </c>
      <c r="F55" s="161"/>
      <c r="G55" s="162"/>
      <c r="H55" s="11" t="s">
        <v>759</v>
      </c>
      <c r="I55" s="14">
        <f t="shared" si="2"/>
        <v>65.290000000000006</v>
      </c>
      <c r="J55" s="14">
        <v>65.290000000000006</v>
      </c>
      <c r="K55" s="121">
        <f t="shared" si="3"/>
        <v>130.58000000000001</v>
      </c>
      <c r="L55" s="127"/>
    </row>
    <row r="56" spans="1:12" ht="24" customHeight="1">
      <c r="A56" s="126"/>
      <c r="B56" s="119">
        <f>'Tax Invoice'!D52</f>
        <v>6</v>
      </c>
      <c r="C56" s="10" t="s">
        <v>758</v>
      </c>
      <c r="D56" s="10" t="s">
        <v>849</v>
      </c>
      <c r="E56" s="130" t="s">
        <v>725</v>
      </c>
      <c r="F56" s="161"/>
      <c r="G56" s="162"/>
      <c r="H56" s="11" t="s">
        <v>759</v>
      </c>
      <c r="I56" s="14">
        <f t="shared" si="2"/>
        <v>74.400000000000006</v>
      </c>
      <c r="J56" s="14">
        <v>74.400000000000006</v>
      </c>
      <c r="K56" s="121">
        <f t="shared" si="3"/>
        <v>446.40000000000003</v>
      </c>
      <c r="L56" s="127"/>
    </row>
    <row r="57" spans="1:12" ht="24" customHeight="1">
      <c r="A57" s="126"/>
      <c r="B57" s="119">
        <f>'Tax Invoice'!D53</f>
        <v>4</v>
      </c>
      <c r="C57" s="10" t="s">
        <v>760</v>
      </c>
      <c r="D57" s="10" t="s">
        <v>850</v>
      </c>
      <c r="E57" s="130" t="s">
        <v>733</v>
      </c>
      <c r="F57" s="161" t="s">
        <v>112</v>
      </c>
      <c r="G57" s="162"/>
      <c r="H57" s="11" t="s">
        <v>761</v>
      </c>
      <c r="I57" s="14">
        <f t="shared" si="2"/>
        <v>138.22999999999999</v>
      </c>
      <c r="J57" s="14">
        <v>138.22999999999999</v>
      </c>
      <c r="K57" s="121">
        <f t="shared" si="3"/>
        <v>552.91999999999996</v>
      </c>
      <c r="L57" s="127"/>
    </row>
    <row r="58" spans="1:12" ht="12.75" customHeight="1">
      <c r="A58" s="126"/>
      <c r="B58" s="119">
        <f>'Tax Invoice'!D54</f>
        <v>12</v>
      </c>
      <c r="C58" s="10" t="s">
        <v>762</v>
      </c>
      <c r="D58" s="10" t="s">
        <v>851</v>
      </c>
      <c r="E58" s="130" t="s">
        <v>763</v>
      </c>
      <c r="F58" s="161" t="s">
        <v>279</v>
      </c>
      <c r="G58" s="162"/>
      <c r="H58" s="11" t="s">
        <v>764</v>
      </c>
      <c r="I58" s="14">
        <f t="shared" si="2"/>
        <v>227.59</v>
      </c>
      <c r="J58" s="14">
        <v>227.59</v>
      </c>
      <c r="K58" s="121">
        <f t="shared" si="3"/>
        <v>2731.08</v>
      </c>
      <c r="L58" s="133"/>
    </row>
    <row r="59" spans="1:12" ht="12.75" customHeight="1">
      <c r="A59" s="126"/>
      <c r="B59" s="119">
        <f>'Tax Invoice'!D55</f>
        <v>2</v>
      </c>
      <c r="C59" s="10" t="s">
        <v>762</v>
      </c>
      <c r="D59" s="10" t="s">
        <v>852</v>
      </c>
      <c r="E59" s="130" t="s">
        <v>765</v>
      </c>
      <c r="F59" s="161" t="s">
        <v>279</v>
      </c>
      <c r="G59" s="162"/>
      <c r="H59" s="11" t="s">
        <v>764</v>
      </c>
      <c r="I59" s="14">
        <f t="shared" si="2"/>
        <v>506.61</v>
      </c>
      <c r="J59" s="14">
        <v>506.61</v>
      </c>
      <c r="K59" s="121">
        <f t="shared" si="3"/>
        <v>1013.22</v>
      </c>
      <c r="L59" s="133"/>
    </row>
    <row r="60" spans="1:12" ht="12.75" customHeight="1">
      <c r="A60" s="126"/>
      <c r="B60" s="119">
        <f>'Tax Invoice'!D56</f>
        <v>2</v>
      </c>
      <c r="C60" s="10" t="s">
        <v>766</v>
      </c>
      <c r="D60" s="10" t="s">
        <v>853</v>
      </c>
      <c r="E60" s="130" t="s">
        <v>733</v>
      </c>
      <c r="F60" s="161" t="s">
        <v>589</v>
      </c>
      <c r="G60" s="162"/>
      <c r="H60" s="11" t="s">
        <v>767</v>
      </c>
      <c r="I60" s="14">
        <f t="shared" si="2"/>
        <v>20.420000000000002</v>
      </c>
      <c r="J60" s="14">
        <v>20.420000000000002</v>
      </c>
      <c r="K60" s="121">
        <f t="shared" si="3"/>
        <v>40.840000000000003</v>
      </c>
      <c r="L60" s="127"/>
    </row>
    <row r="61" spans="1:12" ht="12.75" customHeight="1">
      <c r="A61" s="126"/>
      <c r="B61" s="119">
        <f>'Tax Invoice'!D57</f>
        <v>2</v>
      </c>
      <c r="C61" s="10" t="s">
        <v>766</v>
      </c>
      <c r="D61" s="10" t="s">
        <v>853</v>
      </c>
      <c r="E61" s="130" t="s">
        <v>733</v>
      </c>
      <c r="F61" s="161" t="s">
        <v>743</v>
      </c>
      <c r="G61" s="162"/>
      <c r="H61" s="11" t="s">
        <v>767</v>
      </c>
      <c r="I61" s="14">
        <f t="shared" si="2"/>
        <v>20.420000000000002</v>
      </c>
      <c r="J61" s="14">
        <v>20.420000000000002</v>
      </c>
      <c r="K61" s="121">
        <f t="shared" si="3"/>
        <v>40.840000000000003</v>
      </c>
      <c r="L61" s="127"/>
    </row>
    <row r="62" spans="1:12" ht="12.75" customHeight="1">
      <c r="A62" s="126"/>
      <c r="B62" s="119">
        <f>'Tax Invoice'!D58</f>
        <v>10</v>
      </c>
      <c r="C62" s="10" t="s">
        <v>766</v>
      </c>
      <c r="D62" s="10" t="s">
        <v>854</v>
      </c>
      <c r="E62" s="130" t="s">
        <v>740</v>
      </c>
      <c r="F62" s="161" t="s">
        <v>279</v>
      </c>
      <c r="G62" s="162"/>
      <c r="H62" s="11" t="s">
        <v>767</v>
      </c>
      <c r="I62" s="14">
        <f t="shared" si="2"/>
        <v>24.07</v>
      </c>
      <c r="J62" s="14">
        <v>24.07</v>
      </c>
      <c r="K62" s="121">
        <f t="shared" si="3"/>
        <v>240.7</v>
      </c>
      <c r="L62" s="127"/>
    </row>
    <row r="63" spans="1:12" ht="12.75" customHeight="1">
      <c r="A63" s="126"/>
      <c r="B63" s="119">
        <f>'Tax Invoice'!D59</f>
        <v>0</v>
      </c>
      <c r="C63" s="10" t="s">
        <v>766</v>
      </c>
      <c r="D63" s="10" t="s">
        <v>855</v>
      </c>
      <c r="E63" s="130" t="s">
        <v>736</v>
      </c>
      <c r="F63" s="161" t="s">
        <v>279</v>
      </c>
      <c r="G63" s="162"/>
      <c r="H63" s="11" t="s">
        <v>767</v>
      </c>
      <c r="I63" s="14">
        <f t="shared" si="2"/>
        <v>28.81</v>
      </c>
      <c r="J63" s="14">
        <v>28.81</v>
      </c>
      <c r="K63" s="121">
        <f t="shared" si="3"/>
        <v>0</v>
      </c>
      <c r="L63" s="127"/>
    </row>
    <row r="64" spans="1:12" ht="12.75" customHeight="1">
      <c r="A64" s="126"/>
      <c r="B64" s="119">
        <f>'Tax Invoice'!D60</f>
        <v>2</v>
      </c>
      <c r="C64" s="10" t="s">
        <v>768</v>
      </c>
      <c r="D64" s="10" t="s">
        <v>856</v>
      </c>
      <c r="E64" s="130" t="s">
        <v>731</v>
      </c>
      <c r="F64" s="161"/>
      <c r="G64" s="162"/>
      <c r="H64" s="11" t="s">
        <v>769</v>
      </c>
      <c r="I64" s="14">
        <f t="shared" si="2"/>
        <v>65.290000000000006</v>
      </c>
      <c r="J64" s="14">
        <v>65.290000000000006</v>
      </c>
      <c r="K64" s="121">
        <f t="shared" si="3"/>
        <v>130.58000000000001</v>
      </c>
      <c r="L64" s="127"/>
    </row>
    <row r="65" spans="1:12" ht="12.75" customHeight="1">
      <c r="A65" s="126"/>
      <c r="B65" s="119">
        <f>'Tax Invoice'!D61</f>
        <v>2</v>
      </c>
      <c r="C65" s="10" t="s">
        <v>770</v>
      </c>
      <c r="D65" s="10" t="s">
        <v>857</v>
      </c>
      <c r="E65" s="130" t="s">
        <v>771</v>
      </c>
      <c r="F65" s="161"/>
      <c r="G65" s="162"/>
      <c r="H65" s="11" t="s">
        <v>772</v>
      </c>
      <c r="I65" s="14">
        <f t="shared" si="2"/>
        <v>57.99</v>
      </c>
      <c r="J65" s="14">
        <v>57.99</v>
      </c>
      <c r="K65" s="121">
        <f t="shared" si="3"/>
        <v>115.98</v>
      </c>
      <c r="L65" s="127"/>
    </row>
    <row r="66" spans="1:12" ht="12.75" customHeight="1">
      <c r="A66" s="126"/>
      <c r="B66" s="119">
        <f>'Tax Invoice'!D62</f>
        <v>8</v>
      </c>
      <c r="C66" s="10" t="s">
        <v>773</v>
      </c>
      <c r="D66" s="10" t="s">
        <v>858</v>
      </c>
      <c r="E66" s="130" t="s">
        <v>300</v>
      </c>
      <c r="F66" s="161" t="s">
        <v>279</v>
      </c>
      <c r="G66" s="162"/>
      <c r="H66" s="11" t="s">
        <v>774</v>
      </c>
      <c r="I66" s="14">
        <f t="shared" si="2"/>
        <v>25.17</v>
      </c>
      <c r="J66" s="14">
        <v>25.17</v>
      </c>
      <c r="K66" s="121">
        <f t="shared" si="3"/>
        <v>201.36</v>
      </c>
      <c r="L66" s="127"/>
    </row>
    <row r="67" spans="1:12" ht="12.75" customHeight="1">
      <c r="A67" s="126"/>
      <c r="B67" s="119">
        <f>'Tax Invoice'!D63</f>
        <v>6</v>
      </c>
      <c r="C67" s="10" t="s">
        <v>773</v>
      </c>
      <c r="D67" s="10" t="s">
        <v>858</v>
      </c>
      <c r="E67" s="130" t="s">
        <v>300</v>
      </c>
      <c r="F67" s="161" t="s">
        <v>679</v>
      </c>
      <c r="G67" s="162"/>
      <c r="H67" s="11" t="s">
        <v>774</v>
      </c>
      <c r="I67" s="14">
        <f t="shared" si="2"/>
        <v>25.17</v>
      </c>
      <c r="J67" s="14">
        <v>25.17</v>
      </c>
      <c r="K67" s="121">
        <f t="shared" si="3"/>
        <v>151.02000000000001</v>
      </c>
      <c r="L67" s="127"/>
    </row>
    <row r="68" spans="1:12" ht="12.75" customHeight="1">
      <c r="A68" s="126"/>
      <c r="B68" s="119">
        <f>'Tax Invoice'!D64</f>
        <v>8</v>
      </c>
      <c r="C68" s="10" t="s">
        <v>773</v>
      </c>
      <c r="D68" s="10" t="s">
        <v>859</v>
      </c>
      <c r="E68" s="130" t="s">
        <v>320</v>
      </c>
      <c r="F68" s="161" t="s">
        <v>279</v>
      </c>
      <c r="G68" s="162"/>
      <c r="H68" s="11" t="s">
        <v>774</v>
      </c>
      <c r="I68" s="14">
        <f t="shared" si="2"/>
        <v>26.99</v>
      </c>
      <c r="J68" s="14">
        <v>26.99</v>
      </c>
      <c r="K68" s="121">
        <f t="shared" si="3"/>
        <v>215.92</v>
      </c>
      <c r="L68" s="127"/>
    </row>
    <row r="69" spans="1:12" ht="12.75" customHeight="1">
      <c r="A69" s="126"/>
      <c r="B69" s="119">
        <f>'Tax Invoice'!D65</f>
        <v>8</v>
      </c>
      <c r="C69" s="10" t="s">
        <v>773</v>
      </c>
      <c r="D69" s="10" t="s">
        <v>859</v>
      </c>
      <c r="E69" s="130" t="s">
        <v>320</v>
      </c>
      <c r="F69" s="161" t="s">
        <v>679</v>
      </c>
      <c r="G69" s="162"/>
      <c r="H69" s="11" t="s">
        <v>774</v>
      </c>
      <c r="I69" s="14">
        <f t="shared" si="2"/>
        <v>26.99</v>
      </c>
      <c r="J69" s="14">
        <v>26.99</v>
      </c>
      <c r="K69" s="121">
        <f t="shared" si="3"/>
        <v>215.92</v>
      </c>
      <c r="L69" s="127"/>
    </row>
    <row r="70" spans="1:12" ht="12.75" customHeight="1">
      <c r="A70" s="126"/>
      <c r="B70" s="119">
        <f>'Tax Invoice'!D66</f>
        <v>2</v>
      </c>
      <c r="C70" s="10" t="s">
        <v>773</v>
      </c>
      <c r="D70" s="10" t="s">
        <v>860</v>
      </c>
      <c r="E70" s="130" t="s">
        <v>707</v>
      </c>
      <c r="F70" s="161" t="s">
        <v>279</v>
      </c>
      <c r="G70" s="162"/>
      <c r="H70" s="11" t="s">
        <v>774</v>
      </c>
      <c r="I70" s="14">
        <f t="shared" si="2"/>
        <v>28.81</v>
      </c>
      <c r="J70" s="14">
        <v>28.81</v>
      </c>
      <c r="K70" s="121">
        <f t="shared" si="3"/>
        <v>57.62</v>
      </c>
      <c r="L70" s="127"/>
    </row>
    <row r="71" spans="1:12" ht="12.75" customHeight="1">
      <c r="A71" s="126"/>
      <c r="B71" s="119">
        <f>'Tax Invoice'!D67</f>
        <v>2</v>
      </c>
      <c r="C71" s="10" t="s">
        <v>773</v>
      </c>
      <c r="D71" s="10" t="s">
        <v>860</v>
      </c>
      <c r="E71" s="130" t="s">
        <v>707</v>
      </c>
      <c r="F71" s="161" t="s">
        <v>277</v>
      </c>
      <c r="G71" s="162"/>
      <c r="H71" s="11" t="s">
        <v>774</v>
      </c>
      <c r="I71" s="14">
        <f t="shared" si="2"/>
        <v>28.81</v>
      </c>
      <c r="J71" s="14">
        <v>28.81</v>
      </c>
      <c r="K71" s="121">
        <f t="shared" si="3"/>
        <v>57.62</v>
      </c>
      <c r="L71" s="127"/>
    </row>
    <row r="72" spans="1:12" ht="12.75" customHeight="1">
      <c r="A72" s="126"/>
      <c r="B72" s="119">
        <f>'Tax Invoice'!D68</f>
        <v>4</v>
      </c>
      <c r="C72" s="10" t="s">
        <v>775</v>
      </c>
      <c r="D72" s="10" t="s">
        <v>861</v>
      </c>
      <c r="E72" s="130" t="s">
        <v>755</v>
      </c>
      <c r="F72" s="161"/>
      <c r="G72" s="162"/>
      <c r="H72" s="11" t="s">
        <v>776</v>
      </c>
      <c r="I72" s="14">
        <f t="shared" si="2"/>
        <v>25.17</v>
      </c>
      <c r="J72" s="14">
        <v>25.17</v>
      </c>
      <c r="K72" s="121">
        <f t="shared" si="3"/>
        <v>100.68</v>
      </c>
      <c r="L72" s="127"/>
    </row>
    <row r="73" spans="1:12" ht="36" customHeight="1">
      <c r="A73" s="126"/>
      <c r="B73" s="119">
        <f>'Tax Invoice'!D69</f>
        <v>2</v>
      </c>
      <c r="C73" s="10" t="s">
        <v>777</v>
      </c>
      <c r="D73" s="10" t="s">
        <v>862</v>
      </c>
      <c r="E73" s="130" t="s">
        <v>778</v>
      </c>
      <c r="F73" s="161" t="s">
        <v>728</v>
      </c>
      <c r="G73" s="162"/>
      <c r="H73" s="11" t="s">
        <v>779</v>
      </c>
      <c r="I73" s="14">
        <f t="shared" si="2"/>
        <v>21.15</v>
      </c>
      <c r="J73" s="14">
        <v>21.15</v>
      </c>
      <c r="K73" s="121">
        <f t="shared" si="3"/>
        <v>42.3</v>
      </c>
      <c r="L73" s="127"/>
    </row>
    <row r="74" spans="1:12" ht="24" customHeight="1">
      <c r="A74" s="126"/>
      <c r="B74" s="119">
        <f>'Tax Invoice'!D70</f>
        <v>2</v>
      </c>
      <c r="C74" s="10" t="s">
        <v>780</v>
      </c>
      <c r="D74" s="10" t="s">
        <v>863</v>
      </c>
      <c r="E74" s="130" t="s">
        <v>731</v>
      </c>
      <c r="F74" s="161"/>
      <c r="G74" s="162"/>
      <c r="H74" s="11" t="s">
        <v>781</v>
      </c>
      <c r="I74" s="14">
        <f t="shared" si="2"/>
        <v>54.34</v>
      </c>
      <c r="J74" s="14">
        <v>54.34</v>
      </c>
      <c r="K74" s="121">
        <f t="shared" si="3"/>
        <v>108.68</v>
      </c>
      <c r="L74" s="127"/>
    </row>
    <row r="75" spans="1:12" ht="24" customHeight="1">
      <c r="A75" s="126"/>
      <c r="B75" s="119">
        <f>'Tax Invoice'!D71</f>
        <v>2</v>
      </c>
      <c r="C75" s="10" t="s">
        <v>780</v>
      </c>
      <c r="D75" s="10" t="s">
        <v>864</v>
      </c>
      <c r="E75" s="130" t="s">
        <v>732</v>
      </c>
      <c r="F75" s="161"/>
      <c r="G75" s="162"/>
      <c r="H75" s="11" t="s">
        <v>781</v>
      </c>
      <c r="I75" s="14">
        <f t="shared" si="2"/>
        <v>67.11</v>
      </c>
      <c r="J75" s="14">
        <v>67.11</v>
      </c>
      <c r="K75" s="121">
        <f t="shared" si="3"/>
        <v>134.22</v>
      </c>
      <c r="L75" s="127"/>
    </row>
    <row r="76" spans="1:12" ht="12.75" customHeight="1">
      <c r="A76" s="126"/>
      <c r="B76" s="119">
        <f>'Tax Invoice'!D72</f>
        <v>12</v>
      </c>
      <c r="C76" s="10" t="s">
        <v>782</v>
      </c>
      <c r="D76" s="10" t="s">
        <v>865</v>
      </c>
      <c r="E76" s="130" t="s">
        <v>731</v>
      </c>
      <c r="F76" s="161"/>
      <c r="G76" s="162"/>
      <c r="H76" s="11" t="s">
        <v>783</v>
      </c>
      <c r="I76" s="14">
        <f t="shared" si="2"/>
        <v>36.11</v>
      </c>
      <c r="J76" s="14">
        <v>36.11</v>
      </c>
      <c r="K76" s="121">
        <f t="shared" si="3"/>
        <v>433.32</v>
      </c>
      <c r="L76" s="127"/>
    </row>
    <row r="77" spans="1:12" ht="12.75" customHeight="1">
      <c r="A77" s="126"/>
      <c r="B77" s="119">
        <f>'Tax Invoice'!D73</f>
        <v>0</v>
      </c>
      <c r="C77" s="10" t="s">
        <v>782</v>
      </c>
      <c r="D77" s="10" t="s">
        <v>866</v>
      </c>
      <c r="E77" s="130" t="s">
        <v>725</v>
      </c>
      <c r="F77" s="161"/>
      <c r="G77" s="162"/>
      <c r="H77" s="11" t="s">
        <v>783</v>
      </c>
      <c r="I77" s="14">
        <f t="shared" si="2"/>
        <v>39.76</v>
      </c>
      <c r="J77" s="14">
        <v>39.76</v>
      </c>
      <c r="K77" s="121">
        <f t="shared" si="3"/>
        <v>0</v>
      </c>
      <c r="L77" s="127"/>
    </row>
    <row r="78" spans="1:12" ht="12.75" customHeight="1">
      <c r="A78" s="126"/>
      <c r="B78" s="119">
        <f>'Tax Invoice'!D74</f>
        <v>4</v>
      </c>
      <c r="C78" s="10" t="s">
        <v>782</v>
      </c>
      <c r="D78" s="10" t="s">
        <v>867</v>
      </c>
      <c r="E78" s="130" t="s">
        <v>741</v>
      </c>
      <c r="F78" s="161"/>
      <c r="G78" s="162"/>
      <c r="H78" s="11" t="s">
        <v>783</v>
      </c>
      <c r="I78" s="14">
        <f t="shared" si="2"/>
        <v>67.11</v>
      </c>
      <c r="J78" s="14">
        <v>67.11</v>
      </c>
      <c r="K78" s="121">
        <f t="shared" si="3"/>
        <v>268.44</v>
      </c>
      <c r="L78" s="127"/>
    </row>
    <row r="79" spans="1:12" ht="36" customHeight="1">
      <c r="A79" s="126"/>
      <c r="B79" s="119">
        <f>'Tax Invoice'!D75</f>
        <v>4</v>
      </c>
      <c r="C79" s="10" t="s">
        <v>784</v>
      </c>
      <c r="D79" s="10" t="s">
        <v>868</v>
      </c>
      <c r="E79" s="130" t="s">
        <v>785</v>
      </c>
      <c r="F79" s="161"/>
      <c r="G79" s="162"/>
      <c r="H79" s="11" t="s">
        <v>786</v>
      </c>
      <c r="I79" s="14">
        <f t="shared" si="2"/>
        <v>43.4</v>
      </c>
      <c r="J79" s="14">
        <v>43.4</v>
      </c>
      <c r="K79" s="121">
        <f t="shared" si="3"/>
        <v>173.6</v>
      </c>
      <c r="L79" s="127"/>
    </row>
    <row r="80" spans="1:12" ht="24" customHeight="1">
      <c r="A80" s="126"/>
      <c r="B80" s="119">
        <f>'Tax Invoice'!D76</f>
        <v>4</v>
      </c>
      <c r="C80" s="10" t="s">
        <v>787</v>
      </c>
      <c r="D80" s="10" t="s">
        <v>869</v>
      </c>
      <c r="E80" s="130" t="s">
        <v>771</v>
      </c>
      <c r="F80" s="161" t="s">
        <v>279</v>
      </c>
      <c r="G80" s="162"/>
      <c r="H80" s="11" t="s">
        <v>788</v>
      </c>
      <c r="I80" s="14">
        <f t="shared" si="2"/>
        <v>90.82</v>
      </c>
      <c r="J80" s="14">
        <v>90.82</v>
      </c>
      <c r="K80" s="121">
        <f t="shared" si="3"/>
        <v>363.28</v>
      </c>
      <c r="L80" s="127"/>
    </row>
    <row r="81" spans="1:12" ht="24" customHeight="1">
      <c r="A81" s="126"/>
      <c r="B81" s="119">
        <f>'Tax Invoice'!D77</f>
        <v>4</v>
      </c>
      <c r="C81" s="10" t="s">
        <v>787</v>
      </c>
      <c r="D81" s="10" t="s">
        <v>870</v>
      </c>
      <c r="E81" s="130" t="s">
        <v>723</v>
      </c>
      <c r="F81" s="161" t="s">
        <v>279</v>
      </c>
      <c r="G81" s="162"/>
      <c r="H81" s="11" t="s">
        <v>788</v>
      </c>
      <c r="I81" s="14">
        <f t="shared" si="2"/>
        <v>96.29</v>
      </c>
      <c r="J81" s="14">
        <v>96.29</v>
      </c>
      <c r="K81" s="121">
        <f t="shared" si="3"/>
        <v>385.16</v>
      </c>
      <c r="L81" s="127"/>
    </row>
    <row r="82" spans="1:12" ht="12.75" customHeight="1">
      <c r="A82" s="126"/>
      <c r="B82" s="119">
        <f>'Tax Invoice'!D78</f>
        <v>2</v>
      </c>
      <c r="C82" s="10" t="s">
        <v>789</v>
      </c>
      <c r="D82" s="10" t="s">
        <v>871</v>
      </c>
      <c r="E82" s="130" t="s">
        <v>723</v>
      </c>
      <c r="F82" s="161"/>
      <c r="G82" s="162"/>
      <c r="H82" s="11" t="s">
        <v>790</v>
      </c>
      <c r="I82" s="14">
        <f t="shared" si="2"/>
        <v>30.64</v>
      </c>
      <c r="J82" s="14">
        <v>30.64</v>
      </c>
      <c r="K82" s="121">
        <f t="shared" si="3"/>
        <v>61.28</v>
      </c>
      <c r="L82" s="127"/>
    </row>
    <row r="83" spans="1:12" ht="12.75" customHeight="1">
      <c r="A83" s="126"/>
      <c r="B83" s="119">
        <f>'Tax Invoice'!D79</f>
        <v>4</v>
      </c>
      <c r="C83" s="10" t="s">
        <v>789</v>
      </c>
      <c r="D83" s="10" t="s">
        <v>872</v>
      </c>
      <c r="E83" s="130" t="s">
        <v>738</v>
      </c>
      <c r="F83" s="161"/>
      <c r="G83" s="162"/>
      <c r="H83" s="11" t="s">
        <v>790</v>
      </c>
      <c r="I83" s="14">
        <f t="shared" si="2"/>
        <v>32.46</v>
      </c>
      <c r="J83" s="14">
        <v>32.46</v>
      </c>
      <c r="K83" s="121">
        <f t="shared" si="3"/>
        <v>129.84</v>
      </c>
      <c r="L83" s="127"/>
    </row>
    <row r="84" spans="1:12" ht="12.75" customHeight="1">
      <c r="A84" s="126"/>
      <c r="B84" s="119">
        <f>'Tax Invoice'!D80</f>
        <v>4</v>
      </c>
      <c r="C84" s="10" t="s">
        <v>789</v>
      </c>
      <c r="D84" s="10" t="s">
        <v>873</v>
      </c>
      <c r="E84" s="130" t="s">
        <v>736</v>
      </c>
      <c r="F84" s="161"/>
      <c r="G84" s="162"/>
      <c r="H84" s="11" t="s">
        <v>790</v>
      </c>
      <c r="I84" s="14">
        <f t="shared" si="2"/>
        <v>63.46</v>
      </c>
      <c r="J84" s="14">
        <v>63.46</v>
      </c>
      <c r="K84" s="121">
        <f t="shared" si="3"/>
        <v>253.84</v>
      </c>
      <c r="L84" s="127"/>
    </row>
    <row r="85" spans="1:12" ht="12.75" customHeight="1">
      <c r="A85" s="126"/>
      <c r="B85" s="119">
        <f>'Tax Invoice'!D81</f>
        <v>4</v>
      </c>
      <c r="C85" s="10" t="s">
        <v>789</v>
      </c>
      <c r="D85" s="10" t="s">
        <v>874</v>
      </c>
      <c r="E85" s="130" t="s">
        <v>763</v>
      </c>
      <c r="F85" s="161"/>
      <c r="G85" s="162"/>
      <c r="H85" s="11" t="s">
        <v>790</v>
      </c>
      <c r="I85" s="14">
        <f t="shared" si="2"/>
        <v>68.930000000000007</v>
      </c>
      <c r="J85" s="14">
        <v>68.930000000000007</v>
      </c>
      <c r="K85" s="121">
        <f t="shared" si="3"/>
        <v>275.72000000000003</v>
      </c>
      <c r="L85" s="127"/>
    </row>
    <row r="86" spans="1:12" ht="12.75" customHeight="1">
      <c r="A86" s="126"/>
      <c r="B86" s="119">
        <f>'Tax Invoice'!D82</f>
        <v>10</v>
      </c>
      <c r="C86" s="10" t="s">
        <v>791</v>
      </c>
      <c r="D86" s="10" t="s">
        <v>875</v>
      </c>
      <c r="E86" s="130" t="s">
        <v>731</v>
      </c>
      <c r="F86" s="161"/>
      <c r="G86" s="162"/>
      <c r="H86" s="11" t="s">
        <v>792</v>
      </c>
      <c r="I86" s="14">
        <f t="shared" ref="I86:I117" si="4">ROUNDUP(J86*$N$1,2)</f>
        <v>36.11</v>
      </c>
      <c r="J86" s="14">
        <v>36.11</v>
      </c>
      <c r="K86" s="121">
        <f t="shared" ref="K86:K117" si="5">I86*B86</f>
        <v>361.1</v>
      </c>
      <c r="L86" s="127"/>
    </row>
    <row r="87" spans="1:12" ht="24" customHeight="1">
      <c r="A87" s="126"/>
      <c r="B87" s="119">
        <f>'Tax Invoice'!D83</f>
        <v>2</v>
      </c>
      <c r="C87" s="10" t="s">
        <v>793</v>
      </c>
      <c r="D87" s="10" t="s">
        <v>876</v>
      </c>
      <c r="E87" s="130" t="s">
        <v>732</v>
      </c>
      <c r="F87" s="161"/>
      <c r="G87" s="162"/>
      <c r="H87" s="11" t="s">
        <v>794</v>
      </c>
      <c r="I87" s="14">
        <f t="shared" si="4"/>
        <v>79.88</v>
      </c>
      <c r="J87" s="14">
        <v>79.88</v>
      </c>
      <c r="K87" s="121">
        <f t="shared" si="5"/>
        <v>159.76</v>
      </c>
      <c r="L87" s="127"/>
    </row>
    <row r="88" spans="1:12" ht="24" customHeight="1">
      <c r="A88" s="126"/>
      <c r="B88" s="119">
        <f>'Tax Invoice'!D84</f>
        <v>2</v>
      </c>
      <c r="C88" s="10" t="s">
        <v>793</v>
      </c>
      <c r="D88" s="10" t="s">
        <v>877</v>
      </c>
      <c r="E88" s="130" t="s">
        <v>751</v>
      </c>
      <c r="F88" s="161"/>
      <c r="G88" s="162"/>
      <c r="H88" s="11" t="s">
        <v>794</v>
      </c>
      <c r="I88" s="14">
        <f t="shared" si="4"/>
        <v>90.82</v>
      </c>
      <c r="J88" s="14">
        <v>90.82</v>
      </c>
      <c r="K88" s="121">
        <f t="shared" si="5"/>
        <v>181.64</v>
      </c>
      <c r="L88" s="127"/>
    </row>
    <row r="89" spans="1:12" ht="12.75" customHeight="1">
      <c r="A89" s="126"/>
      <c r="B89" s="119">
        <f>'Tax Invoice'!D85</f>
        <v>4</v>
      </c>
      <c r="C89" s="10" t="s">
        <v>795</v>
      </c>
      <c r="D89" s="10" t="s">
        <v>878</v>
      </c>
      <c r="E89" s="130" t="s">
        <v>738</v>
      </c>
      <c r="F89" s="161"/>
      <c r="G89" s="162"/>
      <c r="H89" s="11" t="s">
        <v>796</v>
      </c>
      <c r="I89" s="14">
        <f t="shared" si="4"/>
        <v>32.46</v>
      </c>
      <c r="J89" s="14">
        <v>32.46</v>
      </c>
      <c r="K89" s="121">
        <f t="shared" si="5"/>
        <v>129.84</v>
      </c>
      <c r="L89" s="127"/>
    </row>
    <row r="90" spans="1:12" ht="12.75" customHeight="1">
      <c r="A90" s="126"/>
      <c r="B90" s="119">
        <f>'Tax Invoice'!D86</f>
        <v>4</v>
      </c>
      <c r="C90" s="10" t="s">
        <v>797</v>
      </c>
      <c r="D90" s="10" t="s">
        <v>879</v>
      </c>
      <c r="E90" s="130" t="s">
        <v>738</v>
      </c>
      <c r="F90" s="161"/>
      <c r="G90" s="162"/>
      <c r="H90" s="11" t="s">
        <v>798</v>
      </c>
      <c r="I90" s="14">
        <f t="shared" si="4"/>
        <v>32.46</v>
      </c>
      <c r="J90" s="14">
        <v>32.46</v>
      </c>
      <c r="K90" s="121">
        <f t="shared" si="5"/>
        <v>129.84</v>
      </c>
      <c r="L90" s="127"/>
    </row>
    <row r="91" spans="1:12" ht="12.75" customHeight="1">
      <c r="A91" s="126"/>
      <c r="B91" s="119">
        <f>'Tax Invoice'!D87</f>
        <v>4</v>
      </c>
      <c r="C91" s="10" t="s">
        <v>797</v>
      </c>
      <c r="D91" s="10" t="s">
        <v>880</v>
      </c>
      <c r="E91" s="130" t="s">
        <v>751</v>
      </c>
      <c r="F91" s="161"/>
      <c r="G91" s="162"/>
      <c r="H91" s="11" t="s">
        <v>798</v>
      </c>
      <c r="I91" s="14">
        <f t="shared" si="4"/>
        <v>43.4</v>
      </c>
      <c r="J91" s="14">
        <v>43.4</v>
      </c>
      <c r="K91" s="121">
        <f t="shared" si="5"/>
        <v>173.6</v>
      </c>
      <c r="L91" s="127"/>
    </row>
    <row r="92" spans="1:12" ht="12.75" customHeight="1">
      <c r="A92" s="126"/>
      <c r="B92" s="119">
        <f>'Tax Invoice'!D88</f>
        <v>2</v>
      </c>
      <c r="C92" s="10" t="s">
        <v>797</v>
      </c>
      <c r="D92" s="10" t="s">
        <v>881</v>
      </c>
      <c r="E92" s="130" t="s">
        <v>736</v>
      </c>
      <c r="F92" s="161"/>
      <c r="G92" s="162"/>
      <c r="H92" s="11" t="s">
        <v>798</v>
      </c>
      <c r="I92" s="14">
        <f t="shared" si="4"/>
        <v>63.46</v>
      </c>
      <c r="J92" s="14">
        <v>63.46</v>
      </c>
      <c r="K92" s="121">
        <f t="shared" si="5"/>
        <v>126.92</v>
      </c>
      <c r="L92" s="127"/>
    </row>
    <row r="93" spans="1:12" ht="24" customHeight="1">
      <c r="A93" s="126"/>
      <c r="B93" s="119">
        <f>'Tax Invoice'!D89</f>
        <v>2</v>
      </c>
      <c r="C93" s="10" t="s">
        <v>799</v>
      </c>
      <c r="D93" s="10" t="s">
        <v>882</v>
      </c>
      <c r="E93" s="130" t="s">
        <v>732</v>
      </c>
      <c r="F93" s="161" t="s">
        <v>641</v>
      </c>
      <c r="G93" s="162"/>
      <c r="H93" s="11" t="s">
        <v>800</v>
      </c>
      <c r="I93" s="14">
        <f t="shared" si="4"/>
        <v>20.79</v>
      </c>
      <c r="J93" s="14">
        <v>20.79</v>
      </c>
      <c r="K93" s="121">
        <f t="shared" si="5"/>
        <v>41.58</v>
      </c>
      <c r="L93" s="127"/>
    </row>
    <row r="94" spans="1:12" ht="12.75" customHeight="1">
      <c r="A94" s="126"/>
      <c r="B94" s="119">
        <f>'Tax Invoice'!D90</f>
        <v>4</v>
      </c>
      <c r="C94" s="10" t="s">
        <v>801</v>
      </c>
      <c r="D94" s="10" t="s">
        <v>883</v>
      </c>
      <c r="E94" s="130" t="s">
        <v>733</v>
      </c>
      <c r="F94" s="161" t="s">
        <v>644</v>
      </c>
      <c r="G94" s="162"/>
      <c r="H94" s="11" t="s">
        <v>802</v>
      </c>
      <c r="I94" s="14">
        <f t="shared" si="4"/>
        <v>22.25</v>
      </c>
      <c r="J94" s="14">
        <v>22.25</v>
      </c>
      <c r="K94" s="121">
        <f t="shared" si="5"/>
        <v>89</v>
      </c>
      <c r="L94" s="127"/>
    </row>
    <row r="95" spans="1:12" ht="12.75" customHeight="1">
      <c r="A95" s="126"/>
      <c r="B95" s="119">
        <f>'Tax Invoice'!D91</f>
        <v>4</v>
      </c>
      <c r="C95" s="10" t="s">
        <v>801</v>
      </c>
      <c r="D95" s="10" t="s">
        <v>884</v>
      </c>
      <c r="E95" s="130" t="s">
        <v>741</v>
      </c>
      <c r="F95" s="161" t="s">
        <v>644</v>
      </c>
      <c r="G95" s="162"/>
      <c r="H95" s="11" t="s">
        <v>802</v>
      </c>
      <c r="I95" s="14">
        <f t="shared" si="4"/>
        <v>29.18</v>
      </c>
      <c r="J95" s="14">
        <v>29.18</v>
      </c>
      <c r="K95" s="121">
        <f t="shared" si="5"/>
        <v>116.72</v>
      </c>
      <c r="L95" s="127"/>
    </row>
    <row r="96" spans="1:12" ht="12.75" customHeight="1">
      <c r="A96" s="126"/>
      <c r="B96" s="119">
        <f>'Tax Invoice'!D92</f>
        <v>8</v>
      </c>
      <c r="C96" s="10" t="s">
        <v>803</v>
      </c>
      <c r="D96" s="10" t="s">
        <v>885</v>
      </c>
      <c r="E96" s="130" t="s">
        <v>738</v>
      </c>
      <c r="F96" s="161" t="s">
        <v>115</v>
      </c>
      <c r="G96" s="162"/>
      <c r="H96" s="11" t="s">
        <v>804</v>
      </c>
      <c r="I96" s="14">
        <f t="shared" si="4"/>
        <v>16.05</v>
      </c>
      <c r="J96" s="14">
        <v>16.05</v>
      </c>
      <c r="K96" s="121">
        <f t="shared" si="5"/>
        <v>128.4</v>
      </c>
      <c r="L96" s="127"/>
    </row>
    <row r="97" spans="1:12" ht="12.75" customHeight="1">
      <c r="A97" s="126"/>
      <c r="B97" s="119">
        <f>'Tax Invoice'!D93</f>
        <v>20</v>
      </c>
      <c r="C97" s="10" t="s">
        <v>803</v>
      </c>
      <c r="D97" s="10" t="s">
        <v>886</v>
      </c>
      <c r="E97" s="130" t="s">
        <v>731</v>
      </c>
      <c r="F97" s="161" t="s">
        <v>279</v>
      </c>
      <c r="G97" s="162"/>
      <c r="H97" s="11" t="s">
        <v>804</v>
      </c>
      <c r="I97" s="14">
        <f t="shared" si="4"/>
        <v>16.78</v>
      </c>
      <c r="J97" s="14">
        <v>16.78</v>
      </c>
      <c r="K97" s="121">
        <f t="shared" si="5"/>
        <v>335.6</v>
      </c>
      <c r="L97" s="127"/>
    </row>
    <row r="98" spans="1:12" ht="12.75" customHeight="1">
      <c r="A98" s="126"/>
      <c r="B98" s="119">
        <f>'Tax Invoice'!D94</f>
        <v>8</v>
      </c>
      <c r="C98" s="10" t="s">
        <v>803</v>
      </c>
      <c r="D98" s="10" t="s">
        <v>886</v>
      </c>
      <c r="E98" s="130" t="s">
        <v>731</v>
      </c>
      <c r="F98" s="161" t="s">
        <v>115</v>
      </c>
      <c r="G98" s="162"/>
      <c r="H98" s="11" t="s">
        <v>804</v>
      </c>
      <c r="I98" s="14">
        <f t="shared" si="4"/>
        <v>16.78</v>
      </c>
      <c r="J98" s="14">
        <v>16.78</v>
      </c>
      <c r="K98" s="121">
        <f t="shared" si="5"/>
        <v>134.24</v>
      </c>
      <c r="L98" s="127"/>
    </row>
    <row r="99" spans="1:12" ht="12.75" customHeight="1">
      <c r="A99" s="126"/>
      <c r="B99" s="119">
        <f>'Tax Invoice'!D95</f>
        <v>4</v>
      </c>
      <c r="C99" s="10" t="s">
        <v>803</v>
      </c>
      <c r="D99" s="10" t="s">
        <v>886</v>
      </c>
      <c r="E99" s="130" t="s">
        <v>731</v>
      </c>
      <c r="F99" s="161" t="s">
        <v>735</v>
      </c>
      <c r="G99" s="162"/>
      <c r="H99" s="11" t="s">
        <v>804</v>
      </c>
      <c r="I99" s="14">
        <f t="shared" si="4"/>
        <v>16.78</v>
      </c>
      <c r="J99" s="14">
        <v>16.78</v>
      </c>
      <c r="K99" s="121">
        <f t="shared" si="5"/>
        <v>67.12</v>
      </c>
      <c r="L99" s="127"/>
    </row>
    <row r="100" spans="1:12" ht="12.75" customHeight="1">
      <c r="A100" s="126"/>
      <c r="B100" s="119">
        <f>'Tax Invoice'!D96</f>
        <v>8</v>
      </c>
      <c r="C100" s="10" t="s">
        <v>803</v>
      </c>
      <c r="D100" s="10" t="s">
        <v>887</v>
      </c>
      <c r="E100" s="130" t="s">
        <v>725</v>
      </c>
      <c r="F100" s="161" t="s">
        <v>589</v>
      </c>
      <c r="G100" s="162"/>
      <c r="H100" s="11" t="s">
        <v>804</v>
      </c>
      <c r="I100" s="14">
        <f t="shared" si="4"/>
        <v>17.510000000000002</v>
      </c>
      <c r="J100" s="14">
        <v>17.510000000000002</v>
      </c>
      <c r="K100" s="121">
        <f t="shared" si="5"/>
        <v>140.08000000000001</v>
      </c>
      <c r="L100" s="127"/>
    </row>
    <row r="101" spans="1:12" ht="12.75" customHeight="1">
      <c r="A101" s="126"/>
      <c r="B101" s="119">
        <f>'Tax Invoice'!D97</f>
        <v>4</v>
      </c>
      <c r="C101" s="10" t="s">
        <v>803</v>
      </c>
      <c r="D101" s="10" t="s">
        <v>888</v>
      </c>
      <c r="E101" s="130" t="s">
        <v>732</v>
      </c>
      <c r="F101" s="161" t="s">
        <v>279</v>
      </c>
      <c r="G101" s="162"/>
      <c r="H101" s="11" t="s">
        <v>804</v>
      </c>
      <c r="I101" s="14">
        <f t="shared" si="4"/>
        <v>18.97</v>
      </c>
      <c r="J101" s="14">
        <v>18.97</v>
      </c>
      <c r="K101" s="121">
        <f t="shared" si="5"/>
        <v>75.88</v>
      </c>
      <c r="L101" s="127"/>
    </row>
    <row r="102" spans="1:12" ht="12.75" customHeight="1">
      <c r="A102" s="126"/>
      <c r="B102" s="119">
        <f>'Tax Invoice'!D98</f>
        <v>4</v>
      </c>
      <c r="C102" s="10" t="s">
        <v>803</v>
      </c>
      <c r="D102" s="10" t="s">
        <v>888</v>
      </c>
      <c r="E102" s="130" t="s">
        <v>732</v>
      </c>
      <c r="F102" s="161" t="s">
        <v>743</v>
      </c>
      <c r="G102" s="162"/>
      <c r="H102" s="11" t="s">
        <v>804</v>
      </c>
      <c r="I102" s="14">
        <f t="shared" si="4"/>
        <v>18.97</v>
      </c>
      <c r="J102" s="14">
        <v>18.97</v>
      </c>
      <c r="K102" s="121">
        <f t="shared" si="5"/>
        <v>75.88</v>
      </c>
      <c r="L102" s="127"/>
    </row>
    <row r="103" spans="1:12" ht="12.75" customHeight="1">
      <c r="A103" s="126"/>
      <c r="B103" s="119">
        <f>'Tax Invoice'!D99</f>
        <v>6</v>
      </c>
      <c r="C103" s="10" t="s">
        <v>803</v>
      </c>
      <c r="D103" s="10" t="s">
        <v>889</v>
      </c>
      <c r="E103" s="130" t="s">
        <v>733</v>
      </c>
      <c r="F103" s="161" t="s">
        <v>728</v>
      </c>
      <c r="G103" s="162"/>
      <c r="H103" s="11" t="s">
        <v>804</v>
      </c>
      <c r="I103" s="14">
        <f t="shared" si="4"/>
        <v>20.420000000000002</v>
      </c>
      <c r="J103" s="14">
        <v>20.420000000000002</v>
      </c>
      <c r="K103" s="121">
        <f t="shared" si="5"/>
        <v>122.52000000000001</v>
      </c>
      <c r="L103" s="127"/>
    </row>
    <row r="104" spans="1:12" ht="12.75" customHeight="1">
      <c r="A104" s="126"/>
      <c r="B104" s="119">
        <f>'Tax Invoice'!D100</f>
        <v>2</v>
      </c>
      <c r="C104" s="10" t="s">
        <v>803</v>
      </c>
      <c r="D104" s="10" t="s">
        <v>890</v>
      </c>
      <c r="E104" s="130" t="s">
        <v>757</v>
      </c>
      <c r="F104" s="161" t="s">
        <v>279</v>
      </c>
      <c r="G104" s="162"/>
      <c r="H104" s="11" t="s">
        <v>804</v>
      </c>
      <c r="I104" s="14">
        <f t="shared" si="4"/>
        <v>25.53</v>
      </c>
      <c r="J104" s="14">
        <v>25.53</v>
      </c>
      <c r="K104" s="121">
        <f t="shared" si="5"/>
        <v>51.06</v>
      </c>
      <c r="L104" s="127"/>
    </row>
    <row r="105" spans="1:12" ht="12.75" customHeight="1">
      <c r="A105" s="126"/>
      <c r="B105" s="119">
        <f>'Tax Invoice'!D101</f>
        <v>2</v>
      </c>
      <c r="C105" s="10" t="s">
        <v>803</v>
      </c>
      <c r="D105" s="10" t="s">
        <v>890</v>
      </c>
      <c r="E105" s="130" t="s">
        <v>757</v>
      </c>
      <c r="F105" s="161" t="s">
        <v>589</v>
      </c>
      <c r="G105" s="162"/>
      <c r="H105" s="11" t="s">
        <v>804</v>
      </c>
      <c r="I105" s="14">
        <f t="shared" si="4"/>
        <v>25.53</v>
      </c>
      <c r="J105" s="14">
        <v>25.53</v>
      </c>
      <c r="K105" s="121">
        <f t="shared" si="5"/>
        <v>51.06</v>
      </c>
      <c r="L105" s="127"/>
    </row>
    <row r="106" spans="1:12" ht="24" customHeight="1">
      <c r="A106" s="126"/>
      <c r="B106" s="119">
        <f>'Tax Invoice'!D102</f>
        <v>4</v>
      </c>
      <c r="C106" s="10" t="s">
        <v>805</v>
      </c>
      <c r="D106" s="10" t="s">
        <v>891</v>
      </c>
      <c r="E106" s="130" t="s">
        <v>806</v>
      </c>
      <c r="F106" s="161"/>
      <c r="G106" s="162"/>
      <c r="H106" s="11" t="s">
        <v>807</v>
      </c>
      <c r="I106" s="14">
        <f t="shared" si="4"/>
        <v>14.95</v>
      </c>
      <c r="J106" s="14">
        <v>14.95</v>
      </c>
      <c r="K106" s="121">
        <f t="shared" si="5"/>
        <v>59.8</v>
      </c>
      <c r="L106" s="127"/>
    </row>
    <row r="107" spans="1:12" ht="24" customHeight="1">
      <c r="A107" s="126"/>
      <c r="B107" s="119">
        <f>'Tax Invoice'!D103</f>
        <v>2</v>
      </c>
      <c r="C107" s="10" t="s">
        <v>805</v>
      </c>
      <c r="D107" s="10" t="s">
        <v>892</v>
      </c>
      <c r="E107" s="130" t="s">
        <v>727</v>
      </c>
      <c r="F107" s="161"/>
      <c r="G107" s="162"/>
      <c r="H107" s="11" t="s">
        <v>807</v>
      </c>
      <c r="I107" s="14">
        <f t="shared" si="4"/>
        <v>15.68</v>
      </c>
      <c r="J107" s="14">
        <v>15.68</v>
      </c>
      <c r="K107" s="121">
        <f t="shared" si="5"/>
        <v>31.36</v>
      </c>
      <c r="L107" s="127"/>
    </row>
    <row r="108" spans="1:12" ht="24" customHeight="1">
      <c r="A108" s="126"/>
      <c r="B108" s="119">
        <f>'Tax Invoice'!D104</f>
        <v>14</v>
      </c>
      <c r="C108" s="10" t="s">
        <v>805</v>
      </c>
      <c r="D108" s="10" t="s">
        <v>893</v>
      </c>
      <c r="E108" s="130" t="s">
        <v>738</v>
      </c>
      <c r="F108" s="161"/>
      <c r="G108" s="162"/>
      <c r="H108" s="11" t="s">
        <v>807</v>
      </c>
      <c r="I108" s="14">
        <f t="shared" si="4"/>
        <v>16.78</v>
      </c>
      <c r="J108" s="14">
        <v>16.78</v>
      </c>
      <c r="K108" s="121">
        <f t="shared" si="5"/>
        <v>234.92000000000002</v>
      </c>
      <c r="L108" s="127"/>
    </row>
    <row r="109" spans="1:12" ht="24" customHeight="1">
      <c r="A109" s="126"/>
      <c r="B109" s="119">
        <f>'Tax Invoice'!D105</f>
        <v>8</v>
      </c>
      <c r="C109" s="10" t="s">
        <v>805</v>
      </c>
      <c r="D109" s="10" t="s">
        <v>894</v>
      </c>
      <c r="E109" s="130" t="s">
        <v>751</v>
      </c>
      <c r="F109" s="161"/>
      <c r="G109" s="162"/>
      <c r="H109" s="11" t="s">
        <v>807</v>
      </c>
      <c r="I109" s="14">
        <f t="shared" si="4"/>
        <v>30.64</v>
      </c>
      <c r="J109" s="14">
        <v>30.64</v>
      </c>
      <c r="K109" s="121">
        <f t="shared" si="5"/>
        <v>245.12</v>
      </c>
      <c r="L109" s="127"/>
    </row>
    <row r="110" spans="1:12" ht="24" customHeight="1">
      <c r="A110" s="126"/>
      <c r="B110" s="119">
        <f>'Tax Invoice'!D106</f>
        <v>4</v>
      </c>
      <c r="C110" s="10" t="s">
        <v>805</v>
      </c>
      <c r="D110" s="10" t="s">
        <v>895</v>
      </c>
      <c r="E110" s="130" t="s">
        <v>740</v>
      </c>
      <c r="F110" s="161"/>
      <c r="G110" s="162"/>
      <c r="H110" s="11" t="s">
        <v>807</v>
      </c>
      <c r="I110" s="14">
        <f t="shared" si="4"/>
        <v>32.46</v>
      </c>
      <c r="J110" s="14">
        <v>32.46</v>
      </c>
      <c r="K110" s="121">
        <f t="shared" si="5"/>
        <v>129.84</v>
      </c>
      <c r="L110" s="127"/>
    </row>
    <row r="111" spans="1:12" ht="24" customHeight="1">
      <c r="A111" s="126"/>
      <c r="B111" s="119">
        <f>'Tax Invoice'!D107</f>
        <v>4</v>
      </c>
      <c r="C111" s="10" t="s">
        <v>805</v>
      </c>
      <c r="D111" s="10" t="s">
        <v>896</v>
      </c>
      <c r="E111" s="130" t="s">
        <v>741</v>
      </c>
      <c r="F111" s="161"/>
      <c r="G111" s="162"/>
      <c r="H111" s="11" t="s">
        <v>807</v>
      </c>
      <c r="I111" s="14">
        <f t="shared" si="4"/>
        <v>41.58</v>
      </c>
      <c r="J111" s="14">
        <v>41.58</v>
      </c>
      <c r="K111" s="121">
        <f t="shared" si="5"/>
        <v>166.32</v>
      </c>
      <c r="L111" s="127"/>
    </row>
    <row r="112" spans="1:12" ht="24" customHeight="1">
      <c r="A112" s="126"/>
      <c r="B112" s="119">
        <f>'Tax Invoice'!D108</f>
        <v>6</v>
      </c>
      <c r="C112" s="10" t="s">
        <v>805</v>
      </c>
      <c r="D112" s="10" t="s">
        <v>897</v>
      </c>
      <c r="E112" s="130" t="s">
        <v>808</v>
      </c>
      <c r="F112" s="161"/>
      <c r="G112" s="162"/>
      <c r="H112" s="11" t="s">
        <v>807</v>
      </c>
      <c r="I112" s="14">
        <f t="shared" si="4"/>
        <v>90.82</v>
      </c>
      <c r="J112" s="14">
        <v>90.82</v>
      </c>
      <c r="K112" s="121">
        <f t="shared" si="5"/>
        <v>544.91999999999996</v>
      </c>
      <c r="L112" s="127"/>
    </row>
    <row r="113" spans="1:12" ht="24" customHeight="1">
      <c r="A113" s="126"/>
      <c r="B113" s="119">
        <f>'Tax Invoice'!D109</f>
        <v>8</v>
      </c>
      <c r="C113" s="10" t="s">
        <v>805</v>
      </c>
      <c r="D113" s="10" t="s">
        <v>898</v>
      </c>
      <c r="E113" s="130" t="s">
        <v>753</v>
      </c>
      <c r="F113" s="161"/>
      <c r="G113" s="162"/>
      <c r="H113" s="11" t="s">
        <v>807</v>
      </c>
      <c r="I113" s="14">
        <f t="shared" si="4"/>
        <v>25.53</v>
      </c>
      <c r="J113" s="14">
        <v>25.53</v>
      </c>
      <c r="K113" s="121">
        <f t="shared" si="5"/>
        <v>204.24</v>
      </c>
      <c r="L113" s="127"/>
    </row>
    <row r="114" spans="1:12" ht="24" customHeight="1">
      <c r="A114" s="126"/>
      <c r="B114" s="119">
        <f>'Tax Invoice'!D110</f>
        <v>4</v>
      </c>
      <c r="C114" s="10" t="s">
        <v>809</v>
      </c>
      <c r="D114" s="10" t="s">
        <v>899</v>
      </c>
      <c r="E114" s="130" t="s">
        <v>725</v>
      </c>
      <c r="F114" s="161" t="s">
        <v>679</v>
      </c>
      <c r="G114" s="162"/>
      <c r="H114" s="11" t="s">
        <v>810</v>
      </c>
      <c r="I114" s="14">
        <f t="shared" si="4"/>
        <v>105.41</v>
      </c>
      <c r="J114" s="14">
        <v>105.41</v>
      </c>
      <c r="K114" s="121">
        <f t="shared" si="5"/>
        <v>421.64</v>
      </c>
      <c r="L114" s="127"/>
    </row>
    <row r="115" spans="1:12" ht="24" customHeight="1">
      <c r="A115" s="126"/>
      <c r="B115" s="119">
        <f>'Tax Invoice'!D111</f>
        <v>4</v>
      </c>
      <c r="C115" s="10" t="s">
        <v>809</v>
      </c>
      <c r="D115" s="10" t="s">
        <v>900</v>
      </c>
      <c r="E115" s="130" t="s">
        <v>741</v>
      </c>
      <c r="F115" s="161" t="s">
        <v>679</v>
      </c>
      <c r="G115" s="162"/>
      <c r="H115" s="11" t="s">
        <v>810</v>
      </c>
      <c r="I115" s="14">
        <f t="shared" si="4"/>
        <v>161.94</v>
      </c>
      <c r="J115" s="14">
        <v>161.94</v>
      </c>
      <c r="K115" s="121">
        <f t="shared" si="5"/>
        <v>647.76</v>
      </c>
      <c r="L115" s="127"/>
    </row>
    <row r="116" spans="1:12" ht="24" customHeight="1">
      <c r="A116" s="126"/>
      <c r="B116" s="119">
        <f>'Tax Invoice'!D112</f>
        <v>2</v>
      </c>
      <c r="C116" s="10" t="s">
        <v>811</v>
      </c>
      <c r="D116" s="10" t="s">
        <v>901</v>
      </c>
      <c r="E116" s="130" t="s">
        <v>727</v>
      </c>
      <c r="F116" s="161" t="s">
        <v>279</v>
      </c>
      <c r="G116" s="162"/>
      <c r="H116" s="11" t="s">
        <v>812</v>
      </c>
      <c r="I116" s="14">
        <f t="shared" si="4"/>
        <v>37.93</v>
      </c>
      <c r="J116" s="14">
        <v>37.93</v>
      </c>
      <c r="K116" s="121">
        <f t="shared" si="5"/>
        <v>75.86</v>
      </c>
      <c r="L116" s="127"/>
    </row>
    <row r="117" spans="1:12" ht="24" customHeight="1">
      <c r="A117" s="126"/>
      <c r="B117" s="119">
        <f>'Tax Invoice'!D113</f>
        <v>8</v>
      </c>
      <c r="C117" s="10" t="s">
        <v>811</v>
      </c>
      <c r="D117" s="10" t="s">
        <v>902</v>
      </c>
      <c r="E117" s="130" t="s">
        <v>723</v>
      </c>
      <c r="F117" s="161" t="s">
        <v>279</v>
      </c>
      <c r="G117" s="162"/>
      <c r="H117" s="11" t="s">
        <v>812</v>
      </c>
      <c r="I117" s="14">
        <f t="shared" si="4"/>
        <v>39.76</v>
      </c>
      <c r="J117" s="14">
        <v>39.76</v>
      </c>
      <c r="K117" s="121">
        <f t="shared" si="5"/>
        <v>318.08</v>
      </c>
      <c r="L117" s="127"/>
    </row>
    <row r="118" spans="1:12" ht="24" customHeight="1">
      <c r="A118" s="126"/>
      <c r="B118" s="119">
        <f>'Tax Invoice'!D114</f>
        <v>22</v>
      </c>
      <c r="C118" s="10" t="s">
        <v>811</v>
      </c>
      <c r="D118" s="10" t="s">
        <v>903</v>
      </c>
      <c r="E118" s="130" t="s">
        <v>738</v>
      </c>
      <c r="F118" s="161" t="s">
        <v>279</v>
      </c>
      <c r="G118" s="162"/>
      <c r="H118" s="11" t="s">
        <v>812</v>
      </c>
      <c r="I118" s="14">
        <f t="shared" ref="I118:I128" si="6">ROUNDUP(J118*$N$1,2)</f>
        <v>39.76</v>
      </c>
      <c r="J118" s="14">
        <v>39.76</v>
      </c>
      <c r="K118" s="121">
        <f t="shared" ref="K118:K128" si="7">I118*B118</f>
        <v>874.71999999999991</v>
      </c>
      <c r="L118" s="127"/>
    </row>
    <row r="119" spans="1:12" ht="24" customHeight="1">
      <c r="A119" s="126"/>
      <c r="B119" s="119">
        <f>'Tax Invoice'!D115</f>
        <v>6</v>
      </c>
      <c r="C119" s="10" t="s">
        <v>811</v>
      </c>
      <c r="D119" s="10" t="s">
        <v>904</v>
      </c>
      <c r="E119" s="130" t="s">
        <v>725</v>
      </c>
      <c r="F119" s="161" t="s">
        <v>279</v>
      </c>
      <c r="G119" s="162"/>
      <c r="H119" s="11" t="s">
        <v>812</v>
      </c>
      <c r="I119" s="14">
        <f t="shared" si="6"/>
        <v>47.05</v>
      </c>
      <c r="J119" s="14">
        <v>47.05</v>
      </c>
      <c r="K119" s="121">
        <f t="shared" si="7"/>
        <v>282.29999999999995</v>
      </c>
      <c r="L119" s="127"/>
    </row>
    <row r="120" spans="1:12" ht="24" customHeight="1">
      <c r="A120" s="126"/>
      <c r="B120" s="119">
        <f>'Tax Invoice'!D116</f>
        <v>4</v>
      </c>
      <c r="C120" s="10" t="s">
        <v>811</v>
      </c>
      <c r="D120" s="10" t="s">
        <v>905</v>
      </c>
      <c r="E120" s="130" t="s">
        <v>732</v>
      </c>
      <c r="F120" s="161" t="s">
        <v>279</v>
      </c>
      <c r="G120" s="162"/>
      <c r="H120" s="11" t="s">
        <v>812</v>
      </c>
      <c r="I120" s="14">
        <f t="shared" si="6"/>
        <v>50.7</v>
      </c>
      <c r="J120" s="14">
        <v>50.7</v>
      </c>
      <c r="K120" s="121">
        <f t="shared" si="7"/>
        <v>202.8</v>
      </c>
      <c r="L120" s="127"/>
    </row>
    <row r="121" spans="1:12" ht="24" customHeight="1">
      <c r="A121" s="126"/>
      <c r="B121" s="119">
        <f>'Tax Invoice'!D117</f>
        <v>12</v>
      </c>
      <c r="C121" s="10" t="s">
        <v>811</v>
      </c>
      <c r="D121" s="10" t="s">
        <v>906</v>
      </c>
      <c r="E121" s="130" t="s">
        <v>757</v>
      </c>
      <c r="F121" s="161" t="s">
        <v>279</v>
      </c>
      <c r="G121" s="162"/>
      <c r="H121" s="11" t="s">
        <v>812</v>
      </c>
      <c r="I121" s="14">
        <f t="shared" si="6"/>
        <v>81.7</v>
      </c>
      <c r="J121" s="14">
        <v>81.7</v>
      </c>
      <c r="K121" s="121">
        <f t="shared" si="7"/>
        <v>980.40000000000009</v>
      </c>
      <c r="L121" s="127"/>
    </row>
    <row r="122" spans="1:12" ht="24" customHeight="1">
      <c r="A122" s="126"/>
      <c r="B122" s="119">
        <f>'Tax Invoice'!D118</f>
        <v>4</v>
      </c>
      <c r="C122" s="10" t="s">
        <v>811</v>
      </c>
      <c r="D122" s="10" t="s">
        <v>907</v>
      </c>
      <c r="E122" s="130" t="s">
        <v>813</v>
      </c>
      <c r="F122" s="161" t="s">
        <v>279</v>
      </c>
      <c r="G122" s="162"/>
      <c r="H122" s="11" t="s">
        <v>812</v>
      </c>
      <c r="I122" s="14">
        <f t="shared" si="6"/>
        <v>48.87</v>
      </c>
      <c r="J122" s="14">
        <v>48.87</v>
      </c>
      <c r="K122" s="121">
        <f t="shared" si="7"/>
        <v>195.48</v>
      </c>
      <c r="L122" s="127"/>
    </row>
    <row r="123" spans="1:12" ht="24" customHeight="1">
      <c r="A123" s="126"/>
      <c r="B123" s="119">
        <f>'Tax Invoice'!D119</f>
        <v>8</v>
      </c>
      <c r="C123" s="10" t="s">
        <v>811</v>
      </c>
      <c r="D123" s="10" t="s">
        <v>908</v>
      </c>
      <c r="E123" s="130" t="s">
        <v>753</v>
      </c>
      <c r="F123" s="161" t="s">
        <v>279</v>
      </c>
      <c r="G123" s="162"/>
      <c r="H123" s="11" t="s">
        <v>812</v>
      </c>
      <c r="I123" s="14">
        <f t="shared" si="6"/>
        <v>54.34</v>
      </c>
      <c r="J123" s="14">
        <v>54.34</v>
      </c>
      <c r="K123" s="121">
        <f t="shared" si="7"/>
        <v>434.72</v>
      </c>
      <c r="L123" s="127"/>
    </row>
    <row r="124" spans="1:12" ht="24" customHeight="1">
      <c r="A124" s="126"/>
      <c r="B124" s="119">
        <f>'Tax Invoice'!D120</f>
        <v>2</v>
      </c>
      <c r="C124" s="10" t="s">
        <v>811</v>
      </c>
      <c r="D124" s="10" t="s">
        <v>908</v>
      </c>
      <c r="E124" s="130" t="s">
        <v>753</v>
      </c>
      <c r="F124" s="161" t="s">
        <v>278</v>
      </c>
      <c r="G124" s="162"/>
      <c r="H124" s="11" t="s">
        <v>812</v>
      </c>
      <c r="I124" s="14">
        <f t="shared" si="6"/>
        <v>54.34</v>
      </c>
      <c r="J124" s="14">
        <v>54.34</v>
      </c>
      <c r="K124" s="121">
        <f t="shared" si="7"/>
        <v>108.68</v>
      </c>
      <c r="L124" s="127"/>
    </row>
    <row r="125" spans="1:12" ht="12.75" customHeight="1">
      <c r="A125" s="126"/>
      <c r="B125" s="119">
        <f>'Tax Invoice'!D121</f>
        <v>4</v>
      </c>
      <c r="C125" s="10" t="s">
        <v>814</v>
      </c>
      <c r="D125" s="10" t="s">
        <v>909</v>
      </c>
      <c r="E125" s="130" t="s">
        <v>763</v>
      </c>
      <c r="F125" s="161" t="s">
        <v>279</v>
      </c>
      <c r="G125" s="162"/>
      <c r="H125" s="11" t="s">
        <v>815</v>
      </c>
      <c r="I125" s="14">
        <f t="shared" si="6"/>
        <v>36.11</v>
      </c>
      <c r="J125" s="14">
        <v>36.11</v>
      </c>
      <c r="K125" s="121">
        <f t="shared" si="7"/>
        <v>144.44</v>
      </c>
      <c r="L125" s="127"/>
    </row>
    <row r="126" spans="1:12" ht="12.75" customHeight="1">
      <c r="A126" s="126"/>
      <c r="B126" s="119">
        <f>'Tax Invoice'!D122</f>
        <v>4</v>
      </c>
      <c r="C126" s="10" t="s">
        <v>814</v>
      </c>
      <c r="D126" s="10" t="s">
        <v>909</v>
      </c>
      <c r="E126" s="130" t="s">
        <v>763</v>
      </c>
      <c r="F126" s="161" t="s">
        <v>589</v>
      </c>
      <c r="G126" s="162"/>
      <c r="H126" s="11" t="s">
        <v>815</v>
      </c>
      <c r="I126" s="14">
        <f t="shared" si="6"/>
        <v>36.11</v>
      </c>
      <c r="J126" s="14">
        <v>36.11</v>
      </c>
      <c r="K126" s="121">
        <f t="shared" si="7"/>
        <v>144.44</v>
      </c>
      <c r="L126" s="127"/>
    </row>
    <row r="127" spans="1:12" ht="12.75" customHeight="1">
      <c r="A127" s="126"/>
      <c r="B127" s="119">
        <f>'Tax Invoice'!D123</f>
        <v>6</v>
      </c>
      <c r="C127" s="10" t="s">
        <v>816</v>
      </c>
      <c r="D127" s="10" t="s">
        <v>910</v>
      </c>
      <c r="E127" s="130" t="s">
        <v>733</v>
      </c>
      <c r="F127" s="161" t="s">
        <v>728</v>
      </c>
      <c r="G127" s="162"/>
      <c r="H127" s="11" t="s">
        <v>817</v>
      </c>
      <c r="I127" s="14">
        <f t="shared" si="6"/>
        <v>25.17</v>
      </c>
      <c r="J127" s="14">
        <v>25.17</v>
      </c>
      <c r="K127" s="121">
        <f t="shared" si="7"/>
        <v>151.02000000000001</v>
      </c>
      <c r="L127" s="127"/>
    </row>
    <row r="128" spans="1:12" ht="12.75" customHeight="1">
      <c r="A128" s="126"/>
      <c r="B128" s="120">
        <f>'Tax Invoice'!D124</f>
        <v>2</v>
      </c>
      <c r="C128" s="12" t="s">
        <v>818</v>
      </c>
      <c r="D128" s="12" t="s">
        <v>911</v>
      </c>
      <c r="E128" s="131" t="s">
        <v>732</v>
      </c>
      <c r="F128" s="159"/>
      <c r="G128" s="160"/>
      <c r="H128" s="13" t="s">
        <v>819</v>
      </c>
      <c r="I128" s="15">
        <f t="shared" si="6"/>
        <v>235.25</v>
      </c>
      <c r="J128" s="15">
        <v>235.25</v>
      </c>
      <c r="K128" s="122">
        <f t="shared" si="7"/>
        <v>470.5</v>
      </c>
      <c r="L128" s="127"/>
    </row>
    <row r="129" spans="1:12" ht="12.75" customHeight="1">
      <c r="A129" s="126"/>
      <c r="B129" s="139">
        <f>SUM(B22:B128)</f>
        <v>528</v>
      </c>
      <c r="C129" s="139" t="s">
        <v>149</v>
      </c>
      <c r="D129" s="139"/>
      <c r="E129" s="139"/>
      <c r="F129" s="139"/>
      <c r="G129" s="139"/>
      <c r="H129" s="139"/>
      <c r="I129" s="140" t="s">
        <v>261</v>
      </c>
      <c r="J129" s="140" t="s">
        <v>261</v>
      </c>
      <c r="K129" s="141">
        <f>SUM(K22:K128)</f>
        <v>24857.340000000011</v>
      </c>
      <c r="L129" s="127"/>
    </row>
    <row r="130" spans="1:12" ht="12.75" customHeight="1">
      <c r="A130" s="126"/>
      <c r="B130" s="139"/>
      <c r="C130" s="139"/>
      <c r="D130" s="139"/>
      <c r="E130" s="139"/>
      <c r="F130" s="139"/>
      <c r="G130" s="139"/>
      <c r="H130" s="139"/>
      <c r="I130" s="140" t="s">
        <v>190</v>
      </c>
      <c r="J130" s="140" t="s">
        <v>190</v>
      </c>
      <c r="K130" s="141">
        <f>Invoice!J130</f>
        <v>-9942.9360000000052</v>
      </c>
      <c r="L130" s="127"/>
    </row>
    <row r="131" spans="1:12" ht="12.75" customHeight="1" outlineLevel="1">
      <c r="A131" s="126"/>
      <c r="B131" s="139"/>
      <c r="C131" s="139"/>
      <c r="D131" s="139"/>
      <c r="E131" s="139"/>
      <c r="F131" s="139"/>
      <c r="G131" s="139"/>
      <c r="H131" s="139"/>
      <c r="I131" s="140" t="s">
        <v>191</v>
      </c>
      <c r="J131" s="140" t="s">
        <v>191</v>
      </c>
      <c r="K131" s="141">
        <f>Invoice!J131</f>
        <v>0</v>
      </c>
      <c r="L131" s="127"/>
    </row>
    <row r="132" spans="1:12" ht="12.75" customHeight="1">
      <c r="A132" s="126"/>
      <c r="B132" s="139"/>
      <c r="C132" s="139"/>
      <c r="D132" s="139"/>
      <c r="E132" s="139"/>
      <c r="F132" s="139"/>
      <c r="G132" s="139"/>
      <c r="H132" s="139"/>
      <c r="I132" s="140" t="s">
        <v>263</v>
      </c>
      <c r="J132" s="140" t="s">
        <v>263</v>
      </c>
      <c r="K132" s="141">
        <f>SUM(K129:K131)</f>
        <v>14914.404000000006</v>
      </c>
      <c r="L132" s="127"/>
    </row>
    <row r="133" spans="1:12" ht="12.75" customHeight="1">
      <c r="A133" s="6"/>
      <c r="B133" s="7"/>
      <c r="C133" s="7"/>
      <c r="D133" s="7"/>
      <c r="E133" s="7"/>
      <c r="F133" s="7"/>
      <c r="G133" s="7"/>
      <c r="H133" s="7" t="s">
        <v>912</v>
      </c>
      <c r="I133" s="7"/>
      <c r="J133" s="7"/>
      <c r="K133" s="7"/>
      <c r="L133" s="8"/>
    </row>
    <row r="134" spans="1:12" ht="12.75" customHeight="1"/>
    <row r="135" spans="1:12" ht="12.75" customHeight="1"/>
    <row r="136" spans="1:12" ht="12.75" customHeight="1"/>
    <row r="137" spans="1:12" ht="12.75" customHeight="1"/>
    <row r="138" spans="1:12" ht="12.75" customHeight="1"/>
    <row r="139" spans="1:12" ht="12.75" customHeight="1"/>
    <row r="140" spans="1:12" ht="12.75" customHeight="1"/>
  </sheetData>
  <mergeCells count="111">
    <mergeCell ref="K10:K11"/>
    <mergeCell ref="K14:K15"/>
    <mergeCell ref="F33:G33"/>
    <mergeCell ref="F34:G34"/>
    <mergeCell ref="F35:G35"/>
    <mergeCell ref="F36:G36"/>
    <mergeCell ref="F30:G30"/>
    <mergeCell ref="F31:G31"/>
    <mergeCell ref="F32:G32"/>
    <mergeCell ref="F28:G28"/>
    <mergeCell ref="F29:G29"/>
    <mergeCell ref="F26:G26"/>
    <mergeCell ref="F27:G27"/>
    <mergeCell ref="F20:G20"/>
    <mergeCell ref="F21:G21"/>
    <mergeCell ref="F22:G22"/>
    <mergeCell ref="F24:G24"/>
    <mergeCell ref="F25:G25"/>
    <mergeCell ref="F23:G23"/>
    <mergeCell ref="F42:G42"/>
    <mergeCell ref="F43:G43"/>
    <mergeCell ref="F44:G44"/>
    <mergeCell ref="F45:G45"/>
    <mergeCell ref="F46:G46"/>
    <mergeCell ref="F37:G37"/>
    <mergeCell ref="F38:G38"/>
    <mergeCell ref="F39:G39"/>
    <mergeCell ref="F40:G40"/>
    <mergeCell ref="F41:G41"/>
    <mergeCell ref="F52:G52"/>
    <mergeCell ref="F53:G53"/>
    <mergeCell ref="F54:G54"/>
    <mergeCell ref="F55:G55"/>
    <mergeCell ref="F56:G56"/>
    <mergeCell ref="F47:G47"/>
    <mergeCell ref="F48:G48"/>
    <mergeCell ref="F49:G49"/>
    <mergeCell ref="F50:G50"/>
    <mergeCell ref="F51:G51"/>
    <mergeCell ref="F62:G62"/>
    <mergeCell ref="F63:G63"/>
    <mergeCell ref="F64:G64"/>
    <mergeCell ref="F65:G65"/>
    <mergeCell ref="F66:G66"/>
    <mergeCell ref="F57:G57"/>
    <mergeCell ref="F58:G58"/>
    <mergeCell ref="F59:G59"/>
    <mergeCell ref="F60:G60"/>
    <mergeCell ref="F61:G61"/>
    <mergeCell ref="F72:G72"/>
    <mergeCell ref="F73:G73"/>
    <mergeCell ref="F74:G74"/>
    <mergeCell ref="F75:G75"/>
    <mergeCell ref="F76:G76"/>
    <mergeCell ref="F67:G67"/>
    <mergeCell ref="F68:G68"/>
    <mergeCell ref="F69:G69"/>
    <mergeCell ref="F70:G70"/>
    <mergeCell ref="F71:G71"/>
    <mergeCell ref="F82:G82"/>
    <mergeCell ref="F83:G83"/>
    <mergeCell ref="F84:G84"/>
    <mergeCell ref="F85:G85"/>
    <mergeCell ref="F86:G86"/>
    <mergeCell ref="F77:G77"/>
    <mergeCell ref="F78:G78"/>
    <mergeCell ref="F79:G79"/>
    <mergeCell ref="F80:G80"/>
    <mergeCell ref="F81:G81"/>
    <mergeCell ref="F92:G92"/>
    <mergeCell ref="F93:G93"/>
    <mergeCell ref="F94:G94"/>
    <mergeCell ref="F95:G95"/>
    <mergeCell ref="F96:G96"/>
    <mergeCell ref="F87:G87"/>
    <mergeCell ref="F88:G88"/>
    <mergeCell ref="F89:G89"/>
    <mergeCell ref="F90:G90"/>
    <mergeCell ref="F91:G91"/>
    <mergeCell ref="F102:G102"/>
    <mergeCell ref="F103:G103"/>
    <mergeCell ref="F104:G104"/>
    <mergeCell ref="F105:G105"/>
    <mergeCell ref="F106:G106"/>
    <mergeCell ref="F97:G97"/>
    <mergeCell ref="F98:G98"/>
    <mergeCell ref="F99:G99"/>
    <mergeCell ref="F100:G100"/>
    <mergeCell ref="F101:G101"/>
    <mergeCell ref="F112:G112"/>
    <mergeCell ref="F113:G113"/>
    <mergeCell ref="F114:G114"/>
    <mergeCell ref="F115:G115"/>
    <mergeCell ref="F116:G116"/>
    <mergeCell ref="F107:G107"/>
    <mergeCell ref="F108:G108"/>
    <mergeCell ref="F109:G109"/>
    <mergeCell ref="F110:G110"/>
    <mergeCell ref="F111:G111"/>
    <mergeCell ref="F127:G127"/>
    <mergeCell ref="F128:G128"/>
    <mergeCell ref="F122:G122"/>
    <mergeCell ref="F123:G123"/>
    <mergeCell ref="F124:G124"/>
    <mergeCell ref="F125:G125"/>
    <mergeCell ref="F126:G126"/>
    <mergeCell ref="F117:G117"/>
    <mergeCell ref="F118:G118"/>
    <mergeCell ref="F119:G119"/>
    <mergeCell ref="F120:G120"/>
    <mergeCell ref="F121:G121"/>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150</v>
      </c>
      <c r="B1" s="17" t="s">
        <v>151</v>
      </c>
      <c r="C1" s="17"/>
      <c r="D1" s="18"/>
      <c r="E1" s="18"/>
      <c r="F1" s="18"/>
      <c r="G1" s="18"/>
      <c r="H1" s="19"/>
      <c r="I1" s="20"/>
      <c r="N1" s="104">
        <f>N2/N3</f>
        <v>1</v>
      </c>
      <c r="O1" s="21" t="s">
        <v>187</v>
      </c>
    </row>
    <row r="2" spans="1:15" s="21" customFormat="1" ht="13.5" thickBot="1">
      <c r="A2" s="22" t="s">
        <v>152</v>
      </c>
      <c r="B2" s="23" t="s">
        <v>153</v>
      </c>
      <c r="C2" s="23"/>
      <c r="D2" s="24"/>
      <c r="E2" s="25"/>
      <c r="G2" s="26" t="s">
        <v>154</v>
      </c>
      <c r="H2" s="27" t="s">
        <v>155</v>
      </c>
      <c r="N2" s="21">
        <v>25712.920000000006</v>
      </c>
      <c r="O2" s="21" t="s">
        <v>265</v>
      </c>
    </row>
    <row r="3" spans="1:15" s="21" customFormat="1" ht="15" customHeight="1" thickBot="1">
      <c r="A3" s="22" t="s">
        <v>156</v>
      </c>
      <c r="G3" s="28">
        <f>Invoice!J14</f>
        <v>45383</v>
      </c>
      <c r="H3" s="29"/>
      <c r="N3" s="21">
        <v>25712.920000000006</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THB</v>
      </c>
    </row>
    <row r="10" spans="1:15" s="21" customFormat="1" ht="13.5" thickBot="1">
      <c r="A10" s="36" t="str">
        <f>'Copy paste to Here'!G10</f>
        <v>jssourcings</v>
      </c>
      <c r="B10" s="37"/>
      <c r="C10" s="37"/>
      <c r="D10" s="37"/>
      <c r="F10" s="38" t="str">
        <f>'Copy paste to Here'!B10</f>
        <v>jssourcings</v>
      </c>
      <c r="G10" s="39"/>
      <c r="H10" s="40"/>
      <c r="K10" s="107" t="s">
        <v>282</v>
      </c>
      <c r="L10" s="35" t="s">
        <v>282</v>
      </c>
      <c r="M10" s="21">
        <v>1</v>
      </c>
    </row>
    <row r="11" spans="1:15" s="21" customFormat="1" ht="15.75" thickBot="1">
      <c r="A11" s="41" t="str">
        <f>'Copy paste to Here'!G11</f>
        <v>Sam3 Kong3</v>
      </c>
      <c r="B11" s="42"/>
      <c r="C11" s="42"/>
      <c r="D11" s="42"/>
      <c r="F11" s="43" t="str">
        <f>'Copy paste to Here'!B11</f>
        <v>Sam3 Kong3</v>
      </c>
      <c r="G11" s="44"/>
      <c r="H11" s="45"/>
      <c r="K11" s="105" t="s">
        <v>163</v>
      </c>
      <c r="L11" s="46" t="s">
        <v>164</v>
      </c>
      <c r="M11" s="21">
        <f>VLOOKUP(G3,[1]Sheet1!$A$9:$I$7290,2,FALSE)</f>
        <v>36.22</v>
      </c>
    </row>
    <row r="12" spans="1:15" s="21" customFormat="1" ht="15.75" thickBot="1">
      <c r="A12" s="41" t="str">
        <f>'Copy paste to Here'!G12</f>
        <v>Bang Rak, Bangkok, 10500 152 Chartered Square Building</v>
      </c>
      <c r="B12" s="42"/>
      <c r="C12" s="42"/>
      <c r="D12" s="42"/>
      <c r="E12" s="89"/>
      <c r="F12" s="43" t="str">
        <f>'Copy paste to Here'!B12</f>
        <v>Bang Rak, Bangkok, 10500 152 Chartered Square Building</v>
      </c>
      <c r="G12" s="44"/>
      <c r="H12" s="45"/>
      <c r="K12" s="105" t="s">
        <v>165</v>
      </c>
      <c r="L12" s="46" t="s">
        <v>138</v>
      </c>
      <c r="M12" s="21">
        <f>VLOOKUP(G3,[1]Sheet1!$A$9:$I$7290,3,FALSE)</f>
        <v>38.9</v>
      </c>
    </row>
    <row r="13" spans="1:15" s="21" customFormat="1" ht="15.75" thickBot="1">
      <c r="A13" s="41" t="str">
        <f>'Copy paste to Here'!G13</f>
        <v>10500 Bangkok</v>
      </c>
      <c r="B13" s="42"/>
      <c r="C13" s="42"/>
      <c r="D13" s="42"/>
      <c r="E13" s="123" t="s">
        <v>282</v>
      </c>
      <c r="F13" s="43" t="str">
        <f>'Copy paste to Here'!B13</f>
        <v>10500 Bangkok</v>
      </c>
      <c r="G13" s="44"/>
      <c r="H13" s="45"/>
      <c r="K13" s="105" t="s">
        <v>166</v>
      </c>
      <c r="L13" s="46" t="s">
        <v>167</v>
      </c>
      <c r="M13" s="125">
        <f>VLOOKUP(G3,[1]Sheet1!$A$9:$I$7290,4,FALSE)</f>
        <v>45.54</v>
      </c>
    </row>
    <row r="14" spans="1:15" s="21" customFormat="1" ht="15.75" thickBot="1">
      <c r="A14" s="41" t="str">
        <f>'Copy paste to Here'!G14</f>
        <v>Thailand</v>
      </c>
      <c r="B14" s="42"/>
      <c r="C14" s="42"/>
      <c r="D14" s="42"/>
      <c r="E14" s="123">
        <f>VLOOKUP(J9,$L$10:$M$17,2,FALSE)</f>
        <v>1</v>
      </c>
      <c r="F14" s="43" t="str">
        <f>'Copy paste to Here'!B14</f>
        <v>Thailand</v>
      </c>
      <c r="G14" s="44"/>
      <c r="H14" s="45"/>
      <c r="K14" s="105" t="s">
        <v>168</v>
      </c>
      <c r="L14" s="46" t="s">
        <v>169</v>
      </c>
      <c r="M14" s="21">
        <f>VLOOKUP(G3,[1]Sheet1!$A$9:$I$7290,5,FALSE)</f>
        <v>23.27</v>
      </c>
    </row>
    <row r="15" spans="1:15" s="21" customFormat="1" ht="15.75" thickBot="1">
      <c r="A15" s="47" t="str">
        <f>'Copy paste to Here'!G15</f>
        <v xml:space="preserve"> </v>
      </c>
      <c r="F15" s="48" t="str">
        <f>'Copy paste to Here'!B15</f>
        <v xml:space="preserve"> </v>
      </c>
      <c r="G15" s="49"/>
      <c r="H15" s="50"/>
      <c r="K15" s="106" t="s">
        <v>170</v>
      </c>
      <c r="L15" s="51" t="s">
        <v>171</v>
      </c>
      <c r="M15" s="21">
        <f>VLOOKUP(G3,[1]Sheet1!$A$9:$I$7290,6,FALSE)</f>
        <v>26.59</v>
      </c>
    </row>
    <row r="16" spans="1:15" s="21" customFormat="1" ht="13.7" customHeight="1" thickBot="1">
      <c r="A16" s="52"/>
      <c r="K16" s="106" t="s">
        <v>172</v>
      </c>
      <c r="L16" s="51" t="s">
        <v>173</v>
      </c>
      <c r="M16" s="21">
        <f>VLOOKUP(G3,[1]Sheet1!$A$9:$I$7290,7,FALSE)</f>
        <v>21.42</v>
      </c>
    </row>
    <row r="17" spans="1:13" s="21" customFormat="1" ht="13.5" thickBot="1">
      <c r="A17" s="53" t="s">
        <v>174</v>
      </c>
      <c r="B17" s="54" t="s">
        <v>175</v>
      </c>
      <c r="C17" s="54" t="s">
        <v>290</v>
      </c>
      <c r="D17" s="55" t="s">
        <v>204</v>
      </c>
      <c r="E17" s="55" t="s">
        <v>267</v>
      </c>
      <c r="F17" s="55" t="str">
        <f>CONCATENATE("Amount ",,J9)</f>
        <v>Amount THB</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Acrylic solid &amp; UV spiral coil taper with two rubber O-rings &amp; Gauge: 4mm  &amp;  Color: Black</v>
      </c>
      <c r="B18" s="57" t="str">
        <f>'Copy paste to Here'!C22</f>
        <v>ACCOR</v>
      </c>
      <c r="C18" s="57" t="s">
        <v>820</v>
      </c>
      <c r="D18" s="58">
        <f>Invoice!B22</f>
        <v>4</v>
      </c>
      <c r="E18" s="59">
        <f>'Shipping Invoice'!J22*$N$1</f>
        <v>25.17</v>
      </c>
      <c r="F18" s="59">
        <f>D18*E18</f>
        <v>100.68</v>
      </c>
      <c r="G18" s="60">
        <f>E18*$E$14</f>
        <v>25.17</v>
      </c>
      <c r="H18" s="61">
        <f>D18*G18</f>
        <v>100.68</v>
      </c>
    </row>
    <row r="19" spans="1:13" s="62" customFormat="1" ht="24">
      <c r="A19" s="124" t="str">
        <f>IF((LEN('Copy paste to Here'!G23))&gt;5,((CONCATENATE('Copy paste to Here'!G23," &amp; ",'Copy paste to Here'!D23,"  &amp;  ",'Copy paste to Here'!E23))),"Empty Cell")</f>
        <v>Acrylic solid &amp; UV spiral coil taper with two rubber O-rings &amp; Gauge: 8mm  &amp;  Color: Black</v>
      </c>
      <c r="B19" s="57" t="str">
        <f>'Copy paste to Here'!C23</f>
        <v>ACCOR</v>
      </c>
      <c r="C19" s="57" t="s">
        <v>821</v>
      </c>
      <c r="D19" s="58">
        <f>Invoice!B23</f>
        <v>8</v>
      </c>
      <c r="E19" s="59">
        <f>'Shipping Invoice'!J23*$N$1</f>
        <v>30.64</v>
      </c>
      <c r="F19" s="59">
        <f t="shared" ref="F19:F82" si="0">D19*E19</f>
        <v>245.12</v>
      </c>
      <c r="G19" s="60">
        <f t="shared" ref="G19:G82" si="1">E19*$E$14</f>
        <v>30.64</v>
      </c>
      <c r="H19" s="63">
        <f t="shared" ref="H19:H82" si="2">D19*G19</f>
        <v>245.12</v>
      </c>
    </row>
    <row r="20" spans="1:13" s="62" customFormat="1" ht="24">
      <c r="A20" s="56" t="str">
        <f>IF((LEN('Copy paste to Here'!G24))&gt;5,((CONCATENATE('Copy paste to Here'!G24," &amp; ",'Copy paste to Here'!D24,"  &amp;  ",'Copy paste to Here'!E24))),"Empty Cell")</f>
        <v>Acrylic flesh tunnel with external screw-fit &amp; Gauge: 2.5mm  &amp;  Color: Green</v>
      </c>
      <c r="B20" s="57" t="str">
        <f>'Copy paste to Here'!C24</f>
        <v>ACFP</v>
      </c>
      <c r="C20" s="57" t="s">
        <v>822</v>
      </c>
      <c r="D20" s="58">
        <f>Invoice!B24</f>
        <v>4</v>
      </c>
      <c r="E20" s="59">
        <f>'Shipping Invoice'!J24*$N$1</f>
        <v>20.059999999999999</v>
      </c>
      <c r="F20" s="59">
        <f t="shared" si="0"/>
        <v>80.239999999999995</v>
      </c>
      <c r="G20" s="60">
        <f t="shared" si="1"/>
        <v>20.059999999999999</v>
      </c>
      <c r="H20" s="63">
        <f t="shared" si="2"/>
        <v>80.239999999999995</v>
      </c>
    </row>
    <row r="21" spans="1:13" s="62" customFormat="1" ht="24">
      <c r="A21" s="56" t="str">
        <f>IF((LEN('Copy paste to Here'!G25))&gt;5,((CONCATENATE('Copy paste to Here'!G25," &amp; ",'Copy paste to Here'!D25,"  &amp;  ",'Copy paste to Here'!E25))),"Empty Cell")</f>
        <v>Acrylic flesh tunnel with external screw-fit &amp; Gauge: 2.5mm  &amp;  Color: Purple</v>
      </c>
      <c r="B21" s="57" t="str">
        <f>'Copy paste to Here'!C25</f>
        <v>ACFP</v>
      </c>
      <c r="C21" s="57" t="s">
        <v>822</v>
      </c>
      <c r="D21" s="58">
        <f>Invoice!B25</f>
        <v>4</v>
      </c>
      <c r="E21" s="59">
        <f>'Shipping Invoice'!J25*$N$1</f>
        <v>20.059999999999999</v>
      </c>
      <c r="F21" s="59">
        <f t="shared" si="0"/>
        <v>80.239999999999995</v>
      </c>
      <c r="G21" s="60">
        <f t="shared" si="1"/>
        <v>20.059999999999999</v>
      </c>
      <c r="H21" s="63">
        <f t="shared" si="2"/>
        <v>80.239999999999995</v>
      </c>
    </row>
    <row r="22" spans="1:13" s="62" customFormat="1" ht="24">
      <c r="A22" s="56" t="str">
        <f>IF((LEN('Copy paste to Here'!G26))&gt;5,((CONCATENATE('Copy paste to Here'!G26," &amp; ",'Copy paste to Here'!D26,"  &amp;  ",'Copy paste to Here'!E26))),"Empty Cell")</f>
        <v>Acrylic flesh tunnel with external screw-fit &amp; Gauge: 6mm  &amp;  Color: Black</v>
      </c>
      <c r="B22" s="57" t="str">
        <f>'Copy paste to Here'!C26</f>
        <v>ACFP</v>
      </c>
      <c r="C22" s="57" t="s">
        <v>823</v>
      </c>
      <c r="D22" s="58">
        <f>Invoice!B26</f>
        <v>2</v>
      </c>
      <c r="E22" s="59">
        <f>'Shipping Invoice'!J26*$N$1</f>
        <v>25.17</v>
      </c>
      <c r="F22" s="59">
        <f t="shared" si="0"/>
        <v>50.34</v>
      </c>
      <c r="G22" s="60">
        <f t="shared" si="1"/>
        <v>25.17</v>
      </c>
      <c r="H22" s="63">
        <f t="shared" si="2"/>
        <v>50.34</v>
      </c>
    </row>
    <row r="23" spans="1:13" s="62" customFormat="1" ht="24">
      <c r="A23" s="56" t="str">
        <f>IF((LEN('Copy paste to Here'!G27))&gt;5,((CONCATENATE('Copy paste to Here'!G27," &amp; ",'Copy paste to Here'!D27,"  &amp;  ",'Copy paste to Here'!E27))),"Empty Cell")</f>
        <v>Acrylic flesh tunnel with external screw-fit &amp; Gauge: 6mm  &amp;  Color: Green</v>
      </c>
      <c r="B23" s="57" t="str">
        <f>'Copy paste to Here'!C27</f>
        <v>ACFP</v>
      </c>
      <c r="C23" s="57" t="s">
        <v>823</v>
      </c>
      <c r="D23" s="58">
        <f>Invoice!B27</f>
        <v>4</v>
      </c>
      <c r="E23" s="59">
        <f>'Shipping Invoice'!J27*$N$1</f>
        <v>25.17</v>
      </c>
      <c r="F23" s="59">
        <f t="shared" si="0"/>
        <v>100.68</v>
      </c>
      <c r="G23" s="60">
        <f t="shared" si="1"/>
        <v>25.17</v>
      </c>
      <c r="H23" s="63">
        <f t="shared" si="2"/>
        <v>100.68</v>
      </c>
    </row>
    <row r="24" spans="1:13" s="62" customFormat="1" ht="24">
      <c r="A24" s="56" t="str">
        <f>IF((LEN('Copy paste to Here'!G28))&gt;5,((CONCATENATE('Copy paste to Here'!G28," &amp; ",'Copy paste to Here'!D28,"  &amp;  ",'Copy paste to Here'!E28))),"Empty Cell")</f>
        <v>Acrylic flesh tunnel with external screw-fit &amp; Gauge: 10mm  &amp;  Color: Clear</v>
      </c>
      <c r="B24" s="57" t="str">
        <f>'Copy paste to Here'!C28</f>
        <v>ACFP</v>
      </c>
      <c r="C24" s="57" t="s">
        <v>824</v>
      </c>
      <c r="D24" s="58">
        <f>Invoice!B28</f>
        <v>4</v>
      </c>
      <c r="E24" s="59">
        <f>'Shipping Invoice'!J28*$N$1</f>
        <v>28.81</v>
      </c>
      <c r="F24" s="59">
        <f t="shared" si="0"/>
        <v>115.24</v>
      </c>
      <c r="G24" s="60">
        <f t="shared" si="1"/>
        <v>28.81</v>
      </c>
      <c r="H24" s="63">
        <f t="shared" si="2"/>
        <v>115.24</v>
      </c>
    </row>
    <row r="25" spans="1:13" s="62" customFormat="1" ht="24">
      <c r="A25" s="56" t="str">
        <f>IF((LEN('Copy paste to Here'!G29))&gt;5,((CONCATENATE('Copy paste to Here'!G29," &amp; ",'Copy paste to Here'!D29,"  &amp;  ",'Copy paste to Here'!E29))),"Empty Cell")</f>
        <v>Acrylic flesh tunnel with external screw-fit &amp; Gauge: 12mm  &amp;  Color: Clear</v>
      </c>
      <c r="B25" s="57" t="str">
        <f>'Copy paste to Here'!C29</f>
        <v>ACFP</v>
      </c>
      <c r="C25" s="57" t="s">
        <v>825</v>
      </c>
      <c r="D25" s="58">
        <f>Invoice!B29</f>
        <v>4</v>
      </c>
      <c r="E25" s="59">
        <f>'Shipping Invoice'!J29*$N$1</f>
        <v>32.1</v>
      </c>
      <c r="F25" s="59">
        <f t="shared" si="0"/>
        <v>128.4</v>
      </c>
      <c r="G25" s="60">
        <f t="shared" si="1"/>
        <v>32.1</v>
      </c>
      <c r="H25" s="63">
        <f t="shared" si="2"/>
        <v>128.4</v>
      </c>
    </row>
    <row r="26" spans="1:13" s="62" customFormat="1" ht="24">
      <c r="A26" s="56" t="str">
        <f>IF((LEN('Copy paste to Here'!G30))&gt;5,((CONCATENATE('Copy paste to Here'!G30," &amp; ",'Copy paste to Here'!D30,"  &amp;  ",'Copy paste to Here'!E30))),"Empty Cell")</f>
        <v>Acrylic flesh tunnel with external screw-fit &amp; Gauge: 12mm  &amp;  Color: Green</v>
      </c>
      <c r="B26" s="57" t="str">
        <f>'Copy paste to Here'!C30</f>
        <v>ACFP</v>
      </c>
      <c r="C26" s="57" t="s">
        <v>825</v>
      </c>
      <c r="D26" s="58">
        <f>Invoice!B30</f>
        <v>2</v>
      </c>
      <c r="E26" s="59">
        <f>'Shipping Invoice'!J30*$N$1</f>
        <v>32.1</v>
      </c>
      <c r="F26" s="59">
        <f t="shared" si="0"/>
        <v>64.2</v>
      </c>
      <c r="G26" s="60">
        <f t="shared" si="1"/>
        <v>32.1</v>
      </c>
      <c r="H26" s="63">
        <f t="shared" si="2"/>
        <v>64.2</v>
      </c>
    </row>
    <row r="27" spans="1:13" s="62" customFormat="1" ht="25.5">
      <c r="A27" s="56" t="str">
        <f>IF((LEN('Copy paste to Here'!G31))&gt;5,((CONCATENATE('Copy paste to Here'!G31," &amp; ",'Copy paste to Here'!D31,"  &amp;  ",'Copy paste to Here'!E31))),"Empty Cell")</f>
        <v>Acrylic flesh tunnel with external screw-fit &amp; Gauge: 18mm  &amp;  Color: Pink</v>
      </c>
      <c r="B27" s="57" t="str">
        <f>'Copy paste to Here'!C31</f>
        <v>ACFP</v>
      </c>
      <c r="C27" s="57" t="s">
        <v>826</v>
      </c>
      <c r="D27" s="58">
        <f>Invoice!B31</f>
        <v>2</v>
      </c>
      <c r="E27" s="59">
        <f>'Shipping Invoice'!J31*$N$1</f>
        <v>45.23</v>
      </c>
      <c r="F27" s="59">
        <f t="shared" si="0"/>
        <v>90.46</v>
      </c>
      <c r="G27" s="60">
        <f t="shared" si="1"/>
        <v>45.23</v>
      </c>
      <c r="H27" s="63">
        <f t="shared" si="2"/>
        <v>90.46</v>
      </c>
    </row>
    <row r="28" spans="1:13" s="62" customFormat="1" ht="24">
      <c r="A28" s="56" t="str">
        <f>IF((LEN('Copy paste to Here'!G32))&gt;5,((CONCATENATE('Copy paste to Here'!G32," &amp; ",'Copy paste to Here'!D32,"  &amp;  ",'Copy paste to Here'!E32))),"Empty Cell")</f>
        <v>Acrylic flesh tunnel with external screw-fit &amp; Gauge: 22mm  &amp;  Color: Green</v>
      </c>
      <c r="B28" s="57" t="str">
        <f>'Copy paste to Here'!C32</f>
        <v>ACFP</v>
      </c>
      <c r="C28" s="57" t="s">
        <v>827</v>
      </c>
      <c r="D28" s="58">
        <f>Invoice!B32</f>
        <v>6</v>
      </c>
      <c r="E28" s="59">
        <f>'Shipping Invoice'!J32*$N$1</f>
        <v>54.34</v>
      </c>
      <c r="F28" s="59">
        <f t="shared" si="0"/>
        <v>326.04000000000002</v>
      </c>
      <c r="G28" s="60">
        <f t="shared" si="1"/>
        <v>54.34</v>
      </c>
      <c r="H28" s="63">
        <f t="shared" si="2"/>
        <v>326.04000000000002</v>
      </c>
    </row>
    <row r="29" spans="1:13" s="62" customFormat="1" ht="24">
      <c r="A29" s="56" t="str">
        <f>IF((LEN('Copy paste to Here'!G33))&gt;5,((CONCATENATE('Copy paste to Here'!G33," &amp; ",'Copy paste to Here'!D33,"  &amp;  ",'Copy paste to Here'!E33))),"Empty Cell")</f>
        <v>Acrylic flesh tunnel with external screw-fit &amp; Gauge: 22mm  &amp;  Color: Purple</v>
      </c>
      <c r="B29" s="57" t="str">
        <f>'Copy paste to Here'!C33</f>
        <v>ACFP</v>
      </c>
      <c r="C29" s="57" t="s">
        <v>827</v>
      </c>
      <c r="D29" s="58">
        <f>Invoice!B33</f>
        <v>2</v>
      </c>
      <c r="E29" s="59">
        <f>'Shipping Invoice'!J33*$N$1</f>
        <v>54.34</v>
      </c>
      <c r="F29" s="59">
        <f t="shared" si="0"/>
        <v>108.68</v>
      </c>
      <c r="G29" s="60">
        <f t="shared" si="1"/>
        <v>54.34</v>
      </c>
      <c r="H29" s="63">
        <f t="shared" si="2"/>
        <v>108.68</v>
      </c>
    </row>
    <row r="30" spans="1:13" s="62" customFormat="1" ht="24">
      <c r="A30" s="56" t="str">
        <f>IF((LEN('Copy paste to Here'!G34))&gt;5,((CONCATENATE('Copy paste to Here'!G34," &amp; ",'Copy paste to Here'!D34,"  &amp;  ",'Copy paste to Here'!E34))),"Empty Cell")</f>
        <v>White acrylic screw-fit flesh tunnel with crystal studded rim &amp; Gauge: 5mm  &amp;  Crystal Color: Clear</v>
      </c>
      <c r="B30" s="57" t="str">
        <f>'Copy paste to Here'!C34</f>
        <v>AFEM</v>
      </c>
      <c r="C30" s="57" t="s">
        <v>828</v>
      </c>
      <c r="D30" s="58">
        <f>Invoice!B34</f>
        <v>4</v>
      </c>
      <c r="E30" s="59">
        <f>'Shipping Invoice'!J34*$N$1</f>
        <v>36.11</v>
      </c>
      <c r="F30" s="59">
        <f t="shared" si="0"/>
        <v>144.44</v>
      </c>
      <c r="G30" s="60">
        <f t="shared" si="1"/>
        <v>36.11</v>
      </c>
      <c r="H30" s="63">
        <f t="shared" si="2"/>
        <v>144.44</v>
      </c>
    </row>
    <row r="31" spans="1:13" s="62" customFormat="1" ht="24">
      <c r="A31" s="56" t="str">
        <f>IF((LEN('Copy paste to Here'!G35))&gt;5,((CONCATENATE('Copy paste to Here'!G35," &amp; ",'Copy paste to Here'!D35,"  &amp;  ",'Copy paste to Here'!E35))),"Empty Cell")</f>
        <v>White acrylic screw-fit flesh tunnel with crystal studded rim &amp; Gauge: 16mm  &amp;  Crystal Color: Clear</v>
      </c>
      <c r="B31" s="57" t="str">
        <f>'Copy paste to Here'!C35</f>
        <v>AFEM</v>
      </c>
      <c r="C31" s="57" t="s">
        <v>829</v>
      </c>
      <c r="D31" s="58">
        <f>Invoice!B35</f>
        <v>4</v>
      </c>
      <c r="E31" s="59">
        <f>'Shipping Invoice'!J35*$N$1</f>
        <v>70.760000000000005</v>
      </c>
      <c r="F31" s="59">
        <f t="shared" si="0"/>
        <v>283.04000000000002</v>
      </c>
      <c r="G31" s="60">
        <f t="shared" si="1"/>
        <v>70.760000000000005</v>
      </c>
      <c r="H31" s="63">
        <f t="shared" si="2"/>
        <v>283.04000000000002</v>
      </c>
    </row>
    <row r="32" spans="1:13" s="62" customFormat="1" ht="25.5">
      <c r="A32" s="56" t="str">
        <f>IF((LEN('Copy paste to Here'!G36))&gt;5,((CONCATENATE('Copy paste to Here'!G36," &amp; ",'Copy paste to Here'!D36,"  &amp;  ",'Copy paste to Here'!E36))),"Empty Cell")</f>
        <v>White acrylic screw-fit flesh tunnel with crystal studded rim &amp; Gauge: 20mm  &amp;  Crystal Color: Clear</v>
      </c>
      <c r="B32" s="57" t="str">
        <f>'Copy paste to Here'!C36</f>
        <v>AFEM</v>
      </c>
      <c r="C32" s="57" t="s">
        <v>830</v>
      </c>
      <c r="D32" s="58">
        <f>Invoice!B36</f>
        <v>2</v>
      </c>
      <c r="E32" s="59">
        <f>'Shipping Invoice'!J36*$N$1</f>
        <v>85.35</v>
      </c>
      <c r="F32" s="59">
        <f t="shared" si="0"/>
        <v>170.7</v>
      </c>
      <c r="G32" s="60">
        <f t="shared" si="1"/>
        <v>85.35</v>
      </c>
      <c r="H32" s="63">
        <f t="shared" si="2"/>
        <v>170.7</v>
      </c>
    </row>
    <row r="33" spans="1:8" s="62" customFormat="1" ht="24">
      <c r="A33" s="56" t="str">
        <f>IF((LEN('Copy paste to Here'!G37))&gt;5,((CONCATENATE('Copy paste to Here'!G37," &amp; ",'Copy paste to Here'!D37,"  &amp;  ",'Copy paste to Here'!E37))),"Empty Cell")</f>
        <v>Black acrylic screw-fit flesh tunnel with colored rim &amp; Gauge: 6mm  &amp;  Color: Red</v>
      </c>
      <c r="B33" s="57" t="str">
        <f>'Copy paste to Here'!C37</f>
        <v>AFTP</v>
      </c>
      <c r="C33" s="57" t="s">
        <v>831</v>
      </c>
      <c r="D33" s="58">
        <f>Invoice!B37</f>
        <v>6</v>
      </c>
      <c r="E33" s="59">
        <f>'Shipping Invoice'!J37*$N$1</f>
        <v>30.27</v>
      </c>
      <c r="F33" s="59">
        <f t="shared" si="0"/>
        <v>181.62</v>
      </c>
      <c r="G33" s="60">
        <f t="shared" si="1"/>
        <v>30.27</v>
      </c>
      <c r="H33" s="63">
        <f t="shared" si="2"/>
        <v>181.62</v>
      </c>
    </row>
    <row r="34" spans="1:8" s="62" customFormat="1" ht="25.5">
      <c r="A34" s="56" t="str">
        <f>IF((LEN('Copy paste to Here'!G38))&gt;5,((CONCATENATE('Copy paste to Here'!G38," &amp; ",'Copy paste to Here'!D38,"  &amp;  ",'Copy paste to Here'!E38))),"Empty Cell")</f>
        <v>Black acrylic screw-fit flesh tunnel with colored rim &amp; Gauge: 20mm  &amp;  Color: Red</v>
      </c>
      <c r="B34" s="57" t="str">
        <f>'Copy paste to Here'!C38</f>
        <v>AFTP</v>
      </c>
      <c r="C34" s="57" t="s">
        <v>832</v>
      </c>
      <c r="D34" s="58">
        <f>Invoice!B38</f>
        <v>2</v>
      </c>
      <c r="E34" s="59">
        <f>'Shipping Invoice'!J38*$N$1</f>
        <v>50.7</v>
      </c>
      <c r="F34" s="59">
        <f t="shared" si="0"/>
        <v>101.4</v>
      </c>
      <c r="G34" s="60">
        <f t="shared" si="1"/>
        <v>50.7</v>
      </c>
      <c r="H34" s="63">
        <f t="shared" si="2"/>
        <v>101.4</v>
      </c>
    </row>
    <row r="35" spans="1:8" s="62" customFormat="1" ht="24">
      <c r="A35" s="56" t="str">
        <f>IF((LEN('Copy paste to Here'!G39))&gt;5,((CONCATENATE('Copy paste to Here'!G39," &amp; ",'Copy paste to Here'!D39,"  &amp;  ",'Copy paste to Here'!E39))),"Empty Cell")</f>
        <v>Double flared acrylic flesh tunnel with internal screw-fit &amp; Gauge: 16mm  &amp;  Color: Clear</v>
      </c>
      <c r="B35" s="57" t="str">
        <f>'Copy paste to Here'!C39</f>
        <v>AHP</v>
      </c>
      <c r="C35" s="57" t="s">
        <v>833</v>
      </c>
      <c r="D35" s="58">
        <f>Invoice!B39</f>
        <v>2</v>
      </c>
      <c r="E35" s="59">
        <f>'Shipping Invoice'!J39*$N$1</f>
        <v>39.39</v>
      </c>
      <c r="F35" s="59">
        <f t="shared" si="0"/>
        <v>78.78</v>
      </c>
      <c r="G35" s="60">
        <f t="shared" si="1"/>
        <v>39.39</v>
      </c>
      <c r="H35" s="63">
        <f t="shared" si="2"/>
        <v>78.78</v>
      </c>
    </row>
    <row r="36" spans="1:8" s="62" customFormat="1" ht="25.5">
      <c r="A36" s="56" t="str">
        <f>IF((LEN('Copy paste to Here'!G40))&gt;5,((CONCATENATE('Copy paste to Here'!G40," &amp; ",'Copy paste to Here'!D40,"  &amp;  ",'Copy paste to Here'!E40))),"Empty Cell")</f>
        <v>Double flared acrylic flesh tunnel with internal screw-fit &amp; Gauge: 18mm  &amp;  Color: Black</v>
      </c>
      <c r="B36" s="57" t="str">
        <f>'Copy paste to Here'!C40</f>
        <v>AHP</v>
      </c>
      <c r="C36" s="57" t="s">
        <v>834</v>
      </c>
      <c r="D36" s="58">
        <f>Invoice!B40</f>
        <v>2</v>
      </c>
      <c r="E36" s="59">
        <f>'Shipping Invoice'!J40*$N$1</f>
        <v>43.4</v>
      </c>
      <c r="F36" s="59">
        <f t="shared" si="0"/>
        <v>86.8</v>
      </c>
      <c r="G36" s="60">
        <f t="shared" si="1"/>
        <v>43.4</v>
      </c>
      <c r="H36" s="63">
        <f t="shared" si="2"/>
        <v>86.8</v>
      </c>
    </row>
    <row r="37" spans="1:8" s="62" customFormat="1" ht="25.5">
      <c r="A37" s="56" t="str">
        <f>IF((LEN('Copy paste to Here'!G41))&gt;5,((CONCATENATE('Copy paste to Here'!G41," &amp; ",'Copy paste to Here'!D41,"  &amp;  ",'Copy paste to Here'!E41))),"Empty Cell")</f>
        <v>Double flared acrylic flesh tunnel with internal screw-fit &amp; Gauge: 18mm  &amp;  Color: White</v>
      </c>
      <c r="B37" s="57" t="str">
        <f>'Copy paste to Here'!C41</f>
        <v>AHP</v>
      </c>
      <c r="C37" s="57" t="s">
        <v>834</v>
      </c>
      <c r="D37" s="58">
        <f>Invoice!B41</f>
        <v>2</v>
      </c>
      <c r="E37" s="59">
        <f>'Shipping Invoice'!J41*$N$1</f>
        <v>43.4</v>
      </c>
      <c r="F37" s="59">
        <f t="shared" si="0"/>
        <v>86.8</v>
      </c>
      <c r="G37" s="60">
        <f t="shared" si="1"/>
        <v>43.4</v>
      </c>
      <c r="H37" s="63">
        <f t="shared" si="2"/>
        <v>86.8</v>
      </c>
    </row>
    <row r="38" spans="1:8" s="62" customFormat="1">
      <c r="A38" s="56" t="str">
        <f>IF((LEN('Copy paste to Here'!G42))&gt;5,((CONCATENATE('Copy paste to Here'!G42," &amp; ",'Copy paste to Here'!D42,"  &amp;  ",'Copy paste to Here'!E42))),"Empty Cell")</f>
        <v>Solid acrylic double flared plug &amp; Gauge: 5mm  &amp;  Color: Black</v>
      </c>
      <c r="B38" s="57" t="str">
        <f>'Copy paste to Here'!C42</f>
        <v>ASPG</v>
      </c>
      <c r="C38" s="57" t="s">
        <v>835</v>
      </c>
      <c r="D38" s="58">
        <f>Invoice!B42</f>
        <v>10</v>
      </c>
      <c r="E38" s="59">
        <f>'Shipping Invoice'!J42*$N$1</f>
        <v>16.05</v>
      </c>
      <c r="F38" s="59">
        <f t="shared" si="0"/>
        <v>160.5</v>
      </c>
      <c r="G38" s="60">
        <f t="shared" si="1"/>
        <v>16.05</v>
      </c>
      <c r="H38" s="63">
        <f t="shared" si="2"/>
        <v>160.5</v>
      </c>
    </row>
    <row r="39" spans="1:8" s="62" customFormat="1">
      <c r="A39" s="56" t="str">
        <f>IF((LEN('Copy paste to Here'!G43))&gt;5,((CONCATENATE('Copy paste to Here'!G43," &amp; ",'Copy paste to Here'!D43,"  &amp;  ",'Copy paste to Here'!E43))),"Empty Cell")</f>
        <v>Solid acrylic double flared plug &amp; Gauge: 16mm  &amp;  Color: Black</v>
      </c>
      <c r="B39" s="57" t="str">
        <f>'Copy paste to Here'!C43</f>
        <v>ASPG</v>
      </c>
      <c r="C39" s="57" t="s">
        <v>836</v>
      </c>
      <c r="D39" s="58">
        <f>Invoice!B43</f>
        <v>12</v>
      </c>
      <c r="E39" s="59">
        <f>'Shipping Invoice'!J43*$N$1</f>
        <v>25.17</v>
      </c>
      <c r="F39" s="59">
        <f t="shared" si="0"/>
        <v>302.04000000000002</v>
      </c>
      <c r="G39" s="60">
        <f t="shared" si="1"/>
        <v>25.17</v>
      </c>
      <c r="H39" s="63">
        <f t="shared" si="2"/>
        <v>302.04000000000002</v>
      </c>
    </row>
    <row r="40" spans="1:8" s="62" customFormat="1" ht="25.5">
      <c r="A40" s="56" t="str">
        <f>IF((LEN('Copy paste to Here'!G44))&gt;5,((CONCATENATE('Copy paste to Here'!G44," &amp; ",'Copy paste to Here'!D44,"  &amp;  ",'Copy paste to Here'!E44))),"Empty Cell")</f>
        <v>Solid acrylic double flared plug &amp; Gauge: 20mm  &amp;  Color: Clear</v>
      </c>
      <c r="B40" s="57" t="str">
        <f>'Copy paste to Here'!C44</f>
        <v>ASPG</v>
      </c>
      <c r="C40" s="57" t="s">
        <v>837</v>
      </c>
      <c r="D40" s="58">
        <f>Invoice!B44</f>
        <v>6</v>
      </c>
      <c r="E40" s="59">
        <f>'Shipping Invoice'!J44*$N$1</f>
        <v>32.1</v>
      </c>
      <c r="F40" s="59">
        <f t="shared" si="0"/>
        <v>192.60000000000002</v>
      </c>
      <c r="G40" s="60">
        <f t="shared" si="1"/>
        <v>32.1</v>
      </c>
      <c r="H40" s="63">
        <f t="shared" si="2"/>
        <v>192.60000000000002</v>
      </c>
    </row>
    <row r="41" spans="1:8" s="62" customFormat="1">
      <c r="A41" s="56" t="str">
        <f>IF((LEN('Copy paste to Here'!G45))&gt;5,((CONCATENATE('Copy paste to Here'!G45," &amp; ",'Copy paste to Here'!D45,"  &amp;  ",'Copy paste to Here'!E45))),"Empty Cell")</f>
        <v>Solid acrylic double flared plug &amp; Gauge: 22mm  &amp;  Color: Clear</v>
      </c>
      <c r="B41" s="57" t="str">
        <f>'Copy paste to Here'!C45</f>
        <v>ASPG</v>
      </c>
      <c r="C41" s="57" t="s">
        <v>838</v>
      </c>
      <c r="D41" s="58">
        <f>Invoice!B45</f>
        <v>8</v>
      </c>
      <c r="E41" s="59">
        <f>'Shipping Invoice'!J45*$N$1</f>
        <v>33.92</v>
      </c>
      <c r="F41" s="59">
        <f t="shared" si="0"/>
        <v>271.36</v>
      </c>
      <c r="G41" s="60">
        <f t="shared" si="1"/>
        <v>33.92</v>
      </c>
      <c r="H41" s="63">
        <f t="shared" si="2"/>
        <v>271.36</v>
      </c>
    </row>
    <row r="42" spans="1:8" s="62" customFormat="1">
      <c r="A42" s="56" t="str">
        <f>IF((LEN('Copy paste to Here'!G46))&gt;5,((CONCATENATE('Copy paste to Here'!G46," &amp; ",'Copy paste to Here'!D46,"  &amp;  ",'Copy paste to Here'!E46))),"Empty Cell")</f>
        <v xml:space="preserve">Coconut wood double flared flesh tunnel &amp; Gauge: 4mm  &amp;  </v>
      </c>
      <c r="B42" s="57" t="str">
        <f>'Copy paste to Here'!C46</f>
        <v>DPWB</v>
      </c>
      <c r="C42" s="57" t="s">
        <v>839</v>
      </c>
      <c r="D42" s="58">
        <f>Invoice!B46</f>
        <v>12</v>
      </c>
      <c r="E42" s="59">
        <f>'Shipping Invoice'!J46*$N$1</f>
        <v>34.28</v>
      </c>
      <c r="F42" s="59">
        <f t="shared" si="0"/>
        <v>411.36</v>
      </c>
      <c r="G42" s="60">
        <f t="shared" si="1"/>
        <v>34.28</v>
      </c>
      <c r="H42" s="63">
        <f t="shared" si="2"/>
        <v>411.36</v>
      </c>
    </row>
    <row r="43" spans="1:8" s="62" customFormat="1" ht="25.5">
      <c r="A43" s="56" t="str">
        <f>IF((LEN('Copy paste to Here'!G47))&gt;5,((CONCATENATE('Copy paste to Here'!G47," &amp; ",'Copy paste to Here'!D47,"  &amp;  ",'Copy paste to Here'!E47))),"Empty Cell")</f>
        <v xml:space="preserve">Coconut wood double flared flesh tunnel &amp; Gauge: 14mm  &amp;  </v>
      </c>
      <c r="B43" s="57" t="str">
        <f>'Copy paste to Here'!C47</f>
        <v>DPWB</v>
      </c>
      <c r="C43" s="57" t="s">
        <v>840</v>
      </c>
      <c r="D43" s="58">
        <f>Invoice!B47</f>
        <v>2</v>
      </c>
      <c r="E43" s="59">
        <f>'Shipping Invoice'!J47*$N$1</f>
        <v>50.7</v>
      </c>
      <c r="F43" s="59">
        <f t="shared" si="0"/>
        <v>101.4</v>
      </c>
      <c r="G43" s="60">
        <f t="shared" si="1"/>
        <v>50.7</v>
      </c>
      <c r="H43" s="63">
        <f t="shared" si="2"/>
        <v>101.4</v>
      </c>
    </row>
    <row r="44" spans="1:8" s="62" customFormat="1" ht="24">
      <c r="A44" s="56" t="str">
        <f>IF((LEN('Copy paste to Here'!G48))&gt;5,((CONCATENATE('Copy paste to Here'!G48," &amp; ",'Copy paste to Here'!D48,"  &amp;  ",'Copy paste to Here'!E48))),"Empty Cell")</f>
        <v>PVD plated surgical steel double flared flesh tunnel - 12g (2mm) to 2'' (52mm) &amp; Gauge: 6mm  &amp;  Color: Black</v>
      </c>
      <c r="B44" s="57" t="str">
        <f>'Copy paste to Here'!C48</f>
        <v>DTPG</v>
      </c>
      <c r="C44" s="57" t="s">
        <v>841</v>
      </c>
      <c r="D44" s="58">
        <f>Invoice!B48</f>
        <v>2</v>
      </c>
      <c r="E44" s="59">
        <f>'Shipping Invoice'!J48*$N$1</f>
        <v>42.31</v>
      </c>
      <c r="F44" s="59">
        <f t="shared" si="0"/>
        <v>84.62</v>
      </c>
      <c r="G44" s="60">
        <f t="shared" si="1"/>
        <v>42.31</v>
      </c>
      <c r="H44" s="63">
        <f t="shared" si="2"/>
        <v>84.62</v>
      </c>
    </row>
    <row r="45" spans="1:8" s="62" customFormat="1" ht="24">
      <c r="A45" s="56" t="str">
        <f>IF((LEN('Copy paste to Here'!G49))&gt;5,((CONCATENATE('Copy paste to Here'!G49," &amp; ",'Copy paste to Here'!D49,"  &amp;  ",'Copy paste to Here'!E49))),"Empty Cell")</f>
        <v>PVD plated surgical steel double flared flesh tunnel - 12g (2mm) to 2'' (52mm) &amp; Gauge: 12mm  &amp;  Color: Black</v>
      </c>
      <c r="B45" s="57" t="str">
        <f>'Copy paste to Here'!C49</f>
        <v>DTPG</v>
      </c>
      <c r="C45" s="57" t="s">
        <v>842</v>
      </c>
      <c r="D45" s="58">
        <f>Invoice!B49</f>
        <v>4</v>
      </c>
      <c r="E45" s="59">
        <f>'Shipping Invoice'!J49*$N$1</f>
        <v>59.82</v>
      </c>
      <c r="F45" s="59">
        <f t="shared" si="0"/>
        <v>239.28</v>
      </c>
      <c r="G45" s="60">
        <f t="shared" si="1"/>
        <v>59.82</v>
      </c>
      <c r="H45" s="63">
        <f t="shared" si="2"/>
        <v>239.28</v>
      </c>
    </row>
    <row r="46" spans="1:8" s="62" customFormat="1" ht="25.5">
      <c r="A46" s="56" t="str">
        <f>IF((LEN('Copy paste to Here'!G50))&gt;5,((CONCATENATE('Copy paste to Here'!G50," &amp; ",'Copy paste to Here'!D50,"  &amp;  ",'Copy paste to Here'!E50))),"Empty Cell")</f>
        <v>PVD plated surgical steel double flared flesh tunnel - 12g (2mm) to 2'' (52mm) &amp; Gauge: 14mm  &amp;  Color: Black</v>
      </c>
      <c r="B46" s="57" t="str">
        <f>'Copy paste to Here'!C50</f>
        <v>DTPG</v>
      </c>
      <c r="C46" s="57" t="s">
        <v>843</v>
      </c>
      <c r="D46" s="58">
        <f>Invoice!B50</f>
        <v>8</v>
      </c>
      <c r="E46" s="59">
        <f>'Shipping Invoice'!J50*$N$1</f>
        <v>61.27</v>
      </c>
      <c r="F46" s="59">
        <f t="shared" si="0"/>
        <v>490.16</v>
      </c>
      <c r="G46" s="60">
        <f t="shared" si="1"/>
        <v>61.27</v>
      </c>
      <c r="H46" s="63">
        <f t="shared" si="2"/>
        <v>490.16</v>
      </c>
    </row>
    <row r="47" spans="1:8" s="62" customFormat="1" ht="25.5">
      <c r="A47" s="56" t="str">
        <f>IF((LEN('Copy paste to Here'!G51))&gt;5,((CONCATENATE('Copy paste to Here'!G51," &amp; ",'Copy paste to Here'!D51,"  &amp;  ",'Copy paste to Here'!E51))),"Empty Cell")</f>
        <v>PVD plated surgical steel double flared flesh tunnel - 12g (2mm) to 2'' (52mm) &amp; Gauge: 11mm  &amp;  Color: Black</v>
      </c>
      <c r="B47" s="57" t="str">
        <f>'Copy paste to Here'!C51</f>
        <v>DTPG</v>
      </c>
      <c r="C47" s="57" t="s">
        <v>844</v>
      </c>
      <c r="D47" s="58">
        <f>Invoice!B51</f>
        <v>10</v>
      </c>
      <c r="E47" s="59">
        <f>'Shipping Invoice'!J51*$N$1</f>
        <v>56.53</v>
      </c>
      <c r="F47" s="59">
        <f t="shared" si="0"/>
        <v>565.29999999999995</v>
      </c>
      <c r="G47" s="60">
        <f t="shared" si="1"/>
        <v>56.53</v>
      </c>
      <c r="H47" s="63">
        <f t="shared" si="2"/>
        <v>565.29999999999995</v>
      </c>
    </row>
    <row r="48" spans="1:8" s="62" customFormat="1" ht="24">
      <c r="A48" s="56" t="str">
        <f>IF((LEN('Copy paste to Here'!G52))&gt;5,((CONCATENATE('Copy paste to Here'!G52," &amp; ",'Copy paste to Here'!D52,"  &amp;  ",'Copy paste to Here'!E52))),"Empty Cell")</f>
        <v xml:space="preserve">Mirror polished surgical steel screw-fit flesh tunnel &amp; Gauge: 1.6mm  &amp;  </v>
      </c>
      <c r="B48" s="57" t="str">
        <f>'Copy paste to Here'!C52</f>
        <v>FPG</v>
      </c>
      <c r="C48" s="57" t="s">
        <v>845</v>
      </c>
      <c r="D48" s="58">
        <f>Invoice!B52</f>
        <v>4</v>
      </c>
      <c r="E48" s="59">
        <f>'Shipping Invoice'!J52*$N$1</f>
        <v>56.17</v>
      </c>
      <c r="F48" s="59">
        <f t="shared" si="0"/>
        <v>224.68</v>
      </c>
      <c r="G48" s="60">
        <f t="shared" si="1"/>
        <v>56.17</v>
      </c>
      <c r="H48" s="63">
        <f t="shared" si="2"/>
        <v>224.68</v>
      </c>
    </row>
    <row r="49" spans="1:8" s="62" customFormat="1" ht="24">
      <c r="A49" s="56" t="str">
        <f>IF((LEN('Copy paste to Here'!G53))&gt;5,((CONCATENATE('Copy paste to Here'!G53," &amp; ",'Copy paste to Here'!D53,"  &amp;  ",'Copy paste to Here'!E53))),"Empty Cell")</f>
        <v xml:space="preserve">Mirror polished surgical steel screw-fit flesh tunnel &amp; Gauge: 19mm  &amp;  </v>
      </c>
      <c r="B49" s="57" t="str">
        <f>'Copy paste to Here'!C53</f>
        <v>FPG</v>
      </c>
      <c r="C49" s="57" t="s">
        <v>846</v>
      </c>
      <c r="D49" s="58">
        <f>Invoice!B53</f>
        <v>2</v>
      </c>
      <c r="E49" s="59">
        <f>'Shipping Invoice'!J53*$N$1</f>
        <v>116.35</v>
      </c>
      <c r="F49" s="59">
        <f t="shared" si="0"/>
        <v>232.7</v>
      </c>
      <c r="G49" s="60">
        <f t="shared" si="1"/>
        <v>116.35</v>
      </c>
      <c r="H49" s="63">
        <f t="shared" si="2"/>
        <v>232.7</v>
      </c>
    </row>
    <row r="50" spans="1:8" s="62" customFormat="1" ht="24">
      <c r="A50" s="56" t="str">
        <f>IF((LEN('Copy paste to Here'!G54))&gt;5,((CONCATENATE('Copy paste to Here'!G54," &amp; ",'Copy paste to Here'!D54,"  &amp;  ",'Copy paste to Here'!E54))),"Empty Cell")</f>
        <v xml:space="preserve">High polished surgical steel screw-fit flesh tunnel in hexagon screw nut design &amp; Gauge: 5mm  &amp;  </v>
      </c>
      <c r="B50" s="57" t="str">
        <f>'Copy paste to Here'!C54</f>
        <v>FQPG</v>
      </c>
      <c r="C50" s="57" t="s">
        <v>847</v>
      </c>
      <c r="D50" s="58">
        <f>Invoice!B54</f>
        <v>2</v>
      </c>
      <c r="E50" s="59">
        <f>'Shipping Invoice'!J54*$N$1</f>
        <v>61.64</v>
      </c>
      <c r="F50" s="59">
        <f t="shared" si="0"/>
        <v>123.28</v>
      </c>
      <c r="G50" s="60">
        <f t="shared" si="1"/>
        <v>61.64</v>
      </c>
      <c r="H50" s="63">
        <f t="shared" si="2"/>
        <v>123.28</v>
      </c>
    </row>
    <row r="51" spans="1:8" s="62" customFormat="1" ht="24">
      <c r="A51" s="56" t="str">
        <f>IF((LEN('Copy paste to Here'!G55))&gt;5,((CONCATENATE('Copy paste to Here'!G55," &amp; ",'Copy paste to Here'!D55,"  &amp;  ",'Copy paste to Here'!E55))),"Empty Cell")</f>
        <v xml:space="preserve">High polished surgical steel screw-fit flesh tunnel in hexagon screw nut design &amp; Gauge: 6mm  &amp;  </v>
      </c>
      <c r="B51" s="57" t="str">
        <f>'Copy paste to Here'!C55</f>
        <v>FQPG</v>
      </c>
      <c r="C51" s="57" t="s">
        <v>848</v>
      </c>
      <c r="D51" s="58">
        <f>Invoice!B55</f>
        <v>2</v>
      </c>
      <c r="E51" s="59">
        <f>'Shipping Invoice'!J55*$N$1</f>
        <v>65.290000000000006</v>
      </c>
      <c r="F51" s="59">
        <f t="shared" si="0"/>
        <v>130.58000000000001</v>
      </c>
      <c r="G51" s="60">
        <f t="shared" si="1"/>
        <v>65.290000000000006</v>
      </c>
      <c r="H51" s="63">
        <f t="shared" si="2"/>
        <v>130.58000000000001</v>
      </c>
    </row>
    <row r="52" spans="1:8" s="62" customFormat="1" ht="24">
      <c r="A52" s="56" t="str">
        <f>IF((LEN('Copy paste to Here'!G56))&gt;5,((CONCATENATE('Copy paste to Here'!G56," &amp; ",'Copy paste to Here'!D56,"  &amp;  ",'Copy paste to Here'!E56))),"Empty Cell")</f>
        <v xml:space="preserve">High polished surgical steel screw-fit flesh tunnel in hexagon screw nut design &amp; Gauge: 8mm  &amp;  </v>
      </c>
      <c r="B52" s="57" t="str">
        <f>'Copy paste to Here'!C56</f>
        <v>FQPG</v>
      </c>
      <c r="C52" s="57" t="s">
        <v>849</v>
      </c>
      <c r="D52" s="58">
        <f>Invoice!B56</f>
        <v>6</v>
      </c>
      <c r="E52" s="59">
        <f>'Shipping Invoice'!J56*$N$1</f>
        <v>74.400000000000006</v>
      </c>
      <c r="F52" s="59">
        <f t="shared" si="0"/>
        <v>446.40000000000003</v>
      </c>
      <c r="G52" s="60">
        <f t="shared" si="1"/>
        <v>74.400000000000006</v>
      </c>
      <c r="H52" s="63">
        <f t="shared" si="2"/>
        <v>446.40000000000003</v>
      </c>
    </row>
    <row r="53" spans="1:8" s="62" customFormat="1" ht="25.5">
      <c r="A53" s="56" t="str">
        <f>IF((LEN('Copy paste to Here'!G57))&gt;5,((CONCATENATE('Copy paste to Here'!G57," &amp; ",'Copy paste to Here'!D57,"  &amp;  ",'Copy paste to Here'!E57))),"Empty Cell")</f>
        <v>High polished surgical steel screw-fit flesh tunnel with crystal studded rim &amp; Gauge: 12mm  &amp;  Crystal Color: Clear</v>
      </c>
      <c r="B53" s="57" t="str">
        <f>'Copy paste to Here'!C57</f>
        <v>FSCPC</v>
      </c>
      <c r="C53" s="57" t="s">
        <v>850</v>
      </c>
      <c r="D53" s="58">
        <f>Invoice!B57</f>
        <v>4</v>
      </c>
      <c r="E53" s="59">
        <f>'Shipping Invoice'!J57*$N$1</f>
        <v>138.22999999999999</v>
      </c>
      <c r="F53" s="59">
        <f t="shared" si="0"/>
        <v>552.91999999999996</v>
      </c>
      <c r="G53" s="60">
        <f t="shared" si="1"/>
        <v>138.22999999999999</v>
      </c>
      <c r="H53" s="63">
        <f t="shared" si="2"/>
        <v>552.91999999999996</v>
      </c>
    </row>
    <row r="54" spans="1:8" s="62" customFormat="1" ht="24">
      <c r="A54" s="56" t="str">
        <f>IF((LEN('Copy paste to Here'!G58))&gt;5,((CONCATENATE('Copy paste to Here'!G58," &amp; ",'Copy paste to Here'!D58,"  &amp;  ",'Copy paste to Here'!E58))),"Empty Cell")</f>
        <v>PVD plated surgical steel screw-fit flesh tunnel &amp; Gauge: 25mm  &amp;  Color: Black</v>
      </c>
      <c r="B54" s="57" t="str">
        <f>'Copy paste to Here'!C58</f>
        <v>FTPG</v>
      </c>
      <c r="C54" s="57" t="s">
        <v>851</v>
      </c>
      <c r="D54" s="58">
        <f>Invoice!B58</f>
        <v>12</v>
      </c>
      <c r="E54" s="59">
        <f>'Shipping Invoice'!J58*$N$1</f>
        <v>227.59</v>
      </c>
      <c r="F54" s="59">
        <f t="shared" si="0"/>
        <v>2731.08</v>
      </c>
      <c r="G54" s="60">
        <f t="shared" si="1"/>
        <v>227.59</v>
      </c>
      <c r="H54" s="63">
        <f t="shared" si="2"/>
        <v>2731.08</v>
      </c>
    </row>
    <row r="55" spans="1:8" s="62" customFormat="1" ht="25.5">
      <c r="A55" s="56" t="str">
        <f>IF((LEN('Copy paste to Here'!G59))&gt;5,((CONCATENATE('Copy paste to Here'!G59," &amp; ",'Copy paste to Here'!D59,"  &amp;  ",'Copy paste to Here'!E59))),"Empty Cell")</f>
        <v>PVD plated surgical steel screw-fit flesh tunnel &amp; Gauge: 48mm  &amp;  Color: Black</v>
      </c>
      <c r="B55" s="57" t="str">
        <f>'Copy paste to Here'!C59</f>
        <v>FTPG</v>
      </c>
      <c r="C55" s="57" t="s">
        <v>852</v>
      </c>
      <c r="D55" s="58">
        <f>Invoice!B59</f>
        <v>2</v>
      </c>
      <c r="E55" s="59">
        <f>'Shipping Invoice'!J59*$N$1</f>
        <v>506.61</v>
      </c>
      <c r="F55" s="59">
        <f t="shared" si="0"/>
        <v>1013.22</v>
      </c>
      <c r="G55" s="60">
        <f t="shared" si="1"/>
        <v>506.61</v>
      </c>
      <c r="H55" s="63">
        <f t="shared" si="2"/>
        <v>1013.22</v>
      </c>
    </row>
    <row r="56" spans="1:8" s="62" customFormat="1" ht="24">
      <c r="A56" s="56" t="str">
        <f>IF((LEN('Copy paste to Here'!G60))&gt;5,((CONCATENATE('Copy paste to Here'!G60," &amp; ",'Copy paste to Here'!D60,"  &amp;  ",'Copy paste to Here'!E60))),"Empty Cell")</f>
        <v>Silicone double flared flesh tunnel &amp; Gauge: 12mm  &amp;  Color: White</v>
      </c>
      <c r="B56" s="57" t="str">
        <f>'Copy paste to Here'!C60</f>
        <v>FTSI</v>
      </c>
      <c r="C56" s="57" t="s">
        <v>853</v>
      </c>
      <c r="D56" s="58">
        <f>Invoice!B60</f>
        <v>2</v>
      </c>
      <c r="E56" s="59">
        <f>'Shipping Invoice'!J60*$N$1</f>
        <v>20.420000000000002</v>
      </c>
      <c r="F56" s="59">
        <f t="shared" si="0"/>
        <v>40.840000000000003</v>
      </c>
      <c r="G56" s="60">
        <f t="shared" si="1"/>
        <v>20.420000000000002</v>
      </c>
      <c r="H56" s="63">
        <f t="shared" si="2"/>
        <v>40.840000000000003</v>
      </c>
    </row>
    <row r="57" spans="1:8" s="62" customFormat="1">
      <c r="A57" s="56" t="str">
        <f>IF((LEN('Copy paste to Here'!G61))&gt;5,((CONCATENATE('Copy paste to Here'!G61," &amp; ",'Copy paste to Here'!D61,"  &amp;  ",'Copy paste to Here'!E61))),"Empty Cell")</f>
        <v>Silicone double flared flesh tunnel &amp; Gauge: 12mm  &amp;  Color: Red</v>
      </c>
      <c r="B57" s="57" t="str">
        <f>'Copy paste to Here'!C61</f>
        <v>FTSI</v>
      </c>
      <c r="C57" s="57" t="s">
        <v>853</v>
      </c>
      <c r="D57" s="58">
        <f>Invoice!B61</f>
        <v>2</v>
      </c>
      <c r="E57" s="59">
        <f>'Shipping Invoice'!J61*$N$1</f>
        <v>20.420000000000002</v>
      </c>
      <c r="F57" s="59">
        <f t="shared" si="0"/>
        <v>40.840000000000003</v>
      </c>
      <c r="G57" s="60">
        <f t="shared" si="1"/>
        <v>20.420000000000002</v>
      </c>
      <c r="H57" s="63">
        <f t="shared" si="2"/>
        <v>40.840000000000003</v>
      </c>
    </row>
    <row r="58" spans="1:8" s="62" customFormat="1" ht="24">
      <c r="A58" s="56" t="str">
        <f>IF((LEN('Copy paste to Here'!G62))&gt;5,((CONCATENATE('Copy paste to Here'!G62," &amp; ",'Copy paste to Here'!D62,"  &amp;  ",'Copy paste to Here'!E62))),"Empty Cell")</f>
        <v>Silicone double flared flesh tunnel &amp; Gauge: 16mm  &amp;  Color: Black</v>
      </c>
      <c r="B58" s="57" t="str">
        <f>'Copy paste to Here'!C62</f>
        <v>FTSI</v>
      </c>
      <c r="C58" s="57" t="s">
        <v>854</v>
      </c>
      <c r="D58" s="58">
        <f>Invoice!B62</f>
        <v>10</v>
      </c>
      <c r="E58" s="59">
        <f>'Shipping Invoice'!J62*$N$1</f>
        <v>24.07</v>
      </c>
      <c r="F58" s="59">
        <f t="shared" si="0"/>
        <v>240.7</v>
      </c>
      <c r="G58" s="60">
        <f t="shared" si="1"/>
        <v>24.07</v>
      </c>
      <c r="H58" s="63">
        <f t="shared" si="2"/>
        <v>240.7</v>
      </c>
    </row>
    <row r="59" spans="1:8" s="62" customFormat="1" ht="24">
      <c r="A59" s="56" t="str">
        <f>IF((LEN('Copy paste to Here'!G63))&gt;5,((CONCATENATE('Copy paste to Here'!G63," &amp; ",'Copy paste to Here'!D63,"  &amp;  ",'Copy paste to Here'!E63))),"Empty Cell")</f>
        <v>Silicone double flared flesh tunnel &amp; Gauge: 22mm  &amp;  Color: Black</v>
      </c>
      <c r="B59" s="57" t="str">
        <f>'Copy paste to Here'!C63</f>
        <v>FTSI</v>
      </c>
      <c r="C59" s="57" t="s">
        <v>855</v>
      </c>
      <c r="D59" s="58">
        <f>Invoice!B63</f>
        <v>0</v>
      </c>
      <c r="E59" s="59">
        <f>'Shipping Invoice'!J63*$N$1</f>
        <v>28.81</v>
      </c>
      <c r="F59" s="59">
        <f t="shared" si="0"/>
        <v>0</v>
      </c>
      <c r="G59" s="60">
        <f t="shared" si="1"/>
        <v>28.81</v>
      </c>
      <c r="H59" s="63">
        <f t="shared" si="2"/>
        <v>0</v>
      </c>
    </row>
    <row r="60" spans="1:8" s="62" customFormat="1">
      <c r="A60" s="56" t="str">
        <f>IF((LEN('Copy paste to Here'!G64))&gt;5,((CONCATENATE('Copy paste to Here'!G64," &amp; ",'Copy paste to Here'!D64,"  &amp;  ",'Copy paste to Here'!E64))),"Empty Cell")</f>
        <v xml:space="preserve">Sawo wood spiral coil taper &amp; Gauge: 6mm  &amp;  </v>
      </c>
      <c r="B60" s="57" t="str">
        <f>'Copy paste to Here'!C64</f>
        <v>IPTE</v>
      </c>
      <c r="C60" s="57" t="s">
        <v>856</v>
      </c>
      <c r="D60" s="58">
        <f>Invoice!B64</f>
        <v>2</v>
      </c>
      <c r="E60" s="59">
        <f>'Shipping Invoice'!J64*$N$1</f>
        <v>65.290000000000006</v>
      </c>
      <c r="F60" s="59">
        <f t="shared" si="0"/>
        <v>130.58000000000001</v>
      </c>
      <c r="G60" s="60">
        <f t="shared" si="1"/>
        <v>65.290000000000006</v>
      </c>
      <c r="H60" s="63">
        <f t="shared" si="2"/>
        <v>130.58000000000001</v>
      </c>
    </row>
    <row r="61" spans="1:8" s="62" customFormat="1">
      <c r="A61" s="56" t="str">
        <f>IF((LEN('Copy paste to Here'!G65))&gt;5,((CONCATENATE('Copy paste to Here'!G65," &amp; ",'Copy paste to Here'!D65,"  &amp;  ",'Copy paste to Here'!E65))),"Empty Cell")</f>
        <v xml:space="preserve">Tamarind wood spiral coil taper &amp; Gauge: 3mm  &amp;  </v>
      </c>
      <c r="B61" s="57" t="str">
        <f>'Copy paste to Here'!C65</f>
        <v>IPTM</v>
      </c>
      <c r="C61" s="57" t="s">
        <v>857</v>
      </c>
      <c r="D61" s="58">
        <f>Invoice!B65</f>
        <v>2</v>
      </c>
      <c r="E61" s="59">
        <f>'Shipping Invoice'!J65*$N$1</f>
        <v>57.99</v>
      </c>
      <c r="F61" s="59">
        <f t="shared" si="0"/>
        <v>115.98</v>
      </c>
      <c r="G61" s="60">
        <f t="shared" si="1"/>
        <v>57.99</v>
      </c>
      <c r="H61" s="63">
        <f t="shared" si="2"/>
        <v>115.98</v>
      </c>
    </row>
    <row r="62" spans="1:8" s="62" customFormat="1" ht="24">
      <c r="A62" s="56" t="str">
        <f>IF((LEN('Copy paste to Here'!G66))&gt;5,((CONCATENATE('Copy paste to Here'!G66," &amp; ",'Copy paste to Here'!D66,"  &amp;  ",'Copy paste to Here'!E66))),"Empty Cell")</f>
        <v>Anodized surgical steel fake plug with rubber O-Rings &amp; Size: 8mm  &amp;  Color: Black</v>
      </c>
      <c r="B62" s="57" t="str">
        <f>'Copy paste to Here'!C66</f>
        <v>IPTR</v>
      </c>
      <c r="C62" s="57" t="s">
        <v>858</v>
      </c>
      <c r="D62" s="58">
        <f>Invoice!B66</f>
        <v>8</v>
      </c>
      <c r="E62" s="59">
        <f>'Shipping Invoice'!J66*$N$1</f>
        <v>25.17</v>
      </c>
      <c r="F62" s="59">
        <f t="shared" si="0"/>
        <v>201.36</v>
      </c>
      <c r="G62" s="60">
        <f t="shared" si="1"/>
        <v>25.17</v>
      </c>
      <c r="H62" s="63">
        <f t="shared" si="2"/>
        <v>201.36</v>
      </c>
    </row>
    <row r="63" spans="1:8" s="62" customFormat="1" ht="24">
      <c r="A63" s="56" t="str">
        <f>IF((LEN('Copy paste to Here'!G67))&gt;5,((CONCATENATE('Copy paste to Here'!G67," &amp; ",'Copy paste to Here'!D67,"  &amp;  ",'Copy paste to Here'!E67))),"Empty Cell")</f>
        <v>Anodized surgical steel fake plug with rubber O-Rings &amp; Size: 8mm  &amp;  Color: Blue</v>
      </c>
      <c r="B63" s="57" t="str">
        <f>'Copy paste to Here'!C67</f>
        <v>IPTR</v>
      </c>
      <c r="C63" s="57" t="s">
        <v>858</v>
      </c>
      <c r="D63" s="58">
        <f>Invoice!B67</f>
        <v>6</v>
      </c>
      <c r="E63" s="59">
        <f>'Shipping Invoice'!J67*$N$1</f>
        <v>25.17</v>
      </c>
      <c r="F63" s="59">
        <f t="shared" si="0"/>
        <v>151.02000000000001</v>
      </c>
      <c r="G63" s="60">
        <f t="shared" si="1"/>
        <v>25.17</v>
      </c>
      <c r="H63" s="63">
        <f t="shared" si="2"/>
        <v>151.02000000000001</v>
      </c>
    </row>
    <row r="64" spans="1:8" s="62" customFormat="1" ht="24">
      <c r="A64" s="56" t="str">
        <f>IF((LEN('Copy paste to Here'!G68))&gt;5,((CONCATENATE('Copy paste to Here'!G68," &amp; ",'Copy paste to Here'!D68,"  &amp;  ",'Copy paste to Here'!E68))),"Empty Cell")</f>
        <v>Anodized surgical steel fake plug with rubber O-Rings &amp; Size: 10mm  &amp;  Color: Black</v>
      </c>
      <c r="B64" s="57" t="str">
        <f>'Copy paste to Here'!C68</f>
        <v>IPTR</v>
      </c>
      <c r="C64" s="57" t="s">
        <v>859</v>
      </c>
      <c r="D64" s="58">
        <f>Invoice!B68</f>
        <v>8</v>
      </c>
      <c r="E64" s="59">
        <f>'Shipping Invoice'!J68*$N$1</f>
        <v>26.99</v>
      </c>
      <c r="F64" s="59">
        <f t="shared" si="0"/>
        <v>215.92</v>
      </c>
      <c r="G64" s="60">
        <f t="shared" si="1"/>
        <v>26.99</v>
      </c>
      <c r="H64" s="63">
        <f t="shared" si="2"/>
        <v>215.92</v>
      </c>
    </row>
    <row r="65" spans="1:8" s="62" customFormat="1" ht="24">
      <c r="A65" s="56" t="str">
        <f>IF((LEN('Copy paste to Here'!G69))&gt;5,((CONCATENATE('Copy paste to Here'!G69," &amp; ",'Copy paste to Here'!D69,"  &amp;  ",'Copy paste to Here'!E69))),"Empty Cell")</f>
        <v>Anodized surgical steel fake plug with rubber O-Rings &amp; Size: 10mm  &amp;  Color: Blue</v>
      </c>
      <c r="B65" s="57" t="str">
        <f>'Copy paste to Here'!C69</f>
        <v>IPTR</v>
      </c>
      <c r="C65" s="57" t="s">
        <v>859</v>
      </c>
      <c r="D65" s="58">
        <f>Invoice!B69</f>
        <v>8</v>
      </c>
      <c r="E65" s="59">
        <f>'Shipping Invoice'!J69*$N$1</f>
        <v>26.99</v>
      </c>
      <c r="F65" s="59">
        <f t="shared" si="0"/>
        <v>215.92</v>
      </c>
      <c r="G65" s="60">
        <f t="shared" si="1"/>
        <v>26.99</v>
      </c>
      <c r="H65" s="63">
        <f t="shared" si="2"/>
        <v>215.92</v>
      </c>
    </row>
    <row r="66" spans="1:8" s="62" customFormat="1" ht="24">
      <c r="A66" s="56" t="str">
        <f>IF((LEN('Copy paste to Here'!G70))&gt;5,((CONCATENATE('Copy paste to Here'!G70," &amp; ",'Copy paste to Here'!D70,"  &amp;  ",'Copy paste to Here'!E70))),"Empty Cell")</f>
        <v>Anodized surgical steel fake plug with rubber O-Rings &amp; Size: 12mm  &amp;  Color: Black</v>
      </c>
      <c r="B66" s="57" t="str">
        <f>'Copy paste to Here'!C70</f>
        <v>IPTR</v>
      </c>
      <c r="C66" s="57" t="s">
        <v>860</v>
      </c>
      <c r="D66" s="58">
        <f>Invoice!B70</f>
        <v>2</v>
      </c>
      <c r="E66" s="59">
        <f>'Shipping Invoice'!J70*$N$1</f>
        <v>28.81</v>
      </c>
      <c r="F66" s="59">
        <f t="shared" si="0"/>
        <v>57.62</v>
      </c>
      <c r="G66" s="60">
        <f t="shared" si="1"/>
        <v>28.81</v>
      </c>
      <c r="H66" s="63">
        <f t="shared" si="2"/>
        <v>57.62</v>
      </c>
    </row>
    <row r="67" spans="1:8" s="62" customFormat="1" ht="24">
      <c r="A67" s="56" t="str">
        <f>IF((LEN('Copy paste to Here'!G71))&gt;5,((CONCATENATE('Copy paste to Here'!G71," &amp; ",'Copy paste to Here'!D71,"  &amp;  ",'Copy paste to Here'!E71))),"Empty Cell")</f>
        <v>Anodized surgical steel fake plug with rubber O-Rings &amp; Size: 12mm  &amp;  Color: Rainbow</v>
      </c>
      <c r="B67" s="57" t="str">
        <f>'Copy paste to Here'!C71</f>
        <v>IPTR</v>
      </c>
      <c r="C67" s="57" t="s">
        <v>860</v>
      </c>
      <c r="D67" s="58">
        <f>Invoice!B71</f>
        <v>2</v>
      </c>
      <c r="E67" s="59">
        <f>'Shipping Invoice'!J71*$N$1</f>
        <v>28.81</v>
      </c>
      <c r="F67" s="59">
        <f t="shared" si="0"/>
        <v>57.62</v>
      </c>
      <c r="G67" s="60">
        <f t="shared" si="1"/>
        <v>28.81</v>
      </c>
      <c r="H67" s="63">
        <f t="shared" si="2"/>
        <v>57.62</v>
      </c>
    </row>
    <row r="68" spans="1:8" s="62" customFormat="1" ht="25.5">
      <c r="A68" s="56" t="str">
        <f>IF((LEN('Copy paste to Here'!G72))&gt;5,((CONCATENATE('Copy paste to Here'!G72," &amp; ",'Copy paste to Here'!D72,"  &amp;  ",'Copy paste to Here'!E72))),"Empty Cell")</f>
        <v xml:space="preserve">High polished surgical steel taper with double rubber O-rings &amp; Gauge: 1.6mm  &amp;  </v>
      </c>
      <c r="B68" s="57" t="str">
        <f>'Copy paste to Here'!C72</f>
        <v>NLSPGX</v>
      </c>
      <c r="C68" s="57" t="s">
        <v>861</v>
      </c>
      <c r="D68" s="58">
        <f>Invoice!B72</f>
        <v>4</v>
      </c>
      <c r="E68" s="59">
        <f>'Shipping Invoice'!J72*$N$1</f>
        <v>25.17</v>
      </c>
      <c r="F68" s="59">
        <f t="shared" si="0"/>
        <v>100.68</v>
      </c>
      <c r="G68" s="60">
        <f t="shared" si="1"/>
        <v>25.17</v>
      </c>
      <c r="H68" s="63">
        <f t="shared" si="2"/>
        <v>100.68</v>
      </c>
    </row>
    <row r="69" spans="1:8" s="62" customFormat="1" ht="36">
      <c r="A69" s="56" t="str">
        <f>IF((LEN('Copy paste to Here'!G73))&gt;5,((CONCATENATE('Copy paste to Here'!G73," &amp; ",'Copy paste to Here'!D73,"  &amp;  ",'Copy paste to Here'!E73))),"Empty Cell")</f>
        <v>Acrylic pincher with double rubber O-Rings - gauge 14g to 00g (1.6mm - 10mm) &amp; Pincher Size: Thickness 8mm &amp; width 22mm  &amp;  Color: Green</v>
      </c>
      <c r="B69" s="57" t="str">
        <f>'Copy paste to Here'!C73</f>
        <v>PACP</v>
      </c>
      <c r="C69" s="57" t="s">
        <v>862</v>
      </c>
      <c r="D69" s="58">
        <f>Invoice!B73</f>
        <v>2</v>
      </c>
      <c r="E69" s="59">
        <f>'Shipping Invoice'!J73*$N$1</f>
        <v>21.15</v>
      </c>
      <c r="F69" s="59">
        <f t="shared" si="0"/>
        <v>42.3</v>
      </c>
      <c r="G69" s="60">
        <f t="shared" si="1"/>
        <v>21.15</v>
      </c>
      <c r="H69" s="63">
        <f t="shared" si="2"/>
        <v>42.3</v>
      </c>
    </row>
    <row r="70" spans="1:8" s="62" customFormat="1" ht="24">
      <c r="A70" s="56" t="str">
        <f>IF((LEN('Copy paste to Here'!G74))&gt;5,((CONCATENATE('Copy paste to Here'!G74," &amp; ",'Copy paste to Here'!D74,"  &amp;  ",'Copy paste to Here'!E74))),"Empty Cell")</f>
        <v xml:space="preserve">Areng wood double flare plug with giant clear SwarovskiⓇ crystal center &amp; Gauge: 6mm  &amp;  </v>
      </c>
      <c r="B70" s="57" t="str">
        <f>'Copy paste to Here'!C74</f>
        <v>PARGC</v>
      </c>
      <c r="C70" s="57" t="s">
        <v>863</v>
      </c>
      <c r="D70" s="58">
        <f>Invoice!B74</f>
        <v>2</v>
      </c>
      <c r="E70" s="59">
        <f>'Shipping Invoice'!J74*$N$1</f>
        <v>54.34</v>
      </c>
      <c r="F70" s="59">
        <f t="shared" si="0"/>
        <v>108.68</v>
      </c>
      <c r="G70" s="60">
        <f t="shared" si="1"/>
        <v>54.34</v>
      </c>
      <c r="H70" s="63">
        <f t="shared" si="2"/>
        <v>108.68</v>
      </c>
    </row>
    <row r="71" spans="1:8" s="62" customFormat="1" ht="25.5">
      <c r="A71" s="56" t="str">
        <f>IF((LEN('Copy paste to Here'!G75))&gt;5,((CONCATENATE('Copy paste to Here'!G75," &amp; ",'Copy paste to Here'!D75,"  &amp;  ",'Copy paste to Here'!E75))),"Empty Cell")</f>
        <v xml:space="preserve">Areng wood double flare plug with giant clear SwarovskiⓇ crystal center &amp; Gauge: 10mm  &amp;  </v>
      </c>
      <c r="B71" s="57" t="str">
        <f>'Copy paste to Here'!C75</f>
        <v>PARGC</v>
      </c>
      <c r="C71" s="57" t="s">
        <v>864</v>
      </c>
      <c r="D71" s="58">
        <f>Invoice!B75</f>
        <v>2</v>
      </c>
      <c r="E71" s="59">
        <f>'Shipping Invoice'!J75*$N$1</f>
        <v>67.11</v>
      </c>
      <c r="F71" s="59">
        <f t="shared" si="0"/>
        <v>134.22</v>
      </c>
      <c r="G71" s="60">
        <f t="shared" si="1"/>
        <v>67.11</v>
      </c>
      <c r="H71" s="63">
        <f t="shared" si="2"/>
        <v>134.22</v>
      </c>
    </row>
    <row r="72" spans="1:8" s="62" customFormat="1">
      <c r="A72" s="56" t="str">
        <f>IF((LEN('Copy paste to Here'!G76))&gt;5,((CONCATENATE('Copy paste to Here'!G76," &amp; ",'Copy paste to Here'!D76,"  &amp;  ",'Copy paste to Here'!E76))),"Empty Cell")</f>
        <v xml:space="preserve">Double flare Batik wood plug &amp; Gauge: 6mm  &amp;  </v>
      </c>
      <c r="B72" s="57" t="str">
        <f>'Copy paste to Here'!C76</f>
        <v>PBA</v>
      </c>
      <c r="C72" s="57" t="s">
        <v>865</v>
      </c>
      <c r="D72" s="58">
        <f>Invoice!B76</f>
        <v>12</v>
      </c>
      <c r="E72" s="59">
        <f>'Shipping Invoice'!J76*$N$1</f>
        <v>36.11</v>
      </c>
      <c r="F72" s="59">
        <f t="shared" si="0"/>
        <v>433.32</v>
      </c>
      <c r="G72" s="60">
        <f t="shared" si="1"/>
        <v>36.11</v>
      </c>
      <c r="H72" s="63">
        <f t="shared" si="2"/>
        <v>433.32</v>
      </c>
    </row>
    <row r="73" spans="1:8" s="62" customFormat="1">
      <c r="A73" s="56" t="str">
        <f>IF((LEN('Copy paste to Here'!G77))&gt;5,((CONCATENATE('Copy paste to Here'!G77," &amp; ",'Copy paste to Here'!D77,"  &amp;  ",'Copy paste to Here'!E77))),"Empty Cell")</f>
        <v xml:space="preserve">Double flare Batik wood plug &amp; Gauge: 8mm  &amp;  </v>
      </c>
      <c r="B73" s="57" t="str">
        <f>'Copy paste to Here'!C77</f>
        <v>PBA</v>
      </c>
      <c r="C73" s="57" t="s">
        <v>866</v>
      </c>
      <c r="D73" s="58">
        <f>Invoice!B77</f>
        <v>0</v>
      </c>
      <c r="E73" s="59">
        <f>'Shipping Invoice'!J77*$N$1</f>
        <v>39.76</v>
      </c>
      <c r="F73" s="59">
        <f t="shared" si="0"/>
        <v>0</v>
      </c>
      <c r="G73" s="60">
        <f t="shared" si="1"/>
        <v>39.76</v>
      </c>
      <c r="H73" s="63">
        <f t="shared" si="2"/>
        <v>0</v>
      </c>
    </row>
    <row r="74" spans="1:8" s="62" customFormat="1" ht="25.5">
      <c r="A74" s="56" t="str">
        <f>IF((LEN('Copy paste to Here'!G78))&gt;5,((CONCATENATE('Copy paste to Here'!G78," &amp; ",'Copy paste to Here'!D78,"  &amp;  ",'Copy paste to Here'!E78))),"Empty Cell")</f>
        <v xml:space="preserve">Double flare Batik wood plug &amp; Gauge: 20mm  &amp;  </v>
      </c>
      <c r="B74" s="57" t="str">
        <f>'Copy paste to Here'!C78</f>
        <v>PBA</v>
      </c>
      <c r="C74" s="57" t="s">
        <v>867</v>
      </c>
      <c r="D74" s="58">
        <f>Invoice!B78</f>
        <v>4</v>
      </c>
      <c r="E74" s="59">
        <f>'Shipping Invoice'!J78*$N$1</f>
        <v>67.11</v>
      </c>
      <c r="F74" s="59">
        <f t="shared" si="0"/>
        <v>268.44</v>
      </c>
      <c r="G74" s="60">
        <f t="shared" si="1"/>
        <v>67.11</v>
      </c>
      <c r="H74" s="63">
        <f t="shared" si="2"/>
        <v>268.44</v>
      </c>
    </row>
    <row r="75" spans="1:8" s="62" customFormat="1" ht="24">
      <c r="A75" s="56" t="str">
        <f>IF((LEN('Copy paste to Here'!G79))&gt;5,((CONCATENATE('Copy paste to Here'!G79," &amp; ",'Copy paste to Here'!D79,"  &amp;  ",'Copy paste to Here'!E79))),"Empty Cell")</f>
        <v xml:space="preserve">Surgical steel septum pincher with ridged ends and a double O-rings &amp; Pincher Size: Thickness 1.6mm &amp; width 10mm  &amp;  </v>
      </c>
      <c r="B75" s="57" t="str">
        <f>'Copy paste to Here'!C79</f>
        <v>PCP</v>
      </c>
      <c r="C75" s="57" t="s">
        <v>868</v>
      </c>
      <c r="D75" s="58">
        <f>Invoice!B79</f>
        <v>4</v>
      </c>
      <c r="E75" s="59">
        <f>'Shipping Invoice'!J79*$N$1</f>
        <v>43.4</v>
      </c>
      <c r="F75" s="59">
        <f t="shared" si="0"/>
        <v>173.6</v>
      </c>
      <c r="G75" s="60">
        <f t="shared" si="1"/>
        <v>43.4</v>
      </c>
      <c r="H75" s="63">
        <f t="shared" si="2"/>
        <v>173.6</v>
      </c>
    </row>
    <row r="76" spans="1:8" s="62" customFormat="1" ht="24">
      <c r="A76" s="56" t="str">
        <f>IF((LEN('Copy paste to Here'!G80))&gt;5,((CONCATENATE('Copy paste to Here'!G80," &amp; ",'Copy paste to Here'!D80,"  &amp;  ",'Copy paste to Here'!E80))),"Empty Cell")</f>
        <v>Black or gold anodized surgical steel screw-fit flesh tunnel with clear star-shaped CZ stone &amp; Gauge: 3mm  &amp;  Color: Black</v>
      </c>
      <c r="B76" s="57" t="str">
        <f>'Copy paste to Here'!C80</f>
        <v>PGTZS</v>
      </c>
      <c r="C76" s="57" t="s">
        <v>869</v>
      </c>
      <c r="D76" s="58">
        <f>Invoice!B80</f>
        <v>4</v>
      </c>
      <c r="E76" s="59">
        <f>'Shipping Invoice'!J80*$N$1</f>
        <v>90.82</v>
      </c>
      <c r="F76" s="59">
        <f t="shared" si="0"/>
        <v>363.28</v>
      </c>
      <c r="G76" s="60">
        <f t="shared" si="1"/>
        <v>90.82</v>
      </c>
      <c r="H76" s="63">
        <f t="shared" si="2"/>
        <v>363.28</v>
      </c>
    </row>
    <row r="77" spans="1:8" s="62" customFormat="1" ht="24">
      <c r="A77" s="56" t="str">
        <f>IF((LEN('Copy paste to Here'!G81))&gt;5,((CONCATENATE('Copy paste to Here'!G81," &amp; ",'Copy paste to Here'!D81,"  &amp;  ",'Copy paste to Here'!E81))),"Empty Cell")</f>
        <v>Black or gold anodized surgical steel screw-fit flesh tunnel with clear star-shaped CZ stone &amp; Gauge: 4mm  &amp;  Color: Black</v>
      </c>
      <c r="B77" s="57" t="str">
        <f>'Copy paste to Here'!C81</f>
        <v>PGTZS</v>
      </c>
      <c r="C77" s="57" t="s">
        <v>870</v>
      </c>
      <c r="D77" s="58">
        <f>Invoice!B81</f>
        <v>4</v>
      </c>
      <c r="E77" s="59">
        <f>'Shipping Invoice'!J81*$N$1</f>
        <v>96.29</v>
      </c>
      <c r="F77" s="59">
        <f t="shared" si="0"/>
        <v>385.16</v>
      </c>
      <c r="G77" s="60">
        <f t="shared" si="1"/>
        <v>96.29</v>
      </c>
      <c r="H77" s="63">
        <f t="shared" si="2"/>
        <v>385.16</v>
      </c>
    </row>
    <row r="78" spans="1:8" s="62" customFormat="1">
      <c r="A78" s="56" t="str">
        <f>IF((LEN('Copy paste to Here'!G82))&gt;5,((CONCATENATE('Copy paste to Here'!G82," &amp; ",'Copy paste to Here'!D82,"  &amp;  ",'Copy paste to Here'!E82))),"Empty Cell")</f>
        <v xml:space="preserve">Coconut wood double flared solid plug &amp; Gauge: 4mm  &amp;  </v>
      </c>
      <c r="B78" s="57" t="str">
        <f>'Copy paste to Here'!C82</f>
        <v>PWB</v>
      </c>
      <c r="C78" s="57" t="s">
        <v>871</v>
      </c>
      <c r="D78" s="58">
        <f>Invoice!B82</f>
        <v>2</v>
      </c>
      <c r="E78" s="59">
        <f>'Shipping Invoice'!J82*$N$1</f>
        <v>30.64</v>
      </c>
      <c r="F78" s="59">
        <f t="shared" si="0"/>
        <v>61.28</v>
      </c>
      <c r="G78" s="60">
        <f t="shared" si="1"/>
        <v>30.64</v>
      </c>
      <c r="H78" s="63">
        <f t="shared" si="2"/>
        <v>61.28</v>
      </c>
    </row>
    <row r="79" spans="1:8" s="62" customFormat="1">
      <c r="A79" s="56" t="str">
        <f>IF((LEN('Copy paste to Here'!G83))&gt;5,((CONCATENATE('Copy paste to Here'!G83," &amp; ",'Copy paste to Here'!D83,"  &amp;  ",'Copy paste to Here'!E83))),"Empty Cell")</f>
        <v xml:space="preserve">Coconut wood double flared solid plug &amp; Gauge: 5mm  &amp;  </v>
      </c>
      <c r="B79" s="57" t="str">
        <f>'Copy paste to Here'!C83</f>
        <v>PWB</v>
      </c>
      <c r="C79" s="57" t="s">
        <v>872</v>
      </c>
      <c r="D79" s="58">
        <f>Invoice!B83</f>
        <v>4</v>
      </c>
      <c r="E79" s="59">
        <f>'Shipping Invoice'!J83*$N$1</f>
        <v>32.46</v>
      </c>
      <c r="F79" s="59">
        <f t="shared" si="0"/>
        <v>129.84</v>
      </c>
      <c r="G79" s="60">
        <f t="shared" si="1"/>
        <v>32.46</v>
      </c>
      <c r="H79" s="63">
        <f t="shared" si="2"/>
        <v>129.84</v>
      </c>
    </row>
    <row r="80" spans="1:8" s="62" customFormat="1">
      <c r="A80" s="56" t="str">
        <f>IF((LEN('Copy paste to Here'!G84))&gt;5,((CONCATENATE('Copy paste to Here'!G84," &amp; ",'Copy paste to Here'!D84,"  &amp;  ",'Copy paste to Here'!E84))),"Empty Cell")</f>
        <v xml:space="preserve">Coconut wood double flared solid plug &amp; Gauge: 22mm  &amp;  </v>
      </c>
      <c r="B80" s="57" t="str">
        <f>'Copy paste to Here'!C84</f>
        <v>PWB</v>
      </c>
      <c r="C80" s="57" t="s">
        <v>873</v>
      </c>
      <c r="D80" s="58">
        <f>Invoice!B84</f>
        <v>4</v>
      </c>
      <c r="E80" s="59">
        <f>'Shipping Invoice'!J84*$N$1</f>
        <v>63.46</v>
      </c>
      <c r="F80" s="59">
        <f t="shared" si="0"/>
        <v>253.84</v>
      </c>
      <c r="G80" s="60">
        <f t="shared" si="1"/>
        <v>63.46</v>
      </c>
      <c r="H80" s="63">
        <f t="shared" si="2"/>
        <v>253.84</v>
      </c>
    </row>
    <row r="81" spans="1:8" s="62" customFormat="1">
      <c r="A81" s="56" t="str">
        <f>IF((LEN('Copy paste to Here'!G85))&gt;5,((CONCATENATE('Copy paste to Here'!G85," &amp; ",'Copy paste to Here'!D85,"  &amp;  ",'Copy paste to Here'!E85))),"Empty Cell")</f>
        <v xml:space="preserve">Coconut wood double flared solid plug &amp; Gauge: 25mm  &amp;  </v>
      </c>
      <c r="B81" s="57" t="str">
        <f>'Copy paste to Here'!C85</f>
        <v>PWB</v>
      </c>
      <c r="C81" s="57" t="s">
        <v>874</v>
      </c>
      <c r="D81" s="58">
        <f>Invoice!B85</f>
        <v>4</v>
      </c>
      <c r="E81" s="59">
        <f>'Shipping Invoice'!J85*$N$1</f>
        <v>68.930000000000007</v>
      </c>
      <c r="F81" s="59">
        <f t="shared" si="0"/>
        <v>275.72000000000003</v>
      </c>
      <c r="G81" s="60">
        <f t="shared" si="1"/>
        <v>68.930000000000007</v>
      </c>
      <c r="H81" s="63">
        <f t="shared" si="2"/>
        <v>275.72000000000003</v>
      </c>
    </row>
    <row r="82" spans="1:8" s="62" customFormat="1">
      <c r="A82" s="56" t="str">
        <f>IF((LEN('Copy paste to Here'!G86))&gt;5,((CONCATENATE('Copy paste to Here'!G86," &amp; ",'Copy paste to Here'!D86,"  &amp;  ",'Copy paste to Here'!E86))),"Empty Cell")</f>
        <v xml:space="preserve">Double flare areng wood plug &amp; Gauge: 6mm  &amp;  </v>
      </c>
      <c r="B82" s="57" t="str">
        <f>'Copy paste to Here'!C86</f>
        <v>PWKK</v>
      </c>
      <c r="C82" s="57" t="s">
        <v>875</v>
      </c>
      <c r="D82" s="58">
        <f>Invoice!B86</f>
        <v>10</v>
      </c>
      <c r="E82" s="59">
        <f>'Shipping Invoice'!J86*$N$1</f>
        <v>36.11</v>
      </c>
      <c r="F82" s="59">
        <f t="shared" si="0"/>
        <v>361.1</v>
      </c>
      <c r="G82" s="60">
        <f t="shared" si="1"/>
        <v>36.11</v>
      </c>
      <c r="H82" s="63">
        <f t="shared" si="2"/>
        <v>361.1</v>
      </c>
    </row>
    <row r="83" spans="1:8" s="62" customFormat="1" ht="24">
      <c r="A83" s="56" t="str">
        <f>IF((LEN('Copy paste to Here'!G87))&gt;5,((CONCATENATE('Copy paste to Here'!G87," &amp; ",'Copy paste to Here'!D87,"  &amp;  ",'Copy paste to Here'!E87))),"Empty Cell")</f>
        <v xml:space="preserve">Concave double flare solid crocodile and black ebony wood plug in checkers design &amp; Gauge: 10mm  &amp;  </v>
      </c>
      <c r="B83" s="57" t="str">
        <f>'Copy paste to Here'!C87</f>
        <v>PWKY</v>
      </c>
      <c r="C83" s="57" t="s">
        <v>876</v>
      </c>
      <c r="D83" s="58">
        <f>Invoice!B87</f>
        <v>2</v>
      </c>
      <c r="E83" s="59">
        <f>'Shipping Invoice'!J87*$N$1</f>
        <v>79.88</v>
      </c>
      <c r="F83" s="59">
        <f t="shared" ref="F83:F146" si="3">D83*E83</f>
        <v>159.76</v>
      </c>
      <c r="G83" s="60">
        <f t="shared" ref="G83:G146" si="4">E83*$E$14</f>
        <v>79.88</v>
      </c>
      <c r="H83" s="63">
        <f t="shared" ref="H83:H146" si="5">D83*G83</f>
        <v>159.76</v>
      </c>
    </row>
    <row r="84" spans="1:8" s="62" customFormat="1" ht="25.5">
      <c r="A84" s="56" t="str">
        <f>IF((LEN('Copy paste to Here'!G88))&gt;5,((CONCATENATE('Copy paste to Here'!G88," &amp; ",'Copy paste to Here'!D88,"  &amp;  ",'Copy paste to Here'!E88))),"Empty Cell")</f>
        <v xml:space="preserve">Concave double flare solid crocodile and black ebony wood plug in checkers design &amp; Gauge: 14mm  &amp;  </v>
      </c>
      <c r="B84" s="57" t="str">
        <f>'Copy paste to Here'!C88</f>
        <v>PWKY</v>
      </c>
      <c r="C84" s="57" t="s">
        <v>877</v>
      </c>
      <c r="D84" s="58">
        <f>Invoice!B88</f>
        <v>2</v>
      </c>
      <c r="E84" s="59">
        <f>'Shipping Invoice'!J88*$N$1</f>
        <v>90.82</v>
      </c>
      <c r="F84" s="59">
        <f t="shared" si="3"/>
        <v>181.64</v>
      </c>
      <c r="G84" s="60">
        <f t="shared" si="4"/>
        <v>90.82</v>
      </c>
      <c r="H84" s="63">
        <f t="shared" si="5"/>
        <v>181.64</v>
      </c>
    </row>
    <row r="85" spans="1:8" s="62" customFormat="1">
      <c r="A85" s="56" t="str">
        <f>IF((LEN('Copy paste to Here'!G89))&gt;5,((CONCATENATE('Copy paste to Here'!G89," &amp; ",'Copy paste to Here'!D89,"  &amp;  ",'Copy paste to Here'!E89))),"Empty Cell")</f>
        <v xml:space="preserve">Teak wood double flared solid plug &amp; Gauge: 5mm  &amp;  </v>
      </c>
      <c r="B85" s="57" t="str">
        <f>'Copy paste to Here'!C89</f>
        <v>PWT</v>
      </c>
      <c r="C85" s="57" t="s">
        <v>878</v>
      </c>
      <c r="D85" s="58">
        <f>Invoice!B89</f>
        <v>4</v>
      </c>
      <c r="E85" s="59">
        <f>'Shipping Invoice'!J89*$N$1</f>
        <v>32.46</v>
      </c>
      <c r="F85" s="59">
        <f t="shared" si="3"/>
        <v>129.84</v>
      </c>
      <c r="G85" s="60">
        <f t="shared" si="4"/>
        <v>32.46</v>
      </c>
      <c r="H85" s="63">
        <f t="shared" si="5"/>
        <v>129.84</v>
      </c>
    </row>
    <row r="86" spans="1:8" s="62" customFormat="1">
      <c r="A86" s="56" t="str">
        <f>IF((LEN('Copy paste to Here'!G90))&gt;5,((CONCATENATE('Copy paste to Here'!G90," &amp; ",'Copy paste to Here'!D90,"  &amp;  ",'Copy paste to Here'!E90))),"Empty Cell")</f>
        <v xml:space="preserve">Crocodile wood double flared solid plug &amp; Gauge: 5mm  &amp;  </v>
      </c>
      <c r="B86" s="57" t="str">
        <f>'Copy paste to Here'!C90</f>
        <v>PWY</v>
      </c>
      <c r="C86" s="57" t="s">
        <v>879</v>
      </c>
      <c r="D86" s="58">
        <f>Invoice!B90</f>
        <v>4</v>
      </c>
      <c r="E86" s="59">
        <f>'Shipping Invoice'!J90*$N$1</f>
        <v>32.46</v>
      </c>
      <c r="F86" s="59">
        <f t="shared" si="3"/>
        <v>129.84</v>
      </c>
      <c r="G86" s="60">
        <f t="shared" si="4"/>
        <v>32.46</v>
      </c>
      <c r="H86" s="63">
        <f t="shared" si="5"/>
        <v>129.84</v>
      </c>
    </row>
    <row r="87" spans="1:8" s="62" customFormat="1">
      <c r="A87" s="56" t="str">
        <f>IF((LEN('Copy paste to Here'!G91))&gt;5,((CONCATENATE('Copy paste to Here'!G91," &amp; ",'Copy paste to Here'!D91,"  &amp;  ",'Copy paste to Here'!E91))),"Empty Cell")</f>
        <v xml:space="preserve">Crocodile wood double flared solid plug &amp; Gauge: 14mm  &amp;  </v>
      </c>
      <c r="B87" s="57" t="str">
        <f>'Copy paste to Here'!C91</f>
        <v>PWY</v>
      </c>
      <c r="C87" s="57" t="s">
        <v>880</v>
      </c>
      <c r="D87" s="58">
        <f>Invoice!B91</f>
        <v>4</v>
      </c>
      <c r="E87" s="59">
        <f>'Shipping Invoice'!J91*$N$1</f>
        <v>43.4</v>
      </c>
      <c r="F87" s="59">
        <f t="shared" si="3"/>
        <v>173.6</v>
      </c>
      <c r="G87" s="60">
        <f t="shared" si="4"/>
        <v>43.4</v>
      </c>
      <c r="H87" s="63">
        <f t="shared" si="5"/>
        <v>173.6</v>
      </c>
    </row>
    <row r="88" spans="1:8" s="62" customFormat="1">
      <c r="A88" s="56" t="str">
        <f>IF((LEN('Copy paste to Here'!G92))&gt;5,((CONCATENATE('Copy paste to Here'!G92," &amp; ",'Copy paste to Here'!D92,"  &amp;  ",'Copy paste to Here'!E92))),"Empty Cell")</f>
        <v xml:space="preserve">Crocodile wood double flared solid plug &amp; Gauge: 22mm  &amp;  </v>
      </c>
      <c r="B88" s="57" t="str">
        <f>'Copy paste to Here'!C92</f>
        <v>PWY</v>
      </c>
      <c r="C88" s="57" t="s">
        <v>881</v>
      </c>
      <c r="D88" s="58">
        <f>Invoice!B92</f>
        <v>2</v>
      </c>
      <c r="E88" s="59">
        <f>'Shipping Invoice'!J92*$N$1</f>
        <v>63.46</v>
      </c>
      <c r="F88" s="59">
        <f t="shared" si="3"/>
        <v>126.92</v>
      </c>
      <c r="G88" s="60">
        <f t="shared" si="4"/>
        <v>63.46</v>
      </c>
      <c r="H88" s="63">
        <f t="shared" si="5"/>
        <v>126.92</v>
      </c>
    </row>
    <row r="89" spans="1:8" s="62" customFormat="1" ht="24">
      <c r="A89" s="56" t="str">
        <f>IF((LEN('Copy paste to Here'!G93))&gt;5,((CONCATENATE('Copy paste to Here'!G93," &amp; ",'Copy paste to Here'!D93,"  &amp;  ",'Copy paste to Here'!E93))),"Empty Cell")</f>
        <v>2 tone silicon double flare plug - Enjoy having two different colors in a single plug &amp; Gauge: 10mm  &amp;  Color: # 1 in picture</v>
      </c>
      <c r="B89" s="57" t="str">
        <f>'Copy paste to Here'!C93</f>
        <v>SIDP</v>
      </c>
      <c r="C89" s="57" t="s">
        <v>882</v>
      </c>
      <c r="D89" s="58">
        <f>Invoice!B93</f>
        <v>2</v>
      </c>
      <c r="E89" s="59">
        <f>'Shipping Invoice'!J93*$N$1</f>
        <v>20.79</v>
      </c>
      <c r="F89" s="59">
        <f t="shared" si="3"/>
        <v>41.58</v>
      </c>
      <c r="G89" s="60">
        <f t="shared" si="4"/>
        <v>20.79</v>
      </c>
      <c r="H89" s="63">
        <f t="shared" si="5"/>
        <v>41.58</v>
      </c>
    </row>
    <row r="90" spans="1:8" s="62" customFormat="1" ht="24">
      <c r="A90" s="56" t="str">
        <f>IF((LEN('Copy paste to Here'!G94))&gt;5,((CONCATENATE('Copy paste to Here'!G94," &amp; ",'Copy paste to Here'!D94,"  &amp;  ",'Copy paste to Here'!E94))),"Empty Cell")</f>
        <v>Silicone double flared solid plug retainer &amp; Gauge: 12mm  &amp;  Color: # 4 in picture</v>
      </c>
      <c r="B90" s="57" t="str">
        <f>'Copy paste to Here'!C94</f>
        <v>SIPG</v>
      </c>
      <c r="C90" s="57" t="s">
        <v>883</v>
      </c>
      <c r="D90" s="58">
        <f>Invoice!B94</f>
        <v>4</v>
      </c>
      <c r="E90" s="59">
        <f>'Shipping Invoice'!J94*$N$1</f>
        <v>22.25</v>
      </c>
      <c r="F90" s="59">
        <f t="shared" si="3"/>
        <v>89</v>
      </c>
      <c r="G90" s="60">
        <f t="shared" si="4"/>
        <v>22.25</v>
      </c>
      <c r="H90" s="63">
        <f t="shared" si="5"/>
        <v>89</v>
      </c>
    </row>
    <row r="91" spans="1:8" s="62" customFormat="1" ht="25.5">
      <c r="A91" s="56" t="str">
        <f>IF((LEN('Copy paste to Here'!G95))&gt;5,((CONCATENATE('Copy paste to Here'!G95," &amp; ",'Copy paste to Here'!D95,"  &amp;  ",'Copy paste to Here'!E95))),"Empty Cell")</f>
        <v>Silicone double flared solid plug retainer &amp; Gauge: 20mm  &amp;  Color: # 4 in picture</v>
      </c>
      <c r="B91" s="57" t="str">
        <f>'Copy paste to Here'!C95</f>
        <v>SIPG</v>
      </c>
      <c r="C91" s="57" t="s">
        <v>884</v>
      </c>
      <c r="D91" s="58">
        <f>Invoice!B95</f>
        <v>4</v>
      </c>
      <c r="E91" s="59">
        <f>'Shipping Invoice'!J95*$N$1</f>
        <v>29.18</v>
      </c>
      <c r="F91" s="59">
        <f t="shared" si="3"/>
        <v>116.72</v>
      </c>
      <c r="G91" s="60">
        <f t="shared" si="4"/>
        <v>29.18</v>
      </c>
      <c r="H91" s="63">
        <f t="shared" si="5"/>
        <v>116.72</v>
      </c>
    </row>
    <row r="92" spans="1:8" s="62" customFormat="1" ht="24">
      <c r="A92" s="56" t="str">
        <f>IF((LEN('Copy paste to Here'!G96))&gt;5,((CONCATENATE('Copy paste to Here'!G96," &amp; ",'Copy paste to Here'!D96,"  &amp;  ",'Copy paste to Here'!E96))),"Empty Cell")</f>
        <v>Silicone Ultra Thin double flared flesh tunnel &amp; Gauge: 5mm  &amp;  Color: Clear</v>
      </c>
      <c r="B92" s="57" t="str">
        <f>'Copy paste to Here'!C96</f>
        <v>SIUT</v>
      </c>
      <c r="C92" s="57" t="s">
        <v>885</v>
      </c>
      <c r="D92" s="58">
        <f>Invoice!B96</f>
        <v>8</v>
      </c>
      <c r="E92" s="59">
        <f>'Shipping Invoice'!J96*$N$1</f>
        <v>16.05</v>
      </c>
      <c r="F92" s="59">
        <f t="shared" si="3"/>
        <v>128.4</v>
      </c>
      <c r="G92" s="60">
        <f t="shared" si="4"/>
        <v>16.05</v>
      </c>
      <c r="H92" s="63">
        <f t="shared" si="5"/>
        <v>128.4</v>
      </c>
    </row>
    <row r="93" spans="1:8" s="62" customFormat="1" ht="24">
      <c r="A93" s="56" t="str">
        <f>IF((LEN('Copy paste to Here'!G97))&gt;5,((CONCATENATE('Copy paste to Here'!G97," &amp; ",'Copy paste to Here'!D97,"  &amp;  ",'Copy paste to Here'!E97))),"Empty Cell")</f>
        <v>Silicone Ultra Thin double flared flesh tunnel &amp; Gauge: 6mm  &amp;  Color: Black</v>
      </c>
      <c r="B93" s="57" t="str">
        <f>'Copy paste to Here'!C97</f>
        <v>SIUT</v>
      </c>
      <c r="C93" s="57" t="s">
        <v>886</v>
      </c>
      <c r="D93" s="58">
        <f>Invoice!B97</f>
        <v>20</v>
      </c>
      <c r="E93" s="59">
        <f>'Shipping Invoice'!J97*$N$1</f>
        <v>16.78</v>
      </c>
      <c r="F93" s="59">
        <f t="shared" si="3"/>
        <v>335.6</v>
      </c>
      <c r="G93" s="60">
        <f t="shared" si="4"/>
        <v>16.78</v>
      </c>
      <c r="H93" s="63">
        <f t="shared" si="5"/>
        <v>335.6</v>
      </c>
    </row>
    <row r="94" spans="1:8" s="62" customFormat="1" ht="24">
      <c r="A94" s="56" t="str">
        <f>IF((LEN('Copy paste to Here'!G98))&gt;5,((CONCATENATE('Copy paste to Here'!G98," &amp; ",'Copy paste to Here'!D98,"  &amp;  ",'Copy paste to Here'!E98))),"Empty Cell")</f>
        <v>Silicone Ultra Thin double flared flesh tunnel &amp; Gauge: 6mm  &amp;  Color: Clear</v>
      </c>
      <c r="B94" s="57" t="str">
        <f>'Copy paste to Here'!C98</f>
        <v>SIUT</v>
      </c>
      <c r="C94" s="57" t="s">
        <v>886</v>
      </c>
      <c r="D94" s="58">
        <f>Invoice!B98</f>
        <v>8</v>
      </c>
      <c r="E94" s="59">
        <f>'Shipping Invoice'!J98*$N$1</f>
        <v>16.78</v>
      </c>
      <c r="F94" s="59">
        <f t="shared" si="3"/>
        <v>134.24</v>
      </c>
      <c r="G94" s="60">
        <f t="shared" si="4"/>
        <v>16.78</v>
      </c>
      <c r="H94" s="63">
        <f t="shared" si="5"/>
        <v>134.24</v>
      </c>
    </row>
    <row r="95" spans="1:8" s="62" customFormat="1" ht="24">
      <c r="A95" s="56" t="str">
        <f>IF((LEN('Copy paste to Here'!G99))&gt;5,((CONCATENATE('Copy paste to Here'!G99," &amp; ",'Copy paste to Here'!D99,"  &amp;  ",'Copy paste to Here'!E99))),"Empty Cell")</f>
        <v>Silicone Ultra Thin double flared flesh tunnel &amp; Gauge: 6mm  &amp;  Color: Pink</v>
      </c>
      <c r="B95" s="57" t="str">
        <f>'Copy paste to Here'!C99</f>
        <v>SIUT</v>
      </c>
      <c r="C95" s="57" t="s">
        <v>886</v>
      </c>
      <c r="D95" s="58">
        <f>Invoice!B99</f>
        <v>4</v>
      </c>
      <c r="E95" s="59">
        <f>'Shipping Invoice'!J99*$N$1</f>
        <v>16.78</v>
      </c>
      <c r="F95" s="59">
        <f t="shared" si="3"/>
        <v>67.12</v>
      </c>
      <c r="G95" s="60">
        <f t="shared" si="4"/>
        <v>16.78</v>
      </c>
      <c r="H95" s="63">
        <f t="shared" si="5"/>
        <v>67.12</v>
      </c>
    </row>
    <row r="96" spans="1:8" s="62" customFormat="1" ht="24">
      <c r="A96" s="56" t="str">
        <f>IF((LEN('Copy paste to Here'!G100))&gt;5,((CONCATENATE('Copy paste to Here'!G100," &amp; ",'Copy paste to Here'!D100,"  &amp;  ",'Copy paste to Here'!E100))),"Empty Cell")</f>
        <v>Silicone Ultra Thin double flared flesh tunnel &amp; Gauge: 8mm  &amp;  Color: White</v>
      </c>
      <c r="B96" s="57" t="str">
        <f>'Copy paste to Here'!C100</f>
        <v>SIUT</v>
      </c>
      <c r="C96" s="57" t="s">
        <v>887</v>
      </c>
      <c r="D96" s="58">
        <f>Invoice!B100</f>
        <v>8</v>
      </c>
      <c r="E96" s="59">
        <f>'Shipping Invoice'!J100*$N$1</f>
        <v>17.510000000000002</v>
      </c>
      <c r="F96" s="59">
        <f t="shared" si="3"/>
        <v>140.08000000000001</v>
      </c>
      <c r="G96" s="60">
        <f t="shared" si="4"/>
        <v>17.510000000000002</v>
      </c>
      <c r="H96" s="63">
        <f t="shared" si="5"/>
        <v>140.08000000000001</v>
      </c>
    </row>
    <row r="97" spans="1:8" s="62" customFormat="1" ht="24">
      <c r="A97" s="56" t="str">
        <f>IF((LEN('Copy paste to Here'!G101))&gt;5,((CONCATENATE('Copy paste to Here'!G101," &amp; ",'Copy paste to Here'!D101,"  &amp;  ",'Copy paste to Here'!E101))),"Empty Cell")</f>
        <v>Silicone Ultra Thin double flared flesh tunnel &amp; Gauge: 10mm  &amp;  Color: Black</v>
      </c>
      <c r="B97" s="57" t="str">
        <f>'Copy paste to Here'!C101</f>
        <v>SIUT</v>
      </c>
      <c r="C97" s="57" t="s">
        <v>888</v>
      </c>
      <c r="D97" s="58">
        <f>Invoice!B101</f>
        <v>4</v>
      </c>
      <c r="E97" s="59">
        <f>'Shipping Invoice'!J101*$N$1</f>
        <v>18.97</v>
      </c>
      <c r="F97" s="59">
        <f t="shared" si="3"/>
        <v>75.88</v>
      </c>
      <c r="G97" s="60">
        <f t="shared" si="4"/>
        <v>18.97</v>
      </c>
      <c r="H97" s="63">
        <f t="shared" si="5"/>
        <v>75.88</v>
      </c>
    </row>
    <row r="98" spans="1:8" s="62" customFormat="1" ht="24">
      <c r="A98" s="56" t="str">
        <f>IF((LEN('Copy paste to Here'!G102))&gt;5,((CONCATENATE('Copy paste to Here'!G102," &amp; ",'Copy paste to Here'!D102,"  &amp;  ",'Copy paste to Here'!E102))),"Empty Cell")</f>
        <v>Silicone Ultra Thin double flared flesh tunnel &amp; Gauge: 10mm  &amp;  Color: Red</v>
      </c>
      <c r="B98" s="57" t="str">
        <f>'Copy paste to Here'!C102</f>
        <v>SIUT</v>
      </c>
      <c r="C98" s="57" t="s">
        <v>888</v>
      </c>
      <c r="D98" s="58">
        <f>Invoice!B102</f>
        <v>4</v>
      </c>
      <c r="E98" s="59">
        <f>'Shipping Invoice'!J102*$N$1</f>
        <v>18.97</v>
      </c>
      <c r="F98" s="59">
        <f t="shared" si="3"/>
        <v>75.88</v>
      </c>
      <c r="G98" s="60">
        <f t="shared" si="4"/>
        <v>18.97</v>
      </c>
      <c r="H98" s="63">
        <f t="shared" si="5"/>
        <v>75.88</v>
      </c>
    </row>
    <row r="99" spans="1:8" s="62" customFormat="1" ht="24">
      <c r="A99" s="56" t="str">
        <f>IF((LEN('Copy paste to Here'!G103))&gt;5,((CONCATENATE('Copy paste to Here'!G103," &amp; ",'Copy paste to Here'!D103,"  &amp;  ",'Copy paste to Here'!E103))),"Empty Cell")</f>
        <v>Silicone Ultra Thin double flared flesh tunnel &amp; Gauge: 12mm  &amp;  Color: Green</v>
      </c>
      <c r="B99" s="57" t="str">
        <f>'Copy paste to Here'!C103</f>
        <v>SIUT</v>
      </c>
      <c r="C99" s="57" t="s">
        <v>889</v>
      </c>
      <c r="D99" s="58">
        <f>Invoice!B103</f>
        <v>6</v>
      </c>
      <c r="E99" s="59">
        <f>'Shipping Invoice'!J103*$N$1</f>
        <v>20.420000000000002</v>
      </c>
      <c r="F99" s="59">
        <f t="shared" si="3"/>
        <v>122.52000000000001</v>
      </c>
      <c r="G99" s="60">
        <f t="shared" si="4"/>
        <v>20.420000000000002</v>
      </c>
      <c r="H99" s="63">
        <f t="shared" si="5"/>
        <v>122.52000000000001</v>
      </c>
    </row>
    <row r="100" spans="1:8" s="62" customFormat="1" ht="24">
      <c r="A100" s="56" t="str">
        <f>IF((LEN('Copy paste to Here'!G104))&gt;5,((CONCATENATE('Copy paste to Here'!G104," &amp; ",'Copy paste to Here'!D104,"  &amp;  ",'Copy paste to Here'!E104))),"Empty Cell")</f>
        <v>Silicone Ultra Thin double flared flesh tunnel &amp; Gauge: 19mm  &amp;  Color: Black</v>
      </c>
      <c r="B100" s="57" t="str">
        <f>'Copy paste to Here'!C104</f>
        <v>SIUT</v>
      </c>
      <c r="C100" s="57" t="s">
        <v>890</v>
      </c>
      <c r="D100" s="58">
        <f>Invoice!B104</f>
        <v>2</v>
      </c>
      <c r="E100" s="59">
        <f>'Shipping Invoice'!J104*$N$1</f>
        <v>25.53</v>
      </c>
      <c r="F100" s="59">
        <f t="shared" si="3"/>
        <v>51.06</v>
      </c>
      <c r="G100" s="60">
        <f t="shared" si="4"/>
        <v>25.53</v>
      </c>
      <c r="H100" s="63">
        <f t="shared" si="5"/>
        <v>51.06</v>
      </c>
    </row>
    <row r="101" spans="1:8" s="62" customFormat="1" ht="24">
      <c r="A101" s="56" t="str">
        <f>IF((LEN('Copy paste to Here'!G105))&gt;5,((CONCATENATE('Copy paste to Here'!G105," &amp; ",'Copy paste to Here'!D105,"  &amp;  ",'Copy paste to Here'!E105))),"Empty Cell")</f>
        <v>Silicone Ultra Thin double flared flesh tunnel &amp; Gauge: 19mm  &amp;  Color: White</v>
      </c>
      <c r="B101" s="57" t="str">
        <f>'Copy paste to Here'!C105</f>
        <v>SIUT</v>
      </c>
      <c r="C101" s="57" t="s">
        <v>890</v>
      </c>
      <c r="D101" s="58">
        <f>Invoice!B105</f>
        <v>2</v>
      </c>
      <c r="E101" s="59">
        <f>'Shipping Invoice'!J105*$N$1</f>
        <v>25.53</v>
      </c>
      <c r="F101" s="59">
        <f t="shared" si="3"/>
        <v>51.06</v>
      </c>
      <c r="G101" s="60">
        <f t="shared" si="4"/>
        <v>25.53</v>
      </c>
      <c r="H101" s="63">
        <f t="shared" si="5"/>
        <v>51.06</v>
      </c>
    </row>
    <row r="102" spans="1:8" s="62" customFormat="1" ht="24">
      <c r="A102" s="56" t="str">
        <f>IF((LEN('Copy paste to Here'!G106))&gt;5,((CONCATENATE('Copy paste to Here'!G106," &amp; ",'Copy paste to Here'!D106,"  &amp;  ",'Copy paste to Here'!E106))),"Empty Cell")</f>
        <v xml:space="preserve">High polished surgical steel single flesh tunnel with rubber O-ring &amp; Gauge: 2mm  &amp;  </v>
      </c>
      <c r="B102" s="57" t="str">
        <f>'Copy paste to Here'!C106</f>
        <v>SPG</v>
      </c>
      <c r="C102" s="57" t="s">
        <v>891</v>
      </c>
      <c r="D102" s="58">
        <f>Invoice!B106</f>
        <v>4</v>
      </c>
      <c r="E102" s="59">
        <f>'Shipping Invoice'!J106*$N$1</f>
        <v>14.95</v>
      </c>
      <c r="F102" s="59">
        <f t="shared" si="3"/>
        <v>59.8</v>
      </c>
      <c r="G102" s="60">
        <f t="shared" si="4"/>
        <v>14.95</v>
      </c>
      <c r="H102" s="63">
        <f t="shared" si="5"/>
        <v>59.8</v>
      </c>
    </row>
    <row r="103" spans="1:8" s="62" customFormat="1" ht="24">
      <c r="A103" s="56" t="str">
        <f>IF((LEN('Copy paste to Here'!G107))&gt;5,((CONCATENATE('Copy paste to Here'!G107," &amp; ",'Copy paste to Here'!D107,"  &amp;  ",'Copy paste to Here'!E107))),"Empty Cell")</f>
        <v xml:space="preserve">High polished surgical steel single flesh tunnel with rubber O-ring &amp; Gauge: 2.5mm  &amp;  </v>
      </c>
      <c r="B103" s="57" t="str">
        <f>'Copy paste to Here'!C107</f>
        <v>SPG</v>
      </c>
      <c r="C103" s="57" t="s">
        <v>892</v>
      </c>
      <c r="D103" s="58">
        <f>Invoice!B107</f>
        <v>2</v>
      </c>
      <c r="E103" s="59">
        <f>'Shipping Invoice'!J107*$N$1</f>
        <v>15.68</v>
      </c>
      <c r="F103" s="59">
        <f t="shared" si="3"/>
        <v>31.36</v>
      </c>
      <c r="G103" s="60">
        <f t="shared" si="4"/>
        <v>15.68</v>
      </c>
      <c r="H103" s="63">
        <f t="shared" si="5"/>
        <v>31.36</v>
      </c>
    </row>
    <row r="104" spans="1:8" s="62" customFormat="1" ht="24">
      <c r="A104" s="56" t="str">
        <f>IF((LEN('Copy paste to Here'!G108))&gt;5,((CONCATENATE('Copy paste to Here'!G108," &amp; ",'Copy paste to Here'!D108,"  &amp;  ",'Copy paste to Here'!E108))),"Empty Cell")</f>
        <v xml:space="preserve">High polished surgical steel single flesh tunnel with rubber O-ring &amp; Gauge: 5mm  &amp;  </v>
      </c>
      <c r="B104" s="57" t="str">
        <f>'Copy paste to Here'!C108</f>
        <v>SPG</v>
      </c>
      <c r="C104" s="57" t="s">
        <v>893</v>
      </c>
      <c r="D104" s="58">
        <f>Invoice!B108</f>
        <v>14</v>
      </c>
      <c r="E104" s="59">
        <f>'Shipping Invoice'!J108*$N$1</f>
        <v>16.78</v>
      </c>
      <c r="F104" s="59">
        <f t="shared" si="3"/>
        <v>234.92000000000002</v>
      </c>
      <c r="G104" s="60">
        <f t="shared" si="4"/>
        <v>16.78</v>
      </c>
      <c r="H104" s="63">
        <f t="shared" si="5"/>
        <v>234.92000000000002</v>
      </c>
    </row>
    <row r="105" spans="1:8" s="62" customFormat="1" ht="24">
      <c r="A105" s="56" t="str">
        <f>IF((LEN('Copy paste to Here'!G109))&gt;5,((CONCATENATE('Copy paste to Here'!G109," &amp; ",'Copy paste to Here'!D109,"  &amp;  ",'Copy paste to Here'!E109))),"Empty Cell")</f>
        <v xml:space="preserve">High polished surgical steel single flesh tunnel with rubber O-ring &amp; Gauge: 14mm  &amp;  </v>
      </c>
      <c r="B105" s="57" t="str">
        <f>'Copy paste to Here'!C109</f>
        <v>SPG</v>
      </c>
      <c r="C105" s="57" t="s">
        <v>894</v>
      </c>
      <c r="D105" s="58">
        <f>Invoice!B109</f>
        <v>8</v>
      </c>
      <c r="E105" s="59">
        <f>'Shipping Invoice'!J109*$N$1</f>
        <v>30.64</v>
      </c>
      <c r="F105" s="59">
        <f t="shared" si="3"/>
        <v>245.12</v>
      </c>
      <c r="G105" s="60">
        <f t="shared" si="4"/>
        <v>30.64</v>
      </c>
      <c r="H105" s="63">
        <f t="shared" si="5"/>
        <v>245.12</v>
      </c>
    </row>
    <row r="106" spans="1:8" s="62" customFormat="1" ht="24">
      <c r="A106" s="56" t="str">
        <f>IF((LEN('Copy paste to Here'!G110))&gt;5,((CONCATENATE('Copy paste to Here'!G110," &amp; ",'Copy paste to Here'!D110,"  &amp;  ",'Copy paste to Here'!E110))),"Empty Cell")</f>
        <v xml:space="preserve">High polished surgical steel single flesh tunnel with rubber O-ring &amp; Gauge: 16mm  &amp;  </v>
      </c>
      <c r="B106" s="57" t="str">
        <f>'Copy paste to Here'!C110</f>
        <v>SPG</v>
      </c>
      <c r="C106" s="57" t="s">
        <v>895</v>
      </c>
      <c r="D106" s="58">
        <f>Invoice!B110</f>
        <v>4</v>
      </c>
      <c r="E106" s="59">
        <f>'Shipping Invoice'!J110*$N$1</f>
        <v>32.46</v>
      </c>
      <c r="F106" s="59">
        <f t="shared" si="3"/>
        <v>129.84</v>
      </c>
      <c r="G106" s="60">
        <f t="shared" si="4"/>
        <v>32.46</v>
      </c>
      <c r="H106" s="63">
        <f t="shared" si="5"/>
        <v>129.84</v>
      </c>
    </row>
    <row r="107" spans="1:8" s="62" customFormat="1" ht="25.5">
      <c r="A107" s="56" t="str">
        <f>IF((LEN('Copy paste to Here'!G111))&gt;5,((CONCATENATE('Copy paste to Here'!G111," &amp; ",'Copy paste to Here'!D111,"  &amp;  ",'Copy paste to Here'!E111))),"Empty Cell")</f>
        <v xml:space="preserve">High polished surgical steel single flesh tunnel with rubber O-ring &amp; Gauge: 20mm  &amp;  </v>
      </c>
      <c r="B107" s="57" t="str">
        <f>'Copy paste to Here'!C111</f>
        <v>SPG</v>
      </c>
      <c r="C107" s="57" t="s">
        <v>896</v>
      </c>
      <c r="D107" s="58">
        <f>Invoice!B111</f>
        <v>4</v>
      </c>
      <c r="E107" s="59">
        <f>'Shipping Invoice'!J111*$N$1</f>
        <v>41.58</v>
      </c>
      <c r="F107" s="59">
        <f t="shared" si="3"/>
        <v>166.32</v>
      </c>
      <c r="G107" s="60">
        <f t="shared" si="4"/>
        <v>41.58</v>
      </c>
      <c r="H107" s="63">
        <f t="shared" si="5"/>
        <v>166.32</v>
      </c>
    </row>
    <row r="108" spans="1:8" s="62" customFormat="1" ht="24">
      <c r="A108" s="56" t="str">
        <f>IF((LEN('Copy paste to Here'!G112))&gt;5,((CONCATENATE('Copy paste to Here'!G112," &amp; ",'Copy paste to Here'!D112,"  &amp;  ",'Copy paste to Here'!E112))),"Empty Cell")</f>
        <v xml:space="preserve">High polished surgical steel single flesh tunnel with rubber O-ring &amp; Gauge: 32mm  &amp;  </v>
      </c>
      <c r="B108" s="57" t="str">
        <f>'Copy paste to Here'!C112</f>
        <v>SPG</v>
      </c>
      <c r="C108" s="57" t="s">
        <v>897</v>
      </c>
      <c r="D108" s="58">
        <f>Invoice!B112</f>
        <v>6</v>
      </c>
      <c r="E108" s="59">
        <f>'Shipping Invoice'!J112*$N$1</f>
        <v>90.82</v>
      </c>
      <c r="F108" s="59">
        <f t="shared" si="3"/>
        <v>544.91999999999996</v>
      </c>
      <c r="G108" s="60">
        <f t="shared" si="4"/>
        <v>90.82</v>
      </c>
      <c r="H108" s="63">
        <f t="shared" si="5"/>
        <v>544.91999999999996</v>
      </c>
    </row>
    <row r="109" spans="1:8" s="62" customFormat="1" ht="24">
      <c r="A109" s="56" t="str">
        <f>IF((LEN('Copy paste to Here'!G113))&gt;5,((CONCATENATE('Copy paste to Here'!G113," &amp; ",'Copy paste to Here'!D113,"  &amp;  ",'Copy paste to Here'!E113))),"Empty Cell")</f>
        <v xml:space="preserve">High polished surgical steel single flesh tunnel with rubber O-ring &amp; Gauge: 11mm  &amp;  </v>
      </c>
      <c r="B109" s="57" t="str">
        <f>'Copy paste to Here'!C113</f>
        <v>SPG</v>
      </c>
      <c r="C109" s="57" t="s">
        <v>898</v>
      </c>
      <c r="D109" s="58">
        <f>Invoice!B113</f>
        <v>8</v>
      </c>
      <c r="E109" s="59">
        <f>'Shipping Invoice'!J113*$N$1</f>
        <v>25.53</v>
      </c>
      <c r="F109" s="59">
        <f t="shared" si="3"/>
        <v>204.24</v>
      </c>
      <c r="G109" s="60">
        <f t="shared" si="4"/>
        <v>25.53</v>
      </c>
      <c r="H109" s="63">
        <f t="shared" si="5"/>
        <v>204.24</v>
      </c>
    </row>
    <row r="110" spans="1:8" s="62" customFormat="1" ht="24">
      <c r="A110" s="56" t="str">
        <f>IF((LEN('Copy paste to Here'!G114))&gt;5,((CONCATENATE('Copy paste to Here'!G114," &amp; ",'Copy paste to Here'!D114,"  &amp;  ",'Copy paste to Here'!E114))),"Empty Cell")</f>
        <v>PVD plated internally threaded surgical steel double flare flesh tunnel &amp; Gauge: 8mm  &amp;  Color: Blue</v>
      </c>
      <c r="B110" s="57" t="str">
        <f>'Copy paste to Here'!C114</f>
        <v>STHP</v>
      </c>
      <c r="C110" s="57" t="s">
        <v>899</v>
      </c>
      <c r="D110" s="58">
        <f>Invoice!B114</f>
        <v>4</v>
      </c>
      <c r="E110" s="59">
        <f>'Shipping Invoice'!J114*$N$1</f>
        <v>105.41</v>
      </c>
      <c r="F110" s="59">
        <f t="shared" si="3"/>
        <v>421.64</v>
      </c>
      <c r="G110" s="60">
        <f t="shared" si="4"/>
        <v>105.41</v>
      </c>
      <c r="H110" s="63">
        <f t="shared" si="5"/>
        <v>421.64</v>
      </c>
    </row>
    <row r="111" spans="1:8" s="62" customFormat="1" ht="25.5">
      <c r="A111" s="56" t="str">
        <f>IF((LEN('Copy paste to Here'!G115))&gt;5,((CONCATENATE('Copy paste to Here'!G115," &amp; ",'Copy paste to Here'!D115,"  &amp;  ",'Copy paste to Here'!E115))),"Empty Cell")</f>
        <v>PVD plated internally threaded surgical steel double flare flesh tunnel &amp; Gauge: 20mm  &amp;  Color: Blue</v>
      </c>
      <c r="B111" s="57" t="str">
        <f>'Copy paste to Here'!C115</f>
        <v>STHP</v>
      </c>
      <c r="C111" s="57" t="s">
        <v>900</v>
      </c>
      <c r="D111" s="58">
        <f>Invoice!B115</f>
        <v>4</v>
      </c>
      <c r="E111" s="59">
        <f>'Shipping Invoice'!J115*$N$1</f>
        <v>161.94</v>
      </c>
      <c r="F111" s="59">
        <f t="shared" si="3"/>
        <v>647.76</v>
      </c>
      <c r="G111" s="60">
        <f t="shared" si="4"/>
        <v>161.94</v>
      </c>
      <c r="H111" s="63">
        <f t="shared" si="5"/>
        <v>647.76</v>
      </c>
    </row>
    <row r="112" spans="1:8" s="62" customFormat="1" ht="24">
      <c r="A112" s="56" t="str">
        <f>IF((LEN('Copy paste to Here'!G116))&gt;5,((CONCATENATE('Copy paste to Here'!G116," &amp; ",'Copy paste to Here'!D116,"  &amp;  ",'Copy paste to Here'!E116))),"Empty Cell")</f>
        <v>PVD plated surgical steel single flared flesh tunnel with rubber O-ring &amp; Gauge: 2.5mm  &amp;  Color: Black</v>
      </c>
      <c r="B112" s="57" t="str">
        <f>'Copy paste to Here'!C116</f>
        <v>STPG</v>
      </c>
      <c r="C112" s="57" t="s">
        <v>901</v>
      </c>
      <c r="D112" s="58">
        <f>Invoice!B116</f>
        <v>2</v>
      </c>
      <c r="E112" s="59">
        <f>'Shipping Invoice'!J116*$N$1</f>
        <v>37.93</v>
      </c>
      <c r="F112" s="59">
        <f t="shared" si="3"/>
        <v>75.86</v>
      </c>
      <c r="G112" s="60">
        <f t="shared" si="4"/>
        <v>37.93</v>
      </c>
      <c r="H112" s="63">
        <f t="shared" si="5"/>
        <v>75.86</v>
      </c>
    </row>
    <row r="113" spans="1:8" s="62" customFormat="1" ht="24">
      <c r="A113" s="56" t="str">
        <f>IF((LEN('Copy paste to Here'!G117))&gt;5,((CONCATENATE('Copy paste to Here'!G117," &amp; ",'Copy paste to Here'!D117,"  &amp;  ",'Copy paste to Here'!E117))),"Empty Cell")</f>
        <v>PVD plated surgical steel single flared flesh tunnel with rubber O-ring &amp; Gauge: 4mm  &amp;  Color: Black</v>
      </c>
      <c r="B113" s="57" t="str">
        <f>'Copy paste to Here'!C117</f>
        <v>STPG</v>
      </c>
      <c r="C113" s="57" t="s">
        <v>902</v>
      </c>
      <c r="D113" s="58">
        <f>Invoice!B117</f>
        <v>8</v>
      </c>
      <c r="E113" s="59">
        <f>'Shipping Invoice'!J117*$N$1</f>
        <v>39.76</v>
      </c>
      <c r="F113" s="59">
        <f t="shared" si="3"/>
        <v>318.08</v>
      </c>
      <c r="G113" s="60">
        <f t="shared" si="4"/>
        <v>39.76</v>
      </c>
      <c r="H113" s="63">
        <f t="shared" si="5"/>
        <v>318.08</v>
      </c>
    </row>
    <row r="114" spans="1:8" s="62" customFormat="1" ht="24">
      <c r="A114" s="56" t="str">
        <f>IF((LEN('Copy paste to Here'!G118))&gt;5,((CONCATENATE('Copy paste to Here'!G118," &amp; ",'Copy paste to Here'!D118,"  &amp;  ",'Copy paste to Here'!E118))),"Empty Cell")</f>
        <v>PVD plated surgical steel single flared flesh tunnel with rubber O-ring &amp; Gauge: 5mm  &amp;  Color: Black</v>
      </c>
      <c r="B114" s="57" t="str">
        <f>'Copy paste to Here'!C118</f>
        <v>STPG</v>
      </c>
      <c r="C114" s="57" t="s">
        <v>903</v>
      </c>
      <c r="D114" s="58">
        <f>Invoice!B118</f>
        <v>22</v>
      </c>
      <c r="E114" s="59">
        <f>'Shipping Invoice'!J118*$N$1</f>
        <v>39.76</v>
      </c>
      <c r="F114" s="59">
        <f t="shared" si="3"/>
        <v>874.71999999999991</v>
      </c>
      <c r="G114" s="60">
        <f t="shared" si="4"/>
        <v>39.76</v>
      </c>
      <c r="H114" s="63">
        <f t="shared" si="5"/>
        <v>874.71999999999991</v>
      </c>
    </row>
    <row r="115" spans="1:8" s="62" customFormat="1" ht="24">
      <c r="A115" s="56" t="str">
        <f>IF((LEN('Copy paste to Here'!G119))&gt;5,((CONCATENATE('Copy paste to Here'!G119," &amp; ",'Copy paste to Here'!D119,"  &amp;  ",'Copy paste to Here'!E119))),"Empty Cell")</f>
        <v>PVD plated surgical steel single flared flesh tunnel with rubber O-ring &amp; Gauge: 8mm  &amp;  Color: Black</v>
      </c>
      <c r="B115" s="57" t="str">
        <f>'Copy paste to Here'!C119</f>
        <v>STPG</v>
      </c>
      <c r="C115" s="57" t="s">
        <v>904</v>
      </c>
      <c r="D115" s="58">
        <f>Invoice!B119</f>
        <v>6</v>
      </c>
      <c r="E115" s="59">
        <f>'Shipping Invoice'!J119*$N$1</f>
        <v>47.05</v>
      </c>
      <c r="F115" s="59">
        <f t="shared" si="3"/>
        <v>282.29999999999995</v>
      </c>
      <c r="G115" s="60">
        <f t="shared" si="4"/>
        <v>47.05</v>
      </c>
      <c r="H115" s="63">
        <f t="shared" si="5"/>
        <v>282.29999999999995</v>
      </c>
    </row>
    <row r="116" spans="1:8" s="62" customFormat="1" ht="24">
      <c r="A116" s="56" t="str">
        <f>IF((LEN('Copy paste to Here'!G120))&gt;5,((CONCATENATE('Copy paste to Here'!G120," &amp; ",'Copy paste to Here'!D120,"  &amp;  ",'Copy paste to Here'!E120))),"Empty Cell")</f>
        <v>PVD plated surgical steel single flared flesh tunnel with rubber O-ring &amp; Gauge: 10mm  &amp;  Color: Black</v>
      </c>
      <c r="B116" s="57" t="str">
        <f>'Copy paste to Here'!C120</f>
        <v>STPG</v>
      </c>
      <c r="C116" s="57" t="s">
        <v>905</v>
      </c>
      <c r="D116" s="58">
        <f>Invoice!B120</f>
        <v>4</v>
      </c>
      <c r="E116" s="59">
        <f>'Shipping Invoice'!J120*$N$1</f>
        <v>50.7</v>
      </c>
      <c r="F116" s="59">
        <f t="shared" si="3"/>
        <v>202.8</v>
      </c>
      <c r="G116" s="60">
        <f t="shared" si="4"/>
        <v>50.7</v>
      </c>
      <c r="H116" s="63">
        <f t="shared" si="5"/>
        <v>202.8</v>
      </c>
    </row>
    <row r="117" spans="1:8" s="62" customFormat="1" ht="24">
      <c r="A117" s="56" t="str">
        <f>IF((LEN('Copy paste to Here'!G121))&gt;5,((CONCATENATE('Copy paste to Here'!G121," &amp; ",'Copy paste to Here'!D121,"  &amp;  ",'Copy paste to Here'!E121))),"Empty Cell")</f>
        <v>PVD plated surgical steel single flared flesh tunnel with rubber O-ring &amp; Gauge: 19mm  &amp;  Color: Black</v>
      </c>
      <c r="B117" s="57" t="str">
        <f>'Copy paste to Here'!C121</f>
        <v>STPG</v>
      </c>
      <c r="C117" s="57" t="s">
        <v>906</v>
      </c>
      <c r="D117" s="58">
        <f>Invoice!B121</f>
        <v>12</v>
      </c>
      <c r="E117" s="59">
        <f>'Shipping Invoice'!J121*$N$1</f>
        <v>81.7</v>
      </c>
      <c r="F117" s="59">
        <f t="shared" si="3"/>
        <v>980.40000000000009</v>
      </c>
      <c r="G117" s="60">
        <f t="shared" si="4"/>
        <v>81.7</v>
      </c>
      <c r="H117" s="63">
        <f t="shared" si="5"/>
        <v>980.40000000000009</v>
      </c>
    </row>
    <row r="118" spans="1:8" s="62" customFormat="1" ht="25.5">
      <c r="A118" s="56" t="str">
        <f>IF((LEN('Copy paste to Here'!G122))&gt;5,((CONCATENATE('Copy paste to Here'!G122," &amp; ",'Copy paste to Here'!D122,"  &amp;  ",'Copy paste to Here'!E122))),"Empty Cell")</f>
        <v>PVD plated surgical steel single flared flesh tunnel with rubber O-ring &amp; Gauge: 9mm  &amp;  Color: Black</v>
      </c>
      <c r="B118" s="57" t="str">
        <f>'Copy paste to Here'!C122</f>
        <v>STPG</v>
      </c>
      <c r="C118" s="57" t="s">
        <v>907</v>
      </c>
      <c r="D118" s="58">
        <f>Invoice!B122</f>
        <v>4</v>
      </c>
      <c r="E118" s="59">
        <f>'Shipping Invoice'!J122*$N$1</f>
        <v>48.87</v>
      </c>
      <c r="F118" s="59">
        <f t="shared" si="3"/>
        <v>195.48</v>
      </c>
      <c r="G118" s="60">
        <f t="shared" si="4"/>
        <v>48.87</v>
      </c>
      <c r="H118" s="63">
        <f t="shared" si="5"/>
        <v>195.48</v>
      </c>
    </row>
    <row r="119" spans="1:8" s="62" customFormat="1" ht="25.5">
      <c r="A119" s="56" t="str">
        <f>IF((LEN('Copy paste to Here'!G123))&gt;5,((CONCATENATE('Copy paste to Here'!G123," &amp; ",'Copy paste to Here'!D123,"  &amp;  ",'Copy paste to Here'!E123))),"Empty Cell")</f>
        <v>PVD plated surgical steel single flared flesh tunnel with rubber O-ring &amp; Gauge: 11mm  &amp;  Color: Black</v>
      </c>
      <c r="B119" s="57" t="str">
        <f>'Copy paste to Here'!C123</f>
        <v>STPG</v>
      </c>
      <c r="C119" s="57" t="s">
        <v>908</v>
      </c>
      <c r="D119" s="58">
        <f>Invoice!B123</f>
        <v>8</v>
      </c>
      <c r="E119" s="59">
        <f>'Shipping Invoice'!J123*$N$1</f>
        <v>54.34</v>
      </c>
      <c r="F119" s="59">
        <f t="shared" si="3"/>
        <v>434.72</v>
      </c>
      <c r="G119" s="60">
        <f t="shared" si="4"/>
        <v>54.34</v>
      </c>
      <c r="H119" s="63">
        <f t="shared" si="5"/>
        <v>434.72</v>
      </c>
    </row>
    <row r="120" spans="1:8" s="62" customFormat="1" ht="25.5">
      <c r="A120" s="56" t="str">
        <f>IF((LEN('Copy paste to Here'!G124))&gt;5,((CONCATENATE('Copy paste to Here'!G124," &amp; ",'Copy paste to Here'!D124,"  &amp;  ",'Copy paste to Here'!E124))),"Empty Cell")</f>
        <v>PVD plated surgical steel single flared flesh tunnel with rubber O-ring &amp; Gauge: 11mm  &amp;  Color: Gold</v>
      </c>
      <c r="B120" s="57" t="str">
        <f>'Copy paste to Here'!C124</f>
        <v>STPG</v>
      </c>
      <c r="C120" s="57" t="s">
        <v>908</v>
      </c>
      <c r="D120" s="58">
        <f>Invoice!B124</f>
        <v>2</v>
      </c>
      <c r="E120" s="59">
        <f>'Shipping Invoice'!J124*$N$1</f>
        <v>54.34</v>
      </c>
      <c r="F120" s="59">
        <f t="shared" si="3"/>
        <v>108.68</v>
      </c>
      <c r="G120" s="60">
        <f t="shared" si="4"/>
        <v>54.34</v>
      </c>
      <c r="H120" s="63">
        <f t="shared" si="5"/>
        <v>108.68</v>
      </c>
    </row>
    <row r="121" spans="1:8" s="62" customFormat="1" ht="24">
      <c r="A121" s="56" t="str">
        <f>IF((LEN('Copy paste to Here'!G125))&gt;5,((CONCATENATE('Copy paste to Here'!G125," &amp; ",'Copy paste to Here'!D125,"  &amp;  ",'Copy paste to Here'!E125))),"Empty Cell")</f>
        <v>Silicon Plug with star shaped cut out &amp; Gauge: 25mm  &amp;  Color: Black</v>
      </c>
      <c r="B121" s="57" t="str">
        <f>'Copy paste to Here'!C125</f>
        <v>STSI</v>
      </c>
      <c r="C121" s="57" t="s">
        <v>909</v>
      </c>
      <c r="D121" s="58">
        <f>Invoice!B125</f>
        <v>4</v>
      </c>
      <c r="E121" s="59">
        <f>'Shipping Invoice'!J125*$N$1</f>
        <v>36.11</v>
      </c>
      <c r="F121" s="59">
        <f t="shared" si="3"/>
        <v>144.44</v>
      </c>
      <c r="G121" s="60">
        <f t="shared" si="4"/>
        <v>36.11</v>
      </c>
      <c r="H121" s="63">
        <f t="shared" si="5"/>
        <v>144.44</v>
      </c>
    </row>
    <row r="122" spans="1:8" s="62" customFormat="1" ht="24">
      <c r="A122" s="56" t="str">
        <f>IF((LEN('Copy paste to Here'!G126))&gt;5,((CONCATENATE('Copy paste to Here'!G126," &amp; ",'Copy paste to Here'!D126,"  &amp;  ",'Copy paste to Here'!E126))),"Empty Cell")</f>
        <v>Silicon Plug with star shaped cut out &amp; Gauge: 25mm  &amp;  Color: White</v>
      </c>
      <c r="B122" s="57" t="str">
        <f>'Copy paste to Here'!C126</f>
        <v>STSI</v>
      </c>
      <c r="C122" s="57" t="s">
        <v>909</v>
      </c>
      <c r="D122" s="58">
        <f>Invoice!B126</f>
        <v>4</v>
      </c>
      <c r="E122" s="59">
        <f>'Shipping Invoice'!J126*$N$1</f>
        <v>36.11</v>
      </c>
      <c r="F122" s="59">
        <f t="shared" si="3"/>
        <v>144.44</v>
      </c>
      <c r="G122" s="60">
        <f t="shared" si="4"/>
        <v>36.11</v>
      </c>
      <c r="H122" s="63">
        <f t="shared" si="5"/>
        <v>144.44</v>
      </c>
    </row>
    <row r="123" spans="1:8" s="62" customFormat="1" ht="24">
      <c r="A123" s="56" t="str">
        <f>IF((LEN('Copy paste to Here'!G127))&gt;5,((CONCATENATE('Copy paste to Here'!G127," &amp; ",'Copy paste to Here'!D127,"  &amp;  ",'Copy paste to Here'!E127))),"Empty Cell")</f>
        <v>Solid colored acrylic taper with double rubber O-rings &amp; Gauge: 12mm  &amp;  Color: Green</v>
      </c>
      <c r="B123" s="57" t="str">
        <f>'Copy paste to Here'!C127</f>
        <v>TPSV</v>
      </c>
      <c r="C123" s="57" t="s">
        <v>910</v>
      </c>
      <c r="D123" s="58">
        <f>Invoice!B127</f>
        <v>6</v>
      </c>
      <c r="E123" s="59">
        <f>'Shipping Invoice'!J127*$N$1</f>
        <v>25.17</v>
      </c>
      <c r="F123" s="59">
        <f t="shared" si="3"/>
        <v>151.02000000000001</v>
      </c>
      <c r="G123" s="60">
        <f t="shared" si="4"/>
        <v>25.17</v>
      </c>
      <c r="H123" s="63">
        <f t="shared" si="5"/>
        <v>151.02000000000001</v>
      </c>
    </row>
    <row r="124" spans="1:8" s="62" customFormat="1" ht="24">
      <c r="A124" s="56" t="str">
        <f>IF((LEN('Copy paste to Here'!G128))&gt;5,((CONCATENATE('Copy paste to Here'!G128," &amp; ",'Copy paste to Here'!D128,"  &amp;  ",'Copy paste to Here'!E128))),"Empty Cell")</f>
        <v xml:space="preserve">High polished titanium G23 screw-fit flesh tunnel &amp; Gauge: 10mm  &amp;  </v>
      </c>
      <c r="B124" s="57" t="str">
        <f>'Copy paste to Here'!C128</f>
        <v>UFPG</v>
      </c>
      <c r="C124" s="57" t="s">
        <v>911</v>
      </c>
      <c r="D124" s="58">
        <f>Invoice!B128</f>
        <v>2</v>
      </c>
      <c r="E124" s="59">
        <f>'Shipping Invoice'!J128*$N$1</f>
        <v>235.25</v>
      </c>
      <c r="F124" s="59">
        <f t="shared" si="3"/>
        <v>470.5</v>
      </c>
      <c r="G124" s="60">
        <f t="shared" si="4"/>
        <v>235.25</v>
      </c>
      <c r="H124" s="63">
        <f t="shared" si="5"/>
        <v>470.5</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24857.340000000011</v>
      </c>
      <c r="G1000" s="60"/>
      <c r="H1000" s="61">
        <f t="shared" ref="H1000:H1007" si="49">F1000*$E$14</f>
        <v>24857.340000000011</v>
      </c>
    </row>
    <row r="1001" spans="1:8" s="62" customFormat="1">
      <c r="A1001" s="56" t="str">
        <f>'[2]Copy paste to Here'!T2</f>
        <v>SHIPPING HANDLING</v>
      </c>
      <c r="B1001" s="75"/>
      <c r="C1001" s="75"/>
      <c r="D1001" s="76"/>
      <c r="E1001" s="67"/>
      <c r="F1001" s="59">
        <f>Invoice!J130</f>
        <v>-9942.9360000000052</v>
      </c>
      <c r="G1001" s="60"/>
      <c r="H1001" s="61">
        <f t="shared" si="49"/>
        <v>-9942.9360000000052</v>
      </c>
    </row>
    <row r="1002" spans="1:8" s="62" customFormat="1" outlineLevel="1">
      <c r="A1002" s="56" t="str">
        <f>'[2]Copy paste to Here'!T3</f>
        <v>DISCOUNT</v>
      </c>
      <c r="B1002" s="75"/>
      <c r="C1002" s="75"/>
      <c r="D1002" s="76"/>
      <c r="E1002" s="67"/>
      <c r="F1002" s="59">
        <f>Invoice!J131</f>
        <v>0</v>
      </c>
      <c r="G1002" s="60"/>
      <c r="H1002" s="61">
        <f t="shared" si="49"/>
        <v>0</v>
      </c>
    </row>
    <row r="1003" spans="1:8" s="62" customFormat="1">
      <c r="A1003" s="56" t="str">
        <f>'[2]Copy paste to Here'!T4</f>
        <v>Total:</v>
      </c>
      <c r="B1003" s="75"/>
      <c r="C1003" s="75"/>
      <c r="D1003" s="76"/>
      <c r="E1003" s="67"/>
      <c r="F1003" s="59">
        <f>SUM(F1000:F1002)</f>
        <v>14914.404000000006</v>
      </c>
      <c r="G1003" s="60"/>
      <c r="H1003" s="61">
        <f t="shared" si="49"/>
        <v>14914.404000000006</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24857.340000000011</v>
      </c>
    </row>
    <row r="1010" spans="1:8" s="21" customFormat="1">
      <c r="A1010" s="22"/>
      <c r="E1010" s="21" t="s">
        <v>182</v>
      </c>
      <c r="H1010" s="84">
        <f>(SUMIF($A$1000:$A$1008,"Total:",$H$1000:$H$1008))</f>
        <v>14914.404000000006</v>
      </c>
    </row>
    <row r="1011" spans="1:8" s="21" customFormat="1">
      <c r="E1011" s="21" t="s">
        <v>183</v>
      </c>
      <c r="H1011" s="85">
        <f>H1013-H1012</f>
        <v>13938.689999999999</v>
      </c>
    </row>
    <row r="1012" spans="1:8" s="21" customFormat="1">
      <c r="E1012" s="21" t="s">
        <v>184</v>
      </c>
      <c r="H1012" s="85">
        <f>ROUND((H1013*7)/107,2)</f>
        <v>975.71</v>
      </c>
    </row>
    <row r="1013" spans="1:8" s="21" customFormat="1">
      <c r="E1013" s="22" t="s">
        <v>185</v>
      </c>
      <c r="H1013" s="86">
        <f>ROUND((SUMIF($A$1000:$A$1008,"Total:",$H$1000:$H$1008)),2)</f>
        <v>14914.4</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07"/>
  <sheetViews>
    <sheetView workbookViewId="0">
      <selection activeCell="A5" sqref="A5"/>
    </sheetView>
  </sheetViews>
  <sheetFormatPr defaultRowHeight="15"/>
  <sheetData>
    <row r="1" spans="1:1">
      <c r="A1" s="2" t="s">
        <v>820</v>
      </c>
    </row>
    <row r="2" spans="1:1">
      <c r="A2" s="2" t="s">
        <v>821</v>
      </c>
    </row>
    <row r="3" spans="1:1">
      <c r="A3" s="2" t="s">
        <v>822</v>
      </c>
    </row>
    <row r="4" spans="1:1">
      <c r="A4" s="2" t="s">
        <v>822</v>
      </c>
    </row>
    <row r="5" spans="1:1">
      <c r="A5" s="2" t="s">
        <v>823</v>
      </c>
    </row>
    <row r="6" spans="1:1">
      <c r="A6" s="2" t="s">
        <v>823</v>
      </c>
    </row>
    <row r="7" spans="1:1">
      <c r="A7" s="2" t="s">
        <v>824</v>
      </c>
    </row>
    <row r="8" spans="1:1">
      <c r="A8" s="2" t="s">
        <v>825</v>
      </c>
    </row>
    <row r="9" spans="1:1">
      <c r="A9" s="2" t="s">
        <v>825</v>
      </c>
    </row>
    <row r="10" spans="1:1">
      <c r="A10" s="2" t="s">
        <v>826</v>
      </c>
    </row>
    <row r="11" spans="1:1">
      <c r="A11" s="2" t="s">
        <v>827</v>
      </c>
    </row>
    <row r="12" spans="1:1">
      <c r="A12" s="2" t="s">
        <v>827</v>
      </c>
    </row>
    <row r="13" spans="1:1">
      <c r="A13" s="2" t="s">
        <v>828</v>
      </c>
    </row>
    <row r="14" spans="1:1">
      <c r="A14" s="2" t="s">
        <v>829</v>
      </c>
    </row>
    <row r="15" spans="1:1">
      <c r="A15" s="2" t="s">
        <v>830</v>
      </c>
    </row>
    <row r="16" spans="1:1">
      <c r="A16" s="2" t="s">
        <v>831</v>
      </c>
    </row>
    <row r="17" spans="1:1">
      <c r="A17" s="2" t="s">
        <v>832</v>
      </c>
    </row>
    <row r="18" spans="1:1">
      <c r="A18" s="2" t="s">
        <v>833</v>
      </c>
    </row>
    <row r="19" spans="1:1">
      <c r="A19" s="2" t="s">
        <v>834</v>
      </c>
    </row>
    <row r="20" spans="1:1">
      <c r="A20" s="2" t="s">
        <v>834</v>
      </c>
    </row>
    <row r="21" spans="1:1">
      <c r="A21" s="2" t="s">
        <v>835</v>
      </c>
    </row>
    <row r="22" spans="1:1">
      <c r="A22" s="2" t="s">
        <v>836</v>
      </c>
    </row>
    <row r="23" spans="1:1">
      <c r="A23" s="2" t="s">
        <v>837</v>
      </c>
    </row>
    <row r="24" spans="1:1">
      <c r="A24" s="2" t="s">
        <v>838</v>
      </c>
    </row>
    <row r="25" spans="1:1">
      <c r="A25" s="2" t="s">
        <v>839</v>
      </c>
    </row>
    <row r="26" spans="1:1">
      <c r="A26" s="2" t="s">
        <v>840</v>
      </c>
    </row>
    <row r="27" spans="1:1">
      <c r="A27" s="2" t="s">
        <v>841</v>
      </c>
    </row>
    <row r="28" spans="1:1">
      <c r="A28" s="2" t="s">
        <v>842</v>
      </c>
    </row>
    <row r="29" spans="1:1">
      <c r="A29" s="2" t="s">
        <v>843</v>
      </c>
    </row>
    <row r="30" spans="1:1">
      <c r="A30" s="2" t="s">
        <v>844</v>
      </c>
    </row>
    <row r="31" spans="1:1">
      <c r="A31" s="2" t="s">
        <v>845</v>
      </c>
    </row>
    <row r="32" spans="1:1">
      <c r="A32" s="2" t="s">
        <v>846</v>
      </c>
    </row>
    <row r="33" spans="1:1">
      <c r="A33" s="2" t="s">
        <v>847</v>
      </c>
    </row>
    <row r="34" spans="1:1">
      <c r="A34" s="2" t="s">
        <v>848</v>
      </c>
    </row>
    <row r="35" spans="1:1">
      <c r="A35" s="2" t="s">
        <v>849</v>
      </c>
    </row>
    <row r="36" spans="1:1">
      <c r="A36" s="2" t="s">
        <v>850</v>
      </c>
    </row>
    <row r="37" spans="1:1">
      <c r="A37" s="2" t="s">
        <v>851</v>
      </c>
    </row>
    <row r="38" spans="1:1">
      <c r="A38" s="2" t="s">
        <v>852</v>
      </c>
    </row>
    <row r="39" spans="1:1">
      <c r="A39" s="2" t="s">
        <v>853</v>
      </c>
    </row>
    <row r="40" spans="1:1">
      <c r="A40" s="2" t="s">
        <v>853</v>
      </c>
    </row>
    <row r="41" spans="1:1">
      <c r="A41" s="2" t="s">
        <v>854</v>
      </c>
    </row>
    <row r="42" spans="1:1">
      <c r="A42" s="2" t="s">
        <v>855</v>
      </c>
    </row>
    <row r="43" spans="1:1">
      <c r="A43" s="2" t="s">
        <v>856</v>
      </c>
    </row>
    <row r="44" spans="1:1">
      <c r="A44" s="2" t="s">
        <v>857</v>
      </c>
    </row>
    <row r="45" spans="1:1">
      <c r="A45" s="2" t="s">
        <v>858</v>
      </c>
    </row>
    <row r="46" spans="1:1">
      <c r="A46" s="2" t="s">
        <v>858</v>
      </c>
    </row>
    <row r="47" spans="1:1">
      <c r="A47" s="2" t="s">
        <v>859</v>
      </c>
    </row>
    <row r="48" spans="1:1">
      <c r="A48" s="2" t="s">
        <v>859</v>
      </c>
    </row>
    <row r="49" spans="1:1">
      <c r="A49" s="2" t="s">
        <v>860</v>
      </c>
    </row>
    <row r="50" spans="1:1">
      <c r="A50" s="2" t="s">
        <v>860</v>
      </c>
    </row>
    <row r="51" spans="1:1">
      <c r="A51" s="2" t="s">
        <v>861</v>
      </c>
    </row>
    <row r="52" spans="1:1">
      <c r="A52" s="2" t="s">
        <v>862</v>
      </c>
    </row>
    <row r="53" spans="1:1">
      <c r="A53" s="2" t="s">
        <v>863</v>
      </c>
    </row>
    <row r="54" spans="1:1">
      <c r="A54" s="2" t="s">
        <v>864</v>
      </c>
    </row>
    <row r="55" spans="1:1">
      <c r="A55" s="2" t="s">
        <v>865</v>
      </c>
    </row>
    <row r="56" spans="1:1">
      <c r="A56" s="2" t="s">
        <v>866</v>
      </c>
    </row>
    <row r="57" spans="1:1">
      <c r="A57" s="2" t="s">
        <v>867</v>
      </c>
    </row>
    <row r="58" spans="1:1">
      <c r="A58" s="2" t="s">
        <v>868</v>
      </c>
    </row>
    <row r="59" spans="1:1">
      <c r="A59" s="2" t="s">
        <v>869</v>
      </c>
    </row>
    <row r="60" spans="1:1">
      <c r="A60" s="2" t="s">
        <v>870</v>
      </c>
    </row>
    <row r="61" spans="1:1">
      <c r="A61" s="2" t="s">
        <v>871</v>
      </c>
    </row>
    <row r="62" spans="1:1">
      <c r="A62" s="2" t="s">
        <v>872</v>
      </c>
    </row>
    <row r="63" spans="1:1">
      <c r="A63" s="2" t="s">
        <v>873</v>
      </c>
    </row>
    <row r="64" spans="1:1">
      <c r="A64" s="2" t="s">
        <v>874</v>
      </c>
    </row>
    <row r="65" spans="1:1">
      <c r="A65" s="2" t="s">
        <v>875</v>
      </c>
    </row>
    <row r="66" spans="1:1">
      <c r="A66" s="2" t="s">
        <v>876</v>
      </c>
    </row>
    <row r="67" spans="1:1">
      <c r="A67" s="2" t="s">
        <v>877</v>
      </c>
    </row>
    <row r="68" spans="1:1">
      <c r="A68" s="2" t="s">
        <v>878</v>
      </c>
    </row>
    <row r="69" spans="1:1">
      <c r="A69" s="2" t="s">
        <v>879</v>
      </c>
    </row>
    <row r="70" spans="1:1">
      <c r="A70" s="2" t="s">
        <v>880</v>
      </c>
    </row>
    <row r="71" spans="1:1">
      <c r="A71" s="2" t="s">
        <v>881</v>
      </c>
    </row>
    <row r="72" spans="1:1">
      <c r="A72" s="2" t="s">
        <v>882</v>
      </c>
    </row>
    <row r="73" spans="1:1">
      <c r="A73" s="2" t="s">
        <v>883</v>
      </c>
    </row>
    <row r="74" spans="1:1">
      <c r="A74" s="2" t="s">
        <v>884</v>
      </c>
    </row>
    <row r="75" spans="1:1">
      <c r="A75" s="2" t="s">
        <v>885</v>
      </c>
    </row>
    <row r="76" spans="1:1">
      <c r="A76" s="2" t="s">
        <v>886</v>
      </c>
    </row>
    <row r="77" spans="1:1">
      <c r="A77" s="2" t="s">
        <v>886</v>
      </c>
    </row>
    <row r="78" spans="1:1">
      <c r="A78" s="2" t="s">
        <v>886</v>
      </c>
    </row>
    <row r="79" spans="1:1">
      <c r="A79" s="2" t="s">
        <v>887</v>
      </c>
    </row>
    <row r="80" spans="1:1">
      <c r="A80" s="2" t="s">
        <v>888</v>
      </c>
    </row>
    <row r="81" spans="1:1">
      <c r="A81" s="2" t="s">
        <v>888</v>
      </c>
    </row>
    <row r="82" spans="1:1">
      <c r="A82" s="2" t="s">
        <v>889</v>
      </c>
    </row>
    <row r="83" spans="1:1">
      <c r="A83" s="2" t="s">
        <v>890</v>
      </c>
    </row>
    <row r="84" spans="1:1">
      <c r="A84" s="2" t="s">
        <v>890</v>
      </c>
    </row>
    <row r="85" spans="1:1">
      <c r="A85" s="2" t="s">
        <v>891</v>
      </c>
    </row>
    <row r="86" spans="1:1">
      <c r="A86" s="2" t="s">
        <v>892</v>
      </c>
    </row>
    <row r="87" spans="1:1">
      <c r="A87" s="2" t="s">
        <v>893</v>
      </c>
    </row>
    <row r="88" spans="1:1">
      <c r="A88" s="2" t="s">
        <v>894</v>
      </c>
    </row>
    <row r="89" spans="1:1">
      <c r="A89" s="2" t="s">
        <v>895</v>
      </c>
    </row>
    <row r="90" spans="1:1">
      <c r="A90" s="2" t="s">
        <v>896</v>
      </c>
    </row>
    <row r="91" spans="1:1">
      <c r="A91" s="2" t="s">
        <v>897</v>
      </c>
    </row>
    <row r="92" spans="1:1">
      <c r="A92" s="2" t="s">
        <v>898</v>
      </c>
    </row>
    <row r="93" spans="1:1">
      <c r="A93" s="2" t="s">
        <v>899</v>
      </c>
    </row>
    <row r="94" spans="1:1">
      <c r="A94" s="2" t="s">
        <v>900</v>
      </c>
    </row>
    <row r="95" spans="1:1">
      <c r="A95" s="2" t="s">
        <v>901</v>
      </c>
    </row>
    <row r="96" spans="1:1">
      <c r="A96" s="2" t="s">
        <v>902</v>
      </c>
    </row>
    <row r="97" spans="1:1">
      <c r="A97" s="2" t="s">
        <v>903</v>
      </c>
    </row>
    <row r="98" spans="1:1">
      <c r="A98" s="2" t="s">
        <v>904</v>
      </c>
    </row>
    <row r="99" spans="1:1">
      <c r="A99" s="2" t="s">
        <v>905</v>
      </c>
    </row>
    <row r="100" spans="1:1">
      <c r="A100" s="2" t="s">
        <v>906</v>
      </c>
    </row>
    <row r="101" spans="1:1">
      <c r="A101" s="2" t="s">
        <v>907</v>
      </c>
    </row>
    <row r="102" spans="1:1">
      <c r="A102" s="2" t="s">
        <v>908</v>
      </c>
    </row>
    <row r="103" spans="1:1">
      <c r="A103" s="2" t="s">
        <v>908</v>
      </c>
    </row>
    <row r="104" spans="1:1">
      <c r="A104" s="2" t="s">
        <v>909</v>
      </c>
    </row>
    <row r="105" spans="1:1">
      <c r="A105" s="2" t="s">
        <v>909</v>
      </c>
    </row>
    <row r="106" spans="1:1">
      <c r="A106" s="2" t="s">
        <v>910</v>
      </c>
    </row>
    <row r="107" spans="1:1">
      <c r="A107" s="2" t="s">
        <v>911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3">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3">
        <v>4992.83</v>
      </c>
    </row>
    <row r="60" spans="2:8">
      <c r="F60" s="2" t="s">
        <v>262</v>
      </c>
      <c r="G60" s="2">
        <v>624.1</v>
      </c>
    </row>
    <row r="61" spans="2:8">
      <c r="F61" s="2" t="s">
        <v>263</v>
      </c>
      <c r="G61" s="103">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8">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3">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9">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3">
        <v>41893.03</v>
      </c>
    </row>
    <row r="262" spans="2:9">
      <c r="F262" s="2" t="s">
        <v>262</v>
      </c>
      <c r="G262" s="103">
        <v>6283.95</v>
      </c>
    </row>
    <row r="263" spans="2:9">
      <c r="F263" s="2" t="s">
        <v>263</v>
      </c>
      <c r="G263" s="103">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2024-04-01T09:21:13Z</cp:lastPrinted>
  <dcterms:created xsi:type="dcterms:W3CDTF">2009-06-02T18:56:54Z</dcterms:created>
  <dcterms:modified xsi:type="dcterms:W3CDTF">2024-07-08T08:18:44Z</dcterms:modified>
</cp:coreProperties>
</file>