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C1B225D-F111-4E51-9B07-49924EE8D4C7}" xr6:coauthVersionLast="47" xr6:coauthVersionMax="47" xr10:uidLastSave="{00000000-0000-0000-0000-000000000000}"/>
  <bookViews>
    <workbookView xWindow="28680" yWindow="-120" windowWidth="29040" windowHeight="1572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s>
  <definedNames>
    <definedName name="_xlnm.Print_Area" localSheetId="0">Control!$A$1:$J$3</definedName>
    <definedName name="_xlnm.Print_Area" localSheetId="1">Invoice!$A$1:$L$76</definedName>
    <definedName name="_xlnm.Print_Area" localSheetId="3">'Shipping Invoice'!$A$1:$M$68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5" i="2" l="1"/>
  <c r="L65" i="7" s="1"/>
  <c r="F66" i="2"/>
  <c r="L6" i="7"/>
  <c r="L66" i="7"/>
  <c r="E51" i="6"/>
  <c r="E49" i="6"/>
  <c r="E35" i="6"/>
  <c r="E33" i="6"/>
  <c r="E19" i="6"/>
  <c r="L10" i="7"/>
  <c r="L17" i="7"/>
  <c r="J53" i="7"/>
  <c r="B50" i="7"/>
  <c r="J39" i="7"/>
  <c r="J24" i="7"/>
  <c r="O1" i="7"/>
  <c r="J57" i="7" s="1"/>
  <c r="N1" i="6"/>
  <c r="E50" i="6" s="1"/>
  <c r="F1002" i="6"/>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64" i="2" s="1"/>
  <c r="K28" i="2"/>
  <c r="K27" i="2"/>
  <c r="K26" i="2"/>
  <c r="K25" i="2"/>
  <c r="K24" i="2"/>
  <c r="K23" i="2"/>
  <c r="K22" i="2"/>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9" i="6"/>
  <c r="A18" i="6"/>
  <c r="F1001" i="6" l="1"/>
  <c r="L54" i="7"/>
  <c r="L24" i="7"/>
  <c r="J55" i="7"/>
  <c r="L55" i="7" s="1"/>
  <c r="L28" i="7"/>
  <c r="J29" i="7"/>
  <c r="L29" i="7" s="1"/>
  <c r="J45" i="7"/>
  <c r="L45" i="7" s="1"/>
  <c r="J59" i="7"/>
  <c r="L59" i="7" s="1"/>
  <c r="J54" i="7"/>
  <c r="L40" i="7"/>
  <c r="J41" i="7"/>
  <c r="L41" i="7" s="1"/>
  <c r="J28" i="7"/>
  <c r="J44" i="7"/>
  <c r="L44" i="7" s="1"/>
  <c r="J58" i="7"/>
  <c r="J30" i="7"/>
  <c r="L30" i="7" s="1"/>
  <c r="J46" i="7"/>
  <c r="L46" i="7" s="1"/>
  <c r="J60" i="7"/>
  <c r="L60" i="7" s="1"/>
  <c r="J47" i="7"/>
  <c r="J32" i="7"/>
  <c r="L32" i="7" s="1"/>
  <c r="J62" i="7"/>
  <c r="L62" i="7" s="1"/>
  <c r="J33" i="7"/>
  <c r="J48" i="7"/>
  <c r="L48" i="7" s="1"/>
  <c r="J63" i="7"/>
  <c r="L33" i="7"/>
  <c r="J34" i="7"/>
  <c r="L34" i="7" s="1"/>
  <c r="J49" i="7"/>
  <c r="L49" i="7" s="1"/>
  <c r="L63" i="7"/>
  <c r="J25" i="7"/>
  <c r="J31" i="7"/>
  <c r="L31" i="7" s="1"/>
  <c r="J61" i="7"/>
  <c r="L61" i="7" s="1"/>
  <c r="L47" i="7"/>
  <c r="J35" i="7"/>
  <c r="J50" i="7"/>
  <c r="L35" i="7"/>
  <c r="J36" i="7"/>
  <c r="L50" i="7"/>
  <c r="L36" i="7"/>
  <c r="L52" i="7"/>
  <c r="J22" i="7"/>
  <c r="L22" i="7" s="1"/>
  <c r="J37" i="7"/>
  <c r="J51" i="7"/>
  <c r="L51" i="7" s="1"/>
  <c r="L37" i="7"/>
  <c r="L53" i="7"/>
  <c r="J23" i="7"/>
  <c r="L23" i="7" s="1"/>
  <c r="J38" i="7"/>
  <c r="L38" i="7" s="1"/>
  <c r="J52" i="7"/>
  <c r="L39" i="7"/>
  <c r="J40" i="7"/>
  <c r="L56" i="7"/>
  <c r="J26" i="7"/>
  <c r="L25" i="7"/>
  <c r="L57" i="7"/>
  <c r="J27" i="7"/>
  <c r="L27" i="7" s="1"/>
  <c r="J42" i="7"/>
  <c r="L42" i="7" s="1"/>
  <c r="J56" i="7"/>
  <c r="L26" i="7"/>
  <c r="L58" i="7"/>
  <c r="J43" i="7"/>
  <c r="L43" i="7" s="1"/>
  <c r="E20" i="6"/>
  <c r="E21" i="6"/>
  <c r="E37" i="6"/>
  <c r="E53" i="6"/>
  <c r="E38" i="6"/>
  <c r="E54" i="6"/>
  <c r="E23" i="6"/>
  <c r="E55" i="6"/>
  <c r="E24" i="6"/>
  <c r="E25" i="6"/>
  <c r="E41" i="6"/>
  <c r="E57" i="6"/>
  <c r="E36" i="6"/>
  <c r="E52" i="6"/>
  <c r="E22" i="6"/>
  <c r="E39" i="6"/>
  <c r="E40" i="6"/>
  <c r="E56" i="6"/>
  <c r="E26" i="6"/>
  <c r="E42" i="6"/>
  <c r="E58" i="6"/>
  <c r="E27" i="6"/>
  <c r="E43" i="6"/>
  <c r="E59" i="6"/>
  <c r="E28" i="6"/>
  <c r="E44" i="6"/>
  <c r="E29" i="6"/>
  <c r="E45" i="6"/>
  <c r="E30" i="6"/>
  <c r="E46" i="6"/>
  <c r="E31" i="6"/>
  <c r="E47" i="6"/>
  <c r="E32" i="6"/>
  <c r="E48" i="6"/>
  <c r="E18" i="6"/>
  <c r="E34" i="6"/>
  <c r="B64" i="7"/>
  <c r="K67" i="2"/>
  <c r="M11" i="6"/>
  <c r="L64" i="7" l="1"/>
  <c r="L6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J70" i="2" s="1"/>
  <c r="J74" i="2" l="1"/>
  <c r="J72" i="2" s="1"/>
  <c r="J75" i="2"/>
  <c r="J73" i="2" s="1"/>
  <c r="H1007" i="6"/>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G975" i="6" l="1"/>
  <c r="H975" i="6" s="1"/>
  <c r="H1009" i="6"/>
  <c r="F975" i="6"/>
  <c r="F1000" i="6" s="1"/>
  <c r="F1003" i="6" s="1"/>
  <c r="H1003" i="6" l="1"/>
  <c r="H1000" i="6" l="1"/>
  <c r="H1013" i="6"/>
  <c r="H1012" i="6" s="1"/>
  <c r="H1011" i="6" s="1"/>
  <c r="H1010" i="6"/>
</calcChain>
</file>

<file path=xl/sharedStrings.xml><?xml version="1.0" encoding="utf-8"?>
<sst xmlns="http://schemas.openxmlformats.org/spreadsheetml/2006/main" count="2598" uniqueCount="842">
  <si>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</si>
  <si>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</si>
  <si>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</si>
  <si>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</si>
  <si>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</si>
  <si>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</si>
  <si>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</si>
  <si>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</si>
  <si>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</si>
  <si>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</si>
  <si>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</si>
  <si>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</si>
  <si>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</si>
  <si>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</si>
  <si>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</si>
  <si>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</si>
  <si>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</si>
  <si>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</si>
  <si>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</si>
  <si>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</si>
  <si>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</si>
  <si>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</si>
  <si>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</si>
  <si>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</si>
  <si>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</si>
  <si>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</si>
  <si>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</si>
  <si>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</si>
  <si>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</si>
  <si>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</si>
  <si>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</si>
  <si>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</si>
  <si>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</si>
  <si>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</si>
  <si>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</si>
  <si>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</si>
  <si>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</si>
  <si>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</si>
  <si>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</si>
  <si>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</si>
  <si>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</si>
  <si>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</si>
  <si>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</si>
  <si>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</si>
  <si>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</si>
  <si>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</si>
  <si>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</si>
  <si>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</si>
  <si>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</si>
  <si>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</si>
  <si>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</si>
  <si>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</si>
  <si>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</si>
  <si>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</si>
  <si>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</si>
  <si>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</si>
  <si>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</si>
  <si>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</si>
  <si>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</si>
  <si>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</si>
  <si>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</si>
  <si>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</si>
  <si>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</si>
  <si>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</si>
  <si>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</si>
  <si>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</si>
  <si>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</si>
  <si>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</si>
  <si>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</si>
  <si>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</si>
  <si>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</si>
  <si>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</si>
  <si>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</si>
  <si>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</si>
  <si>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</si>
  <si>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</si>
  <si>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</si>
  <si>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</si>
  <si>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</si>
  <si>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</si>
  <si>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</si>
  <si>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</si>
  <si>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</si>
  <si>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</si>
  <si>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</si>
  <si>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</si>
  <si>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</si>
  <si>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</si>
  <si>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</si>
  <si>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</si>
  <si>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</si>
  <si>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</si>
  <si>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</si>
  <si>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</si>
  <si>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</si>
  <si>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</si>
  <si>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</si>
  <si>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</si>
  <si>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</si>
  <si>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</si>
  <si>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</si>
  <si>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</si>
  <si>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</si>
  <si>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</si>
  <si>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</si>
  <si>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</si>
  <si>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</si>
  <si>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</si>
  <si>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</si>
  <si>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</si>
  <si>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</si>
  <si>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</si>
  <si>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</si>
  <si>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</si>
  <si>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</si>
  <si>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</si>
  <si>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</si>
  <si>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</si>
  <si>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</si>
  <si>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</si>
  <si>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</si>
  <si>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</si>
  <si>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</si>
  <si>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</si>
  <si>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</si>
  <si>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</si>
  <si>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</si>
  <si>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</si>
  <si>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</si>
  <si>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</si>
  <si>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</si>
  <si>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</si>
  <si>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</si>
  <si>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</si>
  <si>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</si>
  <si>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</si>
  <si>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</si>
  <si>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</si>
  <si>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</si>
  <si>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</si>
  <si>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</si>
  <si>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</si>
  <si>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</si>
  <si>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</si>
  <si>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</si>
  <si>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</si>
  <si>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</si>
  <si>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</si>
  <si>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</si>
  <si>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</si>
  <si>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</si>
  <si>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</si>
  <si>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</si>
  <si>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</si>
  <si>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</si>
  <si>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</si>
  <si>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</si>
  <si>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</si>
  <si>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</si>
  <si>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</si>
  <si>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</si>
  <si>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</si>
  <si>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</si>
  <si>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</si>
  <si>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</si>
  <si>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</si>
  <si>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</si>
  <si>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</si>
  <si>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</si>
  <si>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</si>
  <si>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</si>
  <si>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</si>
  <si>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</si>
  <si>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</si>
  <si>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</si>
  <si>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</si>
  <si>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</si>
  <si>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</si>
  <si>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</si>
  <si>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</si>
  <si>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</si>
  <si>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</si>
  <si>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</si>
  <si>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</si>
  <si>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</si>
  <si>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</si>
  <si>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</si>
  <si>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</si>
  <si>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</si>
  <si>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</si>
  <si>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</si>
  <si>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</si>
  <si>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</si>
  <si>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</si>
  <si>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</si>
  <si>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</si>
  <si>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</si>
  <si>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</si>
  <si>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</si>
  <si>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</si>
  <si>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</si>
  <si>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</si>
  <si>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</si>
  <si>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</si>
  <si>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</si>
  <si>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</si>
  <si>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</si>
  <si>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</si>
  <si>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</si>
  <si>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</si>
  <si>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</si>
  <si>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</si>
  <si>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</si>
  <si>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</si>
  <si>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</si>
  <si>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</si>
  <si>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</si>
  <si>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</si>
  <si>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</si>
  <si>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</si>
  <si>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</si>
  <si>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</si>
  <si>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</si>
  <si>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</si>
  <si>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</si>
  <si>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</si>
  <si>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</si>
  <si>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</si>
  <si>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</si>
  <si>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</si>
  <si>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</si>
  <si>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</si>
  <si>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</si>
  <si>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</si>
  <si>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</si>
  <si>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</si>
  <si>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</si>
  <si>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</si>
  <si>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</si>
  <si>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</si>
  <si>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</si>
  <si>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</si>
  <si>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</si>
  <si>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</si>
  <si>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</si>
  <si>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</si>
  <si>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</si>
  <si>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</si>
  <si>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</si>
  <si>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</si>
  <si>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</si>
  <si>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</si>
  <si>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</si>
  <si>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</si>
  <si>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</si>
  <si>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</si>
  <si>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</si>
  <si>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</si>
  <si>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</si>
  <si>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</si>
  <si>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</si>
  <si>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</si>
  <si>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</si>
  <si>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</si>
  <si>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</si>
  <si>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</si>
  <si>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</si>
  <si>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</si>
  <si>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</si>
  <si>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</si>
  <si>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</si>
  <si>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</si>
  <si>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</si>
  <si>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</si>
  <si>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</si>
  <si>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</si>
  <si>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</si>
  <si>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</si>
  <si>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</si>
  <si>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</si>
  <si>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</si>
  <si>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</si>
  <si>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</si>
  <si>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</si>
  <si>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</si>
  <si>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</si>
  <si>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</si>
  <si>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</si>
  <si>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</si>
  <si>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</si>
  <si>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</si>
  <si>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</si>
  <si>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</si>
  <si>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</si>
  <si>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</si>
  <si>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</si>
  <si>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</si>
  <si>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</si>
  <si>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</si>
  <si>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</si>
  <si>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</si>
  <si>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</si>
  <si>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</si>
  <si>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</si>
  <si>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</si>
  <si>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</si>
  <si>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</si>
  <si>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</si>
  <si>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</si>
  <si>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</si>
  <si>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</si>
  <si>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</si>
  <si>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</si>
  <si>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</si>
  <si>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</si>
  <si>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</si>
  <si>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</si>
  <si>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</si>
  <si>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</si>
  <si>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</si>
  <si>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</si>
  <si>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</si>
  <si>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</si>
  <si>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</si>
  <si>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</si>
  <si>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</si>
  <si>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</si>
  <si>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</si>
  <si>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</si>
  <si>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</si>
  <si>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</si>
  <si>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</si>
  <si>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</si>
  <si>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</si>
  <si>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</si>
  <si>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</si>
  <si>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</si>
  <si>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</si>
  <si>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</si>
  <si>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</si>
  <si>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</si>
  <si>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</si>
  <si>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</si>
  <si>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</si>
  <si>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</si>
  <si>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</si>
  <si>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</si>
  <si>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</si>
  <si>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</si>
  <si>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</si>
  <si>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</si>
  <si>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</si>
  <si>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</si>
  <si>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</si>
  <si>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</si>
  <si>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</si>
  <si>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</si>
  <si>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</si>
  <si>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</si>
  <si>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</si>
  <si>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</si>
  <si>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</si>
  <si>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</si>
  <si>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</si>
  <si>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</si>
  <si>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</si>
  <si>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</si>
  <si>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</si>
  <si>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</si>
  <si>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</si>
  <si>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</si>
  <si>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</si>
  <si>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</si>
  <si>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</si>
  <si>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</si>
  <si>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</si>
  <si>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</si>
  <si>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</si>
  <si>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</si>
  <si>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</si>
  <si>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</si>
  <si>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</si>
  <si>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</si>
  <si>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</si>
  <si>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</si>
  <si>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</si>
  <si>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</si>
  <si>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</si>
  <si>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</si>
  <si>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</si>
  <si>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</si>
  <si>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</si>
  <si>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</si>
  <si>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</si>
  <si>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</si>
  <si>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</si>
  <si>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</si>
  <si>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</si>
  <si>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</si>
  <si>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</si>
  <si>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</si>
  <si>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</si>
  <si>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</si>
  <si>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</si>
  <si>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</si>
  <si>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</si>
  <si>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</si>
  <si>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</si>
  <si>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</si>
  <si>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</si>
  <si>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</si>
  <si>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</si>
  <si>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</si>
  <si>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</si>
  <si>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</si>
  <si>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</si>
  <si>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</si>
  <si>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</si>
  <si>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</si>
  <si>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</si>
  <si>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</si>
  <si>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</si>
  <si>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</si>
  <si>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</si>
  <si>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</si>
  <si>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</si>
  <si>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</si>
  <si>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</si>
  <si>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</si>
  <si>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</si>
  <si>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</si>
  <si>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</si>
  <si>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</si>
  <si>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</si>
  <si>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</si>
  <si>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</si>
  <si>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</si>
  <si>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</si>
  <si>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</si>
  <si>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</si>
  <si>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</si>
  <si>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</si>
  <si>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</si>
  <si>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</si>
  <si>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</si>
  <si>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</si>
  <si>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</si>
  <si>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</si>
  <si>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</si>
  <si>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</si>
  <si>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</si>
  <si>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</si>
  <si>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</si>
  <si>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</si>
  <si>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</si>
  <si>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</si>
  <si>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</si>
  <si>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</si>
  <si>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</si>
  <si>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</si>
  <si>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</si>
  <si>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</si>
  <si>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</si>
  <si>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</si>
  <si>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</si>
  <si>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</si>
  <si>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</si>
  <si>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</si>
  <si>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</si>
  <si>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</si>
  <si>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</si>
  <si>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</si>
  <si>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</si>
  <si>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</si>
  <si>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</si>
  <si>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</si>
  <si>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</si>
  <si>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</si>
  <si>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</si>
  <si>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</si>
  <si>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</si>
  <si>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</si>
  <si>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</si>
  <si>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</si>
  <si>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</si>
  <si>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</si>
  <si>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</si>
  <si>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</si>
  <si>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</si>
  <si>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</si>
  <si>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</si>
  <si>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</si>
  <si>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</si>
  <si>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</si>
  <si>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</si>
  <si>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</si>
  <si>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</si>
  <si>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</si>
  <si>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</si>
  <si>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</si>
  <si>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</si>
  <si>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</si>
  <si>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</si>
  <si>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</si>
  <si>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</si>
  <si>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</si>
  <si>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</si>
  <si>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</si>
  <si>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</si>
  <si>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</si>
  <si>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</si>
  <si>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</si>
  <si>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</si>
  <si>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</si>
  <si>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</si>
  <si>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</si>
  <si>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</si>
  <si>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</si>
  <si>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</si>
  <si>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</si>
  <si>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</si>
  <si>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</si>
  <si>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</si>
  <si>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</si>
  <si>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</si>
  <si>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</si>
  <si>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</si>
  <si>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</si>
  <si>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</si>
  <si>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</si>
  <si>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</si>
  <si>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</si>
  <si>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</si>
  <si>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</si>
  <si>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</si>
  <si>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</si>
  <si>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</si>
  <si>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</si>
  <si>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</si>
  <si>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</si>
  <si>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</si>
  <si>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</si>
  <si>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</si>
  <si>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</si>
  <si>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</si>
  <si>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</si>
  <si>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</si>
  <si>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</si>
  <si>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</si>
  <si>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</si>
  <si>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</si>
  <si>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</si>
  <si>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</si>
  <si>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</si>
  <si>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</si>
  <si>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</si>
  <si>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</si>
  <si>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</si>
  <si>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</si>
  <si>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</si>
  <si>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</si>
  <si>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</si>
  <si>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</si>
  <si>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</si>
  <si>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</si>
  <si>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</si>
  <si>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</si>
  <si>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</si>
  <si>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</si>
  <si>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</si>
  <si>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</si>
  <si>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</si>
  <si>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</si>
  <si>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</si>
  <si>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</si>
  <si>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</si>
  <si>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</si>
  <si>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</si>
  <si>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</si>
  <si>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</si>
  <si>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</si>
  <si>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</si>
  <si>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</si>
  <si>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</si>
  <si>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</si>
  <si>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</si>
  <si>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</si>
  <si>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</si>
  <si>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</si>
  <si>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</si>
  <si>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</si>
  <si>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</si>
  <si>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</si>
  <si>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</si>
  <si>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</si>
  <si>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</si>
  <si>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</si>
  <si>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</si>
  <si>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</si>
  <si>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</si>
  <si>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</si>
  <si>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</si>
  <si>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</si>
  <si>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</si>
  <si>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</si>
  <si>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</si>
  <si>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</si>
  <si>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</si>
  <si>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</si>
  <si>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</si>
  <si>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</si>
  <si>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</si>
  <si>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</si>
  <si>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</si>
  <si>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</si>
  <si>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</si>
  <si>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</si>
  <si>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</si>
  <si>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</si>
  <si>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</si>
  <si>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</si>
  <si>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</si>
  <si>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</si>
  <si>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</si>
  <si>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</si>
  <si>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</si>
  <si>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</si>
  <si>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</si>
  <si>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</si>
  <si>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</si>
  <si>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</si>
  <si>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</si>
  <si>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</si>
  <si>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</si>
  <si>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</si>
  <si>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</si>
  <si>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</si>
  <si>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</si>
  <si>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</si>
  <si>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</si>
  <si>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</si>
  <si>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</si>
  <si>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</si>
  <si>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</si>
  <si>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</si>
  <si>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</si>
  <si>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</si>
  <si>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</si>
  <si>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</si>
  <si>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</si>
  <si>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</si>
  <si>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</si>
  <si>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</si>
  <si>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</si>
  <si>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</si>
  <si>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</si>
  <si>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</si>
  <si>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</si>
  <si>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</si>
  <si>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</si>
  <si>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</si>
  <si>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</si>
  <si>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</si>
  <si>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</si>
  <si>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</si>
  <si>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</si>
  <si>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</si>
  <si>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</si>
  <si>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</si>
  <si>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</si>
  <si>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</si>
  <si>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</si>
  <si>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</si>
  <si>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</si>
  <si>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</si>
  <si>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</si>
  <si>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</si>
  <si>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</si>
  <si>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</si>
  <si>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</si>
  <si>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</si>
  <si>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</si>
  <si>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</si>
  <si>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</si>
  <si>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</si>
  <si>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</si>
  <si>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</si>
  <si>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</si>
  <si>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</si>
  <si>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</si>
  <si>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</si>
  <si>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</si>
  <si>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</si>
  <si>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</si>
  <si>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</si>
  <si>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</si>
  <si>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</si>
  <si>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</si>
  <si>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</si>
  <si>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</si>
  <si>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</si>
  <si>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</si>
  <si>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</si>
  <si>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</si>
  <si>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</si>
  <si>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</si>
  <si>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</si>
  <si>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</si>
  <si>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</si>
  <si>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Invoice Date</t>
  </si>
  <si>
    <t>Order No.</t>
  </si>
  <si>
    <t xml:space="preserve">  </t>
  </si>
  <si>
    <t>SKU</t>
  </si>
  <si>
    <t>Exchange Rate USD-THB</t>
  </si>
  <si>
    <t>Total Order USD</t>
  </si>
  <si>
    <t>Total Invoice USD</t>
  </si>
  <si>
    <t>Total Order THB</t>
  </si>
  <si>
    <t>Total Invoice THB</t>
  </si>
  <si>
    <t>JPY</t>
  </si>
  <si>
    <t>Exchange Rate THB-THB</t>
  </si>
  <si>
    <r>
      <t>Invoice Template 24-</t>
    </r>
    <r>
      <rPr>
        <b/>
        <sz val="12"/>
        <color theme="1"/>
        <rFont val="Segoe UI"/>
        <family val="2"/>
      </rPr>
      <t>05</t>
    </r>
    <r>
      <rPr>
        <b/>
        <sz val="12"/>
        <color theme="9" tint="-0.249977111117893"/>
        <rFont val="Segoe UI"/>
        <family val="2"/>
      </rPr>
      <t>A</t>
    </r>
  </si>
  <si>
    <t>JS Sourcings2</t>
  </si>
  <si>
    <t>Sam2 Kong2</t>
  </si>
  <si>
    <t>30/F Room 30-01 / S-01 152 Chartered Square Building</t>
  </si>
  <si>
    <t>10500 Bang Rak</t>
  </si>
  <si>
    <t>Tel: +66 0967325866</t>
  </si>
  <si>
    <t>Email: jssourcings@gmail.com</t>
  </si>
  <si>
    <t>ANSBC25</t>
  </si>
  <si>
    <t>ANSBC25-B01000</t>
  </si>
  <si>
    <t>Bio - Flex nose stud, 20g (0.8mm) with a 2.5mm round top with bezel set SwarovskiⓇ crystal</t>
  </si>
  <si>
    <t>ANSBC25-B02000</t>
  </si>
  <si>
    <t>ANSBC25-B03000</t>
  </si>
  <si>
    <t>ANSBC25-B07000</t>
  </si>
  <si>
    <t>ANSBC25-B09000</t>
  </si>
  <si>
    <t>ANSBC25-B12000</t>
  </si>
  <si>
    <t>BBEB-F04000</t>
  </si>
  <si>
    <t>316L steel eyebrow barbell, 16g (1.2mm) with two 3mm balls</t>
  </si>
  <si>
    <t>BBECN</t>
  </si>
  <si>
    <t>BBECN-F04000</t>
  </si>
  <si>
    <t>316L steel eyebrow barbell, 16g (1.2mm) with two 3mm cones</t>
  </si>
  <si>
    <t>BCRTEG</t>
  </si>
  <si>
    <t>BCRTEG-F08A07</t>
  </si>
  <si>
    <t>PVD plated surgical steel ball closure ring, 16g (1.2mm) with 4mm ball</t>
  </si>
  <si>
    <t>BINSWC</t>
  </si>
  <si>
    <t>BINSWC-B01000</t>
  </si>
  <si>
    <t>Clear bio-flex nose screw, 18g (1mm) with 1.5mm round crystal</t>
  </si>
  <si>
    <t>BINSWC-B03000</t>
  </si>
  <si>
    <t>BINSWC-B07000</t>
  </si>
  <si>
    <t>BINSWC-B09000</t>
  </si>
  <si>
    <t>BN18B3</t>
  </si>
  <si>
    <t>BN18B3-P64F02</t>
  </si>
  <si>
    <t>Color: High Polish</t>
  </si>
  <si>
    <t>PVD plated 316L steel eyebrow banana, 18g (1mm) with two 3mm balls</t>
  </si>
  <si>
    <t>BN18B3-P64F04</t>
  </si>
  <si>
    <t>BNETB</t>
  </si>
  <si>
    <t>BNETB-F02A10</t>
  </si>
  <si>
    <t>Premium PVD plated surgical steel eyebrow banana, 16g (1.2mm) with two 3mm balls</t>
  </si>
  <si>
    <t>BNETB-F02A12</t>
  </si>
  <si>
    <t>CBTB4</t>
  </si>
  <si>
    <t>CBTB4-F06A07</t>
  </si>
  <si>
    <t>Anodized surgical steel circular barbell, 14g (1.6mm) with two 4mm balls</t>
  </si>
  <si>
    <t>FTPG</t>
  </si>
  <si>
    <t>FTPG-D21A07</t>
  </si>
  <si>
    <t>Gauge: 25mm</t>
  </si>
  <si>
    <t>PVD plated surgical steel screw-fit flesh tunnel</t>
  </si>
  <si>
    <t>NBTS</t>
  </si>
  <si>
    <t>NBTS-P06000</t>
  </si>
  <si>
    <t>Color: Black Anodized w/ L. Sapphire crystal</t>
  </si>
  <si>
    <t>Anodized surgical steel nose bone, 18g (1mm) with clear round crystal top</t>
  </si>
  <si>
    <t>NSCRT20</t>
  </si>
  <si>
    <t>NSCRT20-000000</t>
  </si>
  <si>
    <t>Clear Bio-flexible nose screw retainer, 20g (0.8mm) with 2mm ball shaped top</t>
  </si>
  <si>
    <t>NSRTD</t>
  </si>
  <si>
    <t>NSRTD-000000</t>
  </si>
  <si>
    <t>Clear acrylic flexible nose stud retainer, 20g (0.8mm) with 2mm flat disk shaped top</t>
  </si>
  <si>
    <t>SNCN</t>
  </si>
  <si>
    <t>SNCN-000000</t>
  </si>
  <si>
    <t>Surgical steel nose bone, 20g (0.8mm) with 2mm cone shaped top</t>
  </si>
  <si>
    <t>SP18B3</t>
  </si>
  <si>
    <t>SP18B3-F04000</t>
  </si>
  <si>
    <t>Surgical steel spiral, 18g (1mm) with two 3mm balls</t>
  </si>
  <si>
    <t>SP18CN3</t>
  </si>
  <si>
    <t>SP18CN3-F02000</t>
  </si>
  <si>
    <t>Surgical steel spiral, 18g (1mm) with two 3mm cones</t>
  </si>
  <si>
    <t>SP18CN3-F04000</t>
  </si>
  <si>
    <t>SP18CN3-F06000</t>
  </si>
  <si>
    <t>SPT18B3</t>
  </si>
  <si>
    <t>SPT18B3-F04A07</t>
  </si>
  <si>
    <t>PVD plated surgical steel spiral, 18g (1mm) with two 3mm balls</t>
  </si>
  <si>
    <t>UBNECN</t>
  </si>
  <si>
    <t>UBNECN-F04000</t>
  </si>
  <si>
    <t>Titanium G23 eyebrow banana, 16g (1.2mm) with two 3mm cones</t>
  </si>
  <si>
    <t>UTBNEB</t>
  </si>
  <si>
    <t>UTBNEB-F04A07</t>
  </si>
  <si>
    <t>Anodized titanium G23 eyebrow banana, 16g (1.2mm) with two 3mm balls</t>
  </si>
  <si>
    <t>UTBNECN</t>
  </si>
  <si>
    <t>UTBNECN-F04A07</t>
  </si>
  <si>
    <t>Anodized titanium G23 eyebrow banana, 16g (1.2mm) with two 3mm cones</t>
  </si>
  <si>
    <t>UTCBEB</t>
  </si>
  <si>
    <t>UTCBEB-F04A20</t>
  </si>
  <si>
    <t>Color: Green</t>
  </si>
  <si>
    <t>Anodized titanium G23 circular eyebrow barbell, 16g (1.2mm) with 3mm balls</t>
  </si>
  <si>
    <t>UTCBECN</t>
  </si>
  <si>
    <t>UTCBECN-F04A20</t>
  </si>
  <si>
    <t>Anodized titanium G23 circular eyebrow barbell, 16g (1.2mm) with 3mm cones</t>
  </si>
  <si>
    <t>UTLBB3</t>
  </si>
  <si>
    <t>UTLBB3-F04A07</t>
  </si>
  <si>
    <t>Anodized titanium G23 labret, 16g (1.2mm) with a 3mm ball</t>
  </si>
  <si>
    <t>XABN16G</t>
  </si>
  <si>
    <t>XABN16G-F06A09</t>
  </si>
  <si>
    <t>Pack of 10 pcs. of bioflex banana posts with external threading, 16g (1.2mm)</t>
  </si>
  <si>
    <t>XBT3S</t>
  </si>
  <si>
    <t>XBT3S-A11000</t>
  </si>
  <si>
    <t>Pack of 10 pcs. of 3mm anodized surgical steel balls with threading 1.2mm (16g)</t>
  </si>
  <si>
    <t>XHJB3</t>
  </si>
  <si>
    <t>XHJB3-B04000</t>
  </si>
  <si>
    <t>Pack of 10 pcs. of 3mm surgical steel half jewel balls with bezel set crystal with 1.2mm threading (16g)</t>
  </si>
  <si>
    <t>XUBN16G</t>
  </si>
  <si>
    <t>XUBN16G-F04000</t>
  </si>
  <si>
    <t>Pack of 10 pcs. of high polished titanium G23 banana bars, 16g (1.2mm)</t>
  </si>
  <si>
    <t>XULB16G</t>
  </si>
  <si>
    <t>XULB16G-F04000</t>
  </si>
  <si>
    <t>Pack of 10 pcs. of high polished titanium G23 labret, 16g (1.2mm) (4mm base of labret)</t>
  </si>
  <si>
    <t>XUTBB16</t>
  </si>
  <si>
    <t>XUTBB16-F04A07</t>
  </si>
  <si>
    <t>Set of 5 pcs. of anodized titanium G23 barbells post with 16g (1.2mm) threading</t>
  </si>
  <si>
    <t>XUTBN16</t>
  </si>
  <si>
    <t>XUTBN16-F04A07</t>
  </si>
  <si>
    <t>Set of 5 pcs. of anodized titanium G23eyebrow banana post with 16g threading (1.2mm)</t>
  </si>
  <si>
    <t>XUTCB16</t>
  </si>
  <si>
    <t>XUTCB16-F04A07</t>
  </si>
  <si>
    <t>FTPG1</t>
  </si>
  <si>
    <t>XUTBB16S</t>
  </si>
  <si>
    <t>Set of 5 pcs. of anodized titanium G23 circular barbell post with 16g threading (1.2mm) - length 1/4'' to 3/8'' (6mm to 10mm)</t>
  </si>
  <si>
    <t>Six Thousand Two Hundred Sixty-Five and 80/100 THB</t>
  </si>
  <si>
    <t>Sunny</t>
  </si>
  <si>
    <t>54464</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</si>
  <si>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</si>
  <si>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</si>
  <si>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</si>
  <si>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</si>
  <si>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Three Thousand Three Twenty Threee and 63/100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</si>
</sst>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mm/dd/yyyy"/>
    <numFmt numFmtId="165" formatCode="_-* #,##0.00_-;\-* #,##0.00_-;_-* &quot;-&quot;??_-;_-@_-"/>
    <numFmt numFmtId="166" formatCode="dd\-mmm\-yy"/>
    <numFmt numFmtId="167" formatCode="0.00_);\(0.00\)"/>
    <numFmt numFmtId="168" formatCode="dd/mmm/yy"/>
    <numFmt numFmtId="169" formatCode="[$-409]d\-mmm\-yy;@"/>
    <numFmt numFmtId="170" formatCode="[$-409]dd\-mmm\-yy;@"/>
  </numFmts>
  <fonts count="45">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6"/>
      <color theme="1"/>
      <name val="Segoe UI"/>
      <family val="2"/>
    </font>
    <font>
      <b/>
      <sz val="14"/>
      <color theme="1"/>
      <name val="Segoe UI"/>
      <family val="2"/>
    </font>
    <font>
      <b/>
      <sz val="12"/>
      <color theme="1"/>
      <name val="Segoe UI"/>
      <family val="2"/>
    </font>
    <font>
      <b/>
      <sz val="12"/>
      <color theme="9" tint="-0.249977111117893"/>
      <name val="Segoe UI"/>
      <family val="2"/>
    </font>
    <font>
      <u/>
      <sz val="11"/>
      <color theme="10"/>
      <name val="Calibri"/>
      <family val="2"/>
      <scheme val="minor"/>
    </font>
    <font>
      <b/>
      <sz val="10"/>
      <color rgb="FFFF0000"/>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7999816888943144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53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165"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1"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8" fillId="0" borderId="0"/>
    <xf numFmtId="165"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5" fontId="5" fillId="0" borderId="0" applyFont="0" applyFill="0" applyBorder="0" applyAlignment="0" applyProtection="0"/>
    <xf numFmtId="165"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3" fillId="0" borderId="0" applyNumberFormat="0" applyFill="0" applyBorder="0" applyAlignment="0" applyProtection="0"/>
    <xf numFmtId="0" fontId="5" fillId="0" borderId="0"/>
    <xf numFmtId="0" fontId="8" fillId="0" borderId="0"/>
    <xf numFmtId="0" fontId="8" fillId="0" borderId="0"/>
    <xf numFmtId="0" fontId="5" fillId="0" borderId="0"/>
  </cellStyleXfs>
  <cellXfs count="18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0" fontId="14" fillId="0" borderId="0" xfId="4" applyAlignment="1" applyProtection="1">
      <alignment vertical="center"/>
    </xf>
    <xf numFmtId="16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4" fontId="4" fillId="2" borderId="17" xfId="0" applyNumberFormat="1" applyFont="1" applyFill="1" applyBorder="1"/>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xf>
    <xf numFmtId="1" fontId="21" fillId="2" borderId="20" xfId="0" applyNumberFormat="1" applyFont="1" applyFill="1" applyBorder="1" applyAlignment="1">
      <alignment horizontal="center" vertical="top"/>
    </xf>
    <xf numFmtId="0" fontId="4" fillId="2" borderId="19" xfId="0" applyFont="1" applyFill="1" applyBorder="1" applyAlignment="1">
      <alignment horizontal="right" vertical="top" wrapText="1"/>
    </xf>
    <xf numFmtId="0" fontId="4" fillId="2" borderId="20" xfId="0" applyFont="1" applyFill="1" applyBorder="1" applyAlignment="1">
      <alignment horizontal="right" vertical="top" wrapText="1"/>
    </xf>
    <xf numFmtId="4" fontId="21" fillId="2" borderId="19" xfId="0" applyNumberFormat="1" applyFont="1" applyFill="1" applyBorder="1" applyAlignment="1">
      <alignment horizontal="right" vertical="top"/>
    </xf>
    <xf numFmtId="4" fontId="21" fillId="2" borderId="20" xfId="0" applyNumberFormat="1" applyFont="1" applyFill="1" applyBorder="1" applyAlignment="1">
      <alignment horizontal="right" vertical="top"/>
    </xf>
    <xf numFmtId="0" fontId="6" fillId="2" borderId="9"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20" xfId="0" applyFont="1" applyFill="1" applyBorder="1" applyAlignment="1">
      <alignment horizontal="left" vertical="top" wrapText="1"/>
    </xf>
    <xf numFmtId="0" fontId="4" fillId="2" borderId="19" xfId="0" applyFont="1" applyFill="1" applyBorder="1" applyAlignment="1">
      <alignment horizontal="left" vertical="top"/>
    </xf>
    <xf numFmtId="0" fontId="4" fillId="2" borderId="20" xfId="0" applyFont="1" applyFill="1" applyBorder="1" applyAlignment="1">
      <alignment horizontal="left" vertical="top"/>
    </xf>
    <xf numFmtId="0" fontId="1" fillId="6" borderId="4" xfId="0" applyFont="1" applyFill="1" applyBorder="1" applyAlignment="1">
      <alignment horizontal="right"/>
    </xf>
    <xf numFmtId="0" fontId="1" fillId="6" borderId="5" xfId="0" applyFont="1" applyFill="1" applyBorder="1"/>
    <xf numFmtId="0" fontId="4" fillId="2" borderId="9" xfId="0" applyFont="1" applyFill="1" applyBorder="1" applyAlignment="1">
      <alignment horizontal="left" vertical="top"/>
    </xf>
    <xf numFmtId="0" fontId="4" fillId="2" borderId="13" xfId="0" applyFont="1" applyFill="1" applyBorder="1" applyAlignment="1">
      <alignment horizontal="left" vertical="top"/>
    </xf>
    <xf numFmtId="166" fontId="8" fillId="2" borderId="29" xfId="3" applyNumberFormat="1" applyFill="1" applyBorder="1" applyAlignment="1">
      <alignment horizontal="center" vertical="center" wrapText="1"/>
    </xf>
    <xf numFmtId="166" fontId="8" fillId="0" borderId="0" xfId="3" applyNumberFormat="1" applyAlignment="1">
      <alignment vertical="center"/>
    </xf>
    <xf numFmtId="167" fontId="8" fillId="0" borderId="15" xfId="3" applyNumberFormat="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4" fontId="21" fillId="2" borderId="0" xfId="0" applyNumberFormat="1" applyFont="1" applyFill="1" applyAlignment="1">
      <alignment horizontal="right" vertical="top"/>
    </xf>
    <xf numFmtId="0" fontId="4" fillId="2" borderId="0" xfId="0" applyFont="1" applyFill="1" applyAlignment="1">
      <alignment horizontal="right"/>
    </xf>
    <xf numFmtId="0" fontId="4" fillId="2" borderId="0" xfId="0" applyFont="1" applyFill="1" applyAlignment="1">
      <alignment horizontal="right" vertical="top"/>
    </xf>
    <xf numFmtId="0" fontId="4" fillId="2" borderId="0" xfId="0" applyFont="1" applyFill="1" applyAlignment="1">
      <alignment horizontal="right" vertical="top" wrapText="1"/>
    </xf>
    <xf numFmtId="0" fontId="22" fillId="2" borderId="0" xfId="0" applyFont="1" applyFill="1"/>
    <xf numFmtId="0" fontId="22" fillId="2" borderId="0" xfId="0" applyFont="1" applyFill="1" applyAlignment="1">
      <alignment horizontal="right"/>
    </xf>
    <xf numFmtId="0" fontId="4" fillId="2" borderId="0" xfId="0" applyFont="1" applyFill="1" applyAlignment="1">
      <alignment horizontal="left"/>
    </xf>
    <xf numFmtId="1" fontId="4" fillId="2" borderId="0" xfId="0" applyNumberFormat="1" applyFont="1" applyFill="1" applyAlignment="1">
      <alignment horizontal="center"/>
    </xf>
    <xf numFmtId="0" fontId="13" fillId="0" borderId="8" xfId="3" applyFont="1" applyBorder="1" applyAlignment="1">
      <alignment horizontal="center" vertical="center"/>
    </xf>
    <xf numFmtId="0" fontId="4" fillId="2" borderId="8" xfId="0" applyFont="1" applyFill="1" applyBorder="1"/>
    <xf numFmtId="0" fontId="4" fillId="2" borderId="3" xfId="0" applyFont="1" applyFill="1" applyBorder="1"/>
    <xf numFmtId="1" fontId="4" fillId="2" borderId="0" xfId="0" applyNumberFormat="1" applyFont="1" applyFill="1"/>
    <xf numFmtId="2" fontId="4" fillId="2" borderId="0" xfId="0" applyNumberFormat="1" applyFont="1" applyFill="1" applyAlignment="1">
      <alignment horizontal="right"/>
    </xf>
    <xf numFmtId="170" fontId="44" fillId="2" borderId="7" xfId="61" applyNumberFormat="1" applyFont="1" applyFill="1" applyBorder="1" applyAlignment="1">
      <alignment horizontal="center" vertical="center"/>
    </xf>
    <xf numFmtId="1" fontId="4" fillId="2" borderId="2" xfId="0" applyNumberFormat="1" applyFont="1" applyFill="1" applyBorder="1"/>
    <xf numFmtId="1" fontId="4" fillId="2" borderId="7" xfId="0" applyNumberFormat="1" applyFont="1" applyFill="1" applyBorder="1"/>
    <xf numFmtId="1" fontId="21" fillId="2" borderId="1" xfId="61" applyNumberFormat="1" applyFont="1" applyFill="1" applyBorder="1"/>
    <xf numFmtId="169" fontId="44" fillId="2" borderId="7" xfId="61" applyNumberFormat="1" applyFont="1" applyFill="1" applyBorder="1" applyAlignment="1">
      <alignment horizontal="center"/>
    </xf>
    <xf numFmtId="1" fontId="21" fillId="2" borderId="2" xfId="61" applyNumberFormat="1" applyFont="1" applyFill="1" applyBorder="1"/>
    <xf numFmtId="1" fontId="21" fillId="2" borderId="6" xfId="61" applyNumberFormat="1" applyFont="1" applyFill="1" applyBorder="1"/>
    <xf numFmtId="0" fontId="1" fillId="5" borderId="4" xfId="0" applyFont="1" applyFill="1" applyBorder="1" applyAlignment="1">
      <alignment horizontal="right" vertical="center"/>
    </xf>
    <xf numFmtId="0" fontId="40" fillId="6" borderId="0" xfId="0" applyFont="1" applyFill="1" applyAlignment="1">
      <alignment horizontal="center"/>
    </xf>
    <xf numFmtId="0" fontId="39" fillId="6" borderId="0" xfId="0" applyFont="1" applyFill="1" applyAlignment="1">
      <alignment horizontal="center"/>
    </xf>
    <xf numFmtId="0" fontId="6" fillId="2" borderId="9" xfId="0" applyFont="1" applyFill="1" applyBorder="1" applyAlignment="1">
      <alignment horizontal="left" vertical="top" wrapText="1"/>
    </xf>
    <xf numFmtId="0" fontId="6" fillId="2" borderId="17"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18" xfId="0" applyFont="1" applyFill="1" applyBorder="1" applyAlignment="1">
      <alignment horizontal="left" vertical="top" wrapText="1"/>
    </xf>
    <xf numFmtId="0" fontId="4" fillId="2" borderId="0" xfId="0" applyFont="1" applyFill="1" applyAlignment="1">
      <alignment horizontal="center"/>
    </xf>
    <xf numFmtId="0" fontId="4" fillId="2" borderId="14" xfId="0" applyFont="1" applyFill="1" applyBorder="1" applyAlignment="1">
      <alignment horizontal="center"/>
    </xf>
    <xf numFmtId="166" fontId="4" fillId="2" borderId="21" xfId="0" applyNumberFormat="1" applyFont="1" applyFill="1" applyBorder="1" applyAlignment="1">
      <alignment horizontal="center" vertical="center"/>
    </xf>
    <xf numFmtId="166" fontId="4" fillId="2" borderId="20" xfId="0" applyNumberFormat="1" applyFont="1" applyFill="1" applyBorder="1" applyAlignment="1">
      <alignment horizontal="center" vertical="center"/>
    </xf>
    <xf numFmtId="168" fontId="4" fillId="2" borderId="20" xfId="0" applyNumberFormat="1" applyFont="1" applyFill="1" applyBorder="1" applyAlignment="1">
      <alignment horizontal="center" vertical="center"/>
    </xf>
    <xf numFmtId="49" fontId="4" fillId="2" borderId="21" xfId="0" applyNumberFormat="1" applyFont="1" applyFill="1" applyBorder="1" applyAlignment="1">
      <alignment horizontal="center" vertical="center"/>
    </xf>
    <xf numFmtId="0" fontId="0" fillId="0" borderId="20" xfId="0"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cellXfs>
  <cellStyles count="5532">
    <cellStyle name="Comma 2" xfId="7" xr:uid="{07EBDB42-8F92-4BFB-B91E-1F84BA0118C6}"/>
    <cellStyle name="Comma 2 2" xfId="4409" xr:uid="{150297A4-B598-44A0-B5E6-18EB6CA99D00}"/>
    <cellStyle name="Comma 2 2 2" xfId="4923" xr:uid="{6BADDE74-713E-42F4-B829-C6CA139EBAF0}"/>
    <cellStyle name="Comma 2 2 2 2" xfId="5493" xr:uid="{E7C19982-0D8E-459A-AF70-4EAB0E465884}"/>
    <cellStyle name="Comma 2 2 3" xfId="4805" xr:uid="{D6D99DC9-FB89-4655-B37C-DF510FAF40D0}"/>
    <cellStyle name="Comma 2 2 4" xfId="5518" xr:uid="{37D9B01E-3CC6-4067-91C2-13CC9B222572}"/>
    <cellStyle name="Comma 2 3" xfId="81" xr:uid="{AAF6278A-A69F-4ED1-AB1D-8ADFF108E1A9}"/>
    <cellStyle name="Comma 2 4" xfId="82" xr:uid="{660B4C52-0AF4-4263-8370-C8A7CF647A43}"/>
    <cellStyle name="Comma 3" xfId="4293" xr:uid="{78057332-F3BF-485E-BD54-FAB1CF9C2A9C}"/>
    <cellStyle name="Comma 3 2" xfId="4577" xr:uid="{49B77319-5843-4DEC-987E-9E0AD30924AF}"/>
    <cellStyle name="Comma 3 2 2" xfId="4924" xr:uid="{4A52566C-66D6-4F9C-8A40-A53114CAF6E8}"/>
    <cellStyle name="Comma 3 2 2 2" xfId="5494" xr:uid="{28752C87-F0DE-41A0-8E0B-DC9F23A4BF28}"/>
    <cellStyle name="Comma 3 2 3" xfId="5492" xr:uid="{F627A9F8-B2BA-429F-861E-C96FCB33EDB7}"/>
    <cellStyle name="Comma 3 2 4" xfId="5519" xr:uid="{B467790E-FD73-42F5-AC38-F297919CCA47}"/>
    <cellStyle name="Comma 3 3" xfId="4407" xr:uid="{6F8DC2F1-2890-49DB-BEC9-999F66B24E6F}"/>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3" xfId="4411" xr:uid="{132FE3D1-6BF9-4330-ACB7-8DFDA0733F8F}"/>
    <cellStyle name="Currency 10 3" xfId="10" xr:uid="{98388869-EAD4-4F19-9DCB-C38137E22AAE}"/>
    <cellStyle name="Currency 10 3 2" xfId="3670" xr:uid="{7D518BF8-EE25-4CBA-9677-B7DFCEF83B3E}"/>
    <cellStyle name="Currency 10 3 2 2" xfId="4493" xr:uid="{63E3AE81-03F7-49CF-8ACC-7785FB769902}"/>
    <cellStyle name="Currency 10 3 3" xfId="4412" xr:uid="{141AA78D-8C9C-4AC6-96C4-5DB47200BB41}"/>
    <cellStyle name="Currency 10 4" xfId="3671" xr:uid="{0F684444-5D36-4B35-95FC-4B62B0DBFF93}"/>
    <cellStyle name="Currency 10 4 2" xfId="4494" xr:uid="{3BED2A5E-D23E-44CC-B39D-FE7945310BCE}"/>
    <cellStyle name="Currency 10 5" xfId="4410" xr:uid="{5C71DC76-39C9-4F9A-80CB-D4BCA8D1F9BF}"/>
    <cellStyle name="Currency 10 6" xfId="4763" xr:uid="{3F1D3542-6BD8-483A-8CE6-ACB186A7DFC8}"/>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3" xfId="4414" xr:uid="{EDE61D86-6A38-4B1C-ABA2-79C5DDB273D5}"/>
    <cellStyle name="Currency 11 3" xfId="13" xr:uid="{05557200-6C94-455B-9F47-6F63D4B788BC}"/>
    <cellStyle name="Currency 11 3 2" xfId="3673" xr:uid="{6E8C731C-8626-4F98-97BE-1A33F1FD084B}"/>
    <cellStyle name="Currency 11 3 2 2" xfId="4496" xr:uid="{AC818598-434A-4D97-B929-A7F25D367A9E}"/>
    <cellStyle name="Currency 11 3 3" xfId="4415" xr:uid="{7C607BA5-62C9-42C3-8E93-0466B638328E}"/>
    <cellStyle name="Currency 11 4" xfId="3674" xr:uid="{2AAAF4B3-FF61-4A8F-BCB2-6D7438F517F6}"/>
    <cellStyle name="Currency 11 4 2" xfId="4497" xr:uid="{5E12718D-0A8D-4CD1-B0F7-C56CBE1D5F16}"/>
    <cellStyle name="Currency 11 5" xfId="4294" xr:uid="{874C1E1E-2210-462D-A519-0314DFD5D195}"/>
    <cellStyle name="Currency 11 5 2" xfId="4699" xr:uid="{5C7481BD-DDFB-4C9D-8E39-1F823BE35C1A}"/>
    <cellStyle name="Currency 11 5 3" xfId="4888" xr:uid="{9FF1DC6A-0AC9-482D-BDC7-F906DDE7F0D6}"/>
    <cellStyle name="Currency 11 5 3 2" xfId="5483" xr:uid="{57E98EE1-3062-4F7B-B44C-4C55EB4E3097}"/>
    <cellStyle name="Currency 11 5 3 3" xfId="4925" xr:uid="{EB347F61-0F63-43CE-B0AC-1B89E0850150}"/>
    <cellStyle name="Currency 11 5 4" xfId="4865" xr:uid="{F76D22E2-2065-4F56-8BEF-17F9168766D3}"/>
    <cellStyle name="Currency 11 6" xfId="4413" xr:uid="{CB5891CF-C8B3-4B62-9AC3-AAE6E6993CE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3" xfId="4417" xr:uid="{BB122063-C2A0-403F-AAD4-8DF438E92AE3}"/>
    <cellStyle name="Currency 12 3" xfId="3676" xr:uid="{86DDAB52-E409-4019-88E4-258F3E4D628A}"/>
    <cellStyle name="Currency 12 3 2" xfId="4499" xr:uid="{2BBB317D-12EC-47CA-B30F-4DFBB6226813}"/>
    <cellStyle name="Currency 12 4" xfId="4416" xr:uid="{B77DFB71-69E3-4A0C-8A93-1D4C16120DDC}"/>
    <cellStyle name="Currency 13" xfId="16" xr:uid="{5898E85B-7F91-4271-BE10-38C46B56DE0E}"/>
    <cellStyle name="Currency 13 2" xfId="4296" xr:uid="{B378493B-6BBC-4EFD-88E3-BF46D3552B3D}"/>
    <cellStyle name="Currency 13 2 2" xfId="4579" xr:uid="{01E1EB5F-A696-4DB3-9431-D91798FE31AD}"/>
    <cellStyle name="Currency 13 3" xfId="4297" xr:uid="{0FCB0231-8D2A-46A2-ADC9-8EFFE48E28CC}"/>
    <cellStyle name="Currency 13 3 2" xfId="4927" xr:uid="{4CA4FBE6-D865-40AA-A6F9-DF9149F5EA28}"/>
    <cellStyle name="Currency 13 4" xfId="4295" xr:uid="{BA07601C-D51B-4BC1-8732-754F15EBA5CA}"/>
    <cellStyle name="Currency 13 4 2" xfId="4578" xr:uid="{8EEB68E9-B27C-4202-B3AF-AF92F10EC3A6}"/>
    <cellStyle name="Currency 13 5" xfId="4926" xr:uid="{48A9E63D-1F50-411A-8953-E0CEE10DDF67}"/>
    <cellStyle name="Currency 14" xfId="17" xr:uid="{06093C67-F3EF-4031-8944-64EC6F01C22C}"/>
    <cellStyle name="Currency 14 2" xfId="3677" xr:uid="{B6DCEDD0-B4B9-40EC-AF2A-EF87C975C7B7}"/>
    <cellStyle name="Currency 14 2 2" xfId="4500" xr:uid="{21B39870-ED7B-4761-BB3E-9EF12273A02D}"/>
    <cellStyle name="Currency 14 3" xfId="4418" xr:uid="{1213141F-30C0-4E69-80FC-0E098588FCB5}"/>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2" xfId="4928" xr:uid="{767DE1F1-D314-4B1B-9A03-D2706F477CBF}"/>
    <cellStyle name="Currency 2 2 2 3" xfId="22" xr:uid="{0379199C-FE4A-4C72-8AC8-5785B534489C}"/>
    <cellStyle name="Currency 2 2 2 3 2" xfId="3678" xr:uid="{E5D7B05C-11A9-4A0B-A785-AC64947E745F}"/>
    <cellStyle name="Currency 2 2 2 3 2 2" xfId="4501" xr:uid="{14379DB5-A0D0-4729-833E-8A6D26946D3F}"/>
    <cellStyle name="Currency 2 2 2 3 3" xfId="4422" xr:uid="{2098205C-27A5-4369-BB68-2BBFB7510A7F}"/>
    <cellStyle name="Currency 2 2 2 4" xfId="3679" xr:uid="{BB2AA7D3-BC24-468B-904E-0F265BB21837}"/>
    <cellStyle name="Currency 2 2 2 4 2" xfId="4502" xr:uid="{A5605DB2-D4D6-4E9E-B2FB-A37C9D9D1AE5}"/>
    <cellStyle name="Currency 2 2 2 5" xfId="4421" xr:uid="{FF1625D0-5242-4DC7-9C55-CAA945188B90}"/>
    <cellStyle name="Currency 2 2 3" xfId="3680" xr:uid="{AAFBC450-B221-44C5-ABA8-8453AB397250}"/>
    <cellStyle name="Currency 2 2 3 2" xfId="4503" xr:uid="{3CAFB6D4-FED4-439E-A692-485DC56F5E95}"/>
    <cellStyle name="Currency 2 2 4" xfId="4420" xr:uid="{3AA2C7AD-048D-4BC6-8EC5-DC966E59C5B3}"/>
    <cellStyle name="Currency 2 3" xfId="23" xr:uid="{F9CE5D19-4398-4D88-898B-4DF2D9EC4212}"/>
    <cellStyle name="Currency 2 3 2" xfId="3681" xr:uid="{11AF0C30-EB1F-43B4-A07E-957DE1AF2E6A}"/>
    <cellStyle name="Currency 2 3 2 2" xfId="4504" xr:uid="{F6B1E221-3323-41DF-85DF-B3EB75237C38}"/>
    <cellStyle name="Currency 2 3 3" xfId="4423" xr:uid="{08937C08-7B5B-4AD8-91AE-7600FF8626B7}"/>
    <cellStyle name="Currency 2 4" xfId="3682" xr:uid="{8B8F9A4D-2297-465D-8295-FC8375F02ED0}"/>
    <cellStyle name="Currency 2 4 2" xfId="4505" xr:uid="{A91127AB-3371-4A67-A002-689066C2B3C6}"/>
    <cellStyle name="Currency 2 5" xfId="4419" xr:uid="{65367035-848F-488D-A1F6-702E2D74F719}"/>
    <cellStyle name="Currency 2 5 2" xfId="4684" xr:uid="{019E4EF7-6732-4B23-BC3C-7611F8545E5D}"/>
    <cellStyle name="Currency 2 6" xfId="4685" xr:uid="{224272CA-FD63-46C5-AB22-8831E873ADD5}"/>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3" xfId="4425" xr:uid="{821AE0E4-35DA-4F44-8FF4-A93619B5DC77}"/>
    <cellStyle name="Currency 3 3" xfId="26" xr:uid="{6D877B41-C83B-4139-A4B1-1CE705CD4751}"/>
    <cellStyle name="Currency 3 3 2" xfId="3684" xr:uid="{F7BD1816-D451-463E-8D83-A6BA7710AB0D}"/>
    <cellStyle name="Currency 3 3 2 2" xfId="4507" xr:uid="{5AB52432-CD09-42E7-AA2F-FE8440770862}"/>
    <cellStyle name="Currency 3 3 3" xfId="4426" xr:uid="{249404E3-6D24-4AFF-9851-C5A51F4A8610}"/>
    <cellStyle name="Currency 3 4" xfId="27" xr:uid="{00E44300-51A3-4DF4-A1CD-9B4CA05DDDF8}"/>
    <cellStyle name="Currency 3 4 2" xfId="3685" xr:uid="{0D5EB8C9-22A0-4A26-9923-86DBB7C5C1FB}"/>
    <cellStyle name="Currency 3 4 2 2" xfId="4508" xr:uid="{7174C30D-278C-42B9-A88F-BC87C986104E}"/>
    <cellStyle name="Currency 3 4 3" xfId="4427" xr:uid="{37FEBFE6-4F00-4A24-B718-8F2A8C754E48}"/>
    <cellStyle name="Currency 3 5" xfId="3686" xr:uid="{062DC98C-73BF-4047-8749-0E76DD9FE53A}"/>
    <cellStyle name="Currency 3 5 2" xfId="4509" xr:uid="{CAE96761-A650-453D-B4E6-4AC394DBA0B4}"/>
    <cellStyle name="Currency 3 6" xfId="4424" xr:uid="{9E161106-2646-45BA-A985-09785E9EF4F1}"/>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3" xfId="4429" xr:uid="{982CC272-22ED-457F-84E0-577112C9BD88}"/>
    <cellStyle name="Currency 4 3" xfId="30" xr:uid="{850D1198-33A5-4BFA-B570-8C4A076F65F7}"/>
    <cellStyle name="Currency 4 3 2" xfId="3688" xr:uid="{5AA462AE-8EE5-4F5B-AB1D-103A408757D2}"/>
    <cellStyle name="Currency 4 3 2 2" xfId="4511" xr:uid="{429C1E90-0BAF-412C-837D-485A87BB0FE6}"/>
    <cellStyle name="Currency 4 3 3" xfId="4430" xr:uid="{EDA50E2D-93B1-40E2-84B4-0B103714B226}"/>
    <cellStyle name="Currency 4 4" xfId="3689" xr:uid="{C9FD4A8B-4FD6-4559-B4DA-B4E427A78FE0}"/>
    <cellStyle name="Currency 4 4 2" xfId="4512" xr:uid="{CCAF66B5-E438-42DD-843F-D8C74B50FF5D}"/>
    <cellStyle name="Currency 4 5" xfId="4299" xr:uid="{8A780965-8D1D-4A8B-94B5-F03EC038FFF8}"/>
    <cellStyle name="Currency 4 5 2" xfId="4700" xr:uid="{EDBFDF66-F115-4FD0-9F90-38731141A04C}"/>
    <cellStyle name="Currency 4 5 3" xfId="4889" xr:uid="{3DAEC3A0-9580-4195-97EE-125AE9619E77}"/>
    <cellStyle name="Currency 4 5 3 2" xfId="5484" xr:uid="{B1CE1EAE-5DAF-4A3E-8FBD-CFB2F8C10A65}"/>
    <cellStyle name="Currency 4 5 3 3" xfId="4929" xr:uid="{CA702A5F-D772-4249-8F69-B9514680F146}"/>
    <cellStyle name="Currency 4 5 4" xfId="4866" xr:uid="{FA271F09-2F09-41B2-A2FE-13490A22AA0F}"/>
    <cellStyle name="Currency 4 6" xfId="4428" xr:uid="{FB4AB46C-78B3-43F2-8814-EF48BC7C4AC8}"/>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3" xfId="4431" xr:uid="{20016A97-3173-4953-A53B-3ABFD9AB3A55}"/>
    <cellStyle name="Currency 5 3" xfId="4300" xr:uid="{D7A66DD3-42F0-44A5-BD6F-BD73F25A064F}"/>
    <cellStyle name="Currency 5 3 2" xfId="4701" xr:uid="{51AB5654-E88C-4E58-B8A6-DB931A2EF51F}"/>
    <cellStyle name="Currency 5 3 2 2" xfId="5474" xr:uid="{F2F3EB35-68F1-48A8-9C17-691AEE4294D1}"/>
    <cellStyle name="Currency 5 3 2 3" xfId="4931" xr:uid="{843DAA27-7740-40B5-A783-C362D233E0E7}"/>
    <cellStyle name="Currency 5 4" xfId="4930" xr:uid="{C619E555-98DC-495E-A030-067E1D91BD58}"/>
    <cellStyle name="Currency 6" xfId="33" xr:uid="{FD8980CF-C3BF-47E4-AC7B-4CFB1811B3A9}"/>
    <cellStyle name="Currency 6 2" xfId="3691" xr:uid="{964D16E2-5DB1-473D-8C75-272A96E4E890}"/>
    <cellStyle name="Currency 6 2 2" xfId="4514" xr:uid="{56DC4BE6-3C60-4567-B85B-9D6C7B7C32E4}"/>
    <cellStyle name="Currency 6 3" xfId="4301" xr:uid="{A089EF9D-155D-4240-8463-83D07C1B1139}"/>
    <cellStyle name="Currency 6 3 2" xfId="4702" xr:uid="{25DD79C3-9B93-4028-93A0-726C8E906CDF}"/>
    <cellStyle name="Currency 6 3 3" xfId="4890" xr:uid="{F8A7F396-683F-4FE0-AC76-57A9D87057FA}"/>
    <cellStyle name="Currency 6 3 3 2" xfId="5485" xr:uid="{78175178-1B88-464A-85BB-ED91570B5159}"/>
    <cellStyle name="Currency 6 3 3 3" xfId="4932" xr:uid="{650F6824-1B23-4286-BB1B-BD16FCC592D5}"/>
    <cellStyle name="Currency 6 3 4" xfId="4867" xr:uid="{F66D8B77-4B2E-4864-99B1-655CE96A7EEE}"/>
    <cellStyle name="Currency 6 4" xfId="4432" xr:uid="{D30D4D9D-9885-4076-AD3F-E5723D5CD27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3" xfId="4434" xr:uid="{43A8205F-CE7B-4975-8AD0-738A56E98613}"/>
    <cellStyle name="Currency 7 3" xfId="3693" xr:uid="{47A6C2E9-87B1-4FE5-A900-2C7D3A917307}"/>
    <cellStyle name="Currency 7 3 2" xfId="4516" xr:uid="{7E077BF9-637B-48DA-BE5E-533E6E41051B}"/>
    <cellStyle name="Currency 7 4" xfId="4433" xr:uid="{E39A3BB3-D230-4127-9F99-2BCD81933FB7}"/>
    <cellStyle name="Currency 7 5" xfId="4764" xr:uid="{0A20A6D9-D275-46D1-9045-468D00746E83}"/>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3" xfId="4436" xr:uid="{14CC5EDA-8B3C-4DFE-879A-D4BEF1F1F233}"/>
    <cellStyle name="Currency 8 3" xfId="38" xr:uid="{D2D84D4B-D1EF-495C-B341-57FA5DE48AA1}"/>
    <cellStyle name="Currency 8 3 2" xfId="3695" xr:uid="{9B578A08-8070-4306-A18C-4DC58576DD82}"/>
    <cellStyle name="Currency 8 3 2 2" xfId="4518" xr:uid="{4052BDC1-33F5-43D0-A623-6A0ABCEDA841}"/>
    <cellStyle name="Currency 8 3 3" xfId="4437" xr:uid="{CB03DDF2-944C-4BC0-9AD9-C48256CEB0D8}"/>
    <cellStyle name="Currency 8 4" xfId="39" xr:uid="{E7BF237C-8850-4A2D-B76A-12945DCC0483}"/>
    <cellStyle name="Currency 8 4 2" xfId="3696" xr:uid="{EB230474-A348-4A78-B48E-96D5123476DD}"/>
    <cellStyle name="Currency 8 4 2 2" xfId="4519" xr:uid="{08CC3865-26DC-4C9D-BF55-AE65950FF861}"/>
    <cellStyle name="Currency 8 4 3" xfId="4438" xr:uid="{2EA82AA6-79CE-41A9-BC4D-A75E7E47A3B3}"/>
    <cellStyle name="Currency 8 5" xfId="3697" xr:uid="{B047E04A-7E32-4BB8-98F0-813C23225C09}"/>
    <cellStyle name="Currency 8 5 2" xfId="4520" xr:uid="{BC4660F9-79DD-4849-A0C9-FB8516A7C2E3}"/>
    <cellStyle name="Currency 8 6" xfId="4435" xr:uid="{C8992224-157C-432B-BB8A-DF656021096A}"/>
    <cellStyle name="Currency 8 7" xfId="4765" xr:uid="{66144D61-8F72-4C58-A58C-ABA08574311E}"/>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3" xfId="4440" xr:uid="{3E452463-4C88-40D1-BD6D-4EA6AA49E683}"/>
    <cellStyle name="Currency 9 3" xfId="42" xr:uid="{BBFD98E8-CC08-4D30-9D61-B1520254E37C}"/>
    <cellStyle name="Currency 9 3 2" xfId="3699" xr:uid="{12005BE3-B101-4784-892E-4A4ABE3D7AC5}"/>
    <cellStyle name="Currency 9 3 2 2" xfId="4522" xr:uid="{C126ED98-589D-4362-8D65-1ADF8E01D2CF}"/>
    <cellStyle name="Currency 9 3 3" xfId="4441" xr:uid="{7059ADCB-BE1D-4EE6-9F74-C7A71F8F0AE1}"/>
    <cellStyle name="Currency 9 4" xfId="3700" xr:uid="{8DFA127D-0E75-4A2F-9BEE-2DF765487E9D}"/>
    <cellStyle name="Currency 9 4 2" xfId="4523" xr:uid="{1BFE7F66-9724-4A5B-9717-1B2BC0DEC953}"/>
    <cellStyle name="Currency 9 5" xfId="4302" xr:uid="{4E442E77-35A1-456C-827C-2D3D42F765BA}"/>
    <cellStyle name="Currency 9 5 2" xfId="4703" xr:uid="{3BDF87A0-F6EC-4755-B2F7-C8659D69B200}"/>
    <cellStyle name="Currency 9 5 3" xfId="4891" xr:uid="{66C7F4FC-CD38-4ACB-871E-9B421453DF3D}"/>
    <cellStyle name="Currency 9 5 4" xfId="4868" xr:uid="{5B5AD1CD-0577-495D-A0F1-C7055A56A760}"/>
    <cellStyle name="Currency 9 6" xfId="4439" xr:uid="{8342876A-405C-4CEC-8691-EE7DFE839E1E}"/>
    <cellStyle name="Hyperlink 2" xfId="6" xr:uid="{6CFFD761-E1C4-4FFC-9C82-FDD569F38491}"/>
    <cellStyle name="Hyperlink 2 2" xfId="5527" xr:uid="{1B94B4D0-0F71-438F-AEA6-27EBD17D3E90}"/>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22" xr:uid="{58867014-A068-4910-8BE0-F2F8CFD5B745}"/>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43" xr:uid="{4B4F32F4-D3BE-4697-92BF-1CD2BD3B89C9}"/>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3" xfId="148" xr:uid="{4DB64224-7FAE-455D-8C06-2B6E639C3470}"/>
    <cellStyle name="Normal 10 2 2 3 2 3 2" xfId="3765" xr:uid="{C0D3A702-C2B8-464B-89C6-4F74C3534B7F}"/>
    <cellStyle name="Normal 10 2 2 3 2 4" xfId="149" xr:uid="{6335E6DC-8273-4B3B-817A-81FC2C7988E9}"/>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4" xfId="172" xr:uid="{18C7E7FB-C419-42F6-BAE2-8DA1E97357B6}"/>
    <cellStyle name="Normal 10 2 2 6 4 2" xfId="4778" xr:uid="{56D39986-F091-48B1-A10B-B6F0127ABC5C}"/>
    <cellStyle name="Normal 10 2 2 6 4 3" xfId="4844" xr:uid="{AE3159A2-A1EE-4179-A0F5-75C8D6FF19BA}"/>
    <cellStyle name="Normal 10 2 2 6 4 4" xfId="4816" xr:uid="{670CB828-9AD6-4A5E-8A7C-A56F691E6850}"/>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3" xfId="180" xr:uid="{5C4F3C16-4DCE-43FB-95FE-FCD2C66F8608}"/>
    <cellStyle name="Normal 10 2 3 2 2 3 2" xfId="3785" xr:uid="{7848EF83-4D07-474B-9747-EB8BFDB21F0A}"/>
    <cellStyle name="Normal 10 2 3 2 2 4" xfId="181" xr:uid="{B924E656-BCF0-4D67-B830-DFA27B9AA0C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4" xfId="204" xr:uid="{115A767C-9A34-46E5-98A0-BE6EB0F03DB9}"/>
    <cellStyle name="Normal 10 2 3 5 4 2" xfId="4779" xr:uid="{CB94C205-4E20-4796-AEF9-622C3A7A77C8}"/>
    <cellStyle name="Normal 10 2 3 5 4 3" xfId="4845" xr:uid="{B5A58E65-230B-4406-83B5-702AA9591754}"/>
    <cellStyle name="Normal 10 2 3 5 4 4" xfId="4817" xr:uid="{0E034590-9739-4ED1-980A-7D06F575E61C}"/>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4" xfId="251" xr:uid="{244B3479-B852-48E5-BAEA-8E9A5DDE09B2}"/>
    <cellStyle name="Normal 10 2 7 4 2" xfId="4777" xr:uid="{BC25BBE4-66C8-4143-9951-42E36AC38B61}"/>
    <cellStyle name="Normal 10 2 7 4 3" xfId="4846" xr:uid="{6B120930-3D0B-4D58-ACEA-4D80B154E543}"/>
    <cellStyle name="Normal 10 2 7 4 4" xfId="4815" xr:uid="{FCFD6E76-970D-4D19-8103-AA625E927C53}"/>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04" xr:uid="{5AC8A472-1874-4D42-AE79-CFC255FD98E6}"/>
    <cellStyle name="Normal 10 3 3 2 2 2 3" xfId="4705" xr:uid="{6F3D4752-D41A-4FD2-94BE-6966A9DDC139}"/>
    <cellStyle name="Normal 10 3 3 2 2 3" xfId="328" xr:uid="{03EA47A2-FCA6-493E-8BCB-8143C776488D}"/>
    <cellStyle name="Normal 10 3 3 2 2 3 2" xfId="4706" xr:uid="{A5A400FB-C4BC-4326-A147-D081CF4B0DA2}"/>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07" xr:uid="{87B67658-401D-4398-92E8-3BE7374C7A3E}"/>
    <cellStyle name="Normal 10 3 3 2 3 3" xfId="332" xr:uid="{D00F50AA-2D22-479F-841A-732B2602B7B6}"/>
    <cellStyle name="Normal 10 3 3 2 3 4" xfId="333" xr:uid="{DDAC8524-9DF5-45EF-B58D-F5F1A11AFA11}"/>
    <cellStyle name="Normal 10 3 3 2 4" xfId="334" xr:uid="{C44FBFFC-B70A-4609-B44F-1CFC8D4B5B07}"/>
    <cellStyle name="Normal 10 3 3 2 4 2" xfId="4708" xr:uid="{EC901E6F-0988-4BA6-9B29-83EF08AA7DD2}"/>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09" xr:uid="{F7EC76B1-E59C-4FDC-B330-9EC109A512B9}"/>
    <cellStyle name="Normal 10 3 3 3 2 3" xfId="340" xr:uid="{5C740DB4-2057-481A-9B02-84B921D6682D}"/>
    <cellStyle name="Normal 10 3 3 3 2 4" xfId="341" xr:uid="{9E9CCBC7-0D20-4E2E-B9E8-C7EF3F33E539}"/>
    <cellStyle name="Normal 10 3 3 3 3" xfId="342" xr:uid="{10139165-B065-49FD-8A87-C847280E77E7}"/>
    <cellStyle name="Normal 10 3 3 3 3 2" xfId="4710" xr:uid="{7C92EB4C-3B93-4F33-9D3F-9C8305D2F4EF}"/>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11" xr:uid="{D7CAE622-B0DA-4316-A636-08E64D288230}"/>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47" xr:uid="{070E7974-68F8-473A-A069-7D9A05782BFB}"/>
    <cellStyle name="Normal 10 9 2 3" xfId="684" xr:uid="{F00A981C-2F89-43D5-B0AC-124D53E9F409}"/>
    <cellStyle name="Normal 10 9 2 4" xfId="685" xr:uid="{323219B9-0348-4CD9-B5B7-1CA64671F737}"/>
    <cellStyle name="Normal 10 9 3" xfId="686" xr:uid="{C8CE44CE-5630-4281-A2AF-ED7F1811D4D5}"/>
    <cellStyle name="Normal 10 9 3 2" xfId="5506" xr:uid="{E00750D7-3410-48DD-82B3-D579C599F0E2}"/>
    <cellStyle name="Normal 10 9 4" xfId="687" xr:uid="{B2FEB87C-CA84-46E0-B15C-D3D05C2A3E26}"/>
    <cellStyle name="Normal 10 9 4 2" xfId="4776" xr:uid="{A7CF3A5F-EE7B-4CC9-94C2-71D32CA735E6}"/>
    <cellStyle name="Normal 10 9 4 3" xfId="4848" xr:uid="{B68D9023-51C9-46EB-95CF-5AAB03667B20}"/>
    <cellStyle name="Normal 10 9 4 4" xfId="4814" xr:uid="{17D1ED5A-3E5E-4EEF-A5DF-ACFBB3BBD291}"/>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3" xfId="4310" xr:uid="{B5D3E26A-8A11-48F4-96DC-43640226F100}"/>
    <cellStyle name="Normal 11 3 2" xfId="4766" xr:uid="{F6BEFF08-566B-4548-BB17-BA9AE6D98C7E}"/>
    <cellStyle name="Normal 11 3 3" xfId="4892" xr:uid="{B1B9EF4A-0E06-4F60-8F32-B682D9A7B21B}"/>
    <cellStyle name="Normal 11 3 4" xfId="4869" xr:uid="{E671E24B-4F42-421A-8067-EEE6D78590A1}"/>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3" xfId="4443" xr:uid="{2B3B0DF8-3808-4CFF-AEED-F63C2485D70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3" xfId="4312" xr:uid="{29E24792-B870-4BAB-AACC-387D187345C5}"/>
    <cellStyle name="Normal 13 2 3 2" xfId="4767" xr:uid="{1C80165F-F73E-45EE-A7D6-1B079E5A6831}"/>
    <cellStyle name="Normal 13 2 3 3" xfId="4893" xr:uid="{F00F7CDF-6FD2-473A-8F5B-6720AD954F17}"/>
    <cellStyle name="Normal 13 2 3 4" xfId="4870" xr:uid="{9CC79442-872C-4F53-9B0C-7A2DD1A659A2}"/>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3 4 2" xfId="4780" xr:uid="{5E4768EC-1D44-4C96-8D31-C4CA08035230}"/>
    <cellStyle name="Normal 13 3 5" xfId="4894" xr:uid="{6AF815AD-3BBF-4C96-8DFB-5B760C52519F}"/>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4" xfId="4315" xr:uid="{22CC8DC9-E4BA-40AD-AA0A-DD1CFCBF3FA9}"/>
    <cellStyle name="Normal 14 4 2" xfId="4587" xr:uid="{942FB245-520A-49E7-9F07-6946529D6C87}"/>
    <cellStyle name="Normal 14 4 2 2" xfId="4768" xr:uid="{287E2846-B2E3-49F1-8359-96C18DDDF212}"/>
    <cellStyle name="Normal 14 4 3" xfId="4895" xr:uid="{54A9AF15-20D2-4C19-851C-FDE66281C387}"/>
    <cellStyle name="Normal 14 4 4" xfId="4871" xr:uid="{3182999A-62FF-4197-AD6D-C2E0F6BD1672}"/>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3" xfId="4448" xr:uid="{F140C1EE-0D9E-44C4-85B9-91E1EBDA61D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3 4 2" xfId="4781" xr:uid="{3EC05456-C64C-4DA5-9476-54FDA49AC721}"/>
    <cellStyle name="Normal 15 3 5" xfId="4897" xr:uid="{1C7B45AF-95AA-4BA6-8D38-1F1E52734A28}"/>
    <cellStyle name="Normal 15 4" xfId="4317" xr:uid="{8D39809D-26D4-4C6B-9648-4D8B4EE914CC}"/>
    <cellStyle name="Normal 15 4 2" xfId="4589" xr:uid="{64FD5A7D-8B84-4992-9D1F-34D88340CC06}"/>
    <cellStyle name="Normal 15 4 2 2" xfId="4769" xr:uid="{46F6B537-EE3C-4CCB-863E-C7A0BB8E998C}"/>
    <cellStyle name="Normal 15 4 3" xfId="4896" xr:uid="{67F3C74A-B8BC-45EC-B815-0ED84101BBB4}"/>
    <cellStyle name="Normal 15 4 4" xfId="4872" xr:uid="{72F31DE7-69E1-45D6-9AD5-ED2F541E3F5A}"/>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2 4 2" xfId="4782" xr:uid="{DBD725FA-568F-44DD-960D-4D756F7585C3}"/>
    <cellStyle name="Normal 16 2 5" xfId="4898" xr:uid="{8B471CB7-427D-4A34-9E6A-0E5E54F1165D}"/>
    <cellStyle name="Normal 16 3" xfId="4449" xr:uid="{4CB36D0B-8688-4DFD-B491-8442610D823D}"/>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4" xfId="4534" xr:uid="{1C5CCAC4-DD79-4693-AE15-9A77F9A4C8CB}"/>
    <cellStyle name="Normal 17 2 4 2" xfId="4783" xr:uid="{70F9A497-838A-43A0-93F5-A7ECDE4CAA03}"/>
    <cellStyle name="Normal 17 2 5" xfId="4899" xr:uid="{08989D89-2D7D-481C-9555-59FC4B1EF69D}"/>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3" xfId="4323" xr:uid="{6A089E40-0DCD-418C-98E9-CE5E7CD39836}"/>
    <cellStyle name="Normal 18 3 2" xfId="4770" xr:uid="{424385FD-F3D9-4FD0-ABD6-B5F805997CF8}"/>
    <cellStyle name="Normal 18 3 3" xfId="4900" xr:uid="{D9744F9A-3394-44E1-BF5D-C90274C02844}"/>
    <cellStyle name="Normal 18 3 4" xfId="4873" xr:uid="{13471566-9AD2-4544-86EF-AB5250FDD283}"/>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3" xfId="4453" xr:uid="{E17C21E5-4C68-4B01-95E7-647E815D1D4E}"/>
    <cellStyle name="Normal 19 3" xfId="3714" xr:uid="{9F8F8698-F5D0-4FA3-B4EC-94026A84F688}"/>
    <cellStyle name="Normal 19 3 2" xfId="4537" xr:uid="{0E60B9B6-847B-4658-8ACD-4C18248F6F8E}"/>
    <cellStyle name="Normal 19 4" xfId="4452" xr:uid="{3DEE693B-B173-41CA-9078-4C6B5BB00ED9}"/>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3" xfId="4455" xr:uid="{BEB04018-2A74-48F1-9DDB-79D3E8CFDE30}"/>
    <cellStyle name="Normal 2 2 3" xfId="3716" xr:uid="{651E2867-3AD3-4665-B13E-6DF7662EBC88}"/>
    <cellStyle name="Normal 2 2 3 2" xfId="4539" xr:uid="{2C8E7C1C-EE8F-4E7B-9694-D99683118FA7}"/>
    <cellStyle name="Normal 2 2 3 2 2" xfId="4799" xr:uid="{B031B821-3F12-471F-932C-81AB1B64C91E}"/>
    <cellStyle name="Normal 2 2 3 2 2 2" xfId="4832" xr:uid="{F56FDBBA-A6F4-490F-BF17-8F0CCF56F958}"/>
    <cellStyle name="Normal 2 2 3 2 2 3" xfId="5520" xr:uid="{F6E5DB15-B6E1-4D7C-B42F-CD590D4975B7}"/>
    <cellStyle name="Normal 2 2 3 2 3" xfId="4918" xr:uid="{5FCED2ED-94D0-439A-964C-B6DEC70E6F1A}"/>
    <cellStyle name="Normal 2 2 3 2 4" xfId="5473" xr:uid="{DD09EF3E-BF52-4AE1-A36E-042DA363ED78}"/>
    <cellStyle name="Normal 2 2 3 3" xfId="4697" xr:uid="{192123EA-DBCA-4DE9-A920-FFB3E3500CE0}"/>
    <cellStyle name="Normal 2 2 3 4" xfId="4874" xr:uid="{825AA413-3B6A-41DB-8E77-1C56691A5821}"/>
    <cellStyle name="Normal 2 2 3 5" xfId="4863" xr:uid="{9C4DD480-6A39-44A8-98BF-22303EC68513}"/>
    <cellStyle name="Normal 2 2 4" xfId="4324" xr:uid="{8879226F-2111-4565-AF46-876A7BE55D44}"/>
    <cellStyle name="Normal 2 2 4 2" xfId="4595" xr:uid="{2D91A38E-CD3B-44CD-BF6E-21C05E055A25}"/>
    <cellStyle name="Normal 2 2 4 2 2" xfId="4771" xr:uid="{3A7028FD-6BEC-4C8C-A41C-43F543557172}"/>
    <cellStyle name="Normal 2 2 4 3" xfId="4901" xr:uid="{0B909970-B05E-42E5-8119-25C4A88D4294}"/>
    <cellStyle name="Normal 2 2 4 4" xfId="4875" xr:uid="{1AFC2858-0A3B-4AC0-A25E-6E741F75309A}"/>
    <cellStyle name="Normal 2 2 5" xfId="4454" xr:uid="{598C08F5-11D4-4448-A08A-BF99F7CDF576}"/>
    <cellStyle name="Normal 2 2 5 2" xfId="4831" xr:uid="{F26947DF-1C06-4C20-B20B-8DB96262887B}"/>
    <cellStyle name="Normal 2 2 6" xfId="4921" xr:uid="{19B9519D-A84B-448A-B934-7A022656D956}"/>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3" xfId="4326" xr:uid="{56672647-F51D-4E70-BAC2-C4754AD4990E}"/>
    <cellStyle name="Normal 2 3 2 3 2" xfId="4596" xr:uid="{2F06FFCC-8E3F-4F7F-9D23-D8FD2298DE6E}"/>
    <cellStyle name="Normal 2 3 2 3 2 2" xfId="4773" xr:uid="{A1C21B86-3510-4FFB-905A-1952B9623B81}"/>
    <cellStyle name="Normal 2 3 2 3 3" xfId="4903" xr:uid="{5C4E2A8A-02C6-40C8-AEF5-C067BBD94180}"/>
    <cellStyle name="Normal 2 3 2 3 4" xfId="4876" xr:uid="{C631B035-A52D-4AEB-8DF4-BB9E17B725D6}"/>
    <cellStyle name="Normal 2 3 2 4" xfId="4457" xr:uid="{8031A41A-87CE-4BED-97D5-5AB443231F25}"/>
    <cellStyle name="Normal 2 3 3" xfId="60" xr:uid="{0329DA15-9100-42D2-AC58-CF89BA42E37C}"/>
    <cellStyle name="Normal 2 3 4" xfId="61" xr:uid="{A673A61D-B139-4B22-A4F7-10EA91FE0A39}"/>
    <cellStyle name="Normal 2 3 5" xfId="3718" xr:uid="{1DFA6A32-8049-4B08-9CF8-504B7CD63081}"/>
    <cellStyle name="Normal 2 3 5 2" xfId="4541" xr:uid="{514B67E5-F79A-4D16-879F-1CBC15339BE5}"/>
    <cellStyle name="Normal 2 3 6" xfId="4325" xr:uid="{6F2093C5-8B64-44CE-9DAC-94D781F505EB}"/>
    <cellStyle name="Normal 2 3 6 2" xfId="4772" xr:uid="{077B404A-3C5E-4412-BFAF-1E88DBD336F9}"/>
    <cellStyle name="Normal 2 3 6 3" xfId="4902" xr:uid="{DD720490-AAA6-4311-AE3D-B55AEB215BDC}"/>
    <cellStyle name="Normal 2 3 6 4" xfId="4877" xr:uid="{A44FCBB2-86ED-4223-8845-00824C0F5097}"/>
    <cellStyle name="Normal 2 3 7" xfId="4456" xr:uid="{9F7AE942-3571-406F-A248-D179D2FC033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3" xfId="4841" xr:uid="{F86F4D1B-159D-4EB2-9845-E72E8D264796}"/>
    <cellStyle name="Normal 2 4 4" xfId="4458" xr:uid="{68194DA7-C351-4737-A6E2-1FA81ADAED31}"/>
    <cellStyle name="Normal 2 4 5" xfId="4922" xr:uid="{508986C8-5151-40B5-AED3-DC6F80E986E7}"/>
    <cellStyle name="Normal 2 4 6" xfId="4920" xr:uid="{7E02EC57-51B7-4CE8-9420-BFD0F03BB7EC}"/>
    <cellStyle name="Normal 2 5" xfId="3720" xr:uid="{84802378-391E-4E7D-A58C-96F5ABC97C04}"/>
    <cellStyle name="Normal 2 5 2" xfId="3735" xr:uid="{D890AF2F-23FF-4B9C-886C-14F6EE8EB2B4}"/>
    <cellStyle name="Normal 2 5 2 2" xfId="4558" xr:uid="{24D9E3FF-4EA8-4475-A455-6C0E503504F6}"/>
    <cellStyle name="Normal 2 5 2 2 2" xfId="4691" xr:uid="{D4C860EE-34B7-4EFE-AF63-C43A4C36B8E4}"/>
    <cellStyle name="Normal 2 5 3" xfId="4543" xr:uid="{4AF2022B-5ED7-4D45-893D-83AF6474317F}"/>
    <cellStyle name="Normal 2 5 3 2" xfId="4800" xr:uid="{18E4F8B2-687B-400A-B68F-45EEAF5EE9B0}"/>
    <cellStyle name="Normal 2 5 3 3" xfId="4914" xr:uid="{83A64713-54AC-4F66-A566-3FEBD4B5D50D}"/>
    <cellStyle name="Normal 2 5 3 4" xfId="5470" xr:uid="{729555FF-E098-4DA8-9B62-D67193C14FE4}"/>
    <cellStyle name="Normal 2 5 3 4 2" xfId="5514" xr:uid="{7FBAEEEB-42B8-4C88-80DF-CFBF766D4582}"/>
    <cellStyle name="Normal 2 5 4" xfId="4833" xr:uid="{E4EE04CA-863C-4AE2-B316-F201B7DFDC45}"/>
    <cellStyle name="Normal 2 5 5" xfId="4829" xr:uid="{A20B5792-A15C-478C-9950-BCA097F28B07}"/>
    <cellStyle name="Normal 2 5 6" xfId="4828" xr:uid="{366CE6E9-41AD-4578-8788-9F65A620D3CC}"/>
    <cellStyle name="Normal 2 5 7" xfId="4917" xr:uid="{DBC80D49-69A1-4A50-8FA3-9755B13B9BAC}"/>
    <cellStyle name="Normal 2 5 8" xfId="4887" xr:uid="{CDFF8B89-76E7-4876-8DFA-AAFDB4E21314}"/>
    <cellStyle name="Normal 2 6" xfId="3736" xr:uid="{062F5EAA-23BD-48A8-8B68-75D1E89C1A45}"/>
    <cellStyle name="Normal 2 6 2" xfId="4559" xr:uid="{E258376E-FD3C-449C-AEEB-382F70BAADD5}"/>
    <cellStyle name="Normal 2 6 2 2" xfId="4687" xr:uid="{96864E4F-31AA-426C-B002-D6804875A7F2}"/>
    <cellStyle name="Normal 2 6 3" xfId="4690" xr:uid="{D8241192-FA07-4708-A929-567C8F7EE44E}"/>
    <cellStyle name="Normal 2 6 3 2" xfId="5502" xr:uid="{10E5F017-9D10-46FA-9575-A62308534841}"/>
    <cellStyle name="Normal 2 6 4" xfId="4834" xr:uid="{FDF2B3F3-49C1-4217-9D94-9201C0F3716E}"/>
    <cellStyle name="Normal 2 6 5" xfId="4826" xr:uid="{39595384-F95C-4FD7-A8C1-DA3305C57D25}"/>
    <cellStyle name="Normal 2 6 5 2" xfId="4878" xr:uid="{648B52C0-FFE4-4886-915F-42097D96CC7D}"/>
    <cellStyle name="Normal 2 6 6" xfId="4812" xr:uid="{91E0FCD7-DD76-457F-82A6-FBB5556C9DB2}"/>
    <cellStyle name="Normal 2 6 7" xfId="5489" xr:uid="{64588AF0-E911-43E5-9F26-BCE549B2B672}"/>
    <cellStyle name="Normal 2 6 8" xfId="5498" xr:uid="{622DA9D4-0C54-4BC5-A6BC-94D86D80703A}"/>
    <cellStyle name="Normal 2 6 9" xfId="4686" xr:uid="{199A4BA5-BE42-4092-917A-F7372A739D25}"/>
    <cellStyle name="Normal 2 7" xfId="4406" xr:uid="{8D366A65-FEDC-4227-BE49-6A36FE242731}"/>
    <cellStyle name="Normal 2 7 2" xfId="4712" xr:uid="{4F8066CD-FCEC-40F2-B85B-D9D686567971}"/>
    <cellStyle name="Normal 2 7 3" xfId="4835" xr:uid="{734E0DD5-3B88-4EC7-819C-A5C8AEB40394}"/>
    <cellStyle name="Normal 2 7 4" xfId="5471" xr:uid="{1584B070-C7F8-4480-AFDC-EAD771D5EA43}"/>
    <cellStyle name="Normal 2 7 5" xfId="4688" xr:uid="{1711BE3E-2D2A-4B75-9826-F4CB93FA9213}"/>
    <cellStyle name="Normal 2 8" xfId="4761" xr:uid="{95A3EAE9-C548-4CE6-BF30-E9BC2E0DF32C}"/>
    <cellStyle name="Normal 2 9" xfId="4830" xr:uid="{F4820551-9D2A-4A40-B4C5-A22F401B523F}"/>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4796" xr:uid="{C5CEA23E-F1E7-4BDE-9362-D09F46929147}"/>
    <cellStyle name="Normal 20 2 2 5" xfId="4912" xr:uid="{40C19F7A-D6A6-4CFB-8CDC-B0F76618C08E}"/>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4795" xr:uid="{C1022194-72F7-48DB-9784-FF2D9D145374}"/>
    <cellStyle name="Normal 20 2 6" xfId="4911" xr:uid="{B34E99F1-0DAD-46AF-BC4F-A936FF1E2752}"/>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4774" xr:uid="{E731F66E-6E20-4C4F-8D3B-232629C07873}"/>
    <cellStyle name="Normal 20 4 3" xfId="4904" xr:uid="{25E93EE6-0B6A-4D93-AA46-BDF5C4DC58A2}"/>
    <cellStyle name="Normal 20 4 4" xfId="4879" xr:uid="{61922226-0B2C-4CFC-AF7B-011504CE2F99}"/>
    <cellStyle name="Normal 20 5" xfId="4468" xr:uid="{8FB8BD1E-8933-4262-8885-0601B296D845}"/>
    <cellStyle name="Normal 20 5 2" xfId="5495" xr:uid="{B5E95A05-82B6-4B77-9E40-0D7C4DBDE211}"/>
    <cellStyle name="Normal 20 6" xfId="4801" xr:uid="{330FBA21-EE0D-4E89-9CF3-4C57C6CF244E}"/>
    <cellStyle name="Normal 20 7" xfId="4864" xr:uid="{C082F765-D143-4DF3-9D95-CE618A28DFEA}"/>
    <cellStyle name="Normal 20 8" xfId="4885" xr:uid="{924D1340-4F14-43AC-B920-0052B9946913}"/>
    <cellStyle name="Normal 20 9" xfId="4884" xr:uid="{C2B36FC9-4933-4C87-920E-7747EB94083A}"/>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14" xr:uid="{75F7A442-3B0C-4D86-9E03-070654A3533C}"/>
    <cellStyle name="Normal 21 3 2 2" xfId="5524" xr:uid="{76DD3DA3-F99E-4D5C-A8C3-4C29CB626FF5}"/>
    <cellStyle name="Normal 21 3 3" xfId="4713" xr:uid="{882F9C30-BBCB-4B17-88FE-998246086709}"/>
    <cellStyle name="Normal 21 4" xfId="4469" xr:uid="{BBBF06E8-86E3-4B41-B53F-687957D82874}"/>
    <cellStyle name="Normal 21 4 2" xfId="5525" xr:uid="{C09D72DF-4C73-488C-B5DC-EFC72779C00B}"/>
    <cellStyle name="Normal 21 4 3" xfId="4784" xr:uid="{8713DD4B-3019-4552-A546-F432936CB73A}"/>
    <cellStyle name="Normal 21 5" xfId="4905" xr:uid="{055EE089-28ED-4560-85A1-29F04CBCB5AD}"/>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15" xr:uid="{041AD2D6-0997-4158-8DB2-8EE10D8F8518}"/>
    <cellStyle name="Normal 22 3 3" xfId="4487" xr:uid="{A8140693-B090-44C0-A1DB-C305F5FCCC2C}"/>
    <cellStyle name="Normal 22 3 4" xfId="4859" xr:uid="{B502E5F8-1852-4C18-9A2F-D56C27303BDD}"/>
    <cellStyle name="Normal 22 4" xfId="3668" xr:uid="{1FC7FC2B-4DAF-48EB-BD08-6EBC158583EB}"/>
    <cellStyle name="Normal 22 4 10" xfId="5523" xr:uid="{E5021E7D-681F-40B3-A256-AB7C9B871C8C}"/>
    <cellStyle name="Normal 22 4 2" xfId="4405" xr:uid="{29278525-6367-4F7C-9D44-4BDEEBD4F5C4}"/>
    <cellStyle name="Normal 22 4 2 2" xfId="4666" xr:uid="{844159EB-C46A-435A-898F-110D41F3E0D1}"/>
    <cellStyle name="Normal 22 4 3" xfId="4491" xr:uid="{69C8DFED-4374-4A7D-8053-6DCB12ED3AE9}"/>
    <cellStyle name="Normal 22 4 3 2" xfId="4804" xr:uid="{B70246FE-BCC7-4D4F-B933-7566AF5030D9}"/>
    <cellStyle name="Normal 22 4 3 3" xfId="4916" xr:uid="{BB5B8F69-3B49-4E06-8434-958A28FEA790}"/>
    <cellStyle name="Normal 22 4 3 4" xfId="5505" xr:uid="{CC0465DE-74DB-41D7-8E20-20204E2C3FC0}"/>
    <cellStyle name="Normal 22 4 3 5" xfId="5501" xr:uid="{B06F765C-AC35-4469-834E-B8CBDACBBB0A}"/>
    <cellStyle name="Normal 22 4 3 6" xfId="4785" xr:uid="{DC39E4AD-BFD3-41B3-83FB-85AC4FF93743}"/>
    <cellStyle name="Normal 22 4 4" xfId="4860" xr:uid="{53BF2A4F-0413-4FEE-8152-2C7EE06D2212}"/>
    <cellStyle name="Normal 22 4 5" xfId="4818" xr:uid="{D88515C3-1A54-4A46-989C-E11834504A17}"/>
    <cellStyle name="Normal 22 4 6" xfId="4809" xr:uid="{6E77AC92-5782-44BD-9910-360AACA22733}"/>
    <cellStyle name="Normal 22 4 7" xfId="4808" xr:uid="{0F350334-F42E-4082-BA23-C31B843065B5}"/>
    <cellStyle name="Normal 22 4 8" xfId="4807" xr:uid="{6F17F74F-1504-4592-88A2-0A334D2D4B1D}"/>
    <cellStyle name="Normal 22 4 9" xfId="4806" xr:uid="{F3D45DF2-810B-4D01-AA99-F27F56C4A22C}"/>
    <cellStyle name="Normal 22 5" xfId="4472" xr:uid="{97F37249-F920-4DF6-BF87-0C9CCDCCDF2D}"/>
    <cellStyle name="Normal 22 5 2" xfId="4906" xr:uid="{F36847EA-CC13-4F70-A08E-662F197ABB64}"/>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2 2 2" xfId="4919" xr:uid="{EEB7F35B-5957-4904-B667-A4B1F87A8530}"/>
    <cellStyle name="Normal 23 2 2 3" xfId="4861" xr:uid="{189EC0BB-BDB3-4C90-AAFF-D593EAA20E85}"/>
    <cellStyle name="Normal 23 2 2 4" xfId="4836" xr:uid="{CFA3240C-8716-45D9-AD68-9C87BFA6D12B}"/>
    <cellStyle name="Normal 23 2 3" xfId="4572" xr:uid="{EA02A35C-556D-4352-B529-8B4731D40F41}"/>
    <cellStyle name="Normal 23 2 3 2" xfId="4819" xr:uid="{BACBE01E-8C4E-4585-9B24-4BFE4163EBA0}"/>
    <cellStyle name="Normal 23 2 4" xfId="4880" xr:uid="{B70F88FB-4926-4E6A-BADA-FABD26459C32}"/>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3 5 2" xfId="4786" xr:uid="{11A157B0-E5B3-45B2-8781-EC57F1CB9401}"/>
    <cellStyle name="Normal 23 6" xfId="4907" xr:uid="{F3E2EFE2-F42C-4358-9FBA-B153A45E07A7}"/>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4788" xr:uid="{337E1F6A-B869-4EBB-8690-F5A233B14CB9}"/>
    <cellStyle name="Normal 24 2 5" xfId="4909" xr:uid="{5759FEE1-BB33-4F3E-84A1-703F4C095C50}"/>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4787" xr:uid="{1E935ED5-DE7F-41B3-A38A-D7BE0FA27F49}"/>
    <cellStyle name="Normal 24 6" xfId="4908" xr:uid="{7D7A301C-51BB-4EF3-8592-73563FB304E9}"/>
    <cellStyle name="Normal 25" xfId="3734" xr:uid="{4DC32136-E3DE-4333-9D9F-93F2B41423E8}"/>
    <cellStyle name="Normal 25 2" xfId="4335" xr:uid="{2D6DD8E9-B890-4627-86F8-63BBD25D9822}"/>
    <cellStyle name="Normal 25 2 2" xfId="4603" xr:uid="{177230DA-3154-42C8-B86E-BA064F0FBAA9}"/>
    <cellStyle name="Normal 25 2 2 2" xfId="5504" xr:uid="{716AD0B4-0A3C-4FC9-8A8F-765E7F8E68A6}"/>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5530" xr:uid="{E60F432D-B56A-4B8F-86B0-71BEC3707D7D}"/>
    <cellStyle name="Normal 25 5 3" xfId="4789" xr:uid="{9FF32EE7-C48C-4FC3-B771-09289EDF78FF}"/>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4698" xr:uid="{20223F6D-865C-499E-9655-C4E3C0273086}"/>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813" xr:uid="{0B6123DD-51D3-4AC0-8ED0-16627204105F}"/>
    <cellStyle name="Normal 27 5" xfId="5487" xr:uid="{68C1F716-EAD3-441E-B121-B1CFA1E4F6CD}"/>
    <cellStyle name="Normal 27 6" xfId="4803" xr:uid="{73D167A5-20AD-445E-B4D7-365207F94126}"/>
    <cellStyle name="Normal 27 7" xfId="5499" xr:uid="{5DE09BA0-33C6-44BD-9BE2-5283D6FE6CB5}"/>
    <cellStyle name="Normal 27 8" xfId="4693" xr:uid="{7ED6DCB3-1B55-4AAC-B59F-2771D416CD93}"/>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3" xfId="4460" xr:uid="{E63046CE-0487-4C50-B8F0-E8DC6C0421E7}"/>
    <cellStyle name="Normal 3 2 3" xfId="66" xr:uid="{B050BF23-C342-4566-907F-8F90BC74B94F}"/>
    <cellStyle name="Normal 3 2 4" xfId="3729" xr:uid="{85503CB5-054F-4EBC-B4C3-D27951268BF4}"/>
    <cellStyle name="Normal 3 2 4 2" xfId="4552" xr:uid="{FF1ED459-3B5E-40CB-8A9F-3409D2A24F13}"/>
    <cellStyle name="Normal 3 2 5" xfId="4459" xr:uid="{D90ACFB3-7CB7-494C-83C9-91452924C355}"/>
    <cellStyle name="Normal 3 2 5 2" xfId="4762" xr:uid="{F9232738-ECE2-4F5E-8D9A-20DCF34E91AE}"/>
    <cellStyle name="Normal 3 2 5 3" xfId="5472" xr:uid="{8E03FE54-EB71-47E8-83EF-9230971146CD}"/>
    <cellStyle name="Normal 3 2 5 4" xfId="4692" xr:uid="{247E7A46-DA72-4AFD-B31F-CC46E00AF26D}"/>
    <cellStyle name="Normal 3 3" xfId="67" xr:uid="{F212AB52-3D65-47A5-A387-A0BA70A3985E}"/>
    <cellStyle name="Normal 3 3 2" xfId="3730" xr:uid="{23DE66E7-6516-4489-AF47-C11E0BF259F9}"/>
    <cellStyle name="Normal 3 3 2 2" xfId="4553" xr:uid="{A284B907-C49B-43EA-BF43-6DB5B529748A}"/>
    <cellStyle name="Normal 3 3 3" xfId="4461" xr:uid="{F6EF2354-1545-47B2-B903-682DFF986DD4}"/>
    <cellStyle name="Normal 3 4" xfId="3737" xr:uid="{4016C072-DF5D-406F-AAB5-7BBD78014FD5}"/>
    <cellStyle name="Normal 3 4 2" xfId="4288" xr:uid="{4C97A1A3-F876-4B8D-9048-1C2B5389D51F}"/>
    <cellStyle name="Normal 3 4 2 2" xfId="4838" xr:uid="{680F1114-DEB4-430C-A33C-31D0D9CE28BD}"/>
    <cellStyle name="Normal 3 4 2 3" xfId="5531" xr:uid="{F0447D99-CC4D-40FA-BC78-821F9E3A351F}"/>
    <cellStyle name="Normal 3 4 3" xfId="4560" xr:uid="{6FE9DBBC-F0C4-4131-937D-B504FC092390}"/>
    <cellStyle name="Normal 3 5" xfId="4287" xr:uid="{046AE01D-A4D4-47BC-A4B9-2FC83F7E5298}"/>
    <cellStyle name="Normal 3 5 2" xfId="4573" xr:uid="{2C41BE8F-B6A0-4666-A092-ED91F048346C}"/>
    <cellStyle name="Normal 3 5 2 2" xfId="4839" xr:uid="{C316E39E-AD9B-4F57-B987-9961D9106B4D}"/>
    <cellStyle name="Normal 3 5 3" xfId="4913" xr:uid="{EC7F7949-85B0-4D16-8984-BBDFF15E2DB2}"/>
    <cellStyle name="Normal 3 5 4" xfId="4881" xr:uid="{ACD8A568-5193-4F0B-92E9-B061A671BF24}"/>
    <cellStyle name="Normal 3 6" xfId="83" xr:uid="{EC173372-2831-41ED-88C4-207DAEED39E8}"/>
    <cellStyle name="Normal 3 6 2" xfId="5503" xr:uid="{EEAD5B64-B97A-4799-9803-D6EA1EAEF2CF}"/>
    <cellStyle name="Normal 3 6 2 2" xfId="5500" xr:uid="{916A84D8-FDF3-4A56-B329-75A0A98B85C1}"/>
    <cellStyle name="Normal 3 6 3" xfId="5510" xr:uid="{4AD3AD4A-5ACA-4589-8F89-EBB981AED4FB}"/>
    <cellStyle name="Normal 3 6 4" xfId="4837" xr:uid="{96A61DF5-0AF5-44EB-A12E-BEA4D25E6E22}"/>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16" xr:uid="{9C9885DA-A64E-442E-8C84-17648C2E7B19}"/>
    <cellStyle name="Normal 4 2 3 2 3" xfId="5513" xr:uid="{D072AEFD-3992-4202-A50E-158C54EBBF32}"/>
    <cellStyle name="Normal 4 2 3 3" xfId="4566" xr:uid="{BE4FC7CD-F34D-4F1B-96B8-4C951C03170E}"/>
    <cellStyle name="Normal 4 2 3 3 2" xfId="4717" xr:uid="{9E193D52-AB1A-44C7-80ED-45EA7F81A9A9}"/>
    <cellStyle name="Normal 4 2 3 4" xfId="4718" xr:uid="{2A1C20D4-4990-4C7D-B153-AC5A97A3698B}"/>
    <cellStyle name="Normal 4 2 3 5" xfId="4719" xr:uid="{8C5B7E2D-D313-4140-AD2F-49528245AFF7}"/>
    <cellStyle name="Normal 4 2 4" xfId="4280" xr:uid="{933D2E8B-F35F-4CEC-8BF3-B267CDC6D1AD}"/>
    <cellStyle name="Normal 4 2 4 2" xfId="4367" xr:uid="{8D2D2F8C-A8F0-4EFC-9AF4-AB8A005BE5EB}"/>
    <cellStyle name="Normal 4 2 4 2 2" xfId="4633" xr:uid="{EB62EAC3-9A55-4060-94A3-A5C1D56AD26D}"/>
    <cellStyle name="Normal 4 2 4 2 2 2" xfId="4720" xr:uid="{7A0A04CA-0B89-4F19-921A-EEFDA8AB139D}"/>
    <cellStyle name="Normal 4 2 4 2 3" xfId="4862" xr:uid="{00C169E3-C522-4ACD-AA06-862724541E8D}"/>
    <cellStyle name="Normal 4 2 4 2 4" xfId="4827" xr:uid="{5F979BB7-A6F6-4233-AD74-991033E9E7F4}"/>
    <cellStyle name="Normal 4 2 4 3" xfId="4567" xr:uid="{12E74042-91BB-4385-858A-F89982E395B7}"/>
    <cellStyle name="Normal 4 2 4 3 2" xfId="4790" xr:uid="{66F0A0E7-442A-4E58-94DA-D781CA5DA9A8}"/>
    <cellStyle name="Normal 4 2 4 4" xfId="4882" xr:uid="{B751A1CF-B75C-4782-92A5-7E8A9F9BA42E}"/>
    <cellStyle name="Normal 4 2 5" xfId="3832" xr:uid="{70BC920B-D91C-400D-B6FA-644A94BE5DBD}"/>
    <cellStyle name="Normal 4 2 5 2" xfId="4564" xr:uid="{B037D5CF-1653-4807-8447-A25357AA0F7D}"/>
    <cellStyle name="Normal 4 2 6" xfId="4462" xr:uid="{5C296A04-7651-4B0E-ADBC-C7A7463CC579}"/>
    <cellStyle name="Normal 4 2 7" xfId="5517" xr:uid="{67CC5EFD-0011-4EB8-92FC-74BF13D85F76}"/>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3 2 2" xfId="4696" xr:uid="{E9B7CAF1-3B0C-43D4-B4CB-211EACBC5FAB}"/>
    <cellStyle name="Normal 4 3 4" xfId="699" xr:uid="{76085EC5-0529-4D74-A1F6-0D35DFA8D307}"/>
    <cellStyle name="Normal 4 3 4 2" xfId="4482" xr:uid="{CA580C14-4467-4359-83FA-4F1DD5AAABF4}"/>
    <cellStyle name="Normal 4 3 4 2 2" xfId="5528" xr:uid="{36947577-3719-43FE-A6B3-628D05084556}"/>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3 7 2" xfId="5512" xr:uid="{56D52025-07AE-42F7-8ED1-4BE313AD071C}"/>
    <cellStyle name="Normal 4 4" xfId="3738" xr:uid="{FD6CD9AE-9EA2-45AF-84AA-DCD5B84564E0}"/>
    <cellStyle name="Normal 4 4 2" xfId="4281" xr:uid="{519939FC-48BF-4502-9F01-34B063D97408}"/>
    <cellStyle name="Normal 4 4 2 2" xfId="5521" xr:uid="{F6E0D4BA-4CE4-406D-9F34-F957AE785D37}"/>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4 4 2" xfId="5529" xr:uid="{AF01A3F5-0E22-4455-9317-9CD69A13CE09}"/>
    <cellStyle name="Normal 4 4 4 3" xfId="4915" xr:uid="{55698BAA-B2E9-4734-8A75-0E200EF6CB80}"/>
    <cellStyle name="Normal 4 4 5" xfId="5511" xr:uid="{4034F095-10C8-4BE7-AF58-C7DC05661C57}"/>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6" xfId="4283" xr:uid="{1D8DA045-839C-41B6-BEC6-3DC2152FA4E9}"/>
    <cellStyle name="Normal 4 6 2" xfId="4569" xr:uid="{F9B28D9E-2C68-4CA4-B1A0-B710EAD477F0}"/>
    <cellStyle name="Normal 4 7" xfId="3741" xr:uid="{57D46B52-E1B9-4694-AC40-516C5A9887A4}"/>
    <cellStyle name="Normal 4 8" xfId="5516" xr:uid="{0E3D2D36-FB9F-40AE-926B-A5B84AF8E222}"/>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42" xr:uid="{7481EA08-0800-4608-864D-B7459BC177A9}"/>
    <cellStyle name="Normal 45 2" xfId="5491" xr:uid="{E90F6E94-2332-4CB1-B348-385A24F98113}"/>
    <cellStyle name="Normal 45 3" xfId="5490" xr:uid="{C6A67A1D-9302-4D2E-9B15-27C34C7C47B7}"/>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49" xr:uid="{0C0DB9CD-15AE-49F9-A092-9B256C8B752D}"/>
    <cellStyle name="Normal 5 11 2 3" xfId="719" xr:uid="{93DBB0A2-9071-4521-96E9-91216CDBCE00}"/>
    <cellStyle name="Normal 5 11 2 4" xfId="720" xr:uid="{5D471D7D-93B5-452F-8171-58181BA685F1}"/>
    <cellStyle name="Normal 5 11 3" xfId="721" xr:uid="{902F766F-FD29-47B4-80F0-DBFDE7101F20}"/>
    <cellStyle name="Normal 5 11 3 2" xfId="5507" xr:uid="{F2BC4501-7D8B-4907-BEE1-682192C4663A}"/>
    <cellStyle name="Normal 5 11 4" xfId="722" xr:uid="{808FA53A-B689-4E59-8801-716276933DAC}"/>
    <cellStyle name="Normal 5 11 4 2" xfId="4791" xr:uid="{966F2415-F1CE-46A2-84E4-2EB979C02BE7}"/>
    <cellStyle name="Normal 5 11 4 3" xfId="4850" xr:uid="{58F4E416-46E6-49B2-B0A6-45C24616A59C}"/>
    <cellStyle name="Normal 5 11 4 4" xfId="4820" xr:uid="{0ACDD311-0677-44DA-B5B0-C4B7B7A35DE3}"/>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26" xr:uid="{4BEBBFD8-BCC8-4F1B-84E5-047F162D7782}"/>
    <cellStyle name="Normal 5 2" xfId="71" xr:uid="{5FD15914-3F03-4756-83EA-A0A5DDC3F081}"/>
    <cellStyle name="Normal 5 2 2" xfId="3731" xr:uid="{84FC1069-AC15-48C7-8402-933A81DDC88B}"/>
    <cellStyle name="Normal 5 2 2 2" xfId="4554" xr:uid="{0D7F9483-26FB-4016-8F36-C10FFEDAF706}"/>
    <cellStyle name="Normal 5 2 2 2 2" xfId="4671" xr:uid="{40B7A9F0-FB20-4FCA-B697-04B32CCB55DD}"/>
    <cellStyle name="Normal 5 2 2 2 2 2" xfId="4672" xr:uid="{C600C849-E73C-4F44-978D-E59BE48B470F}"/>
    <cellStyle name="Normal 5 2 2 2 3" xfId="4673" xr:uid="{0C812B07-F8C3-46B4-B4BD-C385B86A48B0}"/>
    <cellStyle name="Normal 5 2 2 2 4" xfId="4840" xr:uid="{317B43AE-CFBE-44C9-B8DC-F4866B90CA43}"/>
    <cellStyle name="Normal 5 2 2 2 5" xfId="5468" xr:uid="{65ED3933-D3D5-4CF7-8D7D-C6938D68A351}"/>
    <cellStyle name="Normal 5 2 2 2 6" xfId="4670" xr:uid="{965205D8-10CC-46D9-88F3-5B09EE097445}"/>
    <cellStyle name="Normal 5 2 2 3" xfId="4674" xr:uid="{A2FA0B42-4D7F-44DC-8DEB-84C0053A689B}"/>
    <cellStyle name="Normal 5 2 2 3 2" xfId="4675" xr:uid="{4D29C697-6D68-4065-89E6-8D37EB284C23}"/>
    <cellStyle name="Normal 5 2 2 4" xfId="4676" xr:uid="{F99DD330-9105-4C2C-8582-749B278FAA51}"/>
    <cellStyle name="Normal 5 2 2 5" xfId="4689" xr:uid="{A70CAEAF-CB47-41DD-AAC4-AB8D9CDA9250}"/>
    <cellStyle name="Normal 5 2 2 6" xfId="4810" xr:uid="{D772FB32-8435-408B-9759-1CC73485914D}"/>
    <cellStyle name="Normal 5 2 2 7" xfId="5496" xr:uid="{01ED4F7B-533B-481B-825F-6DFE2067C397}"/>
    <cellStyle name="Normal 5 2 2 8" xfId="4669" xr:uid="{DE63C2B3-6A46-4BF5-853A-491DFE22A53E}"/>
    <cellStyle name="Normal 5 2 3" xfId="4379" xr:uid="{3D93D95F-1BD9-416C-9A99-DD561FAA9933}"/>
    <cellStyle name="Normal 5 2 3 2" xfId="4645" xr:uid="{76A8864A-5186-4FC7-A979-D53475351AAC}"/>
    <cellStyle name="Normal 5 2 3 2 2" xfId="4679" xr:uid="{01FA7867-E044-4ABD-A2E0-B35F29A4494F}"/>
    <cellStyle name="Normal 5 2 3 2 3" xfId="4775" xr:uid="{0F9D729E-2D2B-449A-B4A5-362371F7FB3E}"/>
    <cellStyle name="Normal 5 2 3 2 4" xfId="5469" xr:uid="{FAB37C99-9641-4941-A65E-912077137A77}"/>
    <cellStyle name="Normal 5 2 3 2 5" xfId="4678" xr:uid="{0F6B95A4-6D5B-4F9F-B982-412B705D5A65}"/>
    <cellStyle name="Normal 5 2 3 3" xfId="4680" xr:uid="{2247E211-D88A-4172-8FFC-53EA89C1A601}"/>
    <cellStyle name="Normal 5 2 3 3 2" xfId="4910" xr:uid="{B07B6D88-F2EB-4C76-B154-A48DD608526C}"/>
    <cellStyle name="Normal 5 2 3 4" xfId="4695" xr:uid="{B299F7C5-A88F-4F5C-81B9-75818074AC4D}"/>
    <cellStyle name="Normal 5 2 3 4 2" xfId="4883" xr:uid="{8E84D0AD-C39A-43D9-B191-16609B60CEF5}"/>
    <cellStyle name="Normal 5 2 3 5" xfId="4811" xr:uid="{52391487-502C-47CA-95E1-2A1BDC48B50A}"/>
    <cellStyle name="Normal 5 2 3 6" xfId="5488" xr:uid="{831F6E1C-74C9-4041-B5F0-FE88FC9878F0}"/>
    <cellStyle name="Normal 5 2 3 7" xfId="5497" xr:uid="{E9116AEE-6686-438C-A781-08C959E7B84F}"/>
    <cellStyle name="Normal 5 2 3 8" xfId="4677" xr:uid="{2DE24386-8277-4FAB-B5A6-47CAB457051D}"/>
    <cellStyle name="Normal 5 2 4" xfId="4463" xr:uid="{3BDC48C5-D13C-4EC2-B528-694BF8E816E1}"/>
    <cellStyle name="Normal 5 2 4 2" xfId="4682" xr:uid="{6056384C-4CF3-43D3-BEB8-FFE2C6D3EA3C}"/>
    <cellStyle name="Normal 5 2 4 3" xfId="4681" xr:uid="{2AC47229-9ECA-4179-8933-62344B89882B}"/>
    <cellStyle name="Normal 5 2 5" xfId="4683" xr:uid="{6BC26795-536E-4849-8BE0-A6BA33928FC5}"/>
    <cellStyle name="Normal 5 2 6" xfId="4668" xr:uid="{26EF2748-1C08-418E-8322-F1E77A23708E}"/>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3" xfId="744" xr:uid="{AED566FA-AACB-4517-9293-AB0B3FB94D28}"/>
    <cellStyle name="Normal 5 4 2 2 2 2 3 2" xfId="3837" xr:uid="{2A5B2909-021C-4CBD-AA9E-C629280E95BE}"/>
    <cellStyle name="Normal 5 4 2 2 2 2 4" xfId="745" xr:uid="{331953F3-76AE-448B-8D32-2F3D301F7F9B}"/>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3" xfId="775" xr:uid="{DA8DBF0A-CEF2-4D14-800F-506B672DB361}"/>
    <cellStyle name="Normal 5 4 2 3 2 3 2" xfId="3857" xr:uid="{067944FA-D61D-4B87-9C5A-B8C189450DBC}"/>
    <cellStyle name="Normal 5 4 2 3 2 4" xfId="776" xr:uid="{D99964CB-8CEF-4E6C-B543-A9C2A3CD73C7}"/>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4" xfId="799" xr:uid="{DA659F9C-3910-4BAD-9764-65107E06111A}"/>
    <cellStyle name="Normal 5 4 2 6 4 2" xfId="4798" xr:uid="{99D15C4D-9905-489B-8C99-64163925EA31}"/>
    <cellStyle name="Normal 5 4 2 6 4 3" xfId="4851" xr:uid="{7C21FADC-ABCB-4548-9F31-CC801303E560}"/>
    <cellStyle name="Normal 5 4 2 6 4 4" xfId="4825" xr:uid="{C38A6C49-F80A-4861-ACA5-541512E18C04}"/>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3" xfId="807" xr:uid="{F3C31E56-10DD-4A45-9C2C-4885002C2C64}"/>
    <cellStyle name="Normal 5 4 3 2 2 3 2" xfId="3877" xr:uid="{C06AAA87-6A54-451C-BF43-276C86BBF9F9}"/>
    <cellStyle name="Normal 5 4 3 2 2 4" xfId="808" xr:uid="{AF8959C7-F0E9-4ED9-B120-ADC608522834}"/>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4" xfId="812" xr:uid="{1350279F-9991-4E29-A456-76A72FCB54F7}"/>
    <cellStyle name="Normal 5 4 3 2 4" xfId="813" xr:uid="{2A3A4412-BE29-4C3E-9F53-070E2AD982FD}"/>
    <cellStyle name="Normal 5 4 3 2 4 2" xfId="3879" xr:uid="{89CEFCFE-4617-4184-986F-D5F6C5A881EC}"/>
    <cellStyle name="Normal 5 4 3 2 5" xfId="814" xr:uid="{38B0AF55-8153-4DCE-9349-2AB62F1B5BA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5" xfId="852" xr:uid="{489E6B3D-E185-4A11-8C73-3FFC40F8A126}"/>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4" xfId="878" xr:uid="{D536BF0B-D624-4ECE-ACFE-72D47054A85A}"/>
    <cellStyle name="Normal 5 4 7 4 2" xfId="4797" xr:uid="{5A77DB01-3F18-4C56-B24A-7CE299561A68}"/>
    <cellStyle name="Normal 5 4 7 4 3" xfId="4852" xr:uid="{FFA314AF-9F9A-4365-9FE5-097FA07E56CC}"/>
    <cellStyle name="Normal 5 4 7 4 4" xfId="4824" xr:uid="{D639DA07-8A98-465F-BBF6-C717512741DE}"/>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21" xr:uid="{DA1F6E65-1499-4D05-B49D-3C57CC1B6513}"/>
    <cellStyle name="Normal 5 5 3 2 2 2 3" xfId="4722" xr:uid="{EFCE856A-B210-42B9-8AC4-AA17508F14CA}"/>
    <cellStyle name="Normal 5 5 3 2 2 3" xfId="955" xr:uid="{0B9A5734-1A3C-4682-8F6A-A2961F3F3809}"/>
    <cellStyle name="Normal 5 5 3 2 2 3 2" xfId="4723" xr:uid="{FDEB607F-33DF-4A0C-AF90-66FE8310015C}"/>
    <cellStyle name="Normal 5 5 3 2 2 4" xfId="956" xr:uid="{B30D3E9E-9047-46BD-99CA-8271E6531F01}"/>
    <cellStyle name="Normal 5 5 3 2 3" xfId="957" xr:uid="{6F74A04F-63E9-43E5-AC56-5D932E22B109}"/>
    <cellStyle name="Normal 5 5 3 2 3 2" xfId="958" xr:uid="{7EEF5D27-6187-40DA-8256-2CAA0E93F66C}"/>
    <cellStyle name="Normal 5 5 3 2 3 2 2" xfId="4724" xr:uid="{070E0106-CFE0-490B-ADBE-836A1246A1B3}"/>
    <cellStyle name="Normal 5 5 3 2 3 3" xfId="959" xr:uid="{7D218F9D-4337-48F6-A556-CF0A3333AF3E}"/>
    <cellStyle name="Normal 5 5 3 2 3 4" xfId="960" xr:uid="{0E09CE34-1D7F-4AF8-9CF1-186606B4CFBC}"/>
    <cellStyle name="Normal 5 5 3 2 4" xfId="961" xr:uid="{67EC9E7D-3746-46A5-B5B8-D8C5C1F11152}"/>
    <cellStyle name="Normal 5 5 3 2 4 2" xfId="4725" xr:uid="{89CA1FC6-AB3C-486D-AA5A-6FF0DB7E6DB3}"/>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26" xr:uid="{F22E8AE9-9490-4D52-ACF0-B2098F217BFA}"/>
    <cellStyle name="Normal 5 5 3 3 2 3" xfId="967" xr:uid="{2048BFAE-DEE6-40C6-A232-3FFD9F90799D}"/>
    <cellStyle name="Normal 5 5 3 3 2 4" xfId="968" xr:uid="{55F67E24-FE44-4BE9-A918-523F26E1B8B1}"/>
    <cellStyle name="Normal 5 5 3 3 3" xfId="969" xr:uid="{907F0F77-A54E-4C6F-8171-4E9A993AF02B}"/>
    <cellStyle name="Normal 5 5 3 3 3 2" xfId="4727" xr:uid="{4692465A-9D01-4B29-B173-E92AED6B628C}"/>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28" xr:uid="{377F4FF4-2845-4A91-AB5C-0B4D6BB23B68}"/>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02" xr:uid="{558F8684-EAD0-457B-8210-C68345460E44}"/>
    <cellStyle name="Normal 6 10 2 3" xfId="1299" xr:uid="{78ED2972-A832-4B12-A26A-7E53F0E44244}"/>
    <cellStyle name="Normal 6 10 2 4" xfId="1300" xr:uid="{70F04B64-70C0-4A7D-9AFB-9BD63129E3AD}"/>
    <cellStyle name="Normal 6 10 2 5" xfId="5515" xr:uid="{899E560C-3DD5-407A-B3D7-28A941C1E5FA}"/>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948CC49C-6E90-49A9-A8CB-7951DCE43BD3}"/>
    <cellStyle name="Normal 6 13 5" xfId="5486" xr:uid="{B8589A64-3BB2-4AD7-AD07-A2C844B1E219}"/>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3" xfId="4464" xr:uid="{BE9179EB-6BB5-44F6-A8C3-825395ED3CE8}"/>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3" xfId="1355" xr:uid="{9AAE853C-4CCE-4D72-AEE9-D514DB8E592F}"/>
    <cellStyle name="Normal 6 3 2 3 2 3 2" xfId="3946" xr:uid="{174333F4-073A-4147-91BD-C689FFF64730}"/>
    <cellStyle name="Normal 6 3 2 3 2 4" xfId="1356" xr:uid="{F8101F2F-FE03-43E1-9B3A-38C28994EFB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3" xfId="1387" xr:uid="{B0CCB720-FE4C-4E66-AB9C-5837305DED51}"/>
    <cellStyle name="Normal 6 3 3 2 2 3 2" xfId="3966" xr:uid="{301D634F-63E5-4882-882F-1DB55BE7EDB5}"/>
    <cellStyle name="Normal 6 3 3 2 2 4" xfId="1388" xr:uid="{FCAE7E09-8B6D-4488-9EB5-56DE41F328B5}"/>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86" xr:uid="{4B8F9C4C-34E0-4DE8-BCC1-257E8283FD37}"/>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29" xr:uid="{805707CF-003A-4E57-8E8C-A700A57F49A3}"/>
    <cellStyle name="Normal 6 4 3 2 2 2 3" xfId="4730" xr:uid="{CE9E21FF-06E1-4F31-AB91-0D8346B93F3B}"/>
    <cellStyle name="Normal 6 4 3 2 2 3" xfId="1535" xr:uid="{54EDD147-8464-49D6-9FD8-FBE229AE6C84}"/>
    <cellStyle name="Normal 6 4 3 2 2 3 2" xfId="4731" xr:uid="{DEA8754E-67E0-4128-97BD-C63EA504ADD9}"/>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32" xr:uid="{79EFF077-8F0C-4C89-96B1-65B229527733}"/>
    <cellStyle name="Normal 6 4 3 2 3 3" xfId="1539" xr:uid="{41F59589-B0BF-4397-B3AA-1A1BB591ED69}"/>
    <cellStyle name="Normal 6 4 3 2 3 4" xfId="1540" xr:uid="{DD66B099-A9E7-4699-88C0-310CAA975BA5}"/>
    <cellStyle name="Normal 6 4 3 2 4" xfId="1541" xr:uid="{2FCEB7BF-C062-4976-833B-AC89C16DF7E1}"/>
    <cellStyle name="Normal 6 4 3 2 4 2" xfId="4733" xr:uid="{B3BF34D3-4099-43BE-96F0-9F60D1210BFF}"/>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34" xr:uid="{05FAF6E1-671F-47A7-B6A1-EE34D037CB22}"/>
    <cellStyle name="Normal 6 4 3 3 2 3" xfId="1547" xr:uid="{FCE980FA-1892-43EA-9433-4B6B841101D9}"/>
    <cellStyle name="Normal 6 4 3 3 2 4" xfId="1548" xr:uid="{BE56AB12-9D71-4BE9-82F1-CB330FF251B1}"/>
    <cellStyle name="Normal 6 4 3 3 3" xfId="1549" xr:uid="{22A5F240-7413-448C-BE5E-2DF699324E6B}"/>
    <cellStyle name="Normal 6 4 3 3 3 2" xfId="4735" xr:uid="{48279211-AECC-4E58-9752-147860B85C59}"/>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36" xr:uid="{71597690-5594-4DCC-AE49-2363DAC16594}"/>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53" xr:uid="{7FEF853A-3B01-4F28-B3D2-4355644223DB}"/>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3" xfId="1939" xr:uid="{3D638FC6-9B05-492E-82E1-32821A88882E}"/>
    <cellStyle name="Normal 7 2 2 3 2 3 2" xfId="4035" xr:uid="{E0C509F2-7F77-4F26-8982-0EC4431876A8}"/>
    <cellStyle name="Normal 7 2 2 3 2 4" xfId="1940" xr:uid="{2192E130-2275-47AE-BE3A-FB9D22912FFB}"/>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3" xfId="1971" xr:uid="{FF598B09-3787-414A-8185-09414655274C}"/>
    <cellStyle name="Normal 7 2 3 2 2 3 2" xfId="4055" xr:uid="{2DA72432-C2BC-40AB-A02A-2F436688674A}"/>
    <cellStyle name="Normal 7 2 3 2 2 4" xfId="1972" xr:uid="{B7B52216-219F-4EF6-8598-973E0163DAB0}"/>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4" xfId="2042" xr:uid="{83892F64-5EB8-4146-BD50-D9297065C275}"/>
    <cellStyle name="Normal 7 2 7 4 2" xfId="4793" xr:uid="{7EB5E321-5036-41BD-9992-2607FCDD2111}"/>
    <cellStyle name="Normal 7 2 7 4 3" xfId="4854" xr:uid="{47756B00-AF54-47D9-B6B1-CEECAE642708}"/>
    <cellStyle name="Normal 7 2 7 4 4" xfId="4822" xr:uid="{BDB679AD-DCAE-4DD1-977D-9C66BCB99795}"/>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37" xr:uid="{6E054287-5C86-44C6-A7D3-8A3382FA1A71}"/>
    <cellStyle name="Normal 7 3 3 2 2 2 3" xfId="4738" xr:uid="{A817749A-110C-4F65-9F51-AF1DFBD2A9D5}"/>
    <cellStyle name="Normal 7 3 3 2 2 3" xfId="2119" xr:uid="{59EE3DA1-DB0B-4770-AA07-504ACC639355}"/>
    <cellStyle name="Normal 7 3 3 2 2 3 2" xfId="4739" xr:uid="{C32CAC1C-D5BC-4498-8E3A-E485FD56A5A2}"/>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40" xr:uid="{4A51288F-D792-46B9-8E69-4133B71C3133}"/>
    <cellStyle name="Normal 7 3 3 2 3 3" xfId="2123" xr:uid="{8BA5261E-569D-49BE-89DD-562D6FBA77FA}"/>
    <cellStyle name="Normal 7 3 3 2 3 4" xfId="2124" xr:uid="{6BD07A24-FC51-4606-8F5E-A0DE4A254F35}"/>
    <cellStyle name="Normal 7 3 3 2 4" xfId="2125" xr:uid="{BA0F5F31-4A61-4B98-B603-DE9AC5B89C49}"/>
    <cellStyle name="Normal 7 3 3 2 4 2" xfId="4741" xr:uid="{3B272553-DEBE-420E-8033-294D5635558E}"/>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42" xr:uid="{71FCAFC0-E33A-4BF9-A5AE-118C204C449E}"/>
    <cellStyle name="Normal 7 3 3 3 2 3" xfId="2131" xr:uid="{CEFF65FE-1D46-48DD-B7EC-07A68A665CF4}"/>
    <cellStyle name="Normal 7 3 3 3 2 4" xfId="2132" xr:uid="{0A9F0429-60CB-49E9-8011-EC3D5B851C09}"/>
    <cellStyle name="Normal 7 3 3 3 3" xfId="2133" xr:uid="{BA14379C-3141-49B5-8B94-0F50BB76AF4B}"/>
    <cellStyle name="Normal 7 3 3 3 3 2" xfId="4743" xr:uid="{FA6D4259-D308-4399-A888-A8CE89869DD4}"/>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44" xr:uid="{B4FE069B-F8E8-4567-A7C0-DD0B1C5F1994}"/>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55" xr:uid="{30D944D4-6EA6-4F33-9DF8-F811DB7263CE}"/>
    <cellStyle name="Normal 7 9 2 3" xfId="2475" xr:uid="{44AC2D5D-15E7-4B2A-9537-59F2C344EE1B}"/>
    <cellStyle name="Normal 7 9 2 4" xfId="2476" xr:uid="{B3894D3C-1D8E-46B7-B156-48246220C3E8}"/>
    <cellStyle name="Normal 7 9 3" xfId="2477" xr:uid="{C2173BBD-3813-4F4E-A72B-9C9D64F6AACF}"/>
    <cellStyle name="Normal 7 9 3 2" xfId="5508" xr:uid="{AD89D5BD-5B01-4202-B1A0-CE2D244613A0}"/>
    <cellStyle name="Normal 7 9 4" xfId="2478" xr:uid="{E54CEC28-D8CE-4A63-B422-E849457E4CFD}"/>
    <cellStyle name="Normal 7 9 4 2" xfId="4792" xr:uid="{8B4BCC14-7164-4D40-93BB-C47A884C60F1}"/>
    <cellStyle name="Normal 7 9 4 3" xfId="4856" xr:uid="{686E214C-7226-457A-9E5E-307C1FAD9532}"/>
    <cellStyle name="Normal 7 9 4 4" xfId="4821" xr:uid="{18698F47-1497-4046-A11B-6ABF268D944C}"/>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3" xfId="2531" xr:uid="{3D921FBC-C547-448C-B5D0-830B53A9DC5B}"/>
    <cellStyle name="Normal 8 2 2 3 2 3 2" xfId="4124" xr:uid="{C6E55B17-F766-4F7D-8BC1-F72F48CDA06B}"/>
    <cellStyle name="Normal 8 2 2 3 2 4" xfId="2532" xr:uid="{08C2D511-C340-46BA-89D5-FCDF8521443C}"/>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3" xfId="2563" xr:uid="{B9F838CC-174D-4100-862E-E2F9E6EADD0B}"/>
    <cellStyle name="Normal 8 2 3 2 2 3 2" xfId="4144" xr:uid="{9D8108AD-5DBB-4F67-9FBB-FC4C855898DE}"/>
    <cellStyle name="Normal 8 2 3 2 2 4" xfId="2564" xr:uid="{50815683-3FAF-410F-97C9-6558932F8948}"/>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45" xr:uid="{95F62CBE-58BA-41D5-9D72-7002A13B6710}"/>
    <cellStyle name="Normal 8 3 3 2 2 2 3" xfId="4746" xr:uid="{8CB6A22B-E763-44A0-AC61-97961801C4EF}"/>
    <cellStyle name="Normal 8 3 3 2 2 3" xfId="2711" xr:uid="{61611B3B-040E-4461-B4C8-0DDB13582815}"/>
    <cellStyle name="Normal 8 3 3 2 2 3 2" xfId="4747" xr:uid="{EB67D513-54BD-4166-8147-A47BBD4B4615}"/>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48" xr:uid="{0D975CB6-DDBF-41BE-9058-33180337971A}"/>
    <cellStyle name="Normal 8 3 3 2 3 3" xfId="2715" xr:uid="{C6860858-1FB1-47EC-8CF3-B25CEB3AE2AA}"/>
    <cellStyle name="Normal 8 3 3 2 3 4" xfId="2716" xr:uid="{BF968B0D-D46F-43B0-8D98-90DB7DFC0307}"/>
    <cellStyle name="Normal 8 3 3 2 4" xfId="2717" xr:uid="{88CB77D2-5156-4171-BBFE-624C8F588E85}"/>
    <cellStyle name="Normal 8 3 3 2 4 2" xfId="4749" xr:uid="{0322A772-987C-40F4-A6CD-BD73D39F9875}"/>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50" xr:uid="{59C56628-414C-4F93-9AFB-3BC686CA2697}"/>
    <cellStyle name="Normal 8 3 3 3 2 3" xfId="2723" xr:uid="{788DBDF4-A2D3-4EBE-9E18-E51F26E1841A}"/>
    <cellStyle name="Normal 8 3 3 3 2 4" xfId="2724" xr:uid="{A00126DC-A212-4951-B404-37A314DEAA4E}"/>
    <cellStyle name="Normal 8 3 3 3 3" xfId="2725" xr:uid="{55541F13-F630-4658-B36B-766D447C41D9}"/>
    <cellStyle name="Normal 8 3 3 3 3 2" xfId="4751" xr:uid="{7C423FF0-FCF5-4FB2-8516-E97648D50D5D}"/>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52" xr:uid="{5539EA82-84B8-4084-90E5-018E20FE1AC5}"/>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57" xr:uid="{727691AB-5070-4C8B-9563-7528B38CDBFE}"/>
    <cellStyle name="Normal 8 9 2 3" xfId="3067" xr:uid="{BC8914A7-3B34-4068-843B-EC6377966C11}"/>
    <cellStyle name="Normal 8 9 2 4" xfId="3068" xr:uid="{41ECE659-93DA-4486-B74B-E987284CAE34}"/>
    <cellStyle name="Normal 8 9 3" xfId="3069" xr:uid="{EC5B6741-D430-41DE-B933-B1D0C5234098}"/>
    <cellStyle name="Normal 8 9 3 2" xfId="5509" xr:uid="{4A4346DD-DE10-49BB-93D0-FD1061D1FE93}"/>
    <cellStyle name="Normal 8 9 4" xfId="3070" xr:uid="{536FF2B0-038F-4AE5-9FE7-52C6BA46A005}"/>
    <cellStyle name="Normal 8 9 4 2" xfId="4794" xr:uid="{F4907CC2-9D81-4C98-8017-531373F71300}"/>
    <cellStyle name="Normal 8 9 4 3" xfId="4858" xr:uid="{B1B04F10-5BD0-46B7-BB7B-184C8D552C5B}"/>
    <cellStyle name="Normal 8 9 4 4" xfId="4823" xr:uid="{851AFA11-27FC-4548-BA17-AB070C990F15}"/>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3" xfId="4465" xr:uid="{7BDC7D1F-9C31-48DC-98DD-327092BD3895}"/>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3" xfId="3131" xr:uid="{647CACBD-5CE2-4548-8060-55520C576A08}"/>
    <cellStyle name="Normal 9 3 2 3 2 3 2" xfId="4213" xr:uid="{451C4E4C-EFD8-4B56-89F2-B2A26A26CB9E}"/>
    <cellStyle name="Normal 9 3 2 3 2 4" xfId="3132" xr:uid="{18837D3F-A49F-46E0-AF84-2EA558597DE0}"/>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3" xfId="3163" xr:uid="{522E7B99-2D91-4D9E-BFCE-8DA891A17F48}"/>
    <cellStyle name="Normal 9 3 3 2 2 3 2" xfId="4233" xr:uid="{3B587C20-35B5-47AE-947E-7608A8ADB0A3}"/>
    <cellStyle name="Normal 9 3 3 2 2 4" xfId="3164" xr:uid="{0B0ED116-2294-4F7D-8D98-54B632E1F79C}"/>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33" xr:uid="{AAC5CD87-19F9-4318-9DA1-CB0BBDAE04C6}"/>
    <cellStyle name="Normal 9 3 3 3 2 2 3" xfId="4238" xr:uid="{5EC2DB2A-3429-4C68-9A9E-182529ED8F67}"/>
    <cellStyle name="Normal 9 3 3 3 2 2 3 2" xfId="4934" xr:uid="{CA2762CA-6A3C-41D8-A579-5648C269A0B5}"/>
    <cellStyle name="Normal 9 3 3 3 2 3" xfId="3175" xr:uid="{85E4EB72-0899-4CDE-B2A3-D779D0CB8684}"/>
    <cellStyle name="Normal 9 3 3 3 2 3 2" xfId="4239" xr:uid="{0D35D169-A9E1-4217-A710-3312CC798062}"/>
    <cellStyle name="Normal 9 3 3 3 2 3 2 2" xfId="4936" xr:uid="{9012C8AF-F04A-4152-9C45-39A27EA4FD56}"/>
    <cellStyle name="Normal 9 3 3 3 2 3 3" xfId="4935" xr:uid="{6F592319-863C-4DEB-B704-8B7B072C8DDC}"/>
    <cellStyle name="Normal 9 3 3 3 2 4" xfId="3176" xr:uid="{FF234467-C34C-4526-9E6D-A8AAC1711BAD}"/>
    <cellStyle name="Normal 9 3 3 3 2 4 2" xfId="4937" xr:uid="{3556CF47-47AE-4A92-8525-A6282775ABE7}"/>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40" xr:uid="{C41246C9-7838-4178-84ED-3439583B0BD9}"/>
    <cellStyle name="Normal 9 3 3 3 3 2 3" xfId="4939" xr:uid="{4F390560-BA2E-4540-9A1E-515F907DBAA2}"/>
    <cellStyle name="Normal 9 3 3 3 3 3" xfId="4242" xr:uid="{75AF3F6B-4569-446D-9042-B4223F0A5F58}"/>
    <cellStyle name="Normal 9 3 3 3 3 3 2" xfId="4941" xr:uid="{F5353313-5E24-4B66-A189-3D773111C661}"/>
    <cellStyle name="Normal 9 3 3 3 3 4" xfId="4938" xr:uid="{CC0DF577-BD21-4585-AD33-DD3C689606A2}"/>
    <cellStyle name="Normal 9 3 3 3 4" xfId="3178" xr:uid="{FAA61678-B95A-4658-BF1B-C0F2FEF8E4A4}"/>
    <cellStyle name="Normal 9 3 3 3 4 2" xfId="4243" xr:uid="{327ADF0C-6426-4F53-9C38-1819753EFB63}"/>
    <cellStyle name="Normal 9 3 3 3 4 2 2" xfId="4943" xr:uid="{196AF2D4-1533-4203-840D-19C096A91EC6}"/>
    <cellStyle name="Normal 9 3 3 3 4 3" xfId="4942" xr:uid="{72AC2952-EE51-4A21-BEFE-E23F083F7B3D}"/>
    <cellStyle name="Normal 9 3 3 3 5" xfId="3179" xr:uid="{09A1ACBC-C0CB-4C1A-8729-8B9CDF8C6C5B}"/>
    <cellStyle name="Normal 9 3 3 3 5 2" xfId="4944" xr:uid="{44652A71-604C-4975-9A2C-2E52F03670DD}"/>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48" xr:uid="{C6BDDB3E-AEBB-4E9F-8E59-3722E06D805B}"/>
    <cellStyle name="Normal 9 3 3 4 2 2 3" xfId="4947" xr:uid="{839CE538-8BDE-40C1-B56E-F7C5AF488494}"/>
    <cellStyle name="Normal 9 3 3 4 2 3" xfId="4246" xr:uid="{6C0DE8CA-5730-4C8F-A9EC-F72076C6D58A}"/>
    <cellStyle name="Normal 9 3 3 4 2 3 2" xfId="4949" xr:uid="{EB49E3DC-1FAD-4C06-AA75-04C8A6F08838}"/>
    <cellStyle name="Normal 9 3 3 4 2 4" xfId="4946" xr:uid="{36C30ECA-E0CC-44A3-B920-4F6D0BE836C7}"/>
    <cellStyle name="Normal 9 3 3 4 3" xfId="3182" xr:uid="{635E208F-86A3-4AB7-9738-B6A06CB3C906}"/>
    <cellStyle name="Normal 9 3 3 4 3 2" xfId="4247" xr:uid="{A8D1A167-6002-4C17-84E2-4A455CFC55EE}"/>
    <cellStyle name="Normal 9 3 3 4 3 2 2" xfId="4951" xr:uid="{D9C64BF1-DA81-4705-B4A9-7893068B9455}"/>
    <cellStyle name="Normal 9 3 3 4 3 3" xfId="4950" xr:uid="{300243EF-6741-4C58-9A42-46C8EF7A5C7B}"/>
    <cellStyle name="Normal 9 3 3 4 4" xfId="3183" xr:uid="{E098A52F-FD89-44CF-9487-669FF6468F75}"/>
    <cellStyle name="Normal 9 3 3 4 4 2" xfId="4952" xr:uid="{BF239DDF-2915-46E9-B632-932D27DE3386}"/>
    <cellStyle name="Normal 9 3 3 4 5" xfId="4945" xr:uid="{487BDEE1-0490-4E50-A7B6-A23839F5066C}"/>
    <cellStyle name="Normal 9 3 3 5" xfId="3184" xr:uid="{B04B62B2-B308-43B2-9B06-AF7EFFA84986}"/>
    <cellStyle name="Normal 9 3 3 5 2" xfId="3185" xr:uid="{2E8804D0-F21B-4B85-8FAB-48D59A41B819}"/>
    <cellStyle name="Normal 9 3 3 5 2 2" xfId="4248" xr:uid="{0D2AC355-DFB2-4C18-A97F-FCC6AA72449B}"/>
    <cellStyle name="Normal 9 3 3 5 2 2 2" xfId="4955" xr:uid="{AE8C7E27-CCC9-4539-81EA-18BD5530C2EF}"/>
    <cellStyle name="Normal 9 3 3 5 2 3" xfId="4954" xr:uid="{B112226F-33B1-4D61-B569-466E9E168FEA}"/>
    <cellStyle name="Normal 9 3 3 5 3" xfId="3186" xr:uid="{F5A394A9-821F-408B-884A-6587DD2A7753}"/>
    <cellStyle name="Normal 9 3 3 5 3 2" xfId="4956" xr:uid="{9AF8BEB3-577C-4C5B-A65C-47B6E44E067D}"/>
    <cellStyle name="Normal 9 3 3 5 4" xfId="3187" xr:uid="{673F3A29-4FF4-449F-A591-44EDFB635A51}"/>
    <cellStyle name="Normal 9 3 3 5 4 2" xfId="4957" xr:uid="{BFA446A0-A492-463E-A6EC-73B5F27CBF5B}"/>
    <cellStyle name="Normal 9 3 3 5 5" xfId="4953" xr:uid="{E3E28088-91A5-4F86-9A24-8DF426C1A553}"/>
    <cellStyle name="Normal 9 3 3 6" xfId="3188" xr:uid="{C450359E-1F3A-45B5-A2FF-BCCF081E102A}"/>
    <cellStyle name="Normal 9 3 3 6 2" xfId="4249" xr:uid="{E3FDC8C8-FEA9-4756-B2B8-70E5900D1294}"/>
    <cellStyle name="Normal 9 3 3 6 2 2" xfId="4959" xr:uid="{269E2D84-A229-4EC9-BE35-61516E741817}"/>
    <cellStyle name="Normal 9 3 3 6 3" xfId="4958" xr:uid="{EF564BB8-F7FC-40B9-82E5-35FDD09C9114}"/>
    <cellStyle name="Normal 9 3 3 7" xfId="3189" xr:uid="{B65396C8-6144-4577-B70A-7A0F4766CBEF}"/>
    <cellStyle name="Normal 9 3 3 7 2" xfId="4960" xr:uid="{92307884-6BF6-4036-AC8C-E2929231A18E}"/>
    <cellStyle name="Normal 9 3 3 8" xfId="3190" xr:uid="{49F58DF3-23CF-40F1-B1C5-BF29FD744974}"/>
    <cellStyle name="Normal 9 3 3 8 2" xfId="4961" xr:uid="{CEB91FAE-90F5-4E35-9D54-7EFAEF70D413}"/>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66" xr:uid="{77C33F0C-D9CE-4A65-B6CC-2DF054E1C2AA}"/>
    <cellStyle name="Normal 9 3 4 2 2 2 3" xfId="4965" xr:uid="{D7ACF8B7-219E-4EEC-B987-CC2BBF437764}"/>
    <cellStyle name="Normal 9 3 4 2 2 3" xfId="3195" xr:uid="{402E439A-DB24-4ED0-9CC6-488A5F999901}"/>
    <cellStyle name="Normal 9 3 4 2 2 3 2" xfId="4967" xr:uid="{1A286123-9CAE-40F4-A6CC-0348D673D813}"/>
    <cellStyle name="Normal 9 3 4 2 2 4" xfId="3196" xr:uid="{56B6DAED-1368-4989-BC5D-03577D2F313D}"/>
    <cellStyle name="Normal 9 3 4 2 2 4 2" xfId="4968" xr:uid="{78D5AA13-9E84-4120-8CD1-88736722DF77}"/>
    <cellStyle name="Normal 9 3 4 2 2 5" xfId="4964" xr:uid="{A0D35746-F0B1-4729-AAA3-4C1A3FB4F38E}"/>
    <cellStyle name="Normal 9 3 4 2 3" xfId="3197" xr:uid="{AE0C72F5-C65C-40F8-997A-BE82FE4AAEF2}"/>
    <cellStyle name="Normal 9 3 4 2 3 2" xfId="4251" xr:uid="{74522319-1DFD-4241-AD02-C95B2C2F3055}"/>
    <cellStyle name="Normal 9 3 4 2 3 2 2" xfId="4970" xr:uid="{2D326629-AE91-4C4A-A9A5-CA5F04F0E946}"/>
    <cellStyle name="Normal 9 3 4 2 3 3" xfId="4969" xr:uid="{C796E7C9-0C03-41A7-AED1-83F3FFCD47FD}"/>
    <cellStyle name="Normal 9 3 4 2 4" xfId="3198" xr:uid="{1964B088-DD81-4689-8774-DC35D99AC0A7}"/>
    <cellStyle name="Normal 9 3 4 2 4 2" xfId="4971" xr:uid="{0E8FF7AF-E5B6-4FE1-993F-B2B9F98432AF}"/>
    <cellStyle name="Normal 9 3 4 2 5" xfId="3199" xr:uid="{85AA862A-566A-4298-95CA-001900BFF469}"/>
    <cellStyle name="Normal 9 3 4 2 5 2" xfId="4972" xr:uid="{7D43903A-3DDD-4D0D-AAC8-805525E35E2E}"/>
    <cellStyle name="Normal 9 3 4 2 6" xfId="4963" xr:uid="{AC934C58-5F6F-44B5-B862-6EA43DAAB206}"/>
    <cellStyle name="Normal 9 3 4 3" xfId="3200" xr:uid="{10A35C6F-E4CA-4772-B590-5C3DCBB53593}"/>
    <cellStyle name="Normal 9 3 4 3 2" xfId="3201" xr:uid="{FE0BB91E-651D-4AB5-B3B1-91E96F20E917}"/>
    <cellStyle name="Normal 9 3 4 3 2 2" xfId="4252" xr:uid="{4B8BD681-BCF3-4BC5-8F27-DA01E7CA8108}"/>
    <cellStyle name="Normal 9 3 4 3 2 2 2" xfId="4975" xr:uid="{B66B3A00-4B2F-40C9-A8E2-154B3F0814F1}"/>
    <cellStyle name="Normal 9 3 4 3 2 3" xfId="4974" xr:uid="{3F647AD1-61C9-4915-ADDC-E362458899A7}"/>
    <cellStyle name="Normal 9 3 4 3 3" xfId="3202" xr:uid="{859E553D-2322-4DB5-9E80-3DCC002E1CE7}"/>
    <cellStyle name="Normal 9 3 4 3 3 2" xfId="4976" xr:uid="{4F26C694-7034-44EF-A8D4-3B621D00464B}"/>
    <cellStyle name="Normal 9 3 4 3 4" xfId="3203" xr:uid="{C9E2BC69-2D11-4B5E-8793-867FEC47FD74}"/>
    <cellStyle name="Normal 9 3 4 3 4 2" xfId="4977" xr:uid="{DFAA5C4D-1DB7-4928-B5D6-39E10C3161F6}"/>
    <cellStyle name="Normal 9 3 4 3 5" xfId="4973" xr:uid="{295D6898-317B-4E8D-9CBF-70C3A6018E0C}"/>
    <cellStyle name="Normal 9 3 4 4" xfId="3204" xr:uid="{B7E52E64-CF8F-4FA1-BD38-E40D2DE1CA8F}"/>
    <cellStyle name="Normal 9 3 4 4 2" xfId="3205" xr:uid="{6A5A9A9D-6477-4EC3-91D0-8634064021F4}"/>
    <cellStyle name="Normal 9 3 4 4 2 2" xfId="4979" xr:uid="{D496DAE3-F9DD-49FE-819C-A0B6ECF6400B}"/>
    <cellStyle name="Normal 9 3 4 4 3" xfId="3206" xr:uid="{BE61994C-C61D-45B9-A15A-8CA2F75F275C}"/>
    <cellStyle name="Normal 9 3 4 4 3 2" xfId="4980" xr:uid="{D37E2061-2F72-4012-BF2F-3A91E98D6908}"/>
    <cellStyle name="Normal 9 3 4 4 4" xfId="3207" xr:uid="{38B0C644-8565-442D-8A70-0CDFD71267BE}"/>
    <cellStyle name="Normal 9 3 4 4 4 2" xfId="4981" xr:uid="{EF55E55E-B7D2-431C-B628-C2FB8C4AB330}"/>
    <cellStyle name="Normal 9 3 4 4 5" xfId="4978" xr:uid="{9EBA5856-A58E-492C-BFD1-67F9A0AD0C11}"/>
    <cellStyle name="Normal 9 3 4 5" xfId="3208" xr:uid="{F3E6D4C4-EA5D-43E6-AA16-6FCFED5CAC01}"/>
    <cellStyle name="Normal 9 3 4 5 2" xfId="4982" xr:uid="{E253942C-31E8-4263-8327-3C1FD8700E87}"/>
    <cellStyle name="Normal 9 3 4 6" xfId="3209" xr:uid="{803A3E4C-71C6-4C73-BF27-0215576BC0DE}"/>
    <cellStyle name="Normal 9 3 4 6 2" xfId="4983" xr:uid="{D1C24DD2-28FF-4F92-9CF2-DEFD06F2CD12}"/>
    <cellStyle name="Normal 9 3 4 7" xfId="3210" xr:uid="{2D7083F8-557C-4B17-B563-D93C0384D675}"/>
    <cellStyle name="Normal 9 3 4 7 2" xfId="4984" xr:uid="{8D3CDF68-D22F-4E7B-8D57-2DDD4CBFD230}"/>
    <cellStyle name="Normal 9 3 4 8" xfId="4962" xr:uid="{03AEDEEE-3ECE-4C4E-85BA-2F24BE0BEC4C}"/>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4989" xr:uid="{E3104037-054E-4DC3-A371-BA044610E701}"/>
    <cellStyle name="Normal 9 3 5 2 2 2 3" xfId="4988" xr:uid="{82A31B7D-476F-4AF8-8A5F-D90B9706C42E}"/>
    <cellStyle name="Normal 9 3 5 2 2 3" xfId="4255" xr:uid="{CDCA4BF1-82E3-45DD-8C87-BEDE17AF3A01}"/>
    <cellStyle name="Normal 9 3 5 2 2 3 2" xfId="4990" xr:uid="{75292701-97CF-4D76-BD21-517201435B06}"/>
    <cellStyle name="Normal 9 3 5 2 2 4" xfId="4987" xr:uid="{AB388D7C-1D32-459F-94C3-7863F016E777}"/>
    <cellStyle name="Normal 9 3 5 2 3" xfId="3214" xr:uid="{E9D1AAEF-09A2-445F-BED7-13D463E938FC}"/>
    <cellStyle name="Normal 9 3 5 2 3 2" xfId="4256" xr:uid="{2E65939E-F180-4EF8-9329-2AEA0F8150D2}"/>
    <cellStyle name="Normal 9 3 5 2 3 2 2" xfId="4992" xr:uid="{6F1B191E-CABE-47F7-BCDD-86F7F8D22DE4}"/>
    <cellStyle name="Normal 9 3 5 2 3 3" xfId="4991" xr:uid="{FC315B94-16F6-4FDA-A804-42C22DB131FA}"/>
    <cellStyle name="Normal 9 3 5 2 4" xfId="3215" xr:uid="{B907F800-23B2-472F-AB26-899EAA492952}"/>
    <cellStyle name="Normal 9 3 5 2 4 2" xfId="4993" xr:uid="{543CDC7E-D327-4E0B-8BE1-18E688EE8FC1}"/>
    <cellStyle name="Normal 9 3 5 2 5" xfId="4986" xr:uid="{EDEE39E3-43B6-4761-9221-A1507963581F}"/>
    <cellStyle name="Normal 9 3 5 3" xfId="3216" xr:uid="{16A70F76-4B27-4444-93C6-42712ADB1F26}"/>
    <cellStyle name="Normal 9 3 5 3 2" xfId="3217" xr:uid="{C810D409-62B5-4996-9EC0-612976656BA6}"/>
    <cellStyle name="Normal 9 3 5 3 2 2" xfId="4257" xr:uid="{3D4A9205-A1B3-4634-8594-5498FB4B0336}"/>
    <cellStyle name="Normal 9 3 5 3 2 2 2" xfId="4996" xr:uid="{C0F52610-8AF7-4926-B850-3829244630A5}"/>
    <cellStyle name="Normal 9 3 5 3 2 3" xfId="4995" xr:uid="{F3294662-56AA-4CDC-B597-18975B8E7A7D}"/>
    <cellStyle name="Normal 9 3 5 3 3" xfId="3218" xr:uid="{D376B54B-4288-4988-92BA-FE9EEEB32519}"/>
    <cellStyle name="Normal 9 3 5 3 3 2" xfId="4997" xr:uid="{D9B205FF-8C2C-49D4-B4B6-2875305E23FE}"/>
    <cellStyle name="Normal 9 3 5 3 4" xfId="3219" xr:uid="{7B79ED67-678A-4700-95E9-FD42624D2D91}"/>
    <cellStyle name="Normal 9 3 5 3 4 2" xfId="4998" xr:uid="{8B0866A4-E769-471C-B32C-3C72776174FD}"/>
    <cellStyle name="Normal 9 3 5 3 5" xfId="4994" xr:uid="{93FD868C-5CE3-4668-99AB-4F496B3F515A}"/>
    <cellStyle name="Normal 9 3 5 4" xfId="3220" xr:uid="{E37FD5A4-8D85-4AF9-8746-2A27AD14D583}"/>
    <cellStyle name="Normal 9 3 5 4 2" xfId="4258" xr:uid="{D6C9FA30-B072-4839-ACB0-40FDE19D79FB}"/>
    <cellStyle name="Normal 9 3 5 4 2 2" xfId="5000" xr:uid="{C7672DEE-2EE9-40B0-A223-F5D418C7E554}"/>
    <cellStyle name="Normal 9 3 5 4 3" xfId="4999" xr:uid="{9A99D275-1B5C-4D5C-9E66-5098311AD7B2}"/>
    <cellStyle name="Normal 9 3 5 5" xfId="3221" xr:uid="{81B55BE6-F6F2-41F3-B85B-B0837804FE64}"/>
    <cellStyle name="Normal 9 3 5 5 2" xfId="5001" xr:uid="{B0A2E529-371A-4075-BF29-1F9A722C22F1}"/>
    <cellStyle name="Normal 9 3 5 6" xfId="3222" xr:uid="{3A11D87E-9994-4FC6-809F-B4E217F15DB3}"/>
    <cellStyle name="Normal 9 3 5 6 2" xfId="5002" xr:uid="{B820CF59-47D5-4602-9778-9F615061F125}"/>
    <cellStyle name="Normal 9 3 5 7" xfId="4985" xr:uid="{448B7185-66C3-4B29-833C-DD498EBD98F0}"/>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06" xr:uid="{52902365-32E7-4CDA-BAC3-2D74BB1A1099}"/>
    <cellStyle name="Normal 9 3 6 2 2 3" xfId="5005" xr:uid="{C72651D0-9A35-4F10-B7AB-02CF8778DB1C}"/>
    <cellStyle name="Normal 9 3 6 2 3" xfId="3226" xr:uid="{BFB16D22-425E-4A4C-9E8B-76A55139CE48}"/>
    <cellStyle name="Normal 9 3 6 2 3 2" xfId="5007" xr:uid="{7842B369-2E75-4309-9797-B994BF0B1E13}"/>
    <cellStyle name="Normal 9 3 6 2 4" xfId="3227" xr:uid="{DEE05BC0-CAED-4A4E-AA58-32B1C758C8FE}"/>
    <cellStyle name="Normal 9 3 6 2 4 2" xfId="5008" xr:uid="{3CC74634-C019-4CCD-8BB2-A11B89F37C7E}"/>
    <cellStyle name="Normal 9 3 6 2 5" xfId="5004" xr:uid="{23903A2C-FE37-4F3E-9C16-5E1E7A6FB3FE}"/>
    <cellStyle name="Normal 9 3 6 3" xfId="3228" xr:uid="{9B268206-27D9-4036-B757-17A679EBF9F6}"/>
    <cellStyle name="Normal 9 3 6 3 2" xfId="4260" xr:uid="{F4A59E7F-A319-4A3D-BDFE-4A802922E196}"/>
    <cellStyle name="Normal 9 3 6 3 2 2" xfId="5010" xr:uid="{914AE33D-87D2-4BF6-843A-1C8E9A8181DA}"/>
    <cellStyle name="Normal 9 3 6 3 3" xfId="5009" xr:uid="{A865E09D-3595-44DA-9881-CF9AF887304A}"/>
    <cellStyle name="Normal 9 3 6 4" xfId="3229" xr:uid="{2A25F579-A2F9-4E80-98F9-BE1CA3AA2300}"/>
    <cellStyle name="Normal 9 3 6 4 2" xfId="5011" xr:uid="{96AD4528-A879-4FE4-8165-B6BCB8564BDE}"/>
    <cellStyle name="Normal 9 3 6 5" xfId="3230" xr:uid="{A38065C7-B910-4346-8B42-57F6B4E3B824}"/>
    <cellStyle name="Normal 9 3 6 5 2" xfId="5012" xr:uid="{4AA2E7ED-71B1-40E2-A1C7-7A8BD1F81FFB}"/>
    <cellStyle name="Normal 9 3 6 6" xfId="5003" xr:uid="{8C0BD1E4-5641-4AAB-B384-59A50565C9EF}"/>
    <cellStyle name="Normal 9 3 7" xfId="3231" xr:uid="{7E50169F-8622-4F0D-B681-B6A0BC0B00D7}"/>
    <cellStyle name="Normal 9 3 7 2" xfId="3232" xr:uid="{44E92FF2-AEE7-4633-90A2-617C7C2F6267}"/>
    <cellStyle name="Normal 9 3 7 2 2" xfId="4261" xr:uid="{61C0B84D-3C5F-43E2-B449-0A2787BAB20F}"/>
    <cellStyle name="Normal 9 3 7 2 2 2" xfId="5015" xr:uid="{A928F914-4606-405C-B38B-00E4FF02A6DD}"/>
    <cellStyle name="Normal 9 3 7 2 3" xfId="5014" xr:uid="{E622F492-7B30-4709-85D6-7F545B82EE1D}"/>
    <cellStyle name="Normal 9 3 7 3" xfId="3233" xr:uid="{38775F42-C864-4A35-9A6E-6EB8D771FAB3}"/>
    <cellStyle name="Normal 9 3 7 3 2" xfId="5016" xr:uid="{538AF5A2-EED0-4717-884F-4B672955017A}"/>
    <cellStyle name="Normal 9 3 7 4" xfId="3234" xr:uid="{7F377F1D-7586-4C1C-AC60-FA8942F86B23}"/>
    <cellStyle name="Normal 9 3 7 4 2" xfId="5017" xr:uid="{59F250E5-9552-4134-AF46-EFFF6438E217}"/>
    <cellStyle name="Normal 9 3 7 5" xfId="5013" xr:uid="{BED787C9-47B6-48BC-B517-53671427271D}"/>
    <cellStyle name="Normal 9 3 8" xfId="3235" xr:uid="{3EE253FF-82BE-49E8-B59F-DC9BEF7DAF32}"/>
    <cellStyle name="Normal 9 3 8 2" xfId="3236" xr:uid="{41429C95-83AF-4EE0-A816-07E56C62A355}"/>
    <cellStyle name="Normal 9 3 8 2 2" xfId="5019" xr:uid="{06564F10-1074-4A5E-AD90-7E4746DA7B80}"/>
    <cellStyle name="Normal 9 3 8 3" xfId="3237" xr:uid="{F8F46510-84F2-451B-872B-5E61B548F04B}"/>
    <cellStyle name="Normal 9 3 8 3 2" xfId="5020" xr:uid="{563D0997-64EB-49EA-BCF6-42D3EB136885}"/>
    <cellStyle name="Normal 9 3 8 4" xfId="3238" xr:uid="{5B25F764-DE19-4C03-9C12-57F7E42DB5E6}"/>
    <cellStyle name="Normal 9 3 8 4 2" xfId="5021" xr:uid="{045DDE81-4827-47E7-8C75-8648566714FB}"/>
    <cellStyle name="Normal 9 3 8 5" xfId="5018" xr:uid="{6D103FB6-0CB4-4BA0-9E97-86C5C8B0588C}"/>
    <cellStyle name="Normal 9 3 9" xfId="3239" xr:uid="{4F151668-A318-42FE-9B66-03C6CECE435F}"/>
    <cellStyle name="Normal 9 3 9 2" xfId="5022" xr:uid="{2B8091BB-4767-48DF-B7FE-78AD1631A0BD}"/>
    <cellStyle name="Normal 9 4" xfId="3240" xr:uid="{B36AF820-063D-4106-AA68-C19939629719}"/>
    <cellStyle name="Normal 9 4 10" xfId="3241" xr:uid="{05587996-56E9-472F-9AEA-D541525D9EDB}"/>
    <cellStyle name="Normal 9 4 10 2" xfId="5024" xr:uid="{2235E8E1-97B6-4294-9D0D-1B4B8E05F1A0}"/>
    <cellStyle name="Normal 9 4 11" xfId="3242" xr:uid="{D10EDA6B-A4CA-4A9B-A25A-EB03B9568D01}"/>
    <cellStyle name="Normal 9 4 11 2" xfId="5025" xr:uid="{9912EFA7-7EC3-4813-99D1-FF41AEB96830}"/>
    <cellStyle name="Normal 9 4 12" xfId="5023" xr:uid="{CDF8E79F-8428-4B3B-AD58-C72EF1B64316}"/>
    <cellStyle name="Normal 9 4 2" xfId="3243" xr:uid="{8AC80D2C-D820-4EC4-8604-A26386C0B4D5}"/>
    <cellStyle name="Normal 9 4 2 10" xfId="5026" xr:uid="{A3FE7640-4279-45F9-B8C0-3D08A2316DA3}"/>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31" xr:uid="{4E5C21A8-9D5C-457E-A01E-7D92B939A885}"/>
    <cellStyle name="Normal 9 4 2 2 2 2 2 3" xfId="5030" xr:uid="{7C75DA7C-9719-4E63-AD37-2A70832BB1D9}"/>
    <cellStyle name="Normal 9 4 2 2 2 2 3" xfId="3248" xr:uid="{4EC5BD16-BFA6-4F0A-8F5C-336B40266A81}"/>
    <cellStyle name="Normal 9 4 2 2 2 2 3 2" xfId="5032" xr:uid="{68D9C7B9-CD0E-41B8-9950-D813A640DC20}"/>
    <cellStyle name="Normal 9 4 2 2 2 2 4" xfId="3249" xr:uid="{61228715-DA0D-4526-8B76-26E7220A911F}"/>
    <cellStyle name="Normal 9 4 2 2 2 2 4 2" xfId="5033" xr:uid="{275AA013-7C17-45D3-A70A-244131BAA695}"/>
    <cellStyle name="Normal 9 4 2 2 2 2 5" xfId="5029" xr:uid="{3EADE24E-202F-4A5B-BCA2-7067D0C213E6}"/>
    <cellStyle name="Normal 9 4 2 2 2 3" xfId="3250" xr:uid="{044B7EE5-169B-45B6-BB06-F969673A29EC}"/>
    <cellStyle name="Normal 9 4 2 2 2 3 2" xfId="3251" xr:uid="{9934C75E-97DC-4A5F-92D9-9BB9518D6B7A}"/>
    <cellStyle name="Normal 9 4 2 2 2 3 2 2" xfId="5035" xr:uid="{BF726597-8949-4FC1-A50D-59EA1AE1AD3E}"/>
    <cellStyle name="Normal 9 4 2 2 2 3 3" xfId="3252" xr:uid="{CC6D834B-C4D9-4194-84D9-E271FA2738D2}"/>
    <cellStyle name="Normal 9 4 2 2 2 3 3 2" xfId="5036" xr:uid="{35A29965-31B8-45E5-8343-2841B9B3ABB7}"/>
    <cellStyle name="Normal 9 4 2 2 2 3 4" xfId="3253" xr:uid="{C0DFF6F1-8303-4F5C-BA12-2A0C67856970}"/>
    <cellStyle name="Normal 9 4 2 2 2 3 4 2" xfId="5037" xr:uid="{2A43F972-61D4-4914-B965-345D369A8F06}"/>
    <cellStyle name="Normal 9 4 2 2 2 3 5" xfId="5034" xr:uid="{17499B5A-FD58-4EF7-B112-961C1FD95A21}"/>
    <cellStyle name="Normal 9 4 2 2 2 4" xfId="3254" xr:uid="{8E6B803C-95FC-4CC7-BD71-A248E7196F0B}"/>
    <cellStyle name="Normal 9 4 2 2 2 4 2" xfId="5038" xr:uid="{2B3FDB09-1AE1-47CB-9337-5961C92D1004}"/>
    <cellStyle name="Normal 9 4 2 2 2 5" xfId="3255" xr:uid="{1586594D-1969-4E74-AE57-6F0C25308D6E}"/>
    <cellStyle name="Normal 9 4 2 2 2 5 2" xfId="5039" xr:uid="{72DD90A9-5155-4D8A-9C52-57B08C8628E2}"/>
    <cellStyle name="Normal 9 4 2 2 2 6" xfId="3256" xr:uid="{8EF72C3A-1B20-4919-A3FF-7A4971B0B7F8}"/>
    <cellStyle name="Normal 9 4 2 2 2 6 2" xfId="5040" xr:uid="{E57B926A-B2E2-4524-84B8-F3147F904B28}"/>
    <cellStyle name="Normal 9 4 2 2 2 7" xfId="5028" xr:uid="{889F6C7E-846F-47C0-A7FA-9530BCEC50FB}"/>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43" xr:uid="{E7EC5AB1-9010-49D2-819C-4AB71B873879}"/>
    <cellStyle name="Normal 9 4 2 2 3 2 3" xfId="3260" xr:uid="{6F8DDBC6-3E3A-40CD-A4F4-C1180DC5667B}"/>
    <cellStyle name="Normal 9 4 2 2 3 2 3 2" xfId="5044" xr:uid="{1F3322BB-A4D1-45CE-A341-AE294844E148}"/>
    <cellStyle name="Normal 9 4 2 2 3 2 4" xfId="3261" xr:uid="{219981AE-239B-4A9A-8E59-0EE983D2BF3D}"/>
    <cellStyle name="Normal 9 4 2 2 3 2 4 2" xfId="5045" xr:uid="{62742933-6AA9-426F-ADB2-C26F9B63A449}"/>
    <cellStyle name="Normal 9 4 2 2 3 2 5" xfId="5042" xr:uid="{6849FF6B-7338-49A4-A814-5490D830F9B5}"/>
    <cellStyle name="Normal 9 4 2 2 3 3" xfId="3262" xr:uid="{23E1501E-7B04-40CD-A487-2F219F247E65}"/>
    <cellStyle name="Normal 9 4 2 2 3 3 2" xfId="5046" xr:uid="{12CDFC29-8A52-42F7-BDDC-FADB320DF2ED}"/>
    <cellStyle name="Normal 9 4 2 2 3 4" xfId="3263" xr:uid="{E1B79620-2A9C-4A0F-B2AD-3E033A2CE8F8}"/>
    <cellStyle name="Normal 9 4 2 2 3 4 2" xfId="5047" xr:uid="{40DF8F4D-8F6F-4AC2-839D-895FE4B9224E}"/>
    <cellStyle name="Normal 9 4 2 2 3 5" xfId="3264" xr:uid="{110D809D-0BC3-46CD-B72B-711780E9050F}"/>
    <cellStyle name="Normal 9 4 2 2 3 5 2" xfId="5048" xr:uid="{0ACBE31C-CF2D-40C6-B881-85441C381009}"/>
    <cellStyle name="Normal 9 4 2 2 3 6" xfId="5041" xr:uid="{18FB1DF0-18EA-4EAC-B64E-4C22553D2DBE}"/>
    <cellStyle name="Normal 9 4 2 2 4" xfId="3265" xr:uid="{B8C2EED8-CB66-47A1-ADA3-DD4BA98651F3}"/>
    <cellStyle name="Normal 9 4 2 2 4 2" xfId="3266" xr:uid="{0BC5AF3E-CC97-466E-ACF1-9AA392D62128}"/>
    <cellStyle name="Normal 9 4 2 2 4 2 2" xfId="5050" xr:uid="{AAA074EE-8095-4ED0-A43F-7EEC1F7B472F}"/>
    <cellStyle name="Normal 9 4 2 2 4 3" xfId="3267" xr:uid="{17E09A5C-8A59-4EB1-8865-BE6EC04B6B60}"/>
    <cellStyle name="Normal 9 4 2 2 4 3 2" xfId="5051" xr:uid="{236EFD2C-C33D-4A87-B7FA-BEC92D3B1FEA}"/>
    <cellStyle name="Normal 9 4 2 2 4 4" xfId="3268" xr:uid="{71E5044D-E050-4A67-87BB-3B7AEAEEA0E1}"/>
    <cellStyle name="Normal 9 4 2 2 4 4 2" xfId="5052" xr:uid="{95A7CC88-F476-4926-97AB-5FED70EE4254}"/>
    <cellStyle name="Normal 9 4 2 2 4 5" xfId="5049" xr:uid="{1742924A-BB13-44C1-9B1B-569727F390FA}"/>
    <cellStyle name="Normal 9 4 2 2 5" xfId="3269" xr:uid="{A1A31F0E-5E48-40A1-A790-F81542757042}"/>
    <cellStyle name="Normal 9 4 2 2 5 2" xfId="3270" xr:uid="{B07BD559-0B0D-479E-8705-6D1395CB3079}"/>
    <cellStyle name="Normal 9 4 2 2 5 2 2" xfId="5054" xr:uid="{51921A69-5B64-4A46-9AF7-464E261F704D}"/>
    <cellStyle name="Normal 9 4 2 2 5 3" xfId="3271" xr:uid="{D696B72D-DA5D-432D-B7FC-060A1F34C1ED}"/>
    <cellStyle name="Normal 9 4 2 2 5 3 2" xfId="5055" xr:uid="{43956E88-1B11-49A4-B330-AB7F9EC168B6}"/>
    <cellStyle name="Normal 9 4 2 2 5 4" xfId="3272" xr:uid="{13EBF954-1F08-4D3B-B5FA-D19F1D84E502}"/>
    <cellStyle name="Normal 9 4 2 2 5 4 2" xfId="5056" xr:uid="{5C23B742-A24F-4757-880D-B2EF49E74204}"/>
    <cellStyle name="Normal 9 4 2 2 5 5" xfId="5053" xr:uid="{612B544A-C2CD-40AD-A624-6A1E4EE024D8}"/>
    <cellStyle name="Normal 9 4 2 2 6" xfId="3273" xr:uid="{FAF572B2-5516-4FEC-B5D0-D8BB079B286A}"/>
    <cellStyle name="Normal 9 4 2 2 6 2" xfId="5057" xr:uid="{9C03532C-FA4D-4C52-914A-F7DEF1CB37EA}"/>
    <cellStyle name="Normal 9 4 2 2 7" xfId="3274" xr:uid="{8B112F79-1278-4631-81D6-9972DA2AC6D9}"/>
    <cellStyle name="Normal 9 4 2 2 7 2" xfId="5058" xr:uid="{94B68588-78BD-45D5-B066-15D6ADC83980}"/>
    <cellStyle name="Normal 9 4 2 2 8" xfId="3275" xr:uid="{6CF4D569-8D5B-414E-922F-009464BABB7D}"/>
    <cellStyle name="Normal 9 4 2 2 8 2" xfId="5059" xr:uid="{89167113-A87D-4E24-AF75-6FFEA7401CA7}"/>
    <cellStyle name="Normal 9 4 2 2 9" xfId="5027" xr:uid="{D78F4E68-B64C-4044-9423-615D39307515}"/>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64" xr:uid="{D953D238-EA4E-4E7C-A65B-B701666F5E84}"/>
    <cellStyle name="Normal 9 4 2 3 2 2 2 3" xfId="5063" xr:uid="{5470ADE0-DF2E-4BEC-A267-C246CB1554B1}"/>
    <cellStyle name="Normal 9 4 2 3 2 2 3" xfId="4265" xr:uid="{2ECDEDAD-A212-4492-8F74-A6CEEF34DDEA}"/>
    <cellStyle name="Normal 9 4 2 3 2 2 3 2" xfId="5065" xr:uid="{8BE5D14A-F2FF-4ECB-9474-895E521AB1B9}"/>
    <cellStyle name="Normal 9 4 2 3 2 2 4" xfId="5062" xr:uid="{6BCA7A51-7789-4B11-BC4E-7F46F2A01B89}"/>
    <cellStyle name="Normal 9 4 2 3 2 3" xfId="3279" xr:uid="{8CDEB715-07C0-4FE4-A61E-49CC1FB8EB0C}"/>
    <cellStyle name="Normal 9 4 2 3 2 3 2" xfId="4266" xr:uid="{49793AFE-CA67-4B52-AE66-F411EC6ECE11}"/>
    <cellStyle name="Normal 9 4 2 3 2 3 2 2" xfId="5067" xr:uid="{B36F41A5-B7D1-4802-AE50-B6B9F5D1B6A6}"/>
    <cellStyle name="Normal 9 4 2 3 2 3 3" xfId="5066" xr:uid="{08A54E10-A5AD-45C1-B478-60AEA3E8A7FF}"/>
    <cellStyle name="Normal 9 4 2 3 2 4" xfId="3280" xr:uid="{6813B584-FABB-43CA-AEE4-24CDD72D4F7D}"/>
    <cellStyle name="Normal 9 4 2 3 2 4 2" xfId="5068" xr:uid="{D98C2572-5D9B-4B4C-8895-E33E4A9B2681}"/>
    <cellStyle name="Normal 9 4 2 3 2 5" xfId="5061" xr:uid="{F6B99758-4216-4B94-8E76-3580869D0DBD}"/>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71" xr:uid="{48C9DA93-3BB4-45A9-B853-C55A985857EC}"/>
    <cellStyle name="Normal 9 4 2 3 3 2 3" xfId="5070" xr:uid="{CB11EC8A-F169-433A-9828-5BD5DC5E36C7}"/>
    <cellStyle name="Normal 9 4 2 3 3 3" xfId="3283" xr:uid="{ABFF89AF-85E3-46C9-B362-41EEC11E2AEE}"/>
    <cellStyle name="Normal 9 4 2 3 3 3 2" xfId="5072" xr:uid="{2EB55729-A656-4134-8272-4D44A1E89821}"/>
    <cellStyle name="Normal 9 4 2 3 3 4" xfId="3284" xr:uid="{549A0934-7F38-4FBF-B25D-0C11B396FC8C}"/>
    <cellStyle name="Normal 9 4 2 3 3 4 2" xfId="5073" xr:uid="{28000B62-C62A-4FE8-9029-12E72255E747}"/>
    <cellStyle name="Normal 9 4 2 3 3 5" xfId="5069" xr:uid="{99C9C668-BEFB-45BF-B97C-DF3BB18B8A60}"/>
    <cellStyle name="Normal 9 4 2 3 4" xfId="3285" xr:uid="{EE1C93E9-6800-4BBD-A6DA-7EAAA8FB2FD6}"/>
    <cellStyle name="Normal 9 4 2 3 4 2" xfId="4268" xr:uid="{D58037FC-2370-4193-A0C1-F8E06A91FC04}"/>
    <cellStyle name="Normal 9 4 2 3 4 2 2" xfId="5075" xr:uid="{4424360C-F96E-439B-ABAB-D813342A9FFE}"/>
    <cellStyle name="Normal 9 4 2 3 4 3" xfId="5074" xr:uid="{63C92A56-FA39-4AB1-BC7F-A079C3D6F7AF}"/>
    <cellStyle name="Normal 9 4 2 3 5" xfId="3286" xr:uid="{E8C37C29-FD4B-49BC-8E22-AC2EBE7DF593}"/>
    <cellStyle name="Normal 9 4 2 3 5 2" xfId="5076" xr:uid="{96426BE7-C3AD-4930-8B94-B1DAD992C53D}"/>
    <cellStyle name="Normal 9 4 2 3 6" xfId="3287" xr:uid="{906AEEC2-8CF4-473F-99C6-F43E29750A31}"/>
    <cellStyle name="Normal 9 4 2 3 6 2" xfId="5077" xr:uid="{5CD67E89-DF5D-421B-BF38-E758F2A741DD}"/>
    <cellStyle name="Normal 9 4 2 3 7" xfId="5060" xr:uid="{627E703C-37F9-4EE3-AFF5-3C837132CAA6}"/>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81" xr:uid="{11C05189-37CE-4F59-B5AD-C655661E5A09}"/>
    <cellStyle name="Normal 9 4 2 4 2 2 3" xfId="5080" xr:uid="{66559241-13A2-4DED-A22E-0F7B3DCABD4C}"/>
    <cellStyle name="Normal 9 4 2 4 2 3" xfId="3291" xr:uid="{B5DF5C07-B2AB-4224-A98B-82ABF32D17FE}"/>
    <cellStyle name="Normal 9 4 2 4 2 3 2" xfId="5082" xr:uid="{0E866175-0556-486A-8272-EAA8DE58822E}"/>
    <cellStyle name="Normal 9 4 2 4 2 4" xfId="3292" xr:uid="{E3649021-61EE-422C-820F-959F7B2F146A}"/>
    <cellStyle name="Normal 9 4 2 4 2 4 2" xfId="5083" xr:uid="{E520029C-FE81-4AA4-81AA-FB61FB8052EC}"/>
    <cellStyle name="Normal 9 4 2 4 2 5" xfId="5079" xr:uid="{57F40AAE-DB68-466F-A143-B5E142895B97}"/>
    <cellStyle name="Normal 9 4 2 4 3" xfId="3293" xr:uid="{A9E734C7-CD7B-445D-A574-47F4C6690C6E}"/>
    <cellStyle name="Normal 9 4 2 4 3 2" xfId="4270" xr:uid="{4F7E71AF-2EBC-4F6C-BBB1-729B073D06F1}"/>
    <cellStyle name="Normal 9 4 2 4 3 2 2" xfId="5085" xr:uid="{D90C0D5C-4DF8-4EA3-8D4C-F8512EEBF875}"/>
    <cellStyle name="Normal 9 4 2 4 3 3" xfId="5084" xr:uid="{09433A3D-0C62-4C08-AF11-833B761D485E}"/>
    <cellStyle name="Normal 9 4 2 4 4" xfId="3294" xr:uid="{DC7FEBBA-CC56-40D6-96FC-5EF4CE97DDAF}"/>
    <cellStyle name="Normal 9 4 2 4 4 2" xfId="5086" xr:uid="{D1426781-0BD6-4A0E-8404-6575232E131B}"/>
    <cellStyle name="Normal 9 4 2 4 5" xfId="3295" xr:uid="{8DE7B1EA-9A22-4B40-B828-D5462898E796}"/>
    <cellStyle name="Normal 9 4 2 4 5 2" xfId="5087" xr:uid="{F62A823B-7735-48CC-9388-9652ACE55ECF}"/>
    <cellStyle name="Normal 9 4 2 4 6" xfId="5078" xr:uid="{3B331543-8A98-4412-9F25-91EB8C1DA8A3}"/>
    <cellStyle name="Normal 9 4 2 5" xfId="3296" xr:uid="{46C58394-305B-43B5-B6B5-75A19C0B0C0D}"/>
    <cellStyle name="Normal 9 4 2 5 2" xfId="3297" xr:uid="{2B1AE712-B50B-4530-98B0-5ADE9C646D69}"/>
    <cellStyle name="Normal 9 4 2 5 2 2" xfId="4271" xr:uid="{20E34ACC-64AA-444F-8F32-330A17920C9F}"/>
    <cellStyle name="Normal 9 4 2 5 2 2 2" xfId="5090" xr:uid="{2B816509-63C4-4940-B3D4-672BDB1AC3BA}"/>
    <cellStyle name="Normal 9 4 2 5 2 3" xfId="5089" xr:uid="{D8559BF5-F5BF-45A1-B621-8C092B8868CE}"/>
    <cellStyle name="Normal 9 4 2 5 3" xfId="3298" xr:uid="{515F52F5-1FF6-4780-AB0D-57AC1901353A}"/>
    <cellStyle name="Normal 9 4 2 5 3 2" xfId="5091" xr:uid="{1D7B94B7-03C7-4FBB-B9D3-D45619F2EA5E}"/>
    <cellStyle name="Normal 9 4 2 5 4" xfId="3299" xr:uid="{E7E48E44-7E34-4478-905F-783CE06C0F36}"/>
    <cellStyle name="Normal 9 4 2 5 4 2" xfId="5092" xr:uid="{0478DAD6-CC02-4491-A1D3-056CDBDBE9EB}"/>
    <cellStyle name="Normal 9 4 2 5 5" xfId="5088" xr:uid="{9B39AEF3-4F38-41D1-BC36-961E4EC14BAC}"/>
    <cellStyle name="Normal 9 4 2 6" xfId="3300" xr:uid="{5C803D0A-6AEB-4A8F-8E80-8D3622118DA2}"/>
    <cellStyle name="Normal 9 4 2 6 2" xfId="3301" xr:uid="{EBA2872D-81A5-4177-BD14-9D3F5247FA3D}"/>
    <cellStyle name="Normal 9 4 2 6 2 2" xfId="5094" xr:uid="{6F82C360-97E9-4BDF-AEA8-8D04C477BD7F}"/>
    <cellStyle name="Normal 9 4 2 6 3" xfId="3302" xr:uid="{30B89C50-1B50-431D-AE16-A9B691624786}"/>
    <cellStyle name="Normal 9 4 2 6 3 2" xfId="5095" xr:uid="{555FC90B-2FA7-4272-A820-7D6DC86BD09C}"/>
    <cellStyle name="Normal 9 4 2 6 4" xfId="3303" xr:uid="{E02EA51D-AE4E-4A27-B385-1D45F1D7B0F0}"/>
    <cellStyle name="Normal 9 4 2 6 4 2" xfId="5096" xr:uid="{9100793F-757C-4DA7-B03B-DF4A20F9B3AB}"/>
    <cellStyle name="Normal 9 4 2 6 5" xfId="5093" xr:uid="{24CE528D-4A03-4654-A665-68A60682CE73}"/>
    <cellStyle name="Normal 9 4 2 7" xfId="3304" xr:uid="{717EC764-6200-4781-9DBE-7AE01DC492DD}"/>
    <cellStyle name="Normal 9 4 2 7 2" xfId="5097" xr:uid="{8B893327-CDC0-4D64-8AEB-18350754D194}"/>
    <cellStyle name="Normal 9 4 2 8" xfId="3305" xr:uid="{D54AE50E-6751-456D-B814-0BC1D4404099}"/>
    <cellStyle name="Normal 9 4 2 8 2" xfId="5098" xr:uid="{5FB2C7A8-5E6C-4AD2-A13B-82178E91A23D}"/>
    <cellStyle name="Normal 9 4 2 9" xfId="3306" xr:uid="{B26C6B3A-C714-4834-A076-37A046B30935}"/>
    <cellStyle name="Normal 9 4 2 9 2" xfId="5099" xr:uid="{95C7E4B9-763D-46DA-971A-ACDE54391724}"/>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53" xr:uid="{443B2A81-4443-4104-848A-7128F2C391FF}"/>
    <cellStyle name="Normal 9 4 3 2 2 2 2 2 2" xfId="5475" xr:uid="{79FB6C31-62C4-4967-8D79-7ABD85554720}"/>
    <cellStyle name="Normal 9 4 3 2 2 2 2 2 3" xfId="5104" xr:uid="{CC5A80E9-7E25-4332-A44D-25CFC8C06CD2}"/>
    <cellStyle name="Normal 9 4 3 2 2 2 3" xfId="4754" xr:uid="{7F1042A1-1E47-40FA-9504-B736AE834856}"/>
    <cellStyle name="Normal 9 4 3 2 2 2 3 2" xfId="5476" xr:uid="{B28BA698-596D-469B-B728-800F0DB6F5F5}"/>
    <cellStyle name="Normal 9 4 3 2 2 2 3 3" xfId="5103" xr:uid="{AEB02767-190B-46D5-B540-92080480E7F0}"/>
    <cellStyle name="Normal 9 4 3 2 2 3" xfId="3311" xr:uid="{11006371-3CA0-4985-B591-71D72B539045}"/>
    <cellStyle name="Normal 9 4 3 2 2 3 2" xfId="4755" xr:uid="{77483A9F-271A-4A28-B3C6-F8BE594A1094}"/>
    <cellStyle name="Normal 9 4 3 2 2 3 2 2" xfId="5477" xr:uid="{EE0EF5A9-3A22-47A9-B344-83284F5E2BD6}"/>
    <cellStyle name="Normal 9 4 3 2 2 3 2 3" xfId="5105" xr:uid="{7E005359-0173-4EC0-8442-FD7D1C73E987}"/>
    <cellStyle name="Normal 9 4 3 2 2 4" xfId="3312" xr:uid="{E62A273D-F6D5-433E-B6BD-74AE87A1D16D}"/>
    <cellStyle name="Normal 9 4 3 2 2 4 2" xfId="5106" xr:uid="{1498B46F-24B8-4B76-A911-1F5C5EA99444}"/>
    <cellStyle name="Normal 9 4 3 2 2 5" xfId="5102" xr:uid="{2CF61ED6-6159-44EE-823A-64E051363ADC}"/>
    <cellStyle name="Normal 9 4 3 2 3" xfId="3313" xr:uid="{CDF820E3-1F8D-4790-8EBB-F35BAB48E074}"/>
    <cellStyle name="Normal 9 4 3 2 3 2" xfId="3314" xr:uid="{C6D6D191-4345-4124-95DB-DA72114A04AD}"/>
    <cellStyle name="Normal 9 4 3 2 3 2 2" xfId="4756" xr:uid="{92926F4B-91BB-4CCB-9869-75E518F9F3A6}"/>
    <cellStyle name="Normal 9 4 3 2 3 2 2 2" xfId="5478" xr:uid="{AC473704-58E8-47F1-97F8-26A2C1702F91}"/>
    <cellStyle name="Normal 9 4 3 2 3 2 2 3" xfId="5108" xr:uid="{2AB1EF30-9062-4E6A-B600-B4117D2EA161}"/>
    <cellStyle name="Normal 9 4 3 2 3 3" xfId="3315" xr:uid="{F82A6596-11F2-4F37-AE15-33682F6E3CCA}"/>
    <cellStyle name="Normal 9 4 3 2 3 3 2" xfId="5109" xr:uid="{6FCAE453-61C6-4CDA-AC16-73D68FE80E55}"/>
    <cellStyle name="Normal 9 4 3 2 3 4" xfId="3316" xr:uid="{93A4C50D-082E-4EAA-80B5-ABA592ACE146}"/>
    <cellStyle name="Normal 9 4 3 2 3 4 2" xfId="5110" xr:uid="{B0B73EE5-DCB7-4C55-8722-13EE9E31E784}"/>
    <cellStyle name="Normal 9 4 3 2 3 5" xfId="5107" xr:uid="{279EF2CF-D3DF-406C-B005-390A82423B58}"/>
    <cellStyle name="Normal 9 4 3 2 4" xfId="3317" xr:uid="{0989A098-235A-42A9-8FF4-60D3A72B6897}"/>
    <cellStyle name="Normal 9 4 3 2 4 2" xfId="4757" xr:uid="{B8F630E6-1EF0-4B0A-B2BD-D804C336F205}"/>
    <cellStyle name="Normal 9 4 3 2 4 2 2" xfId="5479" xr:uid="{A4AEEADE-34F6-4C28-9B7B-2E5913B13D21}"/>
    <cellStyle name="Normal 9 4 3 2 4 2 3" xfId="5111" xr:uid="{379F7BBC-8131-460C-9B27-C75DF05AA421}"/>
    <cellStyle name="Normal 9 4 3 2 5" xfId="3318" xr:uid="{74781C37-F52E-4614-9623-0B5315CC4C21}"/>
    <cellStyle name="Normal 9 4 3 2 5 2" xfId="5112" xr:uid="{03C44A8B-AAB9-46D4-8B38-D1D364A66FB0}"/>
    <cellStyle name="Normal 9 4 3 2 6" xfId="3319" xr:uid="{47557503-8191-4F66-A55C-0066518F1329}"/>
    <cellStyle name="Normal 9 4 3 2 6 2" xfId="5113" xr:uid="{B7906DF1-0248-4E6C-80F7-82EA717425B4}"/>
    <cellStyle name="Normal 9 4 3 2 7" xfId="5101" xr:uid="{354B389B-8D09-47F5-ACC3-CEF8F872D8F2}"/>
    <cellStyle name="Normal 9 4 3 3" xfId="3320" xr:uid="{BAA40817-B073-4674-AEF7-22AD278E476E}"/>
    <cellStyle name="Normal 9 4 3 3 2" xfId="3321" xr:uid="{05A662CE-C1F3-43F9-9E49-C796CA329A93}"/>
    <cellStyle name="Normal 9 4 3 3 2 2" xfId="3322" xr:uid="{5184B9FF-A7F6-4CAA-AF4B-D75829A6D623}"/>
    <cellStyle name="Normal 9 4 3 3 2 2 2" xfId="4758" xr:uid="{676830C2-8A78-4DDF-A0E5-8071616BE488}"/>
    <cellStyle name="Normal 9 4 3 3 2 2 2 2" xfId="5480" xr:uid="{8042F7F6-EB1B-4710-938C-1504C76EEE4A}"/>
    <cellStyle name="Normal 9 4 3 3 2 2 2 3" xfId="5116" xr:uid="{37477EC9-E531-463D-ABD0-98FA38014E34}"/>
    <cellStyle name="Normal 9 4 3 3 2 3" xfId="3323" xr:uid="{7540B3B3-BE63-4382-8788-035841DB8000}"/>
    <cellStyle name="Normal 9 4 3 3 2 3 2" xfId="5117" xr:uid="{5C2E5DEC-93FE-480E-B0FE-9FB38FAE1435}"/>
    <cellStyle name="Normal 9 4 3 3 2 4" xfId="3324" xr:uid="{4D05D9EA-2B64-4F3B-97E4-EE0965D522EA}"/>
    <cellStyle name="Normal 9 4 3 3 2 4 2" xfId="5118" xr:uid="{E0CE0B86-6B94-4A4F-A0EE-0478E5C8D728}"/>
    <cellStyle name="Normal 9 4 3 3 2 5" xfId="5115" xr:uid="{8EDDBB62-6AD2-42C6-8C69-8473BF45083B}"/>
    <cellStyle name="Normal 9 4 3 3 3" xfId="3325" xr:uid="{1695321A-5755-4761-9344-30D1F8022A20}"/>
    <cellStyle name="Normal 9 4 3 3 3 2" xfId="4759" xr:uid="{BFFE0172-31A4-4C25-8B7F-6BC61F21077C}"/>
    <cellStyle name="Normal 9 4 3 3 3 2 2" xfId="5481" xr:uid="{08D86D51-8E41-433E-800C-F7F05EDAD877}"/>
    <cellStyle name="Normal 9 4 3 3 3 2 3" xfId="5119" xr:uid="{17726A81-8441-4356-AE3B-ABB111DD1C13}"/>
    <cellStyle name="Normal 9 4 3 3 4" xfId="3326" xr:uid="{E5D4892A-4307-46D8-9909-A239FFC90172}"/>
    <cellStyle name="Normal 9 4 3 3 4 2" xfId="5120" xr:uid="{5A122EE7-A7EF-434E-B04E-0E5D8D4C49EA}"/>
    <cellStyle name="Normal 9 4 3 3 5" xfId="3327" xr:uid="{4FF37372-DFBC-4372-9252-087A62240A77}"/>
    <cellStyle name="Normal 9 4 3 3 5 2" xfId="5121" xr:uid="{465FF1B1-D7DF-4714-AB2A-BEDE5948AC33}"/>
    <cellStyle name="Normal 9 4 3 3 6" xfId="5114" xr:uid="{F399F121-93D2-4CD1-82A0-E4FC40E88FC1}"/>
    <cellStyle name="Normal 9 4 3 4" xfId="3328" xr:uid="{B65728D1-7259-48BA-B3D2-BD4C2CBF7246}"/>
    <cellStyle name="Normal 9 4 3 4 2" xfId="3329" xr:uid="{BE4EE3B0-ECF7-4EF0-ADD3-F7F9BC0D8FBD}"/>
    <cellStyle name="Normal 9 4 3 4 2 2" xfId="4760" xr:uid="{8010EA66-A77F-42B1-9E7C-5237D3C108E6}"/>
    <cellStyle name="Normal 9 4 3 4 2 2 2" xfId="5482" xr:uid="{15448951-2D59-4474-9114-0F70E4B98B28}"/>
    <cellStyle name="Normal 9 4 3 4 2 2 3" xfId="5123" xr:uid="{F5689728-94EA-472D-B7F0-B2910504F47D}"/>
    <cellStyle name="Normal 9 4 3 4 3" xfId="3330" xr:uid="{B566C851-B38D-41FF-BF26-4880290593F5}"/>
    <cellStyle name="Normal 9 4 3 4 3 2" xfId="5124" xr:uid="{CEDDA132-67BA-482B-B81A-1563D33DF0BA}"/>
    <cellStyle name="Normal 9 4 3 4 4" xfId="3331" xr:uid="{C4DF18AD-95DD-4803-8718-861871550545}"/>
    <cellStyle name="Normal 9 4 3 4 4 2" xfId="5125" xr:uid="{DD3F7F3F-D303-4FFF-9890-00E8F8AA8099}"/>
    <cellStyle name="Normal 9 4 3 4 5" xfId="5122" xr:uid="{AADFBECF-0BEC-46E0-AB30-A74474F924D8}"/>
    <cellStyle name="Normal 9 4 3 5" xfId="3332" xr:uid="{6BE34A0C-5247-4E0E-8C18-CBEF482FD451}"/>
    <cellStyle name="Normal 9 4 3 5 2" xfId="3333" xr:uid="{69C0B82B-E59E-451D-8DA8-F3B070829995}"/>
    <cellStyle name="Normal 9 4 3 5 2 2" xfId="5127" xr:uid="{D48178F3-7B68-4E01-93B3-EBFA84AF71D5}"/>
    <cellStyle name="Normal 9 4 3 5 3" xfId="3334" xr:uid="{C658907C-AF6D-45D3-88AB-E4B8019AE96D}"/>
    <cellStyle name="Normal 9 4 3 5 3 2" xfId="5128" xr:uid="{9D5EC835-9757-4C70-B4DF-60CFE5180130}"/>
    <cellStyle name="Normal 9 4 3 5 4" xfId="3335" xr:uid="{8BAF2CE6-A7BF-40F0-8222-1362BA7F2706}"/>
    <cellStyle name="Normal 9 4 3 5 4 2" xfId="5129" xr:uid="{61E47167-55F5-41CD-8859-7927F6FC9609}"/>
    <cellStyle name="Normal 9 4 3 5 5" xfId="5126" xr:uid="{9882D7A4-B458-41CE-9129-E0103CAD4796}"/>
    <cellStyle name="Normal 9 4 3 6" xfId="3336" xr:uid="{663F01B0-33FA-4D39-B6E1-F587E2B0AF15}"/>
    <cellStyle name="Normal 9 4 3 6 2" xfId="5130" xr:uid="{8E522969-1297-462E-ACA3-F600BFEF9BE9}"/>
    <cellStyle name="Normal 9 4 3 7" xfId="3337" xr:uid="{ED672016-18E9-4ABB-90F2-C09EC1FDC260}"/>
    <cellStyle name="Normal 9 4 3 7 2" xfId="5131" xr:uid="{7FBECE63-7B55-4E0F-9E85-50E7F2870D9F}"/>
    <cellStyle name="Normal 9 4 3 8" xfId="3338" xr:uid="{818A346A-71F6-4324-9525-50E86AB2A0BA}"/>
    <cellStyle name="Normal 9 4 3 8 2" xfId="5132" xr:uid="{E3B75CD3-9E3A-4CB6-A05F-BAD1BA73A282}"/>
    <cellStyle name="Normal 9 4 3 9" xfId="5100" xr:uid="{883A6185-8C53-4D64-829C-D3012A55D399}"/>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37" xr:uid="{D4F769EE-B4D1-4EAA-8135-3EA60988FE5A}"/>
    <cellStyle name="Normal 9 4 4 2 2 2 3" xfId="5136" xr:uid="{01BFA84C-0ABF-419A-A516-EBC1A625003B}"/>
    <cellStyle name="Normal 9 4 4 2 2 3" xfId="3343" xr:uid="{1B8C1CF7-E5C9-4880-B588-E7606850BBF2}"/>
    <cellStyle name="Normal 9 4 4 2 2 3 2" xfId="5138" xr:uid="{10A1F3F5-6255-441C-AB4B-E012DA0D55CA}"/>
    <cellStyle name="Normal 9 4 4 2 2 4" xfId="3344" xr:uid="{A6BBA61C-2B58-4B6A-8522-D19F9275B174}"/>
    <cellStyle name="Normal 9 4 4 2 2 4 2" xfId="5139" xr:uid="{F60E08D3-DCA1-4F91-83F5-87768FE574DB}"/>
    <cellStyle name="Normal 9 4 4 2 2 5" xfId="5135" xr:uid="{CADE5493-A15F-41FF-8CA2-195EEA987A31}"/>
    <cellStyle name="Normal 9 4 4 2 3" xfId="3345" xr:uid="{58AD18EB-8B28-4CCF-A2F5-A6C00EBA9C96}"/>
    <cellStyle name="Normal 9 4 4 2 3 2" xfId="4274" xr:uid="{7633241B-2A2F-4012-9F3C-417098F53043}"/>
    <cellStyle name="Normal 9 4 4 2 3 2 2" xfId="5141" xr:uid="{88F25951-4106-456E-B5AE-0BB86E21FDC6}"/>
    <cellStyle name="Normal 9 4 4 2 3 3" xfId="5140" xr:uid="{C293470D-AAE4-410D-90E0-0823BF5D3870}"/>
    <cellStyle name="Normal 9 4 4 2 4" xfId="3346" xr:uid="{3F26112B-9D0F-4391-92B1-84B930FB740C}"/>
    <cellStyle name="Normal 9 4 4 2 4 2" xfId="5142" xr:uid="{292BE1D0-DB0B-4CDB-9829-B7BCA9B1E03C}"/>
    <cellStyle name="Normal 9 4 4 2 5" xfId="3347" xr:uid="{97EBE7D5-F65F-460B-9708-FD331A512542}"/>
    <cellStyle name="Normal 9 4 4 2 5 2" xfId="5143" xr:uid="{9FFE367B-0E0F-4B19-B2ED-3705F0AD719F}"/>
    <cellStyle name="Normal 9 4 4 2 6" xfId="5134" xr:uid="{A7767B34-47FB-453F-AF94-CA2FF8DE5C99}"/>
    <cellStyle name="Normal 9 4 4 3" xfId="3348" xr:uid="{55525E89-2FFA-47CC-85E1-98CDCF276278}"/>
    <cellStyle name="Normal 9 4 4 3 2" xfId="3349" xr:uid="{FE232F09-FE6F-4576-81A3-1F7C57EBDB82}"/>
    <cellStyle name="Normal 9 4 4 3 2 2" xfId="4275" xr:uid="{BD98718C-FEA2-4914-8C85-9AD1374A4CF1}"/>
    <cellStyle name="Normal 9 4 4 3 2 2 2" xfId="5146" xr:uid="{75502FC8-FD05-436E-B9CB-A3CF7B4F6BDF}"/>
    <cellStyle name="Normal 9 4 4 3 2 3" xfId="5145" xr:uid="{898EBC00-A195-417F-B106-4290D51BAA61}"/>
    <cellStyle name="Normal 9 4 4 3 3" xfId="3350" xr:uid="{677283A2-FBAA-4A7D-BF93-5C581F8828B9}"/>
    <cellStyle name="Normal 9 4 4 3 3 2" xfId="5147" xr:uid="{7851FEE0-8080-4259-9A29-CE99D6F7B1C4}"/>
    <cellStyle name="Normal 9 4 4 3 4" xfId="3351" xr:uid="{086C0F03-BD4C-4343-9F4F-C5C72CC9C108}"/>
    <cellStyle name="Normal 9 4 4 3 4 2" xfId="5148" xr:uid="{68AB3271-D231-44AE-8FE7-BD609046B321}"/>
    <cellStyle name="Normal 9 4 4 3 5" xfId="5144" xr:uid="{15B7CBAC-CF1D-450E-BC35-53F1D1B8E321}"/>
    <cellStyle name="Normal 9 4 4 4" xfId="3352" xr:uid="{373083DB-45F7-467D-8220-0D1AFD273947}"/>
    <cellStyle name="Normal 9 4 4 4 2" xfId="3353" xr:uid="{321DF2AC-9CAD-420A-9817-3F63C8157AEA}"/>
    <cellStyle name="Normal 9 4 4 4 2 2" xfId="5150" xr:uid="{1135E0C0-59E0-4E44-BF28-B642717ECD8D}"/>
    <cellStyle name="Normal 9 4 4 4 3" xfId="3354" xr:uid="{B396A407-E763-4E74-9620-D29DAC74A0C9}"/>
    <cellStyle name="Normal 9 4 4 4 3 2" xfId="5151" xr:uid="{D59EE4E8-B5BA-4C16-A50C-CA00C4D166BD}"/>
    <cellStyle name="Normal 9 4 4 4 4" xfId="3355" xr:uid="{49057117-C5D1-4F54-9358-182822105648}"/>
    <cellStyle name="Normal 9 4 4 4 4 2" xfId="5152" xr:uid="{EDD5AA63-B11F-464A-A386-A5B913B08D75}"/>
    <cellStyle name="Normal 9 4 4 4 5" xfId="5149" xr:uid="{04446CB2-8EC7-4A1F-89FF-2DACB3C61942}"/>
    <cellStyle name="Normal 9 4 4 5" xfId="3356" xr:uid="{C64D3DB9-8FB5-481D-8C0E-356859EB31C3}"/>
    <cellStyle name="Normal 9 4 4 5 2" xfId="5153" xr:uid="{9B8FF908-F06D-4115-BD59-9121FCEE7434}"/>
    <cellStyle name="Normal 9 4 4 6" xfId="3357" xr:uid="{CE611F52-669B-4434-9538-3DE5D1953BF8}"/>
    <cellStyle name="Normal 9 4 4 6 2" xfId="5154" xr:uid="{853C5FDB-7A67-4C97-BE6F-2AF1987D342F}"/>
    <cellStyle name="Normal 9 4 4 7" xfId="3358" xr:uid="{E42AA119-7F29-4E69-B4D7-3893569B3A67}"/>
    <cellStyle name="Normal 9 4 4 7 2" xfId="5155" xr:uid="{A7483B9F-659C-4E7A-AD7F-2EDE05BC6198}"/>
    <cellStyle name="Normal 9 4 4 8" xfId="5133" xr:uid="{708427E0-ADB8-4D52-83B8-9D29FF665DB8}"/>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59" xr:uid="{6BBD48F3-23A5-4E4C-A427-02466E2E283A}"/>
    <cellStyle name="Normal 9 4 5 2 2 3" xfId="5158" xr:uid="{D57E2560-F812-4FA6-8DA9-78049C24F43F}"/>
    <cellStyle name="Normal 9 4 5 2 3" xfId="3362" xr:uid="{DC9331B7-1C1E-4DEF-8ACA-BBB92E1435CA}"/>
    <cellStyle name="Normal 9 4 5 2 3 2" xfId="5160" xr:uid="{445463F4-1E56-42BD-BCB3-C97E30880A26}"/>
    <cellStyle name="Normal 9 4 5 2 4" xfId="3363" xr:uid="{A08CA7CB-1D88-4572-B0F9-EF195DDDD5C2}"/>
    <cellStyle name="Normal 9 4 5 2 4 2" xfId="5161" xr:uid="{0AC3B372-5EFE-4D67-BD83-7A561D026FA5}"/>
    <cellStyle name="Normal 9 4 5 2 5" xfId="5157" xr:uid="{D2217557-CD39-42DB-AF9B-BB393DC462DB}"/>
    <cellStyle name="Normal 9 4 5 3" xfId="3364" xr:uid="{A1E9C33C-C94E-4FFB-BAAF-493B0788A2C1}"/>
    <cellStyle name="Normal 9 4 5 3 2" xfId="3365" xr:uid="{3876BB89-BE58-496A-92CB-3F4DBDAC9F60}"/>
    <cellStyle name="Normal 9 4 5 3 2 2" xfId="5163" xr:uid="{0E218BB2-3983-4D2C-9252-E70A9B7DAFC7}"/>
    <cellStyle name="Normal 9 4 5 3 3" xfId="3366" xr:uid="{F73D1800-06A9-4D99-8554-9DB4BC2DCF62}"/>
    <cellStyle name="Normal 9 4 5 3 3 2" xfId="5164" xr:uid="{8BFB26F5-7688-48BE-932B-E61499CBB11F}"/>
    <cellStyle name="Normal 9 4 5 3 4" xfId="3367" xr:uid="{41C66C3B-088B-4235-9A2A-04856B8649BA}"/>
    <cellStyle name="Normal 9 4 5 3 4 2" xfId="5165" xr:uid="{A8834624-931A-4BDE-88C9-5CFD2E5DCDCB}"/>
    <cellStyle name="Normal 9 4 5 3 5" xfId="5162" xr:uid="{B15A6A93-255B-4AA8-9B6A-67B51F5FBF26}"/>
    <cellStyle name="Normal 9 4 5 4" xfId="3368" xr:uid="{E2116F0C-A7ED-4018-B37E-6460DD191EFB}"/>
    <cellStyle name="Normal 9 4 5 4 2" xfId="5166" xr:uid="{D102C6E8-8518-4F77-AB22-8776869727FA}"/>
    <cellStyle name="Normal 9 4 5 5" xfId="3369" xr:uid="{10597110-38DF-4F4E-BF64-F79F5D4481D5}"/>
    <cellStyle name="Normal 9 4 5 5 2" xfId="5167" xr:uid="{6B826D58-FBBC-47B2-A86B-42DE57B021EC}"/>
    <cellStyle name="Normal 9 4 5 6" xfId="3370" xr:uid="{6193CB2F-0D4F-4003-B651-78D0486386BF}"/>
    <cellStyle name="Normal 9 4 5 6 2" xfId="5168" xr:uid="{289AAA71-133F-44FF-868D-D81DDF4C3AD8}"/>
    <cellStyle name="Normal 9 4 5 7" xfId="5156" xr:uid="{D3FF6E3B-9FF4-449D-A737-91988CE60128}"/>
    <cellStyle name="Normal 9 4 6" xfId="3371" xr:uid="{8078F062-B9B8-4CCB-9F88-21C5E19F2EBB}"/>
    <cellStyle name="Normal 9 4 6 2" xfId="3372" xr:uid="{34372A72-CDFF-4CE5-8729-015A15E498AE}"/>
    <cellStyle name="Normal 9 4 6 2 2" xfId="3373" xr:uid="{1E7FBD13-1DC3-4ABD-947E-22754D9CBE81}"/>
    <cellStyle name="Normal 9 4 6 2 2 2" xfId="5171" xr:uid="{D5DB6DEC-D50D-4000-8B3A-215D5ECABCE2}"/>
    <cellStyle name="Normal 9 4 6 2 3" xfId="3374" xr:uid="{936E98DF-DA76-41C5-997F-EDEF1086A88A}"/>
    <cellStyle name="Normal 9 4 6 2 3 2" xfId="5172" xr:uid="{E64D67D7-EDB1-47E8-A8B0-99A31EB4ACC3}"/>
    <cellStyle name="Normal 9 4 6 2 4" xfId="3375" xr:uid="{D86FE3C7-4910-4F6A-AFE5-FB872984644E}"/>
    <cellStyle name="Normal 9 4 6 2 4 2" xfId="5173" xr:uid="{62CBFA97-5016-4EB4-8C93-5A7DF411DF8A}"/>
    <cellStyle name="Normal 9 4 6 2 5" xfId="5170" xr:uid="{3AF0E2E6-6CA4-4BB1-AD43-B7C31DAB0638}"/>
    <cellStyle name="Normal 9 4 6 3" xfId="3376" xr:uid="{7D42B768-6197-45F7-A266-F5094882D122}"/>
    <cellStyle name="Normal 9 4 6 3 2" xfId="5174" xr:uid="{CB626764-7AEF-420C-8809-D7D745B294E6}"/>
    <cellStyle name="Normal 9 4 6 4" xfId="3377" xr:uid="{7DB71026-A14B-43C5-8F56-41602DDF0746}"/>
    <cellStyle name="Normal 9 4 6 4 2" xfId="5175" xr:uid="{AB754EDF-DD00-4051-B430-292DD9B01A0B}"/>
    <cellStyle name="Normal 9 4 6 5" xfId="3378" xr:uid="{331CA8AB-5B2B-4241-B49C-65027FE1626C}"/>
    <cellStyle name="Normal 9 4 6 5 2" xfId="5176" xr:uid="{953DCA10-1B69-4303-A352-C7E52DC81A62}"/>
    <cellStyle name="Normal 9 4 6 6" xfId="5169" xr:uid="{CD8181CE-6803-4978-8590-47C771C8BD1B}"/>
    <cellStyle name="Normal 9 4 7" xfId="3379" xr:uid="{23E879BA-5EDE-4527-B83F-BD3E7C5CD9E1}"/>
    <cellStyle name="Normal 9 4 7 2" xfId="3380" xr:uid="{FE6BB645-9DCD-439A-AA54-1D20CA64AABA}"/>
    <cellStyle name="Normal 9 4 7 2 2" xfId="5178" xr:uid="{7B93F6BB-0A2A-4387-A758-A6712B67015F}"/>
    <cellStyle name="Normal 9 4 7 3" xfId="3381" xr:uid="{63EACFD9-C165-4BCD-83BB-E9C03CCCBB36}"/>
    <cellStyle name="Normal 9 4 7 3 2" xfId="5179" xr:uid="{26FCD372-394A-4E65-8AE4-0D2A65264D6A}"/>
    <cellStyle name="Normal 9 4 7 4" xfId="3382" xr:uid="{A237818C-2634-4E2F-A320-E14CE2E43306}"/>
    <cellStyle name="Normal 9 4 7 4 2" xfId="5180" xr:uid="{65582B5F-FC27-4336-8FF1-C7ABD21EB41D}"/>
    <cellStyle name="Normal 9 4 7 5" xfId="5177" xr:uid="{35AF7F5A-542E-4B78-B0FA-C63E528AD3E1}"/>
    <cellStyle name="Normal 9 4 8" xfId="3383" xr:uid="{4B3F0F96-7698-4C1B-9352-DFB8A143B4C0}"/>
    <cellStyle name="Normal 9 4 8 2" xfId="3384" xr:uid="{1652C9F7-EF06-4CE0-89E5-AD33D943B7C8}"/>
    <cellStyle name="Normal 9 4 8 2 2" xfId="5182" xr:uid="{B0675113-6A0F-4CDB-A234-BC266D26AAF4}"/>
    <cellStyle name="Normal 9 4 8 3" xfId="3385" xr:uid="{42C48E4C-0A45-4969-A540-285C636278BC}"/>
    <cellStyle name="Normal 9 4 8 3 2" xfId="5183" xr:uid="{B27A92CA-36B9-46A9-9ACA-1248A33A9222}"/>
    <cellStyle name="Normal 9 4 8 4" xfId="3386" xr:uid="{6ED60723-E769-4128-AB65-7053B9A54F85}"/>
    <cellStyle name="Normal 9 4 8 4 2" xfId="5184" xr:uid="{0FEF880A-97A1-4E05-9907-C142F8E1F118}"/>
    <cellStyle name="Normal 9 4 8 5" xfId="5181" xr:uid="{7B0FA544-FBD0-4511-A35F-DF1FD4ACDF64}"/>
    <cellStyle name="Normal 9 4 9" xfId="3387" xr:uid="{0A0D880C-0BFC-41C8-B227-974676FB3A25}"/>
    <cellStyle name="Normal 9 4 9 2" xfId="5185" xr:uid="{757FF926-E6DE-436C-996D-EAD79BDFFBC1}"/>
    <cellStyle name="Normal 9 5" xfId="3388" xr:uid="{F86CC073-51FB-4947-B60F-A224C8F5AAAD}"/>
    <cellStyle name="Normal 9 5 10" xfId="3389" xr:uid="{A9761081-2313-4CCE-946F-97186494E246}"/>
    <cellStyle name="Normal 9 5 10 2" xfId="5187" xr:uid="{6067BFB8-CBAA-4466-9EF9-B0B13362E323}"/>
    <cellStyle name="Normal 9 5 11" xfId="3390" xr:uid="{D20600A0-E03E-4CBD-8164-D0D21344248F}"/>
    <cellStyle name="Normal 9 5 11 2" xfId="5188" xr:uid="{75209AA3-802D-4088-B88B-DD7E080ED451}"/>
    <cellStyle name="Normal 9 5 12" xfId="5186" xr:uid="{065DBC19-D89E-4738-BE3F-91D72382E837}"/>
    <cellStyle name="Normal 9 5 2" xfId="3391" xr:uid="{A630278B-53B1-4F67-ABBD-AD5D7E85E57A}"/>
    <cellStyle name="Normal 9 5 2 10" xfId="5189" xr:uid="{BE7512E6-B138-4234-B3E2-AA1530A69F35}"/>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193" xr:uid="{5BD6EF07-3874-47CA-AD6F-1CC8E8643CDD}"/>
    <cellStyle name="Normal 9 5 2 2 2 2 3" xfId="3396" xr:uid="{3E2CCF73-B1F9-4F05-80C1-CDC65940B91F}"/>
    <cellStyle name="Normal 9 5 2 2 2 2 3 2" xfId="5194" xr:uid="{270AD68B-567C-4A16-B501-12202AD425BE}"/>
    <cellStyle name="Normal 9 5 2 2 2 2 4" xfId="3397" xr:uid="{BF6CCD5E-E621-4573-AA38-665E2F75835D}"/>
    <cellStyle name="Normal 9 5 2 2 2 2 4 2" xfId="5195" xr:uid="{990BF9F2-CE76-4820-B360-233AC8087135}"/>
    <cellStyle name="Normal 9 5 2 2 2 2 5" xfId="5192" xr:uid="{91D49D65-34C5-4DD0-91B2-E1BC7CC4CC53}"/>
    <cellStyle name="Normal 9 5 2 2 2 3" xfId="3398" xr:uid="{52C60F68-7D3D-4FAB-9822-F8D800416909}"/>
    <cellStyle name="Normal 9 5 2 2 2 3 2" xfId="3399" xr:uid="{A7D84D49-75C3-492F-8483-A4BA44E1ED1E}"/>
    <cellStyle name="Normal 9 5 2 2 2 3 2 2" xfId="5197" xr:uid="{05540CC9-DF07-4EE3-8366-488C6AE5A683}"/>
    <cellStyle name="Normal 9 5 2 2 2 3 3" xfId="3400" xr:uid="{DEB0BFC0-6AC8-47D9-B90F-FD577C17CA56}"/>
    <cellStyle name="Normal 9 5 2 2 2 3 3 2" xfId="5198" xr:uid="{45F97383-DA87-4FA5-9264-92C491D0C69A}"/>
    <cellStyle name="Normal 9 5 2 2 2 3 4" xfId="3401" xr:uid="{03CA0861-E115-40D7-AD98-93C13EA8709B}"/>
    <cellStyle name="Normal 9 5 2 2 2 3 4 2" xfId="5199" xr:uid="{90063D24-406E-4406-97AD-157F6691D308}"/>
    <cellStyle name="Normal 9 5 2 2 2 3 5" xfId="5196" xr:uid="{15B77112-E345-4927-8E44-3F5A3E5736BB}"/>
    <cellStyle name="Normal 9 5 2 2 2 4" xfId="3402" xr:uid="{5D86A963-245A-49A6-A2B1-B654F7A5EFF0}"/>
    <cellStyle name="Normal 9 5 2 2 2 4 2" xfId="5200" xr:uid="{3E85E587-EB82-4245-A25C-917EB3CD6F1E}"/>
    <cellStyle name="Normal 9 5 2 2 2 5" xfId="3403" xr:uid="{0D7CCE81-E84A-4D9A-80E7-BF2B58D2C1DD}"/>
    <cellStyle name="Normal 9 5 2 2 2 5 2" xfId="5201" xr:uid="{DEAB1FAA-895D-4F1A-AA63-8A1EFEC8B824}"/>
    <cellStyle name="Normal 9 5 2 2 2 6" xfId="3404" xr:uid="{FE0A2B1A-1FB6-4859-A93A-8CAF03C86E3D}"/>
    <cellStyle name="Normal 9 5 2 2 2 6 2" xfId="5202" xr:uid="{D6CB6268-4102-4DAA-B273-8CB1330A2B50}"/>
    <cellStyle name="Normal 9 5 2 2 2 7" xfId="5191" xr:uid="{1B37A115-9AEB-43C1-9F7F-62EE34ABD0DC}"/>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05" xr:uid="{780B9DD6-5963-4B7E-9082-BC3A8A16005F}"/>
    <cellStyle name="Normal 9 5 2 2 3 2 3" xfId="3408" xr:uid="{460C8630-68AB-426D-9D9D-763D724AF965}"/>
    <cellStyle name="Normal 9 5 2 2 3 2 3 2" xfId="5206" xr:uid="{7527A718-9ED1-4FBC-8CB0-2B78DE177987}"/>
    <cellStyle name="Normal 9 5 2 2 3 2 4" xfId="3409" xr:uid="{D555BAE4-2377-4ABA-9575-DA6DB052A73A}"/>
    <cellStyle name="Normal 9 5 2 2 3 2 4 2" xfId="5207" xr:uid="{6576E616-EF1D-472A-9B5D-C34081C571E5}"/>
    <cellStyle name="Normal 9 5 2 2 3 2 5" xfId="5204" xr:uid="{5F3A64EA-EC11-44E1-9BDF-ADEA2C1C4722}"/>
    <cellStyle name="Normal 9 5 2 2 3 3" xfId="3410" xr:uid="{C505AA95-563E-408B-A1CC-731CD37B53A9}"/>
    <cellStyle name="Normal 9 5 2 2 3 3 2" xfId="5208" xr:uid="{9075AA10-F089-47AF-B306-0D23C64F4343}"/>
    <cellStyle name="Normal 9 5 2 2 3 4" xfId="3411" xr:uid="{D68FF109-AC44-43B9-9469-DF21F3BAECA0}"/>
    <cellStyle name="Normal 9 5 2 2 3 4 2" xfId="5209" xr:uid="{3975E54E-CF2B-4338-905C-1BC64AE7DA40}"/>
    <cellStyle name="Normal 9 5 2 2 3 5" xfId="3412" xr:uid="{48D2BC56-2EE9-4334-A763-D2EDC87911F4}"/>
    <cellStyle name="Normal 9 5 2 2 3 5 2" xfId="5210" xr:uid="{A5348C62-5663-41E3-933B-8CD2CDFD0A5A}"/>
    <cellStyle name="Normal 9 5 2 2 3 6" xfId="5203" xr:uid="{0D18ECDD-AB69-40E1-AF95-CB620D88B95F}"/>
    <cellStyle name="Normal 9 5 2 2 4" xfId="3413" xr:uid="{19746D52-1266-4886-850F-DE49B8F1E5D1}"/>
    <cellStyle name="Normal 9 5 2 2 4 2" xfId="3414" xr:uid="{8F02253D-2DA7-4DF7-AB36-0A15BE33DDCE}"/>
    <cellStyle name="Normal 9 5 2 2 4 2 2" xfId="5212" xr:uid="{5B2E446C-EA00-4515-B778-8C960AE58A4B}"/>
    <cellStyle name="Normal 9 5 2 2 4 3" xfId="3415" xr:uid="{A1462127-7D09-4D1D-AA9D-AF764FEC13B9}"/>
    <cellStyle name="Normal 9 5 2 2 4 3 2" xfId="5213" xr:uid="{26005EE7-ABAD-4386-8DBD-8441A250ADDB}"/>
    <cellStyle name="Normal 9 5 2 2 4 4" xfId="3416" xr:uid="{E5FC1265-8147-4DBD-94DB-054BA3D935D8}"/>
    <cellStyle name="Normal 9 5 2 2 4 4 2" xfId="5214" xr:uid="{C7C4A63E-3DD8-49B8-8F05-4B9B1C97771C}"/>
    <cellStyle name="Normal 9 5 2 2 4 5" xfId="5211" xr:uid="{07AAB243-84E4-4EA2-8126-9FCDAA281E70}"/>
    <cellStyle name="Normal 9 5 2 2 5" xfId="3417" xr:uid="{D1030FEA-03C9-49A7-8E62-BABCB3AB477F}"/>
    <cellStyle name="Normal 9 5 2 2 5 2" xfId="3418" xr:uid="{9EF967B1-DD50-422B-9C1C-8D416AF67331}"/>
    <cellStyle name="Normal 9 5 2 2 5 2 2" xfId="5216" xr:uid="{BB0A61A8-B70D-4AF2-8F34-6B012F2B6053}"/>
    <cellStyle name="Normal 9 5 2 2 5 3" xfId="3419" xr:uid="{3ADD6D94-AD84-40E9-A436-ABE7AEFFDEE9}"/>
    <cellStyle name="Normal 9 5 2 2 5 3 2" xfId="5217" xr:uid="{CF8A9948-B52D-453A-8D43-5F95C97938DE}"/>
    <cellStyle name="Normal 9 5 2 2 5 4" xfId="3420" xr:uid="{EBC5E9A4-78A2-4167-A8DF-A6150A067C14}"/>
    <cellStyle name="Normal 9 5 2 2 5 4 2" xfId="5218" xr:uid="{CABC8A08-BBBD-4299-9761-0A130C7F9B54}"/>
    <cellStyle name="Normal 9 5 2 2 5 5" xfId="5215" xr:uid="{B38F1B64-8C65-4892-9BA5-C6E7C04208E0}"/>
    <cellStyle name="Normal 9 5 2 2 6" xfId="3421" xr:uid="{5E5DB2A2-9827-4596-869F-B8830BBB12B8}"/>
    <cellStyle name="Normal 9 5 2 2 6 2" xfId="5219" xr:uid="{430C6198-031D-4EE0-88B0-0F76E76A6DC2}"/>
    <cellStyle name="Normal 9 5 2 2 7" xfId="3422" xr:uid="{88D7E271-7BDB-49C9-AD74-416A73ED543D}"/>
    <cellStyle name="Normal 9 5 2 2 7 2" xfId="5220" xr:uid="{D948EFBE-806F-460F-AD82-0FD1D0B48786}"/>
    <cellStyle name="Normal 9 5 2 2 8" xfId="3423" xr:uid="{08E1DCC5-DF73-4598-A21C-A13B18CBF928}"/>
    <cellStyle name="Normal 9 5 2 2 8 2" xfId="5221" xr:uid="{0DC61968-7941-4E1D-89C0-3C8140820F5D}"/>
    <cellStyle name="Normal 9 5 2 2 9" xfId="5190" xr:uid="{30B82B9A-6695-4A91-803E-491E122CDC3B}"/>
    <cellStyle name="Normal 9 5 2 3" xfId="3424" xr:uid="{7953C4C4-CA41-4FC6-9942-AEF24133F3E1}"/>
    <cellStyle name="Normal 9 5 2 3 2" xfId="3425" xr:uid="{EC9B5EC5-DC9F-4B76-A110-211FA8DC46AF}"/>
    <cellStyle name="Normal 9 5 2 3 2 2" xfId="3426" xr:uid="{D6D4CDB3-4F20-4D33-8415-E3B7421B5811}"/>
    <cellStyle name="Normal 9 5 2 3 2 2 2" xfId="5224" xr:uid="{AFCF8F7B-04F6-459A-AC74-0519BF745CB5}"/>
    <cellStyle name="Normal 9 5 2 3 2 3" xfId="3427" xr:uid="{6CAF1EA0-5483-45FF-99E2-B6981CAE9767}"/>
    <cellStyle name="Normal 9 5 2 3 2 3 2" xfId="5225" xr:uid="{060F9EE2-5021-445E-9D1D-AF027573E354}"/>
    <cellStyle name="Normal 9 5 2 3 2 4" xfId="3428" xr:uid="{B47E8974-458C-4AF9-84CC-34D421E180D2}"/>
    <cellStyle name="Normal 9 5 2 3 2 4 2" xfId="5226" xr:uid="{0E39EDDB-C3CD-4C79-AE19-7017A62F92B3}"/>
    <cellStyle name="Normal 9 5 2 3 2 5" xfId="5223" xr:uid="{630721CD-92B3-4415-80DD-0E61F38D67A0}"/>
    <cellStyle name="Normal 9 5 2 3 3" xfId="3429" xr:uid="{DF70A764-65AE-4A06-B0C3-C0EA68E39D1E}"/>
    <cellStyle name="Normal 9 5 2 3 3 2" xfId="3430" xr:uid="{33B9A006-230F-4430-AD81-0A1828F7FF73}"/>
    <cellStyle name="Normal 9 5 2 3 3 2 2" xfId="5228" xr:uid="{048DB63C-1E42-4452-8186-B108A0769A23}"/>
    <cellStyle name="Normal 9 5 2 3 3 3" xfId="3431" xr:uid="{4C6CE248-1EA7-4D82-AF72-DBF364689ED2}"/>
    <cellStyle name="Normal 9 5 2 3 3 3 2" xfId="5229" xr:uid="{91C37BBE-C8A4-4E85-BAC6-A23B890E56D0}"/>
    <cellStyle name="Normal 9 5 2 3 3 4" xfId="3432" xr:uid="{95A18C9F-E989-4B20-93A6-3A5BC6326BF0}"/>
    <cellStyle name="Normal 9 5 2 3 3 4 2" xfId="5230" xr:uid="{E9F853FB-1F83-46C2-9C1F-977FB3A8057F}"/>
    <cellStyle name="Normal 9 5 2 3 3 5" xfId="5227" xr:uid="{779C9562-2337-48BB-8C48-5A767D924BF8}"/>
    <cellStyle name="Normal 9 5 2 3 4" xfId="3433" xr:uid="{63CBE5E3-3D73-45AA-8C1D-E37B4B46874E}"/>
    <cellStyle name="Normal 9 5 2 3 4 2" xfId="5231" xr:uid="{13273D66-6898-4C83-90AF-62D00B4E574A}"/>
    <cellStyle name="Normal 9 5 2 3 5" xfId="3434" xr:uid="{50BFB28E-AADF-4B76-ABA7-97EA3ECBB478}"/>
    <cellStyle name="Normal 9 5 2 3 5 2" xfId="5232" xr:uid="{336E1165-AF67-4FEB-95F3-08CE1DBFF447}"/>
    <cellStyle name="Normal 9 5 2 3 6" xfId="3435" xr:uid="{9AFBB40A-5FA7-4E06-8CB0-CD5FD46CC394}"/>
    <cellStyle name="Normal 9 5 2 3 6 2" xfId="5233" xr:uid="{90E1984E-0644-41E2-9E00-72250BB587EC}"/>
    <cellStyle name="Normal 9 5 2 3 7" xfId="5222" xr:uid="{14F6AD95-F16E-4C75-82EB-CED4D19A74EA}"/>
    <cellStyle name="Normal 9 5 2 4" xfId="3436" xr:uid="{34687A04-8F43-4DD0-93DD-B3CB6EA30D0B}"/>
    <cellStyle name="Normal 9 5 2 4 2" xfId="3437" xr:uid="{8093ECCF-5CD7-429E-ACFC-04AE9DB36176}"/>
    <cellStyle name="Normal 9 5 2 4 2 2" xfId="3438" xr:uid="{F40623F2-65D0-4D20-81C2-C6069A9D99BF}"/>
    <cellStyle name="Normal 9 5 2 4 2 2 2" xfId="5236" xr:uid="{D22441D5-E5C1-4A20-B74D-3ACABAA649EA}"/>
    <cellStyle name="Normal 9 5 2 4 2 3" xfId="3439" xr:uid="{99513CF1-4434-4648-9370-365F77384D49}"/>
    <cellStyle name="Normal 9 5 2 4 2 3 2" xfId="5237" xr:uid="{89B7E8ED-BEFF-4623-A2FD-BA220107093B}"/>
    <cellStyle name="Normal 9 5 2 4 2 4" xfId="3440" xr:uid="{0BFD76FB-8B12-4A52-80B3-C930DD07FDA4}"/>
    <cellStyle name="Normal 9 5 2 4 2 4 2" xfId="5238" xr:uid="{EC52D3F5-3463-411C-93D2-594FED1AC4C1}"/>
    <cellStyle name="Normal 9 5 2 4 2 5" xfId="5235" xr:uid="{1EF62623-930A-468B-9FD6-D70EF11259F5}"/>
    <cellStyle name="Normal 9 5 2 4 3" xfId="3441" xr:uid="{558C0A5C-B690-4755-A11B-3995B5942152}"/>
    <cellStyle name="Normal 9 5 2 4 3 2" xfId="5239" xr:uid="{0FBABF39-F507-4E4B-8C61-D81364EAD082}"/>
    <cellStyle name="Normal 9 5 2 4 4" xfId="3442" xr:uid="{731FAB44-C035-4434-BBC2-78D19177F876}"/>
    <cellStyle name="Normal 9 5 2 4 4 2" xfId="5240" xr:uid="{8E65420D-A604-455D-8538-25BF90F4A398}"/>
    <cellStyle name="Normal 9 5 2 4 5" xfId="3443" xr:uid="{5287E35C-CA63-49C4-85CA-9AC4CE3047F9}"/>
    <cellStyle name="Normal 9 5 2 4 5 2" xfId="5241" xr:uid="{DE08CAF9-6DEB-472A-9C98-3220B7B776D0}"/>
    <cellStyle name="Normal 9 5 2 4 6" xfId="5234" xr:uid="{753B8DCE-2540-425E-87B6-84A8C5B84DFC}"/>
    <cellStyle name="Normal 9 5 2 5" xfId="3444" xr:uid="{E41A2246-1F45-4D76-B522-E10C396DE870}"/>
    <cellStyle name="Normal 9 5 2 5 2" xfId="3445" xr:uid="{9C71CA7C-6CFE-4080-AE49-38B843637FEB}"/>
    <cellStyle name="Normal 9 5 2 5 2 2" xfId="5243" xr:uid="{983957A0-57F3-4997-AF7F-17E1E980684C}"/>
    <cellStyle name="Normal 9 5 2 5 3" xfId="3446" xr:uid="{0CF0622F-4418-4EC2-ACF3-0B81D498B5AD}"/>
    <cellStyle name="Normal 9 5 2 5 3 2" xfId="5244" xr:uid="{7B546720-0A4E-4EA8-B267-E3E6217DAB58}"/>
    <cellStyle name="Normal 9 5 2 5 4" xfId="3447" xr:uid="{A6E4643C-6A1B-4B6B-A850-222E09D6CCA6}"/>
    <cellStyle name="Normal 9 5 2 5 4 2" xfId="5245" xr:uid="{1E8C3747-1466-4DB7-8C09-6CEC9C2D3602}"/>
    <cellStyle name="Normal 9 5 2 5 5" xfId="5242" xr:uid="{1CD956D0-4620-4D0A-9143-C0C36FB82E4E}"/>
    <cellStyle name="Normal 9 5 2 6" xfId="3448" xr:uid="{8C110C3A-907B-435A-A8AA-D24C4B1366CE}"/>
    <cellStyle name="Normal 9 5 2 6 2" xfId="3449" xr:uid="{8568CA61-10C1-4A67-BF81-74C3A75566F2}"/>
    <cellStyle name="Normal 9 5 2 6 2 2" xfId="5247" xr:uid="{7827C71F-34EB-483A-8532-6531E73450F4}"/>
    <cellStyle name="Normal 9 5 2 6 3" xfId="3450" xr:uid="{29A4313F-8949-45E4-B984-92A0944FDCE2}"/>
    <cellStyle name="Normal 9 5 2 6 3 2" xfId="5248" xr:uid="{FB798B34-8C7C-436D-825B-6B8BA01C58D4}"/>
    <cellStyle name="Normal 9 5 2 6 4" xfId="3451" xr:uid="{0325FD9A-847A-43EE-B727-CD6655DBABC1}"/>
    <cellStyle name="Normal 9 5 2 6 4 2" xfId="5249" xr:uid="{3F33A8F1-DC73-46DB-8289-F9F2ED33D62A}"/>
    <cellStyle name="Normal 9 5 2 6 5" xfId="5246" xr:uid="{E9CC570A-7086-4A59-98B2-599F4B038D0E}"/>
    <cellStyle name="Normal 9 5 2 7" xfId="3452" xr:uid="{E9633376-09FD-480B-B8E6-E2BBB4C54C9C}"/>
    <cellStyle name="Normal 9 5 2 7 2" xfId="5250" xr:uid="{118F3E47-8EEA-4BE6-958E-EBC79D70E0D9}"/>
    <cellStyle name="Normal 9 5 2 8" xfId="3453" xr:uid="{24667192-8A7F-4C78-B8E0-8EA511051635}"/>
    <cellStyle name="Normal 9 5 2 8 2" xfId="5251" xr:uid="{7C938AA0-6BEF-4AAB-B770-AECCE1A01736}"/>
    <cellStyle name="Normal 9 5 2 9" xfId="3454" xr:uid="{A3859758-B49F-42CD-A0B5-055EE9E68BF6}"/>
    <cellStyle name="Normal 9 5 2 9 2" xfId="5252" xr:uid="{8ACA33B0-512B-484A-8F80-D8F74B6413BC}"/>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57" xr:uid="{3F77F402-83C5-4F60-83C3-11CFD6778086}"/>
    <cellStyle name="Normal 9 5 3 2 2 2 3" xfId="5256" xr:uid="{B974D207-36BF-45EB-BE99-BF00EBC4F79B}"/>
    <cellStyle name="Normal 9 5 3 2 2 3" xfId="3459" xr:uid="{81EDA8D9-CE06-4943-BBD1-3133299612F3}"/>
    <cellStyle name="Normal 9 5 3 2 2 3 2" xfId="5258" xr:uid="{E35C9BE3-103B-4BBF-BA62-9492A046E4A1}"/>
    <cellStyle name="Normal 9 5 3 2 2 4" xfId="3460" xr:uid="{9B9702E4-91CA-4288-83C4-823B366BBDE5}"/>
    <cellStyle name="Normal 9 5 3 2 2 4 2" xfId="5259" xr:uid="{4AEBC102-FBF7-43EB-B3C1-6A826844347F}"/>
    <cellStyle name="Normal 9 5 3 2 2 5" xfId="5255" xr:uid="{EFE06E80-EFD6-4074-8AA6-4DE865D515E0}"/>
    <cellStyle name="Normal 9 5 3 2 3" xfId="3461" xr:uid="{215002A9-D445-4D5A-AE79-C3D1F42472E5}"/>
    <cellStyle name="Normal 9 5 3 2 3 2" xfId="3462" xr:uid="{3B61D4E9-2E45-4B2B-8CF2-01515EE8EC5B}"/>
    <cellStyle name="Normal 9 5 3 2 3 2 2" xfId="5261" xr:uid="{6F1FBCBB-CD01-4989-8082-A2B6D5AB9947}"/>
    <cellStyle name="Normal 9 5 3 2 3 3" xfId="3463" xr:uid="{1F61B04B-9527-40FF-BE3D-CA384975FB41}"/>
    <cellStyle name="Normal 9 5 3 2 3 3 2" xfId="5262" xr:uid="{1D06806B-8E16-4EDC-A7F9-BCDE016BB069}"/>
    <cellStyle name="Normal 9 5 3 2 3 4" xfId="3464" xr:uid="{8882092E-0D1E-4D0E-907F-194906559D1A}"/>
    <cellStyle name="Normal 9 5 3 2 3 4 2" xfId="5263" xr:uid="{70168C76-E411-4AE1-9CDC-E06282F76ADD}"/>
    <cellStyle name="Normal 9 5 3 2 3 5" xfId="5260" xr:uid="{DF3314B5-2CCC-4246-A32A-53DD6FB15D02}"/>
    <cellStyle name="Normal 9 5 3 2 4" xfId="3465" xr:uid="{411F4421-ABEA-461A-9058-E8CD9798B9E8}"/>
    <cellStyle name="Normal 9 5 3 2 4 2" xfId="5264" xr:uid="{531EAD6D-E30F-48B0-A231-0536855343C6}"/>
    <cellStyle name="Normal 9 5 3 2 5" xfId="3466" xr:uid="{0B02444B-F6A2-462A-9062-3C95251D624E}"/>
    <cellStyle name="Normal 9 5 3 2 5 2" xfId="5265" xr:uid="{8FA3D9A2-598C-4E2A-916B-50A26318AB0A}"/>
    <cellStyle name="Normal 9 5 3 2 6" xfId="3467" xr:uid="{65C3478D-E36D-4799-9007-A7B5C1DE94A4}"/>
    <cellStyle name="Normal 9 5 3 2 6 2" xfId="5266" xr:uid="{ADBAF19D-9744-4BB2-8C96-F32DE8758818}"/>
    <cellStyle name="Normal 9 5 3 2 7" xfId="5254" xr:uid="{1344DF64-0241-4F56-AAAA-A431ED097D62}"/>
    <cellStyle name="Normal 9 5 3 3" xfId="3468" xr:uid="{7CDAD7A2-A507-443F-A1F1-EB4044F35383}"/>
    <cellStyle name="Normal 9 5 3 3 2" xfId="3469" xr:uid="{A32C0E1E-F7EE-49AD-94A0-9D4EF0F1865B}"/>
    <cellStyle name="Normal 9 5 3 3 2 2" xfId="3470" xr:uid="{49BE1C5D-8D81-4888-97A5-23925FB4C1B2}"/>
    <cellStyle name="Normal 9 5 3 3 2 2 2" xfId="5269" xr:uid="{1A972748-F4E5-46E4-96DE-65C3DEB41EA1}"/>
    <cellStyle name="Normal 9 5 3 3 2 3" xfId="3471" xr:uid="{9DD214D2-D70D-43B5-B6D3-39A6668C3BA7}"/>
    <cellStyle name="Normal 9 5 3 3 2 3 2" xfId="5270" xr:uid="{B1AB14C6-2244-42C8-9D2A-A2FDC95CADBD}"/>
    <cellStyle name="Normal 9 5 3 3 2 4" xfId="3472" xr:uid="{4CAC0FFB-A3DC-46A0-853A-11ACB7CC7939}"/>
    <cellStyle name="Normal 9 5 3 3 2 4 2" xfId="5271" xr:uid="{01A84B84-20E3-4C15-82E6-DDB03F3BB188}"/>
    <cellStyle name="Normal 9 5 3 3 2 5" xfId="5268" xr:uid="{25AD1EA8-9D1E-4A78-BA21-7CED5D8A5B97}"/>
    <cellStyle name="Normal 9 5 3 3 3" xfId="3473" xr:uid="{E5026B54-9B89-4D83-A174-5D07F5E2155D}"/>
    <cellStyle name="Normal 9 5 3 3 3 2" xfId="5272" xr:uid="{E593EBAB-F477-477D-91BE-A1D35D0A1CB4}"/>
    <cellStyle name="Normal 9 5 3 3 4" xfId="3474" xr:uid="{E062739B-F646-405F-8385-F898B790ECB5}"/>
    <cellStyle name="Normal 9 5 3 3 4 2" xfId="5273" xr:uid="{730F78B1-E14E-4764-837E-548185D94429}"/>
    <cellStyle name="Normal 9 5 3 3 5" xfId="3475" xr:uid="{F5D30213-279D-4255-A0DE-3F69F4F403A7}"/>
    <cellStyle name="Normal 9 5 3 3 5 2" xfId="5274" xr:uid="{3F1A0DB4-8270-4D0C-9ECD-7915A3A3A56E}"/>
    <cellStyle name="Normal 9 5 3 3 6" xfId="5267" xr:uid="{33389BE8-24C2-414F-B7FD-2452BE6B8779}"/>
    <cellStyle name="Normal 9 5 3 4" xfId="3476" xr:uid="{2956DDAD-978D-48AC-8E58-46D23C8B510F}"/>
    <cellStyle name="Normal 9 5 3 4 2" xfId="3477" xr:uid="{D1FFA0D6-70DA-4217-8381-68FE55181D90}"/>
    <cellStyle name="Normal 9 5 3 4 2 2" xfId="5276" xr:uid="{A467627B-1E1A-4BA1-AF05-1F4D4BB57552}"/>
    <cellStyle name="Normal 9 5 3 4 3" xfId="3478" xr:uid="{900533C0-49E9-4916-B9A3-32FDDAE42CF6}"/>
    <cellStyle name="Normal 9 5 3 4 3 2" xfId="5277" xr:uid="{FAD7B928-7463-4CCE-8AC4-D2DF38E98904}"/>
    <cellStyle name="Normal 9 5 3 4 4" xfId="3479" xr:uid="{D7820F01-9A4B-4F9C-B399-F6C809DC336F}"/>
    <cellStyle name="Normal 9 5 3 4 4 2" xfId="5278" xr:uid="{CC662D66-27AC-421D-A98B-5C9F59D8FB4F}"/>
    <cellStyle name="Normal 9 5 3 4 5" xfId="5275" xr:uid="{5290586C-C474-4999-8978-4F0E840137D2}"/>
    <cellStyle name="Normal 9 5 3 5" xfId="3480" xr:uid="{7CB31839-CB84-4E61-8E87-49120194112E}"/>
    <cellStyle name="Normal 9 5 3 5 2" xfId="3481" xr:uid="{78CD7958-FB10-470E-9ADC-A9F616CE1DA8}"/>
    <cellStyle name="Normal 9 5 3 5 2 2" xfId="5280" xr:uid="{C46B40DB-F005-4C88-98FD-9BC25660FD34}"/>
    <cellStyle name="Normal 9 5 3 5 3" xfId="3482" xr:uid="{7A44180B-DC9E-4628-AA2C-D511A3E1A4DB}"/>
    <cellStyle name="Normal 9 5 3 5 3 2" xfId="5281" xr:uid="{F84AB2AA-7155-49E4-8950-8BCAFD7B09B3}"/>
    <cellStyle name="Normal 9 5 3 5 4" xfId="3483" xr:uid="{C065D9EF-3BF9-4395-869B-985EBB592D22}"/>
    <cellStyle name="Normal 9 5 3 5 4 2" xfId="5282" xr:uid="{47F08718-B296-4E8B-B907-6E01E5A8FB7B}"/>
    <cellStyle name="Normal 9 5 3 5 5" xfId="5279" xr:uid="{209D69A4-FF96-4B25-B1A2-A15A12ACA278}"/>
    <cellStyle name="Normal 9 5 3 6" xfId="3484" xr:uid="{8069611D-FE07-40C2-A3F2-F7AADA426843}"/>
    <cellStyle name="Normal 9 5 3 6 2" xfId="5283" xr:uid="{F0DD8284-FC63-4C26-B488-52B426B24E13}"/>
    <cellStyle name="Normal 9 5 3 7" xfId="3485" xr:uid="{E409B1D1-567A-4E09-ADFE-5127B91B5C13}"/>
    <cellStyle name="Normal 9 5 3 7 2" xfId="5284" xr:uid="{6C229F90-610C-411D-9B49-E2A4F9365B9C}"/>
    <cellStyle name="Normal 9 5 3 8" xfId="3486" xr:uid="{AD8E4184-C5B5-42A8-95BB-6AF790A5515D}"/>
    <cellStyle name="Normal 9 5 3 8 2" xfId="5285" xr:uid="{ADBB494A-0A38-486E-9BD8-6BA1790F8DA9}"/>
    <cellStyle name="Normal 9 5 3 9" xfId="5253" xr:uid="{2A0AB81B-C87A-4BD4-8668-7DFFC6084248}"/>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289" xr:uid="{BE99B891-F6E7-4622-9DEC-CDC563FA89F2}"/>
    <cellStyle name="Normal 9 5 4 2 2 3" xfId="3491" xr:uid="{F4965547-5CE4-4099-98C1-719E32EC737E}"/>
    <cellStyle name="Normal 9 5 4 2 2 3 2" xfId="5290" xr:uid="{60A0F9F0-B5DA-4C58-9A97-5EF3E0636C06}"/>
    <cellStyle name="Normal 9 5 4 2 2 4" xfId="3492" xr:uid="{CAFDA8F3-4445-4C8B-9D75-ED2E1F9C4D20}"/>
    <cellStyle name="Normal 9 5 4 2 2 4 2" xfId="5291" xr:uid="{78FB73CB-CA2D-4ECC-A681-40EBEA3480A2}"/>
    <cellStyle name="Normal 9 5 4 2 2 5" xfId="5288" xr:uid="{EF3150E8-C0F4-41E3-9B83-8433FF64115A}"/>
    <cellStyle name="Normal 9 5 4 2 3" xfId="3493" xr:uid="{ABEBAA1B-2EFC-4D53-91C2-CFB8E892C35D}"/>
    <cellStyle name="Normal 9 5 4 2 3 2" xfId="5292" xr:uid="{AFA3407D-79E9-43B1-B256-56923A58A8AD}"/>
    <cellStyle name="Normal 9 5 4 2 4" xfId="3494" xr:uid="{F80B5EA7-759F-4D1A-BE47-A48DFBB52A17}"/>
    <cellStyle name="Normal 9 5 4 2 4 2" xfId="5293" xr:uid="{3B18F180-23F5-44FD-BA3C-8548C9652FA9}"/>
    <cellStyle name="Normal 9 5 4 2 5" xfId="3495" xr:uid="{8290C90D-43B6-427D-AB95-609FE562B116}"/>
    <cellStyle name="Normal 9 5 4 2 5 2" xfId="5294" xr:uid="{9CC27BAF-28B4-41D2-91DE-D46905FEAC6D}"/>
    <cellStyle name="Normal 9 5 4 2 6" xfId="5287" xr:uid="{F035CBDA-3A40-495C-B540-7EB9E8A08404}"/>
    <cellStyle name="Normal 9 5 4 3" xfId="3496" xr:uid="{F50801D6-FC22-40E5-A00A-61F4FB8F1128}"/>
    <cellStyle name="Normal 9 5 4 3 2" xfId="3497" xr:uid="{39EF0002-E058-4ADE-9EE2-B1CCF3F38BC8}"/>
    <cellStyle name="Normal 9 5 4 3 2 2" xfId="5296" xr:uid="{F35A668C-60E3-4FA1-B562-AF027E50C3F6}"/>
    <cellStyle name="Normal 9 5 4 3 3" xfId="3498" xr:uid="{34CA5CF6-F299-4624-8DA9-F03519E3BC52}"/>
    <cellStyle name="Normal 9 5 4 3 3 2" xfId="5297" xr:uid="{486FAED4-66C6-4939-9E1B-C6BA0F4A8C07}"/>
    <cellStyle name="Normal 9 5 4 3 4" xfId="3499" xr:uid="{39A6F213-740F-4718-A632-93D5AE134FC9}"/>
    <cellStyle name="Normal 9 5 4 3 4 2" xfId="5298" xr:uid="{0B077DBD-1EC5-4B64-9B97-A1A5E0D2CB00}"/>
    <cellStyle name="Normal 9 5 4 3 5" xfId="5295" xr:uid="{9DF39D7B-17BB-4A68-912C-5CC196176749}"/>
    <cellStyle name="Normal 9 5 4 4" xfId="3500" xr:uid="{2C9BBD38-6AEB-49E7-BA39-C871B7F700AA}"/>
    <cellStyle name="Normal 9 5 4 4 2" xfId="3501" xr:uid="{681755ED-F5DC-433D-B04E-19D20F0825CC}"/>
    <cellStyle name="Normal 9 5 4 4 2 2" xfId="5300" xr:uid="{A0E7AEDA-AE1D-460C-9888-F4B17987574F}"/>
    <cellStyle name="Normal 9 5 4 4 3" xfId="3502" xr:uid="{A023CC44-368B-47B8-88A1-E0BBB93BA094}"/>
    <cellStyle name="Normal 9 5 4 4 3 2" xfId="5301" xr:uid="{71E0C197-EC69-4795-AC07-65D98FF3212C}"/>
    <cellStyle name="Normal 9 5 4 4 4" xfId="3503" xr:uid="{2498BC5C-214B-434F-BC73-5368B7617698}"/>
    <cellStyle name="Normal 9 5 4 4 4 2" xfId="5302" xr:uid="{BD838477-0AFD-4148-98E4-EC72F883E5A5}"/>
    <cellStyle name="Normal 9 5 4 4 5" xfId="5299" xr:uid="{E2F04793-B3BB-45F5-A8B6-3C8CA7C0B025}"/>
    <cellStyle name="Normal 9 5 4 5" xfId="3504" xr:uid="{8446262D-E7F7-4258-9D75-FCC787D28D67}"/>
    <cellStyle name="Normal 9 5 4 5 2" xfId="5303" xr:uid="{02CD49A3-634D-4CA6-98E4-C73DCF6EC5FC}"/>
    <cellStyle name="Normal 9 5 4 6" xfId="3505" xr:uid="{77E3D96C-E4D1-4F59-B251-4F8906AAB81D}"/>
    <cellStyle name="Normal 9 5 4 6 2" xfId="5304" xr:uid="{7B8E082A-0C5A-41A4-A835-35397F7CEA1F}"/>
    <cellStyle name="Normal 9 5 4 7" xfId="3506" xr:uid="{32671DA6-9AD3-4086-BD12-3784DE729229}"/>
    <cellStyle name="Normal 9 5 4 7 2" xfId="5305" xr:uid="{1B0CFCED-B6C4-436A-9B9F-C8A300C418F1}"/>
    <cellStyle name="Normal 9 5 4 8" xfId="5286" xr:uid="{87C5AC2B-E805-47CA-9930-80519C483720}"/>
    <cellStyle name="Normal 9 5 5" xfId="3507" xr:uid="{B37BD26D-E084-425F-A026-C022EABA2FB8}"/>
    <cellStyle name="Normal 9 5 5 2" xfId="3508" xr:uid="{D717E997-7328-4D36-9667-3D914EC724C7}"/>
    <cellStyle name="Normal 9 5 5 2 2" xfId="3509" xr:uid="{5E7ED701-2DB7-4916-B41F-CD0DD4636DDF}"/>
    <cellStyle name="Normal 9 5 5 2 2 2" xfId="5308" xr:uid="{2B200F8E-4D9C-45A0-A270-4B1C1541663C}"/>
    <cellStyle name="Normal 9 5 5 2 3" xfId="3510" xr:uid="{C7D3BD57-3ACF-4D97-BA3E-A4BF37669E8D}"/>
    <cellStyle name="Normal 9 5 5 2 3 2" xfId="5309" xr:uid="{D79B7BDB-CAE9-4E7D-96F7-F8281720EC3A}"/>
    <cellStyle name="Normal 9 5 5 2 4" xfId="3511" xr:uid="{8DA4C761-7A49-4571-8A1D-72507E79E84E}"/>
    <cellStyle name="Normal 9 5 5 2 4 2" xfId="5310" xr:uid="{A9171021-E22C-4F1E-A9CC-E1BD2DC5B21A}"/>
    <cellStyle name="Normal 9 5 5 2 5" xfId="5307" xr:uid="{64716B6F-637D-497B-9CED-609C309D0332}"/>
    <cellStyle name="Normal 9 5 5 3" xfId="3512" xr:uid="{2BE788CD-4950-456F-8B23-3AA8AD516D7B}"/>
    <cellStyle name="Normal 9 5 5 3 2" xfId="3513" xr:uid="{44C72F3C-AE61-4366-B44B-8ACA85C34C2A}"/>
    <cellStyle name="Normal 9 5 5 3 2 2" xfId="5312" xr:uid="{363B39BD-5590-4CC8-B50B-BD1B07E04CDF}"/>
    <cellStyle name="Normal 9 5 5 3 3" xfId="3514" xr:uid="{0ED9306D-CB61-424E-8173-2CCDE6CAA260}"/>
    <cellStyle name="Normal 9 5 5 3 3 2" xfId="5313" xr:uid="{CCCD988C-E79F-404B-A423-C96777C5A732}"/>
    <cellStyle name="Normal 9 5 5 3 4" xfId="3515" xr:uid="{E66B88EB-697F-46E7-AF5B-304EDB839CEE}"/>
    <cellStyle name="Normal 9 5 5 3 4 2" xfId="5314" xr:uid="{EAC548B0-52A0-494C-8520-CAA3B5C7C4F4}"/>
    <cellStyle name="Normal 9 5 5 3 5" xfId="5311" xr:uid="{5F93472B-83A7-4CD4-B96C-9E0894A403CF}"/>
    <cellStyle name="Normal 9 5 5 4" xfId="3516" xr:uid="{E57C5B06-B711-49E3-BBE2-CD6C41D017AC}"/>
    <cellStyle name="Normal 9 5 5 4 2" xfId="5315" xr:uid="{8630457A-6E53-49AC-B0B5-8915550029D4}"/>
    <cellStyle name="Normal 9 5 5 5" xfId="3517" xr:uid="{20BC3070-137A-4FE4-86CB-626E81A8A232}"/>
    <cellStyle name="Normal 9 5 5 5 2" xfId="5316" xr:uid="{6B1446B0-4FE3-49E3-A9D1-A4F7DE8FC39E}"/>
    <cellStyle name="Normal 9 5 5 6" xfId="3518" xr:uid="{5C5464CF-3BBC-4985-967F-F6E6B54E4410}"/>
    <cellStyle name="Normal 9 5 5 6 2" xfId="5317" xr:uid="{13AA4B55-587B-471B-B873-3C48B9AC6F6F}"/>
    <cellStyle name="Normal 9 5 5 7" xfId="5306" xr:uid="{0578BF6B-056F-41CA-BA06-798C72F7E5A4}"/>
    <cellStyle name="Normal 9 5 6" xfId="3519" xr:uid="{04F9B8AC-2E1F-4835-BFE9-1D6D69FC4DF5}"/>
    <cellStyle name="Normal 9 5 6 2" xfId="3520" xr:uid="{D6539809-178F-413F-97C1-1BFE90CBC14A}"/>
    <cellStyle name="Normal 9 5 6 2 2" xfId="3521" xr:uid="{8388F37B-44E4-4C7A-AAA4-850F62234871}"/>
    <cellStyle name="Normal 9 5 6 2 2 2" xfId="5320" xr:uid="{B12BE2E1-77D4-4F65-8DD9-9C8141CEA9FE}"/>
    <cellStyle name="Normal 9 5 6 2 3" xfId="3522" xr:uid="{006A5A07-34F7-42CB-A581-0731DEA5CD09}"/>
    <cellStyle name="Normal 9 5 6 2 3 2" xfId="5321" xr:uid="{C60C270D-10CC-4238-BAA0-6959FA9F0FC1}"/>
    <cellStyle name="Normal 9 5 6 2 4" xfId="3523" xr:uid="{9FB6EDE4-ABB1-4D30-B3C6-2868CB304DE9}"/>
    <cellStyle name="Normal 9 5 6 2 4 2" xfId="5322" xr:uid="{463D637D-B217-4656-8E28-701293795052}"/>
    <cellStyle name="Normal 9 5 6 2 5" xfId="5319" xr:uid="{44DDBB89-BC5C-47AB-B63C-BF21F3063D88}"/>
    <cellStyle name="Normal 9 5 6 3" xfId="3524" xr:uid="{70D31E7D-8D35-44B6-B356-31B307F95A5E}"/>
    <cellStyle name="Normal 9 5 6 3 2" xfId="5323" xr:uid="{D7B65B2C-F747-4128-901B-267EDA3C9DE0}"/>
    <cellStyle name="Normal 9 5 6 4" xfId="3525" xr:uid="{59D60B76-2E95-4932-908E-B4A988E02ED0}"/>
    <cellStyle name="Normal 9 5 6 4 2" xfId="5324" xr:uid="{A4C7F5DB-E193-4D5B-B8D4-8420BCB1F702}"/>
    <cellStyle name="Normal 9 5 6 5" xfId="3526" xr:uid="{53C37F21-B8FF-4570-A5B6-899519EC1C2C}"/>
    <cellStyle name="Normal 9 5 6 5 2" xfId="5325" xr:uid="{DA1DD0B9-B982-4F67-B86D-91B692342CD5}"/>
    <cellStyle name="Normal 9 5 6 6" xfId="5318" xr:uid="{6D62134C-551C-4377-B8C2-40C5215DC07F}"/>
    <cellStyle name="Normal 9 5 7" xfId="3527" xr:uid="{8A32F5F6-6741-43EE-B908-023D31B5CDEF}"/>
    <cellStyle name="Normal 9 5 7 2" xfId="3528" xr:uid="{0BFFC645-E101-4F53-AA74-A74675214F22}"/>
    <cellStyle name="Normal 9 5 7 2 2" xfId="5327" xr:uid="{46FF6796-6CFD-423E-A8A1-093D5065F01D}"/>
    <cellStyle name="Normal 9 5 7 3" xfId="3529" xr:uid="{6C2490A9-054E-46AA-BD0E-B1E151926868}"/>
    <cellStyle name="Normal 9 5 7 3 2" xfId="5328" xr:uid="{14B0CEFA-02BA-452E-BC20-0B8C31D465A3}"/>
    <cellStyle name="Normal 9 5 7 4" xfId="3530" xr:uid="{ED3CC8C0-21C6-4A1E-BC3F-94506ED26F43}"/>
    <cellStyle name="Normal 9 5 7 4 2" xfId="5329" xr:uid="{CD39182E-D4C7-4C89-AC84-846760A36AA3}"/>
    <cellStyle name="Normal 9 5 7 5" xfId="5326" xr:uid="{15BC7013-6CE9-4DA9-903E-88617A8F33BF}"/>
    <cellStyle name="Normal 9 5 8" xfId="3531" xr:uid="{6C98A002-3128-4D4F-83EE-6C28969DC451}"/>
    <cellStyle name="Normal 9 5 8 2" xfId="3532" xr:uid="{DC28BC4D-8758-49D8-B680-B0944F67D6B4}"/>
    <cellStyle name="Normal 9 5 8 2 2" xfId="5331" xr:uid="{D1C4C316-E5C3-40D8-816A-F9A588428EF2}"/>
    <cellStyle name="Normal 9 5 8 3" xfId="3533" xr:uid="{268D54E0-77E2-4619-B8E2-87A0033AA1BC}"/>
    <cellStyle name="Normal 9 5 8 3 2" xfId="5332" xr:uid="{70996A9B-0772-40C1-99EB-5EC6ECA36590}"/>
    <cellStyle name="Normal 9 5 8 4" xfId="3534" xr:uid="{94538C98-43EE-4226-9D9A-8F6193FFF09B}"/>
    <cellStyle name="Normal 9 5 8 4 2" xfId="5333" xr:uid="{8E9A2B5D-FA65-4A3D-93B6-E82C111FC087}"/>
    <cellStyle name="Normal 9 5 8 5" xfId="5330" xr:uid="{3EA51196-65A2-4867-A4A0-D45071432BEA}"/>
    <cellStyle name="Normal 9 5 9" xfId="3535" xr:uid="{50615741-9D37-4C1F-A470-C55E03F6F494}"/>
    <cellStyle name="Normal 9 5 9 2" xfId="5334" xr:uid="{BA507F2C-7668-4060-8CB6-03EC55B07462}"/>
    <cellStyle name="Normal 9 6" xfId="3536" xr:uid="{BFF50448-C313-459F-A1AE-C47CB71FEEAF}"/>
    <cellStyle name="Normal 9 6 10" xfId="5335" xr:uid="{C3473D53-5F6C-461B-B38D-8D445843290B}"/>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39" xr:uid="{344184BA-9C66-4B60-9B86-4FD16288B083}"/>
    <cellStyle name="Normal 9 6 2 2 2 3" xfId="3541" xr:uid="{73779289-A292-487E-B418-CBD91DC2C29B}"/>
    <cellStyle name="Normal 9 6 2 2 2 3 2" xfId="5340" xr:uid="{E48CA731-BF6A-41A0-80F7-5650AD15DB33}"/>
    <cellStyle name="Normal 9 6 2 2 2 4" xfId="3542" xr:uid="{73DBD49D-6AE8-49DC-8480-11C32F4CC6D8}"/>
    <cellStyle name="Normal 9 6 2 2 2 4 2" xfId="5341" xr:uid="{DEF2C7FC-4D32-4939-BCA3-E52F719BBB6C}"/>
    <cellStyle name="Normal 9 6 2 2 2 5" xfId="5338" xr:uid="{2FD7B634-EBB8-49FF-A249-1D3F1DA58696}"/>
    <cellStyle name="Normal 9 6 2 2 3" xfId="3543" xr:uid="{7BA9F422-CD62-4268-82F0-C92AB9933DCF}"/>
    <cellStyle name="Normal 9 6 2 2 3 2" xfId="3544" xr:uid="{5377CFB1-BB37-4FE4-AB9C-531370EB18D3}"/>
    <cellStyle name="Normal 9 6 2 2 3 2 2" xfId="5343" xr:uid="{02661472-70F3-4716-82EF-66439EEA261A}"/>
    <cellStyle name="Normal 9 6 2 2 3 3" xfId="3545" xr:uid="{6DE34F42-A5F4-48D8-B3CF-462084457B73}"/>
    <cellStyle name="Normal 9 6 2 2 3 3 2" xfId="5344" xr:uid="{8DEBF6C2-1173-4387-94CD-31608B442906}"/>
    <cellStyle name="Normal 9 6 2 2 3 4" xfId="3546" xr:uid="{6D549EB1-AE7E-45A6-8D6A-4E41FABAA8D3}"/>
    <cellStyle name="Normal 9 6 2 2 3 4 2" xfId="5345" xr:uid="{88752C85-AC98-4589-AC26-87D86B632A3E}"/>
    <cellStyle name="Normal 9 6 2 2 3 5" xfId="5342" xr:uid="{3C79AFDB-BB3A-4F97-9BEB-551C05C6680A}"/>
    <cellStyle name="Normal 9 6 2 2 4" xfId="3547" xr:uid="{25C44FEE-C857-454C-9628-80136D3143C4}"/>
    <cellStyle name="Normal 9 6 2 2 4 2" xfId="5346" xr:uid="{6D44C3B5-B5E8-4987-8FE4-C77C199CF5E0}"/>
    <cellStyle name="Normal 9 6 2 2 5" xfId="3548" xr:uid="{BB987446-C94E-4745-8998-FC992F40EDDE}"/>
    <cellStyle name="Normal 9 6 2 2 5 2" xfId="5347" xr:uid="{29CDAF8E-4229-4FA1-9BE7-F1E950BCDB3A}"/>
    <cellStyle name="Normal 9 6 2 2 6" xfId="3549" xr:uid="{7D423F21-B260-4FB8-84D8-F006CDBDBE2B}"/>
    <cellStyle name="Normal 9 6 2 2 6 2" xfId="5348" xr:uid="{6BB1CC68-51FA-438A-855D-2B64FD4862E7}"/>
    <cellStyle name="Normal 9 6 2 2 7" xfId="5337" xr:uid="{F0478A38-68E9-4CCE-9E9E-E3858F4239F4}"/>
    <cellStyle name="Normal 9 6 2 3" xfId="3550" xr:uid="{CA52F10D-CD4F-4E4C-B4D8-8875A8ED1CB0}"/>
    <cellStyle name="Normal 9 6 2 3 2" xfId="3551" xr:uid="{AB14CEC2-E6A9-4F3B-8ED0-BB7E384CFDB2}"/>
    <cellStyle name="Normal 9 6 2 3 2 2" xfId="3552" xr:uid="{0BEC0C13-390F-4A4E-99D3-26855E467D55}"/>
    <cellStyle name="Normal 9 6 2 3 2 2 2" xfId="5351" xr:uid="{D50C8235-2CD2-4073-8603-9C30435CD569}"/>
    <cellStyle name="Normal 9 6 2 3 2 3" xfId="3553" xr:uid="{976C345C-BF81-4A56-AF4A-BA19F53385F9}"/>
    <cellStyle name="Normal 9 6 2 3 2 3 2" xfId="5352" xr:uid="{0AC05E47-ABA8-4DEC-9139-C429F0966A80}"/>
    <cellStyle name="Normal 9 6 2 3 2 4" xfId="3554" xr:uid="{DAE3C33D-9F68-41A1-9BC4-BF63BBC05322}"/>
    <cellStyle name="Normal 9 6 2 3 2 4 2" xfId="5353" xr:uid="{A1535BCD-090A-42D8-8922-86D781ECC733}"/>
    <cellStyle name="Normal 9 6 2 3 2 5" xfId="5350" xr:uid="{0AB363CA-9288-47F2-A3E4-024DEFF6EB29}"/>
    <cellStyle name="Normal 9 6 2 3 3" xfId="3555" xr:uid="{6569709C-1DB4-4379-B9F1-707848279119}"/>
    <cellStyle name="Normal 9 6 2 3 3 2" xfId="5354" xr:uid="{9CF16DCA-2889-4ED6-852E-0FAD7367C5D4}"/>
    <cellStyle name="Normal 9 6 2 3 4" xfId="3556" xr:uid="{473A70A9-1D27-41DD-BEB5-C40510E5B886}"/>
    <cellStyle name="Normal 9 6 2 3 4 2" xfId="5355" xr:uid="{430575D0-7E01-4AF0-BBD4-499BFBCF9FA6}"/>
    <cellStyle name="Normal 9 6 2 3 5" xfId="3557" xr:uid="{469C6613-360F-4DC0-926E-953A820A56D9}"/>
    <cellStyle name="Normal 9 6 2 3 5 2" xfId="5356" xr:uid="{F3B949E3-9421-42FD-99D6-73645D6E51C1}"/>
    <cellStyle name="Normal 9 6 2 3 6" xfId="5349" xr:uid="{D0D98343-C491-4759-A667-A2E3606F6A93}"/>
    <cellStyle name="Normal 9 6 2 4" xfId="3558" xr:uid="{181F9A72-7F71-4BF4-8374-2655C19FD2BE}"/>
    <cellStyle name="Normal 9 6 2 4 2" xfId="3559" xr:uid="{EDE0ADEA-01DF-4D01-8810-40EF343715F5}"/>
    <cellStyle name="Normal 9 6 2 4 2 2" xfId="5358" xr:uid="{3EC0D330-DA91-454D-ABA4-0AACF7FBC9C9}"/>
    <cellStyle name="Normal 9 6 2 4 3" xfId="3560" xr:uid="{7D46754F-1AC8-42A2-8351-AC704A273C3E}"/>
    <cellStyle name="Normal 9 6 2 4 3 2" xfId="5359" xr:uid="{616E0565-17AF-4107-AF4D-D175E01B46DA}"/>
    <cellStyle name="Normal 9 6 2 4 4" xfId="3561" xr:uid="{BBFBAE1F-7778-4D57-8216-8BAA1EB684FC}"/>
    <cellStyle name="Normal 9 6 2 4 4 2" xfId="5360" xr:uid="{682F551A-3B53-481F-BB2C-9EFA86B8A488}"/>
    <cellStyle name="Normal 9 6 2 4 5" xfId="5357" xr:uid="{0155AE30-C948-48E6-84B5-74962B64DBFD}"/>
    <cellStyle name="Normal 9 6 2 5" xfId="3562" xr:uid="{58A1AE35-8B69-4A2D-956A-33769B503AC6}"/>
    <cellStyle name="Normal 9 6 2 5 2" xfId="3563" xr:uid="{831D0774-7BEE-40E5-9751-35C17D08B1A5}"/>
    <cellStyle name="Normal 9 6 2 5 2 2" xfId="5362" xr:uid="{5F35E3AA-3B27-468B-95CD-0AFD0F7B12E9}"/>
    <cellStyle name="Normal 9 6 2 5 3" xfId="3564" xr:uid="{EABD4579-EDCC-49DC-ADE2-BB733F24C981}"/>
    <cellStyle name="Normal 9 6 2 5 3 2" xfId="5363" xr:uid="{4D4A7540-7117-4EA7-914C-9C6515EE894A}"/>
    <cellStyle name="Normal 9 6 2 5 4" xfId="3565" xr:uid="{E9050EC4-9E3F-4864-9B10-478686ED3916}"/>
    <cellStyle name="Normal 9 6 2 5 4 2" xfId="5364" xr:uid="{11D97274-298D-48A9-A418-D928F7D4D4E0}"/>
    <cellStyle name="Normal 9 6 2 5 5" xfId="5361" xr:uid="{08D909BB-9654-4749-8674-F12A27F24100}"/>
    <cellStyle name="Normal 9 6 2 6" xfId="3566" xr:uid="{4B33F863-1C38-4324-AA75-D196B7579E80}"/>
    <cellStyle name="Normal 9 6 2 6 2" xfId="5365" xr:uid="{60EF4DA9-9708-41F7-9341-63CC3F3A3545}"/>
    <cellStyle name="Normal 9 6 2 7" xfId="3567" xr:uid="{B14AE6E0-C2EF-4B6C-A994-A48E33E70A9A}"/>
    <cellStyle name="Normal 9 6 2 7 2" xfId="5366" xr:uid="{8DBB8042-9B68-4297-BC94-FC8DC7613ADE}"/>
    <cellStyle name="Normal 9 6 2 8" xfId="3568" xr:uid="{DD756611-FAB7-48F1-88C5-282241F09FE9}"/>
    <cellStyle name="Normal 9 6 2 8 2" xfId="5367" xr:uid="{D66A6078-DE77-4C9C-8A73-604771FE85FA}"/>
    <cellStyle name="Normal 9 6 2 9" xfId="5336" xr:uid="{BC1474EC-2F4F-4400-A43A-C2A1B8EF1232}"/>
    <cellStyle name="Normal 9 6 3" xfId="3569" xr:uid="{840DDF70-8CBB-4DD5-9334-5E447D943C47}"/>
    <cellStyle name="Normal 9 6 3 2" xfId="3570" xr:uid="{4006056C-7A8B-48E7-9CDD-B5E951A43C19}"/>
    <cellStyle name="Normal 9 6 3 2 2" xfId="3571" xr:uid="{1CFC13BA-539C-4CCA-9C15-E996C0E2351B}"/>
    <cellStyle name="Normal 9 6 3 2 2 2" xfId="5370" xr:uid="{C615F1BA-2A20-4EB4-9A0C-0B1A0D743757}"/>
    <cellStyle name="Normal 9 6 3 2 3" xfId="3572" xr:uid="{A3BFEEC4-8F30-4186-BD82-2A46424EE3FD}"/>
    <cellStyle name="Normal 9 6 3 2 3 2" xfId="5371" xr:uid="{65332AD7-CDAD-44B5-84ED-E4CCE024F1C2}"/>
    <cellStyle name="Normal 9 6 3 2 4" xfId="3573" xr:uid="{8BB588AC-2F51-46D3-B387-FE3A8D84AA87}"/>
    <cellStyle name="Normal 9 6 3 2 4 2" xfId="5372" xr:uid="{5C17AC99-2FC4-406C-B0E7-FF44A7E87CE7}"/>
    <cellStyle name="Normal 9 6 3 2 5" xfId="5369" xr:uid="{ED0A9989-D3B6-4F1C-B006-3A4A26DE020A}"/>
    <cellStyle name="Normal 9 6 3 3" xfId="3574" xr:uid="{6DB1D84B-B945-407A-836E-297729974FE9}"/>
    <cellStyle name="Normal 9 6 3 3 2" xfId="3575" xr:uid="{6B0D7E83-9998-4BBE-B9BE-62EC78B57D03}"/>
    <cellStyle name="Normal 9 6 3 3 2 2" xfId="5374" xr:uid="{B9D0ED07-FF8D-40F4-9BE7-DFA1340FB9F3}"/>
    <cellStyle name="Normal 9 6 3 3 3" xfId="3576" xr:uid="{B48D4A7B-667B-4F43-9694-BDA9AF1FF268}"/>
    <cellStyle name="Normal 9 6 3 3 3 2" xfId="5375" xr:uid="{C94E269C-0B3B-4B58-8BCC-E488B1AA5C1D}"/>
    <cellStyle name="Normal 9 6 3 3 4" xfId="3577" xr:uid="{473FF0FD-BB7F-4164-B806-DFA303720F70}"/>
    <cellStyle name="Normal 9 6 3 3 4 2" xfId="5376" xr:uid="{0ADF0068-D8C9-4EB8-82CD-83A4639D079B}"/>
    <cellStyle name="Normal 9 6 3 3 5" xfId="5373" xr:uid="{4511D306-6951-45CB-9474-03C44FB41E33}"/>
    <cellStyle name="Normal 9 6 3 4" xfId="3578" xr:uid="{6FC633F9-6940-468A-81F1-10EF4C3C73D6}"/>
    <cellStyle name="Normal 9 6 3 4 2" xfId="5377" xr:uid="{99D3B152-0958-4B09-BD4E-ABB913E408DE}"/>
    <cellStyle name="Normal 9 6 3 5" xfId="3579" xr:uid="{CEFE2E24-082C-401F-8910-15BEA397F712}"/>
    <cellStyle name="Normal 9 6 3 5 2" xfId="5378" xr:uid="{74FB80F1-4C4C-4FB2-B485-93209829F686}"/>
    <cellStyle name="Normal 9 6 3 6" xfId="3580" xr:uid="{CBF0593B-4FC3-4CEE-9D56-F5B4D4CD827A}"/>
    <cellStyle name="Normal 9 6 3 6 2" xfId="5379" xr:uid="{F5393652-D081-4A31-9413-DE56111869EF}"/>
    <cellStyle name="Normal 9 6 3 7" xfId="5368" xr:uid="{A4AFA81D-363C-4383-916B-BE6809C28070}"/>
    <cellStyle name="Normal 9 6 4" xfId="3581" xr:uid="{9BC91CC1-6C7C-4CCE-BCFA-96E84A3F8F65}"/>
    <cellStyle name="Normal 9 6 4 2" xfId="3582" xr:uid="{D81B91E3-AEEB-40D5-8520-D00279E24735}"/>
    <cellStyle name="Normal 9 6 4 2 2" xfId="3583" xr:uid="{991FBAA8-A238-45AB-9535-1E24FFA71C83}"/>
    <cellStyle name="Normal 9 6 4 2 2 2" xfId="5382" xr:uid="{BF796054-D175-40FD-A217-4FFE3C38664C}"/>
    <cellStyle name="Normal 9 6 4 2 3" xfId="3584" xr:uid="{DC61F81A-6DF7-4700-94A5-B9EB382707BC}"/>
    <cellStyle name="Normal 9 6 4 2 3 2" xfId="5383" xr:uid="{F2D865F3-6601-468F-A3BB-BD945B69FC56}"/>
    <cellStyle name="Normal 9 6 4 2 4" xfId="3585" xr:uid="{67AA95AB-FDFD-43D6-A665-5C710A2C2282}"/>
    <cellStyle name="Normal 9 6 4 2 4 2" xfId="5384" xr:uid="{2EFDBF1F-378C-42CA-B8A4-74FB12434E35}"/>
    <cellStyle name="Normal 9 6 4 2 5" xfId="5381" xr:uid="{8C65FFEE-17D2-4FF8-BCDA-1F4F96364C90}"/>
    <cellStyle name="Normal 9 6 4 3" xfId="3586" xr:uid="{809A3D4A-684F-44B2-A252-AAC9427708E6}"/>
    <cellStyle name="Normal 9 6 4 3 2" xfId="5385" xr:uid="{6E7F0805-3970-4785-A02E-CA7742B6092D}"/>
    <cellStyle name="Normal 9 6 4 4" xfId="3587" xr:uid="{10B8F45D-7267-48A3-9B6F-985E233549E9}"/>
    <cellStyle name="Normal 9 6 4 4 2" xfId="5386" xr:uid="{405AB6D0-7BB5-4040-8F43-0C7C6FC0011E}"/>
    <cellStyle name="Normal 9 6 4 5" xfId="3588" xr:uid="{94E968E2-C4B9-4661-8E26-BAC486FBD715}"/>
    <cellStyle name="Normal 9 6 4 5 2" xfId="5387" xr:uid="{61A82676-3AEB-4633-ABED-358439757EE2}"/>
    <cellStyle name="Normal 9 6 4 6" xfId="5380" xr:uid="{B43A4A0E-EDDA-413C-A916-D48256F12796}"/>
    <cellStyle name="Normal 9 6 5" xfId="3589" xr:uid="{D7DEA669-35E8-4386-9E39-652110E46899}"/>
    <cellStyle name="Normal 9 6 5 2" xfId="3590" xr:uid="{36EBB53C-B0AA-48BB-99D7-8DDFC815D542}"/>
    <cellStyle name="Normal 9 6 5 2 2" xfId="5389" xr:uid="{71969194-9E35-4B4A-9524-C2E36B7C508C}"/>
    <cellStyle name="Normal 9 6 5 3" xfId="3591" xr:uid="{F07DB241-45F7-4040-A12A-34D633E5E2FB}"/>
    <cellStyle name="Normal 9 6 5 3 2" xfId="5390" xr:uid="{A14269F0-4DAC-4D95-8324-D6CE3BBE3593}"/>
    <cellStyle name="Normal 9 6 5 4" xfId="3592" xr:uid="{90897537-06F6-458A-A62D-EDC6187BEB9D}"/>
    <cellStyle name="Normal 9 6 5 4 2" xfId="5391" xr:uid="{29330951-FCCE-489B-81AE-12C995325C48}"/>
    <cellStyle name="Normal 9 6 5 5" xfId="5388" xr:uid="{BCFFD4B4-33ED-44C7-A8BF-2C3A1F750244}"/>
    <cellStyle name="Normal 9 6 6" xfId="3593" xr:uid="{E64DE26C-5E9A-47A0-BE60-B36039D521E8}"/>
    <cellStyle name="Normal 9 6 6 2" xfId="3594" xr:uid="{FAE45BA7-BEF7-4442-9F63-8C356B78A5CB}"/>
    <cellStyle name="Normal 9 6 6 2 2" xfId="5393" xr:uid="{3ECF3A1E-9FB3-4254-AEAC-B3F15E04F19F}"/>
    <cellStyle name="Normal 9 6 6 3" xfId="3595" xr:uid="{67AAB308-2EB9-44EA-B33D-8F1A69C94B6F}"/>
    <cellStyle name="Normal 9 6 6 3 2" xfId="5394" xr:uid="{7DE0C51E-881B-426B-9086-A30B07FAF465}"/>
    <cellStyle name="Normal 9 6 6 4" xfId="3596" xr:uid="{6FFD0B3E-2192-4836-B579-95842BC39CF3}"/>
    <cellStyle name="Normal 9 6 6 4 2" xfId="5395" xr:uid="{E90837C5-C9F9-4A72-8B6A-4975D4CF576C}"/>
    <cellStyle name="Normal 9 6 6 5" xfId="5392" xr:uid="{B83E764E-D708-45A0-B48A-8C13FAF1ACD9}"/>
    <cellStyle name="Normal 9 6 7" xfId="3597" xr:uid="{9019F92E-C065-46D0-A6FF-9D9B80A657F1}"/>
    <cellStyle name="Normal 9 6 7 2" xfId="5396" xr:uid="{5B9487A3-2332-41EB-9C70-0891B3D344FF}"/>
    <cellStyle name="Normal 9 6 8" xfId="3598" xr:uid="{193ABBD1-F4F9-45CF-AA0D-DBB3F8B2B385}"/>
    <cellStyle name="Normal 9 6 8 2" xfId="5397" xr:uid="{ED71B90E-FA98-4DB2-893C-701FC68EC362}"/>
    <cellStyle name="Normal 9 6 9" xfId="3599" xr:uid="{00B2B5A6-9F51-4D64-8277-75B17B08B9B8}"/>
    <cellStyle name="Normal 9 6 9 2" xfId="5398" xr:uid="{27895D6F-3B05-41A9-9D8F-84CBCDF24B1E}"/>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03" xr:uid="{B205E2CA-74C6-4BF8-B1A2-5B15DAF2A4A6}"/>
    <cellStyle name="Normal 9 7 2 2 2 3" xfId="5402" xr:uid="{3B739AC7-E18F-497C-816C-8E7E814A6D38}"/>
    <cellStyle name="Normal 9 7 2 2 3" xfId="3604" xr:uid="{2E626BC5-1911-4CBB-A85B-3BF05DED003B}"/>
    <cellStyle name="Normal 9 7 2 2 3 2" xfId="5404" xr:uid="{03B22BF3-CF65-473A-8260-B85A2712190E}"/>
    <cellStyle name="Normal 9 7 2 2 4" xfId="3605" xr:uid="{09E9B784-B6A2-4EEF-B74B-EA06208DCDD2}"/>
    <cellStyle name="Normal 9 7 2 2 4 2" xfId="5405" xr:uid="{D01FFADB-A9BF-40BC-89C6-E513AD7ED658}"/>
    <cellStyle name="Normal 9 7 2 2 5" xfId="5401" xr:uid="{B65F62D7-59C6-4B07-86F0-1E3EBD551DF2}"/>
    <cellStyle name="Normal 9 7 2 3" xfId="3606" xr:uid="{2961A527-A5A0-4FD6-91A2-96A85005EF31}"/>
    <cellStyle name="Normal 9 7 2 3 2" xfId="3607" xr:uid="{C678F8B2-AE8A-4663-BB19-19B928427025}"/>
    <cellStyle name="Normal 9 7 2 3 2 2" xfId="5407" xr:uid="{2216E2ED-9621-493E-BB4F-A4A23A8C20D4}"/>
    <cellStyle name="Normal 9 7 2 3 3" xfId="3608" xr:uid="{1BD4EB06-3217-45DB-9510-4F91E919C856}"/>
    <cellStyle name="Normal 9 7 2 3 3 2" xfId="5408" xr:uid="{5E43F16E-21AA-46BD-928B-8EC110ABEDB6}"/>
    <cellStyle name="Normal 9 7 2 3 4" xfId="3609" xr:uid="{D25A23E5-F06B-4DB6-B767-ECEDD31CA078}"/>
    <cellStyle name="Normal 9 7 2 3 4 2" xfId="5409" xr:uid="{DA43CB0A-F0EE-4DFD-AD68-FDE5A8FAA3DD}"/>
    <cellStyle name="Normal 9 7 2 3 5" xfId="5406" xr:uid="{C44898EC-CA68-4BB9-A789-EF3D2D566113}"/>
    <cellStyle name="Normal 9 7 2 4" xfId="3610" xr:uid="{DC9C7B3B-D56A-4400-9BA6-0A8D4B5DAF0A}"/>
    <cellStyle name="Normal 9 7 2 4 2" xfId="5410" xr:uid="{9FCDC664-518F-45E3-8BF0-31937522E5EB}"/>
    <cellStyle name="Normal 9 7 2 5" xfId="3611" xr:uid="{74A854AA-BE3C-4C1B-9BF3-D1A85778D077}"/>
    <cellStyle name="Normal 9 7 2 5 2" xfId="5411" xr:uid="{D34F67F4-72F8-4C03-B545-FBC1FC96DEA4}"/>
    <cellStyle name="Normal 9 7 2 6" xfId="3612" xr:uid="{3667CF48-1370-49B0-BD9F-7E88100CB84A}"/>
    <cellStyle name="Normal 9 7 2 6 2" xfId="5412" xr:uid="{819CF560-349B-481F-83F1-9CA75E86BF26}"/>
    <cellStyle name="Normal 9 7 2 7" xfId="5400" xr:uid="{34C4A220-DC19-4181-90E1-B5718933F8F6}"/>
    <cellStyle name="Normal 9 7 3" xfId="3613" xr:uid="{902F0C4A-9E9F-4D2D-9D14-2D03D6A2186B}"/>
    <cellStyle name="Normal 9 7 3 2" xfId="3614" xr:uid="{6F3E2E1C-99D0-4063-A484-44F822B6192D}"/>
    <cellStyle name="Normal 9 7 3 2 2" xfId="3615" xr:uid="{DAEF4168-717F-49C5-B6CE-A53429758576}"/>
    <cellStyle name="Normal 9 7 3 2 2 2" xfId="5415" xr:uid="{C601AFB1-D1EE-4B7A-9C7A-534BB11B26DD}"/>
    <cellStyle name="Normal 9 7 3 2 3" xfId="3616" xr:uid="{07D563BF-E801-40FD-BCB1-8E3E3262EB12}"/>
    <cellStyle name="Normal 9 7 3 2 3 2" xfId="5416" xr:uid="{511214EF-3596-4553-85EA-7C0B950D0598}"/>
    <cellStyle name="Normal 9 7 3 2 4" xfId="3617" xr:uid="{06CEE252-CBBE-4CD0-B330-2852D613814B}"/>
    <cellStyle name="Normal 9 7 3 2 4 2" xfId="5417" xr:uid="{CA183DEA-5F90-499E-8F5B-32FF1947119F}"/>
    <cellStyle name="Normal 9 7 3 2 5" xfId="5414" xr:uid="{1BAA4AF0-1420-4616-B748-8CF4365D3428}"/>
    <cellStyle name="Normal 9 7 3 3" xfId="3618" xr:uid="{DA496EC0-5ADD-4BE0-8356-91A5D643329E}"/>
    <cellStyle name="Normal 9 7 3 3 2" xfId="5418" xr:uid="{E5C3C4FD-8DDF-4E1D-84E8-0B7CE5B5740C}"/>
    <cellStyle name="Normal 9 7 3 4" xfId="3619" xr:uid="{594CA94A-87A5-477C-91B4-BBA60C6CE123}"/>
    <cellStyle name="Normal 9 7 3 4 2" xfId="5419" xr:uid="{B8B9B0A0-0700-49DE-905F-3B00F00EFDB2}"/>
    <cellStyle name="Normal 9 7 3 5" xfId="3620" xr:uid="{C427076E-FB01-4841-9F79-6F2E93744E88}"/>
    <cellStyle name="Normal 9 7 3 5 2" xfId="5420" xr:uid="{39FC5358-6F8F-4DCD-90F3-346AE0792F1F}"/>
    <cellStyle name="Normal 9 7 3 6" xfId="5413" xr:uid="{860AA2AF-BBD7-4FB6-A0D0-A5758A22627E}"/>
    <cellStyle name="Normal 9 7 4" xfId="3621" xr:uid="{6C9E7BAF-4D63-4E99-9949-9CEC7B4D8A4B}"/>
    <cellStyle name="Normal 9 7 4 2" xfId="3622" xr:uid="{7DD27DF7-9311-4DC5-8455-F4C930942613}"/>
    <cellStyle name="Normal 9 7 4 2 2" xfId="5422" xr:uid="{DE04F14D-1CD7-4615-9B9B-264EEBF20BBF}"/>
    <cellStyle name="Normal 9 7 4 3" xfId="3623" xr:uid="{B1CD8D0A-5EF7-4EC4-BE0B-DAC542A55B63}"/>
    <cellStyle name="Normal 9 7 4 3 2" xfId="5423" xr:uid="{48BC1206-CCC4-45F1-A22E-AA9C2A327F25}"/>
    <cellStyle name="Normal 9 7 4 4" xfId="3624" xr:uid="{0E6BF897-F229-445E-BE94-B9A3678ECC6D}"/>
    <cellStyle name="Normal 9 7 4 4 2" xfId="5424" xr:uid="{F4EFE7F4-39B4-4655-863D-C2E61A9A3451}"/>
    <cellStyle name="Normal 9 7 4 5" xfId="5421" xr:uid="{06BAC70E-26FD-420B-B5E8-3DE8D9C3E70D}"/>
    <cellStyle name="Normal 9 7 5" xfId="3625" xr:uid="{5BFF3073-2034-4E17-B505-FB1B98FEC907}"/>
    <cellStyle name="Normal 9 7 5 2" xfId="3626" xr:uid="{8BBDB8FF-BF98-44D1-9134-F685BB7E95F9}"/>
    <cellStyle name="Normal 9 7 5 2 2" xfId="5426" xr:uid="{20796ACC-3A50-4A9E-8F05-FFA2E1DDD939}"/>
    <cellStyle name="Normal 9 7 5 3" xfId="3627" xr:uid="{32A4342F-C2A6-41F5-9DAE-027E60F571BE}"/>
    <cellStyle name="Normal 9 7 5 3 2" xfId="5427" xr:uid="{85F77DF1-49D0-4FC1-9E8F-B23E58BB30F5}"/>
    <cellStyle name="Normal 9 7 5 4" xfId="3628" xr:uid="{6003E606-2178-4B8D-A56E-9468325110C8}"/>
    <cellStyle name="Normal 9 7 5 4 2" xfId="5428" xr:uid="{3FF48ECA-2EC6-4AD8-A73B-86213CE5082E}"/>
    <cellStyle name="Normal 9 7 5 5" xfId="5425" xr:uid="{5FD450EF-5482-4695-AAA3-0B5B1E8EE8C9}"/>
    <cellStyle name="Normal 9 7 6" xfId="3629" xr:uid="{7A13BAFB-B33D-4667-BB7B-C7427265176B}"/>
    <cellStyle name="Normal 9 7 6 2" xfId="5429" xr:uid="{BC9AFF83-BCC8-4C15-AB7C-65D30F152802}"/>
    <cellStyle name="Normal 9 7 7" xfId="3630" xr:uid="{857833F3-4206-4BF2-9D86-9D386834CCA9}"/>
    <cellStyle name="Normal 9 7 7 2" xfId="5430" xr:uid="{F7D8295E-D847-464B-B27E-8719C9024CEA}"/>
    <cellStyle name="Normal 9 7 8" xfId="3631" xr:uid="{9A139019-200B-440C-9D85-1AB73A6A4C56}"/>
    <cellStyle name="Normal 9 7 8 2" xfId="5431" xr:uid="{68F11698-EA87-4E7E-A74C-E83A15D1157B}"/>
    <cellStyle name="Normal 9 7 9" xfId="5399" xr:uid="{3FF46D27-990A-4163-8C7D-D0F0F23B0D4B}"/>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35" xr:uid="{3EE98B5D-3733-446A-8D02-E6D0C934170C}"/>
    <cellStyle name="Normal 9 8 2 2 3" xfId="3636" xr:uid="{6E272C3E-45E8-47C3-BCC0-AD2244A388E1}"/>
    <cellStyle name="Normal 9 8 2 2 3 2" xfId="5436" xr:uid="{636B7906-EAA0-4170-9C0F-0E5904C40588}"/>
    <cellStyle name="Normal 9 8 2 2 4" xfId="3637" xr:uid="{B7A78CC0-CA37-45B4-8144-865D08256F04}"/>
    <cellStyle name="Normal 9 8 2 2 4 2" xfId="5437" xr:uid="{E97CEE07-10A3-4892-9E96-ED47A0B5FFDB}"/>
    <cellStyle name="Normal 9 8 2 2 5" xfId="5434" xr:uid="{CB01853E-E5D1-42F7-AFC5-F7B89849813E}"/>
    <cellStyle name="Normal 9 8 2 3" xfId="3638" xr:uid="{9E900116-C839-4B36-A322-5A7509900B5B}"/>
    <cellStyle name="Normal 9 8 2 3 2" xfId="5438" xr:uid="{F77478AB-0359-41B5-9106-296BD2E78126}"/>
    <cellStyle name="Normal 9 8 2 4" xfId="3639" xr:uid="{5D88517C-88EB-4F3C-A06A-0E1703FA1B1D}"/>
    <cellStyle name="Normal 9 8 2 4 2" xfId="5439" xr:uid="{95E8AF31-2ECB-469B-8093-852E4C928CD2}"/>
    <cellStyle name="Normal 9 8 2 5" xfId="3640" xr:uid="{05896BB6-F57E-4BB4-8743-2CC4BBCB32F6}"/>
    <cellStyle name="Normal 9 8 2 5 2" xfId="5440" xr:uid="{BB74C876-836E-4EF0-AB09-B64A5E358CD6}"/>
    <cellStyle name="Normal 9 8 2 6" xfId="5433" xr:uid="{8B076417-D0AD-4DA2-8139-0D047E4DA638}"/>
    <cellStyle name="Normal 9 8 3" xfId="3641" xr:uid="{4649D1C1-078F-4EF0-9BFE-6F402EF00446}"/>
    <cellStyle name="Normal 9 8 3 2" xfId="3642" xr:uid="{B7AB93C7-A568-4481-BF6B-21860DBE6121}"/>
    <cellStyle name="Normal 9 8 3 2 2" xfId="5442" xr:uid="{70FDA9C5-8E36-4A86-8C7C-2E37835F9FCA}"/>
    <cellStyle name="Normal 9 8 3 3" xfId="3643" xr:uid="{21304D52-FDBA-4FB2-86CB-5694683F5861}"/>
    <cellStyle name="Normal 9 8 3 3 2" xfId="5443" xr:uid="{BC33950E-F88D-48F6-B2B0-B50A285847D3}"/>
    <cellStyle name="Normal 9 8 3 4" xfId="3644" xr:uid="{CD15FEAC-5CA3-4DD2-BC2E-E23BAB659DD4}"/>
    <cellStyle name="Normal 9 8 3 4 2" xfId="5444" xr:uid="{CB6DD386-C3D6-4177-8DBC-5A4F4F57D9FE}"/>
    <cellStyle name="Normal 9 8 3 5" xfId="5441" xr:uid="{85579C72-6964-441C-A1F2-A712DFFAC610}"/>
    <cellStyle name="Normal 9 8 4" xfId="3645" xr:uid="{3F650EE3-B876-4D70-92E8-CB73D1CF7880}"/>
    <cellStyle name="Normal 9 8 4 2" xfId="3646" xr:uid="{68B66646-06E1-43D4-8153-99BC8B0FA796}"/>
    <cellStyle name="Normal 9 8 4 2 2" xfId="5446" xr:uid="{556651CE-EDB5-48B0-AC5B-F79E34C7A4D6}"/>
    <cellStyle name="Normal 9 8 4 3" xfId="3647" xr:uid="{641C0901-22F5-473D-ABA3-BD85B4BCD562}"/>
    <cellStyle name="Normal 9 8 4 3 2" xfId="5447" xr:uid="{2B5689A8-AE9D-4191-A617-B78395A0922D}"/>
    <cellStyle name="Normal 9 8 4 4" xfId="3648" xr:uid="{6802E739-3394-4E66-A9F2-00C11CC3469B}"/>
    <cellStyle name="Normal 9 8 4 4 2" xfId="5448" xr:uid="{26DE08B7-2D14-45DE-BB33-F3FF46D0AAFC}"/>
    <cellStyle name="Normal 9 8 4 5" xfId="5445" xr:uid="{5340B753-E45E-487D-A0A4-6FA18B000380}"/>
    <cellStyle name="Normal 9 8 5" xfId="3649" xr:uid="{3C041058-318B-41A5-ADBB-64D04DE98204}"/>
    <cellStyle name="Normal 9 8 5 2" xfId="5449" xr:uid="{791B8946-1468-487F-8442-1ADF8604AF20}"/>
    <cellStyle name="Normal 9 8 6" xfId="3650" xr:uid="{3C1DC8F7-43B5-4D9B-9135-4F5AF94799F7}"/>
    <cellStyle name="Normal 9 8 6 2" xfId="5450" xr:uid="{94BFC218-CF88-470B-AD10-28EBB7B2C280}"/>
    <cellStyle name="Normal 9 8 7" xfId="3651" xr:uid="{1CC99482-1D33-4992-AD22-6BDA4BC0AB3E}"/>
    <cellStyle name="Normal 9 8 7 2" xfId="5451" xr:uid="{31A4933C-78CD-4145-B1A7-6AD315C4C820}"/>
    <cellStyle name="Normal 9 8 8" xfId="5432" xr:uid="{6BFAF76D-0CB7-4935-BF4B-F324F9723334}"/>
    <cellStyle name="Normal 9 9" xfId="3652" xr:uid="{B980E38C-6D49-4500-9879-E43EBAAFA88A}"/>
    <cellStyle name="Normal 9 9 2" xfId="3653" xr:uid="{72CB6A74-C767-4C66-B8D3-955E6E68342F}"/>
    <cellStyle name="Normal 9 9 2 2" xfId="3654" xr:uid="{7E2DB5D4-3B15-420C-91DA-63D51DB0C023}"/>
    <cellStyle name="Normal 9 9 2 2 2" xfId="5454" xr:uid="{3F019748-66B1-4AD0-AE4A-A6F0CA211C6A}"/>
    <cellStyle name="Normal 9 9 2 3" xfId="3655" xr:uid="{62CBCAAE-7869-4256-80FB-05F1A173D00B}"/>
    <cellStyle name="Normal 9 9 2 3 2" xfId="5455" xr:uid="{108AC5EE-2190-4D5A-AE26-43A433F5E9B5}"/>
    <cellStyle name="Normal 9 9 2 4" xfId="3656" xr:uid="{66BC08DA-6A39-47E5-A59E-0956FD36FF0D}"/>
    <cellStyle name="Normal 9 9 2 4 2" xfId="5456" xr:uid="{9FB50C01-20B6-4F80-AA8C-1568E5F7083B}"/>
    <cellStyle name="Normal 9 9 2 5" xfId="5453" xr:uid="{A1333080-F300-47C2-A542-56F2CC238EC1}"/>
    <cellStyle name="Normal 9 9 3" xfId="3657" xr:uid="{DBF7B777-3095-48FD-825C-02FC4A36C6D7}"/>
    <cellStyle name="Normal 9 9 3 2" xfId="3658" xr:uid="{82F64612-5806-4225-9C43-0EB75720D7EE}"/>
    <cellStyle name="Normal 9 9 3 2 2" xfId="5458" xr:uid="{588D4EBE-5387-4B46-9C23-9132A0623DEA}"/>
    <cellStyle name="Normal 9 9 3 3" xfId="3659" xr:uid="{10D810C2-F585-4B39-84DC-0F01552EC093}"/>
    <cellStyle name="Normal 9 9 3 3 2" xfId="5459" xr:uid="{BFD51FAE-281A-4737-AEA9-9034A07FCE7B}"/>
    <cellStyle name="Normal 9 9 3 4" xfId="3660" xr:uid="{A5385F0A-72D7-4655-B04D-B81B1552A410}"/>
    <cellStyle name="Normal 9 9 3 4 2" xfId="5460" xr:uid="{782BB0C3-EED7-4787-AB75-8C4B65E06197}"/>
    <cellStyle name="Normal 9 9 3 5" xfId="5457" xr:uid="{0C675681-3976-4249-A4C7-346315DBC664}"/>
    <cellStyle name="Normal 9 9 4" xfId="3661" xr:uid="{99D6C685-704D-47F2-9F39-005F0D0475EA}"/>
    <cellStyle name="Normal 9 9 4 2" xfId="5461" xr:uid="{F105D2B0-43F1-4073-8D80-AEFD100ABE9C}"/>
    <cellStyle name="Normal 9 9 5" xfId="3662" xr:uid="{7C324A39-4404-45C2-843C-B46208813AB4}"/>
    <cellStyle name="Normal 9 9 5 2" xfId="5462" xr:uid="{CC5AE2B4-896F-40F1-A638-24C98BC7A7BE}"/>
    <cellStyle name="Normal 9 9 6" xfId="3663" xr:uid="{B741073B-D48B-446D-BDDB-AF93464E6262}"/>
    <cellStyle name="Normal 9 9 6 2" xfId="5463" xr:uid="{ED5B4ED0-905F-439A-AB3C-7275BAB5FBE8}"/>
    <cellStyle name="Normal 9 9 7" xfId="5452" xr:uid="{9CA78279-7D26-4909-BA17-6F6AAD0D5C42}"/>
    <cellStyle name="Percent 2" xfId="79" xr:uid="{750081A1-93E2-4099-B6D5-52DA3EB8C718}"/>
    <cellStyle name="Percent 2 2" xfId="5464" xr:uid="{F61B372A-B9C4-410A-B453-3E0C826601C5}"/>
    <cellStyle name="Гиперссылка 2" xfId="4" xr:uid="{49BAA0F8-B3D3-41B5-87DD-435502328B29}"/>
    <cellStyle name="Гиперссылка 2 2" xfId="5465" xr:uid="{01435444-689F-4B37-98BC-203F2A1B2DC4}"/>
    <cellStyle name="Обычный 2" xfId="1" xr:uid="{A3CD5D5E-4502-4158-8112-08CDD679ACF5}"/>
    <cellStyle name="Обычный 2 2" xfId="5" xr:uid="{D19F253E-EE9B-4476-9D91-2EE3A6D7A3DC}"/>
    <cellStyle name="Обычный 2 2 2" xfId="4408" xr:uid="{C926CF42-5C63-4B47-B9B2-AEB1D36769CC}"/>
    <cellStyle name="Обычный 2 2 2 2" xfId="5467" xr:uid="{8B849C58-3A47-4CCA-BE25-AF4F5CB08DB2}"/>
    <cellStyle name="Обычный 2 3" xfId="5466" xr:uid="{61CA7B23-EF14-4526-91DC-65241ACF03F9}"/>
    <cellStyle name="常规_Sheet1_1" xfId="4386" xr:uid="{5CFB0156-871D-489A-AAFF-BAE45447A438}"/>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9</xdr:row>
          <xdr:rowOff>95250</xdr:rowOff>
        </xdr:from>
        <xdr:to>
          <xdr:col>6</xdr:col>
          <xdr:colOff>0</xdr:colOff>
          <xdr:row>12</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12</xdr:row>
          <xdr:rowOff>95250</xdr:rowOff>
        </xdr:from>
        <xdr:to>
          <xdr:col>6</xdr:col>
          <xdr:colOff>0</xdr:colOff>
          <xdr:row>15</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cell r="B4617">
            <v>34.81</v>
          </cell>
          <cell r="C4617">
            <v>38.090000000000003</v>
          </cell>
          <cell r="D4617">
            <v>44.57</v>
          </cell>
          <cell r="E4617">
            <v>22.74</v>
          </cell>
          <cell r="F4617">
            <v>25.21</v>
          </cell>
          <cell r="G4617">
            <v>20.88</v>
          </cell>
          <cell r="H4617">
            <v>3.31</v>
          </cell>
        </row>
        <row r="4618">
          <cell r="A4618">
            <v>45519</v>
          </cell>
          <cell r="B4618">
            <v>35.03</v>
          </cell>
          <cell r="C4618">
            <v>38.36</v>
          </cell>
          <cell r="D4618">
            <v>44.69</v>
          </cell>
          <cell r="E4618">
            <v>22.65</v>
          </cell>
          <cell r="F4618">
            <v>25.34</v>
          </cell>
          <cell r="G4618">
            <v>20.7</v>
          </cell>
          <cell r="H4618">
            <v>3.33</v>
          </cell>
        </row>
        <row r="4619">
          <cell r="A4619">
            <v>45520</v>
          </cell>
          <cell r="B4619">
            <v>35.03</v>
          </cell>
          <cell r="C4619">
            <v>38.36</v>
          </cell>
          <cell r="D4619">
            <v>44.69</v>
          </cell>
          <cell r="E4619">
            <v>22.65</v>
          </cell>
          <cell r="F4619">
            <v>25.34</v>
          </cell>
          <cell r="G4619">
            <v>20.7</v>
          </cell>
          <cell r="H4619">
            <v>3.33</v>
          </cell>
        </row>
        <row r="4620">
          <cell r="A4620">
            <v>45521</v>
          </cell>
          <cell r="B4620">
            <v>35.03</v>
          </cell>
          <cell r="C4620">
            <v>38.36</v>
          </cell>
          <cell r="D4620">
            <v>44.69</v>
          </cell>
          <cell r="E4620">
            <v>22.65</v>
          </cell>
          <cell r="F4620">
            <v>25.34</v>
          </cell>
          <cell r="G4620">
            <v>20.7</v>
          </cell>
          <cell r="H4620">
            <v>3.33</v>
          </cell>
        </row>
        <row r="4621">
          <cell r="A4621">
            <v>45522</v>
          </cell>
          <cell r="B4621">
            <v>35.03</v>
          </cell>
          <cell r="C4621">
            <v>38.36</v>
          </cell>
          <cell r="D4621">
            <v>44.69</v>
          </cell>
          <cell r="E4621">
            <v>22.65</v>
          </cell>
          <cell r="F4621">
            <v>25.34</v>
          </cell>
          <cell r="G4621">
            <v>20.7</v>
          </cell>
          <cell r="H4621">
            <v>3.33</v>
          </cell>
        </row>
        <row r="4622">
          <cell r="A4622">
            <v>45523</v>
          </cell>
          <cell r="B4622">
            <v>34.36</v>
          </cell>
          <cell r="C4622">
            <v>37.71</v>
          </cell>
          <cell r="D4622">
            <v>44.25</v>
          </cell>
          <cell r="E4622">
            <v>22.58</v>
          </cell>
          <cell r="F4622">
            <v>24.95</v>
          </cell>
          <cell r="G4622">
            <v>20.57</v>
          </cell>
          <cell r="H4622">
            <v>3.28</v>
          </cell>
        </row>
        <row r="4623">
          <cell r="A4623">
            <v>45524</v>
          </cell>
          <cell r="B4623">
            <v>34.14</v>
          </cell>
          <cell r="C4623">
            <v>37.659999999999997</v>
          </cell>
          <cell r="D4623">
            <v>44.12</v>
          </cell>
          <cell r="E4623">
            <v>22.59</v>
          </cell>
          <cell r="F4623">
            <v>24.86</v>
          </cell>
          <cell r="G4623">
            <v>20.62</v>
          </cell>
          <cell r="H4623">
            <v>3.3</v>
          </cell>
        </row>
        <row r="4624">
          <cell r="A4624">
            <v>45525</v>
          </cell>
          <cell r="B4624">
            <v>33.97</v>
          </cell>
          <cell r="C4624">
            <v>37.61</v>
          </cell>
          <cell r="D4624">
            <v>44.05</v>
          </cell>
          <cell r="E4624">
            <v>22.55</v>
          </cell>
          <cell r="F4624">
            <v>24.76</v>
          </cell>
          <cell r="G4624">
            <v>20.65</v>
          </cell>
          <cell r="H4624">
            <v>3.31</v>
          </cell>
        </row>
        <row r="4625">
          <cell r="A4625">
            <v>45526</v>
          </cell>
          <cell r="B4625">
            <v>34.14</v>
          </cell>
          <cell r="C4625">
            <v>37.86</v>
          </cell>
          <cell r="D4625">
            <v>44.45</v>
          </cell>
          <cell r="E4625">
            <v>22.62</v>
          </cell>
          <cell r="F4625">
            <v>24.93</v>
          </cell>
          <cell r="G4625">
            <v>20.73</v>
          </cell>
          <cell r="H4625">
            <v>3.33</v>
          </cell>
        </row>
        <row r="4626">
          <cell r="A4626">
            <v>45527</v>
          </cell>
          <cell r="B4626">
            <v>34.33</v>
          </cell>
          <cell r="C4626">
            <v>38</v>
          </cell>
          <cell r="D4626">
            <v>44.75</v>
          </cell>
          <cell r="E4626">
            <v>22.66</v>
          </cell>
          <cell r="F4626">
            <v>25.05</v>
          </cell>
          <cell r="G4626">
            <v>20.84</v>
          </cell>
          <cell r="H4626">
            <v>3.34</v>
          </cell>
        </row>
        <row r="4627">
          <cell r="A4627">
            <v>45528</v>
          </cell>
          <cell r="B4627">
            <v>34.08</v>
          </cell>
          <cell r="C4627">
            <v>37.72</v>
          </cell>
          <cell r="D4627">
            <v>44.49</v>
          </cell>
          <cell r="E4627">
            <v>22.52</v>
          </cell>
          <cell r="F4627">
            <v>24.89</v>
          </cell>
          <cell r="G4627">
            <v>20.69</v>
          </cell>
          <cell r="H4627">
            <v>3.3</v>
          </cell>
        </row>
        <row r="4628">
          <cell r="A4628">
            <v>45529</v>
          </cell>
          <cell r="B4628">
            <v>33.76</v>
          </cell>
          <cell r="C4628">
            <v>37.619999999999997</v>
          </cell>
          <cell r="D4628">
            <v>44.4</v>
          </cell>
          <cell r="E4628">
            <v>22.56</v>
          </cell>
          <cell r="F4628">
            <v>24.82</v>
          </cell>
          <cell r="G4628">
            <v>20.76</v>
          </cell>
          <cell r="H4628">
            <v>3.3</v>
          </cell>
        </row>
        <row r="4629">
          <cell r="A4629">
            <v>45530</v>
          </cell>
          <cell r="B4629">
            <v>33.76</v>
          </cell>
          <cell r="C4629">
            <v>37.619999999999997</v>
          </cell>
          <cell r="D4629">
            <v>44.4</v>
          </cell>
          <cell r="E4629">
            <v>22.56</v>
          </cell>
          <cell r="F4629">
            <v>24.82</v>
          </cell>
          <cell r="G4629">
            <v>20.76</v>
          </cell>
          <cell r="H4629">
            <v>3.3</v>
          </cell>
        </row>
        <row r="4630">
          <cell r="A4630">
            <v>45531</v>
          </cell>
          <cell r="B4630">
            <v>33.92</v>
          </cell>
          <cell r="C4630">
            <v>37.69</v>
          </cell>
          <cell r="D4630">
            <v>44.51</v>
          </cell>
          <cell r="E4630">
            <v>22.59</v>
          </cell>
          <cell r="F4630">
            <v>24.97</v>
          </cell>
          <cell r="G4630">
            <v>20.78</v>
          </cell>
          <cell r="H4630">
            <v>3.3</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6"/>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2"/>
      <c r="C3" s="83"/>
      <c r="D3" s="83"/>
      <c r="E3" s="83"/>
      <c r="F3" s="83"/>
      <c r="G3" s="84"/>
    </row>
    <row r="4" spans="2:7" ht="25.5">
      <c r="B4" s="130"/>
      <c r="C4" s="161" t="s">
        <v>720</v>
      </c>
      <c r="D4" s="162"/>
      <c r="E4" s="162"/>
      <c r="F4" s="162"/>
      <c r="G4" s="131"/>
    </row>
    <row r="5" spans="2:7" ht="14.25">
      <c r="B5" s="85"/>
      <c r="C5" s="86"/>
      <c r="D5" s="86"/>
      <c r="E5" s="86"/>
      <c r="F5" s="86"/>
      <c r="G5" s="87"/>
    </row>
    <row r="6" spans="2:7" ht="14.25">
      <c r="B6" s="85" t="s">
        <v>0</v>
      </c>
      <c r="C6" s="86" t="s">
        <v>3</v>
      </c>
      <c r="D6" s="86"/>
      <c r="E6" s="86"/>
      <c r="F6" s="86"/>
      <c r="G6" s="87"/>
    </row>
    <row r="7" spans="2:7" ht="14.25">
      <c r="B7" s="85"/>
      <c r="C7" s="86"/>
      <c r="D7" s="86"/>
      <c r="E7" s="86"/>
      <c r="F7" s="86"/>
      <c r="G7" s="87"/>
    </row>
    <row r="8" spans="2:7" ht="14.25">
      <c r="B8" s="85" t="s">
        <v>1</v>
      </c>
      <c r="C8" s="86" t="s">
        <v>4</v>
      </c>
      <c r="D8" s="86"/>
      <c r="E8" s="86"/>
      <c r="F8" s="86"/>
      <c r="G8" s="87"/>
    </row>
    <row r="9" spans="2:7" ht="14.25">
      <c r="B9" s="85"/>
      <c r="C9" s="86"/>
      <c r="D9" s="86"/>
      <c r="E9" s="86"/>
      <c r="F9" s="86"/>
      <c r="G9" s="87"/>
    </row>
    <row r="10" spans="2:7" ht="14.25">
      <c r="B10" s="85"/>
      <c r="C10" s="86"/>
      <c r="D10" s="86"/>
      <c r="E10" s="86"/>
      <c r="F10" s="86"/>
      <c r="G10" s="87"/>
    </row>
    <row r="11" spans="2:7" ht="14.25">
      <c r="B11" s="160" t="s">
        <v>2</v>
      </c>
      <c r="C11" s="86"/>
      <c r="D11" s="86"/>
      <c r="E11" s="86"/>
      <c r="F11" s="86"/>
      <c r="G11" s="87"/>
    </row>
    <row r="12" spans="2:7" ht="14.25">
      <c r="B12" s="160"/>
      <c r="C12" s="86"/>
      <c r="D12" s="86"/>
      <c r="E12" s="86"/>
      <c r="F12" s="86"/>
      <c r="G12" s="87"/>
    </row>
    <row r="13" spans="2:7">
      <c r="B13" s="88"/>
      <c r="C13" s="89"/>
      <c r="D13" s="89"/>
      <c r="E13" s="89"/>
      <c r="F13" s="89"/>
      <c r="G13" s="90"/>
    </row>
    <row r="14" spans="2:7">
      <c r="B14" s="88"/>
      <c r="C14" s="89"/>
      <c r="D14" s="89"/>
      <c r="E14" s="89"/>
      <c r="F14" s="89"/>
      <c r="G14" s="90"/>
    </row>
    <row r="15" spans="2:7">
      <c r="B15" s="88" t="s">
        <v>184</v>
      </c>
      <c r="C15" s="89"/>
      <c r="D15" s="89"/>
      <c r="E15" s="89"/>
      <c r="F15" s="89"/>
      <c r="G15" s="90"/>
    </row>
    <row r="16" spans="2:7" ht="13.5" thickBot="1">
      <c r="B16" s="91"/>
      <c r="C16" s="92"/>
      <c r="D16" s="92"/>
      <c r="E16" s="92"/>
      <c r="F16" s="92"/>
      <c r="G16" s="93"/>
    </row>
  </sheetData>
  <mergeCells count="2">
    <mergeCell ref="B11:B12"/>
    <mergeCell ref="C4:F4"/>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9</xdr:row>
                    <xdr:rowOff>95250</xdr:rowOff>
                  </from>
                  <to>
                    <xdr:col>6</xdr:col>
                    <xdr:colOff>0</xdr:colOff>
                    <xdr:row>12</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12</xdr:row>
                    <xdr:rowOff>95250</xdr:rowOff>
                  </from>
                  <to>
                    <xdr:col>6</xdr:col>
                    <xdr:colOff>0</xdr:colOff>
                    <xdr:row>15</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75"/>
  <sheetViews>
    <sheetView tabSelected="1" zoomScale="90" zoomScaleNormal="90" workbookViewId="0">
      <selection activeCell="G4" sqref="G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11"/>
      <c r="B2" s="144" t="s">
        <v>139</v>
      </c>
      <c r="C2" s="137"/>
      <c r="D2" s="137"/>
      <c r="E2" s="137"/>
      <c r="F2" s="137"/>
      <c r="G2" s="137"/>
      <c r="H2" s="137"/>
      <c r="I2" s="137"/>
      <c r="J2" s="137"/>
      <c r="K2" s="145" t="s">
        <v>145</v>
      </c>
      <c r="L2" s="112"/>
    </row>
    <row r="3" spans="1:12">
      <c r="A3" s="111"/>
      <c r="B3" s="138" t="s">
        <v>140</v>
      </c>
      <c r="C3" s="137"/>
      <c r="D3" s="137"/>
      <c r="E3" s="137"/>
      <c r="F3" s="137"/>
      <c r="G3" s="137"/>
      <c r="H3" s="137"/>
      <c r="I3" s="137"/>
      <c r="J3" s="137"/>
      <c r="K3" s="137"/>
      <c r="L3" s="112"/>
    </row>
    <row r="4" spans="1:12">
      <c r="A4" s="111"/>
      <c r="B4" s="138" t="s">
        <v>141</v>
      </c>
      <c r="C4" s="137"/>
      <c r="D4" s="137"/>
      <c r="E4" s="137"/>
      <c r="F4" s="137"/>
      <c r="G4" s="137"/>
      <c r="H4" s="137"/>
      <c r="I4" s="137"/>
      <c r="J4" s="137"/>
      <c r="K4" s="137"/>
      <c r="L4" s="112"/>
    </row>
    <row r="5" spans="1:12">
      <c r="A5" s="111"/>
      <c r="B5" s="138" t="s">
        <v>142</v>
      </c>
      <c r="C5" s="137"/>
      <c r="D5" s="137"/>
      <c r="E5" s="137"/>
      <c r="F5" s="137"/>
      <c r="G5" s="137"/>
      <c r="H5" s="137"/>
      <c r="I5" s="137"/>
      <c r="J5" s="137"/>
      <c r="K5" s="103" t="s">
        <v>199</v>
      </c>
      <c r="L5" s="112"/>
    </row>
    <row r="6" spans="1:12">
      <c r="A6" s="111"/>
      <c r="B6" s="138" t="s">
        <v>143</v>
      </c>
      <c r="C6" s="137"/>
      <c r="D6" s="137"/>
      <c r="E6" s="137"/>
      <c r="F6" s="137"/>
      <c r="G6" s="137"/>
      <c r="H6" s="137"/>
      <c r="I6" s="137"/>
      <c r="J6" s="137"/>
      <c r="K6" s="172" t="s">
        <v>836</v>
      </c>
      <c r="L6" s="112"/>
    </row>
    <row r="7" spans="1:12">
      <c r="A7" s="111"/>
      <c r="B7" s="138" t="s">
        <v>144</v>
      </c>
      <c r="C7" s="137"/>
      <c r="D7" s="137"/>
      <c r="E7" s="137"/>
      <c r="F7" s="137"/>
      <c r="G7" s="137"/>
      <c r="H7" s="137"/>
      <c r="I7" s="137"/>
      <c r="J7" s="137"/>
      <c r="K7" s="173"/>
      <c r="L7" s="112"/>
    </row>
    <row r="8" spans="1:12">
      <c r="A8" s="111"/>
      <c r="B8" s="137"/>
      <c r="C8" s="137"/>
      <c r="D8" s="137"/>
      <c r="E8" s="137"/>
      <c r="F8" s="137"/>
      <c r="G8" s="137"/>
      <c r="H8" s="137"/>
      <c r="I8" s="137"/>
      <c r="J8" s="137"/>
      <c r="K8" s="137"/>
      <c r="L8" s="112"/>
    </row>
    <row r="9" spans="1:12">
      <c r="A9" s="111"/>
      <c r="B9" s="105" t="s">
        <v>5</v>
      </c>
      <c r="C9" s="106"/>
      <c r="D9" s="106"/>
      <c r="E9" s="107"/>
      <c r="F9" s="106"/>
      <c r="G9" s="107"/>
      <c r="H9" s="102"/>
      <c r="I9" s="103" t="s">
        <v>12</v>
      </c>
      <c r="J9" s="137"/>
      <c r="K9" s="103" t="s">
        <v>709</v>
      </c>
      <c r="L9" s="112"/>
    </row>
    <row r="10" spans="1:12" ht="15" customHeight="1">
      <c r="A10" s="111"/>
      <c r="B10" s="111" t="s">
        <v>721</v>
      </c>
      <c r="C10" s="137"/>
      <c r="D10" s="137"/>
      <c r="E10" s="112"/>
      <c r="F10" s="137"/>
      <c r="G10" s="112"/>
      <c r="H10" s="113"/>
      <c r="I10" s="113" t="s">
        <v>721</v>
      </c>
      <c r="J10" s="137"/>
      <c r="K10" s="169">
        <v>45433</v>
      </c>
      <c r="L10" s="112"/>
    </row>
    <row r="11" spans="1:12">
      <c r="A11" s="111"/>
      <c r="B11" s="111" t="s">
        <v>722</v>
      </c>
      <c r="C11" s="137"/>
      <c r="D11" s="137"/>
      <c r="E11" s="112"/>
      <c r="F11" s="137"/>
      <c r="G11" s="112"/>
      <c r="H11" s="113"/>
      <c r="I11" s="113" t="s">
        <v>722</v>
      </c>
      <c r="J11" s="137"/>
      <c r="K11" s="170"/>
      <c r="L11" s="112"/>
    </row>
    <row r="12" spans="1:12">
      <c r="A12" s="111"/>
      <c r="B12" s="111" t="s">
        <v>723</v>
      </c>
      <c r="C12" s="137"/>
      <c r="D12" s="137"/>
      <c r="E12" s="112"/>
      <c r="F12" s="137"/>
      <c r="G12" s="112"/>
      <c r="H12" s="113"/>
      <c r="I12" s="113" t="s">
        <v>723</v>
      </c>
      <c r="J12" s="137"/>
      <c r="K12" s="137"/>
      <c r="L12" s="112"/>
    </row>
    <row r="13" spans="1:12">
      <c r="A13" s="111"/>
      <c r="B13" s="111" t="s">
        <v>724</v>
      </c>
      <c r="C13" s="137"/>
      <c r="D13" s="137"/>
      <c r="E13" s="112"/>
      <c r="F13" s="137"/>
      <c r="G13" s="112"/>
      <c r="H13" s="113"/>
      <c r="I13" s="113" t="s">
        <v>724</v>
      </c>
      <c r="J13" s="137"/>
      <c r="K13" s="103" t="s">
        <v>16</v>
      </c>
      <c r="L13" s="112"/>
    </row>
    <row r="14" spans="1:12" ht="15" customHeight="1">
      <c r="A14" s="111"/>
      <c r="B14" s="111" t="s">
        <v>156</v>
      </c>
      <c r="C14" s="137"/>
      <c r="D14" s="137"/>
      <c r="E14" s="112"/>
      <c r="F14" s="137"/>
      <c r="G14" s="112"/>
      <c r="H14" s="113"/>
      <c r="I14" s="113" t="s">
        <v>156</v>
      </c>
      <c r="J14" s="137"/>
      <c r="K14" s="169">
        <v>45431</v>
      </c>
      <c r="L14" s="112"/>
    </row>
    <row r="15" spans="1:12" ht="15" customHeight="1">
      <c r="A15" s="111"/>
      <c r="B15" s="6" t="s">
        <v>11</v>
      </c>
      <c r="C15" s="7"/>
      <c r="D15" s="7"/>
      <c r="E15" s="8"/>
      <c r="F15" s="7"/>
      <c r="G15" s="8"/>
      <c r="H15" s="113"/>
      <c r="I15" s="9" t="s">
        <v>11</v>
      </c>
      <c r="J15" s="137"/>
      <c r="K15" s="171"/>
      <c r="L15" s="112"/>
    </row>
    <row r="16" spans="1:12" ht="15" customHeight="1">
      <c r="A16" s="111"/>
      <c r="B16" s="137"/>
      <c r="C16" s="137"/>
      <c r="D16" s="137"/>
      <c r="E16" s="137"/>
      <c r="F16" s="137"/>
      <c r="G16" s="137"/>
      <c r="H16" s="137"/>
      <c r="I16" s="137"/>
      <c r="J16" s="141" t="s">
        <v>710</v>
      </c>
      <c r="K16" s="146">
        <v>42835</v>
      </c>
      <c r="L16" s="112"/>
    </row>
    <row r="17" spans="1:12">
      <c r="A17" s="111"/>
      <c r="B17" s="137" t="s">
        <v>725</v>
      </c>
      <c r="C17" s="137"/>
      <c r="D17" s="137"/>
      <c r="E17" s="137"/>
      <c r="F17" s="137"/>
      <c r="G17" s="137"/>
      <c r="H17" s="137"/>
      <c r="I17" s="137"/>
      <c r="J17" s="141" t="s">
        <v>147</v>
      </c>
      <c r="K17" s="146" t="s">
        <v>835</v>
      </c>
      <c r="L17" s="112"/>
    </row>
    <row r="18" spans="1:12" ht="18">
      <c r="A18" s="111"/>
      <c r="B18" s="137" t="s">
        <v>726</v>
      </c>
      <c r="C18" s="137"/>
      <c r="D18" s="137"/>
      <c r="E18" s="137"/>
      <c r="F18" s="137"/>
      <c r="G18" s="137"/>
      <c r="H18" s="137"/>
      <c r="I18" s="137"/>
      <c r="J18" s="139" t="s">
        <v>262</v>
      </c>
      <c r="K18" s="108" t="s">
        <v>280</v>
      </c>
      <c r="L18" s="112"/>
    </row>
    <row r="19" spans="1:12">
      <c r="A19" s="111"/>
      <c r="B19" s="137"/>
      <c r="C19" s="137"/>
      <c r="D19" s="137"/>
      <c r="E19" s="137"/>
      <c r="F19" s="137"/>
      <c r="G19" s="137"/>
      <c r="H19" s="137"/>
      <c r="I19" s="137"/>
      <c r="J19" s="137"/>
      <c r="K19" s="137"/>
      <c r="L19" s="112"/>
    </row>
    <row r="20" spans="1:12">
      <c r="A20" s="111"/>
      <c r="B20" s="104" t="s">
        <v>202</v>
      </c>
      <c r="C20" s="104" t="s">
        <v>203</v>
      </c>
      <c r="D20" s="114" t="s">
        <v>288</v>
      </c>
      <c r="E20" s="114" t="s">
        <v>712</v>
      </c>
      <c r="F20" s="114" t="s">
        <v>204</v>
      </c>
      <c r="G20" s="174" t="s">
        <v>205</v>
      </c>
      <c r="H20" s="175"/>
      <c r="I20" s="104" t="s">
        <v>173</v>
      </c>
      <c r="J20" s="104" t="s">
        <v>206</v>
      </c>
      <c r="K20" s="104" t="s">
        <v>26</v>
      </c>
      <c r="L20" s="112"/>
    </row>
    <row r="21" spans="1:12">
      <c r="A21" s="111"/>
      <c r="B21" s="116"/>
      <c r="C21" s="116"/>
      <c r="D21" s="117"/>
      <c r="E21" s="117"/>
      <c r="F21" s="117"/>
      <c r="G21" s="176"/>
      <c r="H21" s="177"/>
      <c r="I21" s="116" t="s">
        <v>146</v>
      </c>
      <c r="J21" s="116"/>
      <c r="K21" s="116"/>
      <c r="L21" s="112"/>
    </row>
    <row r="22" spans="1:12" ht="24">
      <c r="A22" s="111"/>
      <c r="B22" s="118">
        <v>6</v>
      </c>
      <c r="C22" s="128" t="s">
        <v>727</v>
      </c>
      <c r="D22" s="124" t="s">
        <v>727</v>
      </c>
      <c r="E22" s="132" t="s">
        <v>728</v>
      </c>
      <c r="F22" s="124" t="s">
        <v>112</v>
      </c>
      <c r="G22" s="163"/>
      <c r="H22" s="164"/>
      <c r="I22" s="125" t="s">
        <v>729</v>
      </c>
      <c r="J22" s="120">
        <v>12.35</v>
      </c>
      <c r="K22" s="122">
        <f t="shared" ref="K22:K63" si="0">J22*B22</f>
        <v>74.099999999999994</v>
      </c>
      <c r="L22" s="115"/>
    </row>
    <row r="23" spans="1:12" ht="24">
      <c r="A23" s="111"/>
      <c r="B23" s="118">
        <v>8</v>
      </c>
      <c r="C23" s="128" t="s">
        <v>727</v>
      </c>
      <c r="D23" s="124" t="s">
        <v>727</v>
      </c>
      <c r="E23" s="132" t="s">
        <v>730</v>
      </c>
      <c r="F23" s="124" t="s">
        <v>214</v>
      </c>
      <c r="G23" s="163"/>
      <c r="H23" s="164"/>
      <c r="I23" s="125" t="s">
        <v>729</v>
      </c>
      <c r="J23" s="120">
        <v>12.35</v>
      </c>
      <c r="K23" s="122">
        <f t="shared" si="0"/>
        <v>98.8</v>
      </c>
      <c r="L23" s="115"/>
    </row>
    <row r="24" spans="1:12" ht="24">
      <c r="A24" s="111"/>
      <c r="B24" s="118">
        <v>2</v>
      </c>
      <c r="C24" s="128" t="s">
        <v>727</v>
      </c>
      <c r="D24" s="124" t="s">
        <v>727</v>
      </c>
      <c r="E24" s="132" t="s">
        <v>731</v>
      </c>
      <c r="F24" s="124" t="s">
        <v>216</v>
      </c>
      <c r="G24" s="163"/>
      <c r="H24" s="164"/>
      <c r="I24" s="125" t="s">
        <v>729</v>
      </c>
      <c r="J24" s="120">
        <v>12.35</v>
      </c>
      <c r="K24" s="122">
        <f t="shared" si="0"/>
        <v>24.7</v>
      </c>
      <c r="L24" s="115"/>
    </row>
    <row r="25" spans="1:12" ht="24">
      <c r="A25" s="111"/>
      <c r="B25" s="118">
        <v>6</v>
      </c>
      <c r="C25" s="128" t="s">
        <v>727</v>
      </c>
      <c r="D25" s="124" t="s">
        <v>727</v>
      </c>
      <c r="E25" s="132" t="s">
        <v>732</v>
      </c>
      <c r="F25" s="124" t="s">
        <v>269</v>
      </c>
      <c r="G25" s="163"/>
      <c r="H25" s="164"/>
      <c r="I25" s="125" t="s">
        <v>729</v>
      </c>
      <c r="J25" s="120">
        <v>12.35</v>
      </c>
      <c r="K25" s="122">
        <f t="shared" si="0"/>
        <v>74.099999999999994</v>
      </c>
      <c r="L25" s="115"/>
    </row>
    <row r="26" spans="1:12" ht="24">
      <c r="A26" s="111"/>
      <c r="B26" s="118">
        <v>8</v>
      </c>
      <c r="C26" s="128" t="s">
        <v>727</v>
      </c>
      <c r="D26" s="124" t="s">
        <v>727</v>
      </c>
      <c r="E26" s="132" t="s">
        <v>733</v>
      </c>
      <c r="F26" s="124" t="s">
        <v>271</v>
      </c>
      <c r="G26" s="163"/>
      <c r="H26" s="164"/>
      <c r="I26" s="125" t="s">
        <v>729</v>
      </c>
      <c r="J26" s="120">
        <v>12.35</v>
      </c>
      <c r="K26" s="122">
        <f t="shared" si="0"/>
        <v>98.8</v>
      </c>
      <c r="L26" s="115"/>
    </row>
    <row r="27" spans="1:12" ht="24">
      <c r="A27" s="111"/>
      <c r="B27" s="118">
        <v>2</v>
      </c>
      <c r="C27" s="128" t="s">
        <v>727</v>
      </c>
      <c r="D27" s="124" t="s">
        <v>727</v>
      </c>
      <c r="E27" s="132" t="s">
        <v>734</v>
      </c>
      <c r="F27" s="124" t="s">
        <v>314</v>
      </c>
      <c r="G27" s="163"/>
      <c r="H27" s="164"/>
      <c r="I27" s="125" t="s">
        <v>729</v>
      </c>
      <c r="J27" s="120">
        <v>12.35</v>
      </c>
      <c r="K27" s="122">
        <f t="shared" si="0"/>
        <v>24.7</v>
      </c>
      <c r="L27" s="115"/>
    </row>
    <row r="28" spans="1:12">
      <c r="A28" s="111"/>
      <c r="B28" s="118">
        <v>6</v>
      </c>
      <c r="C28" s="128" t="s">
        <v>109</v>
      </c>
      <c r="D28" s="124" t="s">
        <v>109</v>
      </c>
      <c r="E28" s="132" t="s">
        <v>735</v>
      </c>
      <c r="F28" s="124" t="s">
        <v>30</v>
      </c>
      <c r="G28" s="163"/>
      <c r="H28" s="164"/>
      <c r="I28" s="125" t="s">
        <v>736</v>
      </c>
      <c r="J28" s="120">
        <v>5.81</v>
      </c>
      <c r="K28" s="122">
        <f t="shared" si="0"/>
        <v>34.86</v>
      </c>
      <c r="L28" s="115"/>
    </row>
    <row r="29" spans="1:12">
      <c r="A29" s="111"/>
      <c r="B29" s="118">
        <v>4</v>
      </c>
      <c r="C29" s="128" t="s">
        <v>737</v>
      </c>
      <c r="D29" s="124" t="s">
        <v>737</v>
      </c>
      <c r="E29" s="132" t="s">
        <v>738</v>
      </c>
      <c r="F29" s="124" t="s">
        <v>30</v>
      </c>
      <c r="G29" s="163"/>
      <c r="H29" s="164"/>
      <c r="I29" s="125" t="s">
        <v>739</v>
      </c>
      <c r="J29" s="120">
        <v>5.81</v>
      </c>
      <c r="K29" s="122">
        <f t="shared" si="0"/>
        <v>23.24</v>
      </c>
      <c r="L29" s="115"/>
    </row>
    <row r="30" spans="1:12" ht="24">
      <c r="A30" s="111"/>
      <c r="B30" s="118">
        <v>24</v>
      </c>
      <c r="C30" s="128" t="s">
        <v>740</v>
      </c>
      <c r="D30" s="124" t="s">
        <v>740</v>
      </c>
      <c r="E30" s="132" t="s">
        <v>741</v>
      </c>
      <c r="F30" s="124" t="s">
        <v>32</v>
      </c>
      <c r="G30" s="163" t="s">
        <v>277</v>
      </c>
      <c r="H30" s="164"/>
      <c r="I30" s="125" t="s">
        <v>742</v>
      </c>
      <c r="J30" s="120">
        <v>21.43</v>
      </c>
      <c r="K30" s="122">
        <f t="shared" si="0"/>
        <v>514.31999999999994</v>
      </c>
      <c r="L30" s="115"/>
    </row>
    <row r="31" spans="1:12" ht="24">
      <c r="A31" s="111"/>
      <c r="B31" s="118">
        <v>7</v>
      </c>
      <c r="C31" s="128" t="s">
        <v>743</v>
      </c>
      <c r="D31" s="124" t="s">
        <v>743</v>
      </c>
      <c r="E31" s="132" t="s">
        <v>744</v>
      </c>
      <c r="F31" s="124" t="s">
        <v>112</v>
      </c>
      <c r="G31" s="163"/>
      <c r="H31" s="164"/>
      <c r="I31" s="125" t="s">
        <v>745</v>
      </c>
      <c r="J31" s="120">
        <v>9.81</v>
      </c>
      <c r="K31" s="122">
        <f t="shared" si="0"/>
        <v>68.67</v>
      </c>
      <c r="L31" s="115"/>
    </row>
    <row r="32" spans="1:12" ht="24">
      <c r="A32" s="111"/>
      <c r="B32" s="118">
        <v>1</v>
      </c>
      <c r="C32" s="128" t="s">
        <v>743</v>
      </c>
      <c r="D32" s="124" t="s">
        <v>743</v>
      </c>
      <c r="E32" s="132" t="s">
        <v>746</v>
      </c>
      <c r="F32" s="124" t="s">
        <v>216</v>
      </c>
      <c r="G32" s="163"/>
      <c r="H32" s="164"/>
      <c r="I32" s="125" t="s">
        <v>745</v>
      </c>
      <c r="J32" s="120">
        <v>9.81</v>
      </c>
      <c r="K32" s="122">
        <f t="shared" si="0"/>
        <v>9.81</v>
      </c>
      <c r="L32" s="115"/>
    </row>
    <row r="33" spans="1:12" ht="24">
      <c r="A33" s="111"/>
      <c r="B33" s="118">
        <v>1</v>
      </c>
      <c r="C33" s="128" t="s">
        <v>743</v>
      </c>
      <c r="D33" s="124" t="s">
        <v>743</v>
      </c>
      <c r="E33" s="132" t="s">
        <v>747</v>
      </c>
      <c r="F33" s="124" t="s">
        <v>269</v>
      </c>
      <c r="G33" s="163"/>
      <c r="H33" s="164"/>
      <c r="I33" s="125" t="s">
        <v>745</v>
      </c>
      <c r="J33" s="120">
        <v>9.81</v>
      </c>
      <c r="K33" s="122">
        <f t="shared" si="0"/>
        <v>9.81</v>
      </c>
      <c r="L33" s="115"/>
    </row>
    <row r="34" spans="1:12" ht="24">
      <c r="A34" s="111"/>
      <c r="B34" s="118">
        <v>1</v>
      </c>
      <c r="C34" s="128" t="s">
        <v>743</v>
      </c>
      <c r="D34" s="124" t="s">
        <v>743</v>
      </c>
      <c r="E34" s="132" t="s">
        <v>748</v>
      </c>
      <c r="F34" s="124" t="s">
        <v>271</v>
      </c>
      <c r="G34" s="163"/>
      <c r="H34" s="164"/>
      <c r="I34" s="125" t="s">
        <v>745</v>
      </c>
      <c r="J34" s="120">
        <v>9.81</v>
      </c>
      <c r="K34" s="122">
        <f t="shared" si="0"/>
        <v>9.81</v>
      </c>
      <c r="L34" s="115"/>
    </row>
    <row r="35" spans="1:12" ht="24">
      <c r="A35" s="111"/>
      <c r="B35" s="118">
        <v>6</v>
      </c>
      <c r="C35" s="128" t="s">
        <v>749</v>
      </c>
      <c r="D35" s="124" t="s">
        <v>749</v>
      </c>
      <c r="E35" s="132" t="s">
        <v>750</v>
      </c>
      <c r="F35" s="124" t="s">
        <v>751</v>
      </c>
      <c r="G35" s="163" t="s">
        <v>28</v>
      </c>
      <c r="H35" s="164"/>
      <c r="I35" s="125" t="s">
        <v>752</v>
      </c>
      <c r="J35" s="120">
        <v>6.9</v>
      </c>
      <c r="K35" s="122">
        <f t="shared" si="0"/>
        <v>41.400000000000006</v>
      </c>
      <c r="L35" s="115"/>
    </row>
    <row r="36" spans="1:12" ht="24">
      <c r="A36" s="111"/>
      <c r="B36" s="118">
        <v>6</v>
      </c>
      <c r="C36" s="128" t="s">
        <v>749</v>
      </c>
      <c r="D36" s="124" t="s">
        <v>749</v>
      </c>
      <c r="E36" s="132" t="s">
        <v>753</v>
      </c>
      <c r="F36" s="124" t="s">
        <v>751</v>
      </c>
      <c r="G36" s="163" t="s">
        <v>30</v>
      </c>
      <c r="H36" s="164"/>
      <c r="I36" s="125" t="s">
        <v>752</v>
      </c>
      <c r="J36" s="120">
        <v>6.9</v>
      </c>
      <c r="K36" s="122">
        <f t="shared" si="0"/>
        <v>41.400000000000006</v>
      </c>
      <c r="L36" s="115"/>
    </row>
    <row r="37" spans="1:12" ht="24">
      <c r="A37" s="111"/>
      <c r="B37" s="118">
        <v>1</v>
      </c>
      <c r="C37" s="128" t="s">
        <v>754</v>
      </c>
      <c r="D37" s="124" t="s">
        <v>754</v>
      </c>
      <c r="E37" s="132" t="s">
        <v>755</v>
      </c>
      <c r="F37" s="124" t="s">
        <v>28</v>
      </c>
      <c r="G37" s="163" t="s">
        <v>677</v>
      </c>
      <c r="H37" s="164"/>
      <c r="I37" s="125" t="s">
        <v>756</v>
      </c>
      <c r="J37" s="120">
        <v>21.43</v>
      </c>
      <c r="K37" s="122">
        <f t="shared" si="0"/>
        <v>21.43</v>
      </c>
      <c r="L37" s="115"/>
    </row>
    <row r="38" spans="1:12" ht="24">
      <c r="A38" s="111"/>
      <c r="B38" s="118">
        <v>1</v>
      </c>
      <c r="C38" s="128" t="s">
        <v>754</v>
      </c>
      <c r="D38" s="124" t="s">
        <v>754</v>
      </c>
      <c r="E38" s="132" t="s">
        <v>757</v>
      </c>
      <c r="F38" s="124" t="s">
        <v>28</v>
      </c>
      <c r="G38" s="163" t="s">
        <v>276</v>
      </c>
      <c r="H38" s="164"/>
      <c r="I38" s="125" t="s">
        <v>756</v>
      </c>
      <c r="J38" s="120">
        <v>21.43</v>
      </c>
      <c r="K38" s="122">
        <f t="shared" si="0"/>
        <v>21.43</v>
      </c>
      <c r="L38" s="115"/>
    </row>
    <row r="39" spans="1:12" ht="24">
      <c r="A39" s="111"/>
      <c r="B39" s="118">
        <v>6</v>
      </c>
      <c r="C39" s="128" t="s">
        <v>758</v>
      </c>
      <c r="D39" s="124" t="s">
        <v>758</v>
      </c>
      <c r="E39" s="132" t="s">
        <v>759</v>
      </c>
      <c r="F39" s="124" t="s">
        <v>31</v>
      </c>
      <c r="G39" s="163" t="s">
        <v>277</v>
      </c>
      <c r="H39" s="164"/>
      <c r="I39" s="125" t="s">
        <v>760</v>
      </c>
      <c r="J39" s="120">
        <v>23.25</v>
      </c>
      <c r="K39" s="122">
        <f t="shared" si="0"/>
        <v>139.5</v>
      </c>
      <c r="L39" s="115"/>
    </row>
    <row r="40" spans="1:12">
      <c r="A40" s="111"/>
      <c r="B40" s="118">
        <v>6</v>
      </c>
      <c r="C40" s="128" t="s">
        <v>761</v>
      </c>
      <c r="D40" s="124" t="s">
        <v>831</v>
      </c>
      <c r="E40" s="132" t="s">
        <v>762</v>
      </c>
      <c r="F40" s="124" t="s">
        <v>763</v>
      </c>
      <c r="G40" s="163" t="s">
        <v>277</v>
      </c>
      <c r="H40" s="164"/>
      <c r="I40" s="125" t="s">
        <v>764</v>
      </c>
      <c r="J40" s="120">
        <v>226.64</v>
      </c>
      <c r="K40" s="122">
        <f t="shared" si="0"/>
        <v>1359.84</v>
      </c>
      <c r="L40" s="115"/>
    </row>
    <row r="41" spans="1:12" ht="36">
      <c r="A41" s="111"/>
      <c r="B41" s="118">
        <v>2</v>
      </c>
      <c r="C41" s="128" t="s">
        <v>765</v>
      </c>
      <c r="D41" s="124" t="s">
        <v>765</v>
      </c>
      <c r="E41" s="132" t="s">
        <v>766</v>
      </c>
      <c r="F41" s="124" t="s">
        <v>767</v>
      </c>
      <c r="G41" s="163"/>
      <c r="H41" s="164"/>
      <c r="I41" s="125" t="s">
        <v>768</v>
      </c>
      <c r="J41" s="120">
        <v>17.8</v>
      </c>
      <c r="K41" s="122">
        <f t="shared" si="0"/>
        <v>35.6</v>
      </c>
      <c r="L41" s="115"/>
    </row>
    <row r="42" spans="1:12" ht="24">
      <c r="A42" s="111"/>
      <c r="B42" s="118">
        <v>4</v>
      </c>
      <c r="C42" s="128" t="s">
        <v>769</v>
      </c>
      <c r="D42" s="124" t="s">
        <v>769</v>
      </c>
      <c r="E42" s="132" t="s">
        <v>770</v>
      </c>
      <c r="F42" s="124"/>
      <c r="G42" s="163"/>
      <c r="H42" s="164"/>
      <c r="I42" s="125" t="s">
        <v>771</v>
      </c>
      <c r="J42" s="120">
        <v>5.08</v>
      </c>
      <c r="K42" s="122">
        <f t="shared" si="0"/>
        <v>20.32</v>
      </c>
      <c r="L42" s="115"/>
    </row>
    <row r="43" spans="1:12" ht="24">
      <c r="A43" s="111"/>
      <c r="B43" s="118">
        <v>6</v>
      </c>
      <c r="C43" s="128" t="s">
        <v>772</v>
      </c>
      <c r="D43" s="124" t="s">
        <v>772</v>
      </c>
      <c r="E43" s="132" t="s">
        <v>773</v>
      </c>
      <c r="F43" s="124"/>
      <c r="G43" s="163"/>
      <c r="H43" s="164"/>
      <c r="I43" s="125" t="s">
        <v>774</v>
      </c>
      <c r="J43" s="120">
        <v>5.08</v>
      </c>
      <c r="K43" s="122">
        <f t="shared" si="0"/>
        <v>30.48</v>
      </c>
      <c r="L43" s="115"/>
    </row>
    <row r="44" spans="1:12" ht="24">
      <c r="A44" s="111"/>
      <c r="B44" s="118">
        <v>27</v>
      </c>
      <c r="C44" s="128" t="s">
        <v>775</v>
      </c>
      <c r="D44" s="124" t="s">
        <v>775</v>
      </c>
      <c r="E44" s="132" t="s">
        <v>776</v>
      </c>
      <c r="F44" s="124"/>
      <c r="G44" s="163"/>
      <c r="H44" s="164"/>
      <c r="I44" s="125" t="s">
        <v>777</v>
      </c>
      <c r="J44" s="120">
        <v>6.54</v>
      </c>
      <c r="K44" s="122">
        <f t="shared" si="0"/>
        <v>176.58</v>
      </c>
      <c r="L44" s="115"/>
    </row>
    <row r="45" spans="1:12">
      <c r="A45" s="111"/>
      <c r="B45" s="118">
        <v>4</v>
      </c>
      <c r="C45" s="128" t="s">
        <v>778</v>
      </c>
      <c r="D45" s="124" t="s">
        <v>778</v>
      </c>
      <c r="E45" s="132" t="s">
        <v>779</v>
      </c>
      <c r="F45" s="124" t="s">
        <v>30</v>
      </c>
      <c r="G45" s="163"/>
      <c r="H45" s="164"/>
      <c r="I45" s="125" t="s">
        <v>780</v>
      </c>
      <c r="J45" s="120">
        <v>12.35</v>
      </c>
      <c r="K45" s="122">
        <f t="shared" si="0"/>
        <v>49.4</v>
      </c>
      <c r="L45" s="115"/>
    </row>
    <row r="46" spans="1:12">
      <c r="A46" s="111"/>
      <c r="B46" s="118">
        <v>2</v>
      </c>
      <c r="C46" s="128" t="s">
        <v>781</v>
      </c>
      <c r="D46" s="124" t="s">
        <v>781</v>
      </c>
      <c r="E46" s="132" t="s">
        <v>782</v>
      </c>
      <c r="F46" s="124" t="s">
        <v>28</v>
      </c>
      <c r="G46" s="163"/>
      <c r="H46" s="164"/>
      <c r="I46" s="125" t="s">
        <v>783</v>
      </c>
      <c r="J46" s="120">
        <v>13.08</v>
      </c>
      <c r="K46" s="122">
        <f t="shared" si="0"/>
        <v>26.16</v>
      </c>
      <c r="L46" s="115"/>
    </row>
    <row r="47" spans="1:12">
      <c r="A47" s="111"/>
      <c r="B47" s="118">
        <v>2</v>
      </c>
      <c r="C47" s="128" t="s">
        <v>781</v>
      </c>
      <c r="D47" s="124" t="s">
        <v>781</v>
      </c>
      <c r="E47" s="132" t="s">
        <v>784</v>
      </c>
      <c r="F47" s="124" t="s">
        <v>30</v>
      </c>
      <c r="G47" s="163"/>
      <c r="H47" s="164"/>
      <c r="I47" s="125" t="s">
        <v>783</v>
      </c>
      <c r="J47" s="120">
        <v>13.08</v>
      </c>
      <c r="K47" s="122">
        <f t="shared" si="0"/>
        <v>26.16</v>
      </c>
      <c r="L47" s="115"/>
    </row>
    <row r="48" spans="1:12">
      <c r="A48" s="111"/>
      <c r="B48" s="118">
        <v>2</v>
      </c>
      <c r="C48" s="128" t="s">
        <v>781</v>
      </c>
      <c r="D48" s="124" t="s">
        <v>781</v>
      </c>
      <c r="E48" s="132" t="s">
        <v>785</v>
      </c>
      <c r="F48" s="124" t="s">
        <v>31</v>
      </c>
      <c r="G48" s="163"/>
      <c r="H48" s="164"/>
      <c r="I48" s="125" t="s">
        <v>783</v>
      </c>
      <c r="J48" s="120">
        <v>13.08</v>
      </c>
      <c r="K48" s="122">
        <f t="shared" si="0"/>
        <v>26.16</v>
      </c>
      <c r="L48" s="115"/>
    </row>
    <row r="49" spans="1:12" ht="24">
      <c r="A49" s="111"/>
      <c r="B49" s="118">
        <v>6</v>
      </c>
      <c r="C49" s="128" t="s">
        <v>786</v>
      </c>
      <c r="D49" s="124" t="s">
        <v>786</v>
      </c>
      <c r="E49" s="132" t="s">
        <v>787</v>
      </c>
      <c r="F49" s="124" t="s">
        <v>30</v>
      </c>
      <c r="G49" s="163" t="s">
        <v>277</v>
      </c>
      <c r="H49" s="164"/>
      <c r="I49" s="125" t="s">
        <v>788</v>
      </c>
      <c r="J49" s="120">
        <v>25.06</v>
      </c>
      <c r="K49" s="122">
        <f t="shared" si="0"/>
        <v>150.35999999999999</v>
      </c>
      <c r="L49" s="115"/>
    </row>
    <row r="50" spans="1:12" ht="24">
      <c r="A50" s="111"/>
      <c r="B50" s="118">
        <v>6</v>
      </c>
      <c r="C50" s="128" t="s">
        <v>789</v>
      </c>
      <c r="D50" s="124" t="s">
        <v>789</v>
      </c>
      <c r="E50" s="132" t="s">
        <v>790</v>
      </c>
      <c r="F50" s="124" t="s">
        <v>30</v>
      </c>
      <c r="G50" s="163"/>
      <c r="H50" s="164"/>
      <c r="I50" s="125" t="s">
        <v>791</v>
      </c>
      <c r="J50" s="120">
        <v>35.96</v>
      </c>
      <c r="K50" s="122">
        <f t="shared" si="0"/>
        <v>215.76</v>
      </c>
      <c r="L50" s="115"/>
    </row>
    <row r="51" spans="1:12" ht="24">
      <c r="A51" s="111"/>
      <c r="B51" s="118">
        <v>3</v>
      </c>
      <c r="C51" s="128" t="s">
        <v>792</v>
      </c>
      <c r="D51" s="124" t="s">
        <v>792</v>
      </c>
      <c r="E51" s="132" t="s">
        <v>793</v>
      </c>
      <c r="F51" s="124" t="s">
        <v>30</v>
      </c>
      <c r="G51" s="163" t="s">
        <v>277</v>
      </c>
      <c r="H51" s="164"/>
      <c r="I51" s="125" t="s">
        <v>794</v>
      </c>
      <c r="J51" s="120">
        <v>50.12</v>
      </c>
      <c r="K51" s="122">
        <f t="shared" si="0"/>
        <v>150.35999999999999</v>
      </c>
      <c r="L51" s="115"/>
    </row>
    <row r="52" spans="1:12" ht="24">
      <c r="A52" s="111"/>
      <c r="B52" s="118">
        <v>3</v>
      </c>
      <c r="C52" s="128" t="s">
        <v>795</v>
      </c>
      <c r="D52" s="124" t="s">
        <v>795</v>
      </c>
      <c r="E52" s="132" t="s">
        <v>796</v>
      </c>
      <c r="F52" s="124" t="s">
        <v>30</v>
      </c>
      <c r="G52" s="163" t="s">
        <v>277</v>
      </c>
      <c r="H52" s="164"/>
      <c r="I52" s="125" t="s">
        <v>797</v>
      </c>
      <c r="J52" s="120">
        <v>50.49</v>
      </c>
      <c r="K52" s="122">
        <f t="shared" si="0"/>
        <v>151.47</v>
      </c>
      <c r="L52" s="115"/>
    </row>
    <row r="53" spans="1:12" ht="24">
      <c r="A53" s="111"/>
      <c r="B53" s="118">
        <v>2</v>
      </c>
      <c r="C53" s="128" t="s">
        <v>798</v>
      </c>
      <c r="D53" s="124" t="s">
        <v>798</v>
      </c>
      <c r="E53" s="132" t="s">
        <v>799</v>
      </c>
      <c r="F53" s="124" t="s">
        <v>30</v>
      </c>
      <c r="G53" s="163" t="s">
        <v>800</v>
      </c>
      <c r="H53" s="164"/>
      <c r="I53" s="125" t="s">
        <v>801</v>
      </c>
      <c r="J53" s="120">
        <v>53.39</v>
      </c>
      <c r="K53" s="122">
        <f t="shared" si="0"/>
        <v>106.78</v>
      </c>
      <c r="L53" s="115"/>
    </row>
    <row r="54" spans="1:12" ht="24">
      <c r="A54" s="111"/>
      <c r="B54" s="118">
        <v>2</v>
      </c>
      <c r="C54" s="128" t="s">
        <v>802</v>
      </c>
      <c r="D54" s="124" t="s">
        <v>802</v>
      </c>
      <c r="E54" s="132" t="s">
        <v>803</v>
      </c>
      <c r="F54" s="124" t="s">
        <v>30</v>
      </c>
      <c r="G54" s="163" t="s">
        <v>800</v>
      </c>
      <c r="H54" s="164"/>
      <c r="I54" s="125" t="s">
        <v>804</v>
      </c>
      <c r="J54" s="120">
        <v>56.66</v>
      </c>
      <c r="K54" s="122">
        <f t="shared" si="0"/>
        <v>113.32</v>
      </c>
      <c r="L54" s="115"/>
    </row>
    <row r="55" spans="1:12">
      <c r="A55" s="111"/>
      <c r="B55" s="118">
        <v>2</v>
      </c>
      <c r="C55" s="128" t="s">
        <v>805</v>
      </c>
      <c r="D55" s="124" t="s">
        <v>805</v>
      </c>
      <c r="E55" s="132" t="s">
        <v>806</v>
      </c>
      <c r="F55" s="124" t="s">
        <v>30</v>
      </c>
      <c r="G55" s="163" t="s">
        <v>277</v>
      </c>
      <c r="H55" s="164"/>
      <c r="I55" s="125" t="s">
        <v>807</v>
      </c>
      <c r="J55" s="120">
        <v>53.39</v>
      </c>
      <c r="K55" s="122">
        <f t="shared" si="0"/>
        <v>106.78</v>
      </c>
      <c r="L55" s="115"/>
    </row>
    <row r="56" spans="1:12" ht="24">
      <c r="A56" s="111"/>
      <c r="B56" s="118">
        <v>1</v>
      </c>
      <c r="C56" s="128" t="s">
        <v>808</v>
      </c>
      <c r="D56" s="124" t="s">
        <v>808</v>
      </c>
      <c r="E56" s="132" t="s">
        <v>809</v>
      </c>
      <c r="F56" s="124" t="s">
        <v>31</v>
      </c>
      <c r="G56" s="163" t="s">
        <v>115</v>
      </c>
      <c r="H56" s="164"/>
      <c r="I56" s="125" t="s">
        <v>810</v>
      </c>
      <c r="J56" s="120">
        <v>28.33</v>
      </c>
      <c r="K56" s="122">
        <f t="shared" si="0"/>
        <v>28.33</v>
      </c>
      <c r="L56" s="115"/>
    </row>
    <row r="57" spans="1:12" ht="24">
      <c r="A57" s="111"/>
      <c r="B57" s="118">
        <v>1</v>
      </c>
      <c r="C57" s="128" t="s">
        <v>811</v>
      </c>
      <c r="D57" s="124" t="s">
        <v>811</v>
      </c>
      <c r="E57" s="132" t="s">
        <v>812</v>
      </c>
      <c r="F57" s="124" t="s">
        <v>275</v>
      </c>
      <c r="G57" s="163"/>
      <c r="H57" s="164"/>
      <c r="I57" s="125" t="s">
        <v>813</v>
      </c>
      <c r="J57" s="120">
        <v>70.819999999999993</v>
      </c>
      <c r="K57" s="122">
        <f t="shared" si="0"/>
        <v>70.819999999999993</v>
      </c>
      <c r="L57" s="115"/>
    </row>
    <row r="58" spans="1:12" ht="24">
      <c r="A58" s="111"/>
      <c r="B58" s="118">
        <v>1</v>
      </c>
      <c r="C58" s="128" t="s">
        <v>814</v>
      </c>
      <c r="D58" s="124" t="s">
        <v>814</v>
      </c>
      <c r="E58" s="132" t="s">
        <v>815</v>
      </c>
      <c r="F58" s="124" t="s">
        <v>217</v>
      </c>
      <c r="G58" s="163"/>
      <c r="H58" s="164"/>
      <c r="I58" s="125" t="s">
        <v>816</v>
      </c>
      <c r="J58" s="120">
        <v>134.38999999999999</v>
      </c>
      <c r="K58" s="122">
        <f t="shared" si="0"/>
        <v>134.38999999999999</v>
      </c>
      <c r="L58" s="115"/>
    </row>
    <row r="59" spans="1:12" ht="24">
      <c r="A59" s="111"/>
      <c r="B59" s="118">
        <v>2</v>
      </c>
      <c r="C59" s="128" t="s">
        <v>817</v>
      </c>
      <c r="D59" s="124" t="s">
        <v>817</v>
      </c>
      <c r="E59" s="132" t="s">
        <v>818</v>
      </c>
      <c r="F59" s="124" t="s">
        <v>30</v>
      </c>
      <c r="G59" s="163"/>
      <c r="H59" s="164"/>
      <c r="I59" s="125" t="s">
        <v>819</v>
      </c>
      <c r="J59" s="120">
        <v>123.49</v>
      </c>
      <c r="K59" s="122">
        <f t="shared" si="0"/>
        <v>246.98</v>
      </c>
      <c r="L59" s="115"/>
    </row>
    <row r="60" spans="1:12" ht="24">
      <c r="A60" s="111"/>
      <c r="B60" s="118">
        <v>1</v>
      </c>
      <c r="C60" s="128" t="s">
        <v>820</v>
      </c>
      <c r="D60" s="124" t="s">
        <v>820</v>
      </c>
      <c r="E60" s="132" t="s">
        <v>821</v>
      </c>
      <c r="F60" s="124" t="s">
        <v>30</v>
      </c>
      <c r="G60" s="163"/>
      <c r="H60" s="164"/>
      <c r="I60" s="125" t="s">
        <v>822</v>
      </c>
      <c r="J60" s="120">
        <v>214.29</v>
      </c>
      <c r="K60" s="122">
        <f t="shared" si="0"/>
        <v>214.29</v>
      </c>
      <c r="L60" s="115"/>
    </row>
    <row r="61" spans="1:12" ht="24">
      <c r="A61" s="111"/>
      <c r="B61" s="118">
        <v>2</v>
      </c>
      <c r="C61" s="128" t="s">
        <v>823</v>
      </c>
      <c r="D61" s="124" t="s">
        <v>832</v>
      </c>
      <c r="E61" s="132" t="s">
        <v>824</v>
      </c>
      <c r="F61" s="124" t="s">
        <v>30</v>
      </c>
      <c r="G61" s="163" t="s">
        <v>277</v>
      </c>
      <c r="H61" s="164"/>
      <c r="I61" s="125" t="s">
        <v>825</v>
      </c>
      <c r="J61" s="120">
        <v>98.06</v>
      </c>
      <c r="K61" s="122">
        <f t="shared" si="0"/>
        <v>196.12</v>
      </c>
      <c r="L61" s="115"/>
    </row>
    <row r="62" spans="1:12" ht="24">
      <c r="A62" s="111"/>
      <c r="B62" s="118">
        <v>2</v>
      </c>
      <c r="C62" s="128" t="s">
        <v>826</v>
      </c>
      <c r="D62" s="124" t="s">
        <v>826</v>
      </c>
      <c r="E62" s="132" t="s">
        <v>827</v>
      </c>
      <c r="F62" s="124" t="s">
        <v>30</v>
      </c>
      <c r="G62" s="163" t="s">
        <v>277</v>
      </c>
      <c r="H62" s="164"/>
      <c r="I62" s="125" t="s">
        <v>828</v>
      </c>
      <c r="J62" s="120">
        <v>98.06</v>
      </c>
      <c r="K62" s="122">
        <f t="shared" si="0"/>
        <v>196.12</v>
      </c>
      <c r="L62" s="115"/>
    </row>
    <row r="63" spans="1:12" ht="24">
      <c r="A63" s="111"/>
      <c r="B63" s="119">
        <v>3</v>
      </c>
      <c r="C63" s="129" t="s">
        <v>829</v>
      </c>
      <c r="D63" s="126" t="s">
        <v>829</v>
      </c>
      <c r="E63" s="133" t="s">
        <v>830</v>
      </c>
      <c r="F63" s="126" t="s">
        <v>30</v>
      </c>
      <c r="G63" s="165" t="s">
        <v>277</v>
      </c>
      <c r="H63" s="166"/>
      <c r="I63" s="127" t="s">
        <v>833</v>
      </c>
      <c r="J63" s="121">
        <v>125.31</v>
      </c>
      <c r="K63" s="123">
        <f t="shared" si="0"/>
        <v>375.93</v>
      </c>
      <c r="L63" s="115"/>
    </row>
    <row r="64" spans="1:12" ht="13.5" thickBot="1">
      <c r="A64" s="111"/>
      <c r="B64" s="147"/>
      <c r="C64" s="137"/>
      <c r="D64" s="137"/>
      <c r="E64" s="137"/>
      <c r="F64" s="137"/>
      <c r="G64" s="137"/>
      <c r="H64" s="137"/>
      <c r="I64" s="137"/>
      <c r="J64" s="143" t="s">
        <v>259</v>
      </c>
      <c r="K64" s="140">
        <f>SUM(K22:K63)</f>
        <v>5539.39</v>
      </c>
      <c r="L64" s="115"/>
    </row>
    <row r="65" spans="1:12">
      <c r="A65" s="111"/>
      <c r="B65" s="137"/>
      <c r="C65" s="156" t="s">
        <v>837</v>
      </c>
      <c r="D65" s="158"/>
      <c r="E65" s="158"/>
      <c r="F65" s="154"/>
      <c r="G65" s="154"/>
      <c r="H65" s="150"/>
      <c r="I65" s="151"/>
      <c r="J65" s="152" t="s">
        <v>838</v>
      </c>
      <c r="K65" s="140">
        <f>K64*-0.4</f>
        <v>-2215.7560000000003</v>
      </c>
      <c r="L65" s="115"/>
    </row>
    <row r="66" spans="1:12" ht="13.5" outlineLevel="1" thickBot="1">
      <c r="A66" s="111"/>
      <c r="B66" s="137"/>
      <c r="C66" s="159" t="s">
        <v>839</v>
      </c>
      <c r="D66" s="157">
        <v>44637</v>
      </c>
      <c r="E66" s="153">
        <v>45426</v>
      </c>
      <c r="F66" s="153">
        <f>K10+90</f>
        <v>45523</v>
      </c>
      <c r="G66" s="155"/>
      <c r="H66" s="149"/>
      <c r="I66" s="151"/>
      <c r="J66" s="152" t="s">
        <v>840</v>
      </c>
      <c r="K66" s="140">
        <v>0</v>
      </c>
      <c r="L66" s="115"/>
    </row>
    <row r="67" spans="1:12" ht="15" customHeight="1">
      <c r="A67" s="111"/>
      <c r="B67" s="137"/>
      <c r="C67" s="137"/>
      <c r="D67" s="137"/>
      <c r="E67" s="137"/>
      <c r="F67" s="137"/>
      <c r="G67" s="167" t="s">
        <v>841</v>
      </c>
      <c r="H67" s="167"/>
      <c r="I67" s="167"/>
      <c r="J67" s="143" t="s">
        <v>261</v>
      </c>
      <c r="K67" s="140">
        <f>SUM(K64:K66)</f>
        <v>3323.634</v>
      </c>
      <c r="L67" s="115"/>
    </row>
    <row r="68" spans="1:12">
      <c r="A68" s="6"/>
      <c r="B68" s="7"/>
      <c r="C68" s="7"/>
      <c r="D68" s="7"/>
      <c r="E68" s="7"/>
      <c r="F68" s="7"/>
      <c r="G68" s="168"/>
      <c r="H68" s="168"/>
      <c r="I68" s="168"/>
      <c r="J68" s="7"/>
      <c r="K68" s="7"/>
      <c r="L68" s="8"/>
    </row>
    <row r="70" spans="1:12">
      <c r="I70" s="1" t="s">
        <v>719</v>
      </c>
      <c r="J70" s="95">
        <f>'Tax Invoice'!E14</f>
        <v>1</v>
      </c>
    </row>
    <row r="71" spans="1:12">
      <c r="I71" s="1" t="s">
        <v>713</v>
      </c>
      <c r="J71" s="95">
        <v>34.33</v>
      </c>
    </row>
    <row r="72" spans="1:12">
      <c r="I72" s="1" t="s">
        <v>714</v>
      </c>
      <c r="J72" s="95">
        <f>J74/J71</f>
        <v>161.35712205068455</v>
      </c>
    </row>
    <row r="73" spans="1:12">
      <c r="I73" s="1" t="s">
        <v>715</v>
      </c>
      <c r="J73" s="95">
        <f>J75/J71</f>
        <v>96.81427323041072</v>
      </c>
    </row>
    <row r="74" spans="1:12">
      <c r="I74" s="1" t="s">
        <v>716</v>
      </c>
      <c r="J74" s="95">
        <f>K64*J70</f>
        <v>5539.39</v>
      </c>
    </row>
    <row r="75" spans="1:12">
      <c r="I75" s="1" t="s">
        <v>717</v>
      </c>
      <c r="J75" s="95">
        <f>K67*J70</f>
        <v>3323.634</v>
      </c>
    </row>
  </sheetData>
  <mergeCells count="48">
    <mergeCell ref="K10:K11"/>
    <mergeCell ref="K14:K15"/>
    <mergeCell ref="K6:K7"/>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62:H62"/>
    <mergeCell ref="G63:H63"/>
    <mergeCell ref="G67:I68"/>
    <mergeCell ref="G57:H57"/>
    <mergeCell ref="G58:H58"/>
    <mergeCell ref="G59:H59"/>
    <mergeCell ref="G60:H60"/>
    <mergeCell ref="G61:H61"/>
  </mergeCells>
  <printOptions horizontalCentered="1"/>
  <pageMargins left="0.11" right="0.11" top="0.32" bottom="0.31" header="0.17" footer="0.12000000000000001"/>
  <pageSetup paperSize="9" scale="75" orientation="portrait" horizontalDpi="4294967293"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3"/>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188</v>
      </c>
      <c r="O1" t="s">
        <v>148</v>
      </c>
      <c r="T1" t="s">
        <v>259</v>
      </c>
      <c r="U1">
        <v>5539.39</v>
      </c>
    </row>
    <row r="2" spans="1:21" ht="15.75">
      <c r="A2" s="111"/>
      <c r="B2" s="144" t="s">
        <v>139</v>
      </c>
      <c r="C2" s="137"/>
      <c r="D2" s="137"/>
      <c r="E2" s="137"/>
      <c r="F2" s="137"/>
      <c r="G2" s="137"/>
      <c r="H2" s="137"/>
      <c r="I2" s="145" t="s">
        <v>145</v>
      </c>
      <c r="J2" s="112"/>
    </row>
    <row r="3" spans="1:21">
      <c r="A3" s="111"/>
      <c r="B3" s="138" t="s">
        <v>140</v>
      </c>
      <c r="C3" s="137"/>
      <c r="D3" s="137"/>
      <c r="E3" s="137"/>
      <c r="F3" s="137"/>
      <c r="G3" s="137"/>
      <c r="H3" s="137"/>
      <c r="I3" s="137"/>
      <c r="J3" s="112"/>
    </row>
    <row r="4" spans="1:21">
      <c r="A4" s="111"/>
      <c r="B4" s="138" t="s">
        <v>141</v>
      </c>
      <c r="C4" s="137"/>
      <c r="D4" s="137"/>
      <c r="E4" s="137"/>
      <c r="F4" s="137"/>
      <c r="G4" s="137"/>
      <c r="H4" s="137"/>
      <c r="I4" s="137"/>
      <c r="J4" s="112"/>
    </row>
    <row r="5" spans="1:21">
      <c r="A5" s="111"/>
      <c r="B5" s="138" t="s">
        <v>142</v>
      </c>
      <c r="C5" s="137"/>
      <c r="D5" s="137"/>
      <c r="E5" s="137"/>
      <c r="F5" s="137"/>
      <c r="G5" s="137"/>
      <c r="H5" s="137"/>
      <c r="I5" s="103" t="s">
        <v>199</v>
      </c>
      <c r="J5" s="112"/>
    </row>
    <row r="6" spans="1:21">
      <c r="A6" s="111"/>
      <c r="B6" s="138" t="s">
        <v>143</v>
      </c>
      <c r="C6" s="137"/>
      <c r="D6" s="137"/>
      <c r="E6" s="137"/>
      <c r="F6" s="137"/>
      <c r="G6" s="137"/>
      <c r="H6" s="137"/>
      <c r="I6" s="172"/>
      <c r="J6" s="112"/>
    </row>
    <row r="7" spans="1:21">
      <c r="A7" s="111"/>
      <c r="B7" s="138" t="s">
        <v>144</v>
      </c>
      <c r="C7" s="137"/>
      <c r="D7" s="137"/>
      <c r="E7" s="137"/>
      <c r="F7" s="137"/>
      <c r="G7" s="137"/>
      <c r="H7" s="137"/>
      <c r="I7" s="173"/>
      <c r="J7" s="112"/>
    </row>
    <row r="8" spans="1:21">
      <c r="A8" s="111"/>
      <c r="B8" s="137"/>
      <c r="C8" s="137"/>
      <c r="D8" s="137"/>
      <c r="E8" s="137"/>
      <c r="F8" s="137"/>
      <c r="G8" s="137"/>
      <c r="H8" s="137"/>
      <c r="I8" s="137"/>
      <c r="J8" s="112"/>
    </row>
    <row r="9" spans="1:21">
      <c r="A9" s="111"/>
      <c r="B9" s="105" t="s">
        <v>5</v>
      </c>
      <c r="C9" s="106"/>
      <c r="D9" s="106"/>
      <c r="E9" s="107"/>
      <c r="F9" s="102"/>
      <c r="G9" s="103" t="s">
        <v>12</v>
      </c>
      <c r="H9" s="137"/>
      <c r="I9" s="103" t="s">
        <v>709</v>
      </c>
      <c r="J9" s="112"/>
    </row>
    <row r="10" spans="1:21">
      <c r="A10" s="111"/>
      <c r="B10" s="111" t="s">
        <v>721</v>
      </c>
      <c r="C10" s="137"/>
      <c r="D10" s="137"/>
      <c r="E10" s="112"/>
      <c r="F10" s="113"/>
      <c r="G10" s="113" t="s">
        <v>721</v>
      </c>
      <c r="H10" s="137"/>
      <c r="I10" s="169"/>
      <c r="J10" s="112"/>
    </row>
    <row r="11" spans="1:21">
      <c r="A11" s="111"/>
      <c r="B11" s="111" t="s">
        <v>722</v>
      </c>
      <c r="C11" s="137"/>
      <c r="D11" s="137"/>
      <c r="E11" s="112"/>
      <c r="F11" s="113"/>
      <c r="G11" s="113" t="s">
        <v>722</v>
      </c>
      <c r="H11" s="137"/>
      <c r="I11" s="170"/>
      <c r="J11" s="112"/>
    </row>
    <row r="12" spans="1:21">
      <c r="A12" s="111"/>
      <c r="B12" s="111" t="s">
        <v>723</v>
      </c>
      <c r="C12" s="137"/>
      <c r="D12" s="137"/>
      <c r="E12" s="112"/>
      <c r="F12" s="113"/>
      <c r="G12" s="113" t="s">
        <v>723</v>
      </c>
      <c r="H12" s="137"/>
      <c r="I12" s="137"/>
      <c r="J12" s="112"/>
    </row>
    <row r="13" spans="1:21">
      <c r="A13" s="111"/>
      <c r="B13" s="111" t="s">
        <v>724</v>
      </c>
      <c r="C13" s="137"/>
      <c r="D13" s="137"/>
      <c r="E13" s="112"/>
      <c r="F13" s="113"/>
      <c r="G13" s="113" t="s">
        <v>724</v>
      </c>
      <c r="H13" s="137"/>
      <c r="I13" s="103" t="s">
        <v>16</v>
      </c>
      <c r="J13" s="112"/>
    </row>
    <row r="14" spans="1:21">
      <c r="A14" s="111"/>
      <c r="B14" s="111" t="s">
        <v>156</v>
      </c>
      <c r="C14" s="137"/>
      <c r="D14" s="137"/>
      <c r="E14" s="112"/>
      <c r="F14" s="113"/>
      <c r="G14" s="113" t="s">
        <v>156</v>
      </c>
      <c r="H14" s="137"/>
      <c r="I14" s="169">
        <v>45431</v>
      </c>
      <c r="J14" s="112"/>
    </row>
    <row r="15" spans="1:21">
      <c r="A15" s="111"/>
      <c r="B15" s="6" t="s">
        <v>11</v>
      </c>
      <c r="C15" s="7"/>
      <c r="D15" s="7"/>
      <c r="E15" s="8"/>
      <c r="F15" s="113"/>
      <c r="G15" s="9" t="s">
        <v>11</v>
      </c>
      <c r="H15" s="137"/>
      <c r="I15" s="171"/>
      <c r="J15" s="112"/>
    </row>
    <row r="16" spans="1:21">
      <c r="A16" s="111"/>
      <c r="B16" s="137"/>
      <c r="C16" s="137"/>
      <c r="D16" s="137"/>
      <c r="E16" s="137"/>
      <c r="F16" s="137"/>
      <c r="G16" s="137"/>
      <c r="H16" s="141" t="s">
        <v>710</v>
      </c>
      <c r="I16" s="146">
        <v>42835</v>
      </c>
      <c r="J16" s="112"/>
    </row>
    <row r="17" spans="1:10">
      <c r="A17" s="111"/>
      <c r="B17" s="137" t="s">
        <v>725</v>
      </c>
      <c r="C17" s="137"/>
      <c r="D17" s="137"/>
      <c r="E17" s="137"/>
      <c r="F17" s="137"/>
      <c r="G17" s="137"/>
      <c r="H17" s="141" t="s">
        <v>147</v>
      </c>
      <c r="I17" s="146"/>
      <c r="J17" s="112"/>
    </row>
    <row r="18" spans="1:10" ht="18">
      <c r="A18" s="111"/>
      <c r="B18" s="137" t="s">
        <v>726</v>
      </c>
      <c r="C18" s="137"/>
      <c r="D18" s="137"/>
      <c r="E18" s="137"/>
      <c r="F18" s="137"/>
      <c r="G18" s="137"/>
      <c r="H18" s="139" t="s">
        <v>262</v>
      </c>
      <c r="I18" s="108" t="s">
        <v>280</v>
      </c>
      <c r="J18" s="112"/>
    </row>
    <row r="19" spans="1:10">
      <c r="A19" s="111"/>
      <c r="B19" s="137"/>
      <c r="C19" s="137"/>
      <c r="D19" s="137"/>
      <c r="E19" s="137"/>
      <c r="F19" s="137"/>
      <c r="G19" s="137"/>
      <c r="H19" s="137"/>
      <c r="I19" s="137"/>
      <c r="J19" s="112"/>
    </row>
    <row r="20" spans="1:10">
      <c r="A20" s="111"/>
      <c r="B20" s="104" t="s">
        <v>202</v>
      </c>
      <c r="C20" s="104" t="s">
        <v>203</v>
      </c>
      <c r="D20" s="114" t="s">
        <v>204</v>
      </c>
      <c r="E20" s="174" t="s">
        <v>205</v>
      </c>
      <c r="F20" s="175"/>
      <c r="G20" s="104" t="s">
        <v>173</v>
      </c>
      <c r="H20" s="104" t="s">
        <v>206</v>
      </c>
      <c r="I20" s="104" t="s">
        <v>26</v>
      </c>
      <c r="J20" s="112"/>
    </row>
    <row r="21" spans="1:10">
      <c r="A21" s="111"/>
      <c r="B21" s="116"/>
      <c r="C21" s="116"/>
      <c r="D21" s="117"/>
      <c r="E21" s="176"/>
      <c r="F21" s="177"/>
      <c r="G21" s="116" t="s">
        <v>146</v>
      </c>
      <c r="H21" s="116"/>
      <c r="I21" s="116"/>
      <c r="J21" s="112"/>
    </row>
    <row r="22" spans="1:10" ht="132">
      <c r="A22" s="111"/>
      <c r="B22" s="118">
        <v>6</v>
      </c>
      <c r="C22" s="128" t="s">
        <v>727</v>
      </c>
      <c r="D22" s="124" t="s">
        <v>112</v>
      </c>
      <c r="E22" s="163"/>
      <c r="F22" s="164"/>
      <c r="G22" s="125" t="s">
        <v>729</v>
      </c>
      <c r="H22" s="120">
        <v>12.35</v>
      </c>
      <c r="I22" s="122">
        <f t="shared" ref="I22:I63" si="0">H22*B22</f>
        <v>74.099999999999994</v>
      </c>
      <c r="J22" s="115"/>
    </row>
    <row r="23" spans="1:10" ht="132">
      <c r="A23" s="111"/>
      <c r="B23" s="118">
        <v>8</v>
      </c>
      <c r="C23" s="128" t="s">
        <v>727</v>
      </c>
      <c r="D23" s="124" t="s">
        <v>214</v>
      </c>
      <c r="E23" s="163"/>
      <c r="F23" s="164"/>
      <c r="G23" s="125" t="s">
        <v>729</v>
      </c>
      <c r="H23" s="120">
        <v>12.35</v>
      </c>
      <c r="I23" s="122">
        <f t="shared" si="0"/>
        <v>98.8</v>
      </c>
      <c r="J23" s="115"/>
    </row>
    <row r="24" spans="1:10" ht="132">
      <c r="A24" s="111"/>
      <c r="B24" s="118">
        <v>2</v>
      </c>
      <c r="C24" s="128" t="s">
        <v>727</v>
      </c>
      <c r="D24" s="124" t="s">
        <v>216</v>
      </c>
      <c r="E24" s="163"/>
      <c r="F24" s="164"/>
      <c r="G24" s="125" t="s">
        <v>729</v>
      </c>
      <c r="H24" s="120">
        <v>12.35</v>
      </c>
      <c r="I24" s="122">
        <f t="shared" si="0"/>
        <v>24.7</v>
      </c>
      <c r="J24" s="115"/>
    </row>
    <row r="25" spans="1:10" ht="132">
      <c r="A25" s="111"/>
      <c r="B25" s="118">
        <v>6</v>
      </c>
      <c r="C25" s="128" t="s">
        <v>727</v>
      </c>
      <c r="D25" s="124" t="s">
        <v>269</v>
      </c>
      <c r="E25" s="163"/>
      <c r="F25" s="164"/>
      <c r="G25" s="125" t="s">
        <v>729</v>
      </c>
      <c r="H25" s="120">
        <v>12.35</v>
      </c>
      <c r="I25" s="122">
        <f t="shared" si="0"/>
        <v>74.099999999999994</v>
      </c>
      <c r="J25" s="115"/>
    </row>
    <row r="26" spans="1:10" ht="132">
      <c r="A26" s="111"/>
      <c r="B26" s="118">
        <v>8</v>
      </c>
      <c r="C26" s="128" t="s">
        <v>727</v>
      </c>
      <c r="D26" s="124" t="s">
        <v>271</v>
      </c>
      <c r="E26" s="163"/>
      <c r="F26" s="164"/>
      <c r="G26" s="125" t="s">
        <v>729</v>
      </c>
      <c r="H26" s="120">
        <v>12.35</v>
      </c>
      <c r="I26" s="122">
        <f t="shared" si="0"/>
        <v>98.8</v>
      </c>
      <c r="J26" s="115"/>
    </row>
    <row r="27" spans="1:10" ht="132">
      <c r="A27" s="111"/>
      <c r="B27" s="118">
        <v>2</v>
      </c>
      <c r="C27" s="128" t="s">
        <v>727</v>
      </c>
      <c r="D27" s="124" t="s">
        <v>314</v>
      </c>
      <c r="E27" s="163"/>
      <c r="F27" s="164"/>
      <c r="G27" s="125" t="s">
        <v>729</v>
      </c>
      <c r="H27" s="120">
        <v>12.35</v>
      </c>
      <c r="I27" s="122">
        <f t="shared" si="0"/>
        <v>24.7</v>
      </c>
      <c r="J27" s="115"/>
    </row>
    <row r="28" spans="1:10" ht="108">
      <c r="A28" s="111"/>
      <c r="B28" s="118">
        <v>6</v>
      </c>
      <c r="C28" s="128" t="s">
        <v>109</v>
      </c>
      <c r="D28" s="124" t="s">
        <v>30</v>
      </c>
      <c r="E28" s="163"/>
      <c r="F28" s="164"/>
      <c r="G28" s="125" t="s">
        <v>736</v>
      </c>
      <c r="H28" s="120">
        <v>5.81</v>
      </c>
      <c r="I28" s="122">
        <f t="shared" si="0"/>
        <v>34.86</v>
      </c>
      <c r="J28" s="115"/>
    </row>
    <row r="29" spans="1:10" ht="108">
      <c r="A29" s="111"/>
      <c r="B29" s="118">
        <v>4</v>
      </c>
      <c r="C29" s="128" t="s">
        <v>737</v>
      </c>
      <c r="D29" s="124" t="s">
        <v>30</v>
      </c>
      <c r="E29" s="163"/>
      <c r="F29" s="164"/>
      <c r="G29" s="125" t="s">
        <v>739</v>
      </c>
      <c r="H29" s="120">
        <v>5.81</v>
      </c>
      <c r="I29" s="122">
        <f t="shared" si="0"/>
        <v>23.24</v>
      </c>
      <c r="J29" s="115"/>
    </row>
    <row r="30" spans="1:10" ht="108">
      <c r="A30" s="111"/>
      <c r="B30" s="118">
        <v>24</v>
      </c>
      <c r="C30" s="128" t="s">
        <v>740</v>
      </c>
      <c r="D30" s="124" t="s">
        <v>32</v>
      </c>
      <c r="E30" s="163" t="s">
        <v>277</v>
      </c>
      <c r="F30" s="164"/>
      <c r="G30" s="125" t="s">
        <v>742</v>
      </c>
      <c r="H30" s="120">
        <v>21.43</v>
      </c>
      <c r="I30" s="122">
        <f t="shared" si="0"/>
        <v>514.31999999999994</v>
      </c>
      <c r="J30" s="115"/>
    </row>
    <row r="31" spans="1:10" ht="108">
      <c r="A31" s="111"/>
      <c r="B31" s="118">
        <v>7</v>
      </c>
      <c r="C31" s="128" t="s">
        <v>743</v>
      </c>
      <c r="D31" s="124" t="s">
        <v>112</v>
      </c>
      <c r="E31" s="163"/>
      <c r="F31" s="164"/>
      <c r="G31" s="125" t="s">
        <v>745</v>
      </c>
      <c r="H31" s="120">
        <v>9.81</v>
      </c>
      <c r="I31" s="122">
        <f t="shared" si="0"/>
        <v>68.67</v>
      </c>
      <c r="J31" s="115"/>
    </row>
    <row r="32" spans="1:10" ht="108">
      <c r="A32" s="111"/>
      <c r="B32" s="118">
        <v>1</v>
      </c>
      <c r="C32" s="128" t="s">
        <v>743</v>
      </c>
      <c r="D32" s="124" t="s">
        <v>216</v>
      </c>
      <c r="E32" s="163"/>
      <c r="F32" s="164"/>
      <c r="G32" s="125" t="s">
        <v>745</v>
      </c>
      <c r="H32" s="120">
        <v>9.81</v>
      </c>
      <c r="I32" s="122">
        <f t="shared" si="0"/>
        <v>9.81</v>
      </c>
      <c r="J32" s="115"/>
    </row>
    <row r="33" spans="1:10" ht="108">
      <c r="A33" s="111"/>
      <c r="B33" s="118">
        <v>1</v>
      </c>
      <c r="C33" s="128" t="s">
        <v>743</v>
      </c>
      <c r="D33" s="124" t="s">
        <v>269</v>
      </c>
      <c r="E33" s="163"/>
      <c r="F33" s="164"/>
      <c r="G33" s="125" t="s">
        <v>745</v>
      </c>
      <c r="H33" s="120">
        <v>9.81</v>
      </c>
      <c r="I33" s="122">
        <f t="shared" si="0"/>
        <v>9.81</v>
      </c>
      <c r="J33" s="115"/>
    </row>
    <row r="34" spans="1:10" ht="108">
      <c r="A34" s="111"/>
      <c r="B34" s="118">
        <v>1</v>
      </c>
      <c r="C34" s="128" t="s">
        <v>743</v>
      </c>
      <c r="D34" s="124" t="s">
        <v>271</v>
      </c>
      <c r="E34" s="163"/>
      <c r="F34" s="164"/>
      <c r="G34" s="125" t="s">
        <v>745</v>
      </c>
      <c r="H34" s="120">
        <v>9.81</v>
      </c>
      <c r="I34" s="122">
        <f t="shared" si="0"/>
        <v>9.81</v>
      </c>
      <c r="J34" s="115"/>
    </row>
    <row r="35" spans="1:10" ht="132">
      <c r="A35" s="111"/>
      <c r="B35" s="118">
        <v>6</v>
      </c>
      <c r="C35" s="128" t="s">
        <v>749</v>
      </c>
      <c r="D35" s="124" t="s">
        <v>751</v>
      </c>
      <c r="E35" s="163" t="s">
        <v>28</v>
      </c>
      <c r="F35" s="164"/>
      <c r="G35" s="125" t="s">
        <v>752</v>
      </c>
      <c r="H35" s="120">
        <v>6.9</v>
      </c>
      <c r="I35" s="122">
        <f t="shared" si="0"/>
        <v>41.400000000000006</v>
      </c>
      <c r="J35" s="115"/>
    </row>
    <row r="36" spans="1:10" ht="132">
      <c r="A36" s="111"/>
      <c r="B36" s="118">
        <v>6</v>
      </c>
      <c r="C36" s="128" t="s">
        <v>749</v>
      </c>
      <c r="D36" s="124" t="s">
        <v>751</v>
      </c>
      <c r="E36" s="163" t="s">
        <v>30</v>
      </c>
      <c r="F36" s="164"/>
      <c r="G36" s="125" t="s">
        <v>752</v>
      </c>
      <c r="H36" s="120">
        <v>6.9</v>
      </c>
      <c r="I36" s="122">
        <f t="shared" si="0"/>
        <v>41.400000000000006</v>
      </c>
      <c r="J36" s="115"/>
    </row>
    <row r="37" spans="1:10" ht="144">
      <c r="A37" s="111"/>
      <c r="B37" s="118">
        <v>1</v>
      </c>
      <c r="C37" s="128" t="s">
        <v>754</v>
      </c>
      <c r="D37" s="124" t="s">
        <v>28</v>
      </c>
      <c r="E37" s="163" t="s">
        <v>677</v>
      </c>
      <c r="F37" s="164"/>
      <c r="G37" s="125" t="s">
        <v>756</v>
      </c>
      <c r="H37" s="120">
        <v>21.43</v>
      </c>
      <c r="I37" s="122">
        <f t="shared" si="0"/>
        <v>21.43</v>
      </c>
      <c r="J37" s="115"/>
    </row>
    <row r="38" spans="1:10" ht="144">
      <c r="A38" s="111"/>
      <c r="B38" s="118">
        <v>1</v>
      </c>
      <c r="C38" s="128" t="s">
        <v>754</v>
      </c>
      <c r="D38" s="124" t="s">
        <v>28</v>
      </c>
      <c r="E38" s="163" t="s">
        <v>276</v>
      </c>
      <c r="F38" s="164"/>
      <c r="G38" s="125" t="s">
        <v>756</v>
      </c>
      <c r="H38" s="120">
        <v>21.43</v>
      </c>
      <c r="I38" s="122">
        <f t="shared" si="0"/>
        <v>21.43</v>
      </c>
      <c r="J38" s="115"/>
    </row>
    <row r="39" spans="1:10" ht="120">
      <c r="A39" s="111"/>
      <c r="B39" s="118">
        <v>6</v>
      </c>
      <c r="C39" s="128" t="s">
        <v>758</v>
      </c>
      <c r="D39" s="124" t="s">
        <v>31</v>
      </c>
      <c r="E39" s="163" t="s">
        <v>277</v>
      </c>
      <c r="F39" s="164"/>
      <c r="G39" s="125" t="s">
        <v>760</v>
      </c>
      <c r="H39" s="120">
        <v>23.25</v>
      </c>
      <c r="I39" s="122">
        <f t="shared" si="0"/>
        <v>139.5</v>
      </c>
      <c r="J39" s="115"/>
    </row>
    <row r="40" spans="1:10" ht="84">
      <c r="A40" s="111"/>
      <c r="B40" s="118">
        <v>6</v>
      </c>
      <c r="C40" s="128" t="s">
        <v>761</v>
      </c>
      <c r="D40" s="124" t="s">
        <v>763</v>
      </c>
      <c r="E40" s="163" t="s">
        <v>277</v>
      </c>
      <c r="F40" s="164"/>
      <c r="G40" s="125" t="s">
        <v>764</v>
      </c>
      <c r="H40" s="120">
        <v>226.64</v>
      </c>
      <c r="I40" s="122">
        <f t="shared" si="0"/>
        <v>1359.84</v>
      </c>
      <c r="J40" s="115"/>
    </row>
    <row r="41" spans="1:10" ht="108">
      <c r="A41" s="111"/>
      <c r="B41" s="118">
        <v>2</v>
      </c>
      <c r="C41" s="128" t="s">
        <v>765</v>
      </c>
      <c r="D41" s="124" t="s">
        <v>767</v>
      </c>
      <c r="E41" s="163"/>
      <c r="F41" s="164"/>
      <c r="G41" s="125" t="s">
        <v>768</v>
      </c>
      <c r="H41" s="120">
        <v>17.8</v>
      </c>
      <c r="I41" s="122">
        <f t="shared" si="0"/>
        <v>35.6</v>
      </c>
      <c r="J41" s="115"/>
    </row>
    <row r="42" spans="1:10" ht="132">
      <c r="A42" s="111"/>
      <c r="B42" s="118">
        <v>4</v>
      </c>
      <c r="C42" s="128" t="s">
        <v>769</v>
      </c>
      <c r="D42" s="124"/>
      <c r="E42" s="163"/>
      <c r="F42" s="164"/>
      <c r="G42" s="125" t="s">
        <v>771</v>
      </c>
      <c r="H42" s="120">
        <v>5.08</v>
      </c>
      <c r="I42" s="122">
        <f t="shared" si="0"/>
        <v>20.32</v>
      </c>
      <c r="J42" s="115"/>
    </row>
    <row r="43" spans="1:10" ht="132">
      <c r="A43" s="111"/>
      <c r="B43" s="118">
        <v>6</v>
      </c>
      <c r="C43" s="128" t="s">
        <v>772</v>
      </c>
      <c r="D43" s="124"/>
      <c r="E43" s="163"/>
      <c r="F43" s="164"/>
      <c r="G43" s="125" t="s">
        <v>774</v>
      </c>
      <c r="H43" s="120">
        <v>5.08</v>
      </c>
      <c r="I43" s="122">
        <f t="shared" si="0"/>
        <v>30.48</v>
      </c>
      <c r="J43" s="115"/>
    </row>
    <row r="44" spans="1:10" ht="108">
      <c r="A44" s="111"/>
      <c r="B44" s="118">
        <v>27</v>
      </c>
      <c r="C44" s="128" t="s">
        <v>775</v>
      </c>
      <c r="D44" s="124"/>
      <c r="E44" s="163"/>
      <c r="F44" s="164"/>
      <c r="G44" s="125" t="s">
        <v>777</v>
      </c>
      <c r="H44" s="120">
        <v>6.54</v>
      </c>
      <c r="I44" s="122">
        <f t="shared" si="0"/>
        <v>176.58</v>
      </c>
      <c r="J44" s="115"/>
    </row>
    <row r="45" spans="1:10" ht="96">
      <c r="A45" s="111"/>
      <c r="B45" s="118">
        <v>4</v>
      </c>
      <c r="C45" s="128" t="s">
        <v>778</v>
      </c>
      <c r="D45" s="124" t="s">
        <v>30</v>
      </c>
      <c r="E45" s="163"/>
      <c r="F45" s="164"/>
      <c r="G45" s="125" t="s">
        <v>780</v>
      </c>
      <c r="H45" s="120">
        <v>12.35</v>
      </c>
      <c r="I45" s="122">
        <f t="shared" si="0"/>
        <v>49.4</v>
      </c>
      <c r="J45" s="115"/>
    </row>
    <row r="46" spans="1:10" ht="96">
      <c r="A46" s="111"/>
      <c r="B46" s="118">
        <v>2</v>
      </c>
      <c r="C46" s="128" t="s">
        <v>781</v>
      </c>
      <c r="D46" s="124" t="s">
        <v>28</v>
      </c>
      <c r="E46" s="163"/>
      <c r="F46" s="164"/>
      <c r="G46" s="125" t="s">
        <v>783</v>
      </c>
      <c r="H46" s="120">
        <v>13.08</v>
      </c>
      <c r="I46" s="122">
        <f t="shared" si="0"/>
        <v>26.16</v>
      </c>
      <c r="J46" s="115"/>
    </row>
    <row r="47" spans="1:10" ht="96">
      <c r="A47" s="111"/>
      <c r="B47" s="118">
        <v>2</v>
      </c>
      <c r="C47" s="128" t="s">
        <v>781</v>
      </c>
      <c r="D47" s="124" t="s">
        <v>30</v>
      </c>
      <c r="E47" s="163"/>
      <c r="F47" s="164"/>
      <c r="G47" s="125" t="s">
        <v>783</v>
      </c>
      <c r="H47" s="120">
        <v>13.08</v>
      </c>
      <c r="I47" s="122">
        <f t="shared" si="0"/>
        <v>26.16</v>
      </c>
      <c r="J47" s="115"/>
    </row>
    <row r="48" spans="1:10" ht="96">
      <c r="A48" s="111"/>
      <c r="B48" s="118">
        <v>2</v>
      </c>
      <c r="C48" s="128" t="s">
        <v>781</v>
      </c>
      <c r="D48" s="124" t="s">
        <v>31</v>
      </c>
      <c r="E48" s="163"/>
      <c r="F48" s="164"/>
      <c r="G48" s="125" t="s">
        <v>783</v>
      </c>
      <c r="H48" s="120">
        <v>13.08</v>
      </c>
      <c r="I48" s="122">
        <f t="shared" si="0"/>
        <v>26.16</v>
      </c>
      <c r="J48" s="115"/>
    </row>
    <row r="49" spans="1:10" ht="120">
      <c r="A49" s="111"/>
      <c r="B49" s="118">
        <v>6</v>
      </c>
      <c r="C49" s="128" t="s">
        <v>786</v>
      </c>
      <c r="D49" s="124" t="s">
        <v>30</v>
      </c>
      <c r="E49" s="163" t="s">
        <v>277</v>
      </c>
      <c r="F49" s="164"/>
      <c r="G49" s="125" t="s">
        <v>788</v>
      </c>
      <c r="H49" s="120">
        <v>25.06</v>
      </c>
      <c r="I49" s="122">
        <f t="shared" si="0"/>
        <v>150.35999999999999</v>
      </c>
      <c r="J49" s="115"/>
    </row>
    <row r="50" spans="1:10" ht="108">
      <c r="A50" s="111"/>
      <c r="B50" s="118">
        <v>6</v>
      </c>
      <c r="C50" s="128" t="s">
        <v>789</v>
      </c>
      <c r="D50" s="124" t="s">
        <v>30</v>
      </c>
      <c r="E50" s="163"/>
      <c r="F50" s="164"/>
      <c r="G50" s="125" t="s">
        <v>791</v>
      </c>
      <c r="H50" s="120">
        <v>35.96</v>
      </c>
      <c r="I50" s="122">
        <f t="shared" si="0"/>
        <v>215.76</v>
      </c>
      <c r="J50" s="115"/>
    </row>
    <row r="51" spans="1:10" ht="120">
      <c r="A51" s="111"/>
      <c r="B51" s="118">
        <v>3</v>
      </c>
      <c r="C51" s="128" t="s">
        <v>792</v>
      </c>
      <c r="D51" s="124" t="s">
        <v>30</v>
      </c>
      <c r="E51" s="163" t="s">
        <v>277</v>
      </c>
      <c r="F51" s="164"/>
      <c r="G51" s="125" t="s">
        <v>794</v>
      </c>
      <c r="H51" s="120">
        <v>50.12</v>
      </c>
      <c r="I51" s="122">
        <f t="shared" si="0"/>
        <v>150.35999999999999</v>
      </c>
      <c r="J51" s="115"/>
    </row>
    <row r="52" spans="1:10" ht="120">
      <c r="A52" s="111"/>
      <c r="B52" s="118">
        <v>3</v>
      </c>
      <c r="C52" s="128" t="s">
        <v>795</v>
      </c>
      <c r="D52" s="124" t="s">
        <v>30</v>
      </c>
      <c r="E52" s="163" t="s">
        <v>277</v>
      </c>
      <c r="F52" s="164"/>
      <c r="G52" s="125" t="s">
        <v>797</v>
      </c>
      <c r="H52" s="120">
        <v>50.49</v>
      </c>
      <c r="I52" s="122">
        <f t="shared" si="0"/>
        <v>151.47</v>
      </c>
      <c r="J52" s="115"/>
    </row>
    <row r="53" spans="1:10" ht="120">
      <c r="A53" s="111"/>
      <c r="B53" s="118">
        <v>2</v>
      </c>
      <c r="C53" s="128" t="s">
        <v>798</v>
      </c>
      <c r="D53" s="124" t="s">
        <v>30</v>
      </c>
      <c r="E53" s="163" t="s">
        <v>800</v>
      </c>
      <c r="F53" s="164"/>
      <c r="G53" s="125" t="s">
        <v>801</v>
      </c>
      <c r="H53" s="120">
        <v>53.39</v>
      </c>
      <c r="I53" s="122">
        <f t="shared" si="0"/>
        <v>106.78</v>
      </c>
      <c r="J53" s="115"/>
    </row>
    <row r="54" spans="1:10" ht="120">
      <c r="A54" s="111"/>
      <c r="B54" s="118">
        <v>2</v>
      </c>
      <c r="C54" s="128" t="s">
        <v>802</v>
      </c>
      <c r="D54" s="124" t="s">
        <v>30</v>
      </c>
      <c r="E54" s="163" t="s">
        <v>800</v>
      </c>
      <c r="F54" s="164"/>
      <c r="G54" s="125" t="s">
        <v>804</v>
      </c>
      <c r="H54" s="120">
        <v>56.66</v>
      </c>
      <c r="I54" s="122">
        <f t="shared" si="0"/>
        <v>113.32</v>
      </c>
      <c r="J54" s="115"/>
    </row>
    <row r="55" spans="1:10" ht="96">
      <c r="A55" s="111"/>
      <c r="B55" s="118">
        <v>2</v>
      </c>
      <c r="C55" s="128" t="s">
        <v>805</v>
      </c>
      <c r="D55" s="124" t="s">
        <v>30</v>
      </c>
      <c r="E55" s="163" t="s">
        <v>277</v>
      </c>
      <c r="F55" s="164"/>
      <c r="G55" s="125" t="s">
        <v>807</v>
      </c>
      <c r="H55" s="120">
        <v>53.39</v>
      </c>
      <c r="I55" s="122">
        <f t="shared" si="0"/>
        <v>106.78</v>
      </c>
      <c r="J55" s="115"/>
    </row>
    <row r="56" spans="1:10" ht="108">
      <c r="A56" s="111"/>
      <c r="B56" s="118">
        <v>1</v>
      </c>
      <c r="C56" s="128" t="s">
        <v>808</v>
      </c>
      <c r="D56" s="124" t="s">
        <v>31</v>
      </c>
      <c r="E56" s="163" t="s">
        <v>115</v>
      </c>
      <c r="F56" s="164"/>
      <c r="G56" s="125" t="s">
        <v>810</v>
      </c>
      <c r="H56" s="120">
        <v>28.33</v>
      </c>
      <c r="I56" s="122">
        <f t="shared" si="0"/>
        <v>28.33</v>
      </c>
      <c r="J56" s="115"/>
    </row>
    <row r="57" spans="1:10" ht="120">
      <c r="A57" s="111"/>
      <c r="B57" s="118">
        <v>1</v>
      </c>
      <c r="C57" s="128" t="s">
        <v>811</v>
      </c>
      <c r="D57" s="124" t="s">
        <v>275</v>
      </c>
      <c r="E57" s="163"/>
      <c r="F57" s="164"/>
      <c r="G57" s="125" t="s">
        <v>813</v>
      </c>
      <c r="H57" s="120">
        <v>70.819999999999993</v>
      </c>
      <c r="I57" s="122">
        <f t="shared" si="0"/>
        <v>70.819999999999993</v>
      </c>
      <c r="J57" s="115"/>
    </row>
    <row r="58" spans="1:10" ht="156">
      <c r="A58" s="111"/>
      <c r="B58" s="118">
        <v>1</v>
      </c>
      <c r="C58" s="128" t="s">
        <v>814</v>
      </c>
      <c r="D58" s="124" t="s">
        <v>217</v>
      </c>
      <c r="E58" s="163"/>
      <c r="F58" s="164"/>
      <c r="G58" s="125" t="s">
        <v>816</v>
      </c>
      <c r="H58" s="120">
        <v>134.38999999999999</v>
      </c>
      <c r="I58" s="122">
        <f t="shared" si="0"/>
        <v>134.38999999999999</v>
      </c>
      <c r="J58" s="115"/>
    </row>
    <row r="59" spans="1:10" ht="108">
      <c r="A59" s="111"/>
      <c r="B59" s="118">
        <v>2</v>
      </c>
      <c r="C59" s="128" t="s">
        <v>817</v>
      </c>
      <c r="D59" s="124" t="s">
        <v>30</v>
      </c>
      <c r="E59" s="163"/>
      <c r="F59" s="164"/>
      <c r="G59" s="125" t="s">
        <v>819</v>
      </c>
      <c r="H59" s="120">
        <v>123.49</v>
      </c>
      <c r="I59" s="122">
        <f t="shared" si="0"/>
        <v>246.98</v>
      </c>
      <c r="J59" s="115"/>
    </row>
    <row r="60" spans="1:10" ht="144">
      <c r="A60" s="111"/>
      <c r="B60" s="118">
        <v>1</v>
      </c>
      <c r="C60" s="128" t="s">
        <v>820</v>
      </c>
      <c r="D60" s="124" t="s">
        <v>30</v>
      </c>
      <c r="E60" s="163"/>
      <c r="F60" s="164"/>
      <c r="G60" s="125" t="s">
        <v>822</v>
      </c>
      <c r="H60" s="120">
        <v>214.29</v>
      </c>
      <c r="I60" s="122">
        <f t="shared" si="0"/>
        <v>214.29</v>
      </c>
      <c r="J60" s="115"/>
    </row>
    <row r="61" spans="1:10" ht="120">
      <c r="A61" s="111"/>
      <c r="B61" s="118">
        <v>2</v>
      </c>
      <c r="C61" s="128" t="s">
        <v>823</v>
      </c>
      <c r="D61" s="124" t="s">
        <v>30</v>
      </c>
      <c r="E61" s="163" t="s">
        <v>277</v>
      </c>
      <c r="F61" s="164"/>
      <c r="G61" s="125" t="s">
        <v>825</v>
      </c>
      <c r="H61" s="120">
        <v>98.06</v>
      </c>
      <c r="I61" s="122">
        <f t="shared" si="0"/>
        <v>196.12</v>
      </c>
      <c r="J61" s="115"/>
    </row>
    <row r="62" spans="1:10" ht="132">
      <c r="A62" s="111"/>
      <c r="B62" s="118">
        <v>2</v>
      </c>
      <c r="C62" s="128" t="s">
        <v>826</v>
      </c>
      <c r="D62" s="124" t="s">
        <v>30</v>
      </c>
      <c r="E62" s="163" t="s">
        <v>277</v>
      </c>
      <c r="F62" s="164"/>
      <c r="G62" s="125" t="s">
        <v>828</v>
      </c>
      <c r="H62" s="120">
        <v>98.06</v>
      </c>
      <c r="I62" s="122">
        <f t="shared" si="0"/>
        <v>196.12</v>
      </c>
      <c r="J62" s="115"/>
    </row>
    <row r="63" spans="1:10" ht="180">
      <c r="A63" s="111"/>
      <c r="B63" s="119">
        <v>3</v>
      </c>
      <c r="C63" s="129" t="s">
        <v>829</v>
      </c>
      <c r="D63" s="126" t="s">
        <v>30</v>
      </c>
      <c r="E63" s="165" t="s">
        <v>277</v>
      </c>
      <c r="F63" s="166"/>
      <c r="G63" s="127" t="s">
        <v>833</v>
      </c>
      <c r="H63" s="121">
        <v>125.31</v>
      </c>
      <c r="I63" s="123">
        <f t="shared" si="0"/>
        <v>375.93</v>
      </c>
      <c r="J63" s="115"/>
    </row>
  </sheetData>
  <mergeCells count="47">
    <mergeCell ref="I6:I7"/>
    <mergeCell ref="E24:F24"/>
    <mergeCell ref="I10:I11"/>
    <mergeCell ref="I14:I15"/>
    <mergeCell ref="E20:F20"/>
    <mergeCell ref="E21:F21"/>
    <mergeCell ref="E22:F22"/>
    <mergeCell ref="E23:F23"/>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60:F60"/>
    <mergeCell ref="E61:F61"/>
    <mergeCell ref="E62:F62"/>
    <mergeCell ref="E63:F63"/>
    <mergeCell ref="E55:F55"/>
    <mergeCell ref="E56:F56"/>
    <mergeCell ref="E57:F57"/>
    <mergeCell ref="E58:F58"/>
    <mergeCell ref="E59:F5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7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94">
        <f>O2/O3</f>
        <v>1</v>
      </c>
      <c r="P1" t="s">
        <v>185</v>
      </c>
    </row>
    <row r="2" spans="1:16" ht="15.75" customHeight="1">
      <c r="A2" s="111"/>
      <c r="B2" s="144" t="s">
        <v>139</v>
      </c>
      <c r="C2" s="137"/>
      <c r="D2" s="137"/>
      <c r="E2" s="137"/>
      <c r="F2" s="137"/>
      <c r="G2" s="137"/>
      <c r="H2" s="137"/>
      <c r="I2" s="137"/>
      <c r="J2" s="137"/>
      <c r="K2" s="137"/>
      <c r="L2" s="145" t="s">
        <v>145</v>
      </c>
      <c r="M2" s="112"/>
      <c r="O2">
        <v>5539.39</v>
      </c>
      <c r="P2" t="s">
        <v>186</v>
      </c>
    </row>
    <row r="3" spans="1:16" ht="12.75" customHeight="1">
      <c r="A3" s="111"/>
      <c r="B3" s="138" t="s">
        <v>140</v>
      </c>
      <c r="C3" s="137"/>
      <c r="D3" s="137"/>
      <c r="E3" s="137"/>
      <c r="F3" s="137"/>
      <c r="G3" s="137"/>
      <c r="H3" s="137"/>
      <c r="I3" s="137"/>
      <c r="J3" s="137"/>
      <c r="K3" s="137"/>
      <c r="L3" s="137"/>
      <c r="M3" s="112"/>
      <c r="O3">
        <v>5539.39</v>
      </c>
      <c r="P3" t="s">
        <v>187</v>
      </c>
    </row>
    <row r="4" spans="1:16" ht="12.75" customHeight="1">
      <c r="A4" s="111"/>
      <c r="B4" s="138" t="s">
        <v>141</v>
      </c>
      <c r="C4" s="137"/>
      <c r="D4" s="137"/>
      <c r="E4" s="137"/>
      <c r="F4" s="137"/>
      <c r="G4" s="137"/>
      <c r="H4" s="137"/>
      <c r="I4" s="137"/>
      <c r="J4" s="137"/>
      <c r="K4" s="137"/>
      <c r="L4" s="137"/>
      <c r="M4" s="112"/>
    </row>
    <row r="5" spans="1:16" ht="12.75" customHeight="1">
      <c r="A5" s="111"/>
      <c r="B5" s="138" t="s">
        <v>142</v>
      </c>
      <c r="C5" s="137"/>
      <c r="D5" s="137"/>
      <c r="E5" s="137"/>
      <c r="F5" s="137"/>
      <c r="G5" s="137"/>
      <c r="H5" s="137"/>
      <c r="I5" s="137"/>
      <c r="J5" s="137"/>
      <c r="K5" s="103"/>
      <c r="L5" s="103" t="s">
        <v>199</v>
      </c>
      <c r="M5" s="112"/>
    </row>
    <row r="6" spans="1:16" ht="12.75" customHeight="1">
      <c r="A6" s="111"/>
      <c r="B6" s="138" t="s">
        <v>143</v>
      </c>
      <c r="C6" s="137"/>
      <c r="D6" s="137"/>
      <c r="E6" s="137"/>
      <c r="F6" s="137"/>
      <c r="G6" s="137"/>
      <c r="H6" s="137"/>
      <c r="I6" s="137"/>
      <c r="J6" s="137"/>
      <c r="K6" s="178"/>
      <c r="L6" s="178" t="str">
        <f>IF(Invoice!K6&lt;&gt;"", Invoice!K6, "")</f>
        <v>54464</v>
      </c>
      <c r="M6" s="112"/>
    </row>
    <row r="7" spans="1:16" ht="12.75" customHeight="1">
      <c r="A7" s="111"/>
      <c r="B7" s="138" t="s">
        <v>144</v>
      </c>
      <c r="C7" s="137"/>
      <c r="D7" s="137"/>
      <c r="E7" s="137"/>
      <c r="F7" s="137"/>
      <c r="G7" s="137"/>
      <c r="H7" s="137"/>
      <c r="I7" s="137"/>
      <c r="J7" s="137"/>
      <c r="K7" s="179"/>
      <c r="L7" s="173"/>
      <c r="M7" s="112"/>
    </row>
    <row r="8" spans="1:16" ht="12.75" customHeight="1">
      <c r="A8" s="111"/>
      <c r="B8" s="137"/>
      <c r="C8" s="137"/>
      <c r="D8" s="137"/>
      <c r="E8" s="137"/>
      <c r="F8" s="137"/>
      <c r="G8" s="137"/>
      <c r="H8" s="137"/>
      <c r="I8" s="137"/>
      <c r="J8" s="137"/>
      <c r="K8" s="137"/>
      <c r="L8" s="137"/>
      <c r="M8" s="112"/>
    </row>
    <row r="9" spans="1:16" ht="12.75" customHeight="1">
      <c r="A9" s="111"/>
      <c r="B9" s="105" t="s">
        <v>5</v>
      </c>
      <c r="C9" s="106"/>
      <c r="D9" s="106"/>
      <c r="E9" s="107"/>
      <c r="F9" s="106"/>
      <c r="G9" s="107"/>
      <c r="H9" s="102"/>
      <c r="I9" s="103" t="s">
        <v>12</v>
      </c>
      <c r="J9" s="137"/>
      <c r="K9" s="137"/>
      <c r="L9" s="103" t="s">
        <v>709</v>
      </c>
      <c r="M9" s="112"/>
    </row>
    <row r="10" spans="1:16" ht="15" customHeight="1">
      <c r="A10" s="111"/>
      <c r="B10" s="111" t="s">
        <v>721</v>
      </c>
      <c r="C10" s="137"/>
      <c r="D10" s="137"/>
      <c r="E10" s="112"/>
      <c r="F10" s="137"/>
      <c r="G10" s="112"/>
      <c r="H10" s="113"/>
      <c r="I10" s="113" t="s">
        <v>721</v>
      </c>
      <c r="J10" s="137"/>
      <c r="K10" s="137"/>
      <c r="L10" s="169">
        <f>IF(Invoice!K10&lt;&gt;"",Invoice!K10,"")</f>
        <v>45433</v>
      </c>
      <c r="M10" s="112"/>
    </row>
    <row r="11" spans="1:16" ht="12.75" customHeight="1">
      <c r="A11" s="111"/>
      <c r="B11" s="111" t="s">
        <v>722</v>
      </c>
      <c r="C11" s="137"/>
      <c r="D11" s="137"/>
      <c r="E11" s="112"/>
      <c r="F11" s="137"/>
      <c r="G11" s="112"/>
      <c r="H11" s="113"/>
      <c r="I11" s="113" t="s">
        <v>722</v>
      </c>
      <c r="J11" s="137"/>
      <c r="K11" s="137"/>
      <c r="L11" s="170"/>
      <c r="M11" s="112"/>
    </row>
    <row r="12" spans="1:16" ht="12.75" customHeight="1">
      <c r="A12" s="111"/>
      <c r="B12" s="111" t="s">
        <v>723</v>
      </c>
      <c r="C12" s="137"/>
      <c r="D12" s="137"/>
      <c r="E12" s="112"/>
      <c r="F12" s="137"/>
      <c r="G12" s="112"/>
      <c r="H12" s="113"/>
      <c r="I12" s="113" t="s">
        <v>723</v>
      </c>
      <c r="J12" s="137"/>
      <c r="K12" s="137"/>
      <c r="L12" s="137"/>
      <c r="M12" s="112"/>
    </row>
    <row r="13" spans="1:16" ht="12.75" customHeight="1">
      <c r="A13" s="111"/>
      <c r="B13" s="111" t="s">
        <v>724</v>
      </c>
      <c r="C13" s="137"/>
      <c r="D13" s="137"/>
      <c r="E13" s="112"/>
      <c r="F13" s="137"/>
      <c r="G13" s="112"/>
      <c r="H13" s="113"/>
      <c r="I13" s="113" t="s">
        <v>724</v>
      </c>
      <c r="J13" s="137"/>
      <c r="K13" s="137"/>
      <c r="L13" s="103" t="s">
        <v>16</v>
      </c>
      <c r="M13" s="112"/>
    </row>
    <row r="14" spans="1:16" ht="15" customHeight="1">
      <c r="A14" s="111"/>
      <c r="B14" s="111" t="s">
        <v>156</v>
      </c>
      <c r="C14" s="137"/>
      <c r="D14" s="137"/>
      <c r="E14" s="112"/>
      <c r="F14" s="137"/>
      <c r="G14" s="112"/>
      <c r="H14" s="113"/>
      <c r="I14" s="113" t="s">
        <v>156</v>
      </c>
      <c r="J14" s="137"/>
      <c r="K14" s="137"/>
      <c r="L14" s="169">
        <v>45431</v>
      </c>
      <c r="M14" s="112"/>
    </row>
    <row r="15" spans="1:16" ht="15" customHeight="1">
      <c r="A15" s="111"/>
      <c r="B15" s="6" t="s">
        <v>11</v>
      </c>
      <c r="C15" s="7"/>
      <c r="D15" s="7"/>
      <c r="E15" s="8"/>
      <c r="F15" s="7"/>
      <c r="G15" s="8"/>
      <c r="H15" s="113"/>
      <c r="I15" s="9" t="s">
        <v>11</v>
      </c>
      <c r="J15" s="137"/>
      <c r="K15" s="137"/>
      <c r="L15" s="171"/>
      <c r="M15" s="112"/>
    </row>
    <row r="16" spans="1:16" ht="15" customHeight="1">
      <c r="A16" s="111"/>
      <c r="B16" s="137"/>
      <c r="C16" s="137"/>
      <c r="D16" s="137"/>
      <c r="E16" s="137"/>
      <c r="F16" s="137"/>
      <c r="G16" s="137"/>
      <c r="H16" s="137"/>
      <c r="I16" s="137"/>
      <c r="J16" s="141" t="s">
        <v>710</v>
      </c>
      <c r="K16" s="141" t="s">
        <v>710</v>
      </c>
      <c r="L16" s="146">
        <v>42835</v>
      </c>
      <c r="M16" s="112"/>
    </row>
    <row r="17" spans="1:13" ht="12.75" customHeight="1">
      <c r="A17" s="111"/>
      <c r="B17" s="137" t="s">
        <v>725</v>
      </c>
      <c r="C17" s="137"/>
      <c r="D17" s="137"/>
      <c r="E17" s="137"/>
      <c r="F17" s="137"/>
      <c r="G17" s="137"/>
      <c r="H17" s="137"/>
      <c r="I17" s="137"/>
      <c r="J17" s="141" t="s">
        <v>147</v>
      </c>
      <c r="K17" s="141" t="s">
        <v>147</v>
      </c>
      <c r="L17" s="146" t="str">
        <f>IF(Invoice!K17&lt;&gt;"",Invoice!K17,"")</f>
        <v>Sunny</v>
      </c>
      <c r="M17" s="112"/>
    </row>
    <row r="18" spans="1:13" ht="18" customHeight="1">
      <c r="A18" s="111"/>
      <c r="B18" s="137" t="s">
        <v>726</v>
      </c>
      <c r="C18" s="137"/>
      <c r="D18" s="137"/>
      <c r="E18" s="137"/>
      <c r="F18" s="137"/>
      <c r="G18" s="137"/>
      <c r="H18" s="137"/>
      <c r="I18" s="137"/>
      <c r="J18" s="139" t="s">
        <v>262</v>
      </c>
      <c r="K18" s="139" t="s">
        <v>262</v>
      </c>
      <c r="L18" s="108" t="s">
        <v>280</v>
      </c>
      <c r="M18" s="112"/>
    </row>
    <row r="19" spans="1:13" ht="12.75" customHeight="1">
      <c r="A19" s="111"/>
      <c r="B19" s="137"/>
      <c r="C19" s="137"/>
      <c r="D19" s="137"/>
      <c r="E19" s="137"/>
      <c r="F19" s="137"/>
      <c r="G19" s="137"/>
      <c r="H19" s="137"/>
      <c r="I19" s="137"/>
      <c r="J19" s="137"/>
      <c r="K19" s="137"/>
      <c r="L19" s="137"/>
      <c r="M19" s="112"/>
    </row>
    <row r="20" spans="1:13" ht="12.75" customHeight="1">
      <c r="A20" s="111"/>
      <c r="B20" s="104" t="s">
        <v>202</v>
      </c>
      <c r="C20" s="104" t="s">
        <v>203</v>
      </c>
      <c r="D20" s="114" t="s">
        <v>288</v>
      </c>
      <c r="E20" s="114" t="s">
        <v>712</v>
      </c>
      <c r="F20" s="114" t="s">
        <v>204</v>
      </c>
      <c r="G20" s="174" t="s">
        <v>205</v>
      </c>
      <c r="H20" s="175"/>
      <c r="I20" s="104" t="s">
        <v>173</v>
      </c>
      <c r="J20" s="104" t="s">
        <v>206</v>
      </c>
      <c r="K20" s="104" t="s">
        <v>206</v>
      </c>
      <c r="L20" s="104" t="s">
        <v>26</v>
      </c>
      <c r="M20" s="112"/>
    </row>
    <row r="21" spans="1:13" ht="12.75" customHeight="1">
      <c r="A21" s="111"/>
      <c r="B21" s="116"/>
      <c r="C21" s="116"/>
      <c r="D21" s="117"/>
      <c r="E21" s="117"/>
      <c r="F21" s="117"/>
      <c r="G21" s="176"/>
      <c r="H21" s="177"/>
      <c r="I21" s="116" t="s">
        <v>146</v>
      </c>
      <c r="J21" s="116"/>
      <c r="K21" s="116"/>
      <c r="L21" s="116"/>
      <c r="M21" s="112"/>
    </row>
    <row r="22" spans="1:13" ht="24" customHeight="1">
      <c r="A22" s="111"/>
      <c r="B22" s="118">
        <f>'Tax Invoice'!D18</f>
        <v>6</v>
      </c>
      <c r="C22" s="128" t="s">
        <v>727</v>
      </c>
      <c r="D22" s="124" t="s">
        <v>727</v>
      </c>
      <c r="E22" s="132" t="s">
        <v>728</v>
      </c>
      <c r="F22" s="124" t="s">
        <v>112</v>
      </c>
      <c r="G22" s="163"/>
      <c r="H22" s="164"/>
      <c r="I22" s="125" t="s">
        <v>729</v>
      </c>
      <c r="J22" s="120">
        <f t="shared" ref="J22:J63" si="0">ROUNDUP(K22*$O$1,2)</f>
        <v>12.35</v>
      </c>
      <c r="K22" s="120">
        <v>12.35</v>
      </c>
      <c r="L22" s="122">
        <f t="shared" ref="L22:L63" si="1">J22*B22</f>
        <v>74.099999999999994</v>
      </c>
      <c r="M22" s="115"/>
    </row>
    <row r="23" spans="1:13" ht="24" customHeight="1">
      <c r="A23" s="111"/>
      <c r="B23" s="118">
        <f>'Tax Invoice'!D19</f>
        <v>8</v>
      </c>
      <c r="C23" s="128" t="s">
        <v>727</v>
      </c>
      <c r="D23" s="124" t="s">
        <v>727</v>
      </c>
      <c r="E23" s="132" t="s">
        <v>730</v>
      </c>
      <c r="F23" s="124" t="s">
        <v>214</v>
      </c>
      <c r="G23" s="163"/>
      <c r="H23" s="164"/>
      <c r="I23" s="125" t="s">
        <v>729</v>
      </c>
      <c r="J23" s="120">
        <f t="shared" si="0"/>
        <v>12.35</v>
      </c>
      <c r="K23" s="120">
        <v>12.35</v>
      </c>
      <c r="L23" s="122">
        <f t="shared" si="1"/>
        <v>98.8</v>
      </c>
      <c r="M23" s="115"/>
    </row>
    <row r="24" spans="1:13" ht="24" customHeight="1">
      <c r="A24" s="111"/>
      <c r="B24" s="118">
        <f>'Tax Invoice'!D20</f>
        <v>2</v>
      </c>
      <c r="C24" s="128" t="s">
        <v>727</v>
      </c>
      <c r="D24" s="124" t="s">
        <v>727</v>
      </c>
      <c r="E24" s="132" t="s">
        <v>731</v>
      </c>
      <c r="F24" s="124" t="s">
        <v>216</v>
      </c>
      <c r="G24" s="163"/>
      <c r="H24" s="164"/>
      <c r="I24" s="125" t="s">
        <v>729</v>
      </c>
      <c r="J24" s="120">
        <f t="shared" si="0"/>
        <v>12.35</v>
      </c>
      <c r="K24" s="120">
        <v>12.35</v>
      </c>
      <c r="L24" s="122">
        <f t="shared" si="1"/>
        <v>24.7</v>
      </c>
      <c r="M24" s="115"/>
    </row>
    <row r="25" spans="1:13" ht="24" customHeight="1">
      <c r="A25" s="111"/>
      <c r="B25" s="118">
        <f>'Tax Invoice'!D21</f>
        <v>6</v>
      </c>
      <c r="C25" s="128" t="s">
        <v>727</v>
      </c>
      <c r="D25" s="124" t="s">
        <v>727</v>
      </c>
      <c r="E25" s="132" t="s">
        <v>732</v>
      </c>
      <c r="F25" s="124" t="s">
        <v>269</v>
      </c>
      <c r="G25" s="163"/>
      <c r="H25" s="164"/>
      <c r="I25" s="125" t="s">
        <v>729</v>
      </c>
      <c r="J25" s="120">
        <f t="shared" si="0"/>
        <v>12.35</v>
      </c>
      <c r="K25" s="120">
        <v>12.35</v>
      </c>
      <c r="L25" s="122">
        <f t="shared" si="1"/>
        <v>74.099999999999994</v>
      </c>
      <c r="M25" s="115"/>
    </row>
    <row r="26" spans="1:13" ht="24" customHeight="1">
      <c r="A26" s="111"/>
      <c r="B26" s="118">
        <f>'Tax Invoice'!D22</f>
        <v>8</v>
      </c>
      <c r="C26" s="128" t="s">
        <v>727</v>
      </c>
      <c r="D26" s="124" t="s">
        <v>727</v>
      </c>
      <c r="E26" s="132" t="s">
        <v>733</v>
      </c>
      <c r="F26" s="124" t="s">
        <v>271</v>
      </c>
      <c r="G26" s="163"/>
      <c r="H26" s="164"/>
      <c r="I26" s="125" t="s">
        <v>729</v>
      </c>
      <c r="J26" s="120">
        <f t="shared" si="0"/>
        <v>12.35</v>
      </c>
      <c r="K26" s="120">
        <v>12.35</v>
      </c>
      <c r="L26" s="122">
        <f t="shared" si="1"/>
        <v>98.8</v>
      </c>
      <c r="M26" s="115"/>
    </row>
    <row r="27" spans="1:13" ht="24" customHeight="1">
      <c r="A27" s="111"/>
      <c r="B27" s="118">
        <f>'Tax Invoice'!D23</f>
        <v>2</v>
      </c>
      <c r="C27" s="128" t="s">
        <v>727</v>
      </c>
      <c r="D27" s="124" t="s">
        <v>727</v>
      </c>
      <c r="E27" s="132" t="s">
        <v>734</v>
      </c>
      <c r="F27" s="124" t="s">
        <v>314</v>
      </c>
      <c r="G27" s="163"/>
      <c r="H27" s="164"/>
      <c r="I27" s="125" t="s">
        <v>729</v>
      </c>
      <c r="J27" s="120">
        <f t="shared" si="0"/>
        <v>12.35</v>
      </c>
      <c r="K27" s="120">
        <v>12.35</v>
      </c>
      <c r="L27" s="122">
        <f t="shared" si="1"/>
        <v>24.7</v>
      </c>
      <c r="M27" s="115"/>
    </row>
    <row r="28" spans="1:13" ht="12.75" customHeight="1">
      <c r="A28" s="111"/>
      <c r="B28" s="118">
        <f>'Tax Invoice'!D24</f>
        <v>6</v>
      </c>
      <c r="C28" s="128" t="s">
        <v>109</v>
      </c>
      <c r="D28" s="124" t="s">
        <v>109</v>
      </c>
      <c r="E28" s="132" t="s">
        <v>735</v>
      </c>
      <c r="F28" s="124" t="s">
        <v>30</v>
      </c>
      <c r="G28" s="163"/>
      <c r="H28" s="164"/>
      <c r="I28" s="125" t="s">
        <v>736</v>
      </c>
      <c r="J28" s="120">
        <f t="shared" si="0"/>
        <v>5.81</v>
      </c>
      <c r="K28" s="120">
        <v>5.81</v>
      </c>
      <c r="L28" s="122">
        <f t="shared" si="1"/>
        <v>34.86</v>
      </c>
      <c r="M28" s="115"/>
    </row>
    <row r="29" spans="1:13" ht="12.75" customHeight="1">
      <c r="A29" s="111"/>
      <c r="B29" s="118">
        <f>'Tax Invoice'!D25</f>
        <v>4</v>
      </c>
      <c r="C29" s="128" t="s">
        <v>737</v>
      </c>
      <c r="D29" s="124" t="s">
        <v>737</v>
      </c>
      <c r="E29" s="132" t="s">
        <v>738</v>
      </c>
      <c r="F29" s="124" t="s">
        <v>30</v>
      </c>
      <c r="G29" s="163"/>
      <c r="H29" s="164"/>
      <c r="I29" s="125" t="s">
        <v>739</v>
      </c>
      <c r="J29" s="120">
        <f t="shared" si="0"/>
        <v>5.81</v>
      </c>
      <c r="K29" s="120">
        <v>5.81</v>
      </c>
      <c r="L29" s="122">
        <f t="shared" si="1"/>
        <v>23.24</v>
      </c>
      <c r="M29" s="115"/>
    </row>
    <row r="30" spans="1:13" ht="24" customHeight="1">
      <c r="A30" s="111"/>
      <c r="B30" s="118">
        <f>'Tax Invoice'!D26</f>
        <v>24</v>
      </c>
      <c r="C30" s="128" t="s">
        <v>740</v>
      </c>
      <c r="D30" s="124" t="s">
        <v>740</v>
      </c>
      <c r="E30" s="132" t="s">
        <v>741</v>
      </c>
      <c r="F30" s="124" t="s">
        <v>32</v>
      </c>
      <c r="G30" s="163" t="s">
        <v>277</v>
      </c>
      <c r="H30" s="164"/>
      <c r="I30" s="125" t="s">
        <v>742</v>
      </c>
      <c r="J30" s="120">
        <f t="shared" si="0"/>
        <v>21.43</v>
      </c>
      <c r="K30" s="120">
        <v>21.43</v>
      </c>
      <c r="L30" s="122">
        <f t="shared" si="1"/>
        <v>514.31999999999994</v>
      </c>
      <c r="M30" s="115"/>
    </row>
    <row r="31" spans="1:13" ht="24" customHeight="1">
      <c r="A31" s="111"/>
      <c r="B31" s="118">
        <f>'Tax Invoice'!D27</f>
        <v>7</v>
      </c>
      <c r="C31" s="128" t="s">
        <v>743</v>
      </c>
      <c r="D31" s="124" t="s">
        <v>743</v>
      </c>
      <c r="E31" s="132" t="s">
        <v>744</v>
      </c>
      <c r="F31" s="124" t="s">
        <v>112</v>
      </c>
      <c r="G31" s="163"/>
      <c r="H31" s="164"/>
      <c r="I31" s="125" t="s">
        <v>745</v>
      </c>
      <c r="J31" s="120">
        <f t="shared" si="0"/>
        <v>9.81</v>
      </c>
      <c r="K31" s="120">
        <v>9.81</v>
      </c>
      <c r="L31" s="122">
        <f t="shared" si="1"/>
        <v>68.67</v>
      </c>
      <c r="M31" s="115"/>
    </row>
    <row r="32" spans="1:13" ht="24" customHeight="1">
      <c r="A32" s="111"/>
      <c r="B32" s="118">
        <f>'Tax Invoice'!D28</f>
        <v>1</v>
      </c>
      <c r="C32" s="128" t="s">
        <v>743</v>
      </c>
      <c r="D32" s="124" t="s">
        <v>743</v>
      </c>
      <c r="E32" s="132" t="s">
        <v>746</v>
      </c>
      <c r="F32" s="124" t="s">
        <v>216</v>
      </c>
      <c r="G32" s="163"/>
      <c r="H32" s="164"/>
      <c r="I32" s="125" t="s">
        <v>745</v>
      </c>
      <c r="J32" s="120">
        <f t="shared" si="0"/>
        <v>9.81</v>
      </c>
      <c r="K32" s="120">
        <v>9.81</v>
      </c>
      <c r="L32" s="122">
        <f t="shared" si="1"/>
        <v>9.81</v>
      </c>
      <c r="M32" s="115"/>
    </row>
    <row r="33" spans="1:13" ht="24" customHeight="1">
      <c r="A33" s="111"/>
      <c r="B33" s="118">
        <f>'Tax Invoice'!D29</f>
        <v>1</v>
      </c>
      <c r="C33" s="128" t="s">
        <v>743</v>
      </c>
      <c r="D33" s="124" t="s">
        <v>743</v>
      </c>
      <c r="E33" s="132" t="s">
        <v>747</v>
      </c>
      <c r="F33" s="124" t="s">
        <v>269</v>
      </c>
      <c r="G33" s="163"/>
      <c r="H33" s="164"/>
      <c r="I33" s="125" t="s">
        <v>745</v>
      </c>
      <c r="J33" s="120">
        <f t="shared" si="0"/>
        <v>9.81</v>
      </c>
      <c r="K33" s="120">
        <v>9.81</v>
      </c>
      <c r="L33" s="122">
        <f t="shared" si="1"/>
        <v>9.81</v>
      </c>
      <c r="M33" s="115"/>
    </row>
    <row r="34" spans="1:13" ht="24" customHeight="1">
      <c r="A34" s="111"/>
      <c r="B34" s="118">
        <f>'Tax Invoice'!D30</f>
        <v>1</v>
      </c>
      <c r="C34" s="128" t="s">
        <v>743</v>
      </c>
      <c r="D34" s="124" t="s">
        <v>743</v>
      </c>
      <c r="E34" s="132" t="s">
        <v>748</v>
      </c>
      <c r="F34" s="124" t="s">
        <v>271</v>
      </c>
      <c r="G34" s="163"/>
      <c r="H34" s="164"/>
      <c r="I34" s="125" t="s">
        <v>745</v>
      </c>
      <c r="J34" s="120">
        <f t="shared" si="0"/>
        <v>9.81</v>
      </c>
      <c r="K34" s="120">
        <v>9.81</v>
      </c>
      <c r="L34" s="122">
        <f t="shared" si="1"/>
        <v>9.81</v>
      </c>
      <c r="M34" s="115"/>
    </row>
    <row r="35" spans="1:13" ht="24" customHeight="1">
      <c r="A35" s="111"/>
      <c r="B35" s="118">
        <f>'Tax Invoice'!D31</f>
        <v>6</v>
      </c>
      <c r="C35" s="128" t="s">
        <v>749</v>
      </c>
      <c r="D35" s="124" t="s">
        <v>749</v>
      </c>
      <c r="E35" s="132" t="s">
        <v>750</v>
      </c>
      <c r="F35" s="124" t="s">
        <v>751</v>
      </c>
      <c r="G35" s="163" t="s">
        <v>28</v>
      </c>
      <c r="H35" s="164"/>
      <c r="I35" s="125" t="s">
        <v>752</v>
      </c>
      <c r="J35" s="120">
        <f t="shared" si="0"/>
        <v>6.9</v>
      </c>
      <c r="K35" s="120">
        <v>6.9</v>
      </c>
      <c r="L35" s="122">
        <f t="shared" si="1"/>
        <v>41.400000000000006</v>
      </c>
      <c r="M35" s="115"/>
    </row>
    <row r="36" spans="1:13" ht="24" customHeight="1">
      <c r="A36" s="111"/>
      <c r="B36" s="118">
        <f>'Tax Invoice'!D32</f>
        <v>6</v>
      </c>
      <c r="C36" s="128" t="s">
        <v>749</v>
      </c>
      <c r="D36" s="124" t="s">
        <v>749</v>
      </c>
      <c r="E36" s="132" t="s">
        <v>753</v>
      </c>
      <c r="F36" s="124" t="s">
        <v>751</v>
      </c>
      <c r="G36" s="163" t="s">
        <v>30</v>
      </c>
      <c r="H36" s="164"/>
      <c r="I36" s="125" t="s">
        <v>752</v>
      </c>
      <c r="J36" s="120">
        <f t="shared" si="0"/>
        <v>6.9</v>
      </c>
      <c r="K36" s="120">
        <v>6.9</v>
      </c>
      <c r="L36" s="122">
        <f t="shared" si="1"/>
        <v>41.400000000000006</v>
      </c>
      <c r="M36" s="115"/>
    </row>
    <row r="37" spans="1:13" ht="24" customHeight="1">
      <c r="A37" s="111"/>
      <c r="B37" s="118">
        <f>'Tax Invoice'!D33</f>
        <v>1</v>
      </c>
      <c r="C37" s="128" t="s">
        <v>754</v>
      </c>
      <c r="D37" s="124" t="s">
        <v>754</v>
      </c>
      <c r="E37" s="132" t="s">
        <v>755</v>
      </c>
      <c r="F37" s="124" t="s">
        <v>28</v>
      </c>
      <c r="G37" s="163" t="s">
        <v>677</v>
      </c>
      <c r="H37" s="164"/>
      <c r="I37" s="125" t="s">
        <v>756</v>
      </c>
      <c r="J37" s="120">
        <f t="shared" si="0"/>
        <v>21.43</v>
      </c>
      <c r="K37" s="120">
        <v>21.43</v>
      </c>
      <c r="L37" s="122">
        <f t="shared" si="1"/>
        <v>21.43</v>
      </c>
      <c r="M37" s="115"/>
    </row>
    <row r="38" spans="1:13" ht="24" customHeight="1">
      <c r="A38" s="111"/>
      <c r="B38" s="118">
        <f>'Tax Invoice'!D34</f>
        <v>1</v>
      </c>
      <c r="C38" s="128" t="s">
        <v>754</v>
      </c>
      <c r="D38" s="124" t="s">
        <v>754</v>
      </c>
      <c r="E38" s="132" t="s">
        <v>757</v>
      </c>
      <c r="F38" s="124" t="s">
        <v>28</v>
      </c>
      <c r="G38" s="163" t="s">
        <v>276</v>
      </c>
      <c r="H38" s="164"/>
      <c r="I38" s="125" t="s">
        <v>756</v>
      </c>
      <c r="J38" s="120">
        <f t="shared" si="0"/>
        <v>21.43</v>
      </c>
      <c r="K38" s="120">
        <v>21.43</v>
      </c>
      <c r="L38" s="122">
        <f t="shared" si="1"/>
        <v>21.43</v>
      </c>
      <c r="M38" s="115"/>
    </row>
    <row r="39" spans="1:13" ht="24" customHeight="1">
      <c r="A39" s="111"/>
      <c r="B39" s="118">
        <f>'Tax Invoice'!D35</f>
        <v>6</v>
      </c>
      <c r="C39" s="128" t="s">
        <v>758</v>
      </c>
      <c r="D39" s="124" t="s">
        <v>758</v>
      </c>
      <c r="E39" s="132" t="s">
        <v>759</v>
      </c>
      <c r="F39" s="124" t="s">
        <v>31</v>
      </c>
      <c r="G39" s="163" t="s">
        <v>277</v>
      </c>
      <c r="H39" s="164"/>
      <c r="I39" s="125" t="s">
        <v>760</v>
      </c>
      <c r="J39" s="120">
        <f t="shared" si="0"/>
        <v>23.25</v>
      </c>
      <c r="K39" s="120">
        <v>23.25</v>
      </c>
      <c r="L39" s="122">
        <f t="shared" si="1"/>
        <v>139.5</v>
      </c>
      <c r="M39" s="115"/>
    </row>
    <row r="40" spans="1:13" ht="12.75" customHeight="1">
      <c r="A40" s="111"/>
      <c r="B40" s="118">
        <f>'Tax Invoice'!D36</f>
        <v>6</v>
      </c>
      <c r="C40" s="128" t="s">
        <v>761</v>
      </c>
      <c r="D40" s="124" t="s">
        <v>831</v>
      </c>
      <c r="E40" s="132" t="s">
        <v>762</v>
      </c>
      <c r="F40" s="124" t="s">
        <v>763</v>
      </c>
      <c r="G40" s="163" t="s">
        <v>277</v>
      </c>
      <c r="H40" s="164"/>
      <c r="I40" s="125" t="s">
        <v>764</v>
      </c>
      <c r="J40" s="120">
        <f t="shared" si="0"/>
        <v>226.64</v>
      </c>
      <c r="K40" s="120">
        <v>226.64</v>
      </c>
      <c r="L40" s="122">
        <f t="shared" si="1"/>
        <v>1359.84</v>
      </c>
      <c r="M40" s="115"/>
    </row>
    <row r="41" spans="1:13" ht="36" customHeight="1">
      <c r="A41" s="111"/>
      <c r="B41" s="118">
        <f>'Tax Invoice'!D37</f>
        <v>2</v>
      </c>
      <c r="C41" s="128" t="s">
        <v>765</v>
      </c>
      <c r="D41" s="124" t="s">
        <v>765</v>
      </c>
      <c r="E41" s="132" t="s">
        <v>766</v>
      </c>
      <c r="F41" s="124" t="s">
        <v>767</v>
      </c>
      <c r="G41" s="163"/>
      <c r="H41" s="164"/>
      <c r="I41" s="125" t="s">
        <v>768</v>
      </c>
      <c r="J41" s="120">
        <f t="shared" si="0"/>
        <v>17.8</v>
      </c>
      <c r="K41" s="120">
        <v>17.8</v>
      </c>
      <c r="L41" s="122">
        <f t="shared" si="1"/>
        <v>35.6</v>
      </c>
      <c r="M41" s="115"/>
    </row>
    <row r="42" spans="1:13" ht="24" customHeight="1">
      <c r="A42" s="111"/>
      <c r="B42" s="118">
        <f>'Tax Invoice'!D38</f>
        <v>4</v>
      </c>
      <c r="C42" s="128" t="s">
        <v>769</v>
      </c>
      <c r="D42" s="124" t="s">
        <v>769</v>
      </c>
      <c r="E42" s="132" t="s">
        <v>770</v>
      </c>
      <c r="F42" s="124"/>
      <c r="G42" s="163"/>
      <c r="H42" s="164"/>
      <c r="I42" s="125" t="s">
        <v>771</v>
      </c>
      <c r="J42" s="120">
        <f t="shared" si="0"/>
        <v>5.08</v>
      </c>
      <c r="K42" s="120">
        <v>5.08</v>
      </c>
      <c r="L42" s="122">
        <f t="shared" si="1"/>
        <v>20.32</v>
      </c>
      <c r="M42" s="115"/>
    </row>
    <row r="43" spans="1:13" ht="24" customHeight="1">
      <c r="A43" s="111"/>
      <c r="B43" s="118">
        <f>'Tax Invoice'!D39</f>
        <v>6</v>
      </c>
      <c r="C43" s="128" t="s">
        <v>772</v>
      </c>
      <c r="D43" s="124" t="s">
        <v>772</v>
      </c>
      <c r="E43" s="132" t="s">
        <v>773</v>
      </c>
      <c r="F43" s="124"/>
      <c r="G43" s="163"/>
      <c r="H43" s="164"/>
      <c r="I43" s="125" t="s">
        <v>774</v>
      </c>
      <c r="J43" s="120">
        <f t="shared" si="0"/>
        <v>5.08</v>
      </c>
      <c r="K43" s="120">
        <v>5.08</v>
      </c>
      <c r="L43" s="122">
        <f t="shared" si="1"/>
        <v>30.48</v>
      </c>
      <c r="M43" s="115"/>
    </row>
    <row r="44" spans="1:13" ht="24" customHeight="1">
      <c r="A44" s="111"/>
      <c r="B44" s="118">
        <f>'Tax Invoice'!D40</f>
        <v>27</v>
      </c>
      <c r="C44" s="128" t="s">
        <v>775</v>
      </c>
      <c r="D44" s="124" t="s">
        <v>775</v>
      </c>
      <c r="E44" s="132" t="s">
        <v>776</v>
      </c>
      <c r="F44" s="124"/>
      <c r="G44" s="163"/>
      <c r="H44" s="164"/>
      <c r="I44" s="125" t="s">
        <v>777</v>
      </c>
      <c r="J44" s="120">
        <f t="shared" si="0"/>
        <v>6.54</v>
      </c>
      <c r="K44" s="120">
        <v>6.54</v>
      </c>
      <c r="L44" s="122">
        <f t="shared" si="1"/>
        <v>176.58</v>
      </c>
      <c r="M44" s="115"/>
    </row>
    <row r="45" spans="1:13" ht="12.75" customHeight="1">
      <c r="A45" s="111"/>
      <c r="B45" s="118">
        <f>'Tax Invoice'!D41</f>
        <v>4</v>
      </c>
      <c r="C45" s="128" t="s">
        <v>778</v>
      </c>
      <c r="D45" s="124" t="s">
        <v>778</v>
      </c>
      <c r="E45" s="132" t="s">
        <v>779</v>
      </c>
      <c r="F45" s="124" t="s">
        <v>30</v>
      </c>
      <c r="G45" s="163"/>
      <c r="H45" s="164"/>
      <c r="I45" s="125" t="s">
        <v>780</v>
      </c>
      <c r="J45" s="120">
        <f t="shared" si="0"/>
        <v>12.35</v>
      </c>
      <c r="K45" s="120">
        <v>12.35</v>
      </c>
      <c r="L45" s="122">
        <f t="shared" si="1"/>
        <v>49.4</v>
      </c>
      <c r="M45" s="115"/>
    </row>
    <row r="46" spans="1:13" ht="12.75" customHeight="1">
      <c r="A46" s="111"/>
      <c r="B46" s="118">
        <f>'Tax Invoice'!D42</f>
        <v>2</v>
      </c>
      <c r="C46" s="128" t="s">
        <v>781</v>
      </c>
      <c r="D46" s="124" t="s">
        <v>781</v>
      </c>
      <c r="E46" s="132" t="s">
        <v>782</v>
      </c>
      <c r="F46" s="124" t="s">
        <v>28</v>
      </c>
      <c r="G46" s="163"/>
      <c r="H46" s="164"/>
      <c r="I46" s="125" t="s">
        <v>783</v>
      </c>
      <c r="J46" s="120">
        <f t="shared" si="0"/>
        <v>13.08</v>
      </c>
      <c r="K46" s="120">
        <v>13.08</v>
      </c>
      <c r="L46" s="122">
        <f t="shared" si="1"/>
        <v>26.16</v>
      </c>
      <c r="M46" s="115"/>
    </row>
    <row r="47" spans="1:13" ht="12.75" customHeight="1">
      <c r="A47" s="111"/>
      <c r="B47" s="118">
        <f>'Tax Invoice'!D43</f>
        <v>2</v>
      </c>
      <c r="C47" s="128" t="s">
        <v>781</v>
      </c>
      <c r="D47" s="124" t="s">
        <v>781</v>
      </c>
      <c r="E47" s="132" t="s">
        <v>784</v>
      </c>
      <c r="F47" s="124" t="s">
        <v>30</v>
      </c>
      <c r="G47" s="163"/>
      <c r="H47" s="164"/>
      <c r="I47" s="125" t="s">
        <v>783</v>
      </c>
      <c r="J47" s="120">
        <f t="shared" si="0"/>
        <v>13.08</v>
      </c>
      <c r="K47" s="120">
        <v>13.08</v>
      </c>
      <c r="L47" s="122">
        <f t="shared" si="1"/>
        <v>26.16</v>
      </c>
      <c r="M47" s="115"/>
    </row>
    <row r="48" spans="1:13" ht="12.75" customHeight="1">
      <c r="A48" s="111"/>
      <c r="B48" s="118">
        <f>'Tax Invoice'!D44</f>
        <v>2</v>
      </c>
      <c r="C48" s="128" t="s">
        <v>781</v>
      </c>
      <c r="D48" s="124" t="s">
        <v>781</v>
      </c>
      <c r="E48" s="132" t="s">
        <v>785</v>
      </c>
      <c r="F48" s="124" t="s">
        <v>31</v>
      </c>
      <c r="G48" s="163"/>
      <c r="H48" s="164"/>
      <c r="I48" s="125" t="s">
        <v>783</v>
      </c>
      <c r="J48" s="120">
        <f t="shared" si="0"/>
        <v>13.08</v>
      </c>
      <c r="K48" s="120">
        <v>13.08</v>
      </c>
      <c r="L48" s="122">
        <f t="shared" si="1"/>
        <v>26.16</v>
      </c>
      <c r="M48" s="115"/>
    </row>
    <row r="49" spans="1:13" ht="24" customHeight="1">
      <c r="A49" s="111"/>
      <c r="B49" s="118">
        <f>'Tax Invoice'!D45</f>
        <v>6</v>
      </c>
      <c r="C49" s="128" t="s">
        <v>786</v>
      </c>
      <c r="D49" s="124" t="s">
        <v>786</v>
      </c>
      <c r="E49" s="132" t="s">
        <v>787</v>
      </c>
      <c r="F49" s="124" t="s">
        <v>30</v>
      </c>
      <c r="G49" s="163" t="s">
        <v>277</v>
      </c>
      <c r="H49" s="164"/>
      <c r="I49" s="125" t="s">
        <v>788</v>
      </c>
      <c r="J49" s="120">
        <f t="shared" si="0"/>
        <v>25.06</v>
      </c>
      <c r="K49" s="120">
        <v>25.06</v>
      </c>
      <c r="L49" s="122">
        <f t="shared" si="1"/>
        <v>150.35999999999999</v>
      </c>
      <c r="M49" s="115"/>
    </row>
    <row r="50" spans="1:13" ht="24" customHeight="1">
      <c r="A50" s="111"/>
      <c r="B50" s="118">
        <f>'Tax Invoice'!D46</f>
        <v>6</v>
      </c>
      <c r="C50" s="128" t="s">
        <v>789</v>
      </c>
      <c r="D50" s="124" t="s">
        <v>789</v>
      </c>
      <c r="E50" s="132" t="s">
        <v>790</v>
      </c>
      <c r="F50" s="124" t="s">
        <v>30</v>
      </c>
      <c r="G50" s="163"/>
      <c r="H50" s="164"/>
      <c r="I50" s="125" t="s">
        <v>791</v>
      </c>
      <c r="J50" s="120">
        <f t="shared" si="0"/>
        <v>35.96</v>
      </c>
      <c r="K50" s="120">
        <v>35.96</v>
      </c>
      <c r="L50" s="122">
        <f t="shared" si="1"/>
        <v>215.76</v>
      </c>
      <c r="M50" s="115"/>
    </row>
    <row r="51" spans="1:13" ht="24" customHeight="1">
      <c r="A51" s="111"/>
      <c r="B51" s="118">
        <f>'Tax Invoice'!D47</f>
        <v>3</v>
      </c>
      <c r="C51" s="128" t="s">
        <v>792</v>
      </c>
      <c r="D51" s="124" t="s">
        <v>792</v>
      </c>
      <c r="E51" s="132" t="s">
        <v>793</v>
      </c>
      <c r="F51" s="124" t="s">
        <v>30</v>
      </c>
      <c r="G51" s="163" t="s">
        <v>277</v>
      </c>
      <c r="H51" s="164"/>
      <c r="I51" s="125" t="s">
        <v>794</v>
      </c>
      <c r="J51" s="120">
        <f t="shared" si="0"/>
        <v>50.12</v>
      </c>
      <c r="K51" s="120">
        <v>50.12</v>
      </c>
      <c r="L51" s="122">
        <f t="shared" si="1"/>
        <v>150.35999999999999</v>
      </c>
      <c r="M51" s="115"/>
    </row>
    <row r="52" spans="1:13" ht="24" customHeight="1">
      <c r="A52" s="111"/>
      <c r="B52" s="118">
        <f>'Tax Invoice'!D48</f>
        <v>3</v>
      </c>
      <c r="C52" s="128" t="s">
        <v>795</v>
      </c>
      <c r="D52" s="124" t="s">
        <v>795</v>
      </c>
      <c r="E52" s="132" t="s">
        <v>796</v>
      </c>
      <c r="F52" s="124" t="s">
        <v>30</v>
      </c>
      <c r="G52" s="163" t="s">
        <v>277</v>
      </c>
      <c r="H52" s="164"/>
      <c r="I52" s="125" t="s">
        <v>797</v>
      </c>
      <c r="J52" s="120">
        <f t="shared" si="0"/>
        <v>50.49</v>
      </c>
      <c r="K52" s="120">
        <v>50.49</v>
      </c>
      <c r="L52" s="122">
        <f t="shared" si="1"/>
        <v>151.47</v>
      </c>
      <c r="M52" s="115"/>
    </row>
    <row r="53" spans="1:13" ht="24" customHeight="1">
      <c r="A53" s="111"/>
      <c r="B53" s="118">
        <f>'Tax Invoice'!D49</f>
        <v>2</v>
      </c>
      <c r="C53" s="128" t="s">
        <v>798</v>
      </c>
      <c r="D53" s="124" t="s">
        <v>798</v>
      </c>
      <c r="E53" s="132" t="s">
        <v>799</v>
      </c>
      <c r="F53" s="124" t="s">
        <v>30</v>
      </c>
      <c r="G53" s="163" t="s">
        <v>800</v>
      </c>
      <c r="H53" s="164"/>
      <c r="I53" s="125" t="s">
        <v>801</v>
      </c>
      <c r="J53" s="120">
        <f t="shared" si="0"/>
        <v>53.39</v>
      </c>
      <c r="K53" s="120">
        <v>53.39</v>
      </c>
      <c r="L53" s="122">
        <f t="shared" si="1"/>
        <v>106.78</v>
      </c>
      <c r="M53" s="115"/>
    </row>
    <row r="54" spans="1:13" ht="24" customHeight="1">
      <c r="A54" s="111"/>
      <c r="B54" s="118">
        <f>'Tax Invoice'!D50</f>
        <v>2</v>
      </c>
      <c r="C54" s="128" t="s">
        <v>802</v>
      </c>
      <c r="D54" s="124" t="s">
        <v>802</v>
      </c>
      <c r="E54" s="132" t="s">
        <v>803</v>
      </c>
      <c r="F54" s="124" t="s">
        <v>30</v>
      </c>
      <c r="G54" s="163" t="s">
        <v>800</v>
      </c>
      <c r="H54" s="164"/>
      <c r="I54" s="125" t="s">
        <v>804</v>
      </c>
      <c r="J54" s="120">
        <f t="shared" si="0"/>
        <v>56.66</v>
      </c>
      <c r="K54" s="120">
        <v>56.66</v>
      </c>
      <c r="L54" s="122">
        <f t="shared" si="1"/>
        <v>113.32</v>
      </c>
      <c r="M54" s="115"/>
    </row>
    <row r="55" spans="1:13" ht="12.75" customHeight="1">
      <c r="A55" s="111"/>
      <c r="B55" s="118">
        <f>'Tax Invoice'!D51</f>
        <v>2</v>
      </c>
      <c r="C55" s="128" t="s">
        <v>805</v>
      </c>
      <c r="D55" s="124" t="s">
        <v>805</v>
      </c>
      <c r="E55" s="132" t="s">
        <v>806</v>
      </c>
      <c r="F55" s="124" t="s">
        <v>30</v>
      </c>
      <c r="G55" s="163" t="s">
        <v>277</v>
      </c>
      <c r="H55" s="164"/>
      <c r="I55" s="125" t="s">
        <v>807</v>
      </c>
      <c r="J55" s="120">
        <f t="shared" si="0"/>
        <v>53.39</v>
      </c>
      <c r="K55" s="120">
        <v>53.39</v>
      </c>
      <c r="L55" s="122">
        <f t="shared" si="1"/>
        <v>106.78</v>
      </c>
      <c r="M55" s="115"/>
    </row>
    <row r="56" spans="1:13" ht="24" customHeight="1">
      <c r="A56" s="111"/>
      <c r="B56" s="118">
        <f>'Tax Invoice'!D52</f>
        <v>1</v>
      </c>
      <c r="C56" s="128" t="s">
        <v>808</v>
      </c>
      <c r="D56" s="124" t="s">
        <v>808</v>
      </c>
      <c r="E56" s="132" t="s">
        <v>809</v>
      </c>
      <c r="F56" s="124" t="s">
        <v>31</v>
      </c>
      <c r="G56" s="163" t="s">
        <v>115</v>
      </c>
      <c r="H56" s="164"/>
      <c r="I56" s="125" t="s">
        <v>810</v>
      </c>
      <c r="J56" s="120">
        <f t="shared" si="0"/>
        <v>28.33</v>
      </c>
      <c r="K56" s="120">
        <v>28.33</v>
      </c>
      <c r="L56" s="122">
        <f t="shared" si="1"/>
        <v>28.33</v>
      </c>
      <c r="M56" s="115"/>
    </row>
    <row r="57" spans="1:13" ht="24" customHeight="1">
      <c r="A57" s="111"/>
      <c r="B57" s="118">
        <f>'Tax Invoice'!D53</f>
        <v>1</v>
      </c>
      <c r="C57" s="128" t="s">
        <v>811</v>
      </c>
      <c r="D57" s="124" t="s">
        <v>811</v>
      </c>
      <c r="E57" s="132" t="s">
        <v>812</v>
      </c>
      <c r="F57" s="124" t="s">
        <v>275</v>
      </c>
      <c r="G57" s="163"/>
      <c r="H57" s="164"/>
      <c r="I57" s="125" t="s">
        <v>813</v>
      </c>
      <c r="J57" s="120">
        <f t="shared" si="0"/>
        <v>70.819999999999993</v>
      </c>
      <c r="K57" s="120">
        <v>70.819999999999993</v>
      </c>
      <c r="L57" s="122">
        <f t="shared" si="1"/>
        <v>70.819999999999993</v>
      </c>
      <c r="M57" s="115"/>
    </row>
    <row r="58" spans="1:13" ht="24" customHeight="1">
      <c r="A58" s="111"/>
      <c r="B58" s="118">
        <f>'Tax Invoice'!D54</f>
        <v>1</v>
      </c>
      <c r="C58" s="128" t="s">
        <v>814</v>
      </c>
      <c r="D58" s="124" t="s">
        <v>814</v>
      </c>
      <c r="E58" s="132" t="s">
        <v>815</v>
      </c>
      <c r="F58" s="124" t="s">
        <v>217</v>
      </c>
      <c r="G58" s="163"/>
      <c r="H58" s="164"/>
      <c r="I58" s="125" t="s">
        <v>816</v>
      </c>
      <c r="J58" s="120">
        <f t="shared" si="0"/>
        <v>134.38999999999999</v>
      </c>
      <c r="K58" s="120">
        <v>134.38999999999999</v>
      </c>
      <c r="L58" s="122">
        <f t="shared" si="1"/>
        <v>134.38999999999999</v>
      </c>
      <c r="M58" s="115"/>
    </row>
    <row r="59" spans="1:13" ht="24" customHeight="1">
      <c r="A59" s="111"/>
      <c r="B59" s="118">
        <f>'Tax Invoice'!D55</f>
        <v>2</v>
      </c>
      <c r="C59" s="128" t="s">
        <v>817</v>
      </c>
      <c r="D59" s="124" t="s">
        <v>817</v>
      </c>
      <c r="E59" s="132" t="s">
        <v>818</v>
      </c>
      <c r="F59" s="124" t="s">
        <v>30</v>
      </c>
      <c r="G59" s="163"/>
      <c r="H59" s="164"/>
      <c r="I59" s="125" t="s">
        <v>819</v>
      </c>
      <c r="J59" s="120">
        <f t="shared" si="0"/>
        <v>123.49</v>
      </c>
      <c r="K59" s="120">
        <v>123.49</v>
      </c>
      <c r="L59" s="122">
        <f t="shared" si="1"/>
        <v>246.98</v>
      </c>
      <c r="M59" s="115"/>
    </row>
    <row r="60" spans="1:13" ht="24" customHeight="1">
      <c r="A60" s="111"/>
      <c r="B60" s="118">
        <f>'Tax Invoice'!D56</f>
        <v>1</v>
      </c>
      <c r="C60" s="128" t="s">
        <v>820</v>
      </c>
      <c r="D60" s="124" t="s">
        <v>820</v>
      </c>
      <c r="E60" s="132" t="s">
        <v>821</v>
      </c>
      <c r="F60" s="124" t="s">
        <v>30</v>
      </c>
      <c r="G60" s="163"/>
      <c r="H60" s="164"/>
      <c r="I60" s="125" t="s">
        <v>822</v>
      </c>
      <c r="J60" s="120">
        <f t="shared" si="0"/>
        <v>214.29</v>
      </c>
      <c r="K60" s="120">
        <v>214.29</v>
      </c>
      <c r="L60" s="122">
        <f t="shared" si="1"/>
        <v>214.29</v>
      </c>
      <c r="M60" s="115"/>
    </row>
    <row r="61" spans="1:13" ht="24" customHeight="1">
      <c r="A61" s="111"/>
      <c r="B61" s="118">
        <f>'Tax Invoice'!D57</f>
        <v>2</v>
      </c>
      <c r="C61" s="128" t="s">
        <v>823</v>
      </c>
      <c r="D61" s="124" t="s">
        <v>832</v>
      </c>
      <c r="E61" s="132" t="s">
        <v>824</v>
      </c>
      <c r="F61" s="124" t="s">
        <v>30</v>
      </c>
      <c r="G61" s="163" t="s">
        <v>277</v>
      </c>
      <c r="H61" s="164"/>
      <c r="I61" s="125" t="s">
        <v>825</v>
      </c>
      <c r="J61" s="120">
        <f t="shared" si="0"/>
        <v>98.06</v>
      </c>
      <c r="K61" s="120">
        <v>98.06</v>
      </c>
      <c r="L61" s="122">
        <f t="shared" si="1"/>
        <v>196.12</v>
      </c>
      <c r="M61" s="115"/>
    </row>
    <row r="62" spans="1:13" ht="24" customHeight="1">
      <c r="A62" s="111"/>
      <c r="B62" s="118">
        <f>'Tax Invoice'!D58</f>
        <v>2</v>
      </c>
      <c r="C62" s="128" t="s">
        <v>826</v>
      </c>
      <c r="D62" s="124" t="s">
        <v>826</v>
      </c>
      <c r="E62" s="132" t="s">
        <v>827</v>
      </c>
      <c r="F62" s="124" t="s">
        <v>30</v>
      </c>
      <c r="G62" s="163" t="s">
        <v>277</v>
      </c>
      <c r="H62" s="164"/>
      <c r="I62" s="125" t="s">
        <v>828</v>
      </c>
      <c r="J62" s="120">
        <f t="shared" si="0"/>
        <v>98.06</v>
      </c>
      <c r="K62" s="120">
        <v>98.06</v>
      </c>
      <c r="L62" s="122">
        <f t="shared" si="1"/>
        <v>196.12</v>
      </c>
      <c r="M62" s="115"/>
    </row>
    <row r="63" spans="1:13" ht="24" customHeight="1">
      <c r="A63" s="111"/>
      <c r="B63" s="119">
        <f>'Tax Invoice'!D59</f>
        <v>3</v>
      </c>
      <c r="C63" s="129" t="s">
        <v>829</v>
      </c>
      <c r="D63" s="126" t="s">
        <v>829</v>
      </c>
      <c r="E63" s="133" t="s">
        <v>830</v>
      </c>
      <c r="F63" s="126" t="s">
        <v>30</v>
      </c>
      <c r="G63" s="165" t="s">
        <v>277</v>
      </c>
      <c r="H63" s="166"/>
      <c r="I63" s="127" t="s">
        <v>833</v>
      </c>
      <c r="J63" s="121">
        <f t="shared" si="0"/>
        <v>125.31</v>
      </c>
      <c r="K63" s="121">
        <v>125.31</v>
      </c>
      <c r="L63" s="123">
        <f t="shared" si="1"/>
        <v>375.93</v>
      </c>
      <c r="M63" s="115"/>
    </row>
    <row r="64" spans="1:13" ht="12.75" customHeight="1">
      <c r="A64" s="111"/>
      <c r="B64" s="147">
        <f>SUM(B22:B63)</f>
        <v>188</v>
      </c>
      <c r="C64" s="137" t="s">
        <v>148</v>
      </c>
      <c r="D64" s="137"/>
      <c r="E64" s="137"/>
      <c r="F64" s="137"/>
      <c r="G64" s="137"/>
      <c r="H64" s="137"/>
      <c r="I64" s="137"/>
      <c r="J64" s="143" t="s">
        <v>259</v>
      </c>
      <c r="K64" s="143" t="s">
        <v>259</v>
      </c>
      <c r="L64" s="140">
        <f>SUM(L22:L63)</f>
        <v>5539.39</v>
      </c>
      <c r="M64" s="115"/>
    </row>
    <row r="65" spans="1:13" ht="12.75" customHeight="1">
      <c r="A65" s="111"/>
      <c r="B65" s="137"/>
      <c r="C65" s="137"/>
      <c r="D65" s="137"/>
      <c r="E65" s="137"/>
      <c r="F65" s="137"/>
      <c r="G65" s="137"/>
      <c r="H65" s="137"/>
      <c r="I65" s="137"/>
      <c r="J65" s="142" t="s">
        <v>188</v>
      </c>
      <c r="K65" s="142" t="s">
        <v>188</v>
      </c>
      <c r="L65" s="140">
        <f>Invoice!K65</f>
        <v>-2215.7560000000003</v>
      </c>
      <c r="M65" s="115"/>
    </row>
    <row r="66" spans="1:13" ht="12.75" customHeight="1" outlineLevel="1">
      <c r="A66" s="111"/>
      <c r="B66" s="137"/>
      <c r="C66" s="137"/>
      <c r="D66" s="137"/>
      <c r="E66" s="137"/>
      <c r="F66" s="137"/>
      <c r="G66" s="137"/>
      <c r="H66" s="137"/>
      <c r="I66" s="137"/>
      <c r="J66" s="143" t="s">
        <v>189</v>
      </c>
      <c r="K66" s="143" t="s">
        <v>189</v>
      </c>
      <c r="L66" s="140">
        <f>Invoice!K66</f>
        <v>0</v>
      </c>
      <c r="M66" s="115"/>
    </row>
    <row r="67" spans="1:13" ht="12.75" customHeight="1">
      <c r="A67" s="111"/>
      <c r="B67" s="137"/>
      <c r="C67" s="137"/>
      <c r="D67" s="137"/>
      <c r="E67" s="137"/>
      <c r="F67" s="137"/>
      <c r="G67" s="137"/>
      <c r="H67" s="137"/>
      <c r="I67" s="137"/>
      <c r="J67" s="143" t="s">
        <v>261</v>
      </c>
      <c r="K67" s="143" t="s">
        <v>261</v>
      </c>
      <c r="L67" s="140">
        <f>SUM(L64:L66)</f>
        <v>3323.634</v>
      </c>
      <c r="M67" s="115"/>
    </row>
    <row r="68" spans="1:13" ht="12.75" customHeight="1">
      <c r="A68" s="6"/>
      <c r="B68" s="7"/>
      <c r="C68" s="7"/>
      <c r="D68" s="7"/>
      <c r="E68" s="7"/>
      <c r="F68" s="7"/>
      <c r="G68" s="7"/>
      <c r="H68" s="7"/>
      <c r="I68" s="7" t="s">
        <v>834</v>
      </c>
      <c r="J68" s="7"/>
      <c r="K68" s="7"/>
      <c r="L68" s="7"/>
      <c r="M68" s="8"/>
    </row>
    <row r="69" spans="1:13" ht="12.75" customHeight="1"/>
    <row r="70" spans="1:13" ht="12.75" customHeight="1"/>
    <row r="71" spans="1:13" ht="12.75" customHeight="1"/>
    <row r="72" spans="1:13" ht="12.75" customHeight="1"/>
    <row r="73" spans="1:13" ht="12.75" customHeight="1"/>
    <row r="74" spans="1:13" ht="12.75" customHeight="1"/>
    <row r="75" spans="1:13" ht="12.75" customHeight="1"/>
  </sheetData>
  <mergeCells count="48">
    <mergeCell ref="G21:H21"/>
    <mergeCell ref="G22:H22"/>
    <mergeCell ref="G23:H23"/>
    <mergeCell ref="K6:K7"/>
    <mergeCell ref="L6:L7"/>
    <mergeCell ref="L10:L11"/>
    <mergeCell ref="L14:L15"/>
    <mergeCell ref="G20:H20"/>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0" customWidth="1"/>
    <col min="2" max="2" width="14.42578125" style="80" customWidth="1"/>
    <col min="3" max="3" width="5.28515625" style="80" hidden="1" customWidth="1"/>
    <col min="4" max="4" width="5.28515625" style="80" customWidth="1"/>
    <col min="5" max="6" width="11.5703125" style="80" customWidth="1"/>
    <col min="7" max="7" width="11.140625" style="80" customWidth="1"/>
    <col min="8" max="8" width="14.5703125" style="80" customWidth="1"/>
    <col min="9" max="9" width="9.140625" style="80"/>
    <col min="10" max="10" width="25" style="80" customWidth="1"/>
    <col min="11" max="13" width="9.140625" style="80" customWidth="1"/>
    <col min="14" max="14" width="10.28515625" style="80" customWidth="1"/>
    <col min="15" max="15" width="9.140625" style="80" customWidth="1"/>
    <col min="16" max="257" width="9.140625" style="80" hidden="1" customWidth="1"/>
    <col min="258" max="258" width="53.7109375" style="80" hidden="1" customWidth="1"/>
    <col min="259" max="259" width="9.140625" style="80" hidden="1" customWidth="1"/>
    <col min="260" max="260" width="7.28515625" style="80" hidden="1" customWidth="1"/>
    <col min="261" max="261" width="11.28515625" style="80" hidden="1" customWidth="1"/>
    <col min="262" max="262" width="10.28515625" style="80" hidden="1" customWidth="1"/>
    <col min="263" max="263" width="10" style="80" hidden="1" customWidth="1"/>
    <col min="264" max="264" width="12.140625" style="80" hidden="1" customWidth="1"/>
    <col min="265" max="265" width="9.140625" style="80" hidden="1" customWidth="1"/>
    <col min="266" max="266" width="25" style="80" hidden="1" customWidth="1"/>
    <col min="267" max="513" width="9.140625" style="80" hidden="1" customWidth="1"/>
    <col min="514" max="514" width="53.7109375" style="80" hidden="1" customWidth="1"/>
    <col min="515" max="515" width="9.140625" style="80" hidden="1" customWidth="1"/>
    <col min="516" max="516" width="7.28515625" style="80" hidden="1" customWidth="1"/>
    <col min="517" max="517" width="11.28515625" style="80" hidden="1" customWidth="1"/>
    <col min="518" max="518" width="10.28515625" style="80" hidden="1" customWidth="1"/>
    <col min="519" max="519" width="10" style="80" hidden="1" customWidth="1"/>
    <col min="520" max="520" width="12.140625" style="80" hidden="1" customWidth="1"/>
    <col min="521" max="521" width="9.140625" style="80" hidden="1" customWidth="1"/>
    <col min="522" max="522" width="25" style="80" hidden="1" customWidth="1"/>
    <col min="523" max="769" width="9.140625" style="80" hidden="1" customWidth="1"/>
    <col min="770" max="770" width="53.7109375" style="80" hidden="1" customWidth="1"/>
    <col min="771" max="771" width="9.140625" style="80" hidden="1" customWidth="1"/>
    <col min="772" max="772" width="7.28515625" style="80" hidden="1" customWidth="1"/>
    <col min="773" max="773" width="11.28515625" style="80" hidden="1" customWidth="1"/>
    <col min="774" max="774" width="10.28515625" style="80" hidden="1" customWidth="1"/>
    <col min="775" max="775" width="10" style="80" hidden="1" customWidth="1"/>
    <col min="776" max="776" width="12.140625" style="80" hidden="1" customWidth="1"/>
    <col min="777" max="777" width="9.140625" style="80" hidden="1" customWidth="1"/>
    <col min="778" max="778" width="25" style="80" hidden="1" customWidth="1"/>
    <col min="779" max="1025" width="9.140625" style="80" hidden="1" customWidth="1"/>
    <col min="1026" max="1026" width="53.7109375" style="80" hidden="1" customWidth="1"/>
    <col min="1027" max="1027" width="9.140625" style="80" hidden="1" customWidth="1"/>
    <col min="1028" max="1028" width="7.28515625" style="80" hidden="1" customWidth="1"/>
    <col min="1029" max="1029" width="11.28515625" style="80" hidden="1" customWidth="1"/>
    <col min="1030" max="1030" width="10.28515625" style="80" hidden="1" customWidth="1"/>
    <col min="1031" max="1031" width="10" style="80" hidden="1" customWidth="1"/>
    <col min="1032" max="1032" width="12.140625" style="80" hidden="1" customWidth="1"/>
    <col min="1033" max="1033" width="9.140625" style="80" hidden="1" customWidth="1"/>
    <col min="1034" max="1034" width="25" style="80" hidden="1" customWidth="1"/>
    <col min="1035" max="1281" width="9.140625" style="80" hidden="1" customWidth="1"/>
    <col min="1282" max="1282" width="53.7109375" style="80" hidden="1" customWidth="1"/>
    <col min="1283" max="1283" width="9.140625" style="80" hidden="1" customWidth="1"/>
    <col min="1284" max="1284" width="7.28515625" style="80" hidden="1" customWidth="1"/>
    <col min="1285" max="1285" width="11.28515625" style="80" hidden="1" customWidth="1"/>
    <col min="1286" max="1286" width="10.28515625" style="80" hidden="1" customWidth="1"/>
    <col min="1287" max="1287" width="10" style="80" hidden="1" customWidth="1"/>
    <col min="1288" max="1288" width="12.140625" style="80" hidden="1" customWidth="1"/>
    <col min="1289" max="1289" width="9.140625" style="80" hidden="1" customWidth="1"/>
    <col min="1290" max="1290" width="25" style="80" hidden="1" customWidth="1"/>
    <col min="1291" max="1537" width="9.140625" style="80" hidden="1" customWidth="1"/>
    <col min="1538" max="1538" width="53.7109375" style="80" hidden="1" customWidth="1"/>
    <col min="1539" max="1539" width="9.140625" style="80" hidden="1" customWidth="1"/>
    <col min="1540" max="1540" width="7.28515625" style="80" hidden="1" customWidth="1"/>
    <col min="1541" max="1541" width="11.28515625" style="80" hidden="1" customWidth="1"/>
    <col min="1542" max="1542" width="10.28515625" style="80" hidden="1" customWidth="1"/>
    <col min="1543" max="1543" width="10" style="80" hidden="1" customWidth="1"/>
    <col min="1544" max="1544" width="12.140625" style="80" hidden="1" customWidth="1"/>
    <col min="1545" max="1545" width="9.140625" style="80" hidden="1" customWidth="1"/>
    <col min="1546" max="1546" width="25" style="80" hidden="1" customWidth="1"/>
    <col min="1547" max="1793" width="9.140625" style="80" hidden="1" customWidth="1"/>
    <col min="1794" max="1794" width="53.7109375" style="80" hidden="1" customWidth="1"/>
    <col min="1795" max="1795" width="9.140625" style="80" hidden="1" customWidth="1"/>
    <col min="1796" max="1796" width="7.28515625" style="80" hidden="1" customWidth="1"/>
    <col min="1797" max="1797" width="11.28515625" style="80" hidden="1" customWidth="1"/>
    <col min="1798" max="1798" width="10.28515625" style="80" hidden="1" customWidth="1"/>
    <col min="1799" max="1799" width="10" style="80" hidden="1" customWidth="1"/>
    <col min="1800" max="1800" width="12.140625" style="80" hidden="1" customWidth="1"/>
    <col min="1801" max="1801" width="9.140625" style="80" hidden="1" customWidth="1"/>
    <col min="1802" max="1802" width="25" style="80" hidden="1" customWidth="1"/>
    <col min="1803" max="2049" width="9.140625" style="80" hidden="1" customWidth="1"/>
    <col min="2050" max="2050" width="53.7109375" style="80" hidden="1" customWidth="1"/>
    <col min="2051" max="2051" width="9.140625" style="80" hidden="1" customWidth="1"/>
    <col min="2052" max="2052" width="7.28515625" style="80" hidden="1" customWidth="1"/>
    <col min="2053" max="2053" width="11.28515625" style="80" hidden="1" customWidth="1"/>
    <col min="2054" max="2054" width="10.28515625" style="80" hidden="1" customWidth="1"/>
    <col min="2055" max="2055" width="10" style="80" hidden="1" customWidth="1"/>
    <col min="2056" max="2056" width="12.140625" style="80" hidden="1" customWidth="1"/>
    <col min="2057" max="2057" width="9.140625" style="80" hidden="1" customWidth="1"/>
    <col min="2058" max="2058" width="25" style="80" hidden="1" customWidth="1"/>
    <col min="2059" max="2305" width="9.140625" style="80" hidden="1" customWidth="1"/>
    <col min="2306" max="2306" width="53.7109375" style="80" hidden="1" customWidth="1"/>
    <col min="2307" max="2307" width="9.140625" style="80" hidden="1" customWidth="1"/>
    <col min="2308" max="2308" width="7.28515625" style="80" hidden="1" customWidth="1"/>
    <col min="2309" max="2309" width="11.28515625" style="80" hidden="1" customWidth="1"/>
    <col min="2310" max="2310" width="10.28515625" style="80" hidden="1" customWidth="1"/>
    <col min="2311" max="2311" width="10" style="80" hidden="1" customWidth="1"/>
    <col min="2312" max="2312" width="12.140625" style="80" hidden="1" customWidth="1"/>
    <col min="2313" max="2313" width="9.140625" style="80" hidden="1" customWidth="1"/>
    <col min="2314" max="2314" width="25" style="80" hidden="1" customWidth="1"/>
    <col min="2315" max="2561" width="9.140625" style="80" hidden="1" customWidth="1"/>
    <col min="2562" max="2562" width="53.7109375" style="80" hidden="1" customWidth="1"/>
    <col min="2563" max="2563" width="9.140625" style="80" hidden="1" customWidth="1"/>
    <col min="2564" max="2564" width="7.28515625" style="80" hidden="1" customWidth="1"/>
    <col min="2565" max="2565" width="11.28515625" style="80" hidden="1" customWidth="1"/>
    <col min="2566" max="2566" width="10.28515625" style="80" hidden="1" customWidth="1"/>
    <col min="2567" max="2567" width="10" style="80" hidden="1" customWidth="1"/>
    <col min="2568" max="2568" width="12.140625" style="80" hidden="1" customWidth="1"/>
    <col min="2569" max="2569" width="9.140625" style="80" hidden="1" customWidth="1"/>
    <col min="2570" max="2570" width="25" style="80" hidden="1" customWidth="1"/>
    <col min="2571" max="2817" width="9.140625" style="80" hidden="1" customWidth="1"/>
    <col min="2818" max="2818" width="53.7109375" style="80" hidden="1" customWidth="1"/>
    <col min="2819" max="2819" width="9.140625" style="80" hidden="1" customWidth="1"/>
    <col min="2820" max="2820" width="7.28515625" style="80" hidden="1" customWidth="1"/>
    <col min="2821" max="2821" width="11.28515625" style="80" hidden="1" customWidth="1"/>
    <col min="2822" max="2822" width="10.28515625" style="80" hidden="1" customWidth="1"/>
    <col min="2823" max="2823" width="10" style="80" hidden="1" customWidth="1"/>
    <col min="2824" max="2824" width="12.140625" style="80" hidden="1" customWidth="1"/>
    <col min="2825" max="2825" width="9.140625" style="80" hidden="1" customWidth="1"/>
    <col min="2826" max="2826" width="25" style="80" hidden="1" customWidth="1"/>
    <col min="2827" max="3073" width="9.140625" style="80" hidden="1" customWidth="1"/>
    <col min="3074" max="3074" width="53.7109375" style="80" hidden="1" customWidth="1"/>
    <col min="3075" max="3075" width="9.140625" style="80" hidden="1" customWidth="1"/>
    <col min="3076" max="3076" width="7.28515625" style="80" hidden="1" customWidth="1"/>
    <col min="3077" max="3077" width="11.28515625" style="80" hidden="1" customWidth="1"/>
    <col min="3078" max="3078" width="10.28515625" style="80" hidden="1" customWidth="1"/>
    <col min="3079" max="3079" width="10" style="80" hidden="1" customWidth="1"/>
    <col min="3080" max="3080" width="12.140625" style="80" hidden="1" customWidth="1"/>
    <col min="3081" max="3081" width="9.140625" style="80" hidden="1" customWidth="1"/>
    <col min="3082" max="3082" width="25" style="80" hidden="1" customWidth="1"/>
    <col min="3083" max="3329" width="9.140625" style="80" hidden="1" customWidth="1"/>
    <col min="3330" max="3330" width="53.7109375" style="80" hidden="1" customWidth="1"/>
    <col min="3331" max="3331" width="9.140625" style="80" hidden="1" customWidth="1"/>
    <col min="3332" max="3332" width="7.28515625" style="80" hidden="1" customWidth="1"/>
    <col min="3333" max="3333" width="11.28515625" style="80" hidden="1" customWidth="1"/>
    <col min="3334" max="3334" width="10.28515625" style="80" hidden="1" customWidth="1"/>
    <col min="3335" max="3335" width="10" style="80" hidden="1" customWidth="1"/>
    <col min="3336" max="3336" width="12.140625" style="80" hidden="1" customWidth="1"/>
    <col min="3337" max="3337" width="9.140625" style="80" hidden="1" customWidth="1"/>
    <col min="3338" max="3338" width="25" style="80" hidden="1" customWidth="1"/>
    <col min="3339" max="3585" width="9.140625" style="80" hidden="1" customWidth="1"/>
    <col min="3586" max="3586" width="53.7109375" style="80" hidden="1" customWidth="1"/>
    <col min="3587" max="3587" width="9.140625" style="80" hidden="1" customWidth="1"/>
    <col min="3588" max="3588" width="7.28515625" style="80" hidden="1" customWidth="1"/>
    <col min="3589" max="3589" width="11.28515625" style="80" hidden="1" customWidth="1"/>
    <col min="3590" max="3590" width="10.28515625" style="80" hidden="1" customWidth="1"/>
    <col min="3591" max="3591" width="10" style="80" hidden="1" customWidth="1"/>
    <col min="3592" max="3592" width="12.140625" style="80" hidden="1" customWidth="1"/>
    <col min="3593" max="3593" width="9.140625" style="80" hidden="1" customWidth="1"/>
    <col min="3594" max="3594" width="25" style="80" hidden="1" customWidth="1"/>
    <col min="3595" max="3841" width="9.140625" style="80" hidden="1" customWidth="1"/>
    <col min="3842" max="3842" width="53.7109375" style="80" hidden="1" customWidth="1"/>
    <col min="3843" max="3843" width="9.140625" style="80" hidden="1" customWidth="1"/>
    <col min="3844" max="3844" width="7.28515625" style="80" hidden="1" customWidth="1"/>
    <col min="3845" max="3845" width="11.28515625" style="80" hidden="1" customWidth="1"/>
    <col min="3846" max="3846" width="10.28515625" style="80" hidden="1" customWidth="1"/>
    <col min="3847" max="3847" width="10" style="80" hidden="1" customWidth="1"/>
    <col min="3848" max="3848" width="12.140625" style="80" hidden="1" customWidth="1"/>
    <col min="3849" max="3849" width="9.140625" style="80" hidden="1" customWidth="1"/>
    <col min="3850" max="3850" width="25" style="80" hidden="1" customWidth="1"/>
    <col min="3851" max="4097" width="9.140625" style="80" hidden="1" customWidth="1"/>
    <col min="4098" max="4098" width="53.7109375" style="80" hidden="1" customWidth="1"/>
    <col min="4099" max="4099" width="9.140625" style="80" hidden="1" customWidth="1"/>
    <col min="4100" max="4100" width="7.28515625" style="80" hidden="1" customWidth="1"/>
    <col min="4101" max="4101" width="11.28515625" style="80" hidden="1" customWidth="1"/>
    <col min="4102" max="4102" width="10.28515625" style="80" hidden="1" customWidth="1"/>
    <col min="4103" max="4103" width="10" style="80" hidden="1" customWidth="1"/>
    <col min="4104" max="4104" width="12.140625" style="80" hidden="1" customWidth="1"/>
    <col min="4105" max="4105" width="9.140625" style="80" hidden="1" customWidth="1"/>
    <col min="4106" max="4106" width="25" style="80" hidden="1" customWidth="1"/>
    <col min="4107" max="4353" width="9.140625" style="80" hidden="1" customWidth="1"/>
    <col min="4354" max="4354" width="53.7109375" style="80" hidden="1" customWidth="1"/>
    <col min="4355" max="4355" width="9.140625" style="80" hidden="1" customWidth="1"/>
    <col min="4356" max="4356" width="7.28515625" style="80" hidden="1" customWidth="1"/>
    <col min="4357" max="4357" width="11.28515625" style="80" hidden="1" customWidth="1"/>
    <col min="4358" max="4358" width="10.28515625" style="80" hidden="1" customWidth="1"/>
    <col min="4359" max="4359" width="10" style="80" hidden="1" customWidth="1"/>
    <col min="4360" max="4360" width="12.140625" style="80" hidden="1" customWidth="1"/>
    <col min="4361" max="4361" width="9.140625" style="80" hidden="1" customWidth="1"/>
    <col min="4362" max="4362" width="25" style="80" hidden="1" customWidth="1"/>
    <col min="4363" max="4609" width="9.140625" style="80" hidden="1" customWidth="1"/>
    <col min="4610" max="4610" width="53.7109375" style="80" hidden="1" customWidth="1"/>
    <col min="4611" max="4611" width="9.140625" style="80" hidden="1" customWidth="1"/>
    <col min="4612" max="4612" width="7.28515625" style="80" hidden="1" customWidth="1"/>
    <col min="4613" max="4613" width="11.28515625" style="80" hidden="1" customWidth="1"/>
    <col min="4614" max="4614" width="10.28515625" style="80" hidden="1" customWidth="1"/>
    <col min="4615" max="4615" width="10" style="80" hidden="1" customWidth="1"/>
    <col min="4616" max="4616" width="12.140625" style="80" hidden="1" customWidth="1"/>
    <col min="4617" max="4617" width="9.140625" style="80" hidden="1" customWidth="1"/>
    <col min="4618" max="4618" width="25" style="80" hidden="1" customWidth="1"/>
    <col min="4619" max="4865" width="9.140625" style="80" hidden="1" customWidth="1"/>
    <col min="4866" max="4866" width="53.7109375" style="80" hidden="1" customWidth="1"/>
    <col min="4867" max="4867" width="9.140625" style="80" hidden="1" customWidth="1"/>
    <col min="4868" max="4868" width="7.28515625" style="80" hidden="1" customWidth="1"/>
    <col min="4869" max="4869" width="11.28515625" style="80" hidden="1" customWidth="1"/>
    <col min="4870" max="4870" width="10.28515625" style="80" hidden="1" customWidth="1"/>
    <col min="4871" max="4871" width="10" style="80" hidden="1" customWidth="1"/>
    <col min="4872" max="4872" width="12.140625" style="80" hidden="1" customWidth="1"/>
    <col min="4873" max="4873" width="9.140625" style="80" hidden="1" customWidth="1"/>
    <col min="4874" max="4874" width="25" style="80" hidden="1" customWidth="1"/>
    <col min="4875" max="5121" width="9.140625" style="80" hidden="1" customWidth="1"/>
    <col min="5122" max="5122" width="53.7109375" style="80" hidden="1" customWidth="1"/>
    <col min="5123" max="5123" width="9.140625" style="80" hidden="1" customWidth="1"/>
    <col min="5124" max="5124" width="7.28515625" style="80" hidden="1" customWidth="1"/>
    <col min="5125" max="5125" width="11.28515625" style="80" hidden="1" customWidth="1"/>
    <col min="5126" max="5126" width="10.28515625" style="80" hidden="1" customWidth="1"/>
    <col min="5127" max="5127" width="10" style="80" hidden="1" customWidth="1"/>
    <col min="5128" max="5128" width="12.140625" style="80" hidden="1" customWidth="1"/>
    <col min="5129" max="5129" width="9.140625" style="80" hidden="1" customWidth="1"/>
    <col min="5130" max="5130" width="25" style="80" hidden="1" customWidth="1"/>
    <col min="5131" max="5377" width="9.140625" style="80" hidden="1" customWidth="1"/>
    <col min="5378" max="5378" width="53.7109375" style="80" hidden="1" customWidth="1"/>
    <col min="5379" max="5379" width="9.140625" style="80" hidden="1" customWidth="1"/>
    <col min="5380" max="5380" width="7.28515625" style="80" hidden="1" customWidth="1"/>
    <col min="5381" max="5381" width="11.28515625" style="80" hidden="1" customWidth="1"/>
    <col min="5382" max="5382" width="10.28515625" style="80" hidden="1" customWidth="1"/>
    <col min="5383" max="5383" width="10" style="80" hidden="1" customWidth="1"/>
    <col min="5384" max="5384" width="12.140625" style="80" hidden="1" customWidth="1"/>
    <col min="5385" max="5385" width="9.140625" style="80" hidden="1" customWidth="1"/>
    <col min="5386" max="5386" width="25" style="80" hidden="1" customWidth="1"/>
    <col min="5387" max="5633" width="9.140625" style="80" hidden="1" customWidth="1"/>
    <col min="5634" max="5634" width="53.7109375" style="80" hidden="1" customWidth="1"/>
    <col min="5635" max="5635" width="9.140625" style="80" hidden="1" customWidth="1"/>
    <col min="5636" max="5636" width="7.28515625" style="80" hidden="1" customWidth="1"/>
    <col min="5637" max="5637" width="11.28515625" style="80" hidden="1" customWidth="1"/>
    <col min="5638" max="5638" width="10.28515625" style="80" hidden="1" customWidth="1"/>
    <col min="5639" max="5639" width="10" style="80" hidden="1" customWidth="1"/>
    <col min="5640" max="5640" width="12.140625" style="80" hidden="1" customWidth="1"/>
    <col min="5641" max="5641" width="9.140625" style="80" hidden="1" customWidth="1"/>
    <col min="5642" max="5642" width="25" style="80" hidden="1" customWidth="1"/>
    <col min="5643" max="5889" width="9.140625" style="80" hidden="1" customWidth="1"/>
    <col min="5890" max="5890" width="53.7109375" style="80" hidden="1" customWidth="1"/>
    <col min="5891" max="5891" width="9.140625" style="80" hidden="1" customWidth="1"/>
    <col min="5892" max="5892" width="7.28515625" style="80" hidden="1" customWidth="1"/>
    <col min="5893" max="5893" width="11.28515625" style="80" hidden="1" customWidth="1"/>
    <col min="5894" max="5894" width="10.28515625" style="80" hidden="1" customWidth="1"/>
    <col min="5895" max="5895" width="10" style="80" hidden="1" customWidth="1"/>
    <col min="5896" max="5896" width="12.140625" style="80" hidden="1" customWidth="1"/>
    <col min="5897" max="5897" width="9.140625" style="80" hidden="1" customWidth="1"/>
    <col min="5898" max="5898" width="25" style="80" hidden="1" customWidth="1"/>
    <col min="5899" max="6145" width="9.140625" style="80" hidden="1" customWidth="1"/>
    <col min="6146" max="6146" width="53.7109375" style="80" hidden="1" customWidth="1"/>
    <col min="6147" max="6147" width="9.140625" style="80" hidden="1" customWidth="1"/>
    <col min="6148" max="6148" width="7.28515625" style="80" hidden="1" customWidth="1"/>
    <col min="6149" max="6149" width="11.28515625" style="80" hidden="1" customWidth="1"/>
    <col min="6150" max="6150" width="10.28515625" style="80" hidden="1" customWidth="1"/>
    <col min="6151" max="6151" width="10" style="80" hidden="1" customWidth="1"/>
    <col min="6152" max="6152" width="12.140625" style="80" hidden="1" customWidth="1"/>
    <col min="6153" max="6153" width="9.140625" style="80" hidden="1" customWidth="1"/>
    <col min="6154" max="6154" width="25" style="80" hidden="1" customWidth="1"/>
    <col min="6155" max="6401" width="9.140625" style="80" hidden="1" customWidth="1"/>
    <col min="6402" max="6402" width="53.7109375" style="80" hidden="1" customWidth="1"/>
    <col min="6403" max="6403" width="9.140625" style="80" hidden="1" customWidth="1"/>
    <col min="6404" max="6404" width="7.28515625" style="80" hidden="1" customWidth="1"/>
    <col min="6405" max="6405" width="11.28515625" style="80" hidden="1" customWidth="1"/>
    <col min="6406" max="6406" width="10.28515625" style="80" hidden="1" customWidth="1"/>
    <col min="6407" max="6407" width="10" style="80" hidden="1" customWidth="1"/>
    <col min="6408" max="6408" width="12.140625" style="80" hidden="1" customWidth="1"/>
    <col min="6409" max="6409" width="9.140625" style="80" hidden="1" customWidth="1"/>
    <col min="6410" max="6410" width="25" style="80" hidden="1" customWidth="1"/>
    <col min="6411" max="6657" width="9.140625" style="80" hidden="1" customWidth="1"/>
    <col min="6658" max="6658" width="53.7109375" style="80" hidden="1" customWidth="1"/>
    <col min="6659" max="6659" width="9.140625" style="80" hidden="1" customWidth="1"/>
    <col min="6660" max="6660" width="7.28515625" style="80" hidden="1" customWidth="1"/>
    <col min="6661" max="6661" width="11.28515625" style="80" hidden="1" customWidth="1"/>
    <col min="6662" max="6662" width="10.28515625" style="80" hidden="1" customWidth="1"/>
    <col min="6663" max="6663" width="10" style="80" hidden="1" customWidth="1"/>
    <col min="6664" max="6664" width="12.140625" style="80" hidden="1" customWidth="1"/>
    <col min="6665" max="6665" width="9.140625" style="80" hidden="1" customWidth="1"/>
    <col min="6666" max="6666" width="25" style="80" hidden="1" customWidth="1"/>
    <col min="6667" max="6913" width="9.140625" style="80" hidden="1" customWidth="1"/>
    <col min="6914" max="6914" width="53.7109375" style="80" hidden="1" customWidth="1"/>
    <col min="6915" max="6915" width="9.140625" style="80" hidden="1" customWidth="1"/>
    <col min="6916" max="6916" width="7.28515625" style="80" hidden="1" customWidth="1"/>
    <col min="6917" max="6917" width="11.28515625" style="80" hidden="1" customWidth="1"/>
    <col min="6918" max="6918" width="10.28515625" style="80" hidden="1" customWidth="1"/>
    <col min="6919" max="6919" width="10" style="80" hidden="1" customWidth="1"/>
    <col min="6920" max="6920" width="12.140625" style="80" hidden="1" customWidth="1"/>
    <col min="6921" max="6921" width="9.140625" style="80" hidden="1" customWidth="1"/>
    <col min="6922" max="6922" width="25" style="80" hidden="1" customWidth="1"/>
    <col min="6923" max="7169" width="9.140625" style="80" hidden="1" customWidth="1"/>
    <col min="7170" max="7170" width="53.7109375" style="80" hidden="1" customWidth="1"/>
    <col min="7171" max="7171" width="9.140625" style="80" hidden="1" customWidth="1"/>
    <col min="7172" max="7172" width="7.28515625" style="80" hidden="1" customWidth="1"/>
    <col min="7173" max="7173" width="11.28515625" style="80" hidden="1" customWidth="1"/>
    <col min="7174" max="7174" width="10.28515625" style="80" hidden="1" customWidth="1"/>
    <col min="7175" max="7175" width="10" style="80" hidden="1" customWidth="1"/>
    <col min="7176" max="7176" width="12.140625" style="80" hidden="1" customWidth="1"/>
    <col min="7177" max="7177" width="9.140625" style="80" hidden="1" customWidth="1"/>
    <col min="7178" max="7178" width="25" style="80" hidden="1" customWidth="1"/>
    <col min="7179" max="7425" width="9.140625" style="80" hidden="1" customWidth="1"/>
    <col min="7426" max="7426" width="53.7109375" style="80" hidden="1" customWidth="1"/>
    <col min="7427" max="7427" width="9.140625" style="80" hidden="1" customWidth="1"/>
    <col min="7428" max="7428" width="7.28515625" style="80" hidden="1" customWidth="1"/>
    <col min="7429" max="7429" width="11.28515625" style="80" hidden="1" customWidth="1"/>
    <col min="7430" max="7430" width="10.28515625" style="80" hidden="1" customWidth="1"/>
    <col min="7431" max="7431" width="10" style="80" hidden="1" customWidth="1"/>
    <col min="7432" max="7432" width="12.140625" style="80" hidden="1" customWidth="1"/>
    <col min="7433" max="7433" width="9.140625" style="80" hidden="1" customWidth="1"/>
    <col min="7434" max="7434" width="25" style="80" hidden="1" customWidth="1"/>
    <col min="7435" max="7681" width="9.140625" style="80" hidden="1" customWidth="1"/>
    <col min="7682" max="7682" width="53.7109375" style="80" hidden="1" customWidth="1"/>
    <col min="7683" max="7683" width="9.140625" style="80" hidden="1" customWidth="1"/>
    <col min="7684" max="7684" width="7.28515625" style="80" hidden="1" customWidth="1"/>
    <col min="7685" max="7685" width="11.28515625" style="80" hidden="1" customWidth="1"/>
    <col min="7686" max="7686" width="10.28515625" style="80" hidden="1" customWidth="1"/>
    <col min="7687" max="7687" width="10" style="80" hidden="1" customWidth="1"/>
    <col min="7688" max="7688" width="12.140625" style="80" hidden="1" customWidth="1"/>
    <col min="7689" max="7689" width="9.140625" style="80" hidden="1" customWidth="1"/>
    <col min="7690" max="7690" width="25" style="80" hidden="1" customWidth="1"/>
    <col min="7691" max="7937" width="9.140625" style="80" hidden="1" customWidth="1"/>
    <col min="7938" max="7938" width="53.7109375" style="80" hidden="1" customWidth="1"/>
    <col min="7939" max="7939" width="9.140625" style="80" hidden="1" customWidth="1"/>
    <col min="7940" max="7940" width="7.28515625" style="80" hidden="1" customWidth="1"/>
    <col min="7941" max="7941" width="11.28515625" style="80" hidden="1" customWidth="1"/>
    <col min="7942" max="7942" width="10.28515625" style="80" hidden="1" customWidth="1"/>
    <col min="7943" max="7943" width="10" style="80" hidden="1" customWidth="1"/>
    <col min="7944" max="7944" width="12.140625" style="80" hidden="1" customWidth="1"/>
    <col min="7945" max="7945" width="9.140625" style="80" hidden="1" customWidth="1"/>
    <col min="7946" max="7946" width="25" style="80" hidden="1" customWidth="1"/>
    <col min="7947" max="8193" width="9.140625" style="80" hidden="1" customWidth="1"/>
    <col min="8194" max="8194" width="53.7109375" style="80" hidden="1" customWidth="1"/>
    <col min="8195" max="8195" width="9.140625" style="80" hidden="1" customWidth="1"/>
    <col min="8196" max="8196" width="7.28515625" style="80" hidden="1" customWidth="1"/>
    <col min="8197" max="8197" width="11.28515625" style="80" hidden="1" customWidth="1"/>
    <col min="8198" max="8198" width="10.28515625" style="80" hidden="1" customWidth="1"/>
    <col min="8199" max="8199" width="10" style="80" hidden="1" customWidth="1"/>
    <col min="8200" max="8200" width="12.140625" style="80" hidden="1" customWidth="1"/>
    <col min="8201" max="8201" width="9.140625" style="80" hidden="1" customWidth="1"/>
    <col min="8202" max="8202" width="25" style="80" hidden="1" customWidth="1"/>
    <col min="8203" max="8449" width="9.140625" style="80" hidden="1" customWidth="1"/>
    <col min="8450" max="8450" width="53.7109375" style="80" hidden="1" customWidth="1"/>
    <col min="8451" max="8451" width="9.140625" style="80" hidden="1" customWidth="1"/>
    <col min="8452" max="8452" width="7.28515625" style="80" hidden="1" customWidth="1"/>
    <col min="8453" max="8453" width="11.28515625" style="80" hidden="1" customWidth="1"/>
    <col min="8454" max="8454" width="10.28515625" style="80" hidden="1" customWidth="1"/>
    <col min="8455" max="8455" width="10" style="80" hidden="1" customWidth="1"/>
    <col min="8456" max="8456" width="12.140625" style="80" hidden="1" customWidth="1"/>
    <col min="8457" max="8457" width="9.140625" style="80" hidden="1" customWidth="1"/>
    <col min="8458" max="8458" width="25" style="80" hidden="1" customWidth="1"/>
    <col min="8459" max="8705" width="9.140625" style="80" hidden="1" customWidth="1"/>
    <col min="8706" max="8706" width="53.7109375" style="80" hidden="1" customWidth="1"/>
    <col min="8707" max="8707" width="9.140625" style="80" hidden="1" customWidth="1"/>
    <col min="8708" max="8708" width="7.28515625" style="80" hidden="1" customWidth="1"/>
    <col min="8709" max="8709" width="11.28515625" style="80" hidden="1" customWidth="1"/>
    <col min="8710" max="8710" width="10.28515625" style="80" hidden="1" customWidth="1"/>
    <col min="8711" max="8711" width="10" style="80" hidden="1" customWidth="1"/>
    <col min="8712" max="8712" width="12.140625" style="80" hidden="1" customWidth="1"/>
    <col min="8713" max="8713" width="9.140625" style="80" hidden="1" customWidth="1"/>
    <col min="8714" max="8714" width="25" style="80" hidden="1" customWidth="1"/>
    <col min="8715" max="8961" width="9.140625" style="80" hidden="1" customWidth="1"/>
    <col min="8962" max="8962" width="53.7109375" style="80" hidden="1" customWidth="1"/>
    <col min="8963" max="8963" width="9.140625" style="80" hidden="1" customWidth="1"/>
    <col min="8964" max="8964" width="7.28515625" style="80" hidden="1" customWidth="1"/>
    <col min="8965" max="8965" width="11.28515625" style="80" hidden="1" customWidth="1"/>
    <col min="8966" max="8966" width="10.28515625" style="80" hidden="1" customWidth="1"/>
    <col min="8967" max="8967" width="10" style="80" hidden="1" customWidth="1"/>
    <col min="8968" max="8968" width="12.140625" style="80" hidden="1" customWidth="1"/>
    <col min="8969" max="8969" width="9.140625" style="80" hidden="1" customWidth="1"/>
    <col min="8970" max="8970" width="25" style="80" hidden="1" customWidth="1"/>
    <col min="8971" max="9217" width="9.140625" style="80" hidden="1" customWidth="1"/>
    <col min="9218" max="9218" width="53.7109375" style="80" hidden="1" customWidth="1"/>
    <col min="9219" max="9219" width="9.140625" style="80" hidden="1" customWidth="1"/>
    <col min="9220" max="9220" width="7.28515625" style="80" hidden="1" customWidth="1"/>
    <col min="9221" max="9221" width="11.28515625" style="80" hidden="1" customWidth="1"/>
    <col min="9222" max="9222" width="10.28515625" style="80" hidden="1" customWidth="1"/>
    <col min="9223" max="9223" width="10" style="80" hidden="1" customWidth="1"/>
    <col min="9224" max="9224" width="12.140625" style="80" hidden="1" customWidth="1"/>
    <col min="9225" max="9225" width="9.140625" style="80" hidden="1" customWidth="1"/>
    <col min="9226" max="9226" width="25" style="80" hidden="1" customWidth="1"/>
    <col min="9227" max="9473" width="9.140625" style="80" hidden="1" customWidth="1"/>
    <col min="9474" max="9474" width="53.7109375" style="80" hidden="1" customWidth="1"/>
    <col min="9475" max="9475" width="9.140625" style="80" hidden="1" customWidth="1"/>
    <col min="9476" max="9476" width="7.28515625" style="80" hidden="1" customWidth="1"/>
    <col min="9477" max="9477" width="11.28515625" style="80" hidden="1" customWidth="1"/>
    <col min="9478" max="9478" width="10.28515625" style="80" hidden="1" customWidth="1"/>
    <col min="9479" max="9479" width="10" style="80" hidden="1" customWidth="1"/>
    <col min="9480" max="9480" width="12.140625" style="80" hidden="1" customWidth="1"/>
    <col min="9481" max="9481" width="9.140625" style="80" hidden="1" customWidth="1"/>
    <col min="9482" max="9482" width="25" style="80" hidden="1" customWidth="1"/>
    <col min="9483" max="9729" width="9.140625" style="80" hidden="1" customWidth="1"/>
    <col min="9730" max="9730" width="53.7109375" style="80" hidden="1" customWidth="1"/>
    <col min="9731" max="9731" width="9.140625" style="80" hidden="1" customWidth="1"/>
    <col min="9732" max="9732" width="7.28515625" style="80" hidden="1" customWidth="1"/>
    <col min="9733" max="9733" width="11.28515625" style="80" hidden="1" customWidth="1"/>
    <col min="9734" max="9734" width="10.28515625" style="80" hidden="1" customWidth="1"/>
    <col min="9735" max="9735" width="10" style="80" hidden="1" customWidth="1"/>
    <col min="9736" max="9736" width="12.140625" style="80" hidden="1" customWidth="1"/>
    <col min="9737" max="9737" width="9.140625" style="80" hidden="1" customWidth="1"/>
    <col min="9738" max="9738" width="25" style="80" hidden="1" customWidth="1"/>
    <col min="9739" max="9985" width="9.140625" style="80" hidden="1" customWidth="1"/>
    <col min="9986" max="9986" width="53.7109375" style="80" hidden="1" customWidth="1"/>
    <col min="9987" max="9987" width="9.140625" style="80" hidden="1" customWidth="1"/>
    <col min="9988" max="9988" width="7.28515625" style="80" hidden="1" customWidth="1"/>
    <col min="9989" max="9989" width="11.28515625" style="80" hidden="1" customWidth="1"/>
    <col min="9990" max="9990" width="10.28515625" style="80" hidden="1" customWidth="1"/>
    <col min="9991" max="9991" width="10" style="80" hidden="1" customWidth="1"/>
    <col min="9992" max="9992" width="12.140625" style="80" hidden="1" customWidth="1"/>
    <col min="9993" max="9993" width="9.140625" style="80" hidden="1" customWidth="1"/>
    <col min="9994" max="9994" width="25" style="80" hidden="1" customWidth="1"/>
    <col min="9995" max="10241" width="9.140625" style="80" hidden="1" customWidth="1"/>
    <col min="10242" max="10242" width="53.7109375" style="80" hidden="1" customWidth="1"/>
    <col min="10243" max="10243" width="9.140625" style="80" hidden="1" customWidth="1"/>
    <col min="10244" max="10244" width="7.28515625" style="80" hidden="1" customWidth="1"/>
    <col min="10245" max="10245" width="11.28515625" style="80" hidden="1" customWidth="1"/>
    <col min="10246" max="10246" width="10.28515625" style="80" hidden="1" customWidth="1"/>
    <col min="10247" max="10247" width="10" style="80" hidden="1" customWidth="1"/>
    <col min="10248" max="10248" width="12.140625" style="80" hidden="1" customWidth="1"/>
    <col min="10249" max="10249" width="9.140625" style="80" hidden="1" customWidth="1"/>
    <col min="10250" max="10250" width="25" style="80" hidden="1" customWidth="1"/>
    <col min="10251" max="10497" width="9.140625" style="80" hidden="1" customWidth="1"/>
    <col min="10498" max="10498" width="53.7109375" style="80" hidden="1" customWidth="1"/>
    <col min="10499" max="10499" width="9.140625" style="80" hidden="1" customWidth="1"/>
    <col min="10500" max="10500" width="7.28515625" style="80" hidden="1" customWidth="1"/>
    <col min="10501" max="10501" width="11.28515625" style="80" hidden="1" customWidth="1"/>
    <col min="10502" max="10502" width="10.28515625" style="80" hidden="1" customWidth="1"/>
    <col min="10503" max="10503" width="10" style="80" hidden="1" customWidth="1"/>
    <col min="10504" max="10504" width="12.140625" style="80" hidden="1" customWidth="1"/>
    <col min="10505" max="10505" width="9.140625" style="80" hidden="1" customWidth="1"/>
    <col min="10506" max="10506" width="25" style="80" hidden="1" customWidth="1"/>
    <col min="10507" max="10753" width="9.140625" style="80" hidden="1" customWidth="1"/>
    <col min="10754" max="10754" width="53.7109375" style="80" hidden="1" customWidth="1"/>
    <col min="10755" max="10755" width="9.140625" style="80" hidden="1" customWidth="1"/>
    <col min="10756" max="10756" width="7.28515625" style="80" hidden="1" customWidth="1"/>
    <col min="10757" max="10757" width="11.28515625" style="80" hidden="1" customWidth="1"/>
    <col min="10758" max="10758" width="10.28515625" style="80" hidden="1" customWidth="1"/>
    <col min="10759" max="10759" width="10" style="80" hidden="1" customWidth="1"/>
    <col min="10760" max="10760" width="12.140625" style="80" hidden="1" customWidth="1"/>
    <col min="10761" max="10761" width="9.140625" style="80" hidden="1" customWidth="1"/>
    <col min="10762" max="10762" width="25" style="80" hidden="1" customWidth="1"/>
    <col min="10763" max="11009" width="9.140625" style="80" hidden="1" customWidth="1"/>
    <col min="11010" max="11010" width="53.7109375" style="80" hidden="1" customWidth="1"/>
    <col min="11011" max="11011" width="9.140625" style="80" hidden="1" customWidth="1"/>
    <col min="11012" max="11012" width="7.28515625" style="80" hidden="1" customWidth="1"/>
    <col min="11013" max="11013" width="11.28515625" style="80" hidden="1" customWidth="1"/>
    <col min="11014" max="11014" width="10.28515625" style="80" hidden="1" customWidth="1"/>
    <col min="11015" max="11015" width="10" style="80" hidden="1" customWidth="1"/>
    <col min="11016" max="11016" width="12.140625" style="80" hidden="1" customWidth="1"/>
    <col min="11017" max="11017" width="9.140625" style="80" hidden="1" customWidth="1"/>
    <col min="11018" max="11018" width="25" style="80" hidden="1" customWidth="1"/>
    <col min="11019" max="11265" width="9.140625" style="80" hidden="1" customWidth="1"/>
    <col min="11266" max="11266" width="53.7109375" style="80" hidden="1" customWidth="1"/>
    <col min="11267" max="11267" width="9.140625" style="80" hidden="1" customWidth="1"/>
    <col min="11268" max="11268" width="7.28515625" style="80" hidden="1" customWidth="1"/>
    <col min="11269" max="11269" width="11.28515625" style="80" hidden="1" customWidth="1"/>
    <col min="11270" max="11270" width="10.28515625" style="80" hidden="1" customWidth="1"/>
    <col min="11271" max="11271" width="10" style="80" hidden="1" customWidth="1"/>
    <col min="11272" max="11272" width="12.140625" style="80" hidden="1" customWidth="1"/>
    <col min="11273" max="11273" width="9.140625" style="80" hidden="1" customWidth="1"/>
    <col min="11274" max="11274" width="25" style="80" hidden="1" customWidth="1"/>
    <col min="11275" max="11521" width="9.140625" style="80" hidden="1" customWidth="1"/>
    <col min="11522" max="11522" width="53.7109375" style="80" hidden="1" customWidth="1"/>
    <col min="11523" max="11523" width="9.140625" style="80" hidden="1" customWidth="1"/>
    <col min="11524" max="11524" width="7.28515625" style="80" hidden="1" customWidth="1"/>
    <col min="11525" max="11525" width="11.28515625" style="80" hidden="1" customWidth="1"/>
    <col min="11526" max="11526" width="10.28515625" style="80" hidden="1" customWidth="1"/>
    <col min="11527" max="11527" width="10" style="80" hidden="1" customWidth="1"/>
    <col min="11528" max="11528" width="12.140625" style="80" hidden="1" customWidth="1"/>
    <col min="11529" max="11529" width="9.140625" style="80" hidden="1" customWidth="1"/>
    <col min="11530" max="11530" width="25" style="80" hidden="1" customWidth="1"/>
    <col min="11531" max="11777" width="9.140625" style="80" hidden="1" customWidth="1"/>
    <col min="11778" max="11778" width="53.7109375" style="80" hidden="1" customWidth="1"/>
    <col min="11779" max="11779" width="9.140625" style="80" hidden="1" customWidth="1"/>
    <col min="11780" max="11780" width="7.28515625" style="80" hidden="1" customWidth="1"/>
    <col min="11781" max="11781" width="11.28515625" style="80" hidden="1" customWidth="1"/>
    <col min="11782" max="11782" width="10.28515625" style="80" hidden="1" customWidth="1"/>
    <col min="11783" max="11783" width="10" style="80" hidden="1" customWidth="1"/>
    <col min="11784" max="11784" width="12.140625" style="80" hidden="1" customWidth="1"/>
    <col min="11785" max="11785" width="9.140625" style="80" hidden="1" customWidth="1"/>
    <col min="11786" max="11786" width="25" style="80" hidden="1" customWidth="1"/>
    <col min="11787" max="12033" width="9.140625" style="80" hidden="1" customWidth="1"/>
    <col min="12034" max="12034" width="53.7109375" style="80" hidden="1" customWidth="1"/>
    <col min="12035" max="12035" width="9.140625" style="80" hidden="1" customWidth="1"/>
    <col min="12036" max="12036" width="7.28515625" style="80" hidden="1" customWidth="1"/>
    <col min="12037" max="12037" width="11.28515625" style="80" hidden="1" customWidth="1"/>
    <col min="12038" max="12038" width="10.28515625" style="80" hidden="1" customWidth="1"/>
    <col min="12039" max="12039" width="10" style="80" hidden="1" customWidth="1"/>
    <col min="12040" max="12040" width="12.140625" style="80" hidden="1" customWidth="1"/>
    <col min="12041" max="12041" width="9.140625" style="80" hidden="1" customWidth="1"/>
    <col min="12042" max="12042" width="25" style="80" hidden="1" customWidth="1"/>
    <col min="12043" max="12289" width="9.140625" style="80" hidden="1" customWidth="1"/>
    <col min="12290" max="12290" width="53.7109375" style="80" hidden="1" customWidth="1"/>
    <col min="12291" max="12291" width="9.140625" style="80" hidden="1" customWidth="1"/>
    <col min="12292" max="12292" width="7.28515625" style="80" hidden="1" customWidth="1"/>
    <col min="12293" max="12293" width="11.28515625" style="80" hidden="1" customWidth="1"/>
    <col min="12294" max="12294" width="10.28515625" style="80" hidden="1" customWidth="1"/>
    <col min="12295" max="12295" width="10" style="80" hidden="1" customWidth="1"/>
    <col min="12296" max="12296" width="12.140625" style="80" hidden="1" customWidth="1"/>
    <col min="12297" max="12297" width="9.140625" style="80" hidden="1" customWidth="1"/>
    <col min="12298" max="12298" width="25" style="80" hidden="1" customWidth="1"/>
    <col min="12299" max="12545" width="9.140625" style="80" hidden="1" customWidth="1"/>
    <col min="12546" max="12546" width="53.7109375" style="80" hidden="1" customWidth="1"/>
    <col min="12547" max="12547" width="9.140625" style="80" hidden="1" customWidth="1"/>
    <col min="12548" max="12548" width="7.28515625" style="80" hidden="1" customWidth="1"/>
    <col min="12549" max="12549" width="11.28515625" style="80" hidden="1" customWidth="1"/>
    <col min="12550" max="12550" width="10.28515625" style="80" hidden="1" customWidth="1"/>
    <col min="12551" max="12551" width="10" style="80" hidden="1" customWidth="1"/>
    <col min="12552" max="12552" width="12.140625" style="80" hidden="1" customWidth="1"/>
    <col min="12553" max="12553" width="9.140625" style="80" hidden="1" customWidth="1"/>
    <col min="12554" max="12554" width="25" style="80" hidden="1" customWidth="1"/>
    <col min="12555" max="12801" width="9.140625" style="80" hidden="1" customWidth="1"/>
    <col min="12802" max="12802" width="53.7109375" style="80" hidden="1" customWidth="1"/>
    <col min="12803" max="12803" width="9.140625" style="80" hidden="1" customWidth="1"/>
    <col min="12804" max="12804" width="7.28515625" style="80" hidden="1" customWidth="1"/>
    <col min="12805" max="12805" width="11.28515625" style="80" hidden="1" customWidth="1"/>
    <col min="12806" max="12806" width="10.28515625" style="80" hidden="1" customWidth="1"/>
    <col min="12807" max="12807" width="10" style="80" hidden="1" customWidth="1"/>
    <col min="12808" max="12808" width="12.140625" style="80" hidden="1" customWidth="1"/>
    <col min="12809" max="12809" width="9.140625" style="80" hidden="1" customWidth="1"/>
    <col min="12810" max="12810" width="25" style="80" hidden="1" customWidth="1"/>
    <col min="12811" max="13057" width="9.140625" style="80" hidden="1" customWidth="1"/>
    <col min="13058" max="13058" width="53.7109375" style="80" hidden="1" customWidth="1"/>
    <col min="13059" max="13059" width="9.140625" style="80" hidden="1" customWidth="1"/>
    <col min="13060" max="13060" width="7.28515625" style="80" hidden="1" customWidth="1"/>
    <col min="13061" max="13061" width="11.28515625" style="80" hidden="1" customWidth="1"/>
    <col min="13062" max="13062" width="10.28515625" style="80" hidden="1" customWidth="1"/>
    <col min="13063" max="13063" width="10" style="80" hidden="1" customWidth="1"/>
    <col min="13064" max="13064" width="12.140625" style="80" hidden="1" customWidth="1"/>
    <col min="13065" max="13065" width="9.140625" style="80" hidden="1" customWidth="1"/>
    <col min="13066" max="13066" width="25" style="80" hidden="1" customWidth="1"/>
    <col min="13067" max="13313" width="9.140625" style="80" hidden="1" customWidth="1"/>
    <col min="13314" max="13314" width="53.7109375" style="80" hidden="1" customWidth="1"/>
    <col min="13315" max="13315" width="9.140625" style="80" hidden="1" customWidth="1"/>
    <col min="13316" max="13316" width="7.28515625" style="80" hidden="1" customWidth="1"/>
    <col min="13317" max="13317" width="11.28515625" style="80" hidden="1" customWidth="1"/>
    <col min="13318" max="13318" width="10.28515625" style="80" hidden="1" customWidth="1"/>
    <col min="13319" max="13319" width="10" style="80" hidden="1" customWidth="1"/>
    <col min="13320" max="13320" width="12.140625" style="80" hidden="1" customWidth="1"/>
    <col min="13321" max="13321" width="9.140625" style="80" hidden="1" customWidth="1"/>
    <col min="13322" max="13322" width="25" style="80" hidden="1" customWidth="1"/>
    <col min="13323" max="13569" width="9.140625" style="80" hidden="1" customWidth="1"/>
    <col min="13570" max="13570" width="53.7109375" style="80" hidden="1" customWidth="1"/>
    <col min="13571" max="13571" width="9.140625" style="80" hidden="1" customWidth="1"/>
    <col min="13572" max="13572" width="7.28515625" style="80" hidden="1" customWidth="1"/>
    <col min="13573" max="13573" width="11.28515625" style="80" hidden="1" customWidth="1"/>
    <col min="13574" max="13574" width="10.28515625" style="80" hidden="1" customWidth="1"/>
    <col min="13575" max="13575" width="10" style="80" hidden="1" customWidth="1"/>
    <col min="13576" max="13576" width="12.140625" style="80" hidden="1" customWidth="1"/>
    <col min="13577" max="13577" width="9.140625" style="80" hidden="1" customWidth="1"/>
    <col min="13578" max="13578" width="25" style="80" hidden="1" customWidth="1"/>
    <col min="13579" max="13825" width="9.140625" style="80" hidden="1" customWidth="1"/>
    <col min="13826" max="13826" width="53.7109375" style="80" hidden="1" customWidth="1"/>
    <col min="13827" max="13827" width="9.140625" style="80" hidden="1" customWidth="1"/>
    <col min="13828" max="13828" width="7.28515625" style="80" hidden="1" customWidth="1"/>
    <col min="13829" max="13829" width="11.28515625" style="80" hidden="1" customWidth="1"/>
    <col min="13830" max="13830" width="10.28515625" style="80" hidden="1" customWidth="1"/>
    <col min="13831" max="13831" width="10" style="80" hidden="1" customWidth="1"/>
    <col min="13832" max="13832" width="12.140625" style="80" hidden="1" customWidth="1"/>
    <col min="13833" max="13833" width="9.140625" style="80" hidden="1" customWidth="1"/>
    <col min="13834" max="13834" width="25" style="80" hidden="1" customWidth="1"/>
    <col min="13835" max="14081" width="9.140625" style="80" hidden="1" customWidth="1"/>
    <col min="14082" max="14082" width="53.7109375" style="80" hidden="1" customWidth="1"/>
    <col min="14083" max="14083" width="9.140625" style="80" hidden="1" customWidth="1"/>
    <col min="14084" max="14084" width="7.28515625" style="80" hidden="1" customWidth="1"/>
    <col min="14085" max="14085" width="11.28515625" style="80" hidden="1" customWidth="1"/>
    <col min="14086" max="14086" width="10.28515625" style="80" hidden="1" customWidth="1"/>
    <col min="14087" max="14087" width="10" style="80" hidden="1" customWidth="1"/>
    <col min="14088" max="14088" width="12.140625" style="80" hidden="1" customWidth="1"/>
    <col min="14089" max="14089" width="9.140625" style="80" hidden="1" customWidth="1"/>
    <col min="14090" max="14090" width="25" style="80" hidden="1" customWidth="1"/>
    <col min="14091" max="14337" width="9.140625" style="80" hidden="1" customWidth="1"/>
    <col min="14338" max="14338" width="53.7109375" style="80" hidden="1" customWidth="1"/>
    <col min="14339" max="14339" width="9.140625" style="80" hidden="1" customWidth="1"/>
    <col min="14340" max="14340" width="7.28515625" style="80" hidden="1" customWidth="1"/>
    <col min="14341" max="14341" width="11.28515625" style="80" hidden="1" customWidth="1"/>
    <col min="14342" max="14342" width="10.28515625" style="80" hidden="1" customWidth="1"/>
    <col min="14343" max="14343" width="10" style="80" hidden="1" customWidth="1"/>
    <col min="14344" max="14344" width="12.140625" style="80" hidden="1" customWidth="1"/>
    <col min="14345" max="14345" width="9.140625" style="80" hidden="1" customWidth="1"/>
    <col min="14346" max="14346" width="25" style="80" hidden="1" customWidth="1"/>
    <col min="14347" max="14593" width="9.140625" style="80" hidden="1" customWidth="1"/>
    <col min="14594" max="14594" width="53.7109375" style="80" hidden="1" customWidth="1"/>
    <col min="14595" max="14595" width="9.140625" style="80" hidden="1" customWidth="1"/>
    <col min="14596" max="14596" width="7.28515625" style="80" hidden="1" customWidth="1"/>
    <col min="14597" max="14597" width="11.28515625" style="80" hidden="1" customWidth="1"/>
    <col min="14598" max="14598" width="10.28515625" style="80" hidden="1" customWidth="1"/>
    <col min="14599" max="14599" width="10" style="80" hidden="1" customWidth="1"/>
    <col min="14600" max="14600" width="12.140625" style="80" hidden="1" customWidth="1"/>
    <col min="14601" max="14601" width="9.140625" style="80" hidden="1" customWidth="1"/>
    <col min="14602" max="14602" width="25" style="80" hidden="1" customWidth="1"/>
    <col min="14603" max="14849" width="9.140625" style="80" hidden="1" customWidth="1"/>
    <col min="14850" max="14850" width="53.7109375" style="80" hidden="1" customWidth="1"/>
    <col min="14851" max="14851" width="9.140625" style="80" hidden="1" customWidth="1"/>
    <col min="14852" max="14852" width="7.28515625" style="80" hidden="1" customWidth="1"/>
    <col min="14853" max="14853" width="11.28515625" style="80" hidden="1" customWidth="1"/>
    <col min="14854" max="14854" width="10.28515625" style="80" hidden="1" customWidth="1"/>
    <col min="14855" max="14855" width="10" style="80" hidden="1" customWidth="1"/>
    <col min="14856" max="14856" width="12.140625" style="80" hidden="1" customWidth="1"/>
    <col min="14857" max="14857" width="9.140625" style="80" hidden="1" customWidth="1"/>
    <col min="14858" max="14858" width="25" style="80" hidden="1" customWidth="1"/>
    <col min="14859" max="15105" width="9.140625" style="80" hidden="1" customWidth="1"/>
    <col min="15106" max="15106" width="53.7109375" style="80" hidden="1" customWidth="1"/>
    <col min="15107" max="15107" width="9.140625" style="80" hidden="1" customWidth="1"/>
    <col min="15108" max="15108" width="7.28515625" style="80" hidden="1" customWidth="1"/>
    <col min="15109" max="15109" width="11.28515625" style="80" hidden="1" customWidth="1"/>
    <col min="15110" max="15110" width="10.28515625" style="80" hidden="1" customWidth="1"/>
    <col min="15111" max="15111" width="10" style="80" hidden="1" customWidth="1"/>
    <col min="15112" max="15112" width="12.140625" style="80" hidden="1" customWidth="1"/>
    <col min="15113" max="15113" width="9.140625" style="80" hidden="1" customWidth="1"/>
    <col min="15114" max="15114" width="25" style="80" hidden="1" customWidth="1"/>
    <col min="15115" max="15361" width="9.140625" style="80" hidden="1" customWidth="1"/>
    <col min="15362" max="15362" width="53.7109375" style="80" hidden="1" customWidth="1"/>
    <col min="15363" max="15363" width="9.140625" style="80" hidden="1" customWidth="1"/>
    <col min="15364" max="15364" width="7.28515625" style="80" hidden="1" customWidth="1"/>
    <col min="15365" max="15365" width="11.28515625" style="80" hidden="1" customWidth="1"/>
    <col min="15366" max="15366" width="10.28515625" style="80" hidden="1" customWidth="1"/>
    <col min="15367" max="15367" width="10" style="80" hidden="1" customWidth="1"/>
    <col min="15368" max="15368" width="12.140625" style="80" hidden="1" customWidth="1"/>
    <col min="15369" max="15369" width="9.140625" style="80" hidden="1" customWidth="1"/>
    <col min="15370" max="15370" width="25" style="80" hidden="1" customWidth="1"/>
    <col min="15371" max="15617" width="9.140625" style="80" hidden="1" customWidth="1"/>
    <col min="15618" max="15618" width="53.7109375" style="80" hidden="1" customWidth="1"/>
    <col min="15619" max="15619" width="9.140625" style="80" hidden="1" customWidth="1"/>
    <col min="15620" max="15620" width="7.28515625" style="80" hidden="1" customWidth="1"/>
    <col min="15621" max="15621" width="11.28515625" style="80" hidden="1" customWidth="1"/>
    <col min="15622" max="15622" width="10.28515625" style="80" hidden="1" customWidth="1"/>
    <col min="15623" max="15623" width="10" style="80" hidden="1" customWidth="1"/>
    <col min="15624" max="15624" width="12.140625" style="80" hidden="1" customWidth="1"/>
    <col min="15625" max="15625" width="9.140625" style="80" hidden="1" customWidth="1"/>
    <col min="15626" max="15626" width="25" style="80" hidden="1" customWidth="1"/>
    <col min="15627" max="15873" width="9.140625" style="80" hidden="1" customWidth="1"/>
    <col min="15874" max="15874" width="53.7109375" style="80" hidden="1" customWidth="1"/>
    <col min="15875" max="15875" width="9.140625" style="80" hidden="1" customWidth="1"/>
    <col min="15876" max="15876" width="7.28515625" style="80" hidden="1" customWidth="1"/>
    <col min="15877" max="15877" width="11.28515625" style="80" hidden="1" customWidth="1"/>
    <col min="15878" max="15878" width="10.28515625" style="80" hidden="1" customWidth="1"/>
    <col min="15879" max="15879" width="10" style="80" hidden="1" customWidth="1"/>
    <col min="15880" max="15880" width="12.140625" style="80" hidden="1" customWidth="1"/>
    <col min="15881" max="15881" width="9.140625" style="80" hidden="1" customWidth="1"/>
    <col min="15882" max="15882" width="25" style="80" hidden="1" customWidth="1"/>
    <col min="15883" max="16129" width="9.140625" style="80" hidden="1" customWidth="1"/>
    <col min="16130" max="16130" width="53.7109375" style="80" hidden="1" customWidth="1"/>
    <col min="16131" max="16131" width="9.140625" style="80" hidden="1" customWidth="1"/>
    <col min="16132" max="16132" width="7.28515625" style="80" hidden="1" customWidth="1"/>
    <col min="16133" max="16133" width="11.28515625" style="80" hidden="1" customWidth="1"/>
    <col min="16134" max="16134" width="10.28515625" style="80" hidden="1" customWidth="1"/>
    <col min="16135" max="16135" width="10" style="80" hidden="1" customWidth="1"/>
    <col min="16136" max="16136" width="12.140625" style="80" hidden="1" customWidth="1"/>
    <col min="16137" max="16137" width="9.140625" style="80" hidden="1" customWidth="1"/>
    <col min="16138" max="16138" width="25" style="80" hidden="1" customWidth="1"/>
    <col min="16139" max="16140" width="9.140625" style="80" hidden="1" customWidth="1"/>
    <col min="16141" max="16384" width="9.140625" style="80"/>
  </cols>
  <sheetData>
    <row r="1" spans="1:15" s="15" customFormat="1" ht="21" thickBot="1">
      <c r="A1" s="10" t="s">
        <v>149</v>
      </c>
      <c r="B1" s="11" t="s">
        <v>150</v>
      </c>
      <c r="C1" s="12"/>
      <c r="D1" s="12"/>
      <c r="E1" s="12"/>
      <c r="F1" s="12"/>
      <c r="G1" s="12"/>
      <c r="H1" s="13"/>
      <c r="I1" s="14"/>
      <c r="N1" s="96">
        <f>N2/N3</f>
        <v>1</v>
      </c>
      <c r="O1" s="15" t="s">
        <v>185</v>
      </c>
    </row>
    <row r="2" spans="1:15" s="15" customFormat="1" ht="13.5" thickBot="1">
      <c r="A2" s="16" t="s">
        <v>151</v>
      </c>
      <c r="B2" s="17" t="s">
        <v>152</v>
      </c>
      <c r="C2" s="18"/>
      <c r="D2" s="18"/>
      <c r="E2" s="19"/>
      <c r="G2" s="20" t="s">
        <v>153</v>
      </c>
      <c r="H2" s="21" t="s">
        <v>154</v>
      </c>
      <c r="N2" s="15">
        <v>5539.39</v>
      </c>
      <c r="O2" s="15" t="s">
        <v>263</v>
      </c>
    </row>
    <row r="3" spans="1:15" s="15" customFormat="1" ht="13.5" thickBot="1">
      <c r="A3" s="16" t="s">
        <v>155</v>
      </c>
      <c r="F3" s="135"/>
      <c r="G3" s="134">
        <f>Invoice!K10</f>
        <v>45433</v>
      </c>
      <c r="H3" s="148"/>
      <c r="N3" s="15">
        <v>5539.39</v>
      </c>
      <c r="O3" s="15" t="s">
        <v>264</v>
      </c>
    </row>
    <row r="4" spans="1:15" s="15" customFormat="1">
      <c r="A4" s="16" t="s">
        <v>156</v>
      </c>
    </row>
    <row r="5" spans="1:15" s="15" customFormat="1">
      <c r="A5" s="16" t="s">
        <v>157</v>
      </c>
      <c r="K5" s="16"/>
    </row>
    <row r="6" spans="1:15" s="15" customFormat="1">
      <c r="A6" s="16" t="s">
        <v>158</v>
      </c>
    </row>
    <row r="7" spans="1:15" s="15" customFormat="1" ht="15">
      <c r="A7"/>
      <c r="F7" s="23"/>
    </row>
    <row r="8" spans="1:15" s="15" customFormat="1" ht="13.5" thickBot="1">
      <c r="A8" s="22"/>
      <c r="F8" s="23"/>
      <c r="J8" s="15" t="s">
        <v>159</v>
      </c>
    </row>
    <row r="9" spans="1:15" s="15" customFormat="1" ht="13.5" thickBot="1">
      <c r="A9" s="24" t="s">
        <v>160</v>
      </c>
      <c r="F9" s="25" t="s">
        <v>161</v>
      </c>
      <c r="G9" s="26"/>
      <c r="H9" s="27"/>
      <c r="J9" s="15" t="str">
        <f>'Copy paste to Here'!I18</f>
        <v>THB</v>
      </c>
    </row>
    <row r="10" spans="1:15" s="15" customFormat="1" ht="13.5" thickBot="1">
      <c r="A10" s="28" t="str">
        <f>'Copy paste to Here'!G10</f>
        <v>JS Sourcings2</v>
      </c>
      <c r="B10" s="29"/>
      <c r="C10" s="29"/>
      <c r="D10" s="29"/>
      <c r="F10" s="30" t="str">
        <f>'Copy paste to Here'!B10</f>
        <v>JS Sourcings2</v>
      </c>
      <c r="G10" s="31"/>
      <c r="H10" s="32"/>
      <c r="K10" s="99" t="s">
        <v>280</v>
      </c>
      <c r="L10" s="27" t="s">
        <v>280</v>
      </c>
      <c r="M10" s="15">
        <v>1</v>
      </c>
    </row>
    <row r="11" spans="1:15" s="15" customFormat="1" ht="15.75" thickBot="1">
      <c r="A11" s="33" t="str">
        <f>'Copy paste to Here'!G11</f>
        <v>Sam2 Kong2</v>
      </c>
      <c r="B11" s="34"/>
      <c r="C11" s="34"/>
      <c r="D11" s="34"/>
      <c r="F11" s="35" t="str">
        <f>'Copy paste to Here'!B11</f>
        <v>Sam2 Kong2</v>
      </c>
      <c r="G11" s="36"/>
      <c r="H11" s="37"/>
      <c r="K11" s="97" t="s">
        <v>162</v>
      </c>
      <c r="L11" s="38" t="s">
        <v>163</v>
      </c>
      <c r="M11" s="15">
        <f>VLOOKUP(G3,[1]Sheet1!$A$9:$I$7290,2,FALSE)</f>
        <v>36.090000000000003</v>
      </c>
    </row>
    <row r="12" spans="1:15" s="15" customFormat="1" ht="15.75" thickBot="1">
      <c r="A12" s="33" t="str">
        <f>'Copy paste to Here'!G12</f>
        <v>30/F Room 30-01 / S-01 152 Chartered Square Building</v>
      </c>
      <c r="B12" s="34"/>
      <c r="C12" s="34"/>
      <c r="D12" s="34"/>
      <c r="E12" s="81"/>
      <c r="F12" s="35" t="str">
        <f>'Copy paste to Here'!B12</f>
        <v>30/F Room 30-01 / S-01 152 Chartered Square Building</v>
      </c>
      <c r="G12" s="36"/>
      <c r="H12" s="37"/>
      <c r="K12" s="97" t="s">
        <v>164</v>
      </c>
      <c r="L12" s="38" t="s">
        <v>138</v>
      </c>
      <c r="M12" s="15">
        <f>VLOOKUP(G3,[1]Sheet1!$A$9:$I$7290,3,FALSE)</f>
        <v>38.99</v>
      </c>
    </row>
    <row r="13" spans="1:15" s="15" customFormat="1" ht="15.75" thickBot="1">
      <c r="A13" s="33" t="str">
        <f>'Copy paste to Here'!G13</f>
        <v>10500 Bang Rak</v>
      </c>
      <c r="B13" s="34"/>
      <c r="C13" s="34"/>
      <c r="D13" s="34"/>
      <c r="E13" s="109" t="s">
        <v>280</v>
      </c>
      <c r="F13" s="35" t="str">
        <f>'Copy paste to Here'!B13</f>
        <v>10500 Bang Rak</v>
      </c>
      <c r="G13" s="36"/>
      <c r="H13" s="37"/>
      <c r="K13" s="97" t="s">
        <v>165</v>
      </c>
      <c r="L13" s="38" t="s">
        <v>166</v>
      </c>
      <c r="M13" s="110">
        <f>VLOOKUP(G3,[1]Sheet1!$A$9:$I$7290,4,FALSE)</f>
        <v>45.61</v>
      </c>
    </row>
    <row r="14" spans="1:15" s="15" customFormat="1" ht="15.75" thickBot="1">
      <c r="A14" s="33" t="str">
        <f>'Copy paste to Here'!G14</f>
        <v>Thailand</v>
      </c>
      <c r="B14" s="34"/>
      <c r="C14" s="34"/>
      <c r="D14" s="34"/>
      <c r="E14" s="109">
        <f>VLOOKUP(J9,$L$10:$M$17,2,FALSE)</f>
        <v>1</v>
      </c>
      <c r="F14" s="35" t="str">
        <f>'Copy paste to Here'!B14</f>
        <v>Thailand</v>
      </c>
      <c r="G14" s="36"/>
      <c r="H14" s="37"/>
      <c r="K14" s="97" t="s">
        <v>167</v>
      </c>
      <c r="L14" s="38" t="s">
        <v>168</v>
      </c>
      <c r="M14" s="15">
        <f>VLOOKUP(G3,[1]Sheet1!$A$9:$I$7290,5,FALSE)</f>
        <v>23.66</v>
      </c>
    </row>
    <row r="15" spans="1:15" s="15" customFormat="1" ht="15.75" thickBot="1">
      <c r="A15" s="39" t="str">
        <f>'Copy paste to Here'!G15</f>
        <v xml:space="preserve"> </v>
      </c>
      <c r="F15" s="40" t="str">
        <f>'Copy paste to Here'!B15</f>
        <v xml:space="preserve"> </v>
      </c>
      <c r="G15" s="41"/>
      <c r="H15" s="42"/>
      <c r="K15" s="98" t="s">
        <v>169</v>
      </c>
      <c r="L15" s="43" t="s">
        <v>170</v>
      </c>
      <c r="M15" s="15">
        <f>VLOOKUP(G3,[1]Sheet1!$A$9:$I$7290,6,FALSE)</f>
        <v>26.27</v>
      </c>
    </row>
    <row r="16" spans="1:15" s="15" customFormat="1" ht="15.75" thickBot="1">
      <c r="A16" s="44"/>
      <c r="K16" s="98" t="s">
        <v>171</v>
      </c>
      <c r="L16" s="43" t="s">
        <v>172</v>
      </c>
      <c r="M16" s="15">
        <f>VLOOKUP(G3,[1]Sheet1!$A$9:$I$7290,7,FALSE)</f>
        <v>21.74</v>
      </c>
    </row>
    <row r="17" spans="1:13" s="15" customFormat="1" ht="13.5" thickBot="1">
      <c r="A17" s="45" t="s">
        <v>173</v>
      </c>
      <c r="B17" s="46" t="s">
        <v>174</v>
      </c>
      <c r="C17" s="47" t="s">
        <v>288</v>
      </c>
      <c r="D17" s="47" t="s">
        <v>202</v>
      </c>
      <c r="E17" s="47" t="s">
        <v>265</v>
      </c>
      <c r="F17" s="47" t="str">
        <f>CONCATENATE("Amount ",,J9)</f>
        <v>Amount THB</v>
      </c>
      <c r="G17" s="46" t="s">
        <v>175</v>
      </c>
      <c r="H17" s="46" t="s">
        <v>176</v>
      </c>
      <c r="J17" s="15" t="s">
        <v>177</v>
      </c>
      <c r="K17" s="15" t="s">
        <v>11</v>
      </c>
      <c r="L17" s="15" t="s">
        <v>718</v>
      </c>
      <c r="M17" s="15">
        <v>0.24</v>
      </c>
    </row>
    <row r="18" spans="1:13" s="54" customFormat="1" ht="38.25">
      <c r="A18" s="48" t="str">
        <f>IF(LEN('Copy paste to Here'!G22) &gt; 5, CONCATENATE('Copy paste to Here'!G22, 'Copy paste to Here'!D22, 'Copy paste to Here'!E22), "Empty Cell")</f>
        <v>Bio - Flex nose stud, 20g (0.8mm) with a 2.5mm round top with bezel set SwarovskiⓇ crystalCrystal Color: Clear</v>
      </c>
      <c r="B18" s="49" t="str">
        <f>'Copy paste to Here'!C22</f>
        <v>ANSBC25</v>
      </c>
      <c r="C18" s="50" t="s">
        <v>727</v>
      </c>
      <c r="D18" s="50">
        <f>Invoice!B22</f>
        <v>6</v>
      </c>
      <c r="E18" s="51">
        <f>'Shipping Invoice'!K22*$N$1</f>
        <v>12.35</v>
      </c>
      <c r="F18" s="51">
        <f>D18*E18</f>
        <v>74.099999999999994</v>
      </c>
      <c r="G18" s="52">
        <f>E18*$E$14</f>
        <v>12.35</v>
      </c>
      <c r="H18" s="53">
        <f>D18*G18</f>
        <v>74.099999999999994</v>
      </c>
    </row>
    <row r="19" spans="1:13" s="54" customFormat="1" ht="38.25">
      <c r="A19" s="48" t="str">
        <f>IF(LEN('Copy paste to Here'!G23) &gt; 5, CONCATENATE('Copy paste to Here'!G23, 'Copy paste to Here'!D23, 'Copy paste to Here'!E23), "Empty Cell")</f>
        <v>Bio - Flex nose stud, 20g (0.8mm) with a 2.5mm round top with bezel set SwarovskiⓇ crystalCrystal Color: AB</v>
      </c>
      <c r="B19" s="49" t="str">
        <f>'Copy paste to Here'!C23</f>
        <v>ANSBC25</v>
      </c>
      <c r="C19" s="50" t="s">
        <v>727</v>
      </c>
      <c r="D19" s="50">
        <f>Invoice!B23</f>
        <v>8</v>
      </c>
      <c r="E19" s="51">
        <f>'Shipping Invoice'!K23*$N$1</f>
        <v>12.35</v>
      </c>
      <c r="F19" s="51">
        <f t="shared" ref="F19:F82" si="0">D19*E19</f>
        <v>98.8</v>
      </c>
      <c r="G19" s="52">
        <f t="shared" ref="G19:G82" si="1">E19*$E$14</f>
        <v>12.35</v>
      </c>
      <c r="H19" s="55">
        <f t="shared" ref="H19:H82" si="2">D19*G19</f>
        <v>98.8</v>
      </c>
    </row>
    <row r="20" spans="1:13" s="54" customFormat="1" ht="38.25">
      <c r="A20" s="48" t="str">
        <f>IF(LEN('Copy paste to Here'!G24) &gt; 5, CONCATENATE('Copy paste to Here'!G24, 'Copy paste to Here'!D24, 'Copy paste to Here'!E24), "Empty Cell")</f>
        <v>Bio - Flex nose stud, 20g (0.8mm) with a 2.5mm round top with bezel set SwarovskiⓇ crystalCrystal Color: Rose</v>
      </c>
      <c r="B20" s="49" t="str">
        <f>'Copy paste to Here'!C24</f>
        <v>ANSBC25</v>
      </c>
      <c r="C20" s="50" t="s">
        <v>727</v>
      </c>
      <c r="D20" s="50">
        <f>Invoice!B24</f>
        <v>2</v>
      </c>
      <c r="E20" s="51">
        <f>'Shipping Invoice'!K24*$N$1</f>
        <v>12.35</v>
      </c>
      <c r="F20" s="51">
        <f t="shared" si="0"/>
        <v>24.7</v>
      </c>
      <c r="G20" s="52">
        <f t="shared" si="1"/>
        <v>12.35</v>
      </c>
      <c r="H20" s="55">
        <f t="shared" si="2"/>
        <v>24.7</v>
      </c>
    </row>
    <row r="21" spans="1:13" s="54" customFormat="1" ht="38.25">
      <c r="A21" s="48" t="str">
        <f>IF(LEN('Copy paste to Here'!G25) &gt; 5, CONCATENATE('Copy paste to Here'!G25, 'Copy paste to Here'!D25, 'Copy paste to Here'!E25), "Empty Cell")</f>
        <v>Bio - Flex nose stud, 20g (0.8mm) with a 2.5mm round top with bezel set SwarovskiⓇ crystalCrystal Color: Blue Zircon</v>
      </c>
      <c r="B21" s="49" t="str">
        <f>'Copy paste to Here'!C25</f>
        <v>ANSBC25</v>
      </c>
      <c r="C21" s="50" t="s">
        <v>727</v>
      </c>
      <c r="D21" s="50">
        <f>Invoice!B25</f>
        <v>6</v>
      </c>
      <c r="E21" s="51">
        <f>'Shipping Invoice'!K25*$N$1</f>
        <v>12.35</v>
      </c>
      <c r="F21" s="51">
        <f t="shared" si="0"/>
        <v>74.099999999999994</v>
      </c>
      <c r="G21" s="52">
        <f t="shared" si="1"/>
        <v>12.35</v>
      </c>
      <c r="H21" s="55">
        <f t="shared" si="2"/>
        <v>74.099999999999994</v>
      </c>
      <c r="L21" s="15"/>
    </row>
    <row r="22" spans="1:13" s="54" customFormat="1" ht="38.25">
      <c r="A22" s="48" t="str">
        <f>IF(LEN('Copy paste to Here'!G26) &gt; 5, CONCATENATE('Copy paste to Here'!G26, 'Copy paste to Here'!D26, 'Copy paste to Here'!E26), "Empty Cell")</f>
        <v>Bio - Flex nose stud, 20g (0.8mm) with a 2.5mm round top with bezel set SwarovskiⓇ crystalCrystal Color: Amethyst</v>
      </c>
      <c r="B22" s="49" t="str">
        <f>'Copy paste to Here'!C26</f>
        <v>ANSBC25</v>
      </c>
      <c r="C22" s="50" t="s">
        <v>727</v>
      </c>
      <c r="D22" s="50">
        <f>Invoice!B26</f>
        <v>8</v>
      </c>
      <c r="E22" s="51">
        <f>'Shipping Invoice'!K26*$N$1</f>
        <v>12.35</v>
      </c>
      <c r="F22" s="51">
        <f t="shared" si="0"/>
        <v>98.8</v>
      </c>
      <c r="G22" s="52">
        <f t="shared" si="1"/>
        <v>12.35</v>
      </c>
      <c r="H22" s="55">
        <f t="shared" si="2"/>
        <v>98.8</v>
      </c>
    </row>
    <row r="23" spans="1:13" s="54" customFormat="1" ht="38.25">
      <c r="A23" s="48" t="str">
        <f>IF(LEN('Copy paste to Here'!G27) &gt; 5, CONCATENATE('Copy paste to Here'!G27, 'Copy paste to Here'!D27, 'Copy paste to Here'!E27), "Empty Cell")</f>
        <v>Bio - Flex nose stud, 20g (0.8mm) with a 2.5mm round top with bezel set SwarovskiⓇ crystalCrystal Color: Fuchsia</v>
      </c>
      <c r="B23" s="49" t="str">
        <f>'Copy paste to Here'!C27</f>
        <v>ANSBC25</v>
      </c>
      <c r="C23" s="50" t="s">
        <v>727</v>
      </c>
      <c r="D23" s="50">
        <f>Invoice!B27</f>
        <v>2</v>
      </c>
      <c r="E23" s="51">
        <f>'Shipping Invoice'!K27*$N$1</f>
        <v>12.35</v>
      </c>
      <c r="F23" s="51">
        <f t="shared" si="0"/>
        <v>24.7</v>
      </c>
      <c r="G23" s="52">
        <f t="shared" si="1"/>
        <v>12.35</v>
      </c>
      <c r="H23" s="55">
        <f t="shared" si="2"/>
        <v>24.7</v>
      </c>
    </row>
    <row r="24" spans="1:13" s="54" customFormat="1" ht="25.5">
      <c r="A24" s="48" t="str">
        <f>IF(LEN('Copy paste to Here'!G28) &gt; 5, CONCATENATE('Copy paste to Here'!G28, 'Copy paste to Here'!D28, 'Copy paste to Here'!E28), "Empty Cell")</f>
        <v>316L steel eyebrow barbell, 16g (1.2mm) with two 3mm ballsLength: 8mm</v>
      </c>
      <c r="B24" s="49" t="str">
        <f>'Copy paste to Here'!C28</f>
        <v>BBEB</v>
      </c>
      <c r="C24" s="50" t="s">
        <v>109</v>
      </c>
      <c r="D24" s="50">
        <f>Invoice!B28</f>
        <v>6</v>
      </c>
      <c r="E24" s="51">
        <f>'Shipping Invoice'!K28*$N$1</f>
        <v>5.81</v>
      </c>
      <c r="F24" s="51">
        <f t="shared" si="0"/>
        <v>34.86</v>
      </c>
      <c r="G24" s="52">
        <f t="shared" si="1"/>
        <v>5.81</v>
      </c>
      <c r="H24" s="55">
        <f t="shared" si="2"/>
        <v>34.86</v>
      </c>
    </row>
    <row r="25" spans="1:13" s="54" customFormat="1" ht="25.5">
      <c r="A25" s="48" t="str">
        <f>IF(LEN('Copy paste to Here'!G29) &gt; 5, CONCATENATE('Copy paste to Here'!G29, 'Copy paste to Here'!D29, 'Copy paste to Here'!E29), "Empty Cell")</f>
        <v>316L steel eyebrow barbell, 16g (1.2mm) with two 3mm conesLength: 8mm</v>
      </c>
      <c r="B25" s="49" t="str">
        <f>'Copy paste to Here'!C29</f>
        <v>BBECN</v>
      </c>
      <c r="C25" s="50" t="s">
        <v>737</v>
      </c>
      <c r="D25" s="50">
        <f>Invoice!B29</f>
        <v>4</v>
      </c>
      <c r="E25" s="51">
        <f>'Shipping Invoice'!K29*$N$1</f>
        <v>5.81</v>
      </c>
      <c r="F25" s="51">
        <f t="shared" si="0"/>
        <v>23.24</v>
      </c>
      <c r="G25" s="52">
        <f t="shared" si="1"/>
        <v>5.81</v>
      </c>
      <c r="H25" s="55">
        <f t="shared" si="2"/>
        <v>23.24</v>
      </c>
    </row>
    <row r="26" spans="1:13" s="54" customFormat="1" ht="25.5">
      <c r="A26" s="48" t="str">
        <f>IF(LEN('Copy paste to Here'!G30) &gt; 5, CONCATENATE('Copy paste to Here'!G30, 'Copy paste to Here'!D30, 'Copy paste to Here'!E30), "Empty Cell")</f>
        <v>PVD plated surgical steel ball closure ring, 16g (1.2mm) with 4mm ballLength: 12mmColor: Black</v>
      </c>
      <c r="B26" s="49" t="str">
        <f>'Copy paste to Here'!C30</f>
        <v>BCRTEG</v>
      </c>
      <c r="C26" s="50" t="s">
        <v>740</v>
      </c>
      <c r="D26" s="50">
        <f>Invoice!B30</f>
        <v>24</v>
      </c>
      <c r="E26" s="51">
        <f>'Shipping Invoice'!K30*$N$1</f>
        <v>21.43</v>
      </c>
      <c r="F26" s="51">
        <f t="shared" si="0"/>
        <v>514.31999999999994</v>
      </c>
      <c r="G26" s="52">
        <f t="shared" si="1"/>
        <v>21.43</v>
      </c>
      <c r="H26" s="55">
        <f t="shared" si="2"/>
        <v>514.31999999999994</v>
      </c>
    </row>
    <row r="27" spans="1:13" s="54" customFormat="1" ht="25.5">
      <c r="A27" s="48" t="str">
        <f>IF(LEN('Copy paste to Here'!G31) &gt; 5, CONCATENATE('Copy paste to Here'!G31, 'Copy paste to Here'!D31, 'Copy paste to Here'!E31), "Empty Cell")</f>
        <v>Clear bio-flex nose screw, 18g (1mm) with 1.5mm round crystalCrystal Color: Clear</v>
      </c>
      <c r="B27" s="49" t="str">
        <f>'Copy paste to Here'!C31</f>
        <v>BINSWC</v>
      </c>
      <c r="C27" s="50" t="s">
        <v>743</v>
      </c>
      <c r="D27" s="50">
        <f>Invoice!B31</f>
        <v>7</v>
      </c>
      <c r="E27" s="51">
        <f>'Shipping Invoice'!K31*$N$1</f>
        <v>9.81</v>
      </c>
      <c r="F27" s="51">
        <f t="shared" si="0"/>
        <v>68.67</v>
      </c>
      <c r="G27" s="52">
        <f t="shared" si="1"/>
        <v>9.81</v>
      </c>
      <c r="H27" s="55">
        <f t="shared" si="2"/>
        <v>68.67</v>
      </c>
    </row>
    <row r="28" spans="1:13" s="54" customFormat="1" ht="25.5">
      <c r="A28" s="48" t="str">
        <f>IF(LEN('Copy paste to Here'!G32) &gt; 5, CONCATENATE('Copy paste to Here'!G32, 'Copy paste to Here'!D32, 'Copy paste to Here'!E32), "Empty Cell")</f>
        <v>Clear bio-flex nose screw, 18g (1mm) with 1.5mm round crystalCrystal Color: Rose</v>
      </c>
      <c r="B28" s="49" t="str">
        <f>'Copy paste to Here'!C32</f>
        <v>BINSWC</v>
      </c>
      <c r="C28" s="50" t="s">
        <v>743</v>
      </c>
      <c r="D28" s="50">
        <f>Invoice!B32</f>
        <v>1</v>
      </c>
      <c r="E28" s="51">
        <f>'Shipping Invoice'!K32*$N$1</f>
        <v>9.81</v>
      </c>
      <c r="F28" s="51">
        <f t="shared" si="0"/>
        <v>9.81</v>
      </c>
      <c r="G28" s="52">
        <f t="shared" si="1"/>
        <v>9.81</v>
      </c>
      <c r="H28" s="55">
        <f t="shared" si="2"/>
        <v>9.81</v>
      </c>
    </row>
    <row r="29" spans="1:13" s="54" customFormat="1" ht="25.5">
      <c r="A29" s="48" t="str">
        <f>IF(LEN('Copy paste to Here'!G33) &gt; 5, CONCATENATE('Copy paste to Here'!G33, 'Copy paste to Here'!D33, 'Copy paste to Here'!E33), "Empty Cell")</f>
        <v>Clear bio-flex nose screw, 18g (1mm) with 1.5mm round crystalCrystal Color: Blue Zircon</v>
      </c>
      <c r="B29" s="49" t="str">
        <f>'Copy paste to Here'!C33</f>
        <v>BINSWC</v>
      </c>
      <c r="C29" s="50" t="s">
        <v>743</v>
      </c>
      <c r="D29" s="50">
        <f>Invoice!B33</f>
        <v>1</v>
      </c>
      <c r="E29" s="51">
        <f>'Shipping Invoice'!K33*$N$1</f>
        <v>9.81</v>
      </c>
      <c r="F29" s="51">
        <f t="shared" si="0"/>
        <v>9.81</v>
      </c>
      <c r="G29" s="52">
        <f t="shared" si="1"/>
        <v>9.81</v>
      </c>
      <c r="H29" s="55">
        <f t="shared" si="2"/>
        <v>9.81</v>
      </c>
    </row>
    <row r="30" spans="1:13" s="54" customFormat="1" ht="25.5">
      <c r="A30" s="48" t="str">
        <f>IF(LEN('Copy paste to Here'!G34) &gt; 5, CONCATENATE('Copy paste to Here'!G34, 'Copy paste to Here'!D34, 'Copy paste to Here'!E34), "Empty Cell")</f>
        <v>Clear bio-flex nose screw, 18g (1mm) with 1.5mm round crystalCrystal Color: Amethyst</v>
      </c>
      <c r="B30" s="49" t="str">
        <f>'Copy paste to Here'!C34</f>
        <v>BINSWC</v>
      </c>
      <c r="C30" s="50" t="s">
        <v>743</v>
      </c>
      <c r="D30" s="50">
        <f>Invoice!B34</f>
        <v>1</v>
      </c>
      <c r="E30" s="51">
        <f>'Shipping Invoice'!K34*$N$1</f>
        <v>9.81</v>
      </c>
      <c r="F30" s="51">
        <f t="shared" si="0"/>
        <v>9.81</v>
      </c>
      <c r="G30" s="52">
        <f t="shared" si="1"/>
        <v>9.81</v>
      </c>
      <c r="H30" s="55">
        <f t="shared" si="2"/>
        <v>9.81</v>
      </c>
    </row>
    <row r="31" spans="1:13" s="54" customFormat="1" ht="25.5">
      <c r="A31" s="48" t="str">
        <f>IF(LEN('Copy paste to Here'!G35) &gt; 5, CONCATENATE('Copy paste to Here'!G35, 'Copy paste to Here'!D35, 'Copy paste to Here'!E35), "Empty Cell")</f>
        <v>PVD plated 316L steel eyebrow banana, 18g (1mm) with two 3mm ballsColor: High PolishLength: 6mm</v>
      </c>
      <c r="B31" s="49" t="str">
        <f>'Copy paste to Here'!C35</f>
        <v>BN18B3</v>
      </c>
      <c r="C31" s="50" t="s">
        <v>749</v>
      </c>
      <c r="D31" s="50">
        <f>Invoice!B35</f>
        <v>6</v>
      </c>
      <c r="E31" s="51">
        <f>'Shipping Invoice'!K35*$N$1</f>
        <v>6.9</v>
      </c>
      <c r="F31" s="51">
        <f t="shared" si="0"/>
        <v>41.400000000000006</v>
      </c>
      <c r="G31" s="52">
        <f t="shared" si="1"/>
        <v>6.9</v>
      </c>
      <c r="H31" s="55">
        <f t="shared" si="2"/>
        <v>41.400000000000006</v>
      </c>
    </row>
    <row r="32" spans="1:13" s="54" customFormat="1" ht="25.5">
      <c r="A32" s="48" t="str">
        <f>IF(LEN('Copy paste to Here'!G36) &gt; 5, CONCATENATE('Copy paste to Here'!G36, 'Copy paste to Here'!D36, 'Copy paste to Here'!E36), "Empty Cell")</f>
        <v>PVD plated 316L steel eyebrow banana, 18g (1mm) with two 3mm ballsColor: High PolishLength: 8mm</v>
      </c>
      <c r="B32" s="49" t="str">
        <f>'Copy paste to Here'!C36</f>
        <v>BN18B3</v>
      </c>
      <c r="C32" s="50" t="s">
        <v>749</v>
      </c>
      <c r="D32" s="50">
        <f>Invoice!B36</f>
        <v>6</v>
      </c>
      <c r="E32" s="51">
        <f>'Shipping Invoice'!K36*$N$1</f>
        <v>6.9</v>
      </c>
      <c r="F32" s="51">
        <f t="shared" si="0"/>
        <v>41.400000000000006</v>
      </c>
      <c r="G32" s="52">
        <f t="shared" si="1"/>
        <v>6.9</v>
      </c>
      <c r="H32" s="55">
        <f t="shared" si="2"/>
        <v>41.400000000000006</v>
      </c>
    </row>
    <row r="33" spans="1:8" s="54" customFormat="1" ht="25.5">
      <c r="A33" s="48" t="str">
        <f>IF(LEN('Copy paste to Here'!G37) &gt; 5, CONCATENATE('Copy paste to Here'!G37, 'Copy paste to Here'!D37, 'Copy paste to Here'!E37), "Empty Cell")</f>
        <v>Premium PVD plated surgical steel eyebrow banana, 16g (1.2mm) with two 3mm ballsLength: 6mmColor: Blue</v>
      </c>
      <c r="B33" s="49" t="str">
        <f>'Copy paste to Here'!C37</f>
        <v>BNETB</v>
      </c>
      <c r="C33" s="50" t="s">
        <v>754</v>
      </c>
      <c r="D33" s="50">
        <f>Invoice!B37</f>
        <v>1</v>
      </c>
      <c r="E33" s="51">
        <f>'Shipping Invoice'!K37*$N$1</f>
        <v>21.43</v>
      </c>
      <c r="F33" s="51">
        <f t="shared" si="0"/>
        <v>21.43</v>
      </c>
      <c r="G33" s="52">
        <f t="shared" si="1"/>
        <v>21.43</v>
      </c>
      <c r="H33" s="55">
        <f t="shared" si="2"/>
        <v>21.43</v>
      </c>
    </row>
    <row r="34" spans="1:8" s="54" customFormat="1" ht="25.5">
      <c r="A34" s="48" t="str">
        <f>IF(LEN('Copy paste to Here'!G38) &gt; 5, CONCATENATE('Copy paste to Here'!G38, 'Copy paste to Here'!D38, 'Copy paste to Here'!E38), "Empty Cell")</f>
        <v>Premium PVD plated surgical steel eyebrow banana, 16g (1.2mm) with two 3mm ballsLength: 6mmColor: Gold</v>
      </c>
      <c r="B34" s="49" t="str">
        <f>'Copy paste to Here'!C38</f>
        <v>BNETB</v>
      </c>
      <c r="C34" s="50" t="s">
        <v>754</v>
      </c>
      <c r="D34" s="50">
        <f>Invoice!B38</f>
        <v>1</v>
      </c>
      <c r="E34" s="51">
        <f>'Shipping Invoice'!K38*$N$1</f>
        <v>21.43</v>
      </c>
      <c r="F34" s="51">
        <f t="shared" si="0"/>
        <v>21.43</v>
      </c>
      <c r="G34" s="52">
        <f t="shared" si="1"/>
        <v>21.43</v>
      </c>
      <c r="H34" s="55">
        <f t="shared" si="2"/>
        <v>21.43</v>
      </c>
    </row>
    <row r="35" spans="1:8" s="54" customFormat="1" ht="25.5">
      <c r="A35" s="48" t="str">
        <f>IF(LEN('Copy paste to Here'!G39) &gt; 5, CONCATENATE('Copy paste to Here'!G39, 'Copy paste to Here'!D39, 'Copy paste to Here'!E39), "Empty Cell")</f>
        <v>Anodized surgical steel circular barbell, 14g (1.6mm) with two 4mm ballsLength: 10mmColor: Black</v>
      </c>
      <c r="B35" s="49" t="str">
        <f>'Copy paste to Here'!C39</f>
        <v>CBTB4</v>
      </c>
      <c r="C35" s="50" t="s">
        <v>758</v>
      </c>
      <c r="D35" s="50">
        <f>Invoice!B39</f>
        <v>6</v>
      </c>
      <c r="E35" s="51">
        <f>'Shipping Invoice'!K39*$N$1</f>
        <v>23.25</v>
      </c>
      <c r="F35" s="51">
        <f t="shared" si="0"/>
        <v>139.5</v>
      </c>
      <c r="G35" s="52">
        <f t="shared" si="1"/>
        <v>23.25</v>
      </c>
      <c r="H35" s="55">
        <f t="shared" si="2"/>
        <v>139.5</v>
      </c>
    </row>
    <row r="36" spans="1:8" s="54" customFormat="1" ht="25.5">
      <c r="A36" s="48" t="str">
        <f>IF(LEN('Copy paste to Here'!G40) &gt; 5, CONCATENATE('Copy paste to Here'!G40, 'Copy paste to Here'!D40, 'Copy paste to Here'!E40), "Empty Cell")</f>
        <v>PVD plated surgical steel screw-fit flesh tunnelGauge: 25mmColor: Black</v>
      </c>
      <c r="B36" s="49" t="str">
        <f>'Copy paste to Here'!C40</f>
        <v>FTPG</v>
      </c>
      <c r="C36" s="50" t="s">
        <v>831</v>
      </c>
      <c r="D36" s="50">
        <f>Invoice!B40</f>
        <v>6</v>
      </c>
      <c r="E36" s="51">
        <f>'Shipping Invoice'!K40*$N$1</f>
        <v>226.64</v>
      </c>
      <c r="F36" s="51">
        <f t="shared" si="0"/>
        <v>1359.84</v>
      </c>
      <c r="G36" s="52">
        <f t="shared" si="1"/>
        <v>226.64</v>
      </c>
      <c r="H36" s="55">
        <f t="shared" si="2"/>
        <v>1359.84</v>
      </c>
    </row>
    <row r="37" spans="1:8" s="54" customFormat="1" ht="25.5">
      <c r="A37" s="48" t="str">
        <f>IF(LEN('Copy paste to Here'!G41) &gt; 5, CONCATENATE('Copy paste to Here'!G41, 'Copy paste to Here'!D41, 'Copy paste to Here'!E41), "Empty Cell")</f>
        <v>Anodized surgical steel nose bone, 18g (1mm) with clear round crystal topColor: Black Anodized w/ L. Sapphire crystal</v>
      </c>
      <c r="B37" s="49" t="str">
        <f>'Copy paste to Here'!C41</f>
        <v>NBTS</v>
      </c>
      <c r="C37" s="50" t="s">
        <v>765</v>
      </c>
      <c r="D37" s="50">
        <f>Invoice!B41</f>
        <v>2</v>
      </c>
      <c r="E37" s="51">
        <f>'Shipping Invoice'!K41*$N$1</f>
        <v>17.8</v>
      </c>
      <c r="F37" s="51">
        <f t="shared" si="0"/>
        <v>35.6</v>
      </c>
      <c r="G37" s="52">
        <f t="shared" si="1"/>
        <v>17.8</v>
      </c>
      <c r="H37" s="55">
        <f t="shared" si="2"/>
        <v>35.6</v>
      </c>
    </row>
    <row r="38" spans="1:8" s="54" customFormat="1" ht="25.5">
      <c r="A38" s="48" t="str">
        <f>IF(LEN('Copy paste to Here'!G42) &gt; 5, CONCATENATE('Copy paste to Here'!G42, 'Copy paste to Here'!D42, 'Copy paste to Here'!E42), "Empty Cell")</f>
        <v>Clear Bio-flexible nose screw retainer, 20g (0.8mm) with 2mm ball shaped top</v>
      </c>
      <c r="B38" s="49" t="str">
        <f>'Copy paste to Here'!C42</f>
        <v>NSCRT20</v>
      </c>
      <c r="C38" s="50" t="s">
        <v>769</v>
      </c>
      <c r="D38" s="50">
        <f>Invoice!B42</f>
        <v>4</v>
      </c>
      <c r="E38" s="51">
        <f>'Shipping Invoice'!K42*$N$1</f>
        <v>5.08</v>
      </c>
      <c r="F38" s="51">
        <f t="shared" si="0"/>
        <v>20.32</v>
      </c>
      <c r="G38" s="52">
        <f t="shared" si="1"/>
        <v>5.08</v>
      </c>
      <c r="H38" s="55">
        <f t="shared" si="2"/>
        <v>20.32</v>
      </c>
    </row>
    <row r="39" spans="1:8" s="54" customFormat="1" ht="25.5">
      <c r="A39" s="48" t="str">
        <f>IF(LEN('Copy paste to Here'!G43) &gt; 5, CONCATENATE('Copy paste to Here'!G43, 'Copy paste to Here'!D43, 'Copy paste to Here'!E43), "Empty Cell")</f>
        <v>Clear acrylic flexible nose stud retainer, 20g (0.8mm) with 2mm flat disk shaped top</v>
      </c>
      <c r="B39" s="49" t="str">
        <f>'Copy paste to Here'!C43</f>
        <v>NSRTD</v>
      </c>
      <c r="C39" s="50" t="s">
        <v>772</v>
      </c>
      <c r="D39" s="50">
        <f>Invoice!B43</f>
        <v>6</v>
      </c>
      <c r="E39" s="51">
        <f>'Shipping Invoice'!K43*$N$1</f>
        <v>5.08</v>
      </c>
      <c r="F39" s="51">
        <f t="shared" si="0"/>
        <v>30.48</v>
      </c>
      <c r="G39" s="52">
        <f t="shared" si="1"/>
        <v>5.08</v>
      </c>
      <c r="H39" s="55">
        <f t="shared" si="2"/>
        <v>30.48</v>
      </c>
    </row>
    <row r="40" spans="1:8" s="54" customFormat="1" ht="25.5">
      <c r="A40" s="48" t="str">
        <f>IF(LEN('Copy paste to Here'!G44) &gt; 5, CONCATENATE('Copy paste to Here'!G44, 'Copy paste to Here'!D44, 'Copy paste to Here'!E44), "Empty Cell")</f>
        <v>Surgical steel nose bone, 20g (0.8mm) with 2mm cone shaped top</v>
      </c>
      <c r="B40" s="49" t="str">
        <f>'Copy paste to Here'!C44</f>
        <v>SNCN</v>
      </c>
      <c r="C40" s="50" t="s">
        <v>775</v>
      </c>
      <c r="D40" s="50">
        <f>Invoice!B44</f>
        <v>27</v>
      </c>
      <c r="E40" s="51">
        <f>'Shipping Invoice'!K44*$N$1</f>
        <v>6.54</v>
      </c>
      <c r="F40" s="51">
        <f t="shared" si="0"/>
        <v>176.58</v>
      </c>
      <c r="G40" s="52">
        <f t="shared" si="1"/>
        <v>6.54</v>
      </c>
      <c r="H40" s="55">
        <f t="shared" si="2"/>
        <v>176.58</v>
      </c>
    </row>
    <row r="41" spans="1:8" s="54" customFormat="1" ht="25.5">
      <c r="A41" s="48" t="str">
        <f>IF(LEN('Copy paste to Here'!G45) &gt; 5, CONCATENATE('Copy paste to Here'!G45, 'Copy paste to Here'!D45, 'Copy paste to Here'!E45), "Empty Cell")</f>
        <v>Surgical steel spiral, 18g (1mm) with two 3mm ballsLength: 8mm</v>
      </c>
      <c r="B41" s="49" t="str">
        <f>'Copy paste to Here'!C45</f>
        <v>SP18B3</v>
      </c>
      <c r="C41" s="50" t="s">
        <v>778</v>
      </c>
      <c r="D41" s="50">
        <f>Invoice!B45</f>
        <v>4</v>
      </c>
      <c r="E41" s="51">
        <f>'Shipping Invoice'!K45*$N$1</f>
        <v>12.35</v>
      </c>
      <c r="F41" s="51">
        <f t="shared" si="0"/>
        <v>49.4</v>
      </c>
      <c r="G41" s="52">
        <f t="shared" si="1"/>
        <v>12.35</v>
      </c>
      <c r="H41" s="55">
        <f t="shared" si="2"/>
        <v>49.4</v>
      </c>
    </row>
    <row r="42" spans="1:8" s="54" customFormat="1" ht="38.25">
      <c r="A42" s="48" t="str">
        <f>IF(LEN('Copy paste to Here'!G46) &gt; 5, CONCATENATE('Copy paste to Here'!G46, 'Copy paste to Here'!D46, 'Copy paste to Here'!E46), "Empty Cell")</f>
        <v>Surgical steel spiral, 18g (1mm) with two 3mm conesLength: 6mm</v>
      </c>
      <c r="B42" s="49" t="str">
        <f>'Copy paste to Here'!C46</f>
        <v>SP18CN3</v>
      </c>
      <c r="C42" s="50" t="s">
        <v>781</v>
      </c>
      <c r="D42" s="50">
        <f>Invoice!B46</f>
        <v>2</v>
      </c>
      <c r="E42" s="51">
        <f>'Shipping Invoice'!K46*$N$1</f>
        <v>13.08</v>
      </c>
      <c r="F42" s="51">
        <f t="shared" si="0"/>
        <v>26.16</v>
      </c>
      <c r="G42" s="52">
        <f t="shared" si="1"/>
        <v>13.08</v>
      </c>
      <c r="H42" s="55">
        <f t="shared" si="2"/>
        <v>26.16</v>
      </c>
    </row>
    <row r="43" spans="1:8" s="54" customFormat="1" ht="38.25">
      <c r="A43" s="48" t="str">
        <f>IF(LEN('Copy paste to Here'!G47) &gt; 5, CONCATENATE('Copy paste to Here'!G47, 'Copy paste to Here'!D47, 'Copy paste to Here'!E47), "Empty Cell")</f>
        <v>Surgical steel spiral, 18g (1mm) with two 3mm conesLength: 8mm</v>
      </c>
      <c r="B43" s="49" t="str">
        <f>'Copy paste to Here'!C47</f>
        <v>SP18CN3</v>
      </c>
      <c r="C43" s="50" t="s">
        <v>781</v>
      </c>
      <c r="D43" s="50">
        <f>Invoice!B47</f>
        <v>2</v>
      </c>
      <c r="E43" s="51">
        <f>'Shipping Invoice'!K47*$N$1</f>
        <v>13.08</v>
      </c>
      <c r="F43" s="51">
        <f t="shared" si="0"/>
        <v>26.16</v>
      </c>
      <c r="G43" s="52">
        <f t="shared" si="1"/>
        <v>13.08</v>
      </c>
      <c r="H43" s="55">
        <f t="shared" si="2"/>
        <v>26.16</v>
      </c>
    </row>
    <row r="44" spans="1:8" s="54" customFormat="1" ht="38.25">
      <c r="A44" s="48" t="str">
        <f>IF(LEN('Copy paste to Here'!G48) &gt; 5, CONCATENATE('Copy paste to Here'!G48, 'Copy paste to Here'!D48, 'Copy paste to Here'!E48), "Empty Cell")</f>
        <v>Surgical steel spiral, 18g (1mm) with two 3mm conesLength: 10mm</v>
      </c>
      <c r="B44" s="49" t="str">
        <f>'Copy paste to Here'!C48</f>
        <v>SP18CN3</v>
      </c>
      <c r="C44" s="50" t="s">
        <v>781</v>
      </c>
      <c r="D44" s="50">
        <f>Invoice!B48</f>
        <v>2</v>
      </c>
      <c r="E44" s="51">
        <f>'Shipping Invoice'!K48*$N$1</f>
        <v>13.08</v>
      </c>
      <c r="F44" s="51">
        <f t="shared" si="0"/>
        <v>26.16</v>
      </c>
      <c r="G44" s="52">
        <f t="shared" si="1"/>
        <v>13.08</v>
      </c>
      <c r="H44" s="55">
        <f t="shared" si="2"/>
        <v>26.16</v>
      </c>
    </row>
    <row r="45" spans="1:8" s="54" customFormat="1" ht="25.5">
      <c r="A45" s="48" t="str">
        <f>IF(LEN('Copy paste to Here'!G49) &gt; 5, CONCATENATE('Copy paste to Here'!G49, 'Copy paste to Here'!D49, 'Copy paste to Here'!E49), "Empty Cell")</f>
        <v>PVD plated surgical steel spiral, 18g (1mm) with two 3mm ballsLength: 8mmColor: Black</v>
      </c>
      <c r="B45" s="49" t="str">
        <f>'Copy paste to Here'!C49</f>
        <v>SPT18B3</v>
      </c>
      <c r="C45" s="50" t="s">
        <v>786</v>
      </c>
      <c r="D45" s="50">
        <f>Invoice!B49</f>
        <v>6</v>
      </c>
      <c r="E45" s="51">
        <f>'Shipping Invoice'!K49*$N$1</f>
        <v>25.06</v>
      </c>
      <c r="F45" s="51">
        <f t="shared" si="0"/>
        <v>150.35999999999999</v>
      </c>
      <c r="G45" s="52">
        <f t="shared" si="1"/>
        <v>25.06</v>
      </c>
      <c r="H45" s="55">
        <f t="shared" si="2"/>
        <v>150.35999999999999</v>
      </c>
    </row>
    <row r="46" spans="1:8" s="54" customFormat="1" ht="25.5">
      <c r="A46" s="48" t="str">
        <f>IF(LEN('Copy paste to Here'!G50) &gt; 5, CONCATENATE('Copy paste to Here'!G50, 'Copy paste to Here'!D50, 'Copy paste to Here'!E50), "Empty Cell")</f>
        <v>Titanium G23 eyebrow banana, 16g (1.2mm) with two 3mm conesLength: 8mm</v>
      </c>
      <c r="B46" s="49" t="str">
        <f>'Copy paste to Here'!C50</f>
        <v>UBNECN</v>
      </c>
      <c r="C46" s="50" t="s">
        <v>789</v>
      </c>
      <c r="D46" s="50">
        <f>Invoice!B50</f>
        <v>6</v>
      </c>
      <c r="E46" s="51">
        <f>'Shipping Invoice'!K50*$N$1</f>
        <v>35.96</v>
      </c>
      <c r="F46" s="51">
        <f t="shared" si="0"/>
        <v>215.76</v>
      </c>
      <c r="G46" s="52">
        <f t="shared" si="1"/>
        <v>35.96</v>
      </c>
      <c r="H46" s="55">
        <f t="shared" si="2"/>
        <v>215.76</v>
      </c>
    </row>
    <row r="47" spans="1:8" s="54" customFormat="1" ht="25.5">
      <c r="A47" s="48" t="str">
        <f>IF(LEN('Copy paste to Here'!G51) &gt; 5, CONCATENATE('Copy paste to Here'!G51, 'Copy paste to Here'!D51, 'Copy paste to Here'!E51), "Empty Cell")</f>
        <v>Anodized titanium G23 eyebrow banana, 16g (1.2mm) with two 3mm ballsLength: 8mmColor: Black</v>
      </c>
      <c r="B47" s="49" t="str">
        <f>'Copy paste to Here'!C51</f>
        <v>UTBNEB</v>
      </c>
      <c r="C47" s="50" t="s">
        <v>792</v>
      </c>
      <c r="D47" s="50">
        <f>Invoice!B51</f>
        <v>3</v>
      </c>
      <c r="E47" s="51">
        <f>'Shipping Invoice'!K51*$N$1</f>
        <v>50.12</v>
      </c>
      <c r="F47" s="51">
        <f t="shared" si="0"/>
        <v>150.35999999999999</v>
      </c>
      <c r="G47" s="52">
        <f t="shared" si="1"/>
        <v>50.12</v>
      </c>
      <c r="H47" s="55">
        <f t="shared" si="2"/>
        <v>150.35999999999999</v>
      </c>
    </row>
    <row r="48" spans="1:8" s="54" customFormat="1" ht="38.25">
      <c r="A48" s="48" t="str">
        <f>IF((LEN('Copy paste to Here'!G52))&gt;5,((CONCATENATE('Copy paste to Here'!G52," &amp; ",'Copy paste to Here'!D52,"  &amp;  ",'Copy paste to Here'!E52))),"Empty Cell")</f>
        <v>Anodized titanium G23 eyebrow banana, 16g (1.2mm) with two 3mm cones &amp; Length: 8mm  &amp;  Color: Black</v>
      </c>
      <c r="B48" s="49" t="str">
        <f>'Copy paste to Here'!C52</f>
        <v>UTBNECN</v>
      </c>
      <c r="C48" s="50" t="s">
        <v>795</v>
      </c>
      <c r="D48" s="50">
        <f>Invoice!B52</f>
        <v>3</v>
      </c>
      <c r="E48" s="51">
        <f>'Shipping Invoice'!K52*$N$1</f>
        <v>50.49</v>
      </c>
      <c r="F48" s="51">
        <f t="shared" si="0"/>
        <v>151.47</v>
      </c>
      <c r="G48" s="52">
        <f t="shared" si="1"/>
        <v>50.49</v>
      </c>
      <c r="H48" s="55">
        <f t="shared" si="2"/>
        <v>151.47</v>
      </c>
    </row>
    <row r="49" spans="1:8" s="54" customFormat="1" ht="25.5">
      <c r="A49" s="48" t="str">
        <f>IF((LEN('Copy paste to Here'!G53))&gt;5,((CONCATENATE('Copy paste to Here'!G53," &amp; ",'Copy paste to Here'!D53,"  &amp;  ",'Copy paste to Here'!E53))),"Empty Cell")</f>
        <v>Anodized titanium G23 circular eyebrow barbell, 16g (1.2mm) with 3mm balls &amp; Length: 8mm  &amp;  Color: Green</v>
      </c>
      <c r="B49" s="49" t="str">
        <f>'Copy paste to Here'!C53</f>
        <v>UTCBEB</v>
      </c>
      <c r="C49" s="50" t="s">
        <v>798</v>
      </c>
      <c r="D49" s="50">
        <f>Invoice!B53</f>
        <v>2</v>
      </c>
      <c r="E49" s="51">
        <f>'Shipping Invoice'!K53*$N$1</f>
        <v>53.39</v>
      </c>
      <c r="F49" s="51">
        <f t="shared" si="0"/>
        <v>106.78</v>
      </c>
      <c r="G49" s="52">
        <f t="shared" si="1"/>
        <v>53.39</v>
      </c>
      <c r="H49" s="55">
        <f t="shared" si="2"/>
        <v>106.78</v>
      </c>
    </row>
    <row r="50" spans="1:8" s="54" customFormat="1" ht="38.25">
      <c r="A50" s="48" t="str">
        <f>IF((LEN('Copy paste to Here'!G54))&gt;5,((CONCATENATE('Copy paste to Here'!G54," &amp; ",'Copy paste to Here'!D54,"  &amp;  ",'Copy paste to Here'!E54))),"Empty Cell")</f>
        <v>Anodized titanium G23 circular eyebrow barbell, 16g (1.2mm) with 3mm cones &amp; Length: 8mm  &amp;  Color: Green</v>
      </c>
      <c r="B50" s="49" t="str">
        <f>'Copy paste to Here'!C54</f>
        <v>UTCBECN</v>
      </c>
      <c r="C50" s="50" t="s">
        <v>802</v>
      </c>
      <c r="D50" s="50">
        <f>Invoice!B54</f>
        <v>2</v>
      </c>
      <c r="E50" s="51">
        <f>'Shipping Invoice'!K54*$N$1</f>
        <v>56.66</v>
      </c>
      <c r="F50" s="51">
        <f t="shared" si="0"/>
        <v>113.32</v>
      </c>
      <c r="G50" s="52">
        <f t="shared" si="1"/>
        <v>56.66</v>
      </c>
      <c r="H50" s="55">
        <f t="shared" si="2"/>
        <v>113.32</v>
      </c>
    </row>
    <row r="51" spans="1:8" s="54" customFormat="1" ht="25.5">
      <c r="A51" s="48" t="str">
        <f>IF((LEN('Copy paste to Here'!G55))&gt;5,((CONCATENATE('Copy paste to Here'!G55," &amp; ",'Copy paste to Here'!D55,"  &amp;  ",'Copy paste to Here'!E55))),"Empty Cell")</f>
        <v>Anodized titanium G23 labret, 16g (1.2mm) with a 3mm ball &amp; Length: 8mm  &amp;  Color: Black</v>
      </c>
      <c r="B51" s="49" t="str">
        <f>'Copy paste to Here'!C55</f>
        <v>UTLBB3</v>
      </c>
      <c r="C51" s="50" t="s">
        <v>805</v>
      </c>
      <c r="D51" s="50">
        <f>Invoice!B55</f>
        <v>2</v>
      </c>
      <c r="E51" s="51">
        <f>'Shipping Invoice'!K55*$N$1</f>
        <v>53.39</v>
      </c>
      <c r="F51" s="51">
        <f t="shared" si="0"/>
        <v>106.78</v>
      </c>
      <c r="G51" s="52">
        <f t="shared" si="1"/>
        <v>53.39</v>
      </c>
      <c r="H51" s="55">
        <f t="shared" si="2"/>
        <v>106.78</v>
      </c>
    </row>
    <row r="52" spans="1:8" s="54" customFormat="1" ht="38.25">
      <c r="A52" s="48" t="str">
        <f>IF((LEN('Copy paste to Here'!G56))&gt;5,((CONCATENATE('Copy paste to Here'!G56," &amp; ",'Copy paste to Here'!D56,"  &amp;  ",'Copy paste to Here'!E56))),"Empty Cell")</f>
        <v>Pack of 10 pcs. of bioflex banana posts with external threading, 16g (1.2mm) &amp; Length: 10mm  &amp;  Color: Clear</v>
      </c>
      <c r="B52" s="49" t="str">
        <f>'Copy paste to Here'!C56</f>
        <v>XABN16G</v>
      </c>
      <c r="C52" s="50" t="s">
        <v>808</v>
      </c>
      <c r="D52" s="50">
        <f>Invoice!B56</f>
        <v>1</v>
      </c>
      <c r="E52" s="51">
        <f>'Shipping Invoice'!K56*$N$1</f>
        <v>28.33</v>
      </c>
      <c r="F52" s="51">
        <f t="shared" si="0"/>
        <v>28.33</v>
      </c>
      <c r="G52" s="52">
        <f t="shared" si="1"/>
        <v>28.33</v>
      </c>
      <c r="H52" s="55">
        <f t="shared" si="2"/>
        <v>28.33</v>
      </c>
    </row>
    <row r="53" spans="1:8" s="54" customFormat="1" ht="25.5">
      <c r="A53" s="48" t="str">
        <f>IF((LEN('Copy paste to Here'!G57))&gt;5,((CONCATENATE('Copy paste to Here'!G57," &amp; ",'Copy paste to Here'!D57,"  &amp;  ",'Copy paste to Here'!E57))),"Empty Cell")</f>
        <v xml:space="preserve">Pack of 10 pcs. of 3mm anodized surgical steel balls with threading 1.2mm (16g) &amp; Color: Rainbow  &amp;  </v>
      </c>
      <c r="B53" s="49" t="str">
        <f>'Copy paste to Here'!C57</f>
        <v>XBT3S</v>
      </c>
      <c r="C53" s="50" t="s">
        <v>811</v>
      </c>
      <c r="D53" s="50">
        <f>Invoice!B57</f>
        <v>1</v>
      </c>
      <c r="E53" s="51">
        <f>'Shipping Invoice'!K57*$N$1</f>
        <v>70.819999999999993</v>
      </c>
      <c r="F53" s="51">
        <f t="shared" si="0"/>
        <v>70.819999999999993</v>
      </c>
      <c r="G53" s="52">
        <f t="shared" si="1"/>
        <v>70.819999999999993</v>
      </c>
      <c r="H53" s="55">
        <f t="shared" si="2"/>
        <v>70.819999999999993</v>
      </c>
    </row>
    <row r="54" spans="1:8" s="54" customFormat="1" ht="36">
      <c r="A54" s="48" t="str">
        <f>IF((LEN('Copy paste to Here'!G58))&gt;5,((CONCATENATE('Copy paste to Here'!G58," &amp; ",'Copy paste to Here'!D58,"  &amp;  ",'Copy paste to Here'!E58))),"Empty Cell")</f>
        <v xml:space="preserve">Pack of 10 pcs. of 3mm surgical steel half jewel balls with bezel set crystal with 1.2mm threading (16g) &amp; Crystal Color: Light Sapphire  &amp;  </v>
      </c>
      <c r="B54" s="49" t="str">
        <f>'Copy paste to Here'!C58</f>
        <v>XHJB3</v>
      </c>
      <c r="C54" s="50" t="s">
        <v>814</v>
      </c>
      <c r="D54" s="50">
        <f>Invoice!B58</f>
        <v>1</v>
      </c>
      <c r="E54" s="51">
        <f>'Shipping Invoice'!K58*$N$1</f>
        <v>134.38999999999999</v>
      </c>
      <c r="F54" s="51">
        <f t="shared" si="0"/>
        <v>134.38999999999999</v>
      </c>
      <c r="G54" s="52">
        <f t="shared" si="1"/>
        <v>134.38999999999999</v>
      </c>
      <c r="H54" s="55">
        <f t="shared" si="2"/>
        <v>134.38999999999999</v>
      </c>
    </row>
    <row r="55" spans="1:8" s="54" customFormat="1" ht="38.25">
      <c r="A55" s="48" t="str">
        <f>IF((LEN('Copy paste to Here'!G59))&gt;5,((CONCATENATE('Copy paste to Here'!G59," &amp; ",'Copy paste to Here'!D59,"  &amp;  ",'Copy paste to Here'!E59))),"Empty Cell")</f>
        <v xml:space="preserve">Pack of 10 pcs. of high polished titanium G23 banana bars, 16g (1.2mm) &amp; Length: 8mm  &amp;  </v>
      </c>
      <c r="B55" s="49" t="str">
        <f>'Copy paste to Here'!C59</f>
        <v>XUBN16G</v>
      </c>
      <c r="C55" s="50" t="s">
        <v>817</v>
      </c>
      <c r="D55" s="50">
        <f>Invoice!B59</f>
        <v>2</v>
      </c>
      <c r="E55" s="51">
        <f>'Shipping Invoice'!K59*$N$1</f>
        <v>123.49</v>
      </c>
      <c r="F55" s="51">
        <f t="shared" si="0"/>
        <v>246.98</v>
      </c>
      <c r="G55" s="52">
        <f t="shared" si="1"/>
        <v>123.49</v>
      </c>
      <c r="H55" s="55">
        <f t="shared" si="2"/>
        <v>246.98</v>
      </c>
    </row>
    <row r="56" spans="1:8" s="54" customFormat="1" ht="38.25">
      <c r="A56" s="48" t="str">
        <f>IF((LEN('Copy paste to Here'!G60))&gt;5,((CONCATENATE('Copy paste to Here'!G60," &amp; ",'Copy paste to Here'!D60,"  &amp;  ",'Copy paste to Here'!E60))),"Empty Cell")</f>
        <v xml:space="preserve">Pack of 10 pcs. of high polished titanium G23 labret, 16g (1.2mm) (4mm base of labret) &amp; Length: 8mm  &amp;  </v>
      </c>
      <c r="B56" s="49" t="str">
        <f>'Copy paste to Here'!C60</f>
        <v>XULB16G</v>
      </c>
      <c r="C56" s="50" t="s">
        <v>820</v>
      </c>
      <c r="D56" s="50">
        <f>Invoice!B60</f>
        <v>1</v>
      </c>
      <c r="E56" s="51">
        <f>'Shipping Invoice'!K60*$N$1</f>
        <v>214.29</v>
      </c>
      <c r="F56" s="51">
        <f t="shared" si="0"/>
        <v>214.29</v>
      </c>
      <c r="G56" s="52">
        <f t="shared" si="1"/>
        <v>214.29</v>
      </c>
      <c r="H56" s="55">
        <f t="shared" si="2"/>
        <v>214.29</v>
      </c>
    </row>
    <row r="57" spans="1:8" s="54" customFormat="1" ht="38.25">
      <c r="A57" s="48" t="str">
        <f>IF((LEN('Copy paste to Here'!G61))&gt;5,((CONCATENATE('Copy paste to Here'!G61," &amp; ",'Copy paste to Here'!D61,"  &amp;  ",'Copy paste to Here'!E61))),"Empty Cell")</f>
        <v>Set of 5 pcs. of anodized titanium G23 barbells post with 16g (1.2mm) threading &amp; Length: 8mm  &amp;  Color: Black</v>
      </c>
      <c r="B57" s="49" t="str">
        <f>'Copy paste to Here'!C61</f>
        <v>XUTBB16</v>
      </c>
      <c r="C57" s="50" t="s">
        <v>832</v>
      </c>
      <c r="D57" s="50">
        <f>Invoice!B61</f>
        <v>2</v>
      </c>
      <c r="E57" s="51">
        <f>'Shipping Invoice'!K61*$N$1</f>
        <v>98.06</v>
      </c>
      <c r="F57" s="51">
        <f t="shared" si="0"/>
        <v>196.12</v>
      </c>
      <c r="G57" s="52">
        <f t="shared" si="1"/>
        <v>98.06</v>
      </c>
      <c r="H57" s="55">
        <f t="shared" si="2"/>
        <v>196.12</v>
      </c>
    </row>
    <row r="58" spans="1:8" s="54" customFormat="1" ht="38.25">
      <c r="A58" s="48" t="str">
        <f>IF((LEN('Copy paste to Here'!G62))&gt;5,((CONCATENATE('Copy paste to Here'!G62," &amp; ",'Copy paste to Here'!D62,"  &amp;  ",'Copy paste to Here'!E62))),"Empty Cell")</f>
        <v>Set of 5 pcs. of anodized titanium G23eyebrow banana post with 16g threading (1.2mm) &amp; Length: 8mm  &amp;  Color: Black</v>
      </c>
      <c r="B58" s="49" t="str">
        <f>'Copy paste to Here'!C62</f>
        <v>XUTBN16</v>
      </c>
      <c r="C58" s="50" t="s">
        <v>826</v>
      </c>
      <c r="D58" s="50">
        <f>Invoice!B62</f>
        <v>2</v>
      </c>
      <c r="E58" s="51">
        <f>'Shipping Invoice'!K62*$N$1</f>
        <v>98.06</v>
      </c>
      <c r="F58" s="51">
        <f t="shared" si="0"/>
        <v>196.12</v>
      </c>
      <c r="G58" s="52">
        <f t="shared" si="1"/>
        <v>98.06</v>
      </c>
      <c r="H58" s="55">
        <f t="shared" si="2"/>
        <v>196.12</v>
      </c>
    </row>
    <row r="59" spans="1:8" s="54" customFormat="1" ht="38.25">
      <c r="A59" s="48" t="str">
        <f>IF((LEN('Copy paste to Here'!G63))&gt;5,((CONCATENATE('Copy paste to Here'!G63," &amp; ",'Copy paste to Here'!D63,"  &amp;  ",'Copy paste to Here'!E63))),"Empty Cell")</f>
        <v>Set of 5 pcs. of anodized titanium G23 circular barbell post with 16g threading (1.2mm) - length 1/4'' to 3/8'' (6mm to 10mm) &amp; Length: 8mm  &amp;  Color: Black</v>
      </c>
      <c r="B59" s="49" t="str">
        <f>'Copy paste to Here'!C63</f>
        <v>XUTCB16</v>
      </c>
      <c r="C59" s="50" t="s">
        <v>829</v>
      </c>
      <c r="D59" s="50">
        <f>Invoice!B63</f>
        <v>3</v>
      </c>
      <c r="E59" s="51">
        <f>'Shipping Invoice'!K63*$N$1</f>
        <v>125.31</v>
      </c>
      <c r="F59" s="51">
        <f t="shared" si="0"/>
        <v>375.93</v>
      </c>
      <c r="G59" s="52">
        <f t="shared" si="1"/>
        <v>125.31</v>
      </c>
      <c r="H59" s="55">
        <f t="shared" si="2"/>
        <v>375.93</v>
      </c>
    </row>
    <row r="60" spans="1:8" s="54" customFormat="1" hidden="1">
      <c r="A60" s="48" t="str">
        <f>IF((LEN('Copy paste to Here'!G64))&gt;5,((CONCATENATE('Copy paste to Here'!G64," &amp; ",'Copy paste to Here'!D64,"  &amp;  ",'Copy paste to Here'!E64))),"Empty Cell")</f>
        <v>Empty Cell</v>
      </c>
      <c r="B60" s="49">
        <f>'Copy paste to Here'!C64</f>
        <v>0</v>
      </c>
      <c r="C60" s="50"/>
      <c r="D60" s="50"/>
      <c r="E60" s="51"/>
      <c r="F60" s="51">
        <f t="shared" si="0"/>
        <v>0</v>
      </c>
      <c r="G60" s="52">
        <f t="shared" si="1"/>
        <v>0</v>
      </c>
      <c r="H60" s="55">
        <f t="shared" si="2"/>
        <v>0</v>
      </c>
    </row>
    <row r="61" spans="1:8" s="54" customFormat="1" hidden="1">
      <c r="A61" s="48" t="str">
        <f>IF((LEN('Copy paste to Here'!G65))&gt;5,((CONCATENATE('Copy paste to Here'!G65," &amp; ",'Copy paste to Here'!D65,"  &amp;  ",'Copy paste to Here'!E65))),"Empty Cell")</f>
        <v>Empty Cell</v>
      </c>
      <c r="B61" s="49">
        <f>'Copy paste to Here'!C65</f>
        <v>0</v>
      </c>
      <c r="C61" s="50"/>
      <c r="D61" s="50"/>
      <c r="E61" s="51"/>
      <c r="F61" s="51">
        <f t="shared" si="0"/>
        <v>0</v>
      </c>
      <c r="G61" s="52">
        <f t="shared" si="1"/>
        <v>0</v>
      </c>
      <c r="H61" s="55">
        <f t="shared" si="2"/>
        <v>0</v>
      </c>
    </row>
    <row r="62" spans="1:8" s="54" customFormat="1" hidden="1">
      <c r="A62" s="48" t="str">
        <f>IF((LEN('Copy paste to Here'!G66))&gt;5,((CONCATENATE('Copy paste to Here'!G66," &amp; ",'Copy paste to Here'!D66,"  &amp;  ",'Copy paste to Here'!E66))),"Empty Cell")</f>
        <v>Empty Cell</v>
      </c>
      <c r="B62" s="49">
        <f>'Copy paste to Here'!C66</f>
        <v>0</v>
      </c>
      <c r="C62" s="50"/>
      <c r="D62" s="50"/>
      <c r="E62" s="51"/>
      <c r="F62" s="51">
        <f t="shared" si="0"/>
        <v>0</v>
      </c>
      <c r="G62" s="52">
        <f t="shared" si="1"/>
        <v>0</v>
      </c>
      <c r="H62" s="55">
        <f t="shared" si="2"/>
        <v>0</v>
      </c>
    </row>
    <row r="63" spans="1:8" s="54" customFormat="1" hidden="1">
      <c r="A63" s="48" t="str">
        <f>IF((LEN('Copy paste to Here'!G67))&gt;5,((CONCATENATE('Copy paste to Here'!G67," &amp; ",'Copy paste to Here'!D67,"  &amp;  ",'Copy paste to Here'!E67))),"Empty Cell")</f>
        <v>Empty Cell</v>
      </c>
      <c r="B63" s="49">
        <f>'Copy paste to Here'!C67</f>
        <v>0</v>
      </c>
      <c r="C63" s="50"/>
      <c r="D63" s="50"/>
      <c r="E63" s="51"/>
      <c r="F63" s="51">
        <f t="shared" si="0"/>
        <v>0</v>
      </c>
      <c r="G63" s="52">
        <f t="shared" si="1"/>
        <v>0</v>
      </c>
      <c r="H63" s="55">
        <f t="shared" si="2"/>
        <v>0</v>
      </c>
    </row>
    <row r="64" spans="1:8" s="54" customFormat="1" hidden="1">
      <c r="A64" s="48" t="str">
        <f>IF((LEN('Copy paste to Here'!G68))&gt;5,((CONCATENATE('Copy paste to Here'!G68," &amp; ",'Copy paste to Here'!D68,"  &amp;  ",'Copy paste to Here'!E68))),"Empty Cell")</f>
        <v>Empty Cell</v>
      </c>
      <c r="B64" s="49">
        <f>'Copy paste to Here'!C68</f>
        <v>0</v>
      </c>
      <c r="C64" s="50"/>
      <c r="D64" s="50"/>
      <c r="E64" s="51"/>
      <c r="F64" s="51">
        <f t="shared" si="0"/>
        <v>0</v>
      </c>
      <c r="G64" s="52">
        <f t="shared" si="1"/>
        <v>0</v>
      </c>
      <c r="H64" s="55">
        <f t="shared" si="2"/>
        <v>0</v>
      </c>
    </row>
    <row r="65" spans="1:8" s="54" customFormat="1" hidden="1">
      <c r="A65" s="48" t="str">
        <f>IF((LEN('Copy paste to Here'!G69))&gt;5,((CONCATENATE('Copy paste to Here'!G69," &amp; ",'Copy paste to Here'!D69,"  &amp;  ",'Copy paste to Here'!E69))),"Empty Cell")</f>
        <v>Empty Cell</v>
      </c>
      <c r="B65" s="49">
        <f>'Copy paste to Here'!C69</f>
        <v>0</v>
      </c>
      <c r="C65" s="50"/>
      <c r="D65" s="50"/>
      <c r="E65" s="51"/>
      <c r="F65" s="51">
        <f t="shared" si="0"/>
        <v>0</v>
      </c>
      <c r="G65" s="52">
        <f t="shared" si="1"/>
        <v>0</v>
      </c>
      <c r="H65" s="55">
        <f t="shared" si="2"/>
        <v>0</v>
      </c>
    </row>
    <row r="66" spans="1:8" s="54" customFormat="1" hidden="1">
      <c r="A66" s="48" t="str">
        <f>IF((LEN('Copy paste to Here'!G70))&gt;5,((CONCATENATE('Copy paste to Here'!G70," &amp; ",'Copy paste to Here'!D70,"  &amp;  ",'Copy paste to Here'!E70))),"Empty Cell")</f>
        <v>Empty Cell</v>
      </c>
      <c r="B66" s="49">
        <f>'Copy paste to Here'!C70</f>
        <v>0</v>
      </c>
      <c r="C66" s="50"/>
      <c r="D66" s="50"/>
      <c r="E66" s="51"/>
      <c r="F66" s="51">
        <f t="shared" si="0"/>
        <v>0</v>
      </c>
      <c r="G66" s="52">
        <f t="shared" si="1"/>
        <v>0</v>
      </c>
      <c r="H66" s="55">
        <f t="shared" si="2"/>
        <v>0</v>
      </c>
    </row>
    <row r="67" spans="1:8" s="54" customFormat="1" hidden="1">
      <c r="A67" s="48" t="str">
        <f>IF((LEN('Copy paste to Here'!G71))&gt;5,((CONCATENATE('Copy paste to Here'!G71," &amp; ",'Copy paste to Here'!D71,"  &amp;  ",'Copy paste to Here'!E71))),"Empty Cell")</f>
        <v>Empty Cell</v>
      </c>
      <c r="B67" s="49">
        <f>'Copy paste to Here'!C71</f>
        <v>0</v>
      </c>
      <c r="C67" s="50"/>
      <c r="D67" s="50"/>
      <c r="E67" s="51"/>
      <c r="F67" s="51">
        <f t="shared" si="0"/>
        <v>0</v>
      </c>
      <c r="G67" s="52">
        <f t="shared" si="1"/>
        <v>0</v>
      </c>
      <c r="H67" s="55">
        <f t="shared" si="2"/>
        <v>0</v>
      </c>
    </row>
    <row r="68" spans="1:8" s="54" customFormat="1" hidden="1">
      <c r="A68" s="48" t="str">
        <f>IF((LEN('Copy paste to Here'!G72))&gt;5,((CONCATENATE('Copy paste to Here'!G72," &amp; ",'Copy paste to Here'!D72,"  &amp;  ",'Copy paste to Here'!E72))),"Empty Cell")</f>
        <v>Empty Cell</v>
      </c>
      <c r="B68" s="49">
        <f>'Copy paste to Here'!C72</f>
        <v>0</v>
      </c>
      <c r="C68" s="50"/>
      <c r="D68" s="50"/>
      <c r="E68" s="51"/>
      <c r="F68" s="51">
        <f t="shared" si="0"/>
        <v>0</v>
      </c>
      <c r="G68" s="52">
        <f t="shared" si="1"/>
        <v>0</v>
      </c>
      <c r="H68" s="55">
        <f t="shared" si="2"/>
        <v>0</v>
      </c>
    </row>
    <row r="69" spans="1:8" s="54" customFormat="1" hidden="1">
      <c r="A69" s="48" t="str">
        <f>IF((LEN('Copy paste to Here'!G73))&gt;5,((CONCATENATE('Copy paste to Here'!G73," &amp; ",'Copy paste to Here'!D73,"  &amp;  ",'Copy paste to Here'!E73))),"Empty Cell")</f>
        <v>Empty Cell</v>
      </c>
      <c r="B69" s="49">
        <f>'Copy paste to Here'!C73</f>
        <v>0</v>
      </c>
      <c r="C69" s="50"/>
      <c r="D69" s="50"/>
      <c r="E69" s="51"/>
      <c r="F69" s="51">
        <f t="shared" si="0"/>
        <v>0</v>
      </c>
      <c r="G69" s="52">
        <f t="shared" si="1"/>
        <v>0</v>
      </c>
      <c r="H69" s="55">
        <f t="shared" si="2"/>
        <v>0</v>
      </c>
    </row>
    <row r="70" spans="1:8" s="54" customFormat="1" hidden="1">
      <c r="A70" s="48" t="str">
        <f>IF((LEN('Copy paste to Here'!G74))&gt;5,((CONCATENATE('Copy paste to Here'!G74," &amp; ",'Copy paste to Here'!D74,"  &amp;  ",'Copy paste to Here'!E74))),"Empty Cell")</f>
        <v>Empty Cell</v>
      </c>
      <c r="B70" s="49">
        <f>'Copy paste to Here'!C74</f>
        <v>0</v>
      </c>
      <c r="C70" s="50"/>
      <c r="D70" s="50"/>
      <c r="E70" s="51"/>
      <c r="F70" s="51">
        <f t="shared" si="0"/>
        <v>0</v>
      </c>
      <c r="G70" s="52">
        <f t="shared" si="1"/>
        <v>0</v>
      </c>
      <c r="H70" s="55">
        <f t="shared" si="2"/>
        <v>0</v>
      </c>
    </row>
    <row r="71" spans="1:8" s="54" customFormat="1" hidden="1">
      <c r="A71" s="48" t="str">
        <f>IF((LEN('Copy paste to Here'!G75))&gt;5,((CONCATENATE('Copy paste to Here'!G75," &amp; ",'Copy paste to Here'!D75,"  &amp;  ",'Copy paste to Here'!E75))),"Empty Cell")</f>
        <v>Empty Cell</v>
      </c>
      <c r="B71" s="49">
        <f>'Copy paste to Here'!C75</f>
        <v>0</v>
      </c>
      <c r="C71" s="50"/>
      <c r="D71" s="50"/>
      <c r="E71" s="51"/>
      <c r="F71" s="51">
        <f t="shared" si="0"/>
        <v>0</v>
      </c>
      <c r="G71" s="52">
        <f t="shared" si="1"/>
        <v>0</v>
      </c>
      <c r="H71" s="55">
        <f t="shared" si="2"/>
        <v>0</v>
      </c>
    </row>
    <row r="72" spans="1:8" s="54" customFormat="1" hidden="1">
      <c r="A72" s="48" t="str">
        <f>IF((LEN('Copy paste to Here'!G76))&gt;5,((CONCATENATE('Copy paste to Here'!G76," &amp; ",'Copy paste to Here'!D76,"  &amp;  ",'Copy paste to Here'!E76))),"Empty Cell")</f>
        <v>Empty Cell</v>
      </c>
      <c r="B72" s="49">
        <f>'Copy paste to Here'!C76</f>
        <v>0</v>
      </c>
      <c r="C72" s="50"/>
      <c r="D72" s="50"/>
      <c r="E72" s="51"/>
      <c r="F72" s="51">
        <f t="shared" si="0"/>
        <v>0</v>
      </c>
      <c r="G72" s="52">
        <f t="shared" si="1"/>
        <v>0</v>
      </c>
      <c r="H72" s="55">
        <f t="shared" si="2"/>
        <v>0</v>
      </c>
    </row>
    <row r="73" spans="1:8" s="54" customFormat="1" hidden="1">
      <c r="A73" s="48" t="str">
        <f>IF((LEN('Copy paste to Here'!G77))&gt;5,((CONCATENATE('Copy paste to Here'!G77," &amp; ",'Copy paste to Here'!D77,"  &amp;  ",'Copy paste to Here'!E77))),"Empty Cell")</f>
        <v>Empty Cell</v>
      </c>
      <c r="B73" s="49">
        <f>'Copy paste to Here'!C77</f>
        <v>0</v>
      </c>
      <c r="C73" s="50"/>
      <c r="D73" s="50"/>
      <c r="E73" s="51"/>
      <c r="F73" s="51">
        <f t="shared" si="0"/>
        <v>0</v>
      </c>
      <c r="G73" s="52">
        <f t="shared" si="1"/>
        <v>0</v>
      </c>
      <c r="H73" s="55">
        <f t="shared" si="2"/>
        <v>0</v>
      </c>
    </row>
    <row r="74" spans="1:8" s="54" customFormat="1" hidden="1">
      <c r="A74" s="48" t="str">
        <f>IF((LEN('Copy paste to Here'!G78))&gt;5,((CONCATENATE('Copy paste to Here'!G78," &amp; ",'Copy paste to Here'!D78,"  &amp;  ",'Copy paste to Here'!E78))),"Empty Cell")</f>
        <v>Empty Cell</v>
      </c>
      <c r="B74" s="49">
        <f>'Copy paste to Here'!C78</f>
        <v>0</v>
      </c>
      <c r="C74" s="50"/>
      <c r="D74" s="50"/>
      <c r="E74" s="51"/>
      <c r="F74" s="51">
        <f t="shared" si="0"/>
        <v>0</v>
      </c>
      <c r="G74" s="52">
        <f t="shared" si="1"/>
        <v>0</v>
      </c>
      <c r="H74" s="55">
        <f t="shared" si="2"/>
        <v>0</v>
      </c>
    </row>
    <row r="75" spans="1:8" s="54" customFormat="1" hidden="1">
      <c r="A75" s="48" t="str">
        <f>IF((LEN('Copy paste to Here'!G79))&gt;5,((CONCATENATE('Copy paste to Here'!G79," &amp; ",'Copy paste to Here'!D79,"  &amp;  ",'Copy paste to Here'!E79))),"Empty Cell")</f>
        <v>Empty Cell</v>
      </c>
      <c r="B75" s="49">
        <f>'Copy paste to Here'!C79</f>
        <v>0</v>
      </c>
      <c r="C75" s="50"/>
      <c r="D75" s="50"/>
      <c r="E75" s="51"/>
      <c r="F75" s="51">
        <f t="shared" si="0"/>
        <v>0</v>
      </c>
      <c r="G75" s="52">
        <f t="shared" si="1"/>
        <v>0</v>
      </c>
      <c r="H75" s="55">
        <f t="shared" si="2"/>
        <v>0</v>
      </c>
    </row>
    <row r="76" spans="1:8" s="54" customFormat="1" hidden="1">
      <c r="A76" s="48" t="str">
        <f>IF((LEN('Copy paste to Here'!G80))&gt;5,((CONCATENATE('Copy paste to Here'!G80," &amp; ",'Copy paste to Here'!D80,"  &amp;  ",'Copy paste to Here'!E80))),"Empty Cell")</f>
        <v>Empty Cell</v>
      </c>
      <c r="B76" s="49">
        <f>'Copy paste to Here'!C80</f>
        <v>0</v>
      </c>
      <c r="C76" s="50"/>
      <c r="D76" s="50"/>
      <c r="E76" s="51"/>
      <c r="F76" s="51">
        <f t="shared" si="0"/>
        <v>0</v>
      </c>
      <c r="G76" s="52">
        <f t="shared" si="1"/>
        <v>0</v>
      </c>
      <c r="H76" s="55">
        <f t="shared" si="2"/>
        <v>0</v>
      </c>
    </row>
    <row r="77" spans="1:8" s="54" customFormat="1" hidden="1">
      <c r="A77" s="48" t="str">
        <f>IF((LEN('Copy paste to Here'!G81))&gt;5,((CONCATENATE('Copy paste to Here'!G81," &amp; ",'Copy paste to Here'!D81,"  &amp;  ",'Copy paste to Here'!E81))),"Empty Cell")</f>
        <v>Empty Cell</v>
      </c>
      <c r="B77" s="49">
        <f>'Copy paste to Here'!C81</f>
        <v>0</v>
      </c>
      <c r="C77" s="50"/>
      <c r="D77" s="50"/>
      <c r="E77" s="51"/>
      <c r="F77" s="51">
        <f t="shared" si="0"/>
        <v>0</v>
      </c>
      <c r="G77" s="52">
        <f t="shared" si="1"/>
        <v>0</v>
      </c>
      <c r="H77" s="55">
        <f t="shared" si="2"/>
        <v>0</v>
      </c>
    </row>
    <row r="78" spans="1:8" s="54" customFormat="1" hidden="1">
      <c r="A78" s="48" t="str">
        <f>IF((LEN('Copy paste to Here'!G82))&gt;5,((CONCATENATE('Copy paste to Here'!G82," &amp; ",'Copy paste to Here'!D82,"  &amp;  ",'Copy paste to Here'!E82))),"Empty Cell")</f>
        <v>Empty Cell</v>
      </c>
      <c r="B78" s="49">
        <f>'Copy paste to Here'!C82</f>
        <v>0</v>
      </c>
      <c r="C78" s="50"/>
      <c r="D78" s="50"/>
      <c r="E78" s="51"/>
      <c r="F78" s="51">
        <f t="shared" si="0"/>
        <v>0</v>
      </c>
      <c r="G78" s="52">
        <f t="shared" si="1"/>
        <v>0</v>
      </c>
      <c r="H78" s="55">
        <f t="shared" si="2"/>
        <v>0</v>
      </c>
    </row>
    <row r="79" spans="1:8" s="54" customFormat="1" hidden="1">
      <c r="A79" s="48" t="str">
        <f>IF((LEN('Copy paste to Here'!G83))&gt;5,((CONCATENATE('Copy paste to Here'!G83," &amp; ",'Copy paste to Here'!D83,"  &amp;  ",'Copy paste to Here'!E83))),"Empty Cell")</f>
        <v>Empty Cell</v>
      </c>
      <c r="B79" s="49">
        <f>'Copy paste to Here'!C83</f>
        <v>0</v>
      </c>
      <c r="C79" s="50"/>
      <c r="D79" s="50"/>
      <c r="E79" s="51"/>
      <c r="F79" s="51">
        <f t="shared" si="0"/>
        <v>0</v>
      </c>
      <c r="G79" s="52">
        <f t="shared" si="1"/>
        <v>0</v>
      </c>
      <c r="H79" s="55">
        <f t="shared" si="2"/>
        <v>0</v>
      </c>
    </row>
    <row r="80" spans="1:8" s="54" customFormat="1" hidden="1">
      <c r="A80" s="48" t="str">
        <f>IF((LEN('Copy paste to Here'!G84))&gt;5,((CONCATENATE('Copy paste to Here'!G84," &amp; ",'Copy paste to Here'!D84,"  &amp;  ",'Copy paste to Here'!E84))),"Empty Cell")</f>
        <v>Empty Cell</v>
      </c>
      <c r="B80" s="49">
        <f>'Copy paste to Here'!C84</f>
        <v>0</v>
      </c>
      <c r="C80" s="50"/>
      <c r="D80" s="50"/>
      <c r="E80" s="51"/>
      <c r="F80" s="51">
        <f t="shared" si="0"/>
        <v>0</v>
      </c>
      <c r="G80" s="52">
        <f t="shared" si="1"/>
        <v>0</v>
      </c>
      <c r="H80" s="55">
        <f t="shared" si="2"/>
        <v>0</v>
      </c>
    </row>
    <row r="81" spans="1:8" s="54" customFormat="1" hidden="1">
      <c r="A81" s="48" t="str">
        <f>IF((LEN('Copy paste to Here'!G85))&gt;5,((CONCATENATE('Copy paste to Here'!G85," &amp; ",'Copy paste to Here'!D85,"  &amp;  ",'Copy paste to Here'!E85))),"Empty Cell")</f>
        <v>Empty Cell</v>
      </c>
      <c r="B81" s="49">
        <f>'Copy paste to Here'!C85</f>
        <v>0</v>
      </c>
      <c r="C81" s="50"/>
      <c r="D81" s="50"/>
      <c r="E81" s="51"/>
      <c r="F81" s="51">
        <f t="shared" si="0"/>
        <v>0</v>
      </c>
      <c r="G81" s="52">
        <f t="shared" si="1"/>
        <v>0</v>
      </c>
      <c r="H81" s="55">
        <f t="shared" si="2"/>
        <v>0</v>
      </c>
    </row>
    <row r="82" spans="1:8" s="54" customFormat="1" hidden="1">
      <c r="A82" s="48" t="str">
        <f>IF((LEN('Copy paste to Here'!G86))&gt;5,((CONCATENATE('Copy paste to Here'!G86," &amp; ",'Copy paste to Here'!D86,"  &amp;  ",'Copy paste to Here'!E86))),"Empty Cell")</f>
        <v>Empty Cell</v>
      </c>
      <c r="B82" s="49">
        <f>'Copy paste to Here'!C86</f>
        <v>0</v>
      </c>
      <c r="C82" s="50"/>
      <c r="D82" s="50"/>
      <c r="E82" s="51"/>
      <c r="F82" s="51">
        <f t="shared" si="0"/>
        <v>0</v>
      </c>
      <c r="G82" s="52">
        <f t="shared" si="1"/>
        <v>0</v>
      </c>
      <c r="H82" s="55">
        <f t="shared" si="2"/>
        <v>0</v>
      </c>
    </row>
    <row r="83" spans="1:8" s="54" customFormat="1" hidden="1">
      <c r="A83" s="48" t="str">
        <f>IF((LEN('Copy paste to Here'!G87))&gt;5,((CONCATENATE('Copy paste to Here'!G87," &amp; ",'Copy paste to Here'!D87,"  &amp;  ",'Copy paste to Here'!E87))),"Empty Cell")</f>
        <v>Empty Cell</v>
      </c>
      <c r="B83" s="49">
        <f>'Copy paste to Here'!C87</f>
        <v>0</v>
      </c>
      <c r="C83" s="50"/>
      <c r="D83" s="50"/>
      <c r="E83" s="51"/>
      <c r="F83" s="51">
        <f t="shared" ref="F83:F146" si="3">D83*E83</f>
        <v>0</v>
      </c>
      <c r="G83" s="52">
        <f t="shared" ref="G83:G146" si="4">E83*$E$14</f>
        <v>0</v>
      </c>
      <c r="H83" s="55">
        <f t="shared" ref="H83:H146" si="5">D83*G83</f>
        <v>0</v>
      </c>
    </row>
    <row r="84" spans="1:8" s="54" customFormat="1" hidden="1">
      <c r="A84" s="48" t="str">
        <f>IF((LEN('Copy paste to Here'!G88))&gt;5,((CONCATENATE('Copy paste to Here'!G88," &amp; ",'Copy paste to Here'!D88,"  &amp;  ",'Copy paste to Here'!E88))),"Empty Cell")</f>
        <v>Empty Cell</v>
      </c>
      <c r="B84" s="49">
        <f>'Copy paste to Here'!C88</f>
        <v>0</v>
      </c>
      <c r="C84" s="50"/>
      <c r="D84" s="50"/>
      <c r="E84" s="51"/>
      <c r="F84" s="51">
        <f t="shared" si="3"/>
        <v>0</v>
      </c>
      <c r="G84" s="52">
        <f t="shared" si="4"/>
        <v>0</v>
      </c>
      <c r="H84" s="55">
        <f t="shared" si="5"/>
        <v>0</v>
      </c>
    </row>
    <row r="85" spans="1:8" s="54" customFormat="1" hidden="1">
      <c r="A85" s="48" t="str">
        <f>IF((LEN('Copy paste to Here'!G89))&gt;5,((CONCATENATE('Copy paste to Here'!G89," &amp; ",'Copy paste to Here'!D89,"  &amp;  ",'Copy paste to Here'!E89))),"Empty Cell")</f>
        <v>Empty Cell</v>
      </c>
      <c r="B85" s="49">
        <f>'Copy paste to Here'!C89</f>
        <v>0</v>
      </c>
      <c r="C85" s="50"/>
      <c r="D85" s="50"/>
      <c r="E85" s="51"/>
      <c r="F85" s="51">
        <f t="shared" si="3"/>
        <v>0</v>
      </c>
      <c r="G85" s="52">
        <f t="shared" si="4"/>
        <v>0</v>
      </c>
      <c r="H85" s="55">
        <f t="shared" si="5"/>
        <v>0</v>
      </c>
    </row>
    <row r="86" spans="1:8" s="54" customFormat="1" hidden="1">
      <c r="A86" s="48" t="str">
        <f>IF((LEN('Copy paste to Here'!G90))&gt;5,((CONCATENATE('Copy paste to Here'!G90," &amp; ",'Copy paste to Here'!D90,"  &amp;  ",'Copy paste to Here'!E90))),"Empty Cell")</f>
        <v>Empty Cell</v>
      </c>
      <c r="B86" s="49">
        <f>'Copy paste to Here'!C90</f>
        <v>0</v>
      </c>
      <c r="C86" s="50"/>
      <c r="D86" s="50"/>
      <c r="E86" s="51"/>
      <c r="F86" s="51">
        <f t="shared" si="3"/>
        <v>0</v>
      </c>
      <c r="G86" s="52">
        <f t="shared" si="4"/>
        <v>0</v>
      </c>
      <c r="H86" s="55">
        <f t="shared" si="5"/>
        <v>0</v>
      </c>
    </row>
    <row r="87" spans="1:8" s="54" customFormat="1" hidden="1">
      <c r="A87" s="48" t="str">
        <f>IF((LEN('Copy paste to Here'!G91))&gt;5,((CONCATENATE('Copy paste to Here'!G91," &amp; ",'Copy paste to Here'!D91,"  &amp;  ",'Copy paste to Here'!E91))),"Empty Cell")</f>
        <v>Empty Cell</v>
      </c>
      <c r="B87" s="49">
        <f>'Copy paste to Here'!C91</f>
        <v>0</v>
      </c>
      <c r="C87" s="50"/>
      <c r="D87" s="50"/>
      <c r="E87" s="51"/>
      <c r="F87" s="51">
        <f t="shared" si="3"/>
        <v>0</v>
      </c>
      <c r="G87" s="52">
        <f t="shared" si="4"/>
        <v>0</v>
      </c>
      <c r="H87" s="55">
        <f t="shared" si="5"/>
        <v>0</v>
      </c>
    </row>
    <row r="88" spans="1:8" s="54" customFormat="1" hidden="1">
      <c r="A88" s="48" t="str">
        <f>IF((LEN('Copy paste to Here'!G92))&gt;5,((CONCATENATE('Copy paste to Here'!G92," &amp; ",'Copy paste to Here'!D92,"  &amp;  ",'Copy paste to Here'!E92))),"Empty Cell")</f>
        <v>Empty Cell</v>
      </c>
      <c r="B88" s="49">
        <f>'Copy paste to Here'!C92</f>
        <v>0</v>
      </c>
      <c r="C88" s="50"/>
      <c r="D88" s="50"/>
      <c r="E88" s="51"/>
      <c r="F88" s="51">
        <f t="shared" si="3"/>
        <v>0</v>
      </c>
      <c r="G88" s="52">
        <f t="shared" si="4"/>
        <v>0</v>
      </c>
      <c r="H88" s="55">
        <f t="shared" si="5"/>
        <v>0</v>
      </c>
    </row>
    <row r="89" spans="1:8" s="54" customFormat="1" hidden="1">
      <c r="A89" s="48" t="str">
        <f>IF((LEN('Copy paste to Here'!G93))&gt;5,((CONCATENATE('Copy paste to Here'!G93," &amp; ",'Copy paste to Here'!D93,"  &amp;  ",'Copy paste to Here'!E93))),"Empty Cell")</f>
        <v>Empty Cell</v>
      </c>
      <c r="B89" s="49">
        <f>'Copy paste to Here'!C93</f>
        <v>0</v>
      </c>
      <c r="C89" s="50"/>
      <c r="D89" s="50"/>
      <c r="E89" s="51"/>
      <c r="F89" s="51">
        <f t="shared" si="3"/>
        <v>0</v>
      </c>
      <c r="G89" s="52">
        <f t="shared" si="4"/>
        <v>0</v>
      </c>
      <c r="H89" s="55">
        <f t="shared" si="5"/>
        <v>0</v>
      </c>
    </row>
    <row r="90" spans="1:8" s="54" customFormat="1" hidden="1">
      <c r="A90" s="48" t="str">
        <f>IF((LEN('Copy paste to Here'!G94))&gt;5,((CONCATENATE('Copy paste to Here'!G94," &amp; ",'Copy paste to Here'!D94,"  &amp;  ",'Copy paste to Here'!E94))),"Empty Cell")</f>
        <v>Empty Cell</v>
      </c>
      <c r="B90" s="49">
        <f>'Copy paste to Here'!C94</f>
        <v>0</v>
      </c>
      <c r="C90" s="50"/>
      <c r="D90" s="50"/>
      <c r="E90" s="51"/>
      <c r="F90" s="51">
        <f t="shared" si="3"/>
        <v>0</v>
      </c>
      <c r="G90" s="52">
        <f t="shared" si="4"/>
        <v>0</v>
      </c>
      <c r="H90" s="55">
        <f t="shared" si="5"/>
        <v>0</v>
      </c>
    </row>
    <row r="91" spans="1:8" s="54" customFormat="1" hidden="1">
      <c r="A91" s="48" t="str">
        <f>IF((LEN('Copy paste to Here'!G95))&gt;5,((CONCATENATE('Copy paste to Here'!G95," &amp; ",'Copy paste to Here'!D95,"  &amp;  ",'Copy paste to Here'!E95))),"Empty Cell")</f>
        <v>Empty Cell</v>
      </c>
      <c r="B91" s="49">
        <f>'Copy paste to Here'!C95</f>
        <v>0</v>
      </c>
      <c r="C91" s="50"/>
      <c r="D91" s="50"/>
      <c r="E91" s="51"/>
      <c r="F91" s="51">
        <f t="shared" si="3"/>
        <v>0</v>
      </c>
      <c r="G91" s="52">
        <f t="shared" si="4"/>
        <v>0</v>
      </c>
      <c r="H91" s="55">
        <f t="shared" si="5"/>
        <v>0</v>
      </c>
    </row>
    <row r="92" spans="1:8" s="54" customFormat="1" hidden="1">
      <c r="A92" s="48" t="str">
        <f>IF((LEN('Copy paste to Here'!G96))&gt;5,((CONCATENATE('Copy paste to Here'!G96," &amp; ",'Copy paste to Here'!D96,"  &amp;  ",'Copy paste to Here'!E96))),"Empty Cell")</f>
        <v>Empty Cell</v>
      </c>
      <c r="B92" s="49">
        <f>'Copy paste to Here'!C96</f>
        <v>0</v>
      </c>
      <c r="C92" s="50"/>
      <c r="D92" s="50"/>
      <c r="E92" s="51"/>
      <c r="F92" s="51">
        <f t="shared" si="3"/>
        <v>0</v>
      </c>
      <c r="G92" s="52">
        <f t="shared" si="4"/>
        <v>0</v>
      </c>
      <c r="H92" s="55">
        <f t="shared" si="5"/>
        <v>0</v>
      </c>
    </row>
    <row r="93" spans="1:8" s="54" customFormat="1" hidden="1">
      <c r="A93" s="48" t="str">
        <f>IF((LEN('Copy paste to Here'!G97))&gt;5,((CONCATENATE('Copy paste to Here'!G97," &amp; ",'Copy paste to Here'!D97,"  &amp;  ",'Copy paste to Here'!E97))),"Empty Cell")</f>
        <v>Empty Cell</v>
      </c>
      <c r="B93" s="49">
        <f>'Copy paste to Here'!C97</f>
        <v>0</v>
      </c>
      <c r="C93" s="50"/>
      <c r="D93" s="50"/>
      <c r="E93" s="51"/>
      <c r="F93" s="51">
        <f t="shared" si="3"/>
        <v>0</v>
      </c>
      <c r="G93" s="52">
        <f t="shared" si="4"/>
        <v>0</v>
      </c>
      <c r="H93" s="55">
        <f t="shared" si="5"/>
        <v>0</v>
      </c>
    </row>
    <row r="94" spans="1:8" s="54" customFormat="1" hidden="1">
      <c r="A94" s="48" t="str">
        <f>IF((LEN('Copy paste to Here'!G98))&gt;5,((CONCATENATE('Copy paste to Here'!G98," &amp; ",'Copy paste to Here'!D98,"  &amp;  ",'Copy paste to Here'!E98))),"Empty Cell")</f>
        <v>Empty Cell</v>
      </c>
      <c r="B94" s="49">
        <f>'Copy paste to Here'!C98</f>
        <v>0</v>
      </c>
      <c r="C94" s="50"/>
      <c r="D94" s="50"/>
      <c r="E94" s="51"/>
      <c r="F94" s="51">
        <f t="shared" si="3"/>
        <v>0</v>
      </c>
      <c r="G94" s="52">
        <f t="shared" si="4"/>
        <v>0</v>
      </c>
      <c r="H94" s="55">
        <f t="shared" si="5"/>
        <v>0</v>
      </c>
    </row>
    <row r="95" spans="1:8" s="54" customFormat="1" hidden="1">
      <c r="A95" s="48" t="str">
        <f>IF((LEN('Copy paste to Here'!G99))&gt;5,((CONCATENATE('Copy paste to Here'!G99," &amp; ",'Copy paste to Here'!D99,"  &amp;  ",'Copy paste to Here'!E99))),"Empty Cell")</f>
        <v>Empty Cell</v>
      </c>
      <c r="B95" s="49">
        <f>'Copy paste to Here'!C99</f>
        <v>0</v>
      </c>
      <c r="C95" s="50"/>
      <c r="D95" s="50"/>
      <c r="E95" s="51"/>
      <c r="F95" s="51">
        <f t="shared" si="3"/>
        <v>0</v>
      </c>
      <c r="G95" s="52">
        <f t="shared" si="4"/>
        <v>0</v>
      </c>
      <c r="H95" s="55">
        <f t="shared" si="5"/>
        <v>0</v>
      </c>
    </row>
    <row r="96" spans="1:8" s="54" customFormat="1" hidden="1">
      <c r="A96" s="48" t="str">
        <f>IF((LEN('Copy paste to Here'!G100))&gt;5,((CONCATENATE('Copy paste to Here'!G100," &amp; ",'Copy paste to Here'!D100,"  &amp;  ",'Copy paste to Here'!E100))),"Empty Cell")</f>
        <v>Empty Cell</v>
      </c>
      <c r="B96" s="49">
        <f>'Copy paste to Here'!C100</f>
        <v>0</v>
      </c>
      <c r="C96" s="50"/>
      <c r="D96" s="50"/>
      <c r="E96" s="51"/>
      <c r="F96" s="51">
        <f t="shared" si="3"/>
        <v>0</v>
      </c>
      <c r="G96" s="52">
        <f t="shared" si="4"/>
        <v>0</v>
      </c>
      <c r="H96" s="55">
        <f t="shared" si="5"/>
        <v>0</v>
      </c>
    </row>
    <row r="97" spans="1:8" s="54" customFormat="1" hidden="1">
      <c r="A97" s="48" t="str">
        <f>IF((LEN('Copy paste to Here'!G101))&gt;5,((CONCATENATE('Copy paste to Here'!G101," &amp; ",'Copy paste to Here'!D101,"  &amp;  ",'Copy paste to Here'!E101))),"Empty Cell")</f>
        <v>Empty Cell</v>
      </c>
      <c r="B97" s="49">
        <f>'Copy paste to Here'!C101</f>
        <v>0</v>
      </c>
      <c r="C97" s="50"/>
      <c r="D97" s="50"/>
      <c r="E97" s="51"/>
      <c r="F97" s="51">
        <f t="shared" si="3"/>
        <v>0</v>
      </c>
      <c r="G97" s="52">
        <f t="shared" si="4"/>
        <v>0</v>
      </c>
      <c r="H97" s="55">
        <f t="shared" si="5"/>
        <v>0</v>
      </c>
    </row>
    <row r="98" spans="1:8" s="54" customFormat="1" hidden="1">
      <c r="A98" s="48" t="str">
        <f>IF((LEN('Copy paste to Here'!G102))&gt;5,((CONCATENATE('Copy paste to Here'!G102," &amp; ",'Copy paste to Here'!D102,"  &amp;  ",'Copy paste to Here'!E102))),"Empty Cell")</f>
        <v>Empty Cell</v>
      </c>
      <c r="B98" s="49">
        <f>'Copy paste to Here'!C102</f>
        <v>0</v>
      </c>
      <c r="C98" s="50"/>
      <c r="D98" s="50"/>
      <c r="E98" s="51"/>
      <c r="F98" s="51">
        <f t="shared" si="3"/>
        <v>0</v>
      </c>
      <c r="G98" s="52">
        <f t="shared" si="4"/>
        <v>0</v>
      </c>
      <c r="H98" s="55">
        <f t="shared" si="5"/>
        <v>0</v>
      </c>
    </row>
    <row r="99" spans="1:8" s="54" customFormat="1" hidden="1">
      <c r="A99" s="48" t="str">
        <f>IF((LEN('Copy paste to Here'!G103))&gt;5,((CONCATENATE('Copy paste to Here'!G103," &amp; ",'Copy paste to Here'!D103,"  &amp;  ",'Copy paste to Here'!E103))),"Empty Cell")</f>
        <v>Empty Cell</v>
      </c>
      <c r="B99" s="49">
        <f>'Copy paste to Here'!C103</f>
        <v>0</v>
      </c>
      <c r="C99" s="50"/>
      <c r="D99" s="50"/>
      <c r="E99" s="51"/>
      <c r="F99" s="51">
        <f t="shared" si="3"/>
        <v>0</v>
      </c>
      <c r="G99" s="52">
        <f t="shared" si="4"/>
        <v>0</v>
      </c>
      <c r="H99" s="55">
        <f t="shared" si="5"/>
        <v>0</v>
      </c>
    </row>
    <row r="100" spans="1:8" s="54" customFormat="1" hidden="1">
      <c r="A100" s="48" t="str">
        <f>IF((LEN('Copy paste to Here'!G104))&gt;5,((CONCATENATE('Copy paste to Here'!G104," &amp; ",'Copy paste to Here'!D104,"  &amp;  ",'Copy paste to Here'!E104))),"Empty Cell")</f>
        <v>Empty Cell</v>
      </c>
      <c r="B100" s="49">
        <f>'Copy paste to Here'!C104</f>
        <v>0</v>
      </c>
      <c r="C100" s="50"/>
      <c r="D100" s="50"/>
      <c r="E100" s="51"/>
      <c r="F100" s="51">
        <f t="shared" si="3"/>
        <v>0</v>
      </c>
      <c r="G100" s="52">
        <f t="shared" si="4"/>
        <v>0</v>
      </c>
      <c r="H100" s="55">
        <f t="shared" si="5"/>
        <v>0</v>
      </c>
    </row>
    <row r="101" spans="1:8" s="54" customFormat="1" hidden="1">
      <c r="A101" s="48" t="str">
        <f>IF((LEN('Copy paste to Here'!G105))&gt;5,((CONCATENATE('Copy paste to Here'!G105," &amp; ",'Copy paste to Here'!D105,"  &amp;  ",'Copy paste to Here'!E105))),"Empty Cell")</f>
        <v>Empty Cell</v>
      </c>
      <c r="B101" s="49">
        <f>'Copy paste to Here'!C105</f>
        <v>0</v>
      </c>
      <c r="C101" s="50"/>
      <c r="D101" s="50"/>
      <c r="E101" s="51"/>
      <c r="F101" s="51">
        <f t="shared" si="3"/>
        <v>0</v>
      </c>
      <c r="G101" s="52">
        <f t="shared" si="4"/>
        <v>0</v>
      </c>
      <c r="H101" s="55">
        <f t="shared" si="5"/>
        <v>0</v>
      </c>
    </row>
    <row r="102" spans="1:8" s="54" customFormat="1" hidden="1">
      <c r="A102" s="48" t="str">
        <f>IF((LEN('Copy paste to Here'!G106))&gt;5,((CONCATENATE('Copy paste to Here'!G106," &amp; ",'Copy paste to Here'!D106,"  &amp;  ",'Copy paste to Here'!E106))),"Empty Cell")</f>
        <v>Empty Cell</v>
      </c>
      <c r="B102" s="49">
        <f>'Copy paste to Here'!C106</f>
        <v>0</v>
      </c>
      <c r="C102" s="50"/>
      <c r="D102" s="50"/>
      <c r="E102" s="51"/>
      <c r="F102" s="51">
        <f t="shared" si="3"/>
        <v>0</v>
      </c>
      <c r="G102" s="52">
        <f t="shared" si="4"/>
        <v>0</v>
      </c>
      <c r="H102" s="55">
        <f t="shared" si="5"/>
        <v>0</v>
      </c>
    </row>
    <row r="103" spans="1:8" s="54" customFormat="1" hidden="1">
      <c r="A103" s="48" t="str">
        <f>IF((LEN('Copy paste to Here'!G107))&gt;5,((CONCATENATE('Copy paste to Here'!G107," &amp; ",'Copy paste to Here'!D107,"  &amp;  ",'Copy paste to Here'!E107))),"Empty Cell")</f>
        <v>Empty Cell</v>
      </c>
      <c r="B103" s="49">
        <f>'Copy paste to Here'!C107</f>
        <v>0</v>
      </c>
      <c r="C103" s="50"/>
      <c r="D103" s="50"/>
      <c r="E103" s="51"/>
      <c r="F103" s="51">
        <f t="shared" si="3"/>
        <v>0</v>
      </c>
      <c r="G103" s="52">
        <f t="shared" si="4"/>
        <v>0</v>
      </c>
      <c r="H103" s="55">
        <f t="shared" si="5"/>
        <v>0</v>
      </c>
    </row>
    <row r="104" spans="1:8" s="54" customFormat="1" hidden="1">
      <c r="A104" s="48" t="str">
        <f>IF((LEN('Copy paste to Here'!G108))&gt;5,((CONCATENATE('Copy paste to Here'!G108," &amp; ",'Copy paste to Here'!D108,"  &amp;  ",'Copy paste to Here'!E108))),"Empty Cell")</f>
        <v>Empty Cell</v>
      </c>
      <c r="B104" s="49">
        <f>'Copy paste to Here'!C108</f>
        <v>0</v>
      </c>
      <c r="C104" s="50"/>
      <c r="D104" s="50"/>
      <c r="E104" s="51"/>
      <c r="F104" s="51">
        <f t="shared" si="3"/>
        <v>0</v>
      </c>
      <c r="G104" s="52">
        <f t="shared" si="4"/>
        <v>0</v>
      </c>
      <c r="H104" s="55">
        <f t="shared" si="5"/>
        <v>0</v>
      </c>
    </row>
    <row r="105" spans="1:8" s="54" customFormat="1" hidden="1">
      <c r="A105" s="48" t="str">
        <f>IF((LEN('Copy paste to Here'!G109))&gt;5,((CONCATENATE('Copy paste to Here'!G109," &amp; ",'Copy paste to Here'!D109,"  &amp;  ",'Copy paste to Here'!E109))),"Empty Cell")</f>
        <v>Empty Cell</v>
      </c>
      <c r="B105" s="49">
        <f>'Copy paste to Here'!C109</f>
        <v>0</v>
      </c>
      <c r="C105" s="50"/>
      <c r="D105" s="50"/>
      <c r="E105" s="51"/>
      <c r="F105" s="51">
        <f t="shared" si="3"/>
        <v>0</v>
      </c>
      <c r="G105" s="52">
        <f t="shared" si="4"/>
        <v>0</v>
      </c>
      <c r="H105" s="55">
        <f t="shared" si="5"/>
        <v>0</v>
      </c>
    </row>
    <row r="106" spans="1:8" s="54" customFormat="1" hidden="1">
      <c r="A106" s="48" t="str">
        <f>IF((LEN('Copy paste to Here'!G110))&gt;5,((CONCATENATE('Copy paste to Here'!G110," &amp; ",'Copy paste to Here'!D110,"  &amp;  ",'Copy paste to Here'!E110))),"Empty Cell")</f>
        <v>Empty Cell</v>
      </c>
      <c r="B106" s="49">
        <f>'Copy paste to Here'!C110</f>
        <v>0</v>
      </c>
      <c r="C106" s="50"/>
      <c r="D106" s="50"/>
      <c r="E106" s="51"/>
      <c r="F106" s="51">
        <f t="shared" si="3"/>
        <v>0</v>
      </c>
      <c r="G106" s="52">
        <f t="shared" si="4"/>
        <v>0</v>
      </c>
      <c r="H106" s="55">
        <f t="shared" si="5"/>
        <v>0</v>
      </c>
    </row>
    <row r="107" spans="1:8" s="54" customFormat="1" hidden="1">
      <c r="A107" s="48" t="str">
        <f>IF((LEN('Copy paste to Here'!G111))&gt;5,((CONCATENATE('Copy paste to Here'!G111," &amp; ",'Copy paste to Here'!D111,"  &amp;  ",'Copy paste to Here'!E111))),"Empty Cell")</f>
        <v>Empty Cell</v>
      </c>
      <c r="B107" s="49">
        <f>'Copy paste to Here'!C111</f>
        <v>0</v>
      </c>
      <c r="C107" s="50"/>
      <c r="D107" s="50"/>
      <c r="E107" s="51"/>
      <c r="F107" s="51">
        <f t="shared" si="3"/>
        <v>0</v>
      </c>
      <c r="G107" s="52">
        <f t="shared" si="4"/>
        <v>0</v>
      </c>
      <c r="H107" s="55">
        <f t="shared" si="5"/>
        <v>0</v>
      </c>
    </row>
    <row r="108" spans="1:8" s="54" customFormat="1" hidden="1">
      <c r="A108" s="48" t="str">
        <f>IF((LEN('Copy paste to Here'!G112))&gt;5,((CONCATENATE('Copy paste to Here'!G112," &amp; ",'Copy paste to Here'!D112,"  &amp;  ",'Copy paste to Here'!E112))),"Empty Cell")</f>
        <v>Empty Cell</v>
      </c>
      <c r="B108" s="49">
        <f>'Copy paste to Here'!C112</f>
        <v>0</v>
      </c>
      <c r="C108" s="50"/>
      <c r="D108" s="50"/>
      <c r="E108" s="51"/>
      <c r="F108" s="51">
        <f t="shared" si="3"/>
        <v>0</v>
      </c>
      <c r="G108" s="52">
        <f t="shared" si="4"/>
        <v>0</v>
      </c>
      <c r="H108" s="55">
        <f t="shared" si="5"/>
        <v>0</v>
      </c>
    </row>
    <row r="109" spans="1:8" s="54" customFormat="1" hidden="1">
      <c r="A109" s="48" t="str">
        <f>IF((LEN('Copy paste to Here'!G113))&gt;5,((CONCATENATE('Copy paste to Here'!G113," &amp; ",'Copy paste to Here'!D113,"  &amp;  ",'Copy paste to Here'!E113))),"Empty Cell")</f>
        <v>Empty Cell</v>
      </c>
      <c r="B109" s="49">
        <f>'Copy paste to Here'!C113</f>
        <v>0</v>
      </c>
      <c r="C109" s="50"/>
      <c r="D109" s="50"/>
      <c r="E109" s="51"/>
      <c r="F109" s="51">
        <f t="shared" si="3"/>
        <v>0</v>
      </c>
      <c r="G109" s="52">
        <f t="shared" si="4"/>
        <v>0</v>
      </c>
      <c r="H109" s="55">
        <f t="shared" si="5"/>
        <v>0</v>
      </c>
    </row>
    <row r="110" spans="1:8" s="54" customFormat="1" hidden="1">
      <c r="A110" s="48" t="str">
        <f>IF((LEN('Copy paste to Here'!G114))&gt;5,((CONCATENATE('Copy paste to Here'!G114," &amp; ",'Copy paste to Here'!D114,"  &amp;  ",'Copy paste to Here'!E114))),"Empty Cell")</f>
        <v>Empty Cell</v>
      </c>
      <c r="B110" s="49">
        <f>'Copy paste to Here'!C114</f>
        <v>0</v>
      </c>
      <c r="C110" s="50"/>
      <c r="D110" s="50"/>
      <c r="E110" s="51"/>
      <c r="F110" s="51">
        <f t="shared" si="3"/>
        <v>0</v>
      </c>
      <c r="G110" s="52">
        <f t="shared" si="4"/>
        <v>0</v>
      </c>
      <c r="H110" s="55">
        <f t="shared" si="5"/>
        <v>0</v>
      </c>
    </row>
    <row r="111" spans="1:8" s="54" customFormat="1" hidden="1">
      <c r="A111" s="48" t="str">
        <f>IF((LEN('Copy paste to Here'!G115))&gt;5,((CONCATENATE('Copy paste to Here'!G115," &amp; ",'Copy paste to Here'!D115,"  &amp;  ",'Copy paste to Here'!E115))),"Empty Cell")</f>
        <v>Empty Cell</v>
      </c>
      <c r="B111" s="49">
        <f>'Copy paste to Here'!C115</f>
        <v>0</v>
      </c>
      <c r="C111" s="50"/>
      <c r="D111" s="50"/>
      <c r="E111" s="51"/>
      <c r="F111" s="51">
        <f t="shared" si="3"/>
        <v>0</v>
      </c>
      <c r="G111" s="52">
        <f t="shared" si="4"/>
        <v>0</v>
      </c>
      <c r="H111" s="55">
        <f t="shared" si="5"/>
        <v>0</v>
      </c>
    </row>
    <row r="112" spans="1:8" s="54" customFormat="1" hidden="1">
      <c r="A112" s="48" t="str">
        <f>IF((LEN('Copy paste to Here'!G116))&gt;5,((CONCATENATE('Copy paste to Here'!G116," &amp; ",'Copy paste to Here'!D116,"  &amp;  ",'Copy paste to Here'!E116))),"Empty Cell")</f>
        <v>Empty Cell</v>
      </c>
      <c r="B112" s="49">
        <f>'Copy paste to Here'!C116</f>
        <v>0</v>
      </c>
      <c r="C112" s="50"/>
      <c r="D112" s="50"/>
      <c r="E112" s="51"/>
      <c r="F112" s="51">
        <f t="shared" si="3"/>
        <v>0</v>
      </c>
      <c r="G112" s="52">
        <f t="shared" si="4"/>
        <v>0</v>
      </c>
      <c r="H112" s="55">
        <f t="shared" si="5"/>
        <v>0</v>
      </c>
    </row>
    <row r="113" spans="1:8" s="54" customFormat="1" hidden="1">
      <c r="A113" s="48" t="str">
        <f>IF((LEN('Copy paste to Here'!G117))&gt;5,((CONCATENATE('Copy paste to Here'!G117," &amp; ",'Copy paste to Here'!D117,"  &amp;  ",'Copy paste to Here'!E117))),"Empty Cell")</f>
        <v>Empty Cell</v>
      </c>
      <c r="B113" s="49">
        <f>'Copy paste to Here'!C117</f>
        <v>0</v>
      </c>
      <c r="C113" s="50"/>
      <c r="D113" s="50"/>
      <c r="E113" s="51"/>
      <c r="F113" s="51">
        <f t="shared" si="3"/>
        <v>0</v>
      </c>
      <c r="G113" s="52">
        <f t="shared" si="4"/>
        <v>0</v>
      </c>
      <c r="H113" s="55">
        <f t="shared" si="5"/>
        <v>0</v>
      </c>
    </row>
    <row r="114" spans="1:8" s="54" customFormat="1" hidden="1">
      <c r="A114" s="48" t="str">
        <f>IF((LEN('Copy paste to Here'!G118))&gt;5,((CONCATENATE('Copy paste to Here'!G118," &amp; ",'Copy paste to Here'!D118,"  &amp;  ",'Copy paste to Here'!E118))),"Empty Cell")</f>
        <v>Empty Cell</v>
      </c>
      <c r="B114" s="49">
        <f>'Copy paste to Here'!C118</f>
        <v>0</v>
      </c>
      <c r="C114" s="50"/>
      <c r="D114" s="50"/>
      <c r="E114" s="51"/>
      <c r="F114" s="51">
        <f t="shared" si="3"/>
        <v>0</v>
      </c>
      <c r="G114" s="52">
        <f t="shared" si="4"/>
        <v>0</v>
      </c>
      <c r="H114" s="55">
        <f t="shared" si="5"/>
        <v>0</v>
      </c>
    </row>
    <row r="115" spans="1:8" s="54" customFormat="1" hidden="1">
      <c r="A115" s="48" t="str">
        <f>IF((LEN('Copy paste to Here'!G119))&gt;5,((CONCATENATE('Copy paste to Here'!G119," &amp; ",'Copy paste to Here'!D119,"  &amp;  ",'Copy paste to Here'!E119))),"Empty Cell")</f>
        <v>Empty Cell</v>
      </c>
      <c r="B115" s="49">
        <f>'Copy paste to Here'!C119</f>
        <v>0</v>
      </c>
      <c r="C115" s="50"/>
      <c r="D115" s="50"/>
      <c r="E115" s="51"/>
      <c r="F115" s="51">
        <f t="shared" si="3"/>
        <v>0</v>
      </c>
      <c r="G115" s="52">
        <f t="shared" si="4"/>
        <v>0</v>
      </c>
      <c r="H115" s="55">
        <f t="shared" si="5"/>
        <v>0</v>
      </c>
    </row>
    <row r="116" spans="1:8" s="54" customFormat="1" hidden="1">
      <c r="A116" s="48" t="str">
        <f>IF((LEN('Copy paste to Here'!G120))&gt;5,((CONCATENATE('Copy paste to Here'!G120," &amp; ",'Copy paste to Here'!D120,"  &amp;  ",'Copy paste to Here'!E120))),"Empty Cell")</f>
        <v>Empty Cell</v>
      </c>
      <c r="B116" s="49">
        <f>'Copy paste to Here'!C120</f>
        <v>0</v>
      </c>
      <c r="C116" s="50"/>
      <c r="D116" s="50"/>
      <c r="E116" s="51"/>
      <c r="F116" s="51">
        <f t="shared" si="3"/>
        <v>0</v>
      </c>
      <c r="G116" s="52">
        <f t="shared" si="4"/>
        <v>0</v>
      </c>
      <c r="H116" s="55">
        <f t="shared" si="5"/>
        <v>0</v>
      </c>
    </row>
    <row r="117" spans="1:8" s="54" customFormat="1" hidden="1">
      <c r="A117" s="48" t="str">
        <f>IF((LEN('Copy paste to Here'!G121))&gt;5,((CONCATENATE('Copy paste to Here'!G121," &amp; ",'Copy paste to Here'!D121,"  &amp;  ",'Copy paste to Here'!E121))),"Empty Cell")</f>
        <v>Empty Cell</v>
      </c>
      <c r="B117" s="49">
        <f>'Copy paste to Here'!C121</f>
        <v>0</v>
      </c>
      <c r="C117" s="50"/>
      <c r="D117" s="50"/>
      <c r="E117" s="51"/>
      <c r="F117" s="51">
        <f t="shared" si="3"/>
        <v>0</v>
      </c>
      <c r="G117" s="52">
        <f t="shared" si="4"/>
        <v>0</v>
      </c>
      <c r="H117" s="55">
        <f t="shared" si="5"/>
        <v>0</v>
      </c>
    </row>
    <row r="118" spans="1:8" s="54" customFormat="1" hidden="1">
      <c r="A118" s="48" t="str">
        <f>IF((LEN('Copy paste to Here'!G122))&gt;5,((CONCATENATE('Copy paste to Here'!G122," &amp; ",'Copy paste to Here'!D122,"  &amp;  ",'Copy paste to Here'!E122))),"Empty Cell")</f>
        <v>Empty Cell</v>
      </c>
      <c r="B118" s="49">
        <f>'Copy paste to Here'!C122</f>
        <v>0</v>
      </c>
      <c r="C118" s="50"/>
      <c r="D118" s="50"/>
      <c r="E118" s="51"/>
      <c r="F118" s="51">
        <f t="shared" si="3"/>
        <v>0</v>
      </c>
      <c r="G118" s="52">
        <f t="shared" si="4"/>
        <v>0</v>
      </c>
      <c r="H118" s="55">
        <f t="shared" si="5"/>
        <v>0</v>
      </c>
    </row>
    <row r="119" spans="1:8" s="54" customFormat="1" hidden="1">
      <c r="A119" s="48" t="str">
        <f>IF((LEN('Copy paste to Here'!G123))&gt;5,((CONCATENATE('Copy paste to Here'!G123," &amp; ",'Copy paste to Here'!D123,"  &amp;  ",'Copy paste to Here'!E123))),"Empty Cell")</f>
        <v>Empty Cell</v>
      </c>
      <c r="B119" s="49">
        <f>'Copy paste to Here'!C123</f>
        <v>0</v>
      </c>
      <c r="C119" s="50"/>
      <c r="D119" s="50"/>
      <c r="E119" s="51"/>
      <c r="F119" s="51">
        <f t="shared" si="3"/>
        <v>0</v>
      </c>
      <c r="G119" s="52">
        <f t="shared" si="4"/>
        <v>0</v>
      </c>
      <c r="H119" s="55">
        <f t="shared" si="5"/>
        <v>0</v>
      </c>
    </row>
    <row r="120" spans="1:8" s="54" customFormat="1" hidden="1">
      <c r="A120" s="48" t="str">
        <f>IF((LEN('Copy paste to Here'!G124))&gt;5,((CONCATENATE('Copy paste to Here'!G124," &amp; ",'Copy paste to Here'!D124,"  &amp;  ",'Copy paste to Here'!E124))),"Empty Cell")</f>
        <v>Empty Cell</v>
      </c>
      <c r="B120" s="49">
        <f>'Copy paste to Here'!C124</f>
        <v>0</v>
      </c>
      <c r="C120" s="50"/>
      <c r="D120" s="50"/>
      <c r="E120" s="51"/>
      <c r="F120" s="51">
        <f t="shared" si="3"/>
        <v>0</v>
      </c>
      <c r="G120" s="52">
        <f t="shared" si="4"/>
        <v>0</v>
      </c>
      <c r="H120" s="55">
        <f t="shared" si="5"/>
        <v>0</v>
      </c>
    </row>
    <row r="121" spans="1:8" s="54" customFormat="1" hidden="1">
      <c r="A121" s="48" t="str">
        <f>IF((LEN('Copy paste to Here'!G125))&gt;5,((CONCATENATE('Copy paste to Here'!G125," &amp; ",'Copy paste to Here'!D125,"  &amp;  ",'Copy paste to Here'!E125))),"Empty Cell")</f>
        <v>Empty Cell</v>
      </c>
      <c r="B121" s="49">
        <f>'Copy paste to Here'!C125</f>
        <v>0</v>
      </c>
      <c r="C121" s="50"/>
      <c r="D121" s="50"/>
      <c r="E121" s="51"/>
      <c r="F121" s="51">
        <f t="shared" si="3"/>
        <v>0</v>
      </c>
      <c r="G121" s="52">
        <f t="shared" si="4"/>
        <v>0</v>
      </c>
      <c r="H121" s="55">
        <f t="shared" si="5"/>
        <v>0</v>
      </c>
    </row>
    <row r="122" spans="1:8" s="54" customFormat="1" hidden="1">
      <c r="A122" s="48" t="str">
        <f>IF((LEN('Copy paste to Here'!G126))&gt;5,((CONCATENATE('Copy paste to Here'!G126," &amp; ",'Copy paste to Here'!D126,"  &amp;  ",'Copy paste to Here'!E126))),"Empty Cell")</f>
        <v>Empty Cell</v>
      </c>
      <c r="B122" s="49">
        <f>'Copy paste to Here'!C126</f>
        <v>0</v>
      </c>
      <c r="C122" s="50"/>
      <c r="D122" s="50"/>
      <c r="E122" s="51"/>
      <c r="F122" s="51">
        <f t="shared" si="3"/>
        <v>0</v>
      </c>
      <c r="G122" s="52">
        <f t="shared" si="4"/>
        <v>0</v>
      </c>
      <c r="H122" s="55">
        <f t="shared" si="5"/>
        <v>0</v>
      </c>
    </row>
    <row r="123" spans="1:8" s="54" customFormat="1" hidden="1">
      <c r="A123" s="48" t="str">
        <f>IF((LEN('Copy paste to Here'!G127))&gt;5,((CONCATENATE('Copy paste to Here'!G127," &amp; ",'Copy paste to Here'!D127,"  &amp;  ",'Copy paste to Here'!E127))),"Empty Cell")</f>
        <v>Empty Cell</v>
      </c>
      <c r="B123" s="49">
        <f>'Copy paste to Here'!C127</f>
        <v>0</v>
      </c>
      <c r="C123" s="50"/>
      <c r="D123" s="50"/>
      <c r="E123" s="51"/>
      <c r="F123" s="51">
        <f t="shared" si="3"/>
        <v>0</v>
      </c>
      <c r="G123" s="52">
        <f t="shared" si="4"/>
        <v>0</v>
      </c>
      <c r="H123" s="55">
        <f t="shared" si="5"/>
        <v>0</v>
      </c>
    </row>
    <row r="124" spans="1:8" s="54" customFormat="1" hidden="1">
      <c r="A124" s="48" t="str">
        <f>IF((LEN('Copy paste to Here'!G128))&gt;5,((CONCATENATE('Copy paste to Here'!G128," &amp; ",'Copy paste to Here'!D128,"  &amp;  ",'Copy paste to Here'!E128))),"Empty Cell")</f>
        <v>Empty Cell</v>
      </c>
      <c r="B124" s="49">
        <f>'Copy paste to Here'!C128</f>
        <v>0</v>
      </c>
      <c r="C124" s="50"/>
      <c r="D124" s="50"/>
      <c r="E124" s="51"/>
      <c r="F124" s="51">
        <f t="shared" si="3"/>
        <v>0</v>
      </c>
      <c r="G124" s="52">
        <f t="shared" si="4"/>
        <v>0</v>
      </c>
      <c r="H124" s="55">
        <f t="shared" si="5"/>
        <v>0</v>
      </c>
    </row>
    <row r="125" spans="1:8" s="54" customFormat="1" hidden="1">
      <c r="A125" s="48" t="str">
        <f>IF((LEN('Copy paste to Here'!G129))&gt;5,((CONCATENATE('Copy paste to Here'!G129," &amp; ",'Copy paste to Here'!D129,"  &amp;  ",'Copy paste to Here'!E129))),"Empty Cell")</f>
        <v>Empty Cell</v>
      </c>
      <c r="B125" s="49">
        <f>'Copy paste to Here'!C129</f>
        <v>0</v>
      </c>
      <c r="C125" s="50"/>
      <c r="D125" s="50"/>
      <c r="E125" s="51"/>
      <c r="F125" s="51">
        <f t="shared" si="3"/>
        <v>0</v>
      </c>
      <c r="G125" s="52">
        <f t="shared" si="4"/>
        <v>0</v>
      </c>
      <c r="H125" s="55">
        <f t="shared" si="5"/>
        <v>0</v>
      </c>
    </row>
    <row r="126" spans="1:8" s="54" customFormat="1" hidden="1">
      <c r="A126" s="48" t="str">
        <f>IF((LEN('Copy paste to Here'!G130))&gt;5,((CONCATENATE('Copy paste to Here'!G130," &amp; ",'Copy paste to Here'!D130,"  &amp;  ",'Copy paste to Here'!E130))),"Empty Cell")</f>
        <v>Empty Cell</v>
      </c>
      <c r="B126" s="49">
        <f>'Copy paste to Here'!C130</f>
        <v>0</v>
      </c>
      <c r="C126" s="50"/>
      <c r="D126" s="50"/>
      <c r="E126" s="51"/>
      <c r="F126" s="51">
        <f t="shared" si="3"/>
        <v>0</v>
      </c>
      <c r="G126" s="52">
        <f t="shared" si="4"/>
        <v>0</v>
      </c>
      <c r="H126" s="55">
        <f t="shared" si="5"/>
        <v>0</v>
      </c>
    </row>
    <row r="127" spans="1:8" s="54" customFormat="1" hidden="1">
      <c r="A127" s="48" t="str">
        <f>IF((LEN('Copy paste to Here'!G131))&gt;5,((CONCATENATE('Copy paste to Here'!G131," &amp; ",'Copy paste to Here'!D131,"  &amp;  ",'Copy paste to Here'!E131))),"Empty Cell")</f>
        <v>Empty Cell</v>
      </c>
      <c r="B127" s="49">
        <f>'Copy paste to Here'!C131</f>
        <v>0</v>
      </c>
      <c r="C127" s="50"/>
      <c r="D127" s="50"/>
      <c r="E127" s="51"/>
      <c r="F127" s="51">
        <f t="shared" si="3"/>
        <v>0</v>
      </c>
      <c r="G127" s="52">
        <f t="shared" si="4"/>
        <v>0</v>
      </c>
      <c r="H127" s="55">
        <f t="shared" si="5"/>
        <v>0</v>
      </c>
    </row>
    <row r="128" spans="1:8" s="54" customFormat="1" hidden="1">
      <c r="A128" s="48" t="str">
        <f>IF((LEN('Copy paste to Here'!G132))&gt;5,((CONCATENATE('Copy paste to Here'!G132," &amp; ",'Copy paste to Here'!D132,"  &amp;  ",'Copy paste to Here'!E132))),"Empty Cell")</f>
        <v>Empty Cell</v>
      </c>
      <c r="B128" s="49">
        <f>'Copy paste to Here'!C132</f>
        <v>0</v>
      </c>
      <c r="C128" s="50"/>
      <c r="D128" s="50"/>
      <c r="E128" s="51"/>
      <c r="F128" s="51">
        <f t="shared" si="3"/>
        <v>0</v>
      </c>
      <c r="G128" s="52">
        <f t="shared" si="4"/>
        <v>0</v>
      </c>
      <c r="H128" s="55">
        <f t="shared" si="5"/>
        <v>0</v>
      </c>
    </row>
    <row r="129" spans="1:8" s="54" customFormat="1" hidden="1">
      <c r="A129" s="48" t="str">
        <f>IF((LEN('Copy paste to Here'!G133))&gt;5,((CONCATENATE('Copy paste to Here'!G133," &amp; ",'Copy paste to Here'!D133,"  &amp;  ",'Copy paste to Here'!E133))),"Empty Cell")</f>
        <v>Empty Cell</v>
      </c>
      <c r="B129" s="49">
        <f>'Copy paste to Here'!C133</f>
        <v>0</v>
      </c>
      <c r="C129" s="50"/>
      <c r="D129" s="50"/>
      <c r="E129" s="51"/>
      <c r="F129" s="51">
        <f t="shared" si="3"/>
        <v>0</v>
      </c>
      <c r="G129" s="52">
        <f t="shared" si="4"/>
        <v>0</v>
      </c>
      <c r="H129" s="55">
        <f t="shared" si="5"/>
        <v>0</v>
      </c>
    </row>
    <row r="130" spans="1:8" s="54" customFormat="1" hidden="1">
      <c r="A130" s="48" t="str">
        <f>IF((LEN('Copy paste to Here'!G134))&gt;5,((CONCATENATE('Copy paste to Here'!G134," &amp; ",'Copy paste to Here'!D134,"  &amp;  ",'Copy paste to Here'!E134))),"Empty Cell")</f>
        <v>Empty Cell</v>
      </c>
      <c r="B130" s="49">
        <f>'Copy paste to Here'!C134</f>
        <v>0</v>
      </c>
      <c r="C130" s="50"/>
      <c r="D130" s="50"/>
      <c r="E130" s="51"/>
      <c r="F130" s="51">
        <f t="shared" si="3"/>
        <v>0</v>
      </c>
      <c r="G130" s="52">
        <f t="shared" si="4"/>
        <v>0</v>
      </c>
      <c r="H130" s="55">
        <f t="shared" si="5"/>
        <v>0</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3"/>
        <v>0</v>
      </c>
      <c r="G131" s="52">
        <f t="shared" si="4"/>
        <v>0</v>
      </c>
      <c r="H131" s="55">
        <f t="shared" si="5"/>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3"/>
        <v>0</v>
      </c>
      <c r="G132" s="52">
        <f t="shared" si="4"/>
        <v>0</v>
      </c>
      <c r="H132" s="55">
        <f t="shared" si="5"/>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3"/>
        <v>0</v>
      </c>
      <c r="G133" s="52">
        <f t="shared" si="4"/>
        <v>0</v>
      </c>
      <c r="H133" s="55">
        <f t="shared" si="5"/>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3"/>
        <v>0</v>
      </c>
      <c r="G134" s="52">
        <f t="shared" si="4"/>
        <v>0</v>
      </c>
      <c r="H134" s="55">
        <f t="shared" si="5"/>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3"/>
        <v>0</v>
      </c>
      <c r="G135" s="52">
        <f t="shared" si="4"/>
        <v>0</v>
      </c>
      <c r="H135" s="55">
        <f t="shared" si="5"/>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3"/>
        <v>0</v>
      </c>
      <c r="G136" s="52">
        <f t="shared" si="4"/>
        <v>0</v>
      </c>
      <c r="H136" s="55">
        <f t="shared" si="5"/>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3"/>
        <v>0</v>
      </c>
      <c r="G137" s="52">
        <f t="shared" si="4"/>
        <v>0</v>
      </c>
      <c r="H137" s="55">
        <f t="shared" si="5"/>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3"/>
        <v>0</v>
      </c>
      <c r="G138" s="52">
        <f t="shared" si="4"/>
        <v>0</v>
      </c>
      <c r="H138" s="55">
        <f t="shared" si="5"/>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3"/>
        <v>0</v>
      </c>
      <c r="G139" s="52">
        <f t="shared" si="4"/>
        <v>0</v>
      </c>
      <c r="H139" s="55">
        <f t="shared" si="5"/>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3"/>
        <v>0</v>
      </c>
      <c r="G140" s="52">
        <f t="shared" si="4"/>
        <v>0</v>
      </c>
      <c r="H140" s="55">
        <f t="shared" si="5"/>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3"/>
        <v>0</v>
      </c>
      <c r="G141" s="52">
        <f t="shared" si="4"/>
        <v>0</v>
      </c>
      <c r="H141" s="55">
        <f t="shared" si="5"/>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3"/>
        <v>0</v>
      </c>
      <c r="G142" s="52">
        <f t="shared" si="4"/>
        <v>0</v>
      </c>
      <c r="H142" s="55">
        <f t="shared" si="5"/>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3"/>
        <v>0</v>
      </c>
      <c r="G143" s="52">
        <f t="shared" si="4"/>
        <v>0</v>
      </c>
      <c r="H143" s="55">
        <f t="shared" si="5"/>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3"/>
        <v>0</v>
      </c>
      <c r="G144" s="52">
        <f t="shared" si="4"/>
        <v>0</v>
      </c>
      <c r="H144" s="55">
        <f t="shared" si="5"/>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3"/>
        <v>0</v>
      </c>
      <c r="G145" s="52">
        <f t="shared" si="4"/>
        <v>0</v>
      </c>
      <c r="H145" s="55">
        <f t="shared" si="5"/>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3"/>
        <v>0</v>
      </c>
      <c r="G146" s="52">
        <f t="shared" si="4"/>
        <v>0</v>
      </c>
      <c r="H146" s="55">
        <f t="shared" si="5"/>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6">D147*E147</f>
        <v>0</v>
      </c>
      <c r="G147" s="52">
        <f t="shared" ref="G147:G210" si="7">E147*$E$14</f>
        <v>0</v>
      </c>
      <c r="H147" s="55">
        <f t="shared" ref="H147:H210" si="8">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6"/>
        <v>0</v>
      </c>
      <c r="G148" s="52">
        <f t="shared" si="7"/>
        <v>0</v>
      </c>
      <c r="H148" s="55">
        <f t="shared" si="8"/>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6"/>
        <v>0</v>
      </c>
      <c r="G149" s="52">
        <f t="shared" si="7"/>
        <v>0</v>
      </c>
      <c r="H149" s="55">
        <f t="shared" si="8"/>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6"/>
        <v>0</v>
      </c>
      <c r="G150" s="52">
        <f t="shared" si="7"/>
        <v>0</v>
      </c>
      <c r="H150" s="55">
        <f t="shared" si="8"/>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6"/>
        <v>0</v>
      </c>
      <c r="G151" s="52">
        <f t="shared" si="7"/>
        <v>0</v>
      </c>
      <c r="H151" s="55">
        <f t="shared" si="8"/>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6"/>
        <v>0</v>
      </c>
      <c r="G152" s="52">
        <f t="shared" si="7"/>
        <v>0</v>
      </c>
      <c r="H152" s="55">
        <f t="shared" si="8"/>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6"/>
        <v>0</v>
      </c>
      <c r="G153" s="52">
        <f t="shared" si="7"/>
        <v>0</v>
      </c>
      <c r="H153" s="55">
        <f t="shared" si="8"/>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6"/>
        <v>0</v>
      </c>
      <c r="G154" s="52">
        <f t="shared" si="7"/>
        <v>0</v>
      </c>
      <c r="H154" s="55">
        <f t="shared" si="8"/>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6"/>
        <v>0</v>
      </c>
      <c r="G155" s="52">
        <f t="shared" si="7"/>
        <v>0</v>
      </c>
      <c r="H155" s="55">
        <f t="shared" si="8"/>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6"/>
        <v>0</v>
      </c>
      <c r="G156" s="52">
        <f t="shared" si="7"/>
        <v>0</v>
      </c>
      <c r="H156" s="55">
        <f t="shared" si="8"/>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9">D157*E157</f>
        <v>0</v>
      </c>
      <c r="G157" s="52">
        <f t="shared" si="7"/>
        <v>0</v>
      </c>
      <c r="H157" s="55">
        <f t="shared" si="8"/>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9"/>
        <v>0</v>
      </c>
      <c r="G158" s="52">
        <f t="shared" si="7"/>
        <v>0</v>
      </c>
      <c r="H158" s="55">
        <f t="shared" si="8"/>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9"/>
        <v>0</v>
      </c>
      <c r="G159" s="52">
        <f t="shared" si="7"/>
        <v>0</v>
      </c>
      <c r="H159" s="55">
        <f t="shared" si="8"/>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9"/>
        <v>0</v>
      </c>
      <c r="G160" s="52">
        <f t="shared" si="7"/>
        <v>0</v>
      </c>
      <c r="H160" s="55">
        <f t="shared" si="8"/>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9"/>
        <v>0</v>
      </c>
      <c r="G161" s="52">
        <f t="shared" si="7"/>
        <v>0</v>
      </c>
      <c r="H161" s="55">
        <f t="shared" si="8"/>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9"/>
        <v>0</v>
      </c>
      <c r="G162" s="52">
        <f t="shared" si="7"/>
        <v>0</v>
      </c>
      <c r="H162" s="55">
        <f t="shared" si="8"/>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9"/>
        <v>0</v>
      </c>
      <c r="G163" s="52">
        <f t="shared" si="7"/>
        <v>0</v>
      </c>
      <c r="H163" s="55">
        <f t="shared" si="8"/>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9"/>
        <v>0</v>
      </c>
      <c r="G164" s="52">
        <f t="shared" si="7"/>
        <v>0</v>
      </c>
      <c r="H164" s="55">
        <f t="shared" si="8"/>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9"/>
        <v>0</v>
      </c>
      <c r="G165" s="52">
        <f t="shared" si="7"/>
        <v>0</v>
      </c>
      <c r="H165" s="55">
        <f t="shared" si="8"/>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9"/>
        <v>0</v>
      </c>
      <c r="G166" s="52">
        <f t="shared" si="7"/>
        <v>0</v>
      </c>
      <c r="H166" s="55">
        <f t="shared" si="8"/>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9"/>
        <v>0</v>
      </c>
      <c r="G167" s="52">
        <f t="shared" si="7"/>
        <v>0</v>
      </c>
      <c r="H167" s="55">
        <f t="shared" si="8"/>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9"/>
        <v>0</v>
      </c>
      <c r="G168" s="52">
        <f t="shared" si="7"/>
        <v>0</v>
      </c>
      <c r="H168" s="55">
        <f t="shared" si="8"/>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9"/>
        <v>0</v>
      </c>
      <c r="G169" s="52">
        <f t="shared" si="7"/>
        <v>0</v>
      </c>
      <c r="H169" s="55">
        <f t="shared" si="8"/>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9"/>
        <v>0</v>
      </c>
      <c r="G170" s="52">
        <f t="shared" si="7"/>
        <v>0</v>
      </c>
      <c r="H170" s="55">
        <f t="shared" si="8"/>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9"/>
        <v>0</v>
      </c>
      <c r="G171" s="52">
        <f t="shared" si="7"/>
        <v>0</v>
      </c>
      <c r="H171" s="55">
        <f t="shared" si="8"/>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9"/>
        <v>0</v>
      </c>
      <c r="G172" s="52">
        <f t="shared" si="7"/>
        <v>0</v>
      </c>
      <c r="H172" s="55">
        <f t="shared" si="8"/>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9"/>
        <v>0</v>
      </c>
      <c r="G173" s="52">
        <f t="shared" si="7"/>
        <v>0</v>
      </c>
      <c r="H173" s="55">
        <f t="shared" si="8"/>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9"/>
        <v>0</v>
      </c>
      <c r="G174" s="52">
        <f t="shared" si="7"/>
        <v>0</v>
      </c>
      <c r="H174" s="55">
        <f t="shared" si="8"/>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9"/>
        <v>0</v>
      </c>
      <c r="G175" s="52">
        <f t="shared" si="7"/>
        <v>0</v>
      </c>
      <c r="H175" s="55">
        <f t="shared" si="8"/>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9"/>
        <v>0</v>
      </c>
      <c r="G176" s="52">
        <f t="shared" si="7"/>
        <v>0</v>
      </c>
      <c r="H176" s="55">
        <f t="shared" si="8"/>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9"/>
        <v>0</v>
      </c>
      <c r="G177" s="52">
        <f t="shared" si="7"/>
        <v>0</v>
      </c>
      <c r="H177" s="55">
        <f t="shared" si="8"/>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9"/>
        <v>0</v>
      </c>
      <c r="G178" s="52">
        <f t="shared" si="7"/>
        <v>0</v>
      </c>
      <c r="H178" s="55">
        <f t="shared" si="8"/>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9"/>
        <v>0</v>
      </c>
      <c r="G179" s="52">
        <f t="shared" si="7"/>
        <v>0</v>
      </c>
      <c r="H179" s="55">
        <f t="shared" si="8"/>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9"/>
        <v>0</v>
      </c>
      <c r="G180" s="52">
        <f t="shared" si="7"/>
        <v>0</v>
      </c>
      <c r="H180" s="55">
        <f t="shared" si="8"/>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9"/>
        <v>0</v>
      </c>
      <c r="G181" s="52">
        <f t="shared" si="7"/>
        <v>0</v>
      </c>
      <c r="H181" s="55">
        <f t="shared" si="8"/>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9"/>
        <v>0</v>
      </c>
      <c r="G182" s="52">
        <f t="shared" si="7"/>
        <v>0</v>
      </c>
      <c r="H182" s="55">
        <f t="shared" si="8"/>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9"/>
        <v>0</v>
      </c>
      <c r="G183" s="52">
        <f t="shared" si="7"/>
        <v>0</v>
      </c>
      <c r="H183" s="55">
        <f t="shared" si="8"/>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9"/>
        <v>0</v>
      </c>
      <c r="G184" s="52">
        <f t="shared" si="7"/>
        <v>0</v>
      </c>
      <c r="H184" s="55">
        <f t="shared" si="8"/>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9"/>
        <v>0</v>
      </c>
      <c r="G185" s="52">
        <f t="shared" si="7"/>
        <v>0</v>
      </c>
      <c r="H185" s="55">
        <f t="shared" si="8"/>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9"/>
        <v>0</v>
      </c>
      <c r="G186" s="52">
        <f t="shared" si="7"/>
        <v>0</v>
      </c>
      <c r="H186" s="55">
        <f t="shared" si="8"/>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9"/>
        <v>0</v>
      </c>
      <c r="G187" s="52">
        <f t="shared" si="7"/>
        <v>0</v>
      </c>
      <c r="H187" s="55">
        <f t="shared" si="8"/>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9"/>
        <v>0</v>
      </c>
      <c r="G188" s="52">
        <f t="shared" si="7"/>
        <v>0</v>
      </c>
      <c r="H188" s="55">
        <f t="shared" si="8"/>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9"/>
        <v>0</v>
      </c>
      <c r="G189" s="52">
        <f t="shared" si="7"/>
        <v>0</v>
      </c>
      <c r="H189" s="55">
        <f t="shared" si="8"/>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9"/>
        <v>0</v>
      </c>
      <c r="G190" s="52">
        <f t="shared" si="7"/>
        <v>0</v>
      </c>
      <c r="H190" s="55">
        <f t="shared" si="8"/>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9"/>
        <v>0</v>
      </c>
      <c r="G191" s="52">
        <f t="shared" si="7"/>
        <v>0</v>
      </c>
      <c r="H191" s="55">
        <f t="shared" si="8"/>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9"/>
        <v>0</v>
      </c>
      <c r="G192" s="52">
        <f t="shared" si="7"/>
        <v>0</v>
      </c>
      <c r="H192" s="55">
        <f t="shared" si="8"/>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9"/>
        <v>0</v>
      </c>
      <c r="G193" s="52">
        <f t="shared" si="7"/>
        <v>0</v>
      </c>
      <c r="H193" s="55">
        <f t="shared" si="8"/>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9"/>
        <v>0</v>
      </c>
      <c r="G194" s="52">
        <f t="shared" si="7"/>
        <v>0</v>
      </c>
      <c r="H194" s="55">
        <f t="shared" si="8"/>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9"/>
        <v>0</v>
      </c>
      <c r="G195" s="52">
        <f t="shared" si="7"/>
        <v>0</v>
      </c>
      <c r="H195" s="55">
        <f t="shared" si="8"/>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9"/>
        <v>0</v>
      </c>
      <c r="G196" s="52">
        <f t="shared" si="7"/>
        <v>0</v>
      </c>
      <c r="H196" s="55">
        <f t="shared" si="8"/>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9"/>
        <v>0</v>
      </c>
      <c r="G197" s="52">
        <f t="shared" si="7"/>
        <v>0</v>
      </c>
      <c r="H197" s="55">
        <f t="shared" si="8"/>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9"/>
        <v>0</v>
      </c>
      <c r="G198" s="52">
        <f t="shared" si="7"/>
        <v>0</v>
      </c>
      <c r="H198" s="55">
        <f t="shared" si="8"/>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9"/>
        <v>0</v>
      </c>
      <c r="G199" s="52">
        <f t="shared" si="7"/>
        <v>0</v>
      </c>
      <c r="H199" s="55">
        <f t="shared" si="8"/>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9"/>
        <v>0</v>
      </c>
      <c r="G200" s="52">
        <f t="shared" si="7"/>
        <v>0</v>
      </c>
      <c r="H200" s="55">
        <f t="shared" si="8"/>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9"/>
        <v>0</v>
      </c>
      <c r="G201" s="52">
        <f t="shared" si="7"/>
        <v>0</v>
      </c>
      <c r="H201" s="55">
        <f t="shared" si="8"/>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9"/>
        <v>0</v>
      </c>
      <c r="G202" s="52">
        <f t="shared" si="7"/>
        <v>0</v>
      </c>
      <c r="H202" s="55">
        <f t="shared" si="8"/>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9"/>
        <v>0</v>
      </c>
      <c r="G203" s="52">
        <f t="shared" si="7"/>
        <v>0</v>
      </c>
      <c r="H203" s="55">
        <f t="shared" si="8"/>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9"/>
        <v>0</v>
      </c>
      <c r="G204" s="52">
        <f t="shared" si="7"/>
        <v>0</v>
      </c>
      <c r="H204" s="55">
        <f t="shared" si="8"/>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9"/>
        <v>0</v>
      </c>
      <c r="G205" s="52">
        <f t="shared" si="7"/>
        <v>0</v>
      </c>
      <c r="H205" s="55">
        <f t="shared" si="8"/>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9"/>
        <v>0</v>
      </c>
      <c r="G206" s="52">
        <f t="shared" si="7"/>
        <v>0</v>
      </c>
      <c r="H206" s="55">
        <f t="shared" si="8"/>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9"/>
        <v>0</v>
      </c>
      <c r="G207" s="52">
        <f t="shared" si="7"/>
        <v>0</v>
      </c>
      <c r="H207" s="55">
        <f t="shared" si="8"/>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9"/>
        <v>0</v>
      </c>
      <c r="G208" s="52">
        <f t="shared" si="7"/>
        <v>0</v>
      </c>
      <c r="H208" s="55">
        <f t="shared" si="8"/>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9"/>
        <v>0</v>
      </c>
      <c r="G209" s="52">
        <f t="shared" si="7"/>
        <v>0</v>
      </c>
      <c r="H209" s="55">
        <f t="shared" si="8"/>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9"/>
        <v>0</v>
      </c>
      <c r="G210" s="52">
        <f t="shared" si="7"/>
        <v>0</v>
      </c>
      <c r="H210" s="55">
        <f t="shared" si="8"/>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0">D211*E211</f>
        <v>0</v>
      </c>
      <c r="G211" s="52">
        <f t="shared" ref="G211:G274" si="11">E211*$E$14</f>
        <v>0</v>
      </c>
      <c r="H211" s="55">
        <f t="shared" ref="H211:H274" si="12">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0"/>
        <v>0</v>
      </c>
      <c r="G212" s="52">
        <f t="shared" si="11"/>
        <v>0</v>
      </c>
      <c r="H212" s="55">
        <f t="shared" si="12"/>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0"/>
        <v>0</v>
      </c>
      <c r="G213" s="52">
        <f t="shared" si="11"/>
        <v>0</v>
      </c>
      <c r="H213" s="55">
        <f t="shared" si="12"/>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0"/>
        <v>0</v>
      </c>
      <c r="G214" s="52">
        <f t="shared" si="11"/>
        <v>0</v>
      </c>
      <c r="H214" s="55">
        <f t="shared" si="12"/>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0"/>
        <v>0</v>
      </c>
      <c r="G215" s="52">
        <f t="shared" si="11"/>
        <v>0</v>
      </c>
      <c r="H215" s="55">
        <f t="shared" si="12"/>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0"/>
        <v>0</v>
      </c>
      <c r="G216" s="52">
        <f t="shared" si="11"/>
        <v>0</v>
      </c>
      <c r="H216" s="55">
        <f t="shared" si="12"/>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0"/>
        <v>0</v>
      </c>
      <c r="G217" s="52">
        <f t="shared" si="11"/>
        <v>0</v>
      </c>
      <c r="H217" s="55">
        <f t="shared" si="12"/>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0"/>
        <v>0</v>
      </c>
      <c r="G218" s="52">
        <f t="shared" si="11"/>
        <v>0</v>
      </c>
      <c r="H218" s="55">
        <f t="shared" si="12"/>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0"/>
        <v>0</v>
      </c>
      <c r="G219" s="52">
        <f t="shared" si="11"/>
        <v>0</v>
      </c>
      <c r="H219" s="55">
        <f t="shared" si="12"/>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0"/>
        <v>0</v>
      </c>
      <c r="G220" s="52">
        <f t="shared" si="11"/>
        <v>0</v>
      </c>
      <c r="H220" s="55">
        <f t="shared" si="12"/>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0"/>
        <v>0</v>
      </c>
      <c r="G221" s="52">
        <f t="shared" si="11"/>
        <v>0</v>
      </c>
      <c r="H221" s="55">
        <f t="shared" si="12"/>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0"/>
        <v>0</v>
      </c>
      <c r="G222" s="52">
        <f t="shared" si="11"/>
        <v>0</v>
      </c>
      <c r="H222" s="55">
        <f t="shared" si="12"/>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0"/>
        <v>0</v>
      </c>
      <c r="G223" s="52">
        <f t="shared" si="11"/>
        <v>0</v>
      </c>
      <c r="H223" s="55">
        <f t="shared" si="12"/>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0"/>
        <v>0</v>
      </c>
      <c r="G224" s="52">
        <f t="shared" si="11"/>
        <v>0</v>
      </c>
      <c r="H224" s="55">
        <f t="shared" si="12"/>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0"/>
        <v>0</v>
      </c>
      <c r="G225" s="52">
        <f t="shared" si="11"/>
        <v>0</v>
      </c>
      <c r="H225" s="55">
        <f t="shared" si="12"/>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0"/>
        <v>0</v>
      </c>
      <c r="G226" s="52">
        <f t="shared" si="11"/>
        <v>0</v>
      </c>
      <c r="H226" s="55">
        <f t="shared" si="12"/>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0"/>
        <v>0</v>
      </c>
      <c r="G227" s="52">
        <f t="shared" si="11"/>
        <v>0</v>
      </c>
      <c r="H227" s="55">
        <f t="shared" si="12"/>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0"/>
        <v>0</v>
      </c>
      <c r="G228" s="52">
        <f t="shared" si="11"/>
        <v>0</v>
      </c>
      <c r="H228" s="55">
        <f t="shared" si="12"/>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0"/>
        <v>0</v>
      </c>
      <c r="G229" s="52">
        <f t="shared" si="11"/>
        <v>0</v>
      </c>
      <c r="H229" s="55">
        <f t="shared" si="12"/>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0"/>
        <v>0</v>
      </c>
      <c r="G230" s="52">
        <f t="shared" si="11"/>
        <v>0</v>
      </c>
      <c r="H230" s="55">
        <f t="shared" si="12"/>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0"/>
        <v>0</v>
      </c>
      <c r="G231" s="52">
        <f t="shared" si="11"/>
        <v>0</v>
      </c>
      <c r="H231" s="55">
        <f t="shared" si="12"/>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0"/>
        <v>0</v>
      </c>
      <c r="G232" s="52">
        <f t="shared" si="11"/>
        <v>0</v>
      </c>
      <c r="H232" s="55">
        <f t="shared" si="12"/>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0"/>
        <v>0</v>
      </c>
      <c r="G233" s="52">
        <f t="shared" si="11"/>
        <v>0</v>
      </c>
      <c r="H233" s="55">
        <f t="shared" si="12"/>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0"/>
        <v>0</v>
      </c>
      <c r="G234" s="52">
        <f t="shared" si="11"/>
        <v>0</v>
      </c>
      <c r="H234" s="55">
        <f t="shared" si="12"/>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0"/>
        <v>0</v>
      </c>
      <c r="G235" s="52">
        <f t="shared" si="11"/>
        <v>0</v>
      </c>
      <c r="H235" s="55">
        <f t="shared" si="12"/>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0"/>
        <v>0</v>
      </c>
      <c r="G236" s="52">
        <f t="shared" si="11"/>
        <v>0</v>
      </c>
      <c r="H236" s="55">
        <f t="shared" si="12"/>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0"/>
        <v>0</v>
      </c>
      <c r="G237" s="52">
        <f t="shared" si="11"/>
        <v>0</v>
      </c>
      <c r="H237" s="55">
        <f t="shared" si="12"/>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0"/>
        <v>0</v>
      </c>
      <c r="G238" s="52">
        <f t="shared" si="11"/>
        <v>0</v>
      </c>
      <c r="H238" s="55">
        <f t="shared" si="12"/>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0"/>
        <v>0</v>
      </c>
      <c r="G239" s="52">
        <f t="shared" si="11"/>
        <v>0</v>
      </c>
      <c r="H239" s="55">
        <f t="shared" si="12"/>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0"/>
        <v>0</v>
      </c>
      <c r="G240" s="52">
        <f t="shared" si="11"/>
        <v>0</v>
      </c>
      <c r="H240" s="55">
        <f t="shared" si="12"/>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0"/>
        <v>0</v>
      </c>
      <c r="G241" s="52">
        <f t="shared" si="11"/>
        <v>0</v>
      </c>
      <c r="H241" s="55">
        <f t="shared" si="12"/>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0"/>
        <v>0</v>
      </c>
      <c r="G242" s="52">
        <f t="shared" si="11"/>
        <v>0</v>
      </c>
      <c r="H242" s="55">
        <f t="shared" si="12"/>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0"/>
        <v>0</v>
      </c>
      <c r="G243" s="52">
        <f t="shared" si="11"/>
        <v>0</v>
      </c>
      <c r="H243" s="55">
        <f t="shared" si="12"/>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0"/>
        <v>0</v>
      </c>
      <c r="G244" s="52">
        <f t="shared" si="11"/>
        <v>0</v>
      </c>
      <c r="H244" s="55">
        <f t="shared" si="12"/>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0"/>
        <v>0</v>
      </c>
      <c r="G245" s="52">
        <f t="shared" si="11"/>
        <v>0</v>
      </c>
      <c r="H245" s="55">
        <f t="shared" si="12"/>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0"/>
        <v>0</v>
      </c>
      <c r="G246" s="52">
        <f t="shared" si="11"/>
        <v>0</v>
      </c>
      <c r="H246" s="55">
        <f t="shared" si="12"/>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0"/>
        <v>0</v>
      </c>
      <c r="G247" s="52">
        <f t="shared" si="11"/>
        <v>0</v>
      </c>
      <c r="H247" s="55">
        <f t="shared" si="12"/>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0"/>
        <v>0</v>
      </c>
      <c r="G248" s="52">
        <f t="shared" si="11"/>
        <v>0</v>
      </c>
      <c r="H248" s="55">
        <f t="shared" si="12"/>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0"/>
        <v>0</v>
      </c>
      <c r="G249" s="52">
        <f t="shared" si="11"/>
        <v>0</v>
      </c>
      <c r="H249" s="55">
        <f t="shared" si="12"/>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0"/>
        <v>0</v>
      </c>
      <c r="G250" s="52">
        <f t="shared" si="11"/>
        <v>0</v>
      </c>
      <c r="H250" s="55">
        <f t="shared" si="12"/>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0"/>
        <v>0</v>
      </c>
      <c r="G251" s="52">
        <f t="shared" si="11"/>
        <v>0</v>
      </c>
      <c r="H251" s="55">
        <f t="shared" si="12"/>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0"/>
        <v>0</v>
      </c>
      <c r="G252" s="52">
        <f t="shared" si="11"/>
        <v>0</v>
      </c>
      <c r="H252" s="55">
        <f t="shared" si="12"/>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0"/>
        <v>0</v>
      </c>
      <c r="G253" s="52">
        <f t="shared" si="11"/>
        <v>0</v>
      </c>
      <c r="H253" s="55">
        <f t="shared" si="12"/>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0"/>
        <v>0</v>
      </c>
      <c r="G254" s="52">
        <f t="shared" si="11"/>
        <v>0</v>
      </c>
      <c r="H254" s="55">
        <f t="shared" si="12"/>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0"/>
        <v>0</v>
      </c>
      <c r="G255" s="52">
        <f t="shared" si="11"/>
        <v>0</v>
      </c>
      <c r="H255" s="55">
        <f t="shared" si="12"/>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0"/>
        <v>0</v>
      </c>
      <c r="G256" s="52">
        <f t="shared" si="11"/>
        <v>0</v>
      </c>
      <c r="H256" s="55">
        <f t="shared" si="12"/>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0"/>
        <v>0</v>
      </c>
      <c r="G257" s="52">
        <f t="shared" si="11"/>
        <v>0</v>
      </c>
      <c r="H257" s="55">
        <f t="shared" si="12"/>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0"/>
        <v>0</v>
      </c>
      <c r="G258" s="52">
        <f t="shared" si="11"/>
        <v>0</v>
      </c>
      <c r="H258" s="55">
        <f t="shared" si="12"/>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0"/>
        <v>0</v>
      </c>
      <c r="G259" s="52">
        <f t="shared" si="11"/>
        <v>0</v>
      </c>
      <c r="H259" s="55">
        <f t="shared" si="12"/>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0"/>
        <v>0</v>
      </c>
      <c r="G260" s="52">
        <f t="shared" si="11"/>
        <v>0</v>
      </c>
      <c r="H260" s="55">
        <f t="shared" si="12"/>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0"/>
        <v>0</v>
      </c>
      <c r="G261" s="52">
        <f t="shared" si="11"/>
        <v>0</v>
      </c>
      <c r="H261" s="55">
        <f t="shared" si="12"/>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0"/>
        <v>0</v>
      </c>
      <c r="G262" s="52">
        <f t="shared" si="11"/>
        <v>0</v>
      </c>
      <c r="H262" s="55">
        <f t="shared" si="12"/>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0"/>
        <v>0</v>
      </c>
      <c r="G263" s="52">
        <f t="shared" si="11"/>
        <v>0</v>
      </c>
      <c r="H263" s="55">
        <f t="shared" si="12"/>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0"/>
        <v>0</v>
      </c>
      <c r="G264" s="52">
        <f t="shared" si="11"/>
        <v>0</v>
      </c>
      <c r="H264" s="55">
        <f t="shared" si="12"/>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0"/>
        <v>0</v>
      </c>
      <c r="G265" s="52">
        <f t="shared" si="11"/>
        <v>0</v>
      </c>
      <c r="H265" s="55">
        <f t="shared" si="12"/>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0"/>
        <v>0</v>
      </c>
      <c r="G266" s="52">
        <f t="shared" si="11"/>
        <v>0</v>
      </c>
      <c r="H266" s="55">
        <f t="shared" si="12"/>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0"/>
        <v>0</v>
      </c>
      <c r="G267" s="52">
        <f t="shared" si="11"/>
        <v>0</v>
      </c>
      <c r="H267" s="55">
        <f t="shared" si="12"/>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0"/>
        <v>0</v>
      </c>
      <c r="G268" s="52">
        <f t="shared" si="11"/>
        <v>0</v>
      </c>
      <c r="H268" s="55">
        <f t="shared" si="12"/>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0"/>
        <v>0</v>
      </c>
      <c r="G269" s="52">
        <f t="shared" si="11"/>
        <v>0</v>
      </c>
      <c r="H269" s="55">
        <f t="shared" si="12"/>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0"/>
        <v>0</v>
      </c>
      <c r="G270" s="52">
        <f t="shared" si="11"/>
        <v>0</v>
      </c>
      <c r="H270" s="55">
        <f t="shared" si="12"/>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0"/>
        <v>0</v>
      </c>
      <c r="G271" s="52">
        <f t="shared" si="11"/>
        <v>0</v>
      </c>
      <c r="H271" s="55">
        <f t="shared" si="12"/>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0"/>
        <v>0</v>
      </c>
      <c r="G272" s="52">
        <f t="shared" si="11"/>
        <v>0</v>
      </c>
      <c r="H272" s="55">
        <f t="shared" si="12"/>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0"/>
        <v>0</v>
      </c>
      <c r="G273" s="52">
        <f t="shared" si="11"/>
        <v>0</v>
      </c>
      <c r="H273" s="55">
        <f t="shared" si="12"/>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0"/>
        <v>0</v>
      </c>
      <c r="G274" s="52">
        <f t="shared" si="11"/>
        <v>0</v>
      </c>
      <c r="H274" s="55">
        <f t="shared" si="12"/>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3">D275*E275</f>
        <v>0</v>
      </c>
      <c r="G275" s="52">
        <f t="shared" ref="G275:G338" si="14">E275*$E$14</f>
        <v>0</v>
      </c>
      <c r="H275" s="55">
        <f t="shared" ref="H275:H338" si="15">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3"/>
        <v>0</v>
      </c>
      <c r="G276" s="52">
        <f t="shared" si="14"/>
        <v>0</v>
      </c>
      <c r="H276" s="55">
        <f t="shared" si="15"/>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3"/>
        <v>0</v>
      </c>
      <c r="G277" s="52">
        <f t="shared" si="14"/>
        <v>0</v>
      </c>
      <c r="H277" s="55">
        <f t="shared" si="15"/>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3"/>
        <v>0</v>
      </c>
      <c r="G278" s="52">
        <f t="shared" si="14"/>
        <v>0</v>
      </c>
      <c r="H278" s="55">
        <f t="shared" si="15"/>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3"/>
        <v>0</v>
      </c>
      <c r="G279" s="52">
        <f t="shared" si="14"/>
        <v>0</v>
      </c>
      <c r="H279" s="55">
        <f t="shared" si="15"/>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3"/>
        <v>0</v>
      </c>
      <c r="G280" s="52">
        <f t="shared" si="14"/>
        <v>0</v>
      </c>
      <c r="H280" s="55">
        <f t="shared" si="15"/>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3"/>
        <v>0</v>
      </c>
      <c r="G281" s="52">
        <f t="shared" si="14"/>
        <v>0</v>
      </c>
      <c r="H281" s="55">
        <f t="shared" si="15"/>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3"/>
        <v>0</v>
      </c>
      <c r="G282" s="52">
        <f t="shared" si="14"/>
        <v>0</v>
      </c>
      <c r="H282" s="55">
        <f t="shared" si="15"/>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3"/>
        <v>0</v>
      </c>
      <c r="G283" s="52">
        <f t="shared" si="14"/>
        <v>0</v>
      </c>
      <c r="H283" s="55">
        <f t="shared" si="15"/>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3"/>
        <v>0</v>
      </c>
      <c r="G284" s="52">
        <f t="shared" si="14"/>
        <v>0</v>
      </c>
      <c r="H284" s="55">
        <f t="shared" si="15"/>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3"/>
        <v>0</v>
      </c>
      <c r="G285" s="52">
        <f t="shared" si="14"/>
        <v>0</v>
      </c>
      <c r="H285" s="55">
        <f t="shared" si="15"/>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3"/>
        <v>0</v>
      </c>
      <c r="G286" s="52">
        <f t="shared" si="14"/>
        <v>0</v>
      </c>
      <c r="H286" s="55">
        <f t="shared" si="15"/>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3"/>
        <v>0</v>
      </c>
      <c r="G287" s="52">
        <f t="shared" si="14"/>
        <v>0</v>
      </c>
      <c r="H287" s="55">
        <f t="shared" si="15"/>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3"/>
        <v>0</v>
      </c>
      <c r="G288" s="52">
        <f t="shared" si="14"/>
        <v>0</v>
      </c>
      <c r="H288" s="55">
        <f t="shared" si="15"/>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3"/>
        <v>0</v>
      </c>
      <c r="G289" s="52">
        <f t="shared" si="14"/>
        <v>0</v>
      </c>
      <c r="H289" s="55">
        <f t="shared" si="15"/>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3"/>
        <v>0</v>
      </c>
      <c r="G290" s="52">
        <f t="shared" si="14"/>
        <v>0</v>
      </c>
      <c r="H290" s="55">
        <f t="shared" si="15"/>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3"/>
        <v>0</v>
      </c>
      <c r="G291" s="52">
        <f t="shared" si="14"/>
        <v>0</v>
      </c>
      <c r="H291" s="55">
        <f t="shared" si="15"/>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3"/>
        <v>0</v>
      </c>
      <c r="G292" s="52">
        <f t="shared" si="14"/>
        <v>0</v>
      </c>
      <c r="H292" s="55">
        <f t="shared" si="15"/>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3"/>
        <v>0</v>
      </c>
      <c r="G293" s="52">
        <f t="shared" si="14"/>
        <v>0</v>
      </c>
      <c r="H293" s="55">
        <f t="shared" si="15"/>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3"/>
        <v>0</v>
      </c>
      <c r="G294" s="52">
        <f t="shared" si="14"/>
        <v>0</v>
      </c>
      <c r="H294" s="55">
        <f t="shared" si="15"/>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3"/>
        <v>0</v>
      </c>
      <c r="G295" s="52">
        <f t="shared" si="14"/>
        <v>0</v>
      </c>
      <c r="H295" s="55">
        <f t="shared" si="15"/>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3"/>
        <v>0</v>
      </c>
      <c r="G296" s="52">
        <f t="shared" si="14"/>
        <v>0</v>
      </c>
      <c r="H296" s="55">
        <f t="shared" si="15"/>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3"/>
        <v>0</v>
      </c>
      <c r="G297" s="52">
        <f t="shared" si="14"/>
        <v>0</v>
      </c>
      <c r="H297" s="55">
        <f t="shared" si="15"/>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3"/>
        <v>0</v>
      </c>
      <c r="G298" s="52">
        <f t="shared" si="14"/>
        <v>0</v>
      </c>
      <c r="H298" s="55">
        <f t="shared" si="15"/>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3"/>
        <v>0</v>
      </c>
      <c r="G299" s="52">
        <f t="shared" si="14"/>
        <v>0</v>
      </c>
      <c r="H299" s="55">
        <f t="shared" si="15"/>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3"/>
        <v>0</v>
      </c>
      <c r="G300" s="52">
        <f t="shared" si="14"/>
        <v>0</v>
      </c>
      <c r="H300" s="55">
        <f t="shared" si="15"/>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3"/>
        <v>0</v>
      </c>
      <c r="G301" s="52">
        <f t="shared" si="14"/>
        <v>0</v>
      </c>
      <c r="H301" s="55">
        <f t="shared" si="15"/>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3"/>
        <v>0</v>
      </c>
      <c r="G302" s="52">
        <f t="shared" si="14"/>
        <v>0</v>
      </c>
      <c r="H302" s="55">
        <f t="shared" si="15"/>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3"/>
        <v>0</v>
      </c>
      <c r="G303" s="52">
        <f t="shared" si="14"/>
        <v>0</v>
      </c>
      <c r="H303" s="55">
        <f t="shared" si="15"/>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3"/>
        <v>0</v>
      </c>
      <c r="G304" s="52">
        <f t="shared" si="14"/>
        <v>0</v>
      </c>
      <c r="H304" s="55">
        <f t="shared" si="15"/>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3"/>
        <v>0</v>
      </c>
      <c r="G305" s="52">
        <f t="shared" si="14"/>
        <v>0</v>
      </c>
      <c r="H305" s="55">
        <f t="shared" si="15"/>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3"/>
        <v>0</v>
      </c>
      <c r="G306" s="52">
        <f t="shared" si="14"/>
        <v>0</v>
      </c>
      <c r="H306" s="55">
        <f t="shared" si="15"/>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3"/>
        <v>0</v>
      </c>
      <c r="G307" s="52">
        <f t="shared" si="14"/>
        <v>0</v>
      </c>
      <c r="H307" s="55">
        <f t="shared" si="15"/>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3"/>
        <v>0</v>
      </c>
      <c r="G308" s="52">
        <f t="shared" si="14"/>
        <v>0</v>
      </c>
      <c r="H308" s="55">
        <f t="shared" si="15"/>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3"/>
        <v>0</v>
      </c>
      <c r="G309" s="52">
        <f t="shared" si="14"/>
        <v>0</v>
      </c>
      <c r="H309" s="55">
        <f t="shared" si="15"/>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3"/>
        <v>0</v>
      </c>
      <c r="G310" s="52">
        <f t="shared" si="14"/>
        <v>0</v>
      </c>
      <c r="H310" s="55">
        <f t="shared" si="15"/>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3"/>
        <v>0</v>
      </c>
      <c r="G311" s="52">
        <f t="shared" si="14"/>
        <v>0</v>
      </c>
      <c r="H311" s="55">
        <f t="shared" si="15"/>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3"/>
        <v>0</v>
      </c>
      <c r="G312" s="52">
        <f t="shared" si="14"/>
        <v>0</v>
      </c>
      <c r="H312" s="55">
        <f t="shared" si="15"/>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3"/>
        <v>0</v>
      </c>
      <c r="G313" s="52">
        <f t="shared" si="14"/>
        <v>0</v>
      </c>
      <c r="H313" s="55">
        <f t="shared" si="15"/>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3"/>
        <v>0</v>
      </c>
      <c r="G314" s="52">
        <f t="shared" si="14"/>
        <v>0</v>
      </c>
      <c r="H314" s="55">
        <f t="shared" si="15"/>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3"/>
        <v>0</v>
      </c>
      <c r="G315" s="52">
        <f t="shared" si="14"/>
        <v>0</v>
      </c>
      <c r="H315" s="55">
        <f t="shared" si="15"/>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3"/>
        <v>0</v>
      </c>
      <c r="G316" s="52">
        <f t="shared" si="14"/>
        <v>0</v>
      </c>
      <c r="H316" s="55">
        <f t="shared" si="15"/>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3"/>
        <v>0</v>
      </c>
      <c r="G317" s="52">
        <f t="shared" si="14"/>
        <v>0</v>
      </c>
      <c r="H317" s="55">
        <f t="shared" si="15"/>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3"/>
        <v>0</v>
      </c>
      <c r="G318" s="52">
        <f t="shared" si="14"/>
        <v>0</v>
      </c>
      <c r="H318" s="55">
        <f t="shared" si="15"/>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3"/>
        <v>0</v>
      </c>
      <c r="G319" s="52">
        <f t="shared" si="14"/>
        <v>0</v>
      </c>
      <c r="H319" s="55">
        <f t="shared" si="15"/>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3"/>
        <v>0</v>
      </c>
      <c r="G320" s="52">
        <f t="shared" si="14"/>
        <v>0</v>
      </c>
      <c r="H320" s="55">
        <f t="shared" si="15"/>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3"/>
        <v>0</v>
      </c>
      <c r="G321" s="52">
        <f t="shared" si="14"/>
        <v>0</v>
      </c>
      <c r="H321" s="55">
        <f t="shared" si="15"/>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3"/>
        <v>0</v>
      </c>
      <c r="G322" s="52">
        <f t="shared" si="14"/>
        <v>0</v>
      </c>
      <c r="H322" s="55">
        <f t="shared" si="15"/>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3"/>
        <v>0</v>
      </c>
      <c r="G323" s="52">
        <f t="shared" si="14"/>
        <v>0</v>
      </c>
      <c r="H323" s="55">
        <f t="shared" si="15"/>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3"/>
        <v>0</v>
      </c>
      <c r="G324" s="52">
        <f t="shared" si="14"/>
        <v>0</v>
      </c>
      <c r="H324" s="55">
        <f t="shared" si="15"/>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3"/>
        <v>0</v>
      </c>
      <c r="G325" s="52">
        <f t="shared" si="14"/>
        <v>0</v>
      </c>
      <c r="H325" s="55">
        <f t="shared" si="15"/>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3"/>
        <v>0</v>
      </c>
      <c r="G326" s="52">
        <f t="shared" si="14"/>
        <v>0</v>
      </c>
      <c r="H326" s="55">
        <f t="shared" si="15"/>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3"/>
        <v>0</v>
      </c>
      <c r="G327" s="52">
        <f t="shared" si="14"/>
        <v>0</v>
      </c>
      <c r="H327" s="55">
        <f t="shared" si="15"/>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3"/>
        <v>0</v>
      </c>
      <c r="G328" s="52">
        <f t="shared" si="14"/>
        <v>0</v>
      </c>
      <c r="H328" s="55">
        <f t="shared" si="15"/>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3"/>
        <v>0</v>
      </c>
      <c r="G329" s="52">
        <f t="shared" si="14"/>
        <v>0</v>
      </c>
      <c r="H329" s="55">
        <f t="shared" si="15"/>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3"/>
        <v>0</v>
      </c>
      <c r="G330" s="52">
        <f t="shared" si="14"/>
        <v>0</v>
      </c>
      <c r="H330" s="55">
        <f t="shared" si="15"/>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3"/>
        <v>0</v>
      </c>
      <c r="G331" s="52">
        <f t="shared" si="14"/>
        <v>0</v>
      </c>
      <c r="H331" s="55">
        <f t="shared" si="15"/>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3"/>
        <v>0</v>
      </c>
      <c r="G332" s="52">
        <f t="shared" si="14"/>
        <v>0</v>
      </c>
      <c r="H332" s="55">
        <f t="shared" si="15"/>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3"/>
        <v>0</v>
      </c>
      <c r="G333" s="52">
        <f t="shared" si="14"/>
        <v>0</v>
      </c>
      <c r="H333" s="55">
        <f t="shared" si="15"/>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3"/>
        <v>0</v>
      </c>
      <c r="G334" s="52">
        <f t="shared" si="14"/>
        <v>0</v>
      </c>
      <c r="H334" s="55">
        <f t="shared" si="15"/>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3"/>
        <v>0</v>
      </c>
      <c r="G335" s="52">
        <f t="shared" si="14"/>
        <v>0</v>
      </c>
      <c r="H335" s="55">
        <f t="shared" si="15"/>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3"/>
        <v>0</v>
      </c>
      <c r="G336" s="52">
        <f t="shared" si="14"/>
        <v>0</v>
      </c>
      <c r="H336" s="55">
        <f t="shared" si="15"/>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3"/>
        <v>0</v>
      </c>
      <c r="G337" s="52">
        <f t="shared" si="14"/>
        <v>0</v>
      </c>
      <c r="H337" s="55">
        <f t="shared" si="15"/>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3"/>
        <v>0</v>
      </c>
      <c r="G338" s="52">
        <f t="shared" si="14"/>
        <v>0</v>
      </c>
      <c r="H338" s="55">
        <f t="shared" si="15"/>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6">D339*E339</f>
        <v>0</v>
      </c>
      <c r="G339" s="52">
        <f t="shared" ref="G339:G402" si="17">E339*$E$14</f>
        <v>0</v>
      </c>
      <c r="H339" s="55">
        <f t="shared" ref="H339:H402" si="18">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6"/>
        <v>0</v>
      </c>
      <c r="G340" s="52">
        <f t="shared" si="17"/>
        <v>0</v>
      </c>
      <c r="H340" s="55">
        <f t="shared" si="18"/>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6"/>
        <v>0</v>
      </c>
      <c r="G341" s="52">
        <f t="shared" si="17"/>
        <v>0</v>
      </c>
      <c r="H341" s="55">
        <f t="shared" si="18"/>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6"/>
        <v>0</v>
      </c>
      <c r="G342" s="52">
        <f t="shared" si="17"/>
        <v>0</v>
      </c>
      <c r="H342" s="55">
        <f t="shared" si="18"/>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6"/>
        <v>0</v>
      </c>
      <c r="G343" s="52">
        <f t="shared" si="17"/>
        <v>0</v>
      </c>
      <c r="H343" s="55">
        <f t="shared" si="18"/>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6"/>
        <v>0</v>
      </c>
      <c r="G344" s="52">
        <f t="shared" si="17"/>
        <v>0</v>
      </c>
      <c r="H344" s="55">
        <f t="shared" si="18"/>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6"/>
        <v>0</v>
      </c>
      <c r="G345" s="52">
        <f t="shared" si="17"/>
        <v>0</v>
      </c>
      <c r="H345" s="55">
        <f t="shared" si="18"/>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6"/>
        <v>0</v>
      </c>
      <c r="G346" s="52">
        <f t="shared" si="17"/>
        <v>0</v>
      </c>
      <c r="H346" s="55">
        <f t="shared" si="18"/>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6"/>
        <v>0</v>
      </c>
      <c r="G347" s="52">
        <f t="shared" si="17"/>
        <v>0</v>
      </c>
      <c r="H347" s="55">
        <f t="shared" si="18"/>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6"/>
        <v>0</v>
      </c>
      <c r="G348" s="52">
        <f t="shared" si="17"/>
        <v>0</v>
      </c>
      <c r="H348" s="55">
        <f t="shared" si="18"/>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6"/>
        <v>0</v>
      </c>
      <c r="G349" s="52">
        <f t="shared" si="17"/>
        <v>0</v>
      </c>
      <c r="H349" s="55">
        <f t="shared" si="18"/>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6"/>
        <v>0</v>
      </c>
      <c r="G350" s="52">
        <f t="shared" si="17"/>
        <v>0</v>
      </c>
      <c r="H350" s="55">
        <f t="shared" si="18"/>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6"/>
        <v>0</v>
      </c>
      <c r="G351" s="52">
        <f t="shared" si="17"/>
        <v>0</v>
      </c>
      <c r="H351" s="55">
        <f t="shared" si="18"/>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6"/>
        <v>0</v>
      </c>
      <c r="G352" s="52">
        <f t="shared" si="17"/>
        <v>0</v>
      </c>
      <c r="H352" s="55">
        <f t="shared" si="18"/>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6"/>
        <v>0</v>
      </c>
      <c r="G353" s="52">
        <f t="shared" si="17"/>
        <v>0</v>
      </c>
      <c r="H353" s="55">
        <f t="shared" si="18"/>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6"/>
        <v>0</v>
      </c>
      <c r="G354" s="52">
        <f t="shared" si="17"/>
        <v>0</v>
      </c>
      <c r="H354" s="55">
        <f t="shared" si="18"/>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6"/>
        <v>0</v>
      </c>
      <c r="G355" s="52">
        <f t="shared" si="17"/>
        <v>0</v>
      </c>
      <c r="H355" s="55">
        <f t="shared" si="18"/>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6"/>
        <v>0</v>
      </c>
      <c r="G356" s="52">
        <f t="shared" si="17"/>
        <v>0</v>
      </c>
      <c r="H356" s="55">
        <f t="shared" si="18"/>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6"/>
        <v>0</v>
      </c>
      <c r="G357" s="52">
        <f t="shared" si="17"/>
        <v>0</v>
      </c>
      <c r="H357" s="55">
        <f t="shared" si="18"/>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6"/>
        <v>0</v>
      </c>
      <c r="G358" s="52">
        <f t="shared" si="17"/>
        <v>0</v>
      </c>
      <c r="H358" s="55">
        <f t="shared" si="18"/>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6"/>
        <v>0</v>
      </c>
      <c r="G359" s="52">
        <f t="shared" si="17"/>
        <v>0</v>
      </c>
      <c r="H359" s="55">
        <f t="shared" si="18"/>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6"/>
        <v>0</v>
      </c>
      <c r="G360" s="52">
        <f t="shared" si="17"/>
        <v>0</v>
      </c>
      <c r="H360" s="55">
        <f t="shared" si="18"/>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6"/>
        <v>0</v>
      </c>
      <c r="G361" s="52">
        <f t="shared" si="17"/>
        <v>0</v>
      </c>
      <c r="H361" s="55">
        <f t="shared" si="18"/>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6"/>
        <v>0</v>
      </c>
      <c r="G362" s="52">
        <f t="shared" si="17"/>
        <v>0</v>
      </c>
      <c r="H362" s="55">
        <f t="shared" si="18"/>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6"/>
        <v>0</v>
      </c>
      <c r="G363" s="52">
        <f t="shared" si="17"/>
        <v>0</v>
      </c>
      <c r="H363" s="55">
        <f t="shared" si="18"/>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6"/>
        <v>0</v>
      </c>
      <c r="G364" s="52">
        <f t="shared" si="17"/>
        <v>0</v>
      </c>
      <c r="H364" s="55">
        <f t="shared" si="18"/>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6"/>
        <v>0</v>
      </c>
      <c r="G365" s="52">
        <f t="shared" si="17"/>
        <v>0</v>
      </c>
      <c r="H365" s="55">
        <f t="shared" si="18"/>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6"/>
        <v>0</v>
      </c>
      <c r="G366" s="52">
        <f t="shared" si="17"/>
        <v>0</v>
      </c>
      <c r="H366" s="55">
        <f t="shared" si="18"/>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6"/>
        <v>0</v>
      </c>
      <c r="G367" s="52">
        <f t="shared" si="17"/>
        <v>0</v>
      </c>
      <c r="H367" s="55">
        <f t="shared" si="18"/>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6"/>
        <v>0</v>
      </c>
      <c r="G368" s="52">
        <f t="shared" si="17"/>
        <v>0</v>
      </c>
      <c r="H368" s="55">
        <f t="shared" si="18"/>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6"/>
        <v>0</v>
      </c>
      <c r="G369" s="52">
        <f t="shared" si="17"/>
        <v>0</v>
      </c>
      <c r="H369" s="55">
        <f t="shared" si="18"/>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6"/>
        <v>0</v>
      </c>
      <c r="G370" s="52">
        <f t="shared" si="17"/>
        <v>0</v>
      </c>
      <c r="H370" s="55">
        <f t="shared" si="18"/>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6"/>
        <v>0</v>
      </c>
      <c r="G371" s="52">
        <f t="shared" si="17"/>
        <v>0</v>
      </c>
      <c r="H371" s="55">
        <f t="shared" si="18"/>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6"/>
        <v>0</v>
      </c>
      <c r="G372" s="52">
        <f t="shared" si="17"/>
        <v>0</v>
      </c>
      <c r="H372" s="55">
        <f t="shared" si="18"/>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6"/>
        <v>0</v>
      </c>
      <c r="G373" s="52">
        <f t="shared" si="17"/>
        <v>0</v>
      </c>
      <c r="H373" s="55">
        <f t="shared" si="18"/>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6"/>
        <v>0</v>
      </c>
      <c r="G374" s="52">
        <f t="shared" si="17"/>
        <v>0</v>
      </c>
      <c r="H374" s="55">
        <f t="shared" si="18"/>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6"/>
        <v>0</v>
      </c>
      <c r="G375" s="52">
        <f t="shared" si="17"/>
        <v>0</v>
      </c>
      <c r="H375" s="55">
        <f t="shared" si="18"/>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6"/>
        <v>0</v>
      </c>
      <c r="G376" s="52">
        <f t="shared" si="17"/>
        <v>0</v>
      </c>
      <c r="H376" s="55">
        <f t="shared" si="18"/>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6"/>
        <v>0</v>
      </c>
      <c r="G377" s="52">
        <f t="shared" si="17"/>
        <v>0</v>
      </c>
      <c r="H377" s="55">
        <f t="shared" si="18"/>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6"/>
        <v>0</v>
      </c>
      <c r="G378" s="52">
        <f t="shared" si="17"/>
        <v>0</v>
      </c>
      <c r="H378" s="55">
        <f t="shared" si="18"/>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6"/>
        <v>0</v>
      </c>
      <c r="G379" s="52">
        <f t="shared" si="17"/>
        <v>0</v>
      </c>
      <c r="H379" s="55">
        <f t="shared" si="18"/>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6"/>
        <v>0</v>
      </c>
      <c r="G380" s="52">
        <f t="shared" si="17"/>
        <v>0</v>
      </c>
      <c r="H380" s="55">
        <f t="shared" si="18"/>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6"/>
        <v>0</v>
      </c>
      <c r="G381" s="52">
        <f t="shared" si="17"/>
        <v>0</v>
      </c>
      <c r="H381" s="55">
        <f t="shared" si="18"/>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6"/>
        <v>0</v>
      </c>
      <c r="G382" s="52">
        <f t="shared" si="17"/>
        <v>0</v>
      </c>
      <c r="H382" s="55">
        <f t="shared" si="18"/>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6"/>
        <v>0</v>
      </c>
      <c r="G383" s="52">
        <f t="shared" si="17"/>
        <v>0</v>
      </c>
      <c r="H383" s="55">
        <f t="shared" si="18"/>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6"/>
        <v>0</v>
      </c>
      <c r="G384" s="52">
        <f t="shared" si="17"/>
        <v>0</v>
      </c>
      <c r="H384" s="55">
        <f t="shared" si="18"/>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6"/>
        <v>0</v>
      </c>
      <c r="G385" s="52">
        <f t="shared" si="17"/>
        <v>0</v>
      </c>
      <c r="H385" s="55">
        <f t="shared" si="18"/>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6"/>
        <v>0</v>
      </c>
      <c r="G386" s="52">
        <f t="shared" si="17"/>
        <v>0</v>
      </c>
      <c r="H386" s="55">
        <f t="shared" si="18"/>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6"/>
        <v>0</v>
      </c>
      <c r="G387" s="52">
        <f t="shared" si="17"/>
        <v>0</v>
      </c>
      <c r="H387" s="55">
        <f t="shared" si="18"/>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6"/>
        <v>0</v>
      </c>
      <c r="G388" s="52">
        <f t="shared" si="17"/>
        <v>0</v>
      </c>
      <c r="H388" s="55">
        <f t="shared" si="18"/>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6"/>
        <v>0</v>
      </c>
      <c r="G389" s="52">
        <f t="shared" si="17"/>
        <v>0</v>
      </c>
      <c r="H389" s="55">
        <f t="shared" si="18"/>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6"/>
        <v>0</v>
      </c>
      <c r="G390" s="52">
        <f t="shared" si="17"/>
        <v>0</v>
      </c>
      <c r="H390" s="55">
        <f t="shared" si="18"/>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6"/>
        <v>0</v>
      </c>
      <c r="G391" s="52">
        <f t="shared" si="17"/>
        <v>0</v>
      </c>
      <c r="H391" s="55">
        <f t="shared" si="18"/>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6"/>
        <v>0</v>
      </c>
      <c r="G392" s="52">
        <f t="shared" si="17"/>
        <v>0</v>
      </c>
      <c r="H392" s="55">
        <f t="shared" si="18"/>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6"/>
        <v>0</v>
      </c>
      <c r="G393" s="52">
        <f t="shared" si="17"/>
        <v>0</v>
      </c>
      <c r="H393" s="55">
        <f t="shared" si="18"/>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6"/>
        <v>0</v>
      </c>
      <c r="G394" s="52">
        <f t="shared" si="17"/>
        <v>0</v>
      </c>
      <c r="H394" s="55">
        <f t="shared" si="18"/>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6"/>
        <v>0</v>
      </c>
      <c r="G395" s="52">
        <f t="shared" si="17"/>
        <v>0</v>
      </c>
      <c r="H395" s="55">
        <f t="shared" si="18"/>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6"/>
        <v>0</v>
      </c>
      <c r="G396" s="52">
        <f t="shared" si="17"/>
        <v>0</v>
      </c>
      <c r="H396" s="55">
        <f t="shared" si="18"/>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6"/>
        <v>0</v>
      </c>
      <c r="G397" s="52">
        <f t="shared" si="17"/>
        <v>0</v>
      </c>
      <c r="H397" s="55">
        <f t="shared" si="18"/>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6"/>
        <v>0</v>
      </c>
      <c r="G398" s="52">
        <f t="shared" si="17"/>
        <v>0</v>
      </c>
      <c r="H398" s="55">
        <f t="shared" si="18"/>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6"/>
        <v>0</v>
      </c>
      <c r="G399" s="52">
        <f t="shared" si="17"/>
        <v>0</v>
      </c>
      <c r="H399" s="55">
        <f t="shared" si="18"/>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6"/>
        <v>0</v>
      </c>
      <c r="G400" s="52">
        <f t="shared" si="17"/>
        <v>0</v>
      </c>
      <c r="H400" s="55">
        <f t="shared" si="18"/>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6"/>
        <v>0</v>
      </c>
      <c r="G401" s="52">
        <f t="shared" si="17"/>
        <v>0</v>
      </c>
      <c r="H401" s="55">
        <f t="shared" si="18"/>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6"/>
        <v>0</v>
      </c>
      <c r="G402" s="52">
        <f t="shared" si="17"/>
        <v>0</v>
      </c>
      <c r="H402" s="55">
        <f t="shared" si="18"/>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19">D403*E403</f>
        <v>0</v>
      </c>
      <c r="G403" s="52">
        <f t="shared" ref="G403:G466" si="20">E403*$E$14</f>
        <v>0</v>
      </c>
      <c r="H403" s="55">
        <f t="shared" ref="H403:H466" si="21">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19"/>
        <v>0</v>
      </c>
      <c r="G404" s="52">
        <f t="shared" si="20"/>
        <v>0</v>
      </c>
      <c r="H404" s="55">
        <f t="shared" si="21"/>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19"/>
        <v>0</v>
      </c>
      <c r="G405" s="52">
        <f t="shared" si="20"/>
        <v>0</v>
      </c>
      <c r="H405" s="55">
        <f t="shared" si="21"/>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19"/>
        <v>0</v>
      </c>
      <c r="G406" s="52">
        <f t="shared" si="20"/>
        <v>0</v>
      </c>
      <c r="H406" s="55">
        <f t="shared" si="21"/>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19"/>
        <v>0</v>
      </c>
      <c r="G407" s="52">
        <f t="shared" si="20"/>
        <v>0</v>
      </c>
      <c r="H407" s="55">
        <f t="shared" si="21"/>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19"/>
        <v>0</v>
      </c>
      <c r="G408" s="52">
        <f t="shared" si="20"/>
        <v>0</v>
      </c>
      <c r="H408" s="55">
        <f t="shared" si="21"/>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19"/>
        <v>0</v>
      </c>
      <c r="G409" s="52">
        <f t="shared" si="20"/>
        <v>0</v>
      </c>
      <c r="H409" s="55">
        <f t="shared" si="21"/>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19"/>
        <v>0</v>
      </c>
      <c r="G410" s="52">
        <f t="shared" si="20"/>
        <v>0</v>
      </c>
      <c r="H410" s="55">
        <f t="shared" si="21"/>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19"/>
        <v>0</v>
      </c>
      <c r="G411" s="52">
        <f t="shared" si="20"/>
        <v>0</v>
      </c>
      <c r="H411" s="55">
        <f t="shared" si="21"/>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19"/>
        <v>0</v>
      </c>
      <c r="G412" s="52">
        <f t="shared" si="20"/>
        <v>0</v>
      </c>
      <c r="H412" s="55">
        <f t="shared" si="21"/>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19"/>
        <v>0</v>
      </c>
      <c r="G413" s="52">
        <f t="shared" si="20"/>
        <v>0</v>
      </c>
      <c r="H413" s="55">
        <f t="shared" si="21"/>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19"/>
        <v>0</v>
      </c>
      <c r="G414" s="52">
        <f t="shared" si="20"/>
        <v>0</v>
      </c>
      <c r="H414" s="55">
        <f t="shared" si="21"/>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19"/>
        <v>0</v>
      </c>
      <c r="G415" s="52">
        <f t="shared" si="20"/>
        <v>0</v>
      </c>
      <c r="H415" s="55">
        <f t="shared" si="21"/>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19"/>
        <v>0</v>
      </c>
      <c r="G416" s="52">
        <f t="shared" si="20"/>
        <v>0</v>
      </c>
      <c r="H416" s="55">
        <f t="shared" si="21"/>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19"/>
        <v>0</v>
      </c>
      <c r="G417" s="52">
        <f t="shared" si="20"/>
        <v>0</v>
      </c>
      <c r="H417" s="55">
        <f t="shared" si="21"/>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19"/>
        <v>0</v>
      </c>
      <c r="G418" s="52">
        <f t="shared" si="20"/>
        <v>0</v>
      </c>
      <c r="H418" s="55">
        <f t="shared" si="21"/>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19"/>
        <v>0</v>
      </c>
      <c r="G419" s="52">
        <f t="shared" si="20"/>
        <v>0</v>
      </c>
      <c r="H419" s="55">
        <f t="shared" si="21"/>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19"/>
        <v>0</v>
      </c>
      <c r="G420" s="52">
        <f t="shared" si="20"/>
        <v>0</v>
      </c>
      <c r="H420" s="55">
        <f t="shared" si="21"/>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19"/>
        <v>0</v>
      </c>
      <c r="G421" s="52">
        <f t="shared" si="20"/>
        <v>0</v>
      </c>
      <c r="H421" s="55">
        <f t="shared" si="21"/>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19"/>
        <v>0</v>
      </c>
      <c r="G422" s="52">
        <f t="shared" si="20"/>
        <v>0</v>
      </c>
      <c r="H422" s="55">
        <f t="shared" si="21"/>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19"/>
        <v>0</v>
      </c>
      <c r="G423" s="52">
        <f t="shared" si="20"/>
        <v>0</v>
      </c>
      <c r="H423" s="55">
        <f t="shared" si="21"/>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19"/>
        <v>0</v>
      </c>
      <c r="G424" s="52">
        <f t="shared" si="20"/>
        <v>0</v>
      </c>
      <c r="H424" s="55">
        <f t="shared" si="21"/>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19"/>
        <v>0</v>
      </c>
      <c r="G425" s="52">
        <f t="shared" si="20"/>
        <v>0</v>
      </c>
      <c r="H425" s="55">
        <f t="shared" si="21"/>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19"/>
        <v>0</v>
      </c>
      <c r="G426" s="52">
        <f t="shared" si="20"/>
        <v>0</v>
      </c>
      <c r="H426" s="55">
        <f t="shared" si="21"/>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19"/>
        <v>0</v>
      </c>
      <c r="G427" s="52">
        <f t="shared" si="20"/>
        <v>0</v>
      </c>
      <c r="H427" s="55">
        <f t="shared" si="21"/>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19"/>
        <v>0</v>
      </c>
      <c r="G428" s="52">
        <f t="shared" si="20"/>
        <v>0</v>
      </c>
      <c r="H428" s="55">
        <f t="shared" si="21"/>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19"/>
        <v>0</v>
      </c>
      <c r="G429" s="52">
        <f t="shared" si="20"/>
        <v>0</v>
      </c>
      <c r="H429" s="55">
        <f t="shared" si="21"/>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19"/>
        <v>0</v>
      </c>
      <c r="G430" s="52">
        <f t="shared" si="20"/>
        <v>0</v>
      </c>
      <c r="H430" s="55">
        <f t="shared" si="21"/>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19"/>
        <v>0</v>
      </c>
      <c r="G431" s="52">
        <f t="shared" si="20"/>
        <v>0</v>
      </c>
      <c r="H431" s="55">
        <f t="shared" si="21"/>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19"/>
        <v>0</v>
      </c>
      <c r="G432" s="52">
        <f t="shared" si="20"/>
        <v>0</v>
      </c>
      <c r="H432" s="55">
        <f t="shared" si="21"/>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19"/>
        <v>0</v>
      </c>
      <c r="G433" s="52">
        <f t="shared" si="20"/>
        <v>0</v>
      </c>
      <c r="H433" s="55">
        <f t="shared" si="21"/>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19"/>
        <v>0</v>
      </c>
      <c r="G434" s="52">
        <f t="shared" si="20"/>
        <v>0</v>
      </c>
      <c r="H434" s="55">
        <f t="shared" si="21"/>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19"/>
        <v>0</v>
      </c>
      <c r="G435" s="52">
        <f t="shared" si="20"/>
        <v>0</v>
      </c>
      <c r="H435" s="55">
        <f t="shared" si="21"/>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19"/>
        <v>0</v>
      </c>
      <c r="G436" s="52">
        <f t="shared" si="20"/>
        <v>0</v>
      </c>
      <c r="H436" s="55">
        <f t="shared" si="21"/>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19"/>
        <v>0</v>
      </c>
      <c r="G437" s="52">
        <f t="shared" si="20"/>
        <v>0</v>
      </c>
      <c r="H437" s="55">
        <f t="shared" si="21"/>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19"/>
        <v>0</v>
      </c>
      <c r="G438" s="52">
        <f t="shared" si="20"/>
        <v>0</v>
      </c>
      <c r="H438" s="55">
        <f t="shared" si="21"/>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19"/>
        <v>0</v>
      </c>
      <c r="G439" s="52">
        <f t="shared" si="20"/>
        <v>0</v>
      </c>
      <c r="H439" s="55">
        <f t="shared" si="21"/>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19"/>
        <v>0</v>
      </c>
      <c r="G440" s="52">
        <f t="shared" si="20"/>
        <v>0</v>
      </c>
      <c r="H440" s="55">
        <f t="shared" si="21"/>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19"/>
        <v>0</v>
      </c>
      <c r="G441" s="52">
        <f t="shared" si="20"/>
        <v>0</v>
      </c>
      <c r="H441" s="55">
        <f t="shared" si="21"/>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19"/>
        <v>0</v>
      </c>
      <c r="G442" s="52">
        <f t="shared" si="20"/>
        <v>0</v>
      </c>
      <c r="H442" s="55">
        <f t="shared" si="21"/>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19"/>
        <v>0</v>
      </c>
      <c r="G443" s="52">
        <f t="shared" si="20"/>
        <v>0</v>
      </c>
      <c r="H443" s="55">
        <f t="shared" si="21"/>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19"/>
        <v>0</v>
      </c>
      <c r="G444" s="52">
        <f t="shared" si="20"/>
        <v>0</v>
      </c>
      <c r="H444" s="55">
        <f t="shared" si="21"/>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19"/>
        <v>0</v>
      </c>
      <c r="G445" s="52">
        <f t="shared" si="20"/>
        <v>0</v>
      </c>
      <c r="H445" s="55">
        <f t="shared" si="21"/>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19"/>
        <v>0</v>
      </c>
      <c r="G446" s="52">
        <f t="shared" si="20"/>
        <v>0</v>
      </c>
      <c r="H446" s="55">
        <f t="shared" si="21"/>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19"/>
        <v>0</v>
      </c>
      <c r="G447" s="52">
        <f t="shared" si="20"/>
        <v>0</v>
      </c>
      <c r="H447" s="55">
        <f t="shared" si="21"/>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19"/>
        <v>0</v>
      </c>
      <c r="G448" s="52">
        <f t="shared" si="20"/>
        <v>0</v>
      </c>
      <c r="H448" s="55">
        <f t="shared" si="21"/>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19"/>
        <v>0</v>
      </c>
      <c r="G449" s="52">
        <f t="shared" si="20"/>
        <v>0</v>
      </c>
      <c r="H449" s="55">
        <f t="shared" si="21"/>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19"/>
        <v>0</v>
      </c>
      <c r="G450" s="52">
        <f t="shared" si="20"/>
        <v>0</v>
      </c>
      <c r="H450" s="55">
        <f t="shared" si="21"/>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19"/>
        <v>0</v>
      </c>
      <c r="G451" s="52">
        <f t="shared" si="20"/>
        <v>0</v>
      </c>
      <c r="H451" s="55">
        <f t="shared" si="21"/>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19"/>
        <v>0</v>
      </c>
      <c r="G452" s="52">
        <f t="shared" si="20"/>
        <v>0</v>
      </c>
      <c r="H452" s="55">
        <f t="shared" si="21"/>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19"/>
        <v>0</v>
      </c>
      <c r="G453" s="52">
        <f t="shared" si="20"/>
        <v>0</v>
      </c>
      <c r="H453" s="55">
        <f t="shared" si="21"/>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19"/>
        <v>0</v>
      </c>
      <c r="G454" s="52">
        <f t="shared" si="20"/>
        <v>0</v>
      </c>
      <c r="H454" s="55">
        <f t="shared" si="21"/>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19"/>
        <v>0</v>
      </c>
      <c r="G455" s="52">
        <f t="shared" si="20"/>
        <v>0</v>
      </c>
      <c r="H455" s="55">
        <f t="shared" si="21"/>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19"/>
        <v>0</v>
      </c>
      <c r="G456" s="52">
        <f t="shared" si="20"/>
        <v>0</v>
      </c>
      <c r="H456" s="55">
        <f t="shared" si="21"/>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19"/>
        <v>0</v>
      </c>
      <c r="G457" s="52">
        <f t="shared" si="20"/>
        <v>0</v>
      </c>
      <c r="H457" s="55">
        <f t="shared" si="21"/>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19"/>
        <v>0</v>
      </c>
      <c r="G458" s="52">
        <f t="shared" si="20"/>
        <v>0</v>
      </c>
      <c r="H458" s="55">
        <f t="shared" si="21"/>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19"/>
        <v>0</v>
      </c>
      <c r="G459" s="52">
        <f t="shared" si="20"/>
        <v>0</v>
      </c>
      <c r="H459" s="55">
        <f t="shared" si="21"/>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19"/>
        <v>0</v>
      </c>
      <c r="G460" s="52">
        <f t="shared" si="20"/>
        <v>0</v>
      </c>
      <c r="H460" s="55">
        <f t="shared" si="21"/>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19"/>
        <v>0</v>
      </c>
      <c r="G461" s="52">
        <f t="shared" si="20"/>
        <v>0</v>
      </c>
      <c r="H461" s="55">
        <f t="shared" si="21"/>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19"/>
        <v>0</v>
      </c>
      <c r="G462" s="52">
        <f t="shared" si="20"/>
        <v>0</v>
      </c>
      <c r="H462" s="55">
        <f t="shared" si="21"/>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19"/>
        <v>0</v>
      </c>
      <c r="G463" s="52">
        <f t="shared" si="20"/>
        <v>0</v>
      </c>
      <c r="H463" s="55">
        <f t="shared" si="21"/>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19"/>
        <v>0</v>
      </c>
      <c r="G464" s="52">
        <f t="shared" si="20"/>
        <v>0</v>
      </c>
      <c r="H464" s="55">
        <f t="shared" si="21"/>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19"/>
        <v>0</v>
      </c>
      <c r="G465" s="52">
        <f t="shared" si="20"/>
        <v>0</v>
      </c>
      <c r="H465" s="55">
        <f t="shared" si="21"/>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19"/>
        <v>0</v>
      </c>
      <c r="G466" s="52">
        <f t="shared" si="20"/>
        <v>0</v>
      </c>
      <c r="H466" s="55">
        <f t="shared" si="21"/>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2">D467*E467</f>
        <v>0</v>
      </c>
      <c r="G467" s="52">
        <f t="shared" ref="G467:G530" si="23">E467*$E$14</f>
        <v>0</v>
      </c>
      <c r="H467" s="55">
        <f t="shared" ref="H467:H530" si="24">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2"/>
        <v>0</v>
      </c>
      <c r="G468" s="52">
        <f t="shared" si="23"/>
        <v>0</v>
      </c>
      <c r="H468" s="55">
        <f t="shared" si="24"/>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2"/>
        <v>0</v>
      </c>
      <c r="G469" s="52">
        <f t="shared" si="23"/>
        <v>0</v>
      </c>
      <c r="H469" s="55">
        <f t="shared" si="24"/>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2"/>
        <v>0</v>
      </c>
      <c r="G470" s="52">
        <f t="shared" si="23"/>
        <v>0</v>
      </c>
      <c r="H470" s="55">
        <f t="shared" si="24"/>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2"/>
        <v>0</v>
      </c>
      <c r="G471" s="52">
        <f t="shared" si="23"/>
        <v>0</v>
      </c>
      <c r="H471" s="55">
        <f t="shared" si="24"/>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2"/>
        <v>0</v>
      </c>
      <c r="G472" s="52">
        <f t="shared" si="23"/>
        <v>0</v>
      </c>
      <c r="H472" s="55">
        <f t="shared" si="24"/>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2"/>
        <v>0</v>
      </c>
      <c r="G473" s="52">
        <f t="shared" si="23"/>
        <v>0</v>
      </c>
      <c r="H473" s="55">
        <f t="shared" si="24"/>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2"/>
        <v>0</v>
      </c>
      <c r="G474" s="52">
        <f t="shared" si="23"/>
        <v>0</v>
      </c>
      <c r="H474" s="55">
        <f t="shared" si="24"/>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2"/>
        <v>0</v>
      </c>
      <c r="G475" s="52">
        <f t="shared" si="23"/>
        <v>0</v>
      </c>
      <c r="H475" s="55">
        <f t="shared" si="24"/>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2"/>
        <v>0</v>
      </c>
      <c r="G476" s="52">
        <f t="shared" si="23"/>
        <v>0</v>
      </c>
      <c r="H476" s="55">
        <f t="shared" si="24"/>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2"/>
        <v>0</v>
      </c>
      <c r="G477" s="52">
        <f t="shared" si="23"/>
        <v>0</v>
      </c>
      <c r="H477" s="55">
        <f t="shared" si="24"/>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2"/>
        <v>0</v>
      </c>
      <c r="G478" s="52">
        <f t="shared" si="23"/>
        <v>0</v>
      </c>
      <c r="H478" s="55">
        <f t="shared" si="24"/>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2"/>
        <v>0</v>
      </c>
      <c r="G479" s="52">
        <f t="shared" si="23"/>
        <v>0</v>
      </c>
      <c r="H479" s="55">
        <f t="shared" si="24"/>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2"/>
        <v>0</v>
      </c>
      <c r="G480" s="52">
        <f t="shared" si="23"/>
        <v>0</v>
      </c>
      <c r="H480" s="55">
        <f t="shared" si="24"/>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2"/>
        <v>0</v>
      </c>
      <c r="G481" s="52">
        <f t="shared" si="23"/>
        <v>0</v>
      </c>
      <c r="H481" s="55">
        <f t="shared" si="24"/>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2"/>
        <v>0</v>
      </c>
      <c r="G482" s="52">
        <f t="shared" si="23"/>
        <v>0</v>
      </c>
      <c r="H482" s="55">
        <f t="shared" si="24"/>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2"/>
        <v>0</v>
      </c>
      <c r="G483" s="52">
        <f t="shared" si="23"/>
        <v>0</v>
      </c>
      <c r="H483" s="55">
        <f t="shared" si="24"/>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2"/>
        <v>0</v>
      </c>
      <c r="G484" s="52">
        <f t="shared" si="23"/>
        <v>0</v>
      </c>
      <c r="H484" s="55">
        <f t="shared" si="24"/>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2"/>
        <v>0</v>
      </c>
      <c r="G485" s="52">
        <f t="shared" si="23"/>
        <v>0</v>
      </c>
      <c r="H485" s="55">
        <f t="shared" si="24"/>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2"/>
        <v>0</v>
      </c>
      <c r="G486" s="52">
        <f t="shared" si="23"/>
        <v>0</v>
      </c>
      <c r="H486" s="55">
        <f t="shared" si="24"/>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2"/>
        <v>0</v>
      </c>
      <c r="G487" s="52">
        <f t="shared" si="23"/>
        <v>0</v>
      </c>
      <c r="H487" s="55">
        <f t="shared" si="24"/>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2"/>
        <v>0</v>
      </c>
      <c r="G488" s="52">
        <f t="shared" si="23"/>
        <v>0</v>
      </c>
      <c r="H488" s="55">
        <f t="shared" si="24"/>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2"/>
        <v>0</v>
      </c>
      <c r="G489" s="52">
        <f t="shared" si="23"/>
        <v>0</v>
      </c>
      <c r="H489" s="55">
        <f t="shared" si="24"/>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2"/>
        <v>0</v>
      </c>
      <c r="G490" s="52">
        <f t="shared" si="23"/>
        <v>0</v>
      </c>
      <c r="H490" s="55">
        <f t="shared" si="24"/>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2"/>
        <v>0</v>
      </c>
      <c r="G491" s="52">
        <f t="shared" si="23"/>
        <v>0</v>
      </c>
      <c r="H491" s="55">
        <f t="shared" si="24"/>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2"/>
        <v>0</v>
      </c>
      <c r="G492" s="52">
        <f t="shared" si="23"/>
        <v>0</v>
      </c>
      <c r="H492" s="55">
        <f t="shared" si="24"/>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2"/>
        <v>0</v>
      </c>
      <c r="G493" s="52">
        <f t="shared" si="23"/>
        <v>0</v>
      </c>
      <c r="H493" s="55">
        <f t="shared" si="24"/>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2"/>
        <v>0</v>
      </c>
      <c r="G494" s="52">
        <f t="shared" si="23"/>
        <v>0</v>
      </c>
      <c r="H494" s="55">
        <f t="shared" si="24"/>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2"/>
        <v>0</v>
      </c>
      <c r="G495" s="52">
        <f t="shared" si="23"/>
        <v>0</v>
      </c>
      <c r="H495" s="55">
        <f t="shared" si="24"/>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2"/>
        <v>0</v>
      </c>
      <c r="G496" s="52">
        <f t="shared" si="23"/>
        <v>0</v>
      </c>
      <c r="H496" s="55">
        <f t="shared" si="24"/>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2"/>
        <v>0</v>
      </c>
      <c r="G497" s="52">
        <f t="shared" si="23"/>
        <v>0</v>
      </c>
      <c r="H497" s="55">
        <f t="shared" si="24"/>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2"/>
        <v>0</v>
      </c>
      <c r="G498" s="52">
        <f t="shared" si="23"/>
        <v>0</v>
      </c>
      <c r="H498" s="55">
        <f t="shared" si="24"/>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2"/>
        <v>0</v>
      </c>
      <c r="G499" s="52">
        <f t="shared" si="23"/>
        <v>0</v>
      </c>
      <c r="H499" s="55">
        <f t="shared" si="24"/>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2"/>
        <v>0</v>
      </c>
      <c r="G500" s="52">
        <f t="shared" si="23"/>
        <v>0</v>
      </c>
      <c r="H500" s="55">
        <f t="shared" si="24"/>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2"/>
        <v>0</v>
      </c>
      <c r="G501" s="52">
        <f t="shared" si="23"/>
        <v>0</v>
      </c>
      <c r="H501" s="55">
        <f t="shared" si="24"/>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2"/>
        <v>0</v>
      </c>
      <c r="G502" s="52">
        <f t="shared" si="23"/>
        <v>0</v>
      </c>
      <c r="H502" s="55">
        <f t="shared" si="24"/>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2"/>
        <v>0</v>
      </c>
      <c r="G503" s="52">
        <f t="shared" si="23"/>
        <v>0</v>
      </c>
      <c r="H503" s="55">
        <f t="shared" si="24"/>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2"/>
        <v>0</v>
      </c>
      <c r="G504" s="52">
        <f t="shared" si="23"/>
        <v>0</v>
      </c>
      <c r="H504" s="55">
        <f t="shared" si="24"/>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2"/>
        <v>0</v>
      </c>
      <c r="G505" s="52">
        <f t="shared" si="23"/>
        <v>0</v>
      </c>
      <c r="H505" s="55">
        <f t="shared" si="24"/>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2"/>
        <v>0</v>
      </c>
      <c r="G506" s="52">
        <f t="shared" si="23"/>
        <v>0</v>
      </c>
      <c r="H506" s="55">
        <f t="shared" si="24"/>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2"/>
        <v>0</v>
      </c>
      <c r="G507" s="52">
        <f t="shared" si="23"/>
        <v>0</v>
      </c>
      <c r="H507" s="55">
        <f t="shared" si="24"/>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2"/>
        <v>0</v>
      </c>
      <c r="G508" s="52">
        <f t="shared" si="23"/>
        <v>0</v>
      </c>
      <c r="H508" s="55">
        <f t="shared" si="24"/>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2"/>
        <v>0</v>
      </c>
      <c r="G509" s="52">
        <f t="shared" si="23"/>
        <v>0</v>
      </c>
      <c r="H509" s="55">
        <f t="shared" si="24"/>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2"/>
        <v>0</v>
      </c>
      <c r="G510" s="52">
        <f t="shared" si="23"/>
        <v>0</v>
      </c>
      <c r="H510" s="55">
        <f t="shared" si="24"/>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2"/>
        <v>0</v>
      </c>
      <c r="G511" s="52">
        <f t="shared" si="23"/>
        <v>0</v>
      </c>
      <c r="H511" s="55">
        <f t="shared" si="24"/>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2"/>
        <v>0</v>
      </c>
      <c r="G512" s="52">
        <f t="shared" si="23"/>
        <v>0</v>
      </c>
      <c r="H512" s="55">
        <f t="shared" si="24"/>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2"/>
        <v>0</v>
      </c>
      <c r="G513" s="52">
        <f t="shared" si="23"/>
        <v>0</v>
      </c>
      <c r="H513" s="55">
        <f t="shared" si="24"/>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2"/>
        <v>0</v>
      </c>
      <c r="G514" s="52">
        <f t="shared" si="23"/>
        <v>0</v>
      </c>
      <c r="H514" s="55">
        <f t="shared" si="24"/>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2"/>
        <v>0</v>
      </c>
      <c r="G515" s="52">
        <f t="shared" si="23"/>
        <v>0</v>
      </c>
      <c r="H515" s="55">
        <f t="shared" si="24"/>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2"/>
        <v>0</v>
      </c>
      <c r="G516" s="52">
        <f t="shared" si="23"/>
        <v>0</v>
      </c>
      <c r="H516" s="55">
        <f t="shared" si="24"/>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2"/>
        <v>0</v>
      </c>
      <c r="G517" s="52">
        <f t="shared" si="23"/>
        <v>0</v>
      </c>
      <c r="H517" s="55">
        <f t="shared" si="24"/>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2"/>
        <v>0</v>
      </c>
      <c r="G518" s="52">
        <f t="shared" si="23"/>
        <v>0</v>
      </c>
      <c r="H518" s="55">
        <f t="shared" si="24"/>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2"/>
        <v>0</v>
      </c>
      <c r="G519" s="52">
        <f t="shared" si="23"/>
        <v>0</v>
      </c>
      <c r="H519" s="55">
        <f t="shared" si="24"/>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2"/>
        <v>0</v>
      </c>
      <c r="G520" s="52">
        <f t="shared" si="23"/>
        <v>0</v>
      </c>
      <c r="H520" s="55">
        <f t="shared" si="24"/>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2"/>
        <v>0</v>
      </c>
      <c r="G521" s="52">
        <f t="shared" si="23"/>
        <v>0</v>
      </c>
      <c r="H521" s="55">
        <f t="shared" si="24"/>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2"/>
        <v>0</v>
      </c>
      <c r="G522" s="52">
        <f t="shared" si="23"/>
        <v>0</v>
      </c>
      <c r="H522" s="55">
        <f t="shared" si="24"/>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2"/>
        <v>0</v>
      </c>
      <c r="G523" s="52">
        <f t="shared" si="23"/>
        <v>0</v>
      </c>
      <c r="H523" s="55">
        <f t="shared" si="24"/>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2"/>
        <v>0</v>
      </c>
      <c r="G524" s="52">
        <f t="shared" si="23"/>
        <v>0</v>
      </c>
      <c r="H524" s="55">
        <f t="shared" si="24"/>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2"/>
        <v>0</v>
      </c>
      <c r="G525" s="52">
        <f t="shared" si="23"/>
        <v>0</v>
      </c>
      <c r="H525" s="55">
        <f t="shared" si="24"/>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2"/>
        <v>0</v>
      </c>
      <c r="G526" s="52">
        <f t="shared" si="23"/>
        <v>0</v>
      </c>
      <c r="H526" s="55">
        <f t="shared" si="24"/>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2"/>
        <v>0</v>
      </c>
      <c r="G527" s="52">
        <f t="shared" si="23"/>
        <v>0</v>
      </c>
      <c r="H527" s="55">
        <f t="shared" si="24"/>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2"/>
        <v>0</v>
      </c>
      <c r="G528" s="52">
        <f t="shared" si="23"/>
        <v>0</v>
      </c>
      <c r="H528" s="55">
        <f t="shared" si="24"/>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2"/>
        <v>0</v>
      </c>
      <c r="G529" s="52">
        <f t="shared" si="23"/>
        <v>0</v>
      </c>
      <c r="H529" s="55">
        <f t="shared" si="24"/>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2"/>
        <v>0</v>
      </c>
      <c r="G530" s="52">
        <f t="shared" si="23"/>
        <v>0</v>
      </c>
      <c r="H530" s="55">
        <f t="shared" si="24"/>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5">D531*E531</f>
        <v>0</v>
      </c>
      <c r="G531" s="52">
        <f t="shared" ref="G531:G594" si="26">E531*$E$14</f>
        <v>0</v>
      </c>
      <c r="H531" s="55">
        <f t="shared" ref="H531:H594" si="27">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5"/>
        <v>0</v>
      </c>
      <c r="G532" s="52">
        <f t="shared" si="26"/>
        <v>0</v>
      </c>
      <c r="H532" s="55">
        <f t="shared" si="27"/>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5"/>
        <v>0</v>
      </c>
      <c r="G533" s="52">
        <f t="shared" si="26"/>
        <v>0</v>
      </c>
      <c r="H533" s="55">
        <f t="shared" si="27"/>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5"/>
        <v>0</v>
      </c>
      <c r="G534" s="52">
        <f t="shared" si="26"/>
        <v>0</v>
      </c>
      <c r="H534" s="55">
        <f t="shared" si="27"/>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5"/>
        <v>0</v>
      </c>
      <c r="G535" s="52">
        <f t="shared" si="26"/>
        <v>0</v>
      </c>
      <c r="H535" s="55">
        <f t="shared" si="27"/>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5"/>
        <v>0</v>
      </c>
      <c r="G536" s="52">
        <f t="shared" si="26"/>
        <v>0</v>
      </c>
      <c r="H536" s="55">
        <f t="shared" si="27"/>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5"/>
        <v>0</v>
      </c>
      <c r="G537" s="52">
        <f t="shared" si="26"/>
        <v>0</v>
      </c>
      <c r="H537" s="55">
        <f t="shared" si="27"/>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5"/>
        <v>0</v>
      </c>
      <c r="G538" s="52">
        <f t="shared" si="26"/>
        <v>0</v>
      </c>
      <c r="H538" s="55">
        <f t="shared" si="27"/>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5"/>
        <v>0</v>
      </c>
      <c r="G539" s="52">
        <f t="shared" si="26"/>
        <v>0</v>
      </c>
      <c r="H539" s="55">
        <f t="shared" si="27"/>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5"/>
        <v>0</v>
      </c>
      <c r="G540" s="52">
        <f t="shared" si="26"/>
        <v>0</v>
      </c>
      <c r="H540" s="55">
        <f t="shared" si="27"/>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5"/>
        <v>0</v>
      </c>
      <c r="G541" s="52">
        <f t="shared" si="26"/>
        <v>0</v>
      </c>
      <c r="H541" s="55">
        <f t="shared" si="27"/>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5"/>
        <v>0</v>
      </c>
      <c r="G542" s="52">
        <f t="shared" si="26"/>
        <v>0</v>
      </c>
      <c r="H542" s="55">
        <f t="shared" si="27"/>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5"/>
        <v>0</v>
      </c>
      <c r="G543" s="52">
        <f t="shared" si="26"/>
        <v>0</v>
      </c>
      <c r="H543" s="55">
        <f t="shared" si="27"/>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5"/>
        <v>0</v>
      </c>
      <c r="G544" s="52">
        <f t="shared" si="26"/>
        <v>0</v>
      </c>
      <c r="H544" s="55">
        <f t="shared" si="27"/>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5"/>
        <v>0</v>
      </c>
      <c r="G545" s="52">
        <f t="shared" si="26"/>
        <v>0</v>
      </c>
      <c r="H545" s="55">
        <f t="shared" si="27"/>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5"/>
        <v>0</v>
      </c>
      <c r="G546" s="52">
        <f t="shared" si="26"/>
        <v>0</v>
      </c>
      <c r="H546" s="55">
        <f t="shared" si="27"/>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5"/>
        <v>0</v>
      </c>
      <c r="G547" s="52">
        <f t="shared" si="26"/>
        <v>0</v>
      </c>
      <c r="H547" s="55">
        <f t="shared" si="27"/>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5"/>
        <v>0</v>
      </c>
      <c r="G548" s="52">
        <f t="shared" si="26"/>
        <v>0</v>
      </c>
      <c r="H548" s="55">
        <f t="shared" si="27"/>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5"/>
        <v>0</v>
      </c>
      <c r="G549" s="52">
        <f t="shared" si="26"/>
        <v>0</v>
      </c>
      <c r="H549" s="55">
        <f t="shared" si="27"/>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5"/>
        <v>0</v>
      </c>
      <c r="G550" s="52">
        <f t="shared" si="26"/>
        <v>0</v>
      </c>
      <c r="H550" s="55">
        <f t="shared" si="27"/>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5"/>
        <v>0</v>
      </c>
      <c r="G551" s="52">
        <f t="shared" si="26"/>
        <v>0</v>
      </c>
      <c r="H551" s="55">
        <f t="shared" si="27"/>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5"/>
        <v>0</v>
      </c>
      <c r="G552" s="52">
        <f t="shared" si="26"/>
        <v>0</v>
      </c>
      <c r="H552" s="55">
        <f t="shared" si="27"/>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5"/>
        <v>0</v>
      </c>
      <c r="G553" s="52">
        <f t="shared" si="26"/>
        <v>0</v>
      </c>
      <c r="H553" s="55">
        <f t="shared" si="27"/>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5"/>
        <v>0</v>
      </c>
      <c r="G554" s="52">
        <f t="shared" si="26"/>
        <v>0</v>
      </c>
      <c r="H554" s="55">
        <f t="shared" si="27"/>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5"/>
        <v>0</v>
      </c>
      <c r="G555" s="52">
        <f t="shared" si="26"/>
        <v>0</v>
      </c>
      <c r="H555" s="55">
        <f t="shared" si="27"/>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5"/>
        <v>0</v>
      </c>
      <c r="G556" s="52">
        <f t="shared" si="26"/>
        <v>0</v>
      </c>
      <c r="H556" s="55">
        <f t="shared" si="27"/>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5"/>
        <v>0</v>
      </c>
      <c r="G557" s="52">
        <f t="shared" si="26"/>
        <v>0</v>
      </c>
      <c r="H557" s="55">
        <f t="shared" si="27"/>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5"/>
        <v>0</v>
      </c>
      <c r="G558" s="52">
        <f t="shared" si="26"/>
        <v>0</v>
      </c>
      <c r="H558" s="55">
        <f t="shared" si="27"/>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5"/>
        <v>0</v>
      </c>
      <c r="G559" s="52">
        <f t="shared" si="26"/>
        <v>0</v>
      </c>
      <c r="H559" s="55">
        <f t="shared" si="27"/>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5"/>
        <v>0</v>
      </c>
      <c r="G560" s="52">
        <f t="shared" si="26"/>
        <v>0</v>
      </c>
      <c r="H560" s="55">
        <f t="shared" si="27"/>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5"/>
        <v>0</v>
      </c>
      <c r="G561" s="52">
        <f t="shared" si="26"/>
        <v>0</v>
      </c>
      <c r="H561" s="55">
        <f t="shared" si="27"/>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5"/>
        <v>0</v>
      </c>
      <c r="G562" s="52">
        <f t="shared" si="26"/>
        <v>0</v>
      </c>
      <c r="H562" s="55">
        <f t="shared" si="27"/>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5"/>
        <v>0</v>
      </c>
      <c r="G563" s="52">
        <f t="shared" si="26"/>
        <v>0</v>
      </c>
      <c r="H563" s="55">
        <f t="shared" si="27"/>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5"/>
        <v>0</v>
      </c>
      <c r="G564" s="52">
        <f t="shared" si="26"/>
        <v>0</v>
      </c>
      <c r="H564" s="55">
        <f t="shared" si="27"/>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5"/>
        <v>0</v>
      </c>
      <c r="G565" s="52">
        <f t="shared" si="26"/>
        <v>0</v>
      </c>
      <c r="H565" s="55">
        <f t="shared" si="27"/>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5"/>
        <v>0</v>
      </c>
      <c r="G566" s="52">
        <f t="shared" si="26"/>
        <v>0</v>
      </c>
      <c r="H566" s="55">
        <f t="shared" si="27"/>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5"/>
        <v>0</v>
      </c>
      <c r="G567" s="52">
        <f t="shared" si="26"/>
        <v>0</v>
      </c>
      <c r="H567" s="55">
        <f t="shared" si="27"/>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5"/>
        <v>0</v>
      </c>
      <c r="G568" s="52">
        <f t="shared" si="26"/>
        <v>0</v>
      </c>
      <c r="H568" s="55">
        <f t="shared" si="27"/>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5"/>
        <v>0</v>
      </c>
      <c r="G569" s="52">
        <f t="shared" si="26"/>
        <v>0</v>
      </c>
      <c r="H569" s="55">
        <f t="shared" si="27"/>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5"/>
        <v>0</v>
      </c>
      <c r="G570" s="52">
        <f t="shared" si="26"/>
        <v>0</v>
      </c>
      <c r="H570" s="55">
        <f t="shared" si="27"/>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5"/>
        <v>0</v>
      </c>
      <c r="G571" s="52">
        <f t="shared" si="26"/>
        <v>0</v>
      </c>
      <c r="H571" s="55">
        <f t="shared" si="27"/>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5"/>
        <v>0</v>
      </c>
      <c r="G572" s="52">
        <f t="shared" si="26"/>
        <v>0</v>
      </c>
      <c r="H572" s="55">
        <f t="shared" si="27"/>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5"/>
        <v>0</v>
      </c>
      <c r="G573" s="52">
        <f t="shared" si="26"/>
        <v>0</v>
      </c>
      <c r="H573" s="55">
        <f t="shared" si="27"/>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5"/>
        <v>0</v>
      </c>
      <c r="G574" s="52">
        <f t="shared" si="26"/>
        <v>0</v>
      </c>
      <c r="H574" s="55">
        <f t="shared" si="27"/>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5"/>
        <v>0</v>
      </c>
      <c r="G575" s="52">
        <f t="shared" si="26"/>
        <v>0</v>
      </c>
      <c r="H575" s="55">
        <f t="shared" si="27"/>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5"/>
        <v>0</v>
      </c>
      <c r="G576" s="52">
        <f t="shared" si="26"/>
        <v>0</v>
      </c>
      <c r="H576" s="55">
        <f t="shared" si="27"/>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5"/>
        <v>0</v>
      </c>
      <c r="G577" s="52">
        <f t="shared" si="26"/>
        <v>0</v>
      </c>
      <c r="H577" s="55">
        <f t="shared" si="27"/>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5"/>
        <v>0</v>
      </c>
      <c r="G578" s="52">
        <f t="shared" si="26"/>
        <v>0</v>
      </c>
      <c r="H578" s="55">
        <f t="shared" si="27"/>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5"/>
        <v>0</v>
      </c>
      <c r="G579" s="52">
        <f t="shared" si="26"/>
        <v>0</v>
      </c>
      <c r="H579" s="55">
        <f t="shared" si="27"/>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5"/>
        <v>0</v>
      </c>
      <c r="G580" s="52">
        <f t="shared" si="26"/>
        <v>0</v>
      </c>
      <c r="H580" s="55">
        <f t="shared" si="27"/>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5"/>
        <v>0</v>
      </c>
      <c r="G581" s="52">
        <f t="shared" si="26"/>
        <v>0</v>
      </c>
      <c r="H581" s="55">
        <f t="shared" si="27"/>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5"/>
        <v>0</v>
      </c>
      <c r="G582" s="52">
        <f t="shared" si="26"/>
        <v>0</v>
      </c>
      <c r="H582" s="55">
        <f t="shared" si="27"/>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5"/>
        <v>0</v>
      </c>
      <c r="G583" s="52">
        <f t="shared" si="26"/>
        <v>0</v>
      </c>
      <c r="H583" s="55">
        <f t="shared" si="27"/>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5"/>
        <v>0</v>
      </c>
      <c r="G584" s="52">
        <f t="shared" si="26"/>
        <v>0</v>
      </c>
      <c r="H584" s="55">
        <f t="shared" si="27"/>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5"/>
        <v>0</v>
      </c>
      <c r="G585" s="52">
        <f t="shared" si="26"/>
        <v>0</v>
      </c>
      <c r="H585" s="55">
        <f t="shared" si="27"/>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5"/>
        <v>0</v>
      </c>
      <c r="G586" s="52">
        <f t="shared" si="26"/>
        <v>0</v>
      </c>
      <c r="H586" s="55">
        <f t="shared" si="27"/>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5"/>
        <v>0</v>
      </c>
      <c r="G587" s="52">
        <f t="shared" si="26"/>
        <v>0</v>
      </c>
      <c r="H587" s="55">
        <f t="shared" si="27"/>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5"/>
        <v>0</v>
      </c>
      <c r="G588" s="52">
        <f t="shared" si="26"/>
        <v>0</v>
      </c>
      <c r="H588" s="55">
        <f t="shared" si="27"/>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5"/>
        <v>0</v>
      </c>
      <c r="G589" s="52">
        <f t="shared" si="26"/>
        <v>0</v>
      </c>
      <c r="H589" s="55">
        <f t="shared" si="27"/>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5"/>
        <v>0</v>
      </c>
      <c r="G590" s="52">
        <f t="shared" si="26"/>
        <v>0</v>
      </c>
      <c r="H590" s="55">
        <f t="shared" si="27"/>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5"/>
        <v>0</v>
      </c>
      <c r="G591" s="52">
        <f t="shared" si="26"/>
        <v>0</v>
      </c>
      <c r="H591" s="55">
        <f t="shared" si="27"/>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5"/>
        <v>0</v>
      </c>
      <c r="G592" s="52">
        <f t="shared" si="26"/>
        <v>0</v>
      </c>
      <c r="H592" s="55">
        <f t="shared" si="27"/>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5"/>
        <v>0</v>
      </c>
      <c r="G593" s="52">
        <f t="shared" si="26"/>
        <v>0</v>
      </c>
      <c r="H593" s="55">
        <f t="shared" si="27"/>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5"/>
        <v>0</v>
      </c>
      <c r="G594" s="52">
        <f t="shared" si="26"/>
        <v>0</v>
      </c>
      <c r="H594" s="55">
        <f t="shared" si="27"/>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28">D595*E595</f>
        <v>0</v>
      </c>
      <c r="G595" s="52">
        <f t="shared" ref="G595:G658" si="29">E595*$E$14</f>
        <v>0</v>
      </c>
      <c r="H595" s="55">
        <f t="shared" ref="H595:H658" si="30">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28"/>
        <v>0</v>
      </c>
      <c r="G596" s="52">
        <f t="shared" si="29"/>
        <v>0</v>
      </c>
      <c r="H596" s="55">
        <f t="shared" si="30"/>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28"/>
        <v>0</v>
      </c>
      <c r="G597" s="52">
        <f t="shared" si="29"/>
        <v>0</v>
      </c>
      <c r="H597" s="55">
        <f t="shared" si="30"/>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28"/>
        <v>0</v>
      </c>
      <c r="G598" s="52">
        <f t="shared" si="29"/>
        <v>0</v>
      </c>
      <c r="H598" s="55">
        <f t="shared" si="30"/>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28"/>
        <v>0</v>
      </c>
      <c r="G599" s="52">
        <f t="shared" si="29"/>
        <v>0</v>
      </c>
      <c r="H599" s="55">
        <f t="shared" si="30"/>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28"/>
        <v>0</v>
      </c>
      <c r="G600" s="52">
        <f t="shared" si="29"/>
        <v>0</v>
      </c>
      <c r="H600" s="55">
        <f t="shared" si="30"/>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28"/>
        <v>0</v>
      </c>
      <c r="G601" s="52">
        <f t="shared" si="29"/>
        <v>0</v>
      </c>
      <c r="H601" s="55">
        <f t="shared" si="30"/>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28"/>
        <v>0</v>
      </c>
      <c r="G602" s="52">
        <f t="shared" si="29"/>
        <v>0</v>
      </c>
      <c r="H602" s="55">
        <f t="shared" si="30"/>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28"/>
        <v>0</v>
      </c>
      <c r="G603" s="52">
        <f t="shared" si="29"/>
        <v>0</v>
      </c>
      <c r="H603" s="55">
        <f t="shared" si="30"/>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28"/>
        <v>0</v>
      </c>
      <c r="G604" s="52">
        <f t="shared" si="29"/>
        <v>0</v>
      </c>
      <c r="H604" s="55">
        <f t="shared" si="30"/>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28"/>
        <v>0</v>
      </c>
      <c r="G605" s="52">
        <f t="shared" si="29"/>
        <v>0</v>
      </c>
      <c r="H605" s="55">
        <f t="shared" si="30"/>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28"/>
        <v>0</v>
      </c>
      <c r="G606" s="52">
        <f t="shared" si="29"/>
        <v>0</v>
      </c>
      <c r="H606" s="55">
        <f t="shared" si="30"/>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28"/>
        <v>0</v>
      </c>
      <c r="G607" s="52">
        <f t="shared" si="29"/>
        <v>0</v>
      </c>
      <c r="H607" s="55">
        <f t="shared" si="30"/>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28"/>
        <v>0</v>
      </c>
      <c r="G608" s="52">
        <f t="shared" si="29"/>
        <v>0</v>
      </c>
      <c r="H608" s="55">
        <f t="shared" si="30"/>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28"/>
        <v>0</v>
      </c>
      <c r="G609" s="52">
        <f t="shared" si="29"/>
        <v>0</v>
      </c>
      <c r="H609" s="55">
        <f t="shared" si="30"/>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28"/>
        <v>0</v>
      </c>
      <c r="G610" s="52">
        <f t="shared" si="29"/>
        <v>0</v>
      </c>
      <c r="H610" s="55">
        <f t="shared" si="30"/>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28"/>
        <v>0</v>
      </c>
      <c r="G611" s="52">
        <f t="shared" si="29"/>
        <v>0</v>
      </c>
      <c r="H611" s="55">
        <f t="shared" si="30"/>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28"/>
        <v>0</v>
      </c>
      <c r="G612" s="52">
        <f t="shared" si="29"/>
        <v>0</v>
      </c>
      <c r="H612" s="55">
        <f t="shared" si="30"/>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28"/>
        <v>0</v>
      </c>
      <c r="G613" s="52">
        <f t="shared" si="29"/>
        <v>0</v>
      </c>
      <c r="H613" s="55">
        <f t="shared" si="30"/>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28"/>
        <v>0</v>
      </c>
      <c r="G614" s="52">
        <f t="shared" si="29"/>
        <v>0</v>
      </c>
      <c r="H614" s="55">
        <f t="shared" si="30"/>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28"/>
        <v>0</v>
      </c>
      <c r="G615" s="52">
        <f t="shared" si="29"/>
        <v>0</v>
      </c>
      <c r="H615" s="55">
        <f t="shared" si="30"/>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28"/>
        <v>0</v>
      </c>
      <c r="G616" s="52">
        <f t="shared" si="29"/>
        <v>0</v>
      </c>
      <c r="H616" s="55">
        <f t="shared" si="30"/>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28"/>
        <v>0</v>
      </c>
      <c r="G617" s="52">
        <f t="shared" si="29"/>
        <v>0</v>
      </c>
      <c r="H617" s="55">
        <f t="shared" si="30"/>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28"/>
        <v>0</v>
      </c>
      <c r="G618" s="52">
        <f t="shared" si="29"/>
        <v>0</v>
      </c>
      <c r="H618" s="55">
        <f t="shared" si="30"/>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28"/>
        <v>0</v>
      </c>
      <c r="G619" s="52">
        <f t="shared" si="29"/>
        <v>0</v>
      </c>
      <c r="H619" s="55">
        <f t="shared" si="30"/>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28"/>
        <v>0</v>
      </c>
      <c r="G620" s="52">
        <f t="shared" si="29"/>
        <v>0</v>
      </c>
      <c r="H620" s="55">
        <f t="shared" si="30"/>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28"/>
        <v>0</v>
      </c>
      <c r="G621" s="52">
        <f t="shared" si="29"/>
        <v>0</v>
      </c>
      <c r="H621" s="55">
        <f t="shared" si="30"/>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28"/>
        <v>0</v>
      </c>
      <c r="G622" s="52">
        <f t="shared" si="29"/>
        <v>0</v>
      </c>
      <c r="H622" s="55">
        <f t="shared" si="30"/>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28"/>
        <v>0</v>
      </c>
      <c r="G623" s="52">
        <f t="shared" si="29"/>
        <v>0</v>
      </c>
      <c r="H623" s="55">
        <f t="shared" si="30"/>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28"/>
        <v>0</v>
      </c>
      <c r="G624" s="52">
        <f t="shared" si="29"/>
        <v>0</v>
      </c>
      <c r="H624" s="55">
        <f t="shared" si="30"/>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28"/>
        <v>0</v>
      </c>
      <c r="G625" s="52">
        <f t="shared" si="29"/>
        <v>0</v>
      </c>
      <c r="H625" s="55">
        <f t="shared" si="30"/>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28"/>
        <v>0</v>
      </c>
      <c r="G626" s="52">
        <f t="shared" si="29"/>
        <v>0</v>
      </c>
      <c r="H626" s="55">
        <f t="shared" si="30"/>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28"/>
        <v>0</v>
      </c>
      <c r="G627" s="52">
        <f t="shared" si="29"/>
        <v>0</v>
      </c>
      <c r="H627" s="55">
        <f t="shared" si="30"/>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28"/>
        <v>0</v>
      </c>
      <c r="G628" s="52">
        <f t="shared" si="29"/>
        <v>0</v>
      </c>
      <c r="H628" s="55">
        <f t="shared" si="30"/>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28"/>
        <v>0</v>
      </c>
      <c r="G629" s="52">
        <f t="shared" si="29"/>
        <v>0</v>
      </c>
      <c r="H629" s="55">
        <f t="shared" si="30"/>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28"/>
        <v>0</v>
      </c>
      <c r="G630" s="52">
        <f t="shared" si="29"/>
        <v>0</v>
      </c>
      <c r="H630" s="55">
        <f t="shared" si="30"/>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28"/>
        <v>0</v>
      </c>
      <c r="G631" s="52">
        <f t="shared" si="29"/>
        <v>0</v>
      </c>
      <c r="H631" s="55">
        <f t="shared" si="30"/>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28"/>
        <v>0</v>
      </c>
      <c r="G632" s="52">
        <f t="shared" si="29"/>
        <v>0</v>
      </c>
      <c r="H632" s="55">
        <f t="shared" si="30"/>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28"/>
        <v>0</v>
      </c>
      <c r="G633" s="52">
        <f t="shared" si="29"/>
        <v>0</v>
      </c>
      <c r="H633" s="55">
        <f t="shared" si="30"/>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28"/>
        <v>0</v>
      </c>
      <c r="G634" s="52">
        <f t="shared" si="29"/>
        <v>0</v>
      </c>
      <c r="H634" s="55">
        <f t="shared" si="30"/>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28"/>
        <v>0</v>
      </c>
      <c r="G635" s="52">
        <f t="shared" si="29"/>
        <v>0</v>
      </c>
      <c r="H635" s="55">
        <f t="shared" si="30"/>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28"/>
        <v>0</v>
      </c>
      <c r="G636" s="52">
        <f t="shared" si="29"/>
        <v>0</v>
      </c>
      <c r="H636" s="55">
        <f t="shared" si="30"/>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28"/>
        <v>0</v>
      </c>
      <c r="G637" s="52">
        <f t="shared" si="29"/>
        <v>0</v>
      </c>
      <c r="H637" s="55">
        <f t="shared" si="30"/>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28"/>
        <v>0</v>
      </c>
      <c r="G638" s="52">
        <f t="shared" si="29"/>
        <v>0</v>
      </c>
      <c r="H638" s="55">
        <f t="shared" si="30"/>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28"/>
        <v>0</v>
      </c>
      <c r="G639" s="52">
        <f t="shared" si="29"/>
        <v>0</v>
      </c>
      <c r="H639" s="55">
        <f t="shared" si="30"/>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28"/>
        <v>0</v>
      </c>
      <c r="G640" s="52">
        <f t="shared" si="29"/>
        <v>0</v>
      </c>
      <c r="H640" s="55">
        <f t="shared" si="30"/>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28"/>
        <v>0</v>
      </c>
      <c r="G641" s="52">
        <f t="shared" si="29"/>
        <v>0</v>
      </c>
      <c r="H641" s="55">
        <f t="shared" si="30"/>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28"/>
        <v>0</v>
      </c>
      <c r="G642" s="52">
        <f t="shared" si="29"/>
        <v>0</v>
      </c>
      <c r="H642" s="55">
        <f t="shared" si="30"/>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28"/>
        <v>0</v>
      </c>
      <c r="G643" s="52">
        <f t="shared" si="29"/>
        <v>0</v>
      </c>
      <c r="H643" s="55">
        <f t="shared" si="30"/>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28"/>
        <v>0</v>
      </c>
      <c r="G644" s="52">
        <f t="shared" si="29"/>
        <v>0</v>
      </c>
      <c r="H644" s="55">
        <f t="shared" si="30"/>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28"/>
        <v>0</v>
      </c>
      <c r="G645" s="52">
        <f t="shared" si="29"/>
        <v>0</v>
      </c>
      <c r="H645" s="55">
        <f t="shared" si="30"/>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28"/>
        <v>0</v>
      </c>
      <c r="G646" s="52">
        <f t="shared" si="29"/>
        <v>0</v>
      </c>
      <c r="H646" s="55">
        <f t="shared" si="30"/>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28"/>
        <v>0</v>
      </c>
      <c r="G647" s="52">
        <f t="shared" si="29"/>
        <v>0</v>
      </c>
      <c r="H647" s="55">
        <f t="shared" si="30"/>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28"/>
        <v>0</v>
      </c>
      <c r="G648" s="52">
        <f t="shared" si="29"/>
        <v>0</v>
      </c>
      <c r="H648" s="55">
        <f t="shared" si="30"/>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28"/>
        <v>0</v>
      </c>
      <c r="G649" s="52">
        <f t="shared" si="29"/>
        <v>0</v>
      </c>
      <c r="H649" s="55">
        <f t="shared" si="30"/>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28"/>
        <v>0</v>
      </c>
      <c r="G650" s="52">
        <f t="shared" si="29"/>
        <v>0</v>
      </c>
      <c r="H650" s="55">
        <f t="shared" si="30"/>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28"/>
        <v>0</v>
      </c>
      <c r="G651" s="52">
        <f t="shared" si="29"/>
        <v>0</v>
      </c>
      <c r="H651" s="55">
        <f t="shared" si="30"/>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28"/>
        <v>0</v>
      </c>
      <c r="G652" s="52">
        <f t="shared" si="29"/>
        <v>0</v>
      </c>
      <c r="H652" s="55">
        <f t="shared" si="30"/>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28"/>
        <v>0</v>
      </c>
      <c r="G653" s="52">
        <f t="shared" si="29"/>
        <v>0</v>
      </c>
      <c r="H653" s="55">
        <f t="shared" si="30"/>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28"/>
        <v>0</v>
      </c>
      <c r="G654" s="52">
        <f t="shared" si="29"/>
        <v>0</v>
      </c>
      <c r="H654" s="55">
        <f t="shared" si="30"/>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28"/>
        <v>0</v>
      </c>
      <c r="G655" s="52">
        <f t="shared" si="29"/>
        <v>0</v>
      </c>
      <c r="H655" s="55">
        <f t="shared" si="30"/>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28"/>
        <v>0</v>
      </c>
      <c r="G656" s="52">
        <f t="shared" si="29"/>
        <v>0</v>
      </c>
      <c r="H656" s="55">
        <f t="shared" si="30"/>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28"/>
        <v>0</v>
      </c>
      <c r="G657" s="52">
        <f t="shared" si="29"/>
        <v>0</v>
      </c>
      <c r="H657" s="55">
        <f t="shared" si="30"/>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28"/>
        <v>0</v>
      </c>
      <c r="G658" s="52">
        <f t="shared" si="29"/>
        <v>0</v>
      </c>
      <c r="H658" s="55">
        <f t="shared" si="30"/>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1">D659*E659</f>
        <v>0</v>
      </c>
      <c r="G659" s="52">
        <f t="shared" ref="G659:G722" si="32">E659*$E$14</f>
        <v>0</v>
      </c>
      <c r="H659" s="55">
        <f t="shared" ref="H659:H722" si="33">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1"/>
        <v>0</v>
      </c>
      <c r="G660" s="52">
        <f t="shared" si="32"/>
        <v>0</v>
      </c>
      <c r="H660" s="55">
        <f t="shared" si="33"/>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1"/>
        <v>0</v>
      </c>
      <c r="G661" s="52">
        <f t="shared" si="32"/>
        <v>0</v>
      </c>
      <c r="H661" s="55">
        <f t="shared" si="33"/>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1"/>
        <v>0</v>
      </c>
      <c r="G662" s="52">
        <f t="shared" si="32"/>
        <v>0</v>
      </c>
      <c r="H662" s="55">
        <f t="shared" si="33"/>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1"/>
        <v>0</v>
      </c>
      <c r="G663" s="52">
        <f t="shared" si="32"/>
        <v>0</v>
      </c>
      <c r="H663" s="55">
        <f t="shared" si="33"/>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1"/>
        <v>0</v>
      </c>
      <c r="G664" s="52">
        <f t="shared" si="32"/>
        <v>0</v>
      </c>
      <c r="H664" s="55">
        <f t="shared" si="33"/>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1"/>
        <v>0</v>
      </c>
      <c r="G665" s="52">
        <f t="shared" si="32"/>
        <v>0</v>
      </c>
      <c r="H665" s="55">
        <f t="shared" si="33"/>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1"/>
        <v>0</v>
      </c>
      <c r="G666" s="52">
        <f t="shared" si="32"/>
        <v>0</v>
      </c>
      <c r="H666" s="55">
        <f t="shared" si="33"/>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1"/>
        <v>0</v>
      </c>
      <c r="G667" s="52">
        <f t="shared" si="32"/>
        <v>0</v>
      </c>
      <c r="H667" s="55">
        <f t="shared" si="33"/>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1"/>
        <v>0</v>
      </c>
      <c r="G668" s="52">
        <f t="shared" si="32"/>
        <v>0</v>
      </c>
      <c r="H668" s="55">
        <f t="shared" si="33"/>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1"/>
        <v>0</v>
      </c>
      <c r="G669" s="52">
        <f t="shared" si="32"/>
        <v>0</v>
      </c>
      <c r="H669" s="55">
        <f t="shared" si="33"/>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1"/>
        <v>0</v>
      </c>
      <c r="G670" s="52">
        <f t="shared" si="32"/>
        <v>0</v>
      </c>
      <c r="H670" s="55">
        <f t="shared" si="33"/>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1"/>
        <v>0</v>
      </c>
      <c r="G671" s="52">
        <f t="shared" si="32"/>
        <v>0</v>
      </c>
      <c r="H671" s="55">
        <f t="shared" si="33"/>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1"/>
        <v>0</v>
      </c>
      <c r="G672" s="52">
        <f t="shared" si="32"/>
        <v>0</v>
      </c>
      <c r="H672" s="55">
        <f t="shared" si="33"/>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1"/>
        <v>0</v>
      </c>
      <c r="G673" s="52">
        <f t="shared" si="32"/>
        <v>0</v>
      </c>
      <c r="H673" s="55">
        <f t="shared" si="33"/>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1"/>
        <v>0</v>
      </c>
      <c r="G674" s="52">
        <f t="shared" si="32"/>
        <v>0</v>
      </c>
      <c r="H674" s="55">
        <f t="shared" si="33"/>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1"/>
        <v>0</v>
      </c>
      <c r="G675" s="52">
        <f t="shared" si="32"/>
        <v>0</v>
      </c>
      <c r="H675" s="55">
        <f t="shared" si="33"/>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1"/>
        <v>0</v>
      </c>
      <c r="G676" s="52">
        <f t="shared" si="32"/>
        <v>0</v>
      </c>
      <c r="H676" s="55">
        <f t="shared" si="33"/>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1"/>
        <v>0</v>
      </c>
      <c r="G677" s="52">
        <f t="shared" si="32"/>
        <v>0</v>
      </c>
      <c r="H677" s="55">
        <f t="shared" si="33"/>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1"/>
        <v>0</v>
      </c>
      <c r="G678" s="52">
        <f t="shared" si="32"/>
        <v>0</v>
      </c>
      <c r="H678" s="55">
        <f t="shared" si="33"/>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1"/>
        <v>0</v>
      </c>
      <c r="G679" s="52">
        <f t="shared" si="32"/>
        <v>0</v>
      </c>
      <c r="H679" s="55">
        <f t="shared" si="33"/>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1"/>
        <v>0</v>
      </c>
      <c r="G680" s="52">
        <f t="shared" si="32"/>
        <v>0</v>
      </c>
      <c r="H680" s="55">
        <f t="shared" si="33"/>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1"/>
        <v>0</v>
      </c>
      <c r="G681" s="52">
        <f t="shared" si="32"/>
        <v>0</v>
      </c>
      <c r="H681" s="55">
        <f t="shared" si="33"/>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1"/>
        <v>0</v>
      </c>
      <c r="G682" s="52">
        <f t="shared" si="32"/>
        <v>0</v>
      </c>
      <c r="H682" s="55">
        <f t="shared" si="33"/>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1"/>
        <v>0</v>
      </c>
      <c r="G683" s="52">
        <f t="shared" si="32"/>
        <v>0</v>
      </c>
      <c r="H683" s="55">
        <f t="shared" si="33"/>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1"/>
        <v>0</v>
      </c>
      <c r="G684" s="52">
        <f t="shared" si="32"/>
        <v>0</v>
      </c>
      <c r="H684" s="55">
        <f t="shared" si="33"/>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1"/>
        <v>0</v>
      </c>
      <c r="G685" s="52">
        <f t="shared" si="32"/>
        <v>0</v>
      </c>
      <c r="H685" s="55">
        <f t="shared" si="33"/>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1"/>
        <v>0</v>
      </c>
      <c r="G686" s="52">
        <f t="shared" si="32"/>
        <v>0</v>
      </c>
      <c r="H686" s="55">
        <f t="shared" si="33"/>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1"/>
        <v>0</v>
      </c>
      <c r="G687" s="52">
        <f t="shared" si="32"/>
        <v>0</v>
      </c>
      <c r="H687" s="55">
        <f t="shared" si="33"/>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1"/>
        <v>0</v>
      </c>
      <c r="G688" s="52">
        <f t="shared" si="32"/>
        <v>0</v>
      </c>
      <c r="H688" s="55">
        <f t="shared" si="33"/>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1"/>
        <v>0</v>
      </c>
      <c r="G689" s="52">
        <f t="shared" si="32"/>
        <v>0</v>
      </c>
      <c r="H689" s="55">
        <f t="shared" si="33"/>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1"/>
        <v>0</v>
      </c>
      <c r="G690" s="52">
        <f t="shared" si="32"/>
        <v>0</v>
      </c>
      <c r="H690" s="55">
        <f t="shared" si="33"/>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1"/>
        <v>0</v>
      </c>
      <c r="G691" s="52">
        <f t="shared" si="32"/>
        <v>0</v>
      </c>
      <c r="H691" s="55">
        <f t="shared" si="33"/>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1"/>
        <v>0</v>
      </c>
      <c r="G692" s="52">
        <f t="shared" si="32"/>
        <v>0</v>
      </c>
      <c r="H692" s="55">
        <f t="shared" si="33"/>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1"/>
        <v>0</v>
      </c>
      <c r="G693" s="52">
        <f t="shared" si="32"/>
        <v>0</v>
      </c>
      <c r="H693" s="55">
        <f t="shared" si="33"/>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1"/>
        <v>0</v>
      </c>
      <c r="G694" s="52">
        <f t="shared" si="32"/>
        <v>0</v>
      </c>
      <c r="H694" s="55">
        <f t="shared" si="33"/>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1"/>
        <v>0</v>
      </c>
      <c r="G695" s="52">
        <f t="shared" si="32"/>
        <v>0</v>
      </c>
      <c r="H695" s="55">
        <f t="shared" si="33"/>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1"/>
        <v>0</v>
      </c>
      <c r="G696" s="52">
        <f t="shared" si="32"/>
        <v>0</v>
      </c>
      <c r="H696" s="55">
        <f t="shared" si="33"/>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1"/>
        <v>0</v>
      </c>
      <c r="G697" s="52">
        <f t="shared" si="32"/>
        <v>0</v>
      </c>
      <c r="H697" s="55">
        <f t="shared" si="33"/>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1"/>
        <v>0</v>
      </c>
      <c r="G698" s="52">
        <f t="shared" si="32"/>
        <v>0</v>
      </c>
      <c r="H698" s="55">
        <f t="shared" si="33"/>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1"/>
        <v>0</v>
      </c>
      <c r="G699" s="52">
        <f t="shared" si="32"/>
        <v>0</v>
      </c>
      <c r="H699" s="55">
        <f t="shared" si="33"/>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1"/>
        <v>0</v>
      </c>
      <c r="G700" s="52">
        <f t="shared" si="32"/>
        <v>0</v>
      </c>
      <c r="H700" s="55">
        <f t="shared" si="33"/>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1"/>
        <v>0</v>
      </c>
      <c r="G701" s="52">
        <f t="shared" si="32"/>
        <v>0</v>
      </c>
      <c r="H701" s="55">
        <f t="shared" si="33"/>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1"/>
        <v>0</v>
      </c>
      <c r="G702" s="52">
        <f t="shared" si="32"/>
        <v>0</v>
      </c>
      <c r="H702" s="55">
        <f t="shared" si="33"/>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1"/>
        <v>0</v>
      </c>
      <c r="G703" s="52">
        <f t="shared" si="32"/>
        <v>0</v>
      </c>
      <c r="H703" s="55">
        <f t="shared" si="33"/>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1"/>
        <v>0</v>
      </c>
      <c r="G704" s="52">
        <f t="shared" si="32"/>
        <v>0</v>
      </c>
      <c r="H704" s="55">
        <f t="shared" si="33"/>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1"/>
        <v>0</v>
      </c>
      <c r="G705" s="52">
        <f t="shared" si="32"/>
        <v>0</v>
      </c>
      <c r="H705" s="55">
        <f t="shared" si="33"/>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1"/>
        <v>0</v>
      </c>
      <c r="G706" s="52">
        <f t="shared" si="32"/>
        <v>0</v>
      </c>
      <c r="H706" s="55">
        <f t="shared" si="33"/>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1"/>
        <v>0</v>
      </c>
      <c r="G707" s="52">
        <f t="shared" si="32"/>
        <v>0</v>
      </c>
      <c r="H707" s="55">
        <f t="shared" si="33"/>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1"/>
        <v>0</v>
      </c>
      <c r="G708" s="52">
        <f t="shared" si="32"/>
        <v>0</v>
      </c>
      <c r="H708" s="55">
        <f t="shared" si="33"/>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1"/>
        <v>0</v>
      </c>
      <c r="G709" s="52">
        <f t="shared" si="32"/>
        <v>0</v>
      </c>
      <c r="H709" s="55">
        <f t="shared" si="33"/>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1"/>
        <v>0</v>
      </c>
      <c r="G710" s="52">
        <f t="shared" si="32"/>
        <v>0</v>
      </c>
      <c r="H710" s="55">
        <f t="shared" si="33"/>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1"/>
        <v>0</v>
      </c>
      <c r="G711" s="52">
        <f t="shared" si="32"/>
        <v>0</v>
      </c>
      <c r="H711" s="55">
        <f t="shared" si="33"/>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1"/>
        <v>0</v>
      </c>
      <c r="G712" s="52">
        <f t="shared" si="32"/>
        <v>0</v>
      </c>
      <c r="H712" s="55">
        <f t="shared" si="33"/>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1"/>
        <v>0</v>
      </c>
      <c r="G713" s="52">
        <f t="shared" si="32"/>
        <v>0</v>
      </c>
      <c r="H713" s="55">
        <f t="shared" si="33"/>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1"/>
        <v>0</v>
      </c>
      <c r="G714" s="52">
        <f t="shared" si="32"/>
        <v>0</v>
      </c>
      <c r="H714" s="55">
        <f t="shared" si="33"/>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1"/>
        <v>0</v>
      </c>
      <c r="G715" s="52">
        <f t="shared" si="32"/>
        <v>0</v>
      </c>
      <c r="H715" s="55">
        <f t="shared" si="33"/>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1"/>
        <v>0</v>
      </c>
      <c r="G716" s="52">
        <f t="shared" si="32"/>
        <v>0</v>
      </c>
      <c r="H716" s="55">
        <f t="shared" si="33"/>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1"/>
        <v>0</v>
      </c>
      <c r="G717" s="52">
        <f t="shared" si="32"/>
        <v>0</v>
      </c>
      <c r="H717" s="55">
        <f t="shared" si="33"/>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1"/>
        <v>0</v>
      </c>
      <c r="G718" s="52">
        <f t="shared" si="32"/>
        <v>0</v>
      </c>
      <c r="H718" s="55">
        <f t="shared" si="33"/>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1"/>
        <v>0</v>
      </c>
      <c r="G719" s="52">
        <f t="shared" si="32"/>
        <v>0</v>
      </c>
      <c r="H719" s="55">
        <f t="shared" si="33"/>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1"/>
        <v>0</v>
      </c>
      <c r="G720" s="52">
        <f t="shared" si="32"/>
        <v>0</v>
      </c>
      <c r="H720" s="55">
        <f t="shared" si="33"/>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1"/>
        <v>0</v>
      </c>
      <c r="G721" s="52">
        <f t="shared" si="32"/>
        <v>0</v>
      </c>
      <c r="H721" s="55">
        <f t="shared" si="33"/>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1"/>
        <v>0</v>
      </c>
      <c r="G722" s="52">
        <f t="shared" si="32"/>
        <v>0</v>
      </c>
      <c r="H722" s="55">
        <f t="shared" si="33"/>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4">D723*E723</f>
        <v>0</v>
      </c>
      <c r="G723" s="52">
        <f t="shared" ref="G723:G786" si="35">E723*$E$14</f>
        <v>0</v>
      </c>
      <c r="H723" s="55">
        <f t="shared" ref="H723:H786" si="36">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4"/>
        <v>0</v>
      </c>
      <c r="G724" s="52">
        <f t="shared" si="35"/>
        <v>0</v>
      </c>
      <c r="H724" s="55">
        <f t="shared" si="36"/>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4"/>
        <v>0</v>
      </c>
      <c r="G725" s="52">
        <f t="shared" si="35"/>
        <v>0</v>
      </c>
      <c r="H725" s="55">
        <f t="shared" si="36"/>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4"/>
        <v>0</v>
      </c>
      <c r="G726" s="52">
        <f t="shared" si="35"/>
        <v>0</v>
      </c>
      <c r="H726" s="55">
        <f t="shared" si="36"/>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4"/>
        <v>0</v>
      </c>
      <c r="G727" s="52">
        <f t="shared" si="35"/>
        <v>0</v>
      </c>
      <c r="H727" s="55">
        <f t="shared" si="36"/>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4"/>
        <v>0</v>
      </c>
      <c r="G728" s="52">
        <f t="shared" si="35"/>
        <v>0</v>
      </c>
      <c r="H728" s="55">
        <f t="shared" si="36"/>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4"/>
        <v>0</v>
      </c>
      <c r="G729" s="52">
        <f t="shared" si="35"/>
        <v>0</v>
      </c>
      <c r="H729" s="55">
        <f t="shared" si="36"/>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4"/>
        <v>0</v>
      </c>
      <c r="G730" s="52">
        <f t="shared" si="35"/>
        <v>0</v>
      </c>
      <c r="H730" s="55">
        <f t="shared" si="36"/>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4"/>
        <v>0</v>
      </c>
      <c r="G731" s="52">
        <f t="shared" si="35"/>
        <v>0</v>
      </c>
      <c r="H731" s="55">
        <f t="shared" si="36"/>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4"/>
        <v>0</v>
      </c>
      <c r="G732" s="52">
        <f t="shared" si="35"/>
        <v>0</v>
      </c>
      <c r="H732" s="55">
        <f t="shared" si="36"/>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4"/>
        <v>0</v>
      </c>
      <c r="G733" s="52">
        <f t="shared" si="35"/>
        <v>0</v>
      </c>
      <c r="H733" s="55">
        <f t="shared" si="36"/>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4"/>
        <v>0</v>
      </c>
      <c r="G734" s="52">
        <f t="shared" si="35"/>
        <v>0</v>
      </c>
      <c r="H734" s="55">
        <f t="shared" si="36"/>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4"/>
        <v>0</v>
      </c>
      <c r="G735" s="52">
        <f t="shared" si="35"/>
        <v>0</v>
      </c>
      <c r="H735" s="55">
        <f t="shared" si="36"/>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4"/>
        <v>0</v>
      </c>
      <c r="G736" s="52">
        <f t="shared" si="35"/>
        <v>0</v>
      </c>
      <c r="H736" s="55">
        <f t="shared" si="36"/>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4"/>
        <v>0</v>
      </c>
      <c r="G737" s="52">
        <f t="shared" si="35"/>
        <v>0</v>
      </c>
      <c r="H737" s="55">
        <f t="shared" si="36"/>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4"/>
        <v>0</v>
      </c>
      <c r="G738" s="52">
        <f t="shared" si="35"/>
        <v>0</v>
      </c>
      <c r="H738" s="55">
        <f t="shared" si="36"/>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4"/>
        <v>0</v>
      </c>
      <c r="G739" s="52">
        <f t="shared" si="35"/>
        <v>0</v>
      </c>
      <c r="H739" s="55">
        <f t="shared" si="36"/>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4"/>
        <v>0</v>
      </c>
      <c r="G740" s="52">
        <f t="shared" si="35"/>
        <v>0</v>
      </c>
      <c r="H740" s="55">
        <f t="shared" si="36"/>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4"/>
        <v>0</v>
      </c>
      <c r="G741" s="52">
        <f t="shared" si="35"/>
        <v>0</v>
      </c>
      <c r="H741" s="55">
        <f t="shared" si="36"/>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4"/>
        <v>0</v>
      </c>
      <c r="G742" s="52">
        <f t="shared" si="35"/>
        <v>0</v>
      </c>
      <c r="H742" s="55">
        <f t="shared" si="36"/>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4"/>
        <v>0</v>
      </c>
      <c r="G743" s="52">
        <f t="shared" si="35"/>
        <v>0</v>
      </c>
      <c r="H743" s="55">
        <f t="shared" si="36"/>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4"/>
        <v>0</v>
      </c>
      <c r="G744" s="52">
        <f t="shared" si="35"/>
        <v>0</v>
      </c>
      <c r="H744" s="55">
        <f t="shared" si="36"/>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4"/>
        <v>0</v>
      </c>
      <c r="G745" s="52">
        <f t="shared" si="35"/>
        <v>0</v>
      </c>
      <c r="H745" s="55">
        <f t="shared" si="36"/>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4"/>
        <v>0</v>
      </c>
      <c r="G746" s="52">
        <f t="shared" si="35"/>
        <v>0</v>
      </c>
      <c r="H746" s="55">
        <f t="shared" si="36"/>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4"/>
        <v>0</v>
      </c>
      <c r="G747" s="52">
        <f t="shared" si="35"/>
        <v>0</v>
      </c>
      <c r="H747" s="55">
        <f t="shared" si="36"/>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4"/>
        <v>0</v>
      </c>
      <c r="G748" s="52">
        <f t="shared" si="35"/>
        <v>0</v>
      </c>
      <c r="H748" s="55">
        <f t="shared" si="36"/>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4"/>
        <v>0</v>
      </c>
      <c r="G749" s="52">
        <f t="shared" si="35"/>
        <v>0</v>
      </c>
      <c r="H749" s="55">
        <f t="shared" si="36"/>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4"/>
        <v>0</v>
      </c>
      <c r="G750" s="52">
        <f t="shared" si="35"/>
        <v>0</v>
      </c>
      <c r="H750" s="55">
        <f t="shared" si="36"/>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4"/>
        <v>0</v>
      </c>
      <c r="G751" s="52">
        <f t="shared" si="35"/>
        <v>0</v>
      </c>
      <c r="H751" s="55">
        <f t="shared" si="36"/>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4"/>
        <v>0</v>
      </c>
      <c r="G752" s="52">
        <f t="shared" si="35"/>
        <v>0</v>
      </c>
      <c r="H752" s="55">
        <f t="shared" si="36"/>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4"/>
        <v>0</v>
      </c>
      <c r="G753" s="52">
        <f t="shared" si="35"/>
        <v>0</v>
      </c>
      <c r="H753" s="55">
        <f t="shared" si="36"/>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4"/>
        <v>0</v>
      </c>
      <c r="G754" s="52">
        <f t="shared" si="35"/>
        <v>0</v>
      </c>
      <c r="H754" s="55">
        <f t="shared" si="36"/>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4"/>
        <v>0</v>
      </c>
      <c r="G755" s="52">
        <f t="shared" si="35"/>
        <v>0</v>
      </c>
      <c r="H755" s="55">
        <f t="shared" si="36"/>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4"/>
        <v>0</v>
      </c>
      <c r="G756" s="52">
        <f t="shared" si="35"/>
        <v>0</v>
      </c>
      <c r="H756" s="55">
        <f t="shared" si="36"/>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4"/>
        <v>0</v>
      </c>
      <c r="G757" s="52">
        <f t="shared" si="35"/>
        <v>0</v>
      </c>
      <c r="H757" s="55">
        <f t="shared" si="36"/>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4"/>
        <v>0</v>
      </c>
      <c r="G758" s="52">
        <f t="shared" si="35"/>
        <v>0</v>
      </c>
      <c r="H758" s="55">
        <f t="shared" si="36"/>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4"/>
        <v>0</v>
      </c>
      <c r="G759" s="52">
        <f t="shared" si="35"/>
        <v>0</v>
      </c>
      <c r="H759" s="55">
        <f t="shared" si="36"/>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4"/>
        <v>0</v>
      </c>
      <c r="G760" s="52">
        <f t="shared" si="35"/>
        <v>0</v>
      </c>
      <c r="H760" s="55">
        <f t="shared" si="36"/>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4"/>
        <v>0</v>
      </c>
      <c r="G761" s="52">
        <f t="shared" si="35"/>
        <v>0</v>
      </c>
      <c r="H761" s="55">
        <f t="shared" si="36"/>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4"/>
        <v>0</v>
      </c>
      <c r="G762" s="52">
        <f t="shared" si="35"/>
        <v>0</v>
      </c>
      <c r="H762" s="55">
        <f t="shared" si="36"/>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4"/>
        <v>0</v>
      </c>
      <c r="G763" s="52">
        <f t="shared" si="35"/>
        <v>0</v>
      </c>
      <c r="H763" s="55">
        <f t="shared" si="36"/>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4"/>
        <v>0</v>
      </c>
      <c r="G764" s="52">
        <f t="shared" si="35"/>
        <v>0</v>
      </c>
      <c r="H764" s="55">
        <f t="shared" si="36"/>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4"/>
        <v>0</v>
      </c>
      <c r="G765" s="52">
        <f t="shared" si="35"/>
        <v>0</v>
      </c>
      <c r="H765" s="55">
        <f t="shared" si="36"/>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4"/>
        <v>0</v>
      </c>
      <c r="G766" s="52">
        <f t="shared" si="35"/>
        <v>0</v>
      </c>
      <c r="H766" s="55">
        <f t="shared" si="36"/>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4"/>
        <v>0</v>
      </c>
      <c r="G767" s="52">
        <f t="shared" si="35"/>
        <v>0</v>
      </c>
      <c r="H767" s="55">
        <f t="shared" si="36"/>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4"/>
        <v>0</v>
      </c>
      <c r="G768" s="52">
        <f t="shared" si="35"/>
        <v>0</v>
      </c>
      <c r="H768" s="55">
        <f t="shared" si="36"/>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4"/>
        <v>0</v>
      </c>
      <c r="G769" s="52">
        <f t="shared" si="35"/>
        <v>0</v>
      </c>
      <c r="H769" s="55">
        <f t="shared" si="36"/>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4"/>
        <v>0</v>
      </c>
      <c r="G770" s="52">
        <f t="shared" si="35"/>
        <v>0</v>
      </c>
      <c r="H770" s="55">
        <f t="shared" si="36"/>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4"/>
        <v>0</v>
      </c>
      <c r="G771" s="52">
        <f t="shared" si="35"/>
        <v>0</v>
      </c>
      <c r="H771" s="55">
        <f t="shared" si="36"/>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4"/>
        <v>0</v>
      </c>
      <c r="G772" s="52">
        <f t="shared" si="35"/>
        <v>0</v>
      </c>
      <c r="H772" s="55">
        <f t="shared" si="36"/>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4"/>
        <v>0</v>
      </c>
      <c r="G773" s="52">
        <f t="shared" si="35"/>
        <v>0</v>
      </c>
      <c r="H773" s="55">
        <f t="shared" si="36"/>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4"/>
        <v>0</v>
      </c>
      <c r="G774" s="52">
        <f t="shared" si="35"/>
        <v>0</v>
      </c>
      <c r="H774" s="55">
        <f t="shared" si="36"/>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4"/>
        <v>0</v>
      </c>
      <c r="G775" s="52">
        <f t="shared" si="35"/>
        <v>0</v>
      </c>
      <c r="H775" s="55">
        <f t="shared" si="36"/>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4"/>
        <v>0</v>
      </c>
      <c r="G776" s="52">
        <f t="shared" si="35"/>
        <v>0</v>
      </c>
      <c r="H776" s="55">
        <f t="shared" si="36"/>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4"/>
        <v>0</v>
      </c>
      <c r="G777" s="52">
        <f t="shared" si="35"/>
        <v>0</v>
      </c>
      <c r="H777" s="55">
        <f t="shared" si="36"/>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4"/>
        <v>0</v>
      </c>
      <c r="G778" s="52">
        <f t="shared" si="35"/>
        <v>0</v>
      </c>
      <c r="H778" s="55">
        <f t="shared" si="36"/>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4"/>
        <v>0</v>
      </c>
      <c r="G779" s="52">
        <f t="shared" si="35"/>
        <v>0</v>
      </c>
      <c r="H779" s="55">
        <f t="shared" si="36"/>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4"/>
        <v>0</v>
      </c>
      <c r="G780" s="52">
        <f t="shared" si="35"/>
        <v>0</v>
      </c>
      <c r="H780" s="55">
        <f t="shared" si="36"/>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4"/>
        <v>0</v>
      </c>
      <c r="G781" s="52">
        <f t="shared" si="35"/>
        <v>0</v>
      </c>
      <c r="H781" s="55">
        <f t="shared" si="36"/>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4"/>
        <v>0</v>
      </c>
      <c r="G782" s="52">
        <f t="shared" si="35"/>
        <v>0</v>
      </c>
      <c r="H782" s="55">
        <f t="shared" si="36"/>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4"/>
        <v>0</v>
      </c>
      <c r="G783" s="52">
        <f t="shared" si="35"/>
        <v>0</v>
      </c>
      <c r="H783" s="55">
        <f t="shared" si="36"/>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4"/>
        <v>0</v>
      </c>
      <c r="G784" s="52">
        <f t="shared" si="35"/>
        <v>0</v>
      </c>
      <c r="H784" s="55">
        <f t="shared" si="36"/>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4"/>
        <v>0</v>
      </c>
      <c r="G785" s="52">
        <f t="shared" si="35"/>
        <v>0</v>
      </c>
      <c r="H785" s="55">
        <f t="shared" si="36"/>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4"/>
        <v>0</v>
      </c>
      <c r="G786" s="52">
        <f t="shared" si="35"/>
        <v>0</v>
      </c>
      <c r="H786" s="55">
        <f t="shared" si="36"/>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37">D787*E787</f>
        <v>0</v>
      </c>
      <c r="G787" s="52">
        <f t="shared" ref="G787:G850" si="38">E787*$E$14</f>
        <v>0</v>
      </c>
      <c r="H787" s="55">
        <f t="shared" ref="H787:H850" si="39">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37"/>
        <v>0</v>
      </c>
      <c r="G788" s="52">
        <f t="shared" si="38"/>
        <v>0</v>
      </c>
      <c r="H788" s="55">
        <f t="shared" si="39"/>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37"/>
        <v>0</v>
      </c>
      <c r="G789" s="52">
        <f t="shared" si="38"/>
        <v>0</v>
      </c>
      <c r="H789" s="55">
        <f t="shared" si="39"/>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37"/>
        <v>0</v>
      </c>
      <c r="G790" s="52">
        <f t="shared" si="38"/>
        <v>0</v>
      </c>
      <c r="H790" s="55">
        <f t="shared" si="39"/>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37"/>
        <v>0</v>
      </c>
      <c r="G791" s="52">
        <f t="shared" si="38"/>
        <v>0</v>
      </c>
      <c r="H791" s="55">
        <f t="shared" si="39"/>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37"/>
        <v>0</v>
      </c>
      <c r="G792" s="52">
        <f t="shared" si="38"/>
        <v>0</v>
      </c>
      <c r="H792" s="55">
        <f t="shared" si="39"/>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37"/>
        <v>0</v>
      </c>
      <c r="G793" s="52">
        <f t="shared" si="38"/>
        <v>0</v>
      </c>
      <c r="H793" s="55">
        <f t="shared" si="39"/>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37"/>
        <v>0</v>
      </c>
      <c r="G794" s="52">
        <f t="shared" si="38"/>
        <v>0</v>
      </c>
      <c r="H794" s="55">
        <f t="shared" si="39"/>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37"/>
        <v>0</v>
      </c>
      <c r="G795" s="52">
        <f t="shared" si="38"/>
        <v>0</v>
      </c>
      <c r="H795" s="55">
        <f t="shared" si="39"/>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37"/>
        <v>0</v>
      </c>
      <c r="G796" s="52">
        <f t="shared" si="38"/>
        <v>0</v>
      </c>
      <c r="H796" s="55">
        <f t="shared" si="39"/>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37"/>
        <v>0</v>
      </c>
      <c r="G797" s="52">
        <f t="shared" si="38"/>
        <v>0</v>
      </c>
      <c r="H797" s="55">
        <f t="shared" si="39"/>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37"/>
        <v>0</v>
      </c>
      <c r="G798" s="52">
        <f t="shared" si="38"/>
        <v>0</v>
      </c>
      <c r="H798" s="55">
        <f t="shared" si="39"/>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37"/>
        <v>0</v>
      </c>
      <c r="G799" s="52">
        <f t="shared" si="38"/>
        <v>0</v>
      </c>
      <c r="H799" s="55">
        <f t="shared" si="39"/>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37"/>
        <v>0</v>
      </c>
      <c r="G800" s="52">
        <f t="shared" si="38"/>
        <v>0</v>
      </c>
      <c r="H800" s="55">
        <f t="shared" si="39"/>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37"/>
        <v>0</v>
      </c>
      <c r="G801" s="52">
        <f t="shared" si="38"/>
        <v>0</v>
      </c>
      <c r="H801" s="55">
        <f t="shared" si="39"/>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37"/>
        <v>0</v>
      </c>
      <c r="G802" s="52">
        <f t="shared" si="38"/>
        <v>0</v>
      </c>
      <c r="H802" s="55">
        <f t="shared" si="39"/>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37"/>
        <v>0</v>
      </c>
      <c r="G803" s="52">
        <f t="shared" si="38"/>
        <v>0</v>
      </c>
      <c r="H803" s="55">
        <f t="shared" si="39"/>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37"/>
        <v>0</v>
      </c>
      <c r="G804" s="52">
        <f t="shared" si="38"/>
        <v>0</v>
      </c>
      <c r="H804" s="55">
        <f t="shared" si="39"/>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37"/>
        <v>0</v>
      </c>
      <c r="G805" s="52">
        <f t="shared" si="38"/>
        <v>0</v>
      </c>
      <c r="H805" s="55">
        <f t="shared" si="39"/>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37"/>
        <v>0</v>
      </c>
      <c r="G806" s="52">
        <f t="shared" si="38"/>
        <v>0</v>
      </c>
      <c r="H806" s="55">
        <f t="shared" si="39"/>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37"/>
        <v>0</v>
      </c>
      <c r="G807" s="52">
        <f t="shared" si="38"/>
        <v>0</v>
      </c>
      <c r="H807" s="55">
        <f t="shared" si="39"/>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37"/>
        <v>0</v>
      </c>
      <c r="G808" s="52">
        <f t="shared" si="38"/>
        <v>0</v>
      </c>
      <c r="H808" s="55">
        <f t="shared" si="39"/>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37"/>
        <v>0</v>
      </c>
      <c r="G809" s="52">
        <f t="shared" si="38"/>
        <v>0</v>
      </c>
      <c r="H809" s="55">
        <f t="shared" si="39"/>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37"/>
        <v>0</v>
      </c>
      <c r="G810" s="52">
        <f t="shared" si="38"/>
        <v>0</v>
      </c>
      <c r="H810" s="55">
        <f t="shared" si="39"/>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37"/>
        <v>0</v>
      </c>
      <c r="G811" s="52">
        <f t="shared" si="38"/>
        <v>0</v>
      </c>
      <c r="H811" s="55">
        <f t="shared" si="39"/>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37"/>
        <v>0</v>
      </c>
      <c r="G812" s="52">
        <f t="shared" si="38"/>
        <v>0</v>
      </c>
      <c r="H812" s="55">
        <f t="shared" si="39"/>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37"/>
        <v>0</v>
      </c>
      <c r="G813" s="52">
        <f t="shared" si="38"/>
        <v>0</v>
      </c>
      <c r="H813" s="55">
        <f t="shared" si="39"/>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37"/>
        <v>0</v>
      </c>
      <c r="G814" s="52">
        <f t="shared" si="38"/>
        <v>0</v>
      </c>
      <c r="H814" s="55">
        <f t="shared" si="39"/>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37"/>
        <v>0</v>
      </c>
      <c r="G815" s="52">
        <f t="shared" si="38"/>
        <v>0</v>
      </c>
      <c r="H815" s="55">
        <f t="shared" si="39"/>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37"/>
        <v>0</v>
      </c>
      <c r="G816" s="52">
        <f t="shared" si="38"/>
        <v>0</v>
      </c>
      <c r="H816" s="55">
        <f t="shared" si="39"/>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37"/>
        <v>0</v>
      </c>
      <c r="G817" s="52">
        <f t="shared" si="38"/>
        <v>0</v>
      </c>
      <c r="H817" s="55">
        <f t="shared" si="39"/>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37"/>
        <v>0</v>
      </c>
      <c r="G818" s="52">
        <f t="shared" si="38"/>
        <v>0</v>
      </c>
      <c r="H818" s="55">
        <f t="shared" si="39"/>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37"/>
        <v>0</v>
      </c>
      <c r="G819" s="52">
        <f t="shared" si="38"/>
        <v>0</v>
      </c>
      <c r="H819" s="55">
        <f t="shared" si="39"/>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37"/>
        <v>0</v>
      </c>
      <c r="G820" s="52">
        <f t="shared" si="38"/>
        <v>0</v>
      </c>
      <c r="H820" s="55">
        <f t="shared" si="39"/>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37"/>
        <v>0</v>
      </c>
      <c r="G821" s="52">
        <f t="shared" si="38"/>
        <v>0</v>
      </c>
      <c r="H821" s="55">
        <f t="shared" si="39"/>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37"/>
        <v>0</v>
      </c>
      <c r="G822" s="52">
        <f t="shared" si="38"/>
        <v>0</v>
      </c>
      <c r="H822" s="55">
        <f t="shared" si="39"/>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37"/>
        <v>0</v>
      </c>
      <c r="G823" s="52">
        <f t="shared" si="38"/>
        <v>0</v>
      </c>
      <c r="H823" s="55">
        <f t="shared" si="39"/>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37"/>
        <v>0</v>
      </c>
      <c r="G824" s="52">
        <f t="shared" si="38"/>
        <v>0</v>
      </c>
      <c r="H824" s="55">
        <f t="shared" si="39"/>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37"/>
        <v>0</v>
      </c>
      <c r="G825" s="52">
        <f t="shared" si="38"/>
        <v>0</v>
      </c>
      <c r="H825" s="55">
        <f t="shared" si="39"/>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37"/>
        <v>0</v>
      </c>
      <c r="G826" s="52">
        <f t="shared" si="38"/>
        <v>0</v>
      </c>
      <c r="H826" s="55">
        <f t="shared" si="39"/>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37"/>
        <v>0</v>
      </c>
      <c r="G827" s="52">
        <f t="shared" si="38"/>
        <v>0</v>
      </c>
      <c r="H827" s="55">
        <f t="shared" si="39"/>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37"/>
        <v>0</v>
      </c>
      <c r="G828" s="52">
        <f t="shared" si="38"/>
        <v>0</v>
      </c>
      <c r="H828" s="55">
        <f t="shared" si="39"/>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37"/>
        <v>0</v>
      </c>
      <c r="G829" s="52">
        <f t="shared" si="38"/>
        <v>0</v>
      </c>
      <c r="H829" s="55">
        <f t="shared" si="39"/>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37"/>
        <v>0</v>
      </c>
      <c r="G830" s="52">
        <f t="shared" si="38"/>
        <v>0</v>
      </c>
      <c r="H830" s="55">
        <f t="shared" si="39"/>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37"/>
        <v>0</v>
      </c>
      <c r="G831" s="52">
        <f t="shared" si="38"/>
        <v>0</v>
      </c>
      <c r="H831" s="55">
        <f t="shared" si="39"/>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37"/>
        <v>0</v>
      </c>
      <c r="G832" s="52">
        <f t="shared" si="38"/>
        <v>0</v>
      </c>
      <c r="H832" s="55">
        <f t="shared" si="39"/>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37"/>
        <v>0</v>
      </c>
      <c r="G833" s="52">
        <f t="shared" si="38"/>
        <v>0</v>
      </c>
      <c r="H833" s="55">
        <f t="shared" si="39"/>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37"/>
        <v>0</v>
      </c>
      <c r="G834" s="52">
        <f t="shared" si="38"/>
        <v>0</v>
      </c>
      <c r="H834" s="55">
        <f t="shared" si="39"/>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37"/>
        <v>0</v>
      </c>
      <c r="G835" s="52">
        <f t="shared" si="38"/>
        <v>0</v>
      </c>
      <c r="H835" s="55">
        <f t="shared" si="39"/>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37"/>
        <v>0</v>
      </c>
      <c r="G836" s="52">
        <f t="shared" si="38"/>
        <v>0</v>
      </c>
      <c r="H836" s="55">
        <f t="shared" si="39"/>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37"/>
        <v>0</v>
      </c>
      <c r="G837" s="52">
        <f t="shared" si="38"/>
        <v>0</v>
      </c>
      <c r="H837" s="55">
        <f t="shared" si="39"/>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37"/>
        <v>0</v>
      </c>
      <c r="G838" s="52">
        <f t="shared" si="38"/>
        <v>0</v>
      </c>
      <c r="H838" s="55">
        <f t="shared" si="39"/>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37"/>
        <v>0</v>
      </c>
      <c r="G839" s="52">
        <f t="shared" si="38"/>
        <v>0</v>
      </c>
      <c r="H839" s="55">
        <f t="shared" si="39"/>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37"/>
        <v>0</v>
      </c>
      <c r="G840" s="52">
        <f t="shared" si="38"/>
        <v>0</v>
      </c>
      <c r="H840" s="55">
        <f t="shared" si="39"/>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37"/>
        <v>0</v>
      </c>
      <c r="G841" s="52">
        <f t="shared" si="38"/>
        <v>0</v>
      </c>
      <c r="H841" s="55">
        <f t="shared" si="39"/>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37"/>
        <v>0</v>
      </c>
      <c r="G842" s="52">
        <f t="shared" si="38"/>
        <v>0</v>
      </c>
      <c r="H842" s="55">
        <f t="shared" si="39"/>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37"/>
        <v>0</v>
      </c>
      <c r="G843" s="52">
        <f t="shared" si="38"/>
        <v>0</v>
      </c>
      <c r="H843" s="55">
        <f t="shared" si="39"/>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37"/>
        <v>0</v>
      </c>
      <c r="G844" s="52">
        <f t="shared" si="38"/>
        <v>0</v>
      </c>
      <c r="H844" s="55">
        <f t="shared" si="39"/>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37"/>
        <v>0</v>
      </c>
      <c r="G845" s="52">
        <f t="shared" si="38"/>
        <v>0</v>
      </c>
      <c r="H845" s="55">
        <f t="shared" si="39"/>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37"/>
        <v>0</v>
      </c>
      <c r="G846" s="52">
        <f t="shared" si="38"/>
        <v>0</v>
      </c>
      <c r="H846" s="55">
        <f t="shared" si="39"/>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37"/>
        <v>0</v>
      </c>
      <c r="G847" s="52">
        <f t="shared" si="38"/>
        <v>0</v>
      </c>
      <c r="H847" s="55">
        <f t="shared" si="39"/>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37"/>
        <v>0</v>
      </c>
      <c r="G848" s="52">
        <f t="shared" si="38"/>
        <v>0</v>
      </c>
      <c r="H848" s="55">
        <f t="shared" si="39"/>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37"/>
        <v>0</v>
      </c>
      <c r="G849" s="52">
        <f t="shared" si="38"/>
        <v>0</v>
      </c>
      <c r="H849" s="55">
        <f t="shared" si="39"/>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37"/>
        <v>0</v>
      </c>
      <c r="G850" s="52">
        <f t="shared" si="38"/>
        <v>0</v>
      </c>
      <c r="H850" s="55">
        <f t="shared" si="39"/>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0">D851*E851</f>
        <v>0</v>
      </c>
      <c r="G851" s="52">
        <f t="shared" ref="G851:G914" si="41">E851*$E$14</f>
        <v>0</v>
      </c>
      <c r="H851" s="55">
        <f t="shared" ref="H851:H914" si="42">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0"/>
        <v>0</v>
      </c>
      <c r="G852" s="52">
        <f t="shared" si="41"/>
        <v>0</v>
      </c>
      <c r="H852" s="55">
        <f t="shared" si="42"/>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0"/>
        <v>0</v>
      </c>
      <c r="G853" s="52">
        <f t="shared" si="41"/>
        <v>0</v>
      </c>
      <c r="H853" s="55">
        <f t="shared" si="42"/>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0"/>
        <v>0</v>
      </c>
      <c r="G854" s="52">
        <f t="shared" si="41"/>
        <v>0</v>
      </c>
      <c r="H854" s="55">
        <f t="shared" si="42"/>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0"/>
        <v>0</v>
      </c>
      <c r="G855" s="52">
        <f t="shared" si="41"/>
        <v>0</v>
      </c>
      <c r="H855" s="55">
        <f t="shared" si="42"/>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0"/>
        <v>0</v>
      </c>
      <c r="G856" s="52">
        <f t="shared" si="41"/>
        <v>0</v>
      </c>
      <c r="H856" s="55">
        <f t="shared" si="42"/>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0"/>
        <v>0</v>
      </c>
      <c r="G857" s="52">
        <f t="shared" si="41"/>
        <v>0</v>
      </c>
      <c r="H857" s="55">
        <f t="shared" si="42"/>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0"/>
        <v>0</v>
      </c>
      <c r="G858" s="52">
        <f t="shared" si="41"/>
        <v>0</v>
      </c>
      <c r="H858" s="55">
        <f t="shared" si="42"/>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0"/>
        <v>0</v>
      </c>
      <c r="G859" s="52">
        <f t="shared" si="41"/>
        <v>0</v>
      </c>
      <c r="H859" s="55">
        <f t="shared" si="42"/>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0"/>
        <v>0</v>
      </c>
      <c r="G860" s="52">
        <f t="shared" si="41"/>
        <v>0</v>
      </c>
      <c r="H860" s="55">
        <f t="shared" si="42"/>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0"/>
        <v>0</v>
      </c>
      <c r="G861" s="52">
        <f t="shared" si="41"/>
        <v>0</v>
      </c>
      <c r="H861" s="55">
        <f t="shared" si="42"/>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0"/>
        <v>0</v>
      </c>
      <c r="G862" s="52">
        <f t="shared" si="41"/>
        <v>0</v>
      </c>
      <c r="H862" s="55">
        <f t="shared" si="42"/>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0"/>
        <v>0</v>
      </c>
      <c r="G863" s="52">
        <f t="shared" si="41"/>
        <v>0</v>
      </c>
      <c r="H863" s="55">
        <f t="shared" si="42"/>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0"/>
        <v>0</v>
      </c>
      <c r="G864" s="52">
        <f t="shared" si="41"/>
        <v>0</v>
      </c>
      <c r="H864" s="55">
        <f t="shared" si="42"/>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0"/>
        <v>0</v>
      </c>
      <c r="G865" s="52">
        <f t="shared" si="41"/>
        <v>0</v>
      </c>
      <c r="H865" s="55">
        <f t="shared" si="42"/>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0"/>
        <v>0</v>
      </c>
      <c r="G866" s="52">
        <f t="shared" si="41"/>
        <v>0</v>
      </c>
      <c r="H866" s="55">
        <f t="shared" si="42"/>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0"/>
        <v>0</v>
      </c>
      <c r="G867" s="52">
        <f t="shared" si="41"/>
        <v>0</v>
      </c>
      <c r="H867" s="55">
        <f t="shared" si="42"/>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0"/>
        <v>0</v>
      </c>
      <c r="G868" s="52">
        <f t="shared" si="41"/>
        <v>0</v>
      </c>
      <c r="H868" s="55">
        <f t="shared" si="42"/>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0"/>
        <v>0</v>
      </c>
      <c r="G869" s="52">
        <f t="shared" si="41"/>
        <v>0</v>
      </c>
      <c r="H869" s="55">
        <f t="shared" si="42"/>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0"/>
        <v>0</v>
      </c>
      <c r="G870" s="52">
        <f t="shared" si="41"/>
        <v>0</v>
      </c>
      <c r="H870" s="55">
        <f t="shared" si="42"/>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0"/>
        <v>0</v>
      </c>
      <c r="G871" s="52">
        <f t="shared" si="41"/>
        <v>0</v>
      </c>
      <c r="H871" s="55">
        <f t="shared" si="42"/>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0"/>
        <v>0</v>
      </c>
      <c r="G872" s="52">
        <f t="shared" si="41"/>
        <v>0</v>
      </c>
      <c r="H872" s="55">
        <f t="shared" si="42"/>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0"/>
        <v>0</v>
      </c>
      <c r="G873" s="52">
        <f t="shared" si="41"/>
        <v>0</v>
      </c>
      <c r="H873" s="55">
        <f t="shared" si="42"/>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0"/>
        <v>0</v>
      </c>
      <c r="G874" s="52">
        <f t="shared" si="41"/>
        <v>0</v>
      </c>
      <c r="H874" s="55">
        <f t="shared" si="42"/>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0"/>
        <v>0</v>
      </c>
      <c r="G875" s="52">
        <f t="shared" si="41"/>
        <v>0</v>
      </c>
      <c r="H875" s="55">
        <f t="shared" si="42"/>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0"/>
        <v>0</v>
      </c>
      <c r="G876" s="52">
        <f t="shared" si="41"/>
        <v>0</v>
      </c>
      <c r="H876" s="55">
        <f t="shared" si="42"/>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0"/>
        <v>0</v>
      </c>
      <c r="G877" s="52">
        <f t="shared" si="41"/>
        <v>0</v>
      </c>
      <c r="H877" s="55">
        <f t="shared" si="42"/>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0"/>
        <v>0</v>
      </c>
      <c r="G878" s="52">
        <f t="shared" si="41"/>
        <v>0</v>
      </c>
      <c r="H878" s="55">
        <f t="shared" si="42"/>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0"/>
        <v>0</v>
      </c>
      <c r="G879" s="52">
        <f t="shared" si="41"/>
        <v>0</v>
      </c>
      <c r="H879" s="55">
        <f t="shared" si="42"/>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0"/>
        <v>0</v>
      </c>
      <c r="G880" s="52">
        <f t="shared" si="41"/>
        <v>0</v>
      </c>
      <c r="H880" s="55">
        <f t="shared" si="42"/>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0"/>
        <v>0</v>
      </c>
      <c r="G881" s="52">
        <f t="shared" si="41"/>
        <v>0</v>
      </c>
      <c r="H881" s="55">
        <f t="shared" si="42"/>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0"/>
        <v>0</v>
      </c>
      <c r="G882" s="52">
        <f t="shared" si="41"/>
        <v>0</v>
      </c>
      <c r="H882" s="55">
        <f t="shared" si="42"/>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0"/>
        <v>0</v>
      </c>
      <c r="G883" s="52">
        <f t="shared" si="41"/>
        <v>0</v>
      </c>
      <c r="H883" s="55">
        <f t="shared" si="42"/>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0"/>
        <v>0</v>
      </c>
      <c r="G884" s="52">
        <f t="shared" si="41"/>
        <v>0</v>
      </c>
      <c r="H884" s="55">
        <f t="shared" si="42"/>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0"/>
        <v>0</v>
      </c>
      <c r="G885" s="52">
        <f t="shared" si="41"/>
        <v>0</v>
      </c>
      <c r="H885" s="55">
        <f t="shared" si="42"/>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0"/>
        <v>0</v>
      </c>
      <c r="G886" s="52">
        <f t="shared" si="41"/>
        <v>0</v>
      </c>
      <c r="H886" s="55">
        <f t="shared" si="42"/>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0"/>
        <v>0</v>
      </c>
      <c r="G887" s="52">
        <f t="shared" si="41"/>
        <v>0</v>
      </c>
      <c r="H887" s="55">
        <f t="shared" si="42"/>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0"/>
        <v>0</v>
      </c>
      <c r="G888" s="52">
        <f t="shared" si="41"/>
        <v>0</v>
      </c>
      <c r="H888" s="55">
        <f t="shared" si="42"/>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0"/>
        <v>0</v>
      </c>
      <c r="G889" s="52">
        <f t="shared" si="41"/>
        <v>0</v>
      </c>
      <c r="H889" s="55">
        <f t="shared" si="42"/>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0"/>
        <v>0</v>
      </c>
      <c r="G890" s="52">
        <f t="shared" si="41"/>
        <v>0</v>
      </c>
      <c r="H890" s="55">
        <f t="shared" si="42"/>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0"/>
        <v>0</v>
      </c>
      <c r="G891" s="52">
        <f t="shared" si="41"/>
        <v>0</v>
      </c>
      <c r="H891" s="55">
        <f t="shared" si="42"/>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0"/>
        <v>0</v>
      </c>
      <c r="G892" s="52">
        <f t="shared" si="41"/>
        <v>0</v>
      </c>
      <c r="H892" s="55">
        <f t="shared" si="42"/>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0"/>
        <v>0</v>
      </c>
      <c r="G893" s="52">
        <f t="shared" si="41"/>
        <v>0</v>
      </c>
      <c r="H893" s="55">
        <f t="shared" si="42"/>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0"/>
        <v>0</v>
      </c>
      <c r="G894" s="52">
        <f t="shared" si="41"/>
        <v>0</v>
      </c>
      <c r="H894" s="55">
        <f t="shared" si="42"/>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0"/>
        <v>0</v>
      </c>
      <c r="G895" s="52">
        <f t="shared" si="41"/>
        <v>0</v>
      </c>
      <c r="H895" s="55">
        <f t="shared" si="42"/>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0"/>
        <v>0</v>
      </c>
      <c r="G896" s="52">
        <f t="shared" si="41"/>
        <v>0</v>
      </c>
      <c r="H896" s="55">
        <f t="shared" si="42"/>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0"/>
        <v>0</v>
      </c>
      <c r="G897" s="52">
        <f t="shared" si="41"/>
        <v>0</v>
      </c>
      <c r="H897" s="55">
        <f t="shared" si="42"/>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0"/>
        <v>0</v>
      </c>
      <c r="G898" s="52">
        <f t="shared" si="41"/>
        <v>0</v>
      </c>
      <c r="H898" s="55">
        <f t="shared" si="42"/>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0"/>
        <v>0</v>
      </c>
      <c r="G899" s="52">
        <f t="shared" si="41"/>
        <v>0</v>
      </c>
      <c r="H899" s="55">
        <f t="shared" si="42"/>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0"/>
        <v>0</v>
      </c>
      <c r="G900" s="52">
        <f t="shared" si="41"/>
        <v>0</v>
      </c>
      <c r="H900" s="55">
        <f t="shared" si="42"/>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0"/>
        <v>0</v>
      </c>
      <c r="G901" s="52">
        <f t="shared" si="41"/>
        <v>0</v>
      </c>
      <c r="H901" s="55">
        <f t="shared" si="42"/>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0"/>
        <v>0</v>
      </c>
      <c r="G902" s="52">
        <f t="shared" si="41"/>
        <v>0</v>
      </c>
      <c r="H902" s="55">
        <f t="shared" si="42"/>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0"/>
        <v>0</v>
      </c>
      <c r="G903" s="52">
        <f t="shared" si="41"/>
        <v>0</v>
      </c>
      <c r="H903" s="55">
        <f t="shared" si="42"/>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0"/>
        <v>0</v>
      </c>
      <c r="G904" s="52">
        <f t="shared" si="41"/>
        <v>0</v>
      </c>
      <c r="H904" s="55">
        <f t="shared" si="42"/>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0"/>
        <v>0</v>
      </c>
      <c r="G905" s="52">
        <f t="shared" si="41"/>
        <v>0</v>
      </c>
      <c r="H905" s="55">
        <f t="shared" si="42"/>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0"/>
        <v>0</v>
      </c>
      <c r="G906" s="52">
        <f t="shared" si="41"/>
        <v>0</v>
      </c>
      <c r="H906" s="55">
        <f t="shared" si="42"/>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0"/>
        <v>0</v>
      </c>
      <c r="G907" s="52">
        <f t="shared" si="41"/>
        <v>0</v>
      </c>
      <c r="H907" s="55">
        <f t="shared" si="42"/>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0"/>
        <v>0</v>
      </c>
      <c r="G908" s="52">
        <f t="shared" si="41"/>
        <v>0</v>
      </c>
      <c r="H908" s="55">
        <f t="shared" si="42"/>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0"/>
        <v>0</v>
      </c>
      <c r="G909" s="52">
        <f t="shared" si="41"/>
        <v>0</v>
      </c>
      <c r="H909" s="55">
        <f t="shared" si="42"/>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0"/>
        <v>0</v>
      </c>
      <c r="G910" s="52">
        <f t="shared" si="41"/>
        <v>0</v>
      </c>
      <c r="H910" s="55">
        <f t="shared" si="42"/>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0"/>
        <v>0</v>
      </c>
      <c r="G911" s="52">
        <f t="shared" si="41"/>
        <v>0</v>
      </c>
      <c r="H911" s="55">
        <f t="shared" si="42"/>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0"/>
        <v>0</v>
      </c>
      <c r="G912" s="52">
        <f t="shared" si="41"/>
        <v>0</v>
      </c>
      <c r="H912" s="55">
        <f t="shared" si="42"/>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0"/>
        <v>0</v>
      </c>
      <c r="G913" s="52">
        <f t="shared" si="41"/>
        <v>0</v>
      </c>
      <c r="H913" s="55">
        <f t="shared" si="42"/>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0"/>
        <v>0</v>
      </c>
      <c r="G914" s="52">
        <f t="shared" si="41"/>
        <v>0</v>
      </c>
      <c r="H914" s="55">
        <f t="shared" si="42"/>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3">D915*E915</f>
        <v>0</v>
      </c>
      <c r="G915" s="52">
        <f t="shared" ref="G915:G978" si="44">E915*$E$14</f>
        <v>0</v>
      </c>
      <c r="H915" s="55">
        <f t="shared" ref="H915:H978" si="45">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3"/>
        <v>0</v>
      </c>
      <c r="G916" s="52">
        <f t="shared" si="44"/>
        <v>0</v>
      </c>
      <c r="H916" s="55">
        <f t="shared" si="45"/>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3"/>
        <v>0</v>
      </c>
      <c r="G917" s="52">
        <f t="shared" si="44"/>
        <v>0</v>
      </c>
      <c r="H917" s="55">
        <f t="shared" si="45"/>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3"/>
        <v>0</v>
      </c>
      <c r="G918" s="52">
        <f t="shared" si="44"/>
        <v>0</v>
      </c>
      <c r="H918" s="55">
        <f t="shared" si="45"/>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3"/>
        <v>0</v>
      </c>
      <c r="G919" s="52">
        <f t="shared" si="44"/>
        <v>0</v>
      </c>
      <c r="H919" s="55">
        <f t="shared" si="45"/>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3"/>
        <v>0</v>
      </c>
      <c r="G920" s="52">
        <f t="shared" si="44"/>
        <v>0</v>
      </c>
      <c r="H920" s="55">
        <f t="shared" si="45"/>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3"/>
        <v>0</v>
      </c>
      <c r="G921" s="52">
        <f t="shared" si="44"/>
        <v>0</v>
      </c>
      <c r="H921" s="55">
        <f t="shared" si="45"/>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3"/>
        <v>0</v>
      </c>
      <c r="G922" s="52">
        <f t="shared" si="44"/>
        <v>0</v>
      </c>
      <c r="H922" s="55">
        <f t="shared" si="45"/>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3"/>
        <v>0</v>
      </c>
      <c r="G923" s="52">
        <f t="shared" si="44"/>
        <v>0</v>
      </c>
      <c r="H923" s="55">
        <f t="shared" si="45"/>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3"/>
        <v>0</v>
      </c>
      <c r="G924" s="52">
        <f t="shared" si="44"/>
        <v>0</v>
      </c>
      <c r="H924" s="55">
        <f t="shared" si="45"/>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3"/>
        <v>0</v>
      </c>
      <c r="G925" s="52">
        <f t="shared" si="44"/>
        <v>0</v>
      </c>
      <c r="H925" s="55">
        <f t="shared" si="45"/>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3"/>
        <v>0</v>
      </c>
      <c r="G926" s="52">
        <f t="shared" si="44"/>
        <v>0</v>
      </c>
      <c r="H926" s="55">
        <f t="shared" si="45"/>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3"/>
        <v>0</v>
      </c>
      <c r="G927" s="52">
        <f t="shared" si="44"/>
        <v>0</v>
      </c>
      <c r="H927" s="55">
        <f t="shared" si="45"/>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3"/>
        <v>0</v>
      </c>
      <c r="G928" s="52">
        <f t="shared" si="44"/>
        <v>0</v>
      </c>
      <c r="H928" s="55">
        <f t="shared" si="45"/>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3"/>
        <v>0</v>
      </c>
      <c r="G929" s="52">
        <f t="shared" si="44"/>
        <v>0</v>
      </c>
      <c r="H929" s="55">
        <f t="shared" si="45"/>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3"/>
        <v>0</v>
      </c>
      <c r="G930" s="52">
        <f t="shared" si="44"/>
        <v>0</v>
      </c>
      <c r="H930" s="55">
        <f t="shared" si="45"/>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3"/>
        <v>0</v>
      </c>
      <c r="G931" s="52">
        <f t="shared" si="44"/>
        <v>0</v>
      </c>
      <c r="H931" s="55">
        <f t="shared" si="45"/>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3"/>
        <v>0</v>
      </c>
      <c r="G932" s="52">
        <f t="shared" si="44"/>
        <v>0</v>
      </c>
      <c r="H932" s="55">
        <f t="shared" si="45"/>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3"/>
        <v>0</v>
      </c>
      <c r="G933" s="52">
        <f t="shared" si="44"/>
        <v>0</v>
      </c>
      <c r="H933" s="55">
        <f t="shared" si="45"/>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3"/>
        <v>0</v>
      </c>
      <c r="G934" s="52">
        <f t="shared" si="44"/>
        <v>0</v>
      </c>
      <c r="H934" s="55">
        <f t="shared" si="45"/>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3"/>
        <v>0</v>
      </c>
      <c r="G935" s="52">
        <f t="shared" si="44"/>
        <v>0</v>
      </c>
      <c r="H935" s="55">
        <f t="shared" si="45"/>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3"/>
        <v>0</v>
      </c>
      <c r="G936" s="52">
        <f t="shared" si="44"/>
        <v>0</v>
      </c>
      <c r="H936" s="55">
        <f t="shared" si="45"/>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3"/>
        <v>0</v>
      </c>
      <c r="G937" s="52">
        <f t="shared" si="44"/>
        <v>0</v>
      </c>
      <c r="H937" s="55">
        <f t="shared" si="45"/>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3"/>
        <v>0</v>
      </c>
      <c r="G938" s="52">
        <f t="shared" si="44"/>
        <v>0</v>
      </c>
      <c r="H938" s="55">
        <f t="shared" si="45"/>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3"/>
        <v>0</v>
      </c>
      <c r="G939" s="52">
        <f t="shared" si="44"/>
        <v>0</v>
      </c>
      <c r="H939" s="55">
        <f t="shared" si="45"/>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3"/>
        <v>0</v>
      </c>
      <c r="G940" s="52">
        <f t="shared" si="44"/>
        <v>0</v>
      </c>
      <c r="H940" s="55">
        <f t="shared" si="45"/>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3"/>
        <v>0</v>
      </c>
      <c r="G941" s="52">
        <f t="shared" si="44"/>
        <v>0</v>
      </c>
      <c r="H941" s="55">
        <f t="shared" si="45"/>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3"/>
        <v>0</v>
      </c>
      <c r="G942" s="52">
        <f t="shared" si="44"/>
        <v>0</v>
      </c>
      <c r="H942" s="55">
        <f t="shared" si="45"/>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3"/>
        <v>0</v>
      </c>
      <c r="G943" s="52">
        <f t="shared" si="44"/>
        <v>0</v>
      </c>
      <c r="H943" s="55">
        <f t="shared" si="45"/>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3"/>
        <v>0</v>
      </c>
      <c r="G944" s="52">
        <f t="shared" si="44"/>
        <v>0</v>
      </c>
      <c r="H944" s="55">
        <f t="shared" si="45"/>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3"/>
        <v>0</v>
      </c>
      <c r="G945" s="52">
        <f t="shared" si="44"/>
        <v>0</v>
      </c>
      <c r="H945" s="55">
        <f t="shared" si="45"/>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3"/>
        <v>0</v>
      </c>
      <c r="G946" s="52">
        <f t="shared" si="44"/>
        <v>0</v>
      </c>
      <c r="H946" s="55">
        <f t="shared" si="45"/>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3"/>
        <v>0</v>
      </c>
      <c r="G947" s="52">
        <f t="shared" si="44"/>
        <v>0</v>
      </c>
      <c r="H947" s="55">
        <f t="shared" si="45"/>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3"/>
        <v>0</v>
      </c>
      <c r="G948" s="52">
        <f t="shared" si="44"/>
        <v>0</v>
      </c>
      <c r="H948" s="55">
        <f t="shared" si="45"/>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3"/>
        <v>0</v>
      </c>
      <c r="G949" s="52">
        <f t="shared" si="44"/>
        <v>0</v>
      </c>
      <c r="H949" s="55">
        <f t="shared" si="45"/>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3"/>
        <v>0</v>
      </c>
      <c r="G950" s="52">
        <f t="shared" si="44"/>
        <v>0</v>
      </c>
      <c r="H950" s="55">
        <f t="shared" si="45"/>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3"/>
        <v>0</v>
      </c>
      <c r="G951" s="52">
        <f t="shared" si="44"/>
        <v>0</v>
      </c>
      <c r="H951" s="55">
        <f t="shared" si="45"/>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3"/>
        <v>0</v>
      </c>
      <c r="G952" s="52">
        <f t="shared" si="44"/>
        <v>0</v>
      </c>
      <c r="H952" s="55">
        <f t="shared" si="45"/>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3"/>
        <v>0</v>
      </c>
      <c r="G953" s="52">
        <f t="shared" si="44"/>
        <v>0</v>
      </c>
      <c r="H953" s="55">
        <f t="shared" si="45"/>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3"/>
        <v>0</v>
      </c>
      <c r="G954" s="52">
        <f t="shared" si="44"/>
        <v>0</v>
      </c>
      <c r="H954" s="55">
        <f t="shared" si="45"/>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3"/>
        <v>0</v>
      </c>
      <c r="G955" s="52">
        <f t="shared" si="44"/>
        <v>0</v>
      </c>
      <c r="H955" s="55">
        <f t="shared" si="45"/>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3"/>
        <v>0</v>
      </c>
      <c r="G956" s="52">
        <f t="shared" si="44"/>
        <v>0</v>
      </c>
      <c r="H956" s="55">
        <f t="shared" si="45"/>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3"/>
        <v>0</v>
      </c>
      <c r="G957" s="52">
        <f t="shared" si="44"/>
        <v>0</v>
      </c>
      <c r="H957" s="55">
        <f t="shared" si="45"/>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3"/>
        <v>0</v>
      </c>
      <c r="G958" s="52">
        <f t="shared" si="44"/>
        <v>0</v>
      </c>
      <c r="H958" s="55">
        <f t="shared" si="45"/>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3"/>
        <v>0</v>
      </c>
      <c r="G959" s="52">
        <f t="shared" si="44"/>
        <v>0</v>
      </c>
      <c r="H959" s="55">
        <f t="shared" si="45"/>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3"/>
        <v>0</v>
      </c>
      <c r="G960" s="52">
        <f t="shared" si="44"/>
        <v>0</v>
      </c>
      <c r="H960" s="55">
        <f t="shared" si="45"/>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3"/>
        <v>0</v>
      </c>
      <c r="G961" s="52">
        <f t="shared" si="44"/>
        <v>0</v>
      </c>
      <c r="H961" s="55">
        <f t="shared" si="45"/>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3"/>
        <v>0</v>
      </c>
      <c r="G962" s="52">
        <f t="shared" si="44"/>
        <v>0</v>
      </c>
      <c r="H962" s="55">
        <f t="shared" si="45"/>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3"/>
        <v>0</v>
      </c>
      <c r="G963" s="52">
        <f t="shared" si="44"/>
        <v>0</v>
      </c>
      <c r="H963" s="55">
        <f t="shared" si="45"/>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3"/>
        <v>0</v>
      </c>
      <c r="G964" s="52">
        <f t="shared" si="44"/>
        <v>0</v>
      </c>
      <c r="H964" s="55">
        <f t="shared" si="45"/>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3"/>
        <v>0</v>
      </c>
      <c r="G965" s="52">
        <f t="shared" si="44"/>
        <v>0</v>
      </c>
      <c r="H965" s="55">
        <f t="shared" si="45"/>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3"/>
        <v>0</v>
      </c>
      <c r="G966" s="52">
        <f t="shared" si="44"/>
        <v>0</v>
      </c>
      <c r="H966" s="55">
        <f t="shared" si="45"/>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3"/>
        <v>0</v>
      </c>
      <c r="G967" s="52">
        <f t="shared" si="44"/>
        <v>0</v>
      </c>
      <c r="H967" s="55">
        <f t="shared" si="45"/>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3"/>
        <v>0</v>
      </c>
      <c r="G968" s="52">
        <f t="shared" si="44"/>
        <v>0</v>
      </c>
      <c r="H968" s="55">
        <f t="shared" si="45"/>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3"/>
        <v>0</v>
      </c>
      <c r="G969" s="52">
        <f t="shared" si="44"/>
        <v>0</v>
      </c>
      <c r="H969" s="55">
        <f t="shared" si="45"/>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3"/>
        <v>0</v>
      </c>
      <c r="G970" s="52">
        <f t="shared" si="44"/>
        <v>0</v>
      </c>
      <c r="H970" s="55">
        <f t="shared" si="45"/>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3"/>
        <v>0</v>
      </c>
      <c r="G971" s="52">
        <f t="shared" si="44"/>
        <v>0</v>
      </c>
      <c r="H971" s="55">
        <f t="shared" si="45"/>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3"/>
        <v>0</v>
      </c>
      <c r="G972" s="52">
        <f t="shared" si="44"/>
        <v>0</v>
      </c>
      <c r="H972" s="55">
        <f t="shared" si="45"/>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3"/>
        <v>0</v>
      </c>
      <c r="G973" s="52">
        <f t="shared" si="44"/>
        <v>0</v>
      </c>
      <c r="H973" s="55">
        <f t="shared" si="45"/>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3"/>
        <v>0</v>
      </c>
      <c r="G974" s="52">
        <f t="shared" si="44"/>
        <v>0</v>
      </c>
      <c r="H974" s="55">
        <f t="shared" si="45"/>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3"/>
        <v>0</v>
      </c>
      <c r="G975" s="52">
        <f t="shared" si="44"/>
        <v>0</v>
      </c>
      <c r="H975" s="55">
        <f t="shared" si="45"/>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3"/>
        <v>0</v>
      </c>
      <c r="G976" s="52">
        <f t="shared" si="44"/>
        <v>0</v>
      </c>
      <c r="H976" s="55">
        <f t="shared" si="45"/>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3"/>
        <v>0</v>
      </c>
      <c r="G977" s="52">
        <f t="shared" si="44"/>
        <v>0</v>
      </c>
      <c r="H977" s="55">
        <f t="shared" si="45"/>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3"/>
        <v>0</v>
      </c>
      <c r="G978" s="52">
        <f t="shared" si="44"/>
        <v>0</v>
      </c>
      <c r="H978" s="55">
        <f t="shared" si="45"/>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6">D979*E979</f>
        <v>0</v>
      </c>
      <c r="G979" s="52">
        <f t="shared" ref="G979:G999" si="47">E979*$E$14</f>
        <v>0</v>
      </c>
      <c r="H979" s="55">
        <f t="shared" ref="H979:H998" si="48">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6"/>
        <v>0</v>
      </c>
      <c r="G980" s="52">
        <f t="shared" si="47"/>
        <v>0</v>
      </c>
      <c r="H980" s="55">
        <f t="shared" si="48"/>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6"/>
        <v>0</v>
      </c>
      <c r="G981" s="52">
        <f t="shared" si="47"/>
        <v>0</v>
      </c>
      <c r="H981" s="55">
        <f t="shared" si="48"/>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6"/>
        <v>0</v>
      </c>
      <c r="G982" s="52">
        <f t="shared" si="47"/>
        <v>0</v>
      </c>
      <c r="H982" s="55">
        <f t="shared" si="48"/>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6"/>
        <v>0</v>
      </c>
      <c r="G983" s="52">
        <f t="shared" si="47"/>
        <v>0</v>
      </c>
      <c r="H983" s="55">
        <f t="shared" si="48"/>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6"/>
        <v>0</v>
      </c>
      <c r="G984" s="52">
        <f t="shared" si="47"/>
        <v>0</v>
      </c>
      <c r="H984" s="55">
        <f t="shared" si="48"/>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6"/>
        <v>0</v>
      </c>
      <c r="G985" s="52">
        <f t="shared" si="47"/>
        <v>0</v>
      </c>
      <c r="H985" s="55">
        <f t="shared" si="48"/>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6"/>
        <v>0</v>
      </c>
      <c r="G986" s="52">
        <f t="shared" si="47"/>
        <v>0</v>
      </c>
      <c r="H986" s="55">
        <f t="shared" si="48"/>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6"/>
        <v>0</v>
      </c>
      <c r="G987" s="52">
        <f t="shared" si="47"/>
        <v>0</v>
      </c>
      <c r="H987" s="55">
        <f t="shared" si="48"/>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6"/>
        <v>0</v>
      </c>
      <c r="G988" s="52">
        <f t="shared" si="47"/>
        <v>0</v>
      </c>
      <c r="H988" s="55">
        <f t="shared" si="48"/>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6"/>
        <v>0</v>
      </c>
      <c r="G989" s="52">
        <f t="shared" si="47"/>
        <v>0</v>
      </c>
      <c r="H989" s="55">
        <f t="shared" si="48"/>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6"/>
        <v>0</v>
      </c>
      <c r="G990" s="52">
        <f t="shared" si="47"/>
        <v>0</v>
      </c>
      <c r="H990" s="55">
        <f t="shared" si="48"/>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6"/>
        <v>0</v>
      </c>
      <c r="G991" s="52">
        <f t="shared" si="47"/>
        <v>0</v>
      </c>
      <c r="H991" s="55">
        <f t="shared" si="48"/>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6"/>
        <v>0</v>
      </c>
      <c r="G992" s="52">
        <f t="shared" si="47"/>
        <v>0</v>
      </c>
      <c r="H992" s="55">
        <f t="shared" si="48"/>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6"/>
        <v>0</v>
      </c>
      <c r="G993" s="52">
        <f t="shared" si="47"/>
        <v>0</v>
      </c>
      <c r="H993" s="55">
        <f t="shared" si="48"/>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6"/>
        <v>0</v>
      </c>
      <c r="G994" s="52">
        <f t="shared" si="47"/>
        <v>0</v>
      </c>
      <c r="H994" s="55">
        <f t="shared" si="48"/>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6"/>
        <v>0</v>
      </c>
      <c r="G995" s="52">
        <f t="shared" si="47"/>
        <v>0</v>
      </c>
      <c r="H995" s="55">
        <f t="shared" si="48"/>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6"/>
        <v>0</v>
      </c>
      <c r="G996" s="52">
        <f t="shared" si="47"/>
        <v>0</v>
      </c>
      <c r="H996" s="55">
        <f t="shared" si="48"/>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6"/>
        <v>0</v>
      </c>
      <c r="G997" s="52">
        <f t="shared" si="47"/>
        <v>0</v>
      </c>
      <c r="H997" s="55">
        <f t="shared" si="48"/>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6"/>
        <v>0</v>
      </c>
      <c r="G998" s="60">
        <f t="shared" si="47"/>
        <v>0</v>
      </c>
      <c r="H998" s="55">
        <f t="shared" si="48"/>
        <v>0</v>
      </c>
    </row>
    <row r="999" spans="1:14" s="54" customFormat="1" ht="13.5" thickBot="1">
      <c r="A999" s="61"/>
      <c r="B999" s="62"/>
      <c r="C999" s="63"/>
      <c r="D999" s="63"/>
      <c r="E999" s="64"/>
      <c r="F999" s="64"/>
      <c r="G999" s="65">
        <f t="shared" si="47"/>
        <v>0</v>
      </c>
      <c r="H999" s="66"/>
    </row>
    <row r="1000" spans="1:14" s="54" customFormat="1" ht="13.5" thickTop="1">
      <c r="A1000" s="48" t="s">
        <v>178</v>
      </c>
      <c r="B1000" s="67"/>
      <c r="C1000" s="68"/>
      <c r="D1000" s="68"/>
      <c r="E1000" s="51"/>
      <c r="F1000" s="51">
        <f>SUM(F18:F999)</f>
        <v>5539.39</v>
      </c>
      <c r="G1000" s="52"/>
      <c r="H1000" s="53">
        <f t="shared" ref="H1000:H1007" si="49">F1000*$E$14</f>
        <v>5539.39</v>
      </c>
    </row>
    <row r="1001" spans="1:14" s="54" customFormat="1">
      <c r="A1001" s="48" t="s">
        <v>188</v>
      </c>
      <c r="B1001" s="67"/>
      <c r="C1001" s="68"/>
      <c r="D1001" s="68"/>
      <c r="E1001" s="136"/>
      <c r="F1001" s="51">
        <f>Invoice!K65</f>
        <v>-2215.7560000000003</v>
      </c>
      <c r="G1001" s="52"/>
      <c r="H1001" s="53">
        <f t="shared" si="49"/>
        <v>-2215.7560000000003</v>
      </c>
    </row>
    <row r="1002" spans="1:14" s="54" customFormat="1" outlineLevel="1">
      <c r="A1002" s="48" t="s">
        <v>189</v>
      </c>
      <c r="B1002" s="67"/>
      <c r="C1002" s="68"/>
      <c r="D1002" s="68"/>
      <c r="E1002" s="136"/>
      <c r="F1002" s="51">
        <f>Invoice!K66</f>
        <v>0</v>
      </c>
      <c r="G1002" s="52"/>
      <c r="H1002" s="53">
        <f t="shared" si="49"/>
        <v>0</v>
      </c>
      <c r="N1002" s="54" t="s">
        <v>711</v>
      </c>
    </row>
    <row r="1003" spans="1:14" s="54" customFormat="1">
      <c r="A1003" s="48" t="s">
        <v>261</v>
      </c>
      <c r="B1003" s="67"/>
      <c r="C1003" s="68"/>
      <c r="D1003" s="68"/>
      <c r="E1003" s="59"/>
      <c r="F1003" s="51">
        <f>SUM(F1000:F1002)</f>
        <v>3323.634</v>
      </c>
      <c r="G1003" s="52"/>
      <c r="H1003" s="53">
        <f t="shared" si="49"/>
        <v>3323.634</v>
      </c>
    </row>
    <row r="1004" spans="1:14" s="54" customFormat="1" hidden="1">
      <c r="A1004" s="48">
        <v>0</v>
      </c>
      <c r="B1004" s="67"/>
      <c r="C1004" s="68"/>
      <c r="D1004" s="68"/>
      <c r="E1004" s="59"/>
      <c r="F1004" s="51">
        <v>0</v>
      </c>
      <c r="G1004" s="52"/>
      <c r="H1004" s="53">
        <f t="shared" si="49"/>
        <v>0</v>
      </c>
    </row>
    <row r="1005" spans="1:14" s="54" customFormat="1" hidden="1">
      <c r="A1005" s="48">
        <v>0</v>
      </c>
      <c r="B1005" s="67"/>
      <c r="C1005" s="68"/>
      <c r="D1005" s="68"/>
      <c r="E1005" s="59"/>
      <c r="F1005" s="51"/>
      <c r="G1005" s="52"/>
      <c r="H1005" s="53">
        <f t="shared" si="49"/>
        <v>0</v>
      </c>
    </row>
    <row r="1006" spans="1:14" s="54" customFormat="1" hidden="1">
      <c r="A1006" s="48">
        <v>0</v>
      </c>
      <c r="B1006" s="67"/>
      <c r="C1006" s="68"/>
      <c r="D1006" s="68"/>
      <c r="E1006" s="59"/>
      <c r="F1006" s="59"/>
      <c r="G1006" s="52"/>
      <c r="H1006" s="53">
        <f t="shared" si="49"/>
        <v>0</v>
      </c>
    </row>
    <row r="1007" spans="1:14" s="54" customFormat="1" hidden="1">
      <c r="A1007" s="48">
        <v>0</v>
      </c>
      <c r="B1007" s="67"/>
      <c r="C1007" s="68"/>
      <c r="D1007" s="68"/>
      <c r="E1007" s="59"/>
      <c r="F1007" s="59"/>
      <c r="G1007" s="60"/>
      <c r="H1007" s="53">
        <f t="shared" si="49"/>
        <v>0</v>
      </c>
    </row>
    <row r="1008" spans="1:14" s="54" customFormat="1" ht="13.5" thickBot="1">
      <c r="A1008" s="69"/>
      <c r="B1008" s="70"/>
      <c r="C1008" s="71"/>
      <c r="D1008" s="71"/>
      <c r="E1008" s="72"/>
      <c r="F1008" s="72"/>
      <c r="G1008" s="73"/>
      <c r="H1008" s="74"/>
    </row>
    <row r="1009" spans="1:8" s="15" customFormat="1">
      <c r="E1009" s="15" t="s">
        <v>179</v>
      </c>
      <c r="H1009" s="75">
        <f>(SUM(H18:H999))</f>
        <v>5539.39</v>
      </c>
    </row>
    <row r="1010" spans="1:8" s="15" customFormat="1">
      <c r="A1010" s="16"/>
      <c r="E1010" s="15" t="s">
        <v>180</v>
      </c>
      <c r="H1010" s="76">
        <f>(SUMIF($A$1000:$A$1008,"Total:",$H$1000:$H$1008))</f>
        <v>3323.634</v>
      </c>
    </row>
    <row r="1011" spans="1:8" s="15" customFormat="1">
      <c r="E1011" s="15" t="s">
        <v>181</v>
      </c>
      <c r="H1011" s="77">
        <f>H1013-H1012</f>
        <v>3106.2000000000003</v>
      </c>
    </row>
    <row r="1012" spans="1:8" s="15" customFormat="1">
      <c r="E1012" s="15" t="s">
        <v>182</v>
      </c>
      <c r="H1012" s="77">
        <f>ROUND((H1013*7)/107,2)</f>
        <v>217.43</v>
      </c>
    </row>
    <row r="1013" spans="1:8" s="15" customFormat="1">
      <c r="E1013" s="16" t="s">
        <v>183</v>
      </c>
      <c r="H1013" s="78">
        <f>ROUND((SUMIF($A$1000:$A$1008,"Total:",$H$1000:$H$1008)),2)</f>
        <v>3323.63</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9"/>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80"/>
      <c r="B1271" s="80"/>
      <c r="C1271" s="80"/>
      <c r="D1271" s="80"/>
      <c r="E1271" s="80"/>
      <c r="F1271" s="80"/>
      <c r="G1271" s="80"/>
      <c r="H1271" s="80"/>
    </row>
    <row r="1272" spans="1:8" s="15" customFormat="1">
      <c r="A1272" s="80"/>
      <c r="B1272" s="80"/>
      <c r="C1272" s="80"/>
      <c r="D1272" s="80"/>
      <c r="E1272" s="80"/>
      <c r="F1272" s="80"/>
      <c r="G1272" s="80"/>
      <c r="H1272" s="80"/>
    </row>
    <row r="1273" spans="1:8" s="15" customFormat="1">
      <c r="A1273" s="80"/>
      <c r="B1273" s="80"/>
      <c r="C1273" s="80"/>
      <c r="D1273" s="80"/>
      <c r="E1273" s="80"/>
      <c r="F1273" s="80"/>
      <c r="G1273" s="80"/>
      <c r="H1273" s="80"/>
    </row>
    <row r="1274" spans="1:8" s="15" customFormat="1">
      <c r="A1274" s="80"/>
      <c r="B1274" s="80"/>
      <c r="C1274" s="80"/>
      <c r="D1274" s="80"/>
      <c r="E1274" s="80"/>
      <c r="F1274" s="80"/>
      <c r="G1274" s="80"/>
      <c r="H1274" s="80"/>
    </row>
    <row r="1275" spans="1:8" s="15" customFormat="1">
      <c r="A1275" s="80"/>
      <c r="B1275" s="80"/>
      <c r="C1275" s="80"/>
      <c r="D1275" s="80"/>
      <c r="E1275" s="80"/>
      <c r="F1275" s="80"/>
      <c r="G1275" s="80"/>
      <c r="H1275" s="80"/>
    </row>
    <row r="1276" spans="1:8" s="15" customFormat="1">
      <c r="A1276" s="80"/>
      <c r="B1276" s="80"/>
      <c r="C1276" s="80"/>
      <c r="D1276" s="80"/>
      <c r="E1276" s="80"/>
      <c r="F1276" s="80"/>
      <c r="G1276" s="80"/>
      <c r="H1276" s="80"/>
    </row>
    <row r="1277" spans="1:8" s="15" customFormat="1">
      <c r="A1277" s="80"/>
      <c r="B1277" s="80"/>
      <c r="C1277" s="80"/>
      <c r="D1277" s="80"/>
      <c r="E1277" s="80"/>
      <c r="F1277" s="80"/>
      <c r="G1277" s="80"/>
      <c r="H1277" s="80"/>
    </row>
    <row r="1278" spans="1:8" s="15" customFormat="1">
      <c r="A1278" s="80"/>
      <c r="B1278" s="80"/>
      <c r="C1278" s="80"/>
      <c r="D1278" s="80"/>
      <c r="E1278" s="80"/>
      <c r="F1278" s="80"/>
      <c r="G1278" s="80"/>
      <c r="H1278" s="80"/>
    </row>
    <row r="1279" spans="1:8" s="15" customFormat="1">
      <c r="A1279" s="80"/>
      <c r="B1279" s="80"/>
      <c r="C1279" s="80"/>
      <c r="D1279" s="80"/>
      <c r="E1279" s="80"/>
      <c r="F1279" s="80"/>
      <c r="G1279" s="80"/>
      <c r="H1279" s="80"/>
    </row>
    <row r="1280" spans="1:8" s="15" customFormat="1">
      <c r="A1280" s="80"/>
      <c r="B1280" s="80"/>
      <c r="C1280" s="80"/>
      <c r="D1280" s="80"/>
      <c r="E1280" s="80"/>
      <c r="F1280" s="80"/>
      <c r="G1280" s="80"/>
      <c r="H1280" s="80"/>
    </row>
    <row r="1281" spans="1:8" s="15" customFormat="1">
      <c r="A1281" s="80"/>
      <c r="B1281" s="80"/>
      <c r="C1281" s="80"/>
      <c r="D1281" s="80"/>
      <c r="E1281" s="80"/>
      <c r="F1281" s="80"/>
      <c r="G1281" s="80"/>
      <c r="H1281" s="80"/>
    </row>
    <row r="1282" spans="1:8" s="15" customFormat="1">
      <c r="A1282" s="80"/>
      <c r="B1282" s="80"/>
      <c r="C1282" s="80"/>
      <c r="D1282" s="80"/>
      <c r="E1282" s="80"/>
      <c r="F1282" s="80"/>
      <c r="G1282" s="80"/>
      <c r="H1282" s="80"/>
    </row>
    <row r="1283" spans="1:8" s="15" customFormat="1">
      <c r="A1283" s="80"/>
      <c r="B1283" s="80"/>
      <c r="C1283" s="80"/>
      <c r="D1283" s="80"/>
      <c r="E1283" s="80"/>
      <c r="F1283" s="80"/>
      <c r="G1283" s="80"/>
      <c r="H1283" s="80"/>
    </row>
    <row r="1284" spans="1:8" s="15" customFormat="1">
      <c r="A1284" s="80"/>
      <c r="B1284" s="80"/>
      <c r="C1284" s="80"/>
      <c r="D1284" s="80"/>
      <c r="E1284" s="80"/>
      <c r="F1284" s="80"/>
      <c r="G1284" s="80"/>
      <c r="H1284" s="80"/>
    </row>
    <row r="1285" spans="1:8" s="15" customFormat="1">
      <c r="A1285" s="80"/>
      <c r="B1285" s="80"/>
      <c r="C1285" s="80"/>
      <c r="D1285" s="80"/>
      <c r="E1285" s="80"/>
      <c r="F1285" s="80"/>
      <c r="G1285" s="80"/>
      <c r="H1285" s="80"/>
    </row>
    <row r="1286" spans="1:8" s="15" customFormat="1">
      <c r="A1286" s="80"/>
      <c r="B1286" s="80"/>
      <c r="C1286" s="80"/>
      <c r="D1286" s="80"/>
      <c r="E1286" s="80"/>
      <c r="F1286" s="80"/>
      <c r="G1286" s="80"/>
      <c r="H1286" s="80"/>
    </row>
    <row r="1287" spans="1:8" s="15" customFormat="1">
      <c r="A1287" s="80"/>
      <c r="B1287" s="80"/>
      <c r="C1287" s="80"/>
      <c r="D1287" s="80"/>
      <c r="E1287" s="80"/>
      <c r="F1287" s="80"/>
      <c r="G1287" s="80"/>
      <c r="H1287" s="80"/>
    </row>
    <row r="1288" spans="1:8" s="15" customFormat="1">
      <c r="A1288" s="80"/>
      <c r="B1288" s="80"/>
      <c r="C1288" s="80"/>
      <c r="D1288" s="80"/>
      <c r="E1288" s="80"/>
      <c r="F1288" s="80"/>
      <c r="G1288" s="80"/>
      <c r="H1288" s="80"/>
    </row>
    <row r="1289" spans="1:8" s="15" customFormat="1">
      <c r="A1289" s="80"/>
      <c r="B1289" s="80"/>
      <c r="C1289" s="80"/>
      <c r="D1289" s="80"/>
      <c r="E1289" s="80"/>
      <c r="F1289" s="80"/>
      <c r="G1289" s="80"/>
      <c r="H1289" s="80"/>
    </row>
    <row r="1290" spans="1:8" s="15" customFormat="1">
      <c r="A1290" s="80"/>
      <c r="B1290" s="80"/>
      <c r="C1290" s="80"/>
      <c r="D1290" s="80"/>
      <c r="E1290" s="80"/>
      <c r="F1290" s="80"/>
      <c r="G1290" s="80"/>
      <c r="H1290" s="80"/>
    </row>
    <row r="1291" spans="1:8" s="15" customFormat="1">
      <c r="A1291" s="80"/>
      <c r="B1291" s="80"/>
      <c r="C1291" s="80"/>
      <c r="D1291" s="80"/>
      <c r="E1291" s="80"/>
      <c r="F1291" s="80"/>
      <c r="G1291" s="80"/>
      <c r="H1291" s="80"/>
    </row>
    <row r="1292" spans="1:8" s="15" customFormat="1">
      <c r="A1292" s="80"/>
      <c r="B1292" s="80"/>
      <c r="C1292" s="80"/>
      <c r="D1292" s="80"/>
      <c r="E1292" s="80"/>
      <c r="F1292" s="80"/>
      <c r="G1292" s="80"/>
      <c r="H1292" s="80"/>
    </row>
    <row r="1293" spans="1:8" s="15" customFormat="1">
      <c r="A1293" s="80"/>
      <c r="B1293" s="80"/>
      <c r="C1293" s="80"/>
      <c r="D1293" s="80"/>
      <c r="E1293" s="80"/>
      <c r="F1293" s="80"/>
      <c r="G1293" s="80"/>
      <c r="H1293" s="80"/>
    </row>
    <row r="1294" spans="1:8" s="15" customFormat="1">
      <c r="A1294" s="80"/>
      <c r="B1294" s="80"/>
      <c r="C1294" s="80"/>
      <c r="D1294" s="80"/>
      <c r="E1294" s="80"/>
      <c r="F1294" s="80"/>
      <c r="G1294" s="80"/>
      <c r="H1294" s="80"/>
    </row>
    <row r="1295" spans="1:8" s="15" customFormat="1">
      <c r="A1295" s="80"/>
      <c r="B1295" s="80"/>
      <c r="C1295" s="80"/>
      <c r="D1295" s="80"/>
      <c r="E1295" s="80"/>
      <c r="F1295" s="80"/>
      <c r="G1295" s="80"/>
      <c r="H1295" s="80"/>
    </row>
    <row r="1296" spans="1:8" s="15" customFormat="1">
      <c r="A1296" s="80"/>
      <c r="B1296" s="80"/>
      <c r="C1296" s="80"/>
      <c r="D1296" s="80"/>
      <c r="E1296" s="80"/>
      <c r="F1296" s="80"/>
      <c r="G1296" s="80"/>
      <c r="H1296" s="80"/>
    </row>
    <row r="1297" spans="1:8" s="15" customFormat="1">
      <c r="A1297" s="80"/>
      <c r="B1297" s="80"/>
      <c r="C1297" s="80"/>
      <c r="D1297" s="80"/>
      <c r="E1297" s="80"/>
      <c r="F1297" s="80"/>
      <c r="G1297" s="80"/>
      <c r="H1297" s="80"/>
    </row>
    <row r="1298" spans="1:8" s="15" customFormat="1">
      <c r="A1298" s="80"/>
      <c r="B1298" s="80"/>
      <c r="C1298" s="80"/>
      <c r="D1298" s="80"/>
      <c r="E1298" s="80"/>
      <c r="F1298" s="80"/>
      <c r="G1298" s="80"/>
      <c r="H1298" s="80"/>
    </row>
    <row r="1299" spans="1:8" s="15" customFormat="1">
      <c r="A1299" s="80"/>
      <c r="B1299" s="80"/>
      <c r="C1299" s="80"/>
      <c r="D1299" s="80"/>
      <c r="E1299" s="80"/>
      <c r="F1299" s="80"/>
      <c r="G1299" s="80"/>
      <c r="H1299" s="80"/>
    </row>
    <row r="1300" spans="1:8" s="15" customFormat="1">
      <c r="A1300" s="80"/>
      <c r="B1300" s="80"/>
      <c r="C1300" s="80"/>
      <c r="D1300" s="80"/>
      <c r="E1300" s="80"/>
      <c r="F1300" s="80"/>
      <c r="G1300" s="80"/>
      <c r="H1300" s="80"/>
    </row>
    <row r="1301" spans="1:8" s="15" customFormat="1">
      <c r="A1301" s="80"/>
      <c r="B1301" s="80"/>
      <c r="C1301" s="80"/>
      <c r="D1301" s="80"/>
      <c r="E1301" s="80"/>
      <c r="F1301" s="80"/>
      <c r="G1301" s="80"/>
      <c r="H1301" s="80"/>
    </row>
    <row r="1302" spans="1:8" s="15" customFormat="1">
      <c r="A1302" s="80"/>
      <c r="B1302" s="80"/>
      <c r="C1302" s="80"/>
      <c r="D1302" s="80"/>
      <c r="E1302" s="80"/>
      <c r="F1302" s="80"/>
      <c r="G1302" s="80"/>
      <c r="H1302" s="80"/>
    </row>
    <row r="1303" spans="1:8" s="15" customFormat="1">
      <c r="A1303" s="80"/>
      <c r="B1303" s="80"/>
      <c r="C1303" s="80"/>
      <c r="D1303" s="80"/>
      <c r="E1303" s="80"/>
      <c r="F1303" s="80"/>
      <c r="G1303" s="80"/>
      <c r="H1303" s="80"/>
    </row>
    <row r="1304" spans="1:8" s="15" customFormat="1">
      <c r="A1304" s="80"/>
      <c r="B1304" s="80"/>
      <c r="C1304" s="80"/>
      <c r="D1304" s="80"/>
      <c r="E1304" s="80"/>
      <c r="F1304" s="80"/>
      <c r="G1304" s="80"/>
      <c r="H1304" s="80"/>
    </row>
    <row r="1305" spans="1:8" s="15" customFormat="1">
      <c r="A1305" s="80"/>
      <c r="B1305" s="80"/>
      <c r="C1305" s="80"/>
      <c r="D1305" s="80"/>
      <c r="E1305" s="80"/>
      <c r="F1305" s="80"/>
      <c r="G1305" s="80"/>
      <c r="H1305" s="80"/>
    </row>
    <row r="1306" spans="1:8" s="15" customFormat="1">
      <c r="A1306" s="80"/>
      <c r="B1306" s="80"/>
      <c r="C1306" s="80"/>
      <c r="D1306" s="80"/>
      <c r="E1306" s="80"/>
      <c r="F1306" s="80"/>
      <c r="G1306" s="80"/>
      <c r="H1306" s="80"/>
    </row>
    <row r="1307" spans="1:8" s="15" customFormat="1">
      <c r="A1307" s="80"/>
      <c r="B1307" s="80"/>
      <c r="C1307" s="80"/>
      <c r="D1307" s="80"/>
      <c r="E1307" s="80"/>
      <c r="F1307" s="80"/>
      <c r="G1307" s="80"/>
      <c r="H1307" s="80"/>
    </row>
    <row r="1308" spans="1:8" s="15" customFormat="1">
      <c r="A1308" s="80"/>
      <c r="B1308" s="80"/>
      <c r="C1308" s="80"/>
      <c r="D1308" s="80"/>
      <c r="E1308" s="80"/>
      <c r="F1308" s="80"/>
      <c r="G1308" s="80"/>
      <c r="H1308" s="80"/>
    </row>
    <row r="1309" spans="1:8" s="15" customFormat="1">
      <c r="A1309" s="80"/>
      <c r="B1309" s="80"/>
      <c r="C1309" s="80"/>
      <c r="D1309" s="80"/>
      <c r="E1309" s="80"/>
      <c r="F1309" s="80"/>
      <c r="G1309" s="80"/>
      <c r="H1309" s="80"/>
    </row>
    <row r="1310" spans="1:8" s="15" customFormat="1">
      <c r="A1310" s="80"/>
      <c r="B1310" s="80"/>
      <c r="C1310" s="80"/>
      <c r="D1310" s="80"/>
      <c r="E1310" s="80"/>
      <c r="F1310" s="80"/>
      <c r="G1310" s="80"/>
      <c r="H1310" s="80"/>
    </row>
    <row r="1311" spans="1:8" s="15" customFormat="1">
      <c r="A1311" s="80"/>
      <c r="B1311" s="80"/>
      <c r="C1311" s="80"/>
      <c r="D1311" s="80"/>
      <c r="E1311" s="80"/>
      <c r="F1311" s="80"/>
      <c r="G1311" s="80"/>
      <c r="H1311" s="80"/>
    </row>
    <row r="1312" spans="1:8" s="15" customFormat="1">
      <c r="A1312" s="80"/>
      <c r="B1312" s="80"/>
      <c r="C1312" s="80"/>
      <c r="D1312" s="80"/>
      <c r="E1312" s="80"/>
      <c r="F1312" s="80"/>
      <c r="G1312" s="80"/>
      <c r="H1312" s="80"/>
    </row>
    <row r="1313" spans="1:8" s="15" customFormat="1">
      <c r="A1313" s="80"/>
      <c r="B1313" s="80"/>
      <c r="C1313" s="80"/>
      <c r="D1313" s="80"/>
      <c r="E1313" s="80"/>
      <c r="F1313" s="80"/>
      <c r="G1313" s="80"/>
      <c r="H1313" s="80"/>
    </row>
    <row r="1314" spans="1:8" s="15" customFormat="1">
      <c r="A1314" s="80"/>
      <c r="B1314" s="80"/>
      <c r="C1314" s="80"/>
      <c r="D1314" s="80"/>
      <c r="E1314" s="80"/>
      <c r="F1314" s="80"/>
      <c r="G1314" s="80"/>
      <c r="H1314" s="80"/>
    </row>
    <row r="1315" spans="1:8" s="15" customFormat="1">
      <c r="A1315" s="80"/>
      <c r="B1315" s="80"/>
      <c r="C1315" s="80"/>
      <c r="D1315" s="80"/>
      <c r="E1315" s="80"/>
      <c r="F1315" s="80"/>
      <c r="G1315" s="80"/>
      <c r="H1315" s="80"/>
    </row>
    <row r="1316" spans="1:8" s="15" customFormat="1">
      <c r="A1316" s="80"/>
      <c r="B1316" s="80"/>
      <c r="C1316" s="80"/>
      <c r="D1316" s="80"/>
      <c r="E1316" s="80"/>
      <c r="F1316" s="80"/>
      <c r="G1316" s="80"/>
      <c r="H1316" s="80"/>
    </row>
    <row r="1317" spans="1:8" s="15" customFormat="1">
      <c r="A1317" s="80"/>
      <c r="B1317" s="80"/>
      <c r="C1317" s="80"/>
      <c r="D1317" s="80"/>
      <c r="E1317" s="80"/>
      <c r="F1317" s="80"/>
      <c r="G1317" s="80"/>
      <c r="H1317" s="80"/>
    </row>
    <row r="1318" spans="1:8" s="15" customFormat="1">
      <c r="A1318" s="80"/>
      <c r="B1318" s="80"/>
      <c r="C1318" s="80"/>
      <c r="D1318" s="80"/>
      <c r="E1318" s="80"/>
      <c r="F1318" s="80"/>
      <c r="G1318" s="80"/>
      <c r="H1318" s="80"/>
    </row>
    <row r="1319" spans="1:8" s="15" customFormat="1">
      <c r="A1319" s="80"/>
      <c r="B1319" s="80"/>
      <c r="C1319" s="80"/>
      <c r="D1319" s="80"/>
      <c r="E1319" s="80"/>
      <c r="F1319" s="80"/>
      <c r="G1319" s="80"/>
      <c r="H1319" s="80"/>
    </row>
    <row r="1320" spans="1:8" s="15" customFormat="1">
      <c r="A1320" s="80"/>
      <c r="B1320" s="80"/>
      <c r="C1320" s="80"/>
      <c r="D1320" s="80"/>
      <c r="E1320" s="80"/>
      <c r="F1320" s="80"/>
      <c r="G1320" s="80"/>
      <c r="H1320" s="80"/>
    </row>
    <row r="1321" spans="1:8" s="15" customFormat="1">
      <c r="A1321" s="80"/>
      <c r="B1321" s="80"/>
      <c r="C1321" s="80"/>
      <c r="D1321" s="80"/>
      <c r="E1321" s="80"/>
      <c r="F1321" s="80"/>
      <c r="G1321" s="80"/>
      <c r="H1321" s="80"/>
    </row>
    <row r="1322" spans="1:8" s="15" customFormat="1">
      <c r="A1322" s="80"/>
      <c r="B1322" s="80"/>
      <c r="C1322" s="80"/>
      <c r="D1322" s="80"/>
      <c r="E1322" s="80"/>
      <c r="F1322" s="80"/>
      <c r="G1322" s="80"/>
      <c r="H1322" s="80"/>
    </row>
    <row r="1323" spans="1:8" s="15" customFormat="1">
      <c r="A1323" s="80"/>
      <c r="B1323" s="80"/>
      <c r="C1323" s="80"/>
      <c r="D1323" s="80"/>
      <c r="E1323" s="80"/>
      <c r="F1323" s="80"/>
      <c r="G1323" s="80"/>
      <c r="H1323" s="80"/>
    </row>
    <row r="1324" spans="1:8" s="15" customFormat="1">
      <c r="A1324" s="80"/>
      <c r="B1324" s="80"/>
      <c r="C1324" s="80"/>
      <c r="D1324" s="80"/>
      <c r="E1324" s="80"/>
      <c r="F1324" s="80"/>
      <c r="G1324" s="80"/>
      <c r="H1324" s="80"/>
    </row>
    <row r="1325" spans="1:8" s="15" customFormat="1">
      <c r="A1325" s="80"/>
      <c r="B1325" s="80"/>
      <c r="C1325" s="80"/>
      <c r="D1325" s="80"/>
      <c r="E1325" s="80"/>
      <c r="F1325" s="80"/>
      <c r="G1325" s="80"/>
      <c r="H1325" s="80"/>
    </row>
    <row r="1326" spans="1:8" s="15" customFormat="1">
      <c r="A1326" s="80"/>
      <c r="B1326" s="80"/>
      <c r="C1326" s="80"/>
      <c r="D1326" s="80"/>
      <c r="E1326" s="80"/>
      <c r="F1326" s="80"/>
      <c r="G1326" s="80"/>
      <c r="H1326" s="80"/>
    </row>
    <row r="1327" spans="1:8" s="15" customFormat="1">
      <c r="A1327" s="80"/>
      <c r="B1327" s="80"/>
      <c r="C1327" s="80"/>
      <c r="D1327" s="80"/>
      <c r="E1327" s="80"/>
      <c r="F1327" s="80"/>
      <c r="G1327" s="80"/>
      <c r="H1327" s="80"/>
    </row>
    <row r="1328" spans="1:8" s="15" customFormat="1">
      <c r="A1328" s="80"/>
      <c r="B1328" s="80"/>
      <c r="C1328" s="80"/>
      <c r="D1328" s="80"/>
      <c r="E1328" s="80"/>
      <c r="F1328" s="80"/>
      <c r="G1328" s="80"/>
      <c r="H1328" s="80"/>
    </row>
    <row r="1329" spans="1:8" s="15" customFormat="1">
      <c r="A1329" s="80"/>
      <c r="B1329" s="80"/>
      <c r="C1329" s="80"/>
      <c r="D1329" s="80"/>
      <c r="E1329" s="80"/>
      <c r="F1329" s="80"/>
      <c r="G1329" s="80"/>
      <c r="H1329" s="80"/>
    </row>
    <row r="1330" spans="1:8" s="15" customFormat="1">
      <c r="A1330" s="80"/>
      <c r="B1330" s="80"/>
      <c r="C1330" s="80"/>
      <c r="D1330" s="80"/>
      <c r="E1330" s="80"/>
      <c r="F1330" s="80"/>
      <c r="G1330" s="80"/>
      <c r="H1330" s="80"/>
    </row>
    <row r="1331" spans="1:8" s="15" customFormat="1">
      <c r="A1331" s="80"/>
      <c r="B1331" s="80"/>
      <c r="C1331" s="80"/>
      <c r="D1331" s="80"/>
      <c r="E1331" s="80"/>
      <c r="F1331" s="80"/>
      <c r="G1331" s="80"/>
      <c r="H1331" s="80"/>
    </row>
    <row r="1332" spans="1:8" s="15" customFormat="1">
      <c r="A1332" s="80"/>
      <c r="B1332" s="80"/>
      <c r="C1332" s="80"/>
      <c r="D1332" s="80"/>
      <c r="E1332" s="80"/>
      <c r="F1332" s="80"/>
      <c r="G1332" s="80"/>
      <c r="H1332" s="80"/>
    </row>
    <row r="1333" spans="1:8" s="15" customFormat="1">
      <c r="A1333" s="80"/>
      <c r="B1333" s="80"/>
      <c r="C1333" s="80"/>
      <c r="D1333" s="80"/>
      <c r="E1333" s="80"/>
      <c r="F1333" s="80"/>
      <c r="G1333" s="80"/>
      <c r="H1333" s="80"/>
    </row>
    <row r="1334" spans="1:8" s="15" customFormat="1">
      <c r="A1334" s="80"/>
      <c r="B1334" s="80"/>
      <c r="C1334" s="80"/>
      <c r="D1334" s="80"/>
      <c r="E1334" s="80"/>
      <c r="F1334" s="80"/>
      <c r="G1334" s="80"/>
      <c r="H1334" s="80"/>
    </row>
    <row r="1335" spans="1:8" s="15" customFormat="1">
      <c r="A1335" s="80"/>
      <c r="B1335" s="80"/>
      <c r="C1335" s="80"/>
      <c r="D1335" s="80"/>
      <c r="E1335" s="80"/>
      <c r="F1335" s="80"/>
      <c r="G1335" s="80"/>
      <c r="H1335" s="80"/>
    </row>
    <row r="1336" spans="1:8" s="15" customFormat="1">
      <c r="A1336" s="80"/>
      <c r="B1336" s="80"/>
      <c r="C1336" s="80"/>
      <c r="D1336" s="80"/>
      <c r="E1336" s="80"/>
      <c r="F1336" s="80"/>
      <c r="G1336" s="80"/>
      <c r="H1336" s="80"/>
    </row>
    <row r="1337" spans="1:8" s="15" customFormat="1">
      <c r="A1337" s="80"/>
      <c r="B1337" s="80"/>
      <c r="C1337" s="80"/>
      <c r="D1337" s="80"/>
      <c r="E1337" s="80"/>
      <c r="F1337" s="80"/>
      <c r="G1337" s="80"/>
      <c r="H1337" s="80"/>
    </row>
    <row r="1338" spans="1:8" s="15" customFormat="1">
      <c r="A1338" s="80"/>
      <c r="B1338" s="80"/>
      <c r="C1338" s="80"/>
      <c r="D1338" s="80"/>
      <c r="E1338" s="80"/>
      <c r="F1338" s="80"/>
      <c r="G1338" s="80"/>
      <c r="H1338" s="80"/>
    </row>
    <row r="1339" spans="1:8" s="15" customFormat="1">
      <c r="A1339" s="80"/>
      <c r="B1339" s="80"/>
      <c r="C1339" s="80"/>
      <c r="D1339" s="80"/>
      <c r="E1339" s="80"/>
      <c r="F1339" s="80"/>
      <c r="G1339" s="80"/>
      <c r="H1339" s="80"/>
    </row>
    <row r="1340" spans="1:8" s="15" customFormat="1">
      <c r="A1340" s="80"/>
      <c r="B1340" s="80"/>
      <c r="C1340" s="80"/>
      <c r="D1340" s="80"/>
      <c r="E1340" s="80"/>
      <c r="F1340" s="80"/>
      <c r="G1340" s="80"/>
      <c r="H1340" s="80"/>
    </row>
    <row r="1341" spans="1:8" s="15" customFormat="1">
      <c r="A1341" s="80"/>
      <c r="B1341" s="80"/>
      <c r="C1341" s="80"/>
      <c r="D1341" s="80"/>
      <c r="E1341" s="80"/>
      <c r="F1341" s="80"/>
      <c r="G1341" s="80"/>
      <c r="H1341" s="80"/>
    </row>
    <row r="1342" spans="1:8" s="15" customFormat="1">
      <c r="A1342" s="80"/>
      <c r="B1342" s="80"/>
      <c r="C1342" s="80"/>
      <c r="D1342" s="80"/>
      <c r="E1342" s="80"/>
      <c r="F1342" s="80"/>
      <c r="G1342" s="80"/>
      <c r="H1342" s="80"/>
    </row>
    <row r="1343" spans="1:8" s="15" customFormat="1">
      <c r="A1343" s="80"/>
      <c r="B1343" s="80"/>
      <c r="C1343" s="80"/>
      <c r="D1343" s="80"/>
      <c r="E1343" s="80"/>
      <c r="F1343" s="80"/>
      <c r="G1343" s="80"/>
      <c r="H1343" s="80"/>
    </row>
    <row r="1344" spans="1:8" s="15" customFormat="1">
      <c r="A1344" s="80"/>
      <c r="B1344" s="80"/>
      <c r="C1344" s="80"/>
      <c r="D1344" s="80"/>
      <c r="E1344" s="80"/>
      <c r="F1344" s="80"/>
      <c r="G1344" s="80"/>
      <c r="H1344" s="80"/>
    </row>
    <row r="1345" spans="1:8" s="15" customFormat="1">
      <c r="A1345" s="80"/>
      <c r="B1345" s="80"/>
      <c r="C1345" s="80"/>
      <c r="D1345" s="80"/>
      <c r="E1345" s="80"/>
      <c r="F1345" s="80"/>
      <c r="G1345" s="80"/>
      <c r="H1345" s="80"/>
    </row>
    <row r="1346" spans="1:8" s="15" customFormat="1">
      <c r="A1346" s="80"/>
      <c r="B1346" s="80"/>
      <c r="C1346" s="80"/>
      <c r="D1346" s="80"/>
      <c r="E1346" s="80"/>
      <c r="F1346" s="80"/>
      <c r="G1346" s="80"/>
      <c r="H1346" s="80"/>
    </row>
    <row r="1347" spans="1:8" s="15" customFormat="1">
      <c r="A1347" s="80"/>
      <c r="B1347" s="80"/>
      <c r="C1347" s="80"/>
      <c r="D1347" s="80"/>
      <c r="E1347" s="80"/>
      <c r="F1347" s="80"/>
      <c r="G1347" s="80"/>
      <c r="H1347" s="80"/>
    </row>
    <row r="1348" spans="1:8" s="15" customFormat="1" ht="13.5" customHeight="1">
      <c r="A1348" s="80"/>
      <c r="B1348" s="80"/>
      <c r="C1348" s="80"/>
      <c r="D1348" s="80"/>
      <c r="E1348" s="80"/>
      <c r="F1348" s="80"/>
      <c r="G1348" s="80"/>
      <c r="H1348" s="80"/>
    </row>
    <row r="1349" spans="1:8" s="15" customFormat="1">
      <c r="A1349" s="80"/>
      <c r="B1349" s="80"/>
      <c r="C1349" s="80"/>
      <c r="D1349" s="80"/>
      <c r="E1349" s="80"/>
      <c r="F1349" s="80"/>
      <c r="G1349" s="80"/>
      <c r="H1349" s="80"/>
    </row>
  </sheetData>
  <conditionalFormatting sqref="A18:A998">
    <cfRule type="containsText" dxfId="4" priority="96" stopIfTrue="1" operator="containsText" text="Empty Cell">
      <formula>NOT(ISERROR(SEARCH("Empty Cell",A18)))</formula>
    </cfRule>
  </conditionalFormatting>
  <conditionalFormatting sqref="C18:D77 B27 C79:D999">
    <cfRule type="cellIs" dxfId="3" priority="98" stopIfTrue="1" operator="equal">
      <formula>"ALERT"</formula>
    </cfRule>
  </conditionalFormatting>
  <conditionalFormatting sqref="C1000:D1008">
    <cfRule type="cellIs" dxfId="2" priority="1" stopIfTrue="1" operator="equal">
      <formula>"ALERT"</formula>
    </cfRule>
  </conditionalFormatting>
  <conditionalFormatting sqref="D1:H1001 B1:C65536 D1002 D1003:H65536 F1002:H1002">
    <cfRule type="cellIs" dxfId="1" priority="95" stopIfTrue="1" operator="equal">
      <formula>0</formula>
    </cfRule>
  </conditionalFormatting>
  <conditionalFormatting sqref="F10:F15 B18:H77 D79:H1001 B79:C1007 D1002 F1002:H1002 D1003:H1007">
    <cfRule type="cellIs" dxfId="0" priority="97"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42"/>
  <sheetViews>
    <sheetView workbookViewId="0">
      <selection activeCell="F16" sqref="F16"/>
    </sheetView>
  </sheetViews>
  <sheetFormatPr defaultRowHeight="15"/>
  <cols>
    <col min="1" max="1" width="15.140625" bestFit="1" customWidth="1"/>
    <col min="2" max="2" width="17.5703125" bestFit="1" customWidth="1"/>
  </cols>
  <sheetData>
    <row r="1" spans="1:2">
      <c r="A1" s="2" t="s">
        <v>727</v>
      </c>
      <c r="B1" s="2" t="s">
        <v>728</v>
      </c>
    </row>
    <row r="2" spans="1:2">
      <c r="A2" s="2" t="s">
        <v>727</v>
      </c>
      <c r="B2" s="2" t="s">
        <v>730</v>
      </c>
    </row>
    <row r="3" spans="1:2">
      <c r="A3" s="2" t="s">
        <v>727</v>
      </c>
      <c r="B3" s="2" t="s">
        <v>731</v>
      </c>
    </row>
    <row r="4" spans="1:2">
      <c r="A4" s="2" t="s">
        <v>727</v>
      </c>
      <c r="B4" s="2" t="s">
        <v>732</v>
      </c>
    </row>
    <row r="5" spans="1:2">
      <c r="A5" s="2" t="s">
        <v>727</v>
      </c>
      <c r="B5" s="2" t="s">
        <v>733</v>
      </c>
    </row>
    <row r="6" spans="1:2">
      <c r="A6" s="2" t="s">
        <v>727</v>
      </c>
      <c r="B6" s="2" t="s">
        <v>734</v>
      </c>
    </row>
    <row r="7" spans="1:2">
      <c r="A7" s="2" t="s">
        <v>109</v>
      </c>
      <c r="B7" s="2" t="s">
        <v>735</v>
      </c>
    </row>
    <row r="8" spans="1:2">
      <c r="A8" s="2" t="s">
        <v>737</v>
      </c>
      <c r="B8" s="2" t="s">
        <v>738</v>
      </c>
    </row>
    <row r="9" spans="1:2">
      <c r="A9" s="2" t="s">
        <v>740</v>
      </c>
      <c r="B9" s="2" t="s">
        <v>741</v>
      </c>
    </row>
    <row r="10" spans="1:2">
      <c r="A10" s="2" t="s">
        <v>743</v>
      </c>
      <c r="B10" s="2" t="s">
        <v>744</v>
      </c>
    </row>
    <row r="11" spans="1:2">
      <c r="A11" s="2" t="s">
        <v>743</v>
      </c>
      <c r="B11" s="2" t="s">
        <v>746</v>
      </c>
    </row>
    <row r="12" spans="1:2">
      <c r="A12" s="2" t="s">
        <v>743</v>
      </c>
      <c r="B12" s="2" t="s">
        <v>747</v>
      </c>
    </row>
    <row r="13" spans="1:2">
      <c r="A13" s="2" t="s">
        <v>743</v>
      </c>
      <c r="B13" s="2" t="s">
        <v>748</v>
      </c>
    </row>
    <row r="14" spans="1:2">
      <c r="A14" s="2" t="s">
        <v>749</v>
      </c>
      <c r="B14" s="2" t="s">
        <v>750</v>
      </c>
    </row>
    <row r="15" spans="1:2">
      <c r="A15" s="2" t="s">
        <v>749</v>
      </c>
      <c r="B15" s="2" t="s">
        <v>753</v>
      </c>
    </row>
    <row r="16" spans="1:2">
      <c r="A16" s="2" t="s">
        <v>754</v>
      </c>
      <c r="B16" s="2" t="s">
        <v>755</v>
      </c>
    </row>
    <row r="17" spans="1:2">
      <c r="A17" s="2" t="s">
        <v>754</v>
      </c>
      <c r="B17" s="2" t="s">
        <v>757</v>
      </c>
    </row>
    <row r="18" spans="1:2">
      <c r="A18" s="2" t="s">
        <v>758</v>
      </c>
      <c r="B18" s="2" t="s">
        <v>759</v>
      </c>
    </row>
    <row r="19" spans="1:2">
      <c r="A19" s="2" t="s">
        <v>831</v>
      </c>
      <c r="B19" s="2" t="s">
        <v>762</v>
      </c>
    </row>
    <row r="20" spans="1:2">
      <c r="A20" s="2" t="s">
        <v>765</v>
      </c>
      <c r="B20" s="2" t="s">
        <v>766</v>
      </c>
    </row>
    <row r="21" spans="1:2">
      <c r="A21" s="2" t="s">
        <v>769</v>
      </c>
      <c r="B21" s="2" t="s">
        <v>770</v>
      </c>
    </row>
    <row r="22" spans="1:2">
      <c r="A22" s="2" t="s">
        <v>772</v>
      </c>
      <c r="B22" s="2" t="s">
        <v>773</v>
      </c>
    </row>
    <row r="23" spans="1:2">
      <c r="A23" s="2" t="s">
        <v>775</v>
      </c>
      <c r="B23" s="2" t="s">
        <v>776</v>
      </c>
    </row>
    <row r="24" spans="1:2">
      <c r="A24" s="2" t="s">
        <v>778</v>
      </c>
      <c r="B24" s="2" t="s">
        <v>779</v>
      </c>
    </row>
    <row r="25" spans="1:2">
      <c r="A25" s="2" t="s">
        <v>781</v>
      </c>
      <c r="B25" s="2" t="s">
        <v>782</v>
      </c>
    </row>
    <row r="26" spans="1:2">
      <c r="A26" s="2" t="s">
        <v>781</v>
      </c>
      <c r="B26" s="2" t="s">
        <v>784</v>
      </c>
    </row>
    <row r="27" spans="1:2">
      <c r="A27" s="2" t="s">
        <v>781</v>
      </c>
      <c r="B27" s="2" t="s">
        <v>785</v>
      </c>
    </row>
    <row r="28" spans="1:2">
      <c r="A28" s="2" t="s">
        <v>786</v>
      </c>
      <c r="B28" s="2" t="s">
        <v>787</v>
      </c>
    </row>
    <row r="29" spans="1:2">
      <c r="A29" s="2" t="s">
        <v>789</v>
      </c>
      <c r="B29" s="2" t="s">
        <v>790</v>
      </c>
    </row>
    <row r="30" spans="1:2">
      <c r="A30" s="2" t="s">
        <v>792</v>
      </c>
      <c r="B30" s="2" t="s">
        <v>793</v>
      </c>
    </row>
    <row r="31" spans="1:2">
      <c r="A31" s="2" t="s">
        <v>795</v>
      </c>
      <c r="B31" s="2" t="s">
        <v>796</v>
      </c>
    </row>
    <row r="32" spans="1:2">
      <c r="A32" s="2" t="s">
        <v>798</v>
      </c>
      <c r="B32" s="2" t="s">
        <v>799</v>
      </c>
    </row>
    <row r="33" spans="1:2">
      <c r="A33" s="2" t="s">
        <v>802</v>
      </c>
      <c r="B33" s="2" t="s">
        <v>803</v>
      </c>
    </row>
    <row r="34" spans="1:2">
      <c r="A34" s="2" t="s">
        <v>805</v>
      </c>
      <c r="B34" s="2" t="s">
        <v>806</v>
      </c>
    </row>
    <row r="35" spans="1:2">
      <c r="A35" s="2" t="s">
        <v>808</v>
      </c>
      <c r="B35" s="2" t="s">
        <v>809</v>
      </c>
    </row>
    <row r="36" spans="1:2">
      <c r="A36" s="2" t="s">
        <v>811</v>
      </c>
      <c r="B36" s="2" t="s">
        <v>812</v>
      </c>
    </row>
    <row r="37" spans="1:2">
      <c r="A37" s="2" t="s">
        <v>814</v>
      </c>
      <c r="B37" s="2" t="s">
        <v>815</v>
      </c>
    </row>
    <row r="38" spans="1:2">
      <c r="A38" s="2" t="s">
        <v>817</v>
      </c>
      <c r="B38" s="2" t="s">
        <v>818</v>
      </c>
    </row>
    <row r="39" spans="1:2">
      <c r="A39" s="2" t="s">
        <v>820</v>
      </c>
      <c r="B39" s="2" t="s">
        <v>821</v>
      </c>
    </row>
    <row r="40" spans="1:2">
      <c r="A40" s="2" t="s">
        <v>832</v>
      </c>
      <c r="B40" s="2" t="s">
        <v>824</v>
      </c>
    </row>
    <row r="41" spans="1:2">
      <c r="A41" s="2" t="s">
        <v>826</v>
      </c>
      <c r="B41" s="2" t="s">
        <v>827</v>
      </c>
    </row>
    <row r="42" spans="1:2">
      <c r="A42" s="2" t="s">
        <v>829</v>
      </c>
      <c r="B42" s="2" t="s">
        <v>830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190</v>
      </c>
    </row>
    <row r="6" spans="2:2">
      <c r="B6" s="2" t="s">
        <v>191</v>
      </c>
    </row>
    <row r="7" spans="2:2">
      <c r="B7" s="2" t="s">
        <v>192</v>
      </c>
    </row>
    <row r="8" spans="2:2">
      <c r="B8" s="2" t="s">
        <v>193</v>
      </c>
    </row>
    <row r="9" spans="2:2">
      <c r="B9" s="2" t="s">
        <v>194</v>
      </c>
    </row>
    <row r="10" spans="2:2">
      <c r="B10" s="2" t="s">
        <v>11</v>
      </c>
    </row>
    <row r="11" spans="2:2" ht="15" customHeight="1">
      <c r="B11" s="2" t="s">
        <v>12</v>
      </c>
    </row>
    <row r="12" spans="2:2">
      <c r="B12" s="2" t="s">
        <v>190</v>
      </c>
    </row>
    <row r="13" spans="2:2">
      <c r="B13" s="2" t="s">
        <v>191</v>
      </c>
    </row>
    <row r="14" spans="2:2">
      <c r="B14" s="2" t="s">
        <v>195</v>
      </c>
    </row>
    <row r="15" spans="2:2" ht="15" customHeight="1">
      <c r="B15" s="2" t="s">
        <v>196</v>
      </c>
    </row>
    <row r="16" spans="2:2">
      <c r="B16" s="2" t="s">
        <v>194</v>
      </c>
    </row>
    <row r="17" spans="2:8">
      <c r="B17" s="2" t="s">
        <v>11</v>
      </c>
    </row>
    <row r="18" spans="2:8">
      <c r="B18" s="2" t="s">
        <v>197</v>
      </c>
    </row>
    <row r="19" spans="2:8">
      <c r="B19" s="2" t="s">
        <v>198</v>
      </c>
    </row>
    <row r="20" spans="2:8">
      <c r="B20" s="2" t="s">
        <v>199</v>
      </c>
      <c r="C20" s="2">
        <v>32585</v>
      </c>
    </row>
    <row r="21" spans="2:8">
      <c r="B21" s="2" t="s">
        <v>16</v>
      </c>
      <c r="C21" s="2" t="s">
        <v>200</v>
      </c>
    </row>
    <row r="22" spans="2:8">
      <c r="B22" s="2" t="s">
        <v>201</v>
      </c>
      <c r="C22" s="2" t="s">
        <v>19</v>
      </c>
    </row>
    <row r="23" spans="2:8">
      <c r="B23" s="2" t="s">
        <v>202</v>
      </c>
      <c r="C23" s="2" t="s">
        <v>203</v>
      </c>
      <c r="D23" s="2" t="s">
        <v>204</v>
      </c>
      <c r="E23" s="2" t="s">
        <v>205</v>
      </c>
      <c r="F23" s="2" t="s">
        <v>173</v>
      </c>
      <c r="G23" s="2" t="s">
        <v>206</v>
      </c>
      <c r="H23" s="2" t="s">
        <v>26</v>
      </c>
    </row>
    <row r="24" spans="2:8">
      <c r="B24" s="2">
        <v>2</v>
      </c>
      <c r="C24" s="2" t="s">
        <v>207</v>
      </c>
      <c r="D24" s="2" t="s">
        <v>208</v>
      </c>
      <c r="E24" s="2" t="s">
        <v>30</v>
      </c>
      <c r="F24" s="2" t="s">
        <v>209</v>
      </c>
      <c r="G24" s="2">
        <v>70.52</v>
      </c>
      <c r="H24" s="2">
        <v>141.04</v>
      </c>
    </row>
    <row r="25" spans="2:8">
      <c r="B25" s="2">
        <v>3</v>
      </c>
      <c r="C25" s="2" t="s">
        <v>210</v>
      </c>
      <c r="D25" s="2" t="s">
        <v>211</v>
      </c>
      <c r="E25" s="2" t="s">
        <v>31</v>
      </c>
      <c r="F25" s="2" t="s">
        <v>212</v>
      </c>
      <c r="G25" s="2">
        <v>9.2200000000000006</v>
      </c>
      <c r="H25" s="2">
        <v>27.66</v>
      </c>
    </row>
    <row r="26" spans="2:8">
      <c r="B26" s="2">
        <v>20</v>
      </c>
      <c r="C26" s="2" t="s">
        <v>213</v>
      </c>
      <c r="D26" s="2" t="s">
        <v>32</v>
      </c>
      <c r="E26" s="2" t="s">
        <v>214</v>
      </c>
      <c r="F26" s="2" t="s">
        <v>215</v>
      </c>
      <c r="G26" s="2">
        <v>1.58</v>
      </c>
      <c r="H26" s="2">
        <v>31.6</v>
      </c>
    </row>
    <row r="27" spans="2:8">
      <c r="B27" s="2">
        <v>20</v>
      </c>
      <c r="C27" s="2" t="s">
        <v>213</v>
      </c>
      <c r="D27" s="2" t="s">
        <v>32</v>
      </c>
      <c r="E27" s="2" t="s">
        <v>216</v>
      </c>
      <c r="F27" s="2" t="s">
        <v>215</v>
      </c>
      <c r="G27" s="2">
        <v>1.58</v>
      </c>
      <c r="H27" s="2">
        <v>31.6</v>
      </c>
    </row>
    <row r="28" spans="2:8">
      <c r="B28" s="2">
        <v>20</v>
      </c>
      <c r="C28" s="2" t="s">
        <v>213</v>
      </c>
      <c r="D28" s="2" t="s">
        <v>32</v>
      </c>
      <c r="E28" s="2" t="s">
        <v>217</v>
      </c>
      <c r="F28" s="2" t="s">
        <v>215</v>
      </c>
      <c r="G28" s="2">
        <v>1.58</v>
      </c>
      <c r="H28" s="2">
        <v>31.6</v>
      </c>
    </row>
    <row r="29" spans="2:8">
      <c r="B29" s="2">
        <v>20</v>
      </c>
      <c r="C29" s="2" t="s">
        <v>213</v>
      </c>
      <c r="D29" s="2" t="s">
        <v>32</v>
      </c>
      <c r="E29" s="2" t="s">
        <v>218</v>
      </c>
      <c r="F29" s="2" t="s">
        <v>215</v>
      </c>
      <c r="G29" s="2">
        <v>1.58</v>
      </c>
      <c r="H29" s="2">
        <v>31.6</v>
      </c>
    </row>
    <row r="30" spans="2:8">
      <c r="B30" s="2">
        <v>30</v>
      </c>
      <c r="C30" s="2" t="s">
        <v>219</v>
      </c>
      <c r="D30" s="2" t="s">
        <v>31</v>
      </c>
      <c r="F30" s="2" t="s">
        <v>220</v>
      </c>
      <c r="G30" s="2">
        <v>0.85</v>
      </c>
      <c r="H30" s="2">
        <v>25.5</v>
      </c>
    </row>
    <row r="31" spans="2:8">
      <c r="B31" s="2">
        <v>10</v>
      </c>
      <c r="C31" s="2" t="s">
        <v>221</v>
      </c>
      <c r="D31" s="2" t="s">
        <v>222</v>
      </c>
      <c r="F31" s="2" t="s">
        <v>223</v>
      </c>
      <c r="G31" s="2">
        <v>24.9</v>
      </c>
      <c r="H31" s="2">
        <v>249</v>
      </c>
    </row>
    <row r="32" spans="2:8">
      <c r="B32" s="2">
        <v>10</v>
      </c>
      <c r="C32" s="2" t="s">
        <v>221</v>
      </c>
      <c r="D32" s="2" t="s">
        <v>224</v>
      </c>
      <c r="F32" s="2" t="s">
        <v>223</v>
      </c>
      <c r="G32" s="2">
        <v>26.37</v>
      </c>
      <c r="H32" s="2">
        <v>263.7</v>
      </c>
    </row>
    <row r="33" spans="2:8">
      <c r="B33" s="2">
        <v>20</v>
      </c>
      <c r="C33" s="2" t="s">
        <v>225</v>
      </c>
      <c r="D33" s="2" t="s">
        <v>30</v>
      </c>
      <c r="F33" s="2" t="s">
        <v>226</v>
      </c>
      <c r="G33" s="2">
        <v>20.28</v>
      </c>
      <c r="H33" s="2">
        <v>405.6</v>
      </c>
    </row>
    <row r="34" spans="2:8">
      <c r="B34" s="2">
        <v>40</v>
      </c>
      <c r="C34" s="2" t="s">
        <v>225</v>
      </c>
      <c r="D34" s="2" t="s">
        <v>31</v>
      </c>
      <c r="F34" s="2" t="s">
        <v>226</v>
      </c>
      <c r="G34" s="2">
        <v>25.07</v>
      </c>
      <c r="H34" s="95">
        <v>1002.8</v>
      </c>
    </row>
    <row r="35" spans="2:8">
      <c r="B35" s="2">
        <v>20</v>
      </c>
      <c r="C35" s="2" t="s">
        <v>225</v>
      </c>
      <c r="D35" s="2" t="s">
        <v>32</v>
      </c>
      <c r="F35" s="2" t="s">
        <v>226</v>
      </c>
      <c r="G35" s="2">
        <v>30.75</v>
      </c>
      <c r="H35" s="2">
        <v>615</v>
      </c>
    </row>
    <row r="36" spans="2:8">
      <c r="B36" s="2">
        <v>3</v>
      </c>
      <c r="C36" s="2" t="s">
        <v>227</v>
      </c>
      <c r="F36" s="2" t="s">
        <v>228</v>
      </c>
      <c r="G36" s="2">
        <v>155.41999999999999</v>
      </c>
      <c r="H36" s="2">
        <v>466.26</v>
      </c>
    </row>
    <row r="37" spans="2:8">
      <c r="B37" s="2">
        <v>8</v>
      </c>
      <c r="C37" s="2" t="s">
        <v>229</v>
      </c>
      <c r="D37" s="2" t="s">
        <v>230</v>
      </c>
      <c r="F37" s="2" t="s">
        <v>231</v>
      </c>
      <c r="G37" s="2">
        <v>18.13</v>
      </c>
      <c r="H37" s="2">
        <v>145.04</v>
      </c>
    </row>
    <row r="38" spans="2:8">
      <c r="B38" s="2">
        <v>2</v>
      </c>
      <c r="C38" s="2" t="s">
        <v>229</v>
      </c>
      <c r="D38" s="2" t="s">
        <v>232</v>
      </c>
      <c r="F38" s="2" t="s">
        <v>231</v>
      </c>
      <c r="G38" s="2">
        <v>19.52</v>
      </c>
      <c r="H38" s="2">
        <v>39.04</v>
      </c>
    </row>
    <row r="39" spans="2:8">
      <c r="B39" s="2">
        <v>3</v>
      </c>
      <c r="C39" s="2" t="s">
        <v>229</v>
      </c>
      <c r="D39" s="2" t="s">
        <v>233</v>
      </c>
      <c r="F39" s="2" t="s">
        <v>231</v>
      </c>
      <c r="G39" s="2">
        <v>21.3</v>
      </c>
      <c r="H39" s="2">
        <v>63.9</v>
      </c>
    </row>
    <row r="40" spans="2:8">
      <c r="B40" s="2">
        <v>2</v>
      </c>
      <c r="C40" s="2" t="s">
        <v>229</v>
      </c>
      <c r="D40" s="2" t="s">
        <v>234</v>
      </c>
      <c r="F40" s="2" t="s">
        <v>231</v>
      </c>
      <c r="G40" s="2">
        <v>18.829999999999998</v>
      </c>
      <c r="H40" s="2">
        <v>37.659999999999997</v>
      </c>
    </row>
    <row r="41" spans="2:8">
      <c r="B41" s="2">
        <v>6</v>
      </c>
      <c r="C41" s="2" t="s">
        <v>229</v>
      </c>
      <c r="D41" s="2" t="s">
        <v>235</v>
      </c>
      <c r="F41" s="2" t="s">
        <v>231</v>
      </c>
      <c r="G41" s="2">
        <v>20.22</v>
      </c>
      <c r="H41" s="2">
        <v>121.32</v>
      </c>
    </row>
    <row r="42" spans="2:8">
      <c r="B42" s="2">
        <v>7</v>
      </c>
      <c r="C42" s="2" t="s">
        <v>229</v>
      </c>
      <c r="D42" s="2" t="s">
        <v>236</v>
      </c>
      <c r="F42" s="2" t="s">
        <v>231</v>
      </c>
      <c r="G42" s="2">
        <v>22</v>
      </c>
      <c r="H42" s="2">
        <v>154</v>
      </c>
    </row>
    <row r="43" spans="2:8">
      <c r="B43" s="2">
        <v>10</v>
      </c>
      <c r="C43" s="2" t="s">
        <v>229</v>
      </c>
      <c r="D43" s="2" t="s">
        <v>237</v>
      </c>
      <c r="F43" s="2" t="s">
        <v>231</v>
      </c>
      <c r="G43" s="2">
        <v>19.48</v>
      </c>
      <c r="H43" s="2">
        <v>194.8</v>
      </c>
    </row>
    <row r="44" spans="2:8">
      <c r="B44" s="2">
        <v>8</v>
      </c>
      <c r="C44" s="2" t="s">
        <v>229</v>
      </c>
      <c r="D44" s="2" t="s">
        <v>238</v>
      </c>
      <c r="F44" s="2" t="s">
        <v>231</v>
      </c>
      <c r="G44" s="2">
        <v>20.88</v>
      </c>
      <c r="H44" s="2">
        <v>167.04</v>
      </c>
    </row>
    <row r="45" spans="2:8">
      <c r="B45" s="2">
        <v>9</v>
      </c>
      <c r="C45" s="2" t="s">
        <v>229</v>
      </c>
      <c r="D45" s="2" t="s">
        <v>239</v>
      </c>
      <c r="F45" s="2" t="s">
        <v>231</v>
      </c>
      <c r="G45" s="2">
        <v>22.66</v>
      </c>
      <c r="H45" s="2">
        <v>203.94</v>
      </c>
    </row>
    <row r="46" spans="2:8">
      <c r="B46" s="2">
        <v>1</v>
      </c>
      <c r="C46" s="2" t="s">
        <v>240</v>
      </c>
      <c r="D46" s="2" t="s">
        <v>32</v>
      </c>
      <c r="E46" s="2" t="s">
        <v>112</v>
      </c>
      <c r="F46" s="2" t="s">
        <v>241</v>
      </c>
      <c r="G46" s="2">
        <v>2.64</v>
      </c>
      <c r="H46" s="2">
        <v>2.64</v>
      </c>
    </row>
    <row r="47" spans="2:8">
      <c r="B47" s="2">
        <v>1</v>
      </c>
      <c r="C47" s="2" t="s">
        <v>240</v>
      </c>
      <c r="D47" s="2" t="s">
        <v>32</v>
      </c>
      <c r="E47" s="2" t="s">
        <v>214</v>
      </c>
      <c r="F47" s="2" t="s">
        <v>241</v>
      </c>
      <c r="G47" s="2">
        <v>2.64</v>
      </c>
      <c r="H47" s="2">
        <v>2.64</v>
      </c>
    </row>
    <row r="48" spans="2:8">
      <c r="B48" s="2">
        <v>1</v>
      </c>
      <c r="C48" s="2" t="s">
        <v>240</v>
      </c>
      <c r="D48" s="2" t="s">
        <v>32</v>
      </c>
      <c r="E48" s="2" t="s">
        <v>216</v>
      </c>
      <c r="F48" s="2" t="s">
        <v>241</v>
      </c>
      <c r="G48" s="2">
        <v>2.64</v>
      </c>
      <c r="H48" s="2">
        <v>2.64</v>
      </c>
    </row>
    <row r="49" spans="2:8">
      <c r="B49" s="2">
        <v>1</v>
      </c>
      <c r="C49" s="2" t="s">
        <v>240</v>
      </c>
      <c r="D49" s="2" t="s">
        <v>32</v>
      </c>
      <c r="E49" s="2" t="s">
        <v>217</v>
      </c>
      <c r="F49" s="2" t="s">
        <v>241</v>
      </c>
      <c r="G49" s="2">
        <v>2.64</v>
      </c>
      <c r="H49" s="2">
        <v>2.64</v>
      </c>
    </row>
    <row r="50" spans="2:8">
      <c r="B50" s="2">
        <v>20</v>
      </c>
      <c r="C50" s="2" t="s">
        <v>242</v>
      </c>
      <c r="D50" s="2" t="s">
        <v>243</v>
      </c>
      <c r="F50" s="2" t="s">
        <v>244</v>
      </c>
      <c r="G50" s="2">
        <v>5.37</v>
      </c>
      <c r="H50" s="2">
        <v>107.4</v>
      </c>
    </row>
    <row r="51" spans="2:8">
      <c r="B51" s="2">
        <v>1</v>
      </c>
      <c r="C51" s="2" t="s">
        <v>245</v>
      </c>
      <c r="D51" s="2" t="s">
        <v>246</v>
      </c>
      <c r="E51" s="2" t="s">
        <v>218</v>
      </c>
      <c r="F51" s="2" t="s">
        <v>247</v>
      </c>
      <c r="G51" s="2">
        <v>27.52</v>
      </c>
      <c r="H51" s="2">
        <v>27.52</v>
      </c>
    </row>
    <row r="52" spans="2:8">
      <c r="B52" s="2">
        <v>1</v>
      </c>
      <c r="C52" s="2" t="s">
        <v>245</v>
      </c>
      <c r="D52" s="2" t="s">
        <v>248</v>
      </c>
      <c r="E52" s="2" t="s">
        <v>214</v>
      </c>
      <c r="F52" s="2" t="s">
        <v>247</v>
      </c>
      <c r="G52" s="2">
        <v>251.15</v>
      </c>
      <c r="H52" s="2">
        <v>251.15</v>
      </c>
    </row>
    <row r="53" spans="2:8">
      <c r="B53" s="2">
        <v>20</v>
      </c>
      <c r="C53" s="2" t="s">
        <v>249</v>
      </c>
      <c r="D53" s="2" t="s">
        <v>42</v>
      </c>
      <c r="F53" s="2" t="s">
        <v>250</v>
      </c>
      <c r="G53" s="2">
        <v>0.34</v>
      </c>
      <c r="H53" s="2">
        <v>6.8</v>
      </c>
    </row>
    <row r="54" spans="2:8">
      <c r="B54" s="2">
        <v>10</v>
      </c>
      <c r="C54" s="2" t="s">
        <v>251</v>
      </c>
      <c r="D54" s="2" t="s">
        <v>243</v>
      </c>
      <c r="F54" s="2" t="s">
        <v>252</v>
      </c>
      <c r="G54" s="2">
        <v>1.01</v>
      </c>
      <c r="H54" s="2">
        <v>10.1</v>
      </c>
    </row>
    <row r="55" spans="2:8">
      <c r="B55" s="2">
        <v>5</v>
      </c>
      <c r="C55" s="2" t="s">
        <v>253</v>
      </c>
      <c r="D55" s="2" t="s">
        <v>112</v>
      </c>
      <c r="F55" s="2" t="s">
        <v>254</v>
      </c>
      <c r="G55" s="2">
        <v>1.29</v>
      </c>
      <c r="H55" s="2">
        <v>6.45</v>
      </c>
    </row>
    <row r="56" spans="2:8">
      <c r="B56" s="2">
        <v>5</v>
      </c>
      <c r="C56" s="2" t="s">
        <v>253</v>
      </c>
      <c r="D56" s="2" t="s">
        <v>214</v>
      </c>
      <c r="F56" s="2" t="s">
        <v>254</v>
      </c>
      <c r="G56" s="2">
        <v>1.29</v>
      </c>
      <c r="H56" s="2">
        <v>6.45</v>
      </c>
    </row>
    <row r="57" spans="2:8">
      <c r="B57" s="2">
        <v>2</v>
      </c>
      <c r="C57" s="2" t="s">
        <v>255</v>
      </c>
      <c r="F57" s="2" t="s">
        <v>256</v>
      </c>
      <c r="G57" s="2">
        <v>28.26</v>
      </c>
      <c r="H57" s="2">
        <v>56.52</v>
      </c>
    </row>
    <row r="58" spans="2:8">
      <c r="B58" s="2">
        <v>2</v>
      </c>
      <c r="C58" s="2" t="s">
        <v>257</v>
      </c>
      <c r="F58" s="2" t="s">
        <v>258</v>
      </c>
      <c r="G58" s="2">
        <v>30.09</v>
      </c>
      <c r="H58" s="2">
        <v>60.18</v>
      </c>
    </row>
    <row r="59" spans="2:8">
      <c r="F59" s="2" t="s">
        <v>259</v>
      </c>
      <c r="G59" s="95">
        <v>4992.83</v>
      </c>
    </row>
    <row r="60" spans="2:8">
      <c r="F60" s="2" t="s">
        <v>260</v>
      </c>
      <c r="G60" s="2">
        <v>624.1</v>
      </c>
    </row>
    <row r="61" spans="2:8">
      <c r="F61" s="2" t="s">
        <v>261</v>
      </c>
      <c r="G61" s="95">
        <v>4368.7299999999996</v>
      </c>
    </row>
    <row r="62" spans="2:8">
      <c r="F62" s="2" t="s">
        <v>262</v>
      </c>
      <c r="G62" s="2" t="s">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281</v>
      </c>
    </row>
    <row r="6" spans="2:2">
      <c r="B6" s="2" t="s">
        <v>282</v>
      </c>
    </row>
    <row r="7" spans="2:2">
      <c r="B7" s="2" t="s">
        <v>283</v>
      </c>
    </row>
    <row r="8" spans="2:2">
      <c r="B8" s="2" t="s">
        <v>284</v>
      </c>
    </row>
    <row r="10" spans="2:2">
      <c r="B10" s="2" t="s">
        <v>11</v>
      </c>
    </row>
    <row r="11" spans="2:2" ht="15" customHeight="1">
      <c r="B11" s="2" t="s">
        <v>12</v>
      </c>
    </row>
    <row r="12" spans="2:2">
      <c r="B12" s="2" t="s">
        <v>281</v>
      </c>
    </row>
    <row r="13" spans="2:2">
      <c r="B13" s="2" t="s">
        <v>282</v>
      </c>
    </row>
    <row r="14" spans="2:2">
      <c r="B14" s="2" t="s">
        <v>283</v>
      </c>
    </row>
    <row r="15" spans="2:2" ht="15" customHeight="1">
      <c r="B15" s="2" t="s">
        <v>284</v>
      </c>
    </row>
    <row r="16" spans="2:2">
      <c r="B16" s="2" t="s">
        <v>11</v>
      </c>
    </row>
    <row r="18" spans="2:9">
      <c r="B18" s="2" t="s">
        <v>285</v>
      </c>
    </row>
    <row r="19" spans="2:9">
      <c r="B19" s="2" t="s">
        <v>286</v>
      </c>
    </row>
    <row r="20" spans="2:9">
      <c r="B20" s="2" t="s">
        <v>199</v>
      </c>
      <c r="C20" s="2">
        <v>32609</v>
      </c>
    </row>
    <row r="21" spans="2:9">
      <c r="B21" s="2" t="s">
        <v>16</v>
      </c>
      <c r="C21" s="100">
        <v>44896</v>
      </c>
    </row>
    <row r="22" spans="2:9">
      <c r="B22" s="2" t="s">
        <v>201</v>
      </c>
      <c r="C22" s="2" t="s">
        <v>287</v>
      </c>
    </row>
    <row r="23" spans="2:9">
      <c r="B23" s="2" t="s">
        <v>202</v>
      </c>
      <c r="C23" s="2" t="s">
        <v>203</v>
      </c>
      <c r="D23" s="2" t="s">
        <v>288</v>
      </c>
      <c r="E23" s="2" t="s">
        <v>204</v>
      </c>
      <c r="F23" s="2" t="s">
        <v>205</v>
      </c>
      <c r="G23" s="2" t="s">
        <v>173</v>
      </c>
      <c r="H23" s="2" t="s">
        <v>206</v>
      </c>
      <c r="I23" s="2" t="s">
        <v>26</v>
      </c>
    </row>
    <row r="24" spans="2:9">
      <c r="B24" s="2">
        <v>500</v>
      </c>
      <c r="C24" s="2" t="s">
        <v>289</v>
      </c>
      <c r="D24" s="2" t="s">
        <v>290</v>
      </c>
      <c r="E24" s="2" t="s">
        <v>246</v>
      </c>
      <c r="F24" s="2" t="s">
        <v>243</v>
      </c>
      <c r="G24" s="2" t="s">
        <v>291</v>
      </c>
      <c r="H24" s="2">
        <v>78.430000000000007</v>
      </c>
      <c r="I24" s="95">
        <v>39215</v>
      </c>
    </row>
    <row r="25" spans="2:9">
      <c r="B25" s="2">
        <v>1</v>
      </c>
      <c r="C25" s="2" t="s">
        <v>289</v>
      </c>
      <c r="D25" s="2" t="s">
        <v>290</v>
      </c>
      <c r="E25" s="2" t="s">
        <v>246</v>
      </c>
      <c r="F25" s="2" t="s">
        <v>214</v>
      </c>
      <c r="G25" s="2" t="s">
        <v>291</v>
      </c>
      <c r="H25" s="2">
        <v>78.430000000000007</v>
      </c>
      <c r="I25" s="2">
        <v>78.430000000000007</v>
      </c>
    </row>
    <row r="26" spans="2:9">
      <c r="B26" s="2">
        <v>1</v>
      </c>
      <c r="C26" s="2" t="s">
        <v>289</v>
      </c>
      <c r="D26" s="2" t="s">
        <v>292</v>
      </c>
      <c r="E26" s="2" t="s">
        <v>208</v>
      </c>
      <c r="F26" s="2" t="s">
        <v>214</v>
      </c>
      <c r="G26" s="2" t="s">
        <v>291</v>
      </c>
      <c r="H26" s="2">
        <v>309.60000000000002</v>
      </c>
      <c r="I26" s="2">
        <v>309.60000000000002</v>
      </c>
    </row>
    <row r="27" spans="2:9">
      <c r="B27" s="2">
        <v>1</v>
      </c>
      <c r="C27" s="2" t="s">
        <v>293</v>
      </c>
      <c r="D27" s="2" t="s">
        <v>294</v>
      </c>
      <c r="E27" s="2" t="s">
        <v>32</v>
      </c>
      <c r="G27" s="2" t="s">
        <v>295</v>
      </c>
      <c r="H27" s="2">
        <v>1.0900000000000001</v>
      </c>
      <c r="I27" s="2">
        <v>1.0900000000000001</v>
      </c>
    </row>
    <row r="28" spans="2:9">
      <c r="B28" s="2">
        <v>1</v>
      </c>
      <c r="C28" s="2" t="s">
        <v>296</v>
      </c>
      <c r="D28" s="2" t="s">
        <v>297</v>
      </c>
      <c r="E28" s="2" t="s">
        <v>298</v>
      </c>
      <c r="F28" s="2" t="s">
        <v>243</v>
      </c>
      <c r="G28" s="2" t="s">
        <v>299</v>
      </c>
      <c r="H28" s="2">
        <v>0.93</v>
      </c>
      <c r="I28" s="2">
        <v>0.93</v>
      </c>
    </row>
    <row r="29" spans="2:9">
      <c r="B29" s="2">
        <v>1</v>
      </c>
      <c r="C29" s="2" t="s">
        <v>300</v>
      </c>
      <c r="D29" s="2" t="s">
        <v>301</v>
      </c>
      <c r="E29" s="2" t="s">
        <v>302</v>
      </c>
      <c r="F29" s="2" t="s">
        <v>243</v>
      </c>
      <c r="G29" s="2" t="s">
        <v>303</v>
      </c>
      <c r="H29" s="2">
        <v>0.49</v>
      </c>
      <c r="I29" s="2">
        <v>0.49</v>
      </c>
    </row>
    <row r="30" spans="2:9">
      <c r="B30" s="2">
        <v>1</v>
      </c>
      <c r="C30" s="2" t="s">
        <v>304</v>
      </c>
      <c r="D30" s="2" t="s">
        <v>305</v>
      </c>
      <c r="E30" s="2" t="s">
        <v>30</v>
      </c>
      <c r="F30" s="2" t="s">
        <v>306</v>
      </c>
      <c r="G30" s="2" t="s">
        <v>307</v>
      </c>
      <c r="H30" s="2">
        <v>28.06</v>
      </c>
      <c r="I30" s="2">
        <v>28.06</v>
      </c>
    </row>
    <row r="31" spans="2:9">
      <c r="B31" s="2">
        <v>1</v>
      </c>
      <c r="C31" s="2" t="s">
        <v>308</v>
      </c>
      <c r="D31" s="2" t="s">
        <v>309</v>
      </c>
      <c r="E31" s="2" t="s">
        <v>302</v>
      </c>
      <c r="F31" s="2" t="s">
        <v>243</v>
      </c>
      <c r="G31" s="2" t="s">
        <v>310</v>
      </c>
      <c r="H31" s="2">
        <v>0.63</v>
      </c>
      <c r="I31" s="2">
        <v>0.63</v>
      </c>
    </row>
    <row r="32" spans="2:9">
      <c r="B32" s="2">
        <v>1</v>
      </c>
      <c r="C32" s="2" t="s">
        <v>311</v>
      </c>
      <c r="D32" s="2" t="s">
        <v>312</v>
      </c>
      <c r="E32" s="2" t="s">
        <v>112</v>
      </c>
      <c r="G32" s="2" t="s">
        <v>313</v>
      </c>
      <c r="H32" s="2">
        <v>0.99</v>
      </c>
      <c r="I32" s="2">
        <v>0.99</v>
      </c>
    </row>
    <row r="33" spans="2:9">
      <c r="B33" s="2">
        <v>1</v>
      </c>
      <c r="C33" s="2" t="s">
        <v>311</v>
      </c>
      <c r="D33" s="2" t="s">
        <v>312</v>
      </c>
      <c r="E33" s="2" t="s">
        <v>214</v>
      </c>
      <c r="G33" s="2" t="s">
        <v>313</v>
      </c>
      <c r="H33" s="2">
        <v>0.99</v>
      </c>
      <c r="I33" s="2">
        <v>0.99</v>
      </c>
    </row>
    <row r="34" spans="2:9">
      <c r="B34" s="2">
        <v>1</v>
      </c>
      <c r="C34" s="2" t="s">
        <v>311</v>
      </c>
      <c r="D34" s="2" t="s">
        <v>312</v>
      </c>
      <c r="E34" s="2" t="s">
        <v>216</v>
      </c>
      <c r="G34" s="2" t="s">
        <v>313</v>
      </c>
      <c r="H34" s="2">
        <v>0.99</v>
      </c>
      <c r="I34" s="2">
        <v>0.99</v>
      </c>
    </row>
    <row r="35" spans="2:9">
      <c r="B35" s="2">
        <v>1</v>
      </c>
      <c r="C35" s="2" t="s">
        <v>311</v>
      </c>
      <c r="D35" s="2" t="s">
        <v>312</v>
      </c>
      <c r="E35" s="2" t="s">
        <v>217</v>
      </c>
      <c r="G35" s="2" t="s">
        <v>313</v>
      </c>
      <c r="H35" s="2">
        <v>0.99</v>
      </c>
      <c r="I35" s="2">
        <v>0.99</v>
      </c>
    </row>
    <row r="36" spans="2:9">
      <c r="B36" s="2">
        <v>1</v>
      </c>
      <c r="C36" s="2" t="s">
        <v>311</v>
      </c>
      <c r="D36" s="2" t="s">
        <v>312</v>
      </c>
      <c r="E36" s="2" t="s">
        <v>267</v>
      </c>
      <c r="G36" s="2" t="s">
        <v>313</v>
      </c>
      <c r="H36" s="2">
        <v>0.99</v>
      </c>
      <c r="I36" s="2">
        <v>0.99</v>
      </c>
    </row>
    <row r="37" spans="2:9">
      <c r="B37" s="2">
        <v>1</v>
      </c>
      <c r="C37" s="2" t="s">
        <v>311</v>
      </c>
      <c r="D37" s="2" t="s">
        <v>312</v>
      </c>
      <c r="E37" s="2" t="s">
        <v>218</v>
      </c>
      <c r="G37" s="2" t="s">
        <v>313</v>
      </c>
      <c r="H37" s="2">
        <v>0.99</v>
      </c>
      <c r="I37" s="2">
        <v>0.99</v>
      </c>
    </row>
    <row r="38" spans="2:9">
      <c r="B38" s="2">
        <v>1</v>
      </c>
      <c r="C38" s="2" t="s">
        <v>311</v>
      </c>
      <c r="D38" s="2" t="s">
        <v>312</v>
      </c>
      <c r="E38" s="2" t="s">
        <v>269</v>
      </c>
      <c r="G38" s="2" t="s">
        <v>313</v>
      </c>
      <c r="H38" s="2">
        <v>0.99</v>
      </c>
      <c r="I38" s="2">
        <v>0.99</v>
      </c>
    </row>
    <row r="39" spans="2:9">
      <c r="B39" s="2">
        <v>1</v>
      </c>
      <c r="C39" s="2" t="s">
        <v>311</v>
      </c>
      <c r="D39" s="2" t="s">
        <v>312</v>
      </c>
      <c r="E39" s="2" t="s">
        <v>270</v>
      </c>
      <c r="G39" s="2" t="s">
        <v>313</v>
      </c>
      <c r="H39" s="2">
        <v>0.99</v>
      </c>
      <c r="I39" s="2">
        <v>0.99</v>
      </c>
    </row>
    <row r="40" spans="2:9">
      <c r="B40" s="2">
        <v>1</v>
      </c>
      <c r="C40" s="2" t="s">
        <v>311</v>
      </c>
      <c r="D40" s="2" t="s">
        <v>312</v>
      </c>
      <c r="E40" s="2" t="s">
        <v>271</v>
      </c>
      <c r="G40" s="2" t="s">
        <v>313</v>
      </c>
      <c r="H40" s="2">
        <v>0.99</v>
      </c>
      <c r="I40" s="2">
        <v>0.99</v>
      </c>
    </row>
    <row r="41" spans="2:9">
      <c r="B41" s="2">
        <v>1</v>
      </c>
      <c r="C41" s="2" t="s">
        <v>311</v>
      </c>
      <c r="D41" s="2" t="s">
        <v>312</v>
      </c>
      <c r="E41" s="2" t="s">
        <v>272</v>
      </c>
      <c r="G41" s="2" t="s">
        <v>313</v>
      </c>
      <c r="H41" s="2">
        <v>0.99</v>
      </c>
      <c r="I41" s="2">
        <v>0.99</v>
      </c>
    </row>
    <row r="42" spans="2:9">
      <c r="B42" s="2">
        <v>1</v>
      </c>
      <c r="C42" s="2" t="s">
        <v>311</v>
      </c>
      <c r="D42" s="2" t="s">
        <v>312</v>
      </c>
      <c r="E42" s="2" t="s">
        <v>314</v>
      </c>
      <c r="G42" s="2" t="s">
        <v>313</v>
      </c>
      <c r="H42" s="2">
        <v>0.99</v>
      </c>
      <c r="I42" s="2">
        <v>0.99</v>
      </c>
    </row>
    <row r="43" spans="2:9">
      <c r="B43" s="2">
        <v>1</v>
      </c>
      <c r="C43" s="2" t="s">
        <v>311</v>
      </c>
      <c r="D43" s="2" t="s">
        <v>312</v>
      </c>
      <c r="E43" s="2" t="s">
        <v>273</v>
      </c>
      <c r="G43" s="2" t="s">
        <v>313</v>
      </c>
      <c r="H43" s="2">
        <v>0.99</v>
      </c>
      <c r="I43" s="2">
        <v>0.99</v>
      </c>
    </row>
    <row r="44" spans="2:9">
      <c r="B44" s="2">
        <v>1</v>
      </c>
      <c r="C44" s="2" t="s">
        <v>311</v>
      </c>
      <c r="D44" s="2" t="s">
        <v>312</v>
      </c>
      <c r="E44" s="2" t="s">
        <v>315</v>
      </c>
      <c r="G44" s="2" t="s">
        <v>313</v>
      </c>
      <c r="H44" s="2">
        <v>0.99</v>
      </c>
      <c r="I44" s="2">
        <v>0.99</v>
      </c>
    </row>
    <row r="45" spans="2:9">
      <c r="B45" s="2">
        <v>1</v>
      </c>
      <c r="C45" s="2" t="s">
        <v>316</v>
      </c>
      <c r="D45" s="2" t="s">
        <v>317</v>
      </c>
      <c r="E45" s="2" t="s">
        <v>318</v>
      </c>
      <c r="G45" s="2" t="s">
        <v>319</v>
      </c>
      <c r="H45" s="2">
        <v>2.5299999999999998</v>
      </c>
      <c r="I45" s="2">
        <v>2.5299999999999998</v>
      </c>
    </row>
    <row r="46" spans="2:9">
      <c r="B46" s="2">
        <v>1</v>
      </c>
      <c r="C46" s="2" t="s">
        <v>320</v>
      </c>
      <c r="D46" s="2" t="s">
        <v>321</v>
      </c>
      <c r="G46" s="2" t="s">
        <v>322</v>
      </c>
      <c r="H46" s="2">
        <v>0.79</v>
      </c>
      <c r="I46" s="2">
        <v>0.79</v>
      </c>
    </row>
    <row r="47" spans="2:9">
      <c r="B47" s="2">
        <v>1</v>
      </c>
      <c r="C47" s="2" t="s">
        <v>323</v>
      </c>
      <c r="D47" s="2" t="s">
        <v>324</v>
      </c>
      <c r="E47" s="2" t="s">
        <v>318</v>
      </c>
      <c r="G47" s="2" t="s">
        <v>325</v>
      </c>
      <c r="H47" s="2">
        <v>2.8</v>
      </c>
      <c r="I47" s="2">
        <v>2.8</v>
      </c>
    </row>
    <row r="48" spans="2:9">
      <c r="B48" s="2">
        <v>1</v>
      </c>
      <c r="C48" s="2" t="s">
        <v>326</v>
      </c>
      <c r="D48" s="2" t="s">
        <v>327</v>
      </c>
      <c r="E48" s="2" t="s">
        <v>302</v>
      </c>
      <c r="F48" s="2" t="s">
        <v>243</v>
      </c>
      <c r="G48" s="2" t="s">
        <v>328</v>
      </c>
      <c r="H48" s="2">
        <v>2.17</v>
      </c>
      <c r="I48" s="2">
        <v>2.17</v>
      </c>
    </row>
    <row r="49" spans="2:9">
      <c r="B49" s="2">
        <v>1</v>
      </c>
      <c r="C49" s="2" t="s">
        <v>329</v>
      </c>
      <c r="D49" s="2" t="s">
        <v>330</v>
      </c>
      <c r="E49" s="2" t="s">
        <v>318</v>
      </c>
      <c r="G49" s="2" t="s">
        <v>331</v>
      </c>
      <c r="H49" s="2">
        <v>2.5</v>
      </c>
      <c r="I49" s="2">
        <v>2.5</v>
      </c>
    </row>
    <row r="50" spans="2:9">
      <c r="B50" s="2">
        <v>1</v>
      </c>
      <c r="C50" s="2" t="s">
        <v>332</v>
      </c>
      <c r="D50" s="2" t="s">
        <v>333</v>
      </c>
      <c r="E50" s="2" t="s">
        <v>302</v>
      </c>
      <c r="F50" s="2" t="s">
        <v>243</v>
      </c>
      <c r="G50" s="2" t="s">
        <v>334</v>
      </c>
      <c r="H50" s="2">
        <v>1.93</v>
      </c>
      <c r="I50" s="2">
        <v>1.93</v>
      </c>
    </row>
    <row r="51" spans="2:9">
      <c r="B51" s="2">
        <v>1</v>
      </c>
      <c r="C51" s="2" t="s">
        <v>332</v>
      </c>
      <c r="D51" s="2" t="s">
        <v>333</v>
      </c>
      <c r="E51" s="2" t="s">
        <v>298</v>
      </c>
      <c r="F51" s="2" t="s">
        <v>243</v>
      </c>
      <c r="G51" s="2" t="s">
        <v>334</v>
      </c>
      <c r="H51" s="2">
        <v>1.93</v>
      </c>
      <c r="I51" s="2">
        <v>1.93</v>
      </c>
    </row>
    <row r="52" spans="2:9">
      <c r="B52" s="2">
        <v>1</v>
      </c>
      <c r="C52" s="2" t="s">
        <v>335</v>
      </c>
      <c r="D52" s="2" t="s">
        <v>336</v>
      </c>
      <c r="E52" s="2" t="s">
        <v>318</v>
      </c>
      <c r="G52" s="2" t="s">
        <v>337</v>
      </c>
      <c r="H52" s="2">
        <v>2.93</v>
      </c>
      <c r="I52" s="2">
        <v>2.93</v>
      </c>
    </row>
    <row r="53" spans="2:9">
      <c r="B53" s="2">
        <v>1</v>
      </c>
      <c r="C53" s="2" t="s">
        <v>338</v>
      </c>
      <c r="D53" s="2" t="s">
        <v>339</v>
      </c>
      <c r="E53" s="2" t="s">
        <v>318</v>
      </c>
      <c r="G53" s="2" t="s">
        <v>340</v>
      </c>
      <c r="H53" s="2">
        <v>2.56</v>
      </c>
      <c r="I53" s="2">
        <v>2.56</v>
      </c>
    </row>
    <row r="54" spans="2:9">
      <c r="B54" s="2">
        <v>1</v>
      </c>
      <c r="C54" s="2" t="s">
        <v>341</v>
      </c>
      <c r="D54" s="2" t="s">
        <v>342</v>
      </c>
      <c r="E54" s="2" t="s">
        <v>302</v>
      </c>
      <c r="F54" s="2" t="s">
        <v>243</v>
      </c>
      <c r="G54" s="2" t="s">
        <v>343</v>
      </c>
      <c r="H54" s="2">
        <v>3.42</v>
      </c>
      <c r="I54" s="2">
        <v>3.42</v>
      </c>
    </row>
    <row r="55" spans="2:9">
      <c r="B55" s="2">
        <v>1</v>
      </c>
      <c r="C55" s="2" t="s">
        <v>344</v>
      </c>
      <c r="D55" s="2" t="s">
        <v>345</v>
      </c>
      <c r="E55" s="2" t="s">
        <v>211</v>
      </c>
      <c r="F55" s="2" t="s">
        <v>243</v>
      </c>
      <c r="G55" s="2" t="s">
        <v>346</v>
      </c>
      <c r="H55" s="2">
        <v>11.64</v>
      </c>
      <c r="I55" s="2">
        <v>11.64</v>
      </c>
    </row>
    <row r="56" spans="2:9">
      <c r="B56" s="2">
        <v>1</v>
      </c>
      <c r="C56" s="2" t="s">
        <v>347</v>
      </c>
      <c r="D56" s="2" t="s">
        <v>348</v>
      </c>
      <c r="E56" s="2" t="s">
        <v>302</v>
      </c>
      <c r="F56" s="2" t="s">
        <v>277</v>
      </c>
      <c r="G56" s="2" t="s">
        <v>349</v>
      </c>
      <c r="H56" s="2">
        <v>0.59</v>
      </c>
      <c r="I56" s="2">
        <v>0.59</v>
      </c>
    </row>
    <row r="57" spans="2:9">
      <c r="B57" s="2">
        <v>1</v>
      </c>
      <c r="C57" s="2" t="s">
        <v>350</v>
      </c>
      <c r="D57" s="2" t="s">
        <v>351</v>
      </c>
      <c r="E57" s="2" t="s">
        <v>211</v>
      </c>
      <c r="F57" s="2" t="s">
        <v>352</v>
      </c>
      <c r="G57" s="2" t="s">
        <v>353</v>
      </c>
      <c r="H57" s="2">
        <v>23.4</v>
      </c>
      <c r="I57" s="2">
        <v>23.4</v>
      </c>
    </row>
    <row r="58" spans="2:9">
      <c r="B58" s="2">
        <v>1</v>
      </c>
      <c r="C58" s="2" t="s">
        <v>354</v>
      </c>
      <c r="D58" s="2" t="s">
        <v>355</v>
      </c>
      <c r="E58" s="2" t="s">
        <v>30</v>
      </c>
      <c r="G58" s="2" t="s">
        <v>356</v>
      </c>
      <c r="H58" s="2">
        <v>1.99</v>
      </c>
      <c r="I58" s="2">
        <v>1.99</v>
      </c>
    </row>
    <row r="59" spans="2:9">
      <c r="B59" s="2">
        <v>1</v>
      </c>
      <c r="C59" s="2" t="s">
        <v>357</v>
      </c>
      <c r="D59" s="2" t="s">
        <v>358</v>
      </c>
      <c r="E59" s="2" t="s">
        <v>211</v>
      </c>
      <c r="F59" s="2" t="s">
        <v>112</v>
      </c>
      <c r="G59" s="2" t="s">
        <v>359</v>
      </c>
      <c r="H59" s="2">
        <v>23.4</v>
      </c>
      <c r="I59" s="2">
        <v>23.4</v>
      </c>
    </row>
    <row r="60" spans="2:9">
      <c r="B60" s="2">
        <v>1</v>
      </c>
      <c r="C60" s="2" t="s">
        <v>360</v>
      </c>
      <c r="D60" s="2" t="s">
        <v>361</v>
      </c>
      <c r="E60" s="2" t="s">
        <v>30</v>
      </c>
      <c r="G60" s="2" t="s">
        <v>362</v>
      </c>
      <c r="H60" s="2">
        <v>3.21</v>
      </c>
      <c r="I60" s="2">
        <v>3.21</v>
      </c>
    </row>
    <row r="61" spans="2:9">
      <c r="B61" s="2">
        <v>1</v>
      </c>
      <c r="C61" s="2" t="s">
        <v>363</v>
      </c>
      <c r="D61" s="2" t="s">
        <v>364</v>
      </c>
      <c r="E61" s="2" t="s">
        <v>298</v>
      </c>
      <c r="F61" s="2" t="s">
        <v>217</v>
      </c>
      <c r="G61" s="2" t="s">
        <v>365</v>
      </c>
      <c r="H61" s="2">
        <v>1.55</v>
      </c>
      <c r="I61" s="2">
        <v>1.55</v>
      </c>
    </row>
    <row r="62" spans="2:9">
      <c r="B62" s="2">
        <v>1</v>
      </c>
      <c r="C62" s="2" t="s">
        <v>366</v>
      </c>
      <c r="D62" s="2" t="s">
        <v>367</v>
      </c>
      <c r="E62" s="2" t="s">
        <v>211</v>
      </c>
      <c r="F62" s="2" t="s">
        <v>112</v>
      </c>
      <c r="G62" s="2" t="s">
        <v>368</v>
      </c>
      <c r="H62" s="2">
        <v>23.4</v>
      </c>
      <c r="I62" s="2">
        <v>23.4</v>
      </c>
    </row>
    <row r="63" spans="2:9">
      <c r="B63" s="2">
        <v>1</v>
      </c>
      <c r="C63" s="2" t="s">
        <v>363</v>
      </c>
      <c r="D63" s="2" t="s">
        <v>364</v>
      </c>
      <c r="E63" s="2" t="s">
        <v>298</v>
      </c>
      <c r="F63" s="2" t="s">
        <v>243</v>
      </c>
      <c r="G63" s="2" t="s">
        <v>365</v>
      </c>
      <c r="H63" s="2">
        <v>1.55</v>
      </c>
      <c r="I63" s="2">
        <v>1.55</v>
      </c>
    </row>
    <row r="64" spans="2:9">
      <c r="B64" s="2">
        <v>1</v>
      </c>
      <c r="C64" s="2" t="s">
        <v>369</v>
      </c>
      <c r="D64" s="2" t="s">
        <v>370</v>
      </c>
      <c r="E64" s="2" t="s">
        <v>302</v>
      </c>
      <c r="F64" s="2" t="s">
        <v>243</v>
      </c>
      <c r="G64" s="2" t="s">
        <v>371</v>
      </c>
      <c r="H64" s="2">
        <v>0.74</v>
      </c>
      <c r="I64" s="2">
        <v>0.74</v>
      </c>
    </row>
    <row r="65" spans="2:9">
      <c r="B65" s="2">
        <v>1</v>
      </c>
      <c r="C65" s="2" t="s">
        <v>372</v>
      </c>
      <c r="D65" s="2" t="s">
        <v>373</v>
      </c>
      <c r="E65" s="2" t="s">
        <v>302</v>
      </c>
      <c r="F65" s="2" t="s">
        <v>243</v>
      </c>
      <c r="G65" s="2" t="s">
        <v>374</v>
      </c>
      <c r="H65" s="2">
        <v>1.75</v>
      </c>
      <c r="I65" s="2">
        <v>1.75</v>
      </c>
    </row>
    <row r="66" spans="2:9">
      <c r="B66" s="2">
        <v>1</v>
      </c>
      <c r="C66" s="2" t="s">
        <v>375</v>
      </c>
      <c r="D66" s="2" t="s">
        <v>376</v>
      </c>
      <c r="E66" s="2" t="s">
        <v>298</v>
      </c>
      <c r="F66" s="2" t="s">
        <v>214</v>
      </c>
      <c r="G66" s="2" t="s">
        <v>377</v>
      </c>
      <c r="H66" s="2">
        <v>0.74</v>
      </c>
      <c r="I66" s="2">
        <v>0.74</v>
      </c>
    </row>
    <row r="67" spans="2:9">
      <c r="B67" s="2">
        <v>1</v>
      </c>
      <c r="C67" s="2" t="s">
        <v>378</v>
      </c>
      <c r="D67" s="2" t="s">
        <v>379</v>
      </c>
      <c r="E67" s="2" t="s">
        <v>28</v>
      </c>
      <c r="G67" s="2" t="s">
        <v>380</v>
      </c>
      <c r="H67" s="2">
        <v>2.65</v>
      </c>
      <c r="I67" s="2">
        <v>2.65</v>
      </c>
    </row>
    <row r="68" spans="2:9">
      <c r="B68" s="2">
        <v>1</v>
      </c>
      <c r="C68" s="2" t="s">
        <v>381</v>
      </c>
      <c r="D68" s="2" t="s">
        <v>382</v>
      </c>
      <c r="E68" s="2" t="s">
        <v>302</v>
      </c>
      <c r="F68" s="2" t="s">
        <v>214</v>
      </c>
      <c r="G68" s="2" t="s">
        <v>383</v>
      </c>
      <c r="H68" s="2">
        <v>1.74</v>
      </c>
      <c r="I68" s="2">
        <v>1.74</v>
      </c>
    </row>
    <row r="69" spans="2:9">
      <c r="B69" s="2">
        <v>1</v>
      </c>
      <c r="C69" s="2" t="s">
        <v>384</v>
      </c>
      <c r="D69" s="2" t="s">
        <v>385</v>
      </c>
      <c r="E69" s="2" t="s">
        <v>302</v>
      </c>
      <c r="F69" s="2" t="s">
        <v>243</v>
      </c>
      <c r="G69" s="2" t="s">
        <v>386</v>
      </c>
      <c r="H69" s="2">
        <v>3.34</v>
      </c>
      <c r="I69" s="2">
        <v>3.34</v>
      </c>
    </row>
    <row r="70" spans="2:9">
      <c r="B70" s="2">
        <v>1</v>
      </c>
      <c r="C70" s="2" t="s">
        <v>387</v>
      </c>
      <c r="D70" s="2" t="s">
        <v>388</v>
      </c>
      <c r="E70" s="2" t="s">
        <v>302</v>
      </c>
      <c r="F70" s="2" t="s">
        <v>243</v>
      </c>
      <c r="G70" s="2" t="s">
        <v>389</v>
      </c>
      <c r="H70" s="2">
        <v>2.48</v>
      </c>
      <c r="I70" s="2">
        <v>2.48</v>
      </c>
    </row>
    <row r="71" spans="2:9">
      <c r="B71" s="2">
        <v>1</v>
      </c>
      <c r="C71" s="2" t="s">
        <v>390</v>
      </c>
      <c r="D71" s="2" t="s">
        <v>391</v>
      </c>
      <c r="E71" s="2" t="s">
        <v>30</v>
      </c>
      <c r="G71" s="2" t="s">
        <v>392</v>
      </c>
      <c r="H71" s="2">
        <v>0.39</v>
      </c>
      <c r="I71" s="2">
        <v>0.39</v>
      </c>
    </row>
    <row r="72" spans="2:9">
      <c r="B72" s="2">
        <v>1</v>
      </c>
      <c r="C72" s="2" t="s">
        <v>393</v>
      </c>
      <c r="D72" s="2" t="s">
        <v>394</v>
      </c>
      <c r="E72" s="2" t="s">
        <v>298</v>
      </c>
      <c r="F72" s="2" t="s">
        <v>243</v>
      </c>
      <c r="G72" s="2" t="s">
        <v>395</v>
      </c>
      <c r="H72" s="2">
        <v>1.03</v>
      </c>
      <c r="I72" s="2">
        <v>1.03</v>
      </c>
    </row>
    <row r="73" spans="2:9">
      <c r="B73" s="2">
        <v>1</v>
      </c>
      <c r="C73" s="2" t="s">
        <v>396</v>
      </c>
      <c r="D73" s="2" t="s">
        <v>397</v>
      </c>
      <c r="G73" s="2" t="s">
        <v>398</v>
      </c>
      <c r="H73" s="2">
        <v>4.24</v>
      </c>
      <c r="I73" s="2">
        <v>4.24</v>
      </c>
    </row>
    <row r="74" spans="2:9">
      <c r="B74" s="2">
        <v>1</v>
      </c>
      <c r="C74" s="2" t="s">
        <v>399</v>
      </c>
      <c r="D74" s="2" t="s">
        <v>400</v>
      </c>
      <c r="E74" s="2" t="s">
        <v>112</v>
      </c>
      <c r="G74" s="2" t="s">
        <v>401</v>
      </c>
      <c r="H74" s="2">
        <v>1.69</v>
      </c>
      <c r="I74" s="2">
        <v>1.69</v>
      </c>
    </row>
    <row r="75" spans="2:9">
      <c r="B75" s="2">
        <v>2</v>
      </c>
      <c r="C75" s="2" t="s">
        <v>402</v>
      </c>
      <c r="D75" s="2" t="s">
        <v>403</v>
      </c>
      <c r="E75" s="2" t="s">
        <v>211</v>
      </c>
      <c r="F75" s="2" t="s">
        <v>243</v>
      </c>
      <c r="G75" s="2" t="s">
        <v>404</v>
      </c>
      <c r="H75" s="2">
        <v>11.64</v>
      </c>
      <c r="I75" s="2">
        <v>23.28</v>
      </c>
    </row>
    <row r="76" spans="2:9">
      <c r="B76" s="2">
        <v>1</v>
      </c>
      <c r="C76" s="2" t="s">
        <v>405</v>
      </c>
      <c r="D76" s="2" t="s">
        <v>406</v>
      </c>
      <c r="G76" s="2" t="s">
        <v>407</v>
      </c>
      <c r="H76" s="2">
        <v>3.2</v>
      </c>
      <c r="I76" s="2">
        <v>3.2</v>
      </c>
    </row>
    <row r="77" spans="2:9">
      <c r="B77" s="2">
        <v>62</v>
      </c>
      <c r="C77" s="2" t="s">
        <v>408</v>
      </c>
      <c r="D77" s="2" t="s">
        <v>409</v>
      </c>
      <c r="E77" s="2" t="s">
        <v>298</v>
      </c>
      <c r="F77" s="2" t="s">
        <v>243</v>
      </c>
      <c r="G77" s="2" t="s">
        <v>410</v>
      </c>
      <c r="H77" s="2">
        <v>2.2200000000000002</v>
      </c>
      <c r="I77" s="2">
        <v>137.63999999999999</v>
      </c>
    </row>
    <row r="78" spans="2:9">
      <c r="B78" s="2">
        <v>2</v>
      </c>
      <c r="C78" s="2" t="s">
        <v>411</v>
      </c>
      <c r="D78" s="2" t="s">
        <v>412</v>
      </c>
      <c r="E78" s="2" t="s">
        <v>28</v>
      </c>
      <c r="G78" s="2" t="s">
        <v>413</v>
      </c>
      <c r="H78" s="2">
        <v>0.44</v>
      </c>
      <c r="I78" s="2">
        <v>0.88</v>
      </c>
    </row>
    <row r="79" spans="2:9">
      <c r="B79" s="2">
        <v>2</v>
      </c>
      <c r="C79" s="2" t="s">
        <v>414</v>
      </c>
      <c r="D79" s="2" t="s">
        <v>415</v>
      </c>
      <c r="E79" s="2" t="s">
        <v>298</v>
      </c>
      <c r="F79" s="2" t="s">
        <v>243</v>
      </c>
      <c r="G79" s="2" t="s">
        <v>416</v>
      </c>
      <c r="H79" s="2">
        <v>3.37</v>
      </c>
      <c r="I79" s="2">
        <v>6.74</v>
      </c>
    </row>
    <row r="80" spans="2:9">
      <c r="B80" s="2">
        <v>2</v>
      </c>
      <c r="C80" s="2" t="s">
        <v>417</v>
      </c>
      <c r="D80" s="2" t="s">
        <v>418</v>
      </c>
      <c r="E80" s="2" t="s">
        <v>298</v>
      </c>
      <c r="F80" s="2" t="s">
        <v>243</v>
      </c>
      <c r="G80" s="2" t="s">
        <v>419</v>
      </c>
      <c r="H80" s="2">
        <v>3.47</v>
      </c>
      <c r="I80" s="2">
        <v>6.94</v>
      </c>
    </row>
    <row r="81" spans="2:9">
      <c r="B81" s="2">
        <v>1</v>
      </c>
      <c r="C81" s="2" t="s">
        <v>420</v>
      </c>
      <c r="D81" s="2" t="s">
        <v>421</v>
      </c>
      <c r="E81" s="2" t="s">
        <v>31</v>
      </c>
      <c r="G81" s="2" t="s">
        <v>422</v>
      </c>
      <c r="H81" s="2">
        <v>0.5</v>
      </c>
      <c r="I81" s="2">
        <v>0.5</v>
      </c>
    </row>
    <row r="82" spans="2:9">
      <c r="B82" s="2">
        <v>1</v>
      </c>
      <c r="C82" s="2" t="s">
        <v>423</v>
      </c>
      <c r="D82" s="2" t="s">
        <v>424</v>
      </c>
      <c r="E82" s="2" t="s">
        <v>298</v>
      </c>
      <c r="F82" s="2" t="s">
        <v>243</v>
      </c>
      <c r="G82" s="2" t="s">
        <v>425</v>
      </c>
      <c r="H82" s="2">
        <v>3.37</v>
      </c>
      <c r="I82" s="2">
        <v>3.37</v>
      </c>
    </row>
    <row r="83" spans="2:9">
      <c r="B83" s="2">
        <v>1</v>
      </c>
      <c r="C83" s="2" t="s">
        <v>426</v>
      </c>
      <c r="D83" s="2" t="s">
        <v>427</v>
      </c>
      <c r="E83" s="2" t="s">
        <v>28</v>
      </c>
      <c r="G83" s="2" t="s">
        <v>428</v>
      </c>
      <c r="H83" s="2">
        <v>18.05</v>
      </c>
      <c r="I83" s="2">
        <v>18.05</v>
      </c>
    </row>
    <row r="84" spans="2:9">
      <c r="B84" s="2">
        <v>1</v>
      </c>
      <c r="C84" s="2" t="s">
        <v>429</v>
      </c>
      <c r="D84" s="2" t="s">
        <v>430</v>
      </c>
      <c r="E84" s="2" t="s">
        <v>302</v>
      </c>
      <c r="F84" s="2" t="s">
        <v>243</v>
      </c>
      <c r="G84" s="2" t="s">
        <v>431</v>
      </c>
      <c r="H84" s="2">
        <v>1.79</v>
      </c>
      <c r="I84" s="2">
        <v>1.79</v>
      </c>
    </row>
    <row r="85" spans="2:9">
      <c r="B85" s="2">
        <v>1</v>
      </c>
      <c r="C85" s="2" t="s">
        <v>432</v>
      </c>
      <c r="D85" s="2" t="s">
        <v>433</v>
      </c>
      <c r="E85" s="2" t="s">
        <v>28</v>
      </c>
      <c r="G85" s="2" t="s">
        <v>434</v>
      </c>
      <c r="H85" s="2">
        <v>18.11</v>
      </c>
      <c r="I85" s="2">
        <v>18.11</v>
      </c>
    </row>
    <row r="86" spans="2:9">
      <c r="B86" s="2">
        <v>1</v>
      </c>
      <c r="C86" s="2" t="s">
        <v>432</v>
      </c>
      <c r="D86" s="2" t="s">
        <v>435</v>
      </c>
      <c r="E86" s="2" t="s">
        <v>30</v>
      </c>
      <c r="G86" s="2" t="s">
        <v>434</v>
      </c>
      <c r="H86" s="2">
        <v>19.579999999999998</v>
      </c>
      <c r="I86" s="2">
        <v>19.579999999999998</v>
      </c>
    </row>
    <row r="87" spans="2:9">
      <c r="B87" s="2">
        <v>1</v>
      </c>
      <c r="C87" s="2" t="s">
        <v>432</v>
      </c>
      <c r="D87" s="2" t="s">
        <v>436</v>
      </c>
      <c r="E87" s="2" t="s">
        <v>31</v>
      </c>
      <c r="G87" s="2" t="s">
        <v>434</v>
      </c>
      <c r="H87" s="2">
        <v>21.46</v>
      </c>
      <c r="I87" s="2">
        <v>21.46</v>
      </c>
    </row>
    <row r="88" spans="2:9">
      <c r="B88" s="2">
        <v>1</v>
      </c>
      <c r="C88" s="2" t="s">
        <v>437</v>
      </c>
      <c r="D88" s="2" t="s">
        <v>438</v>
      </c>
      <c r="E88" s="2" t="s">
        <v>30</v>
      </c>
      <c r="G88" s="2" t="s">
        <v>439</v>
      </c>
      <c r="H88" s="2">
        <v>1.8</v>
      </c>
      <c r="I88" s="2">
        <v>1.8</v>
      </c>
    </row>
    <row r="89" spans="2:9">
      <c r="B89" s="2">
        <v>1</v>
      </c>
      <c r="C89" s="2" t="s">
        <v>437</v>
      </c>
      <c r="D89" s="2" t="s">
        <v>438</v>
      </c>
      <c r="E89" s="2" t="s">
        <v>31</v>
      </c>
      <c r="G89" s="2" t="s">
        <v>439</v>
      </c>
      <c r="H89" s="2">
        <v>1.8</v>
      </c>
      <c r="I89" s="2">
        <v>1.8</v>
      </c>
    </row>
    <row r="90" spans="2:9">
      <c r="B90" s="2">
        <v>1</v>
      </c>
      <c r="C90" s="2" t="s">
        <v>437</v>
      </c>
      <c r="D90" s="2" t="s">
        <v>438</v>
      </c>
      <c r="E90" s="2" t="s">
        <v>32</v>
      </c>
      <c r="G90" s="2" t="s">
        <v>439</v>
      </c>
      <c r="H90" s="2">
        <v>1.8</v>
      </c>
      <c r="I90" s="2">
        <v>1.8</v>
      </c>
    </row>
    <row r="91" spans="2:9">
      <c r="B91" s="2">
        <v>2</v>
      </c>
      <c r="C91" s="2" t="s">
        <v>440</v>
      </c>
      <c r="D91" s="2" t="s">
        <v>441</v>
      </c>
      <c r="E91" s="2" t="s">
        <v>28</v>
      </c>
      <c r="G91" s="2" t="s">
        <v>442</v>
      </c>
      <c r="H91" s="2">
        <v>18</v>
      </c>
      <c r="I91" s="2">
        <v>36</v>
      </c>
    </row>
    <row r="92" spans="2:9">
      <c r="B92" s="2">
        <v>1</v>
      </c>
      <c r="C92" s="2" t="s">
        <v>443</v>
      </c>
      <c r="D92" s="2" t="s">
        <v>444</v>
      </c>
      <c r="E92" s="2" t="s">
        <v>28</v>
      </c>
      <c r="G92" s="2" t="s">
        <v>445</v>
      </c>
      <c r="H92" s="2">
        <v>1.1000000000000001</v>
      </c>
      <c r="I92" s="2">
        <v>1.1000000000000001</v>
      </c>
    </row>
    <row r="93" spans="2:9">
      <c r="B93" s="2">
        <v>1</v>
      </c>
      <c r="C93" s="2" t="s">
        <v>446</v>
      </c>
      <c r="D93" s="2" t="s">
        <v>447</v>
      </c>
      <c r="E93" s="2" t="s">
        <v>30</v>
      </c>
      <c r="G93" s="2" t="s">
        <v>448</v>
      </c>
      <c r="H93" s="2">
        <v>0.49</v>
      </c>
      <c r="I93" s="2">
        <v>0.49</v>
      </c>
    </row>
    <row r="94" spans="2:9">
      <c r="B94" s="2">
        <v>1</v>
      </c>
      <c r="C94" s="2" t="s">
        <v>449</v>
      </c>
      <c r="D94" s="2" t="s">
        <v>450</v>
      </c>
      <c r="E94" s="2" t="s">
        <v>31</v>
      </c>
      <c r="G94" s="2" t="s">
        <v>451</v>
      </c>
      <c r="H94" s="2">
        <v>2.83</v>
      </c>
      <c r="I94" s="2">
        <v>2.83</v>
      </c>
    </row>
    <row r="95" spans="2:9">
      <c r="B95" s="2">
        <v>1</v>
      </c>
      <c r="C95" s="2" t="s">
        <v>452</v>
      </c>
      <c r="D95" s="2" t="s">
        <v>453</v>
      </c>
      <c r="E95" s="2" t="s">
        <v>30</v>
      </c>
      <c r="G95" s="2" t="s">
        <v>454</v>
      </c>
      <c r="H95" s="2">
        <v>0.49</v>
      </c>
      <c r="I95" s="2">
        <v>0.49</v>
      </c>
    </row>
    <row r="96" spans="2:9">
      <c r="B96" s="2">
        <v>1</v>
      </c>
      <c r="C96" s="2" t="s">
        <v>455</v>
      </c>
      <c r="D96" s="2" t="s">
        <v>456</v>
      </c>
      <c r="E96" s="2" t="s">
        <v>31</v>
      </c>
      <c r="G96" s="2" t="s">
        <v>457</v>
      </c>
      <c r="H96" s="2">
        <v>2.88</v>
      </c>
      <c r="I96" s="2">
        <v>2.88</v>
      </c>
    </row>
    <row r="97" spans="2:9">
      <c r="B97" s="2">
        <v>1</v>
      </c>
      <c r="C97" s="2" t="s">
        <v>458</v>
      </c>
      <c r="D97" s="2" t="s">
        <v>459</v>
      </c>
      <c r="E97" s="2" t="s">
        <v>33</v>
      </c>
      <c r="G97" s="2" t="s">
        <v>460</v>
      </c>
      <c r="H97" s="2">
        <v>1.03</v>
      </c>
      <c r="I97" s="2">
        <v>1.03</v>
      </c>
    </row>
    <row r="98" spans="2:9">
      <c r="B98" s="2">
        <v>1</v>
      </c>
      <c r="C98" s="2" t="s">
        <v>461</v>
      </c>
      <c r="D98" s="2" t="s">
        <v>462</v>
      </c>
      <c r="E98" s="2" t="s">
        <v>302</v>
      </c>
      <c r="G98" s="2" t="s">
        <v>463</v>
      </c>
      <c r="H98" s="2">
        <v>2.5499999999999998</v>
      </c>
      <c r="I98" s="2">
        <v>2.5499999999999998</v>
      </c>
    </row>
    <row r="99" spans="2:9">
      <c r="B99" s="2">
        <v>1</v>
      </c>
      <c r="C99" s="2" t="s">
        <v>464</v>
      </c>
      <c r="D99" s="2" t="s">
        <v>465</v>
      </c>
      <c r="E99" s="2" t="s">
        <v>466</v>
      </c>
      <c r="G99" s="2" t="s">
        <v>467</v>
      </c>
      <c r="H99" s="2">
        <v>1.24</v>
      </c>
      <c r="I99" s="2">
        <v>1.24</v>
      </c>
    </row>
    <row r="100" spans="2:9">
      <c r="B100" s="2">
        <v>1</v>
      </c>
      <c r="C100" s="2" t="s">
        <v>468</v>
      </c>
      <c r="D100" s="2" t="s">
        <v>469</v>
      </c>
      <c r="G100" s="2" t="s">
        <v>470</v>
      </c>
      <c r="H100" s="2">
        <v>36.97</v>
      </c>
      <c r="I100" s="2">
        <v>36.97</v>
      </c>
    </row>
    <row r="101" spans="2:9">
      <c r="B101" s="2">
        <v>1</v>
      </c>
      <c r="C101" s="2" t="s">
        <v>471</v>
      </c>
      <c r="D101" s="2" t="s">
        <v>472</v>
      </c>
      <c r="E101" s="2" t="s">
        <v>298</v>
      </c>
      <c r="F101" s="2" t="s">
        <v>243</v>
      </c>
      <c r="G101" s="2" t="s">
        <v>473</v>
      </c>
      <c r="H101" s="2">
        <v>1.99</v>
      </c>
      <c r="I101" s="2">
        <v>1.99</v>
      </c>
    </row>
    <row r="102" spans="2:9">
      <c r="B102" s="2">
        <v>1</v>
      </c>
      <c r="C102" s="2" t="s">
        <v>474</v>
      </c>
      <c r="D102" s="2" t="s">
        <v>475</v>
      </c>
      <c r="G102" s="2" t="s">
        <v>476</v>
      </c>
      <c r="H102" s="2">
        <v>34.340000000000003</v>
      </c>
      <c r="I102" s="2">
        <v>34.340000000000003</v>
      </c>
    </row>
    <row r="103" spans="2:9">
      <c r="B103" s="2">
        <v>11</v>
      </c>
      <c r="C103" s="2" t="s">
        <v>477</v>
      </c>
      <c r="D103" s="2" t="s">
        <v>478</v>
      </c>
      <c r="E103" s="2" t="s">
        <v>302</v>
      </c>
      <c r="F103" s="2" t="s">
        <v>277</v>
      </c>
      <c r="G103" s="2" t="s">
        <v>479</v>
      </c>
      <c r="H103" s="2">
        <v>2.2400000000000002</v>
      </c>
      <c r="I103" s="2">
        <v>24.64</v>
      </c>
    </row>
    <row r="104" spans="2:9">
      <c r="B104" s="2">
        <v>1</v>
      </c>
      <c r="C104" s="2" t="s">
        <v>480</v>
      </c>
      <c r="D104" s="2" t="s">
        <v>481</v>
      </c>
      <c r="G104" s="2" t="s">
        <v>482</v>
      </c>
      <c r="H104" s="2">
        <v>39.71</v>
      </c>
      <c r="I104" s="2">
        <v>39.71</v>
      </c>
    </row>
    <row r="105" spans="2:9">
      <c r="B105" s="2">
        <v>1</v>
      </c>
      <c r="C105" s="2" t="s">
        <v>483</v>
      </c>
      <c r="D105" s="2" t="s">
        <v>484</v>
      </c>
      <c r="G105" s="2" t="s">
        <v>485</v>
      </c>
      <c r="H105" s="2">
        <v>35.79</v>
      </c>
      <c r="I105" s="2">
        <v>35.79</v>
      </c>
    </row>
    <row r="106" spans="2:9">
      <c r="B106" s="2">
        <v>1</v>
      </c>
      <c r="C106" s="2" t="s">
        <v>486</v>
      </c>
      <c r="D106" s="2" t="s">
        <v>487</v>
      </c>
      <c r="E106" s="2" t="s">
        <v>488</v>
      </c>
      <c r="G106" s="2" t="s">
        <v>489</v>
      </c>
      <c r="H106" s="2">
        <v>0.16</v>
      </c>
      <c r="I106" s="2">
        <v>0.16</v>
      </c>
    </row>
    <row r="107" spans="2:9">
      <c r="B107" s="2">
        <v>555</v>
      </c>
      <c r="C107" s="2" t="s">
        <v>429</v>
      </c>
      <c r="D107" s="2" t="s">
        <v>430</v>
      </c>
      <c r="E107" s="2" t="s">
        <v>298</v>
      </c>
      <c r="F107" s="2" t="s">
        <v>243</v>
      </c>
      <c r="G107" s="2" t="s">
        <v>431</v>
      </c>
      <c r="H107" s="2">
        <v>1.79</v>
      </c>
      <c r="I107" s="2">
        <v>993.45</v>
      </c>
    </row>
    <row r="108" spans="2:9">
      <c r="B108" s="2">
        <v>4</v>
      </c>
      <c r="C108" s="2" t="s">
        <v>490</v>
      </c>
      <c r="D108" s="2" t="s">
        <v>491</v>
      </c>
      <c r="E108" s="2" t="s">
        <v>298</v>
      </c>
      <c r="F108" s="2" t="s">
        <v>243</v>
      </c>
      <c r="G108" s="2" t="s">
        <v>492</v>
      </c>
      <c r="H108" s="2">
        <v>1.96</v>
      </c>
      <c r="I108" s="2">
        <v>7.84</v>
      </c>
    </row>
    <row r="109" spans="2:9">
      <c r="B109" s="2">
        <v>1</v>
      </c>
      <c r="C109" s="2" t="s">
        <v>493</v>
      </c>
      <c r="D109" s="2" t="s">
        <v>494</v>
      </c>
      <c r="G109" s="2" t="s">
        <v>495</v>
      </c>
      <c r="H109" s="2">
        <v>1.28</v>
      </c>
      <c r="I109" s="2">
        <v>1.28</v>
      </c>
    </row>
    <row r="110" spans="2:9">
      <c r="B110" s="2">
        <v>1</v>
      </c>
      <c r="C110" s="2" t="s">
        <v>496</v>
      </c>
      <c r="D110" s="2" t="s">
        <v>497</v>
      </c>
      <c r="E110" s="2" t="s">
        <v>302</v>
      </c>
      <c r="F110" s="2" t="s">
        <v>243</v>
      </c>
      <c r="G110" s="2" t="s">
        <v>498</v>
      </c>
      <c r="H110" s="2">
        <v>0.8</v>
      </c>
      <c r="I110" s="2">
        <v>0.8</v>
      </c>
    </row>
    <row r="111" spans="2:9">
      <c r="B111" s="2">
        <v>1</v>
      </c>
      <c r="C111" s="2" t="s">
        <v>499</v>
      </c>
      <c r="D111" s="2" t="s">
        <v>500</v>
      </c>
      <c r="G111" s="2" t="s">
        <v>501</v>
      </c>
      <c r="H111" s="2">
        <v>4.24</v>
      </c>
      <c r="I111" s="2">
        <v>4.24</v>
      </c>
    </row>
    <row r="112" spans="2:9">
      <c r="B112" s="2">
        <v>1</v>
      </c>
      <c r="C112" s="2" t="s">
        <v>502</v>
      </c>
      <c r="D112" s="2" t="s">
        <v>503</v>
      </c>
      <c r="E112" s="2" t="s">
        <v>302</v>
      </c>
      <c r="F112" s="2" t="s">
        <v>243</v>
      </c>
      <c r="G112" s="2" t="s">
        <v>504</v>
      </c>
      <c r="H112" s="2">
        <v>0.51</v>
      </c>
      <c r="I112" s="2">
        <v>0.51</v>
      </c>
    </row>
    <row r="113" spans="2:9">
      <c r="B113" s="2">
        <v>1</v>
      </c>
      <c r="C113" s="2" t="s">
        <v>505</v>
      </c>
      <c r="D113" s="2" t="s">
        <v>506</v>
      </c>
      <c r="E113" s="2" t="s">
        <v>302</v>
      </c>
      <c r="F113" s="2" t="s">
        <v>243</v>
      </c>
      <c r="G113" s="2" t="s">
        <v>507</v>
      </c>
      <c r="H113" s="2">
        <v>0.76</v>
      </c>
      <c r="I113" s="2">
        <v>0.76</v>
      </c>
    </row>
    <row r="114" spans="2:9">
      <c r="B114" s="2">
        <v>1</v>
      </c>
      <c r="C114" s="2" t="s">
        <v>508</v>
      </c>
      <c r="D114" s="2" t="s">
        <v>509</v>
      </c>
      <c r="G114" s="2" t="s">
        <v>510</v>
      </c>
      <c r="H114" s="2">
        <v>1.46</v>
      </c>
      <c r="I114" s="2">
        <v>1.46</v>
      </c>
    </row>
    <row r="115" spans="2:9">
      <c r="B115" s="2">
        <v>1</v>
      </c>
      <c r="C115" s="2" t="s">
        <v>511</v>
      </c>
      <c r="D115" s="2" t="s">
        <v>512</v>
      </c>
      <c r="E115" s="2" t="s">
        <v>302</v>
      </c>
      <c r="F115" s="2" t="s">
        <v>243</v>
      </c>
      <c r="G115" s="2" t="s">
        <v>513</v>
      </c>
      <c r="H115" s="2">
        <v>0.48</v>
      </c>
      <c r="I115" s="2">
        <v>0.48</v>
      </c>
    </row>
    <row r="116" spans="2:9">
      <c r="B116" s="2">
        <v>1</v>
      </c>
      <c r="C116" s="2" t="s">
        <v>514</v>
      </c>
      <c r="D116" s="2" t="s">
        <v>515</v>
      </c>
      <c r="G116" s="2" t="s">
        <v>516</v>
      </c>
      <c r="H116" s="2">
        <v>0.69</v>
      </c>
      <c r="I116" s="2">
        <v>0.69</v>
      </c>
    </row>
    <row r="117" spans="2:9">
      <c r="B117" s="2">
        <v>1</v>
      </c>
      <c r="C117" s="2" t="s">
        <v>517</v>
      </c>
      <c r="D117" s="2" t="s">
        <v>518</v>
      </c>
      <c r="E117" s="2" t="s">
        <v>214</v>
      </c>
      <c r="G117" s="2" t="s">
        <v>519</v>
      </c>
      <c r="H117" s="2">
        <v>2.59</v>
      </c>
      <c r="I117" s="2">
        <v>2.59</v>
      </c>
    </row>
    <row r="118" spans="2:9">
      <c r="B118" s="2">
        <v>1</v>
      </c>
      <c r="C118" s="2" t="s">
        <v>520</v>
      </c>
      <c r="D118" s="2" t="s">
        <v>521</v>
      </c>
      <c r="G118" s="2" t="s">
        <v>522</v>
      </c>
      <c r="H118" s="2">
        <v>0.69</v>
      </c>
      <c r="I118" s="2">
        <v>0.69</v>
      </c>
    </row>
    <row r="119" spans="2:9">
      <c r="B119" s="2">
        <v>1</v>
      </c>
      <c r="C119" s="2" t="s">
        <v>523</v>
      </c>
      <c r="D119" s="2" t="s">
        <v>524</v>
      </c>
      <c r="E119" s="2" t="s">
        <v>298</v>
      </c>
      <c r="F119" s="2" t="s">
        <v>525</v>
      </c>
      <c r="G119" s="2" t="s">
        <v>526</v>
      </c>
      <c r="H119" s="2">
        <v>2.4900000000000002</v>
      </c>
      <c r="I119" s="2">
        <v>2.4900000000000002</v>
      </c>
    </row>
    <row r="120" spans="2:9">
      <c r="B120" s="2">
        <v>1</v>
      </c>
      <c r="C120" s="2" t="s">
        <v>527</v>
      </c>
      <c r="D120" s="2" t="s">
        <v>528</v>
      </c>
      <c r="E120" s="2" t="s">
        <v>298</v>
      </c>
      <c r="G120" s="2" t="s">
        <v>529</v>
      </c>
      <c r="H120" s="2">
        <v>10.16</v>
      </c>
      <c r="I120" s="2">
        <v>10.16</v>
      </c>
    </row>
    <row r="121" spans="2:9">
      <c r="B121" s="2">
        <v>1</v>
      </c>
      <c r="C121" s="2" t="s">
        <v>530</v>
      </c>
      <c r="D121" s="2" t="s">
        <v>531</v>
      </c>
      <c r="E121" s="2" t="s">
        <v>302</v>
      </c>
      <c r="F121" s="2" t="s">
        <v>532</v>
      </c>
      <c r="G121" s="2" t="s">
        <v>533</v>
      </c>
      <c r="H121" s="2">
        <v>1.1100000000000001</v>
      </c>
      <c r="I121" s="2">
        <v>1.1100000000000001</v>
      </c>
    </row>
    <row r="122" spans="2:9">
      <c r="B122" s="2">
        <v>1</v>
      </c>
      <c r="C122" s="2" t="s">
        <v>534</v>
      </c>
      <c r="D122" s="2" t="s">
        <v>535</v>
      </c>
      <c r="G122" s="2" t="s">
        <v>536</v>
      </c>
      <c r="H122" s="2">
        <v>28.56</v>
      </c>
      <c r="I122" s="2">
        <v>28.56</v>
      </c>
    </row>
    <row r="123" spans="2:9">
      <c r="B123" s="2">
        <v>1</v>
      </c>
      <c r="C123" s="2" t="s">
        <v>537</v>
      </c>
      <c r="D123" s="2" t="s">
        <v>538</v>
      </c>
      <c r="E123" s="2" t="s">
        <v>298</v>
      </c>
      <c r="F123" s="2" t="s">
        <v>243</v>
      </c>
      <c r="G123" s="2" t="s">
        <v>539</v>
      </c>
      <c r="H123" s="2">
        <v>2.4900000000000002</v>
      </c>
      <c r="I123" s="2">
        <v>2.4900000000000002</v>
      </c>
    </row>
    <row r="124" spans="2:9">
      <c r="B124" s="2">
        <v>1</v>
      </c>
      <c r="C124" s="2" t="s">
        <v>540</v>
      </c>
      <c r="D124" s="2" t="s">
        <v>541</v>
      </c>
      <c r="E124" s="2" t="s">
        <v>30</v>
      </c>
      <c r="G124" s="2" t="s">
        <v>542</v>
      </c>
      <c r="H124" s="2">
        <v>0.85</v>
      </c>
      <c r="I124" s="2">
        <v>0.85</v>
      </c>
    </row>
    <row r="125" spans="2:9">
      <c r="B125" s="2">
        <v>1</v>
      </c>
      <c r="C125" s="2" t="s">
        <v>543</v>
      </c>
      <c r="D125" s="2" t="s">
        <v>544</v>
      </c>
      <c r="E125" s="2" t="s">
        <v>208</v>
      </c>
      <c r="F125" s="2" t="s">
        <v>112</v>
      </c>
      <c r="G125" s="2" t="s">
        <v>545</v>
      </c>
      <c r="H125" s="2">
        <v>49.79</v>
      </c>
      <c r="I125" s="2">
        <v>49.79</v>
      </c>
    </row>
    <row r="126" spans="2:9">
      <c r="B126" s="2">
        <v>1</v>
      </c>
      <c r="C126" s="2" t="s">
        <v>546</v>
      </c>
      <c r="D126" s="2" t="s">
        <v>547</v>
      </c>
      <c r="E126" s="2" t="s">
        <v>208</v>
      </c>
      <c r="F126" s="2" t="s">
        <v>112</v>
      </c>
      <c r="G126" s="2" t="s">
        <v>548</v>
      </c>
      <c r="H126" s="2">
        <v>32.18</v>
      </c>
      <c r="I126" s="2">
        <v>32.18</v>
      </c>
    </row>
    <row r="127" spans="2:9">
      <c r="B127" s="2">
        <v>1</v>
      </c>
      <c r="C127" s="2" t="s">
        <v>549</v>
      </c>
      <c r="D127" s="2" t="s">
        <v>550</v>
      </c>
      <c r="E127" s="2" t="s">
        <v>277</v>
      </c>
      <c r="F127" s="2" t="s">
        <v>551</v>
      </c>
      <c r="G127" s="2" t="s">
        <v>552</v>
      </c>
      <c r="H127" s="2">
        <v>1.29</v>
      </c>
      <c r="I127" s="2">
        <v>1.29</v>
      </c>
    </row>
    <row r="128" spans="2:9">
      <c r="B128" s="2">
        <v>1</v>
      </c>
      <c r="C128" s="2" t="s">
        <v>553</v>
      </c>
      <c r="D128" s="2" t="s">
        <v>554</v>
      </c>
      <c r="E128" s="2" t="s">
        <v>243</v>
      </c>
      <c r="G128" s="2" t="s">
        <v>555</v>
      </c>
      <c r="H128" s="2">
        <v>5.48</v>
      </c>
      <c r="I128" s="2">
        <v>5.48</v>
      </c>
    </row>
    <row r="129" spans="2:9">
      <c r="B129" s="2">
        <v>2</v>
      </c>
      <c r="C129" s="2" t="s">
        <v>556</v>
      </c>
      <c r="D129" s="2" t="s">
        <v>557</v>
      </c>
      <c r="E129" s="2" t="s">
        <v>32</v>
      </c>
      <c r="G129" s="2" t="s">
        <v>558</v>
      </c>
      <c r="H129" s="2">
        <v>1.79</v>
      </c>
      <c r="I129" s="2">
        <v>3.58</v>
      </c>
    </row>
    <row r="130" spans="2:9">
      <c r="B130" s="2">
        <v>1</v>
      </c>
      <c r="C130" s="2" t="s">
        <v>559</v>
      </c>
      <c r="D130" s="2" t="s">
        <v>560</v>
      </c>
      <c r="G130" s="2" t="s">
        <v>561</v>
      </c>
      <c r="H130" s="2">
        <v>2.42</v>
      </c>
      <c r="I130" s="2">
        <v>2.42</v>
      </c>
    </row>
    <row r="131" spans="2:9">
      <c r="B131" s="2">
        <v>1</v>
      </c>
      <c r="C131" s="2" t="s">
        <v>562</v>
      </c>
      <c r="D131" s="2" t="s">
        <v>563</v>
      </c>
      <c r="E131" s="2" t="s">
        <v>28</v>
      </c>
      <c r="G131" s="2" t="s">
        <v>564</v>
      </c>
      <c r="H131" s="2">
        <v>3.57</v>
      </c>
      <c r="I131" s="2">
        <v>3.57</v>
      </c>
    </row>
    <row r="132" spans="2:9">
      <c r="B132" s="2">
        <v>1</v>
      </c>
      <c r="C132" s="2" t="s">
        <v>565</v>
      </c>
      <c r="D132" s="2" t="s">
        <v>566</v>
      </c>
      <c r="E132" s="2" t="s">
        <v>298</v>
      </c>
      <c r="G132" s="2" t="s">
        <v>567</v>
      </c>
      <c r="H132" s="2">
        <v>1.69</v>
      </c>
      <c r="I132" s="2">
        <v>1.69</v>
      </c>
    </row>
    <row r="133" spans="2:9">
      <c r="B133" s="2">
        <v>1</v>
      </c>
      <c r="C133" s="2" t="s">
        <v>568</v>
      </c>
      <c r="D133" s="2" t="s">
        <v>569</v>
      </c>
      <c r="E133" s="2" t="s">
        <v>112</v>
      </c>
      <c r="G133" s="2" t="s">
        <v>570</v>
      </c>
      <c r="H133" s="2">
        <v>0.25</v>
      </c>
      <c r="I133" s="2">
        <v>0.25</v>
      </c>
    </row>
    <row r="134" spans="2:9">
      <c r="B134" s="2">
        <v>1</v>
      </c>
      <c r="C134" s="2" t="s">
        <v>571</v>
      </c>
      <c r="D134" s="2" t="s">
        <v>572</v>
      </c>
      <c r="E134" s="2" t="s">
        <v>214</v>
      </c>
      <c r="G134" s="2" t="s">
        <v>573</v>
      </c>
      <c r="H134" s="2">
        <v>0.59</v>
      </c>
      <c r="I134" s="2">
        <v>0.59</v>
      </c>
    </row>
    <row r="135" spans="2:9">
      <c r="B135" s="2">
        <v>1</v>
      </c>
      <c r="C135" s="2" t="s">
        <v>574</v>
      </c>
      <c r="D135" s="2" t="s">
        <v>575</v>
      </c>
      <c r="E135" s="2" t="s">
        <v>576</v>
      </c>
      <c r="G135" s="2" t="s">
        <v>577</v>
      </c>
      <c r="H135" s="2">
        <v>0.28999999999999998</v>
      </c>
      <c r="I135" s="2">
        <v>0.28999999999999998</v>
      </c>
    </row>
    <row r="136" spans="2:9">
      <c r="B136" s="2">
        <v>1</v>
      </c>
      <c r="C136" s="2" t="s">
        <v>578</v>
      </c>
      <c r="D136" s="2" t="s">
        <v>579</v>
      </c>
      <c r="E136" s="2" t="s">
        <v>298</v>
      </c>
      <c r="G136" s="2" t="s">
        <v>580</v>
      </c>
      <c r="H136" s="2">
        <v>0.43</v>
      </c>
      <c r="I136" s="2">
        <v>0.43</v>
      </c>
    </row>
    <row r="137" spans="2:9">
      <c r="B137" s="2">
        <v>1</v>
      </c>
      <c r="C137" s="2" t="s">
        <v>581</v>
      </c>
      <c r="D137" s="2" t="s">
        <v>582</v>
      </c>
      <c r="E137" s="2" t="s">
        <v>112</v>
      </c>
      <c r="G137" s="2" t="s">
        <v>583</v>
      </c>
      <c r="H137" s="2">
        <v>1.49</v>
      </c>
      <c r="I137" s="2">
        <v>1.49</v>
      </c>
    </row>
    <row r="138" spans="2:9">
      <c r="B138" s="2">
        <v>1</v>
      </c>
      <c r="C138" s="2" t="s">
        <v>584</v>
      </c>
      <c r="D138" s="2" t="s">
        <v>278</v>
      </c>
      <c r="G138" s="2" t="s">
        <v>279</v>
      </c>
      <c r="H138" s="2">
        <v>0.34</v>
      </c>
      <c r="I138" s="2">
        <v>0.34</v>
      </c>
    </row>
    <row r="139" spans="2:9">
      <c r="B139" s="2">
        <v>1</v>
      </c>
      <c r="C139" s="2" t="s">
        <v>585</v>
      </c>
      <c r="D139" s="2" t="s">
        <v>586</v>
      </c>
      <c r="E139" s="2" t="s">
        <v>587</v>
      </c>
      <c r="G139" s="2" t="s">
        <v>588</v>
      </c>
      <c r="H139" s="2">
        <v>0.56999999999999995</v>
      </c>
      <c r="I139" s="2">
        <v>0.56999999999999995</v>
      </c>
    </row>
    <row r="140" spans="2:9">
      <c r="B140" s="2">
        <v>1</v>
      </c>
      <c r="C140" s="2" t="s">
        <v>589</v>
      </c>
      <c r="D140" s="2" t="s">
        <v>590</v>
      </c>
      <c r="E140" s="2" t="s">
        <v>28</v>
      </c>
      <c r="F140" s="2" t="s">
        <v>112</v>
      </c>
      <c r="G140" s="2" t="s">
        <v>591</v>
      </c>
      <c r="H140" s="2">
        <v>1.71</v>
      </c>
      <c r="I140" s="2">
        <v>1.71</v>
      </c>
    </row>
    <row r="141" spans="2:9">
      <c r="B141" s="2">
        <v>1</v>
      </c>
      <c r="C141" s="2" t="s">
        <v>592</v>
      </c>
      <c r="D141" s="2" t="s">
        <v>593</v>
      </c>
      <c r="E141" s="2" t="s">
        <v>594</v>
      </c>
      <c r="F141" s="2" t="s">
        <v>112</v>
      </c>
      <c r="G141" s="2" t="s">
        <v>595</v>
      </c>
      <c r="H141" s="2">
        <v>0.93</v>
      </c>
      <c r="I141" s="2">
        <v>0.93</v>
      </c>
    </row>
    <row r="142" spans="2:9">
      <c r="B142" s="2">
        <v>1</v>
      </c>
      <c r="C142" s="2" t="s">
        <v>596</v>
      </c>
      <c r="D142" s="2" t="s">
        <v>597</v>
      </c>
      <c r="E142" s="2" t="s">
        <v>28</v>
      </c>
      <c r="F142" s="2" t="s">
        <v>112</v>
      </c>
      <c r="G142" s="2" t="s">
        <v>598</v>
      </c>
      <c r="H142" s="2">
        <v>0.28999999999999998</v>
      </c>
      <c r="I142" s="2">
        <v>0.28999999999999998</v>
      </c>
    </row>
    <row r="143" spans="2:9">
      <c r="B143" s="2">
        <v>1</v>
      </c>
      <c r="C143" s="2" t="s">
        <v>105</v>
      </c>
      <c r="D143" s="2" t="s">
        <v>599</v>
      </c>
      <c r="E143" s="2" t="s">
        <v>32</v>
      </c>
      <c r="F143" s="2" t="s">
        <v>112</v>
      </c>
      <c r="G143" s="2" t="s">
        <v>600</v>
      </c>
      <c r="H143" s="2">
        <v>0.99</v>
      </c>
      <c r="I143" s="2">
        <v>0.99</v>
      </c>
    </row>
    <row r="144" spans="2:9">
      <c r="B144" s="2">
        <v>1</v>
      </c>
      <c r="C144" s="2" t="s">
        <v>601</v>
      </c>
      <c r="D144" s="2" t="s">
        <v>602</v>
      </c>
      <c r="E144" s="2" t="s">
        <v>298</v>
      </c>
      <c r="G144" s="2" t="s">
        <v>603</v>
      </c>
      <c r="H144" s="2">
        <v>1.1000000000000001</v>
      </c>
      <c r="I144" s="2">
        <v>1.1000000000000001</v>
      </c>
    </row>
    <row r="145" spans="2:9">
      <c r="B145" s="2">
        <v>1</v>
      </c>
      <c r="C145" s="2" t="s">
        <v>604</v>
      </c>
      <c r="D145" s="2" t="s">
        <v>605</v>
      </c>
      <c r="E145" s="2" t="s">
        <v>28</v>
      </c>
      <c r="F145" s="2" t="s">
        <v>277</v>
      </c>
      <c r="G145" s="2" t="s">
        <v>606</v>
      </c>
      <c r="H145" s="2">
        <v>0.69</v>
      </c>
      <c r="I145" s="2">
        <v>0.69</v>
      </c>
    </row>
    <row r="146" spans="2:9">
      <c r="B146" s="2">
        <v>1</v>
      </c>
      <c r="C146" s="2" t="s">
        <v>607</v>
      </c>
      <c r="D146" s="2" t="s">
        <v>608</v>
      </c>
      <c r="E146" s="2" t="s">
        <v>28</v>
      </c>
      <c r="F146" s="2" t="s">
        <v>277</v>
      </c>
      <c r="G146" s="2" t="s">
        <v>609</v>
      </c>
      <c r="H146" s="2">
        <v>1.19</v>
      </c>
      <c r="I146" s="2">
        <v>1.19</v>
      </c>
    </row>
    <row r="147" spans="2:9">
      <c r="B147" s="2">
        <v>1</v>
      </c>
      <c r="C147" s="2" t="s">
        <v>610</v>
      </c>
      <c r="D147" s="2" t="s">
        <v>611</v>
      </c>
      <c r="E147" s="2" t="s">
        <v>30</v>
      </c>
      <c r="G147" s="2" t="s">
        <v>612</v>
      </c>
      <c r="H147" s="2">
        <v>0.64</v>
      </c>
      <c r="I147" s="2">
        <v>0.64</v>
      </c>
    </row>
    <row r="148" spans="2:9">
      <c r="B148" s="2">
        <v>1</v>
      </c>
      <c r="C148" s="2" t="s">
        <v>613</v>
      </c>
      <c r="D148" s="2" t="s">
        <v>614</v>
      </c>
      <c r="E148" s="2" t="s">
        <v>28</v>
      </c>
      <c r="G148" s="2" t="s">
        <v>615</v>
      </c>
      <c r="H148" s="2">
        <v>0.25</v>
      </c>
      <c r="I148" s="2">
        <v>0.25</v>
      </c>
    </row>
    <row r="149" spans="2:9">
      <c r="B149" s="2">
        <v>4</v>
      </c>
      <c r="C149" s="2" t="s">
        <v>616</v>
      </c>
      <c r="D149" s="2" t="s">
        <v>617</v>
      </c>
      <c r="E149" s="2" t="s">
        <v>30</v>
      </c>
      <c r="F149" s="2" t="s">
        <v>618</v>
      </c>
      <c r="G149" s="2" t="s">
        <v>619</v>
      </c>
      <c r="H149" s="2">
        <v>0.14000000000000001</v>
      </c>
      <c r="I149" s="2">
        <v>0.56000000000000005</v>
      </c>
    </row>
    <row r="150" spans="2:9">
      <c r="B150" s="2">
        <v>1</v>
      </c>
      <c r="C150" s="2" t="s">
        <v>620</v>
      </c>
      <c r="D150" s="2" t="s">
        <v>621</v>
      </c>
      <c r="E150" s="2" t="s">
        <v>30</v>
      </c>
      <c r="F150" s="2" t="s">
        <v>277</v>
      </c>
      <c r="G150" s="2" t="s">
        <v>622</v>
      </c>
      <c r="H150" s="2">
        <v>0.59</v>
      </c>
      <c r="I150" s="2">
        <v>0.59</v>
      </c>
    </row>
    <row r="151" spans="2:9">
      <c r="B151" s="2">
        <v>1</v>
      </c>
      <c r="C151" s="2" t="s">
        <v>623</v>
      </c>
      <c r="D151" s="2" t="s">
        <v>624</v>
      </c>
      <c r="E151" s="2" t="s">
        <v>30</v>
      </c>
      <c r="F151" s="2" t="s">
        <v>112</v>
      </c>
      <c r="G151" s="2" t="s">
        <v>625</v>
      </c>
      <c r="H151" s="2">
        <v>0.64</v>
      </c>
      <c r="I151" s="2">
        <v>0.64</v>
      </c>
    </row>
    <row r="152" spans="2:9">
      <c r="B152" s="2">
        <v>1</v>
      </c>
      <c r="C152" s="2" t="s">
        <v>626</v>
      </c>
      <c r="D152" s="2" t="s">
        <v>627</v>
      </c>
      <c r="E152" s="2" t="s">
        <v>28</v>
      </c>
      <c r="F152" s="2" t="s">
        <v>112</v>
      </c>
      <c r="G152" s="2" t="s">
        <v>628</v>
      </c>
      <c r="H152" s="2">
        <v>0.42</v>
      </c>
      <c r="I152" s="2">
        <v>0.42</v>
      </c>
    </row>
    <row r="153" spans="2:9">
      <c r="B153" s="2">
        <v>1</v>
      </c>
      <c r="C153" s="2" t="s">
        <v>629</v>
      </c>
      <c r="D153" s="2" t="s">
        <v>630</v>
      </c>
      <c r="E153" s="2" t="s">
        <v>277</v>
      </c>
      <c r="G153" s="2" t="s">
        <v>631</v>
      </c>
      <c r="H153" s="2">
        <v>0.39</v>
      </c>
      <c r="I153" s="2">
        <v>0.39</v>
      </c>
    </row>
    <row r="154" spans="2:9">
      <c r="B154" s="2">
        <v>13</v>
      </c>
      <c r="C154" s="2" t="s">
        <v>632</v>
      </c>
      <c r="D154" s="2" t="s">
        <v>633</v>
      </c>
      <c r="E154" s="2" t="s">
        <v>28</v>
      </c>
      <c r="G154" s="2" t="s">
        <v>634</v>
      </c>
      <c r="H154" s="2">
        <v>0.49</v>
      </c>
      <c r="I154" s="2">
        <v>6.37</v>
      </c>
    </row>
    <row r="155" spans="2:9">
      <c r="B155" s="2">
        <v>11</v>
      </c>
      <c r="C155" s="2" t="s">
        <v>635</v>
      </c>
      <c r="D155" s="2" t="s">
        <v>636</v>
      </c>
      <c r="E155" s="2" t="s">
        <v>637</v>
      </c>
      <c r="G155" s="2" t="s">
        <v>638</v>
      </c>
      <c r="H155" s="2">
        <v>0.21</v>
      </c>
      <c r="I155" s="2">
        <v>2.31</v>
      </c>
    </row>
    <row r="156" spans="2:9">
      <c r="B156" s="2">
        <v>1</v>
      </c>
      <c r="C156" s="2" t="s">
        <v>635</v>
      </c>
      <c r="D156" s="2" t="s">
        <v>636</v>
      </c>
      <c r="E156" s="2" t="s">
        <v>639</v>
      </c>
      <c r="G156" s="2" t="s">
        <v>638</v>
      </c>
      <c r="H156" s="2">
        <v>0.21</v>
      </c>
      <c r="I156" s="2">
        <v>0.21</v>
      </c>
    </row>
    <row r="157" spans="2:9">
      <c r="B157" s="2">
        <v>1</v>
      </c>
      <c r="C157" s="2" t="s">
        <v>635</v>
      </c>
      <c r="D157" s="2" t="s">
        <v>636</v>
      </c>
      <c r="E157" s="2" t="s">
        <v>640</v>
      </c>
      <c r="G157" s="2" t="s">
        <v>638</v>
      </c>
      <c r="H157" s="2">
        <v>0.21</v>
      </c>
      <c r="I157" s="2">
        <v>0.21</v>
      </c>
    </row>
    <row r="158" spans="2:9">
      <c r="B158" s="2">
        <v>1</v>
      </c>
      <c r="C158" s="2" t="s">
        <v>635</v>
      </c>
      <c r="D158" s="2" t="s">
        <v>636</v>
      </c>
      <c r="E158" s="2" t="s">
        <v>641</v>
      </c>
      <c r="G158" s="2" t="s">
        <v>638</v>
      </c>
      <c r="H158" s="2">
        <v>0.21</v>
      </c>
      <c r="I158" s="2">
        <v>0.21</v>
      </c>
    </row>
    <row r="159" spans="2:9">
      <c r="B159" s="2">
        <v>11</v>
      </c>
      <c r="C159" s="2" t="s">
        <v>635</v>
      </c>
      <c r="D159" s="2" t="s">
        <v>636</v>
      </c>
      <c r="E159" s="2" t="s">
        <v>642</v>
      </c>
      <c r="G159" s="2" t="s">
        <v>638</v>
      </c>
      <c r="H159" s="2">
        <v>0.21</v>
      </c>
      <c r="I159" s="2">
        <v>2.31</v>
      </c>
    </row>
    <row r="160" spans="2:9">
      <c r="B160" s="2">
        <v>11</v>
      </c>
      <c r="C160" s="2" t="s">
        <v>635</v>
      </c>
      <c r="D160" s="2" t="s">
        <v>636</v>
      </c>
      <c r="E160" s="2" t="s">
        <v>643</v>
      </c>
      <c r="G160" s="2" t="s">
        <v>638</v>
      </c>
      <c r="H160" s="2">
        <v>0.21</v>
      </c>
      <c r="I160" s="2">
        <v>2.31</v>
      </c>
    </row>
    <row r="161" spans="2:9">
      <c r="B161" s="2">
        <v>1</v>
      </c>
      <c r="C161" s="2" t="s">
        <v>635</v>
      </c>
      <c r="D161" s="2" t="s">
        <v>636</v>
      </c>
      <c r="E161" s="2" t="s">
        <v>644</v>
      </c>
      <c r="G161" s="2" t="s">
        <v>638</v>
      </c>
      <c r="H161" s="2">
        <v>0.21</v>
      </c>
      <c r="I161" s="2">
        <v>0.21</v>
      </c>
    </row>
    <row r="162" spans="2:9">
      <c r="B162" s="2">
        <v>11</v>
      </c>
      <c r="C162" s="2" t="s">
        <v>635</v>
      </c>
      <c r="D162" s="2" t="s">
        <v>636</v>
      </c>
      <c r="E162" s="2" t="s">
        <v>645</v>
      </c>
      <c r="G162" s="2" t="s">
        <v>638</v>
      </c>
      <c r="H162" s="2">
        <v>0.21</v>
      </c>
      <c r="I162" s="2">
        <v>2.31</v>
      </c>
    </row>
    <row r="163" spans="2:9">
      <c r="B163" s="2">
        <v>1</v>
      </c>
      <c r="C163" s="2" t="s">
        <v>635</v>
      </c>
      <c r="D163" s="2" t="s">
        <v>636</v>
      </c>
      <c r="E163" s="2" t="s">
        <v>646</v>
      </c>
      <c r="G163" s="2" t="s">
        <v>638</v>
      </c>
      <c r="H163" s="2">
        <v>0.21</v>
      </c>
      <c r="I163" s="2">
        <v>0.21</v>
      </c>
    </row>
    <row r="164" spans="2:9">
      <c r="B164" s="2">
        <v>1</v>
      </c>
      <c r="C164" s="2" t="s">
        <v>635</v>
      </c>
      <c r="D164" s="2" t="s">
        <v>636</v>
      </c>
      <c r="E164" s="2" t="s">
        <v>647</v>
      </c>
      <c r="G164" s="2" t="s">
        <v>638</v>
      </c>
      <c r="H164" s="2">
        <v>0.21</v>
      </c>
      <c r="I164" s="2">
        <v>0.21</v>
      </c>
    </row>
    <row r="165" spans="2:9">
      <c r="B165" s="2">
        <v>1</v>
      </c>
      <c r="C165" s="2" t="s">
        <v>648</v>
      </c>
      <c r="D165" s="2" t="s">
        <v>649</v>
      </c>
      <c r="E165" s="2" t="s">
        <v>639</v>
      </c>
      <c r="G165" s="2" t="s">
        <v>650</v>
      </c>
      <c r="H165" s="2">
        <v>0.14000000000000001</v>
      </c>
      <c r="I165" s="2">
        <v>0.14000000000000001</v>
      </c>
    </row>
    <row r="166" spans="2:9">
      <c r="B166" s="2">
        <v>2</v>
      </c>
      <c r="C166" s="2" t="s">
        <v>80</v>
      </c>
      <c r="D166" s="2" t="s">
        <v>651</v>
      </c>
      <c r="E166" s="2" t="s">
        <v>28</v>
      </c>
      <c r="G166" s="2" t="s">
        <v>652</v>
      </c>
      <c r="H166" s="2">
        <v>0.74</v>
      </c>
      <c r="I166" s="2">
        <v>1.48</v>
      </c>
    </row>
    <row r="167" spans="2:9">
      <c r="B167" s="2">
        <v>1</v>
      </c>
      <c r="C167" s="2" t="s">
        <v>653</v>
      </c>
      <c r="D167" s="2" t="s">
        <v>654</v>
      </c>
      <c r="E167" s="2" t="s">
        <v>655</v>
      </c>
      <c r="G167" s="2" t="s">
        <v>656</v>
      </c>
      <c r="H167" s="2">
        <v>1.49</v>
      </c>
      <c r="I167" s="2">
        <v>1.49</v>
      </c>
    </row>
    <row r="168" spans="2:9">
      <c r="B168" s="2">
        <v>1</v>
      </c>
      <c r="C168" s="2" t="s">
        <v>657</v>
      </c>
      <c r="D168" s="2" t="s">
        <v>658</v>
      </c>
      <c r="E168" s="2" t="s">
        <v>28</v>
      </c>
      <c r="F168" s="2" t="s">
        <v>277</v>
      </c>
      <c r="G168" s="2" t="s">
        <v>659</v>
      </c>
      <c r="H168" s="2">
        <v>0.59</v>
      </c>
      <c r="I168" s="2">
        <v>0.59</v>
      </c>
    </row>
    <row r="169" spans="2:9">
      <c r="B169" s="2">
        <v>1</v>
      </c>
      <c r="C169" s="2" t="s">
        <v>660</v>
      </c>
      <c r="D169" s="2" t="s">
        <v>661</v>
      </c>
      <c r="E169" s="2" t="s">
        <v>28</v>
      </c>
      <c r="G169" s="2" t="s">
        <v>662</v>
      </c>
      <c r="H169" s="2">
        <v>0.16</v>
      </c>
      <c r="I169" s="2">
        <v>0.16</v>
      </c>
    </row>
    <row r="170" spans="2:9">
      <c r="B170" s="101">
        <v>1111</v>
      </c>
      <c r="C170" s="2" t="s">
        <v>660</v>
      </c>
      <c r="D170" s="2" t="s">
        <v>661</v>
      </c>
      <c r="E170" s="2" t="s">
        <v>655</v>
      </c>
      <c r="G170" s="2" t="s">
        <v>662</v>
      </c>
      <c r="H170" s="2">
        <v>0.16</v>
      </c>
      <c r="I170" s="2">
        <v>177.76</v>
      </c>
    </row>
    <row r="171" spans="2:9">
      <c r="B171" s="2">
        <v>1</v>
      </c>
      <c r="C171" s="2" t="s">
        <v>660</v>
      </c>
      <c r="D171" s="2" t="s">
        <v>661</v>
      </c>
      <c r="E171" s="2" t="s">
        <v>30</v>
      </c>
      <c r="G171" s="2" t="s">
        <v>662</v>
      </c>
      <c r="H171" s="2">
        <v>0.16</v>
      </c>
      <c r="I171" s="2">
        <v>0.16</v>
      </c>
    </row>
    <row r="172" spans="2:9">
      <c r="B172" s="2">
        <v>1</v>
      </c>
      <c r="C172" s="2" t="s">
        <v>660</v>
      </c>
      <c r="D172" s="2" t="s">
        <v>661</v>
      </c>
      <c r="E172" s="2" t="s">
        <v>72</v>
      </c>
      <c r="G172" s="2" t="s">
        <v>662</v>
      </c>
      <c r="H172" s="2">
        <v>0.16</v>
      </c>
      <c r="I172" s="2">
        <v>0.16</v>
      </c>
    </row>
    <row r="173" spans="2:9">
      <c r="B173" s="2">
        <v>1</v>
      </c>
      <c r="C173" s="2" t="s">
        <v>660</v>
      </c>
      <c r="D173" s="2" t="s">
        <v>661</v>
      </c>
      <c r="E173" s="2" t="s">
        <v>31</v>
      </c>
      <c r="G173" s="2" t="s">
        <v>662</v>
      </c>
      <c r="H173" s="2">
        <v>0.16</v>
      </c>
      <c r="I173" s="2">
        <v>0.16</v>
      </c>
    </row>
    <row r="174" spans="2:9">
      <c r="B174" s="2">
        <v>1</v>
      </c>
      <c r="C174" s="2" t="s">
        <v>660</v>
      </c>
      <c r="D174" s="2" t="s">
        <v>661</v>
      </c>
      <c r="E174" s="2" t="s">
        <v>95</v>
      </c>
      <c r="G174" s="2" t="s">
        <v>662</v>
      </c>
      <c r="H174" s="2">
        <v>0.16</v>
      </c>
      <c r="I174" s="2">
        <v>0.16</v>
      </c>
    </row>
    <row r="175" spans="2:9">
      <c r="B175" s="2">
        <v>11</v>
      </c>
      <c r="C175" s="2" t="s">
        <v>660</v>
      </c>
      <c r="D175" s="2" t="s">
        <v>661</v>
      </c>
      <c r="E175" s="2" t="s">
        <v>32</v>
      </c>
      <c r="G175" s="2" t="s">
        <v>662</v>
      </c>
      <c r="H175" s="2">
        <v>0.16</v>
      </c>
      <c r="I175" s="2">
        <v>1.76</v>
      </c>
    </row>
    <row r="176" spans="2:9">
      <c r="B176" s="2">
        <v>12</v>
      </c>
      <c r="C176" s="2" t="s">
        <v>660</v>
      </c>
      <c r="D176" s="2" t="s">
        <v>661</v>
      </c>
      <c r="E176" s="2" t="s">
        <v>33</v>
      </c>
      <c r="G176" s="2" t="s">
        <v>662</v>
      </c>
      <c r="H176" s="2">
        <v>0.16</v>
      </c>
      <c r="I176" s="2">
        <v>1.92</v>
      </c>
    </row>
    <row r="177" spans="2:9">
      <c r="B177" s="2">
        <v>1</v>
      </c>
      <c r="C177" s="2" t="s">
        <v>660</v>
      </c>
      <c r="D177" s="2" t="s">
        <v>661</v>
      </c>
      <c r="E177" s="2" t="s">
        <v>34</v>
      </c>
      <c r="G177" s="2" t="s">
        <v>662</v>
      </c>
      <c r="H177" s="2">
        <v>0.16</v>
      </c>
      <c r="I177" s="2">
        <v>0.16</v>
      </c>
    </row>
    <row r="178" spans="2:9">
      <c r="B178" s="2">
        <v>1</v>
      </c>
      <c r="C178" s="2" t="s">
        <v>663</v>
      </c>
      <c r="D178" s="2" t="s">
        <v>664</v>
      </c>
      <c r="G178" s="2" t="s">
        <v>665</v>
      </c>
      <c r="H178" s="2">
        <v>36.119999999999997</v>
      </c>
      <c r="I178" s="2">
        <v>36.119999999999997</v>
      </c>
    </row>
    <row r="179" spans="2:9">
      <c r="B179" s="2">
        <v>1</v>
      </c>
      <c r="C179" s="2" t="s">
        <v>666</v>
      </c>
      <c r="D179" s="2" t="s">
        <v>266</v>
      </c>
      <c r="E179" s="2" t="s">
        <v>30</v>
      </c>
      <c r="F179" s="2" t="s">
        <v>112</v>
      </c>
      <c r="G179" s="2" t="s">
        <v>268</v>
      </c>
      <c r="H179" s="2">
        <v>0.69</v>
      </c>
      <c r="I179" s="2">
        <v>0.69</v>
      </c>
    </row>
    <row r="180" spans="2:9">
      <c r="B180" s="2">
        <v>1</v>
      </c>
      <c r="C180" s="2" t="s">
        <v>666</v>
      </c>
      <c r="D180" s="2" t="s">
        <v>266</v>
      </c>
      <c r="E180" s="2" t="s">
        <v>30</v>
      </c>
      <c r="F180" s="2" t="s">
        <v>214</v>
      </c>
      <c r="G180" s="2" t="s">
        <v>268</v>
      </c>
      <c r="H180" s="2">
        <v>0.69</v>
      </c>
      <c r="I180" s="2">
        <v>0.69</v>
      </c>
    </row>
    <row r="181" spans="2:9">
      <c r="B181" s="2">
        <v>1</v>
      </c>
      <c r="C181" s="2" t="s">
        <v>666</v>
      </c>
      <c r="D181" s="2" t="s">
        <v>266</v>
      </c>
      <c r="E181" s="2" t="s">
        <v>30</v>
      </c>
      <c r="F181" s="2" t="s">
        <v>216</v>
      </c>
      <c r="G181" s="2" t="s">
        <v>268</v>
      </c>
      <c r="H181" s="2">
        <v>0.69</v>
      </c>
      <c r="I181" s="2">
        <v>0.69</v>
      </c>
    </row>
    <row r="182" spans="2:9">
      <c r="B182" s="2">
        <v>1</v>
      </c>
      <c r="C182" s="2" t="s">
        <v>666</v>
      </c>
      <c r="D182" s="2" t="s">
        <v>266</v>
      </c>
      <c r="E182" s="2" t="s">
        <v>30</v>
      </c>
      <c r="F182" s="2" t="s">
        <v>217</v>
      </c>
      <c r="G182" s="2" t="s">
        <v>268</v>
      </c>
      <c r="H182" s="2">
        <v>0.69</v>
      </c>
      <c r="I182" s="2">
        <v>0.69</v>
      </c>
    </row>
    <row r="183" spans="2:9">
      <c r="B183" s="2">
        <v>1</v>
      </c>
      <c r="C183" s="2" t="s">
        <v>666</v>
      </c>
      <c r="D183" s="2" t="s">
        <v>266</v>
      </c>
      <c r="E183" s="2" t="s">
        <v>30</v>
      </c>
      <c r="F183" s="2" t="s">
        <v>267</v>
      </c>
      <c r="G183" s="2" t="s">
        <v>268</v>
      </c>
      <c r="H183" s="2">
        <v>0.69</v>
      </c>
      <c r="I183" s="2">
        <v>0.69</v>
      </c>
    </row>
    <row r="184" spans="2:9">
      <c r="B184" s="2">
        <v>1</v>
      </c>
      <c r="C184" s="2" t="s">
        <v>666</v>
      </c>
      <c r="D184" s="2" t="s">
        <v>266</v>
      </c>
      <c r="E184" s="2" t="s">
        <v>30</v>
      </c>
      <c r="F184" s="2" t="s">
        <v>218</v>
      </c>
      <c r="G184" s="2" t="s">
        <v>268</v>
      </c>
      <c r="H184" s="2">
        <v>0.69</v>
      </c>
      <c r="I184" s="2">
        <v>0.69</v>
      </c>
    </row>
    <row r="185" spans="2:9">
      <c r="B185" s="2">
        <v>1</v>
      </c>
      <c r="C185" s="2" t="s">
        <v>666</v>
      </c>
      <c r="D185" s="2" t="s">
        <v>266</v>
      </c>
      <c r="E185" s="2" t="s">
        <v>30</v>
      </c>
      <c r="F185" s="2" t="s">
        <v>269</v>
      </c>
      <c r="G185" s="2" t="s">
        <v>268</v>
      </c>
      <c r="H185" s="2">
        <v>0.69</v>
      </c>
      <c r="I185" s="2">
        <v>0.69</v>
      </c>
    </row>
    <row r="186" spans="2:9">
      <c r="B186" s="2">
        <v>1</v>
      </c>
      <c r="C186" s="2" t="s">
        <v>666</v>
      </c>
      <c r="D186" s="2" t="s">
        <v>266</v>
      </c>
      <c r="E186" s="2" t="s">
        <v>30</v>
      </c>
      <c r="F186" s="2" t="s">
        <v>270</v>
      </c>
      <c r="G186" s="2" t="s">
        <v>268</v>
      </c>
      <c r="H186" s="2">
        <v>0.69</v>
      </c>
      <c r="I186" s="2">
        <v>0.69</v>
      </c>
    </row>
    <row r="187" spans="2:9">
      <c r="B187" s="2">
        <v>1</v>
      </c>
      <c r="C187" s="2" t="s">
        <v>666</v>
      </c>
      <c r="D187" s="2" t="s">
        <v>266</v>
      </c>
      <c r="E187" s="2" t="s">
        <v>30</v>
      </c>
      <c r="F187" s="2" t="s">
        <v>272</v>
      </c>
      <c r="G187" s="2" t="s">
        <v>268</v>
      </c>
      <c r="H187" s="2">
        <v>0.69</v>
      </c>
      <c r="I187" s="2">
        <v>0.69</v>
      </c>
    </row>
    <row r="188" spans="2:9">
      <c r="B188" s="2">
        <v>1</v>
      </c>
      <c r="C188" s="2" t="s">
        <v>666</v>
      </c>
      <c r="D188" s="2" t="s">
        <v>266</v>
      </c>
      <c r="E188" s="2" t="s">
        <v>30</v>
      </c>
      <c r="F188" s="2" t="s">
        <v>314</v>
      </c>
      <c r="G188" s="2" t="s">
        <v>268</v>
      </c>
      <c r="H188" s="2">
        <v>0.69</v>
      </c>
      <c r="I188" s="2">
        <v>0.69</v>
      </c>
    </row>
    <row r="189" spans="2:9">
      <c r="B189" s="2">
        <v>1</v>
      </c>
      <c r="C189" s="2" t="s">
        <v>666</v>
      </c>
      <c r="D189" s="2" t="s">
        <v>266</v>
      </c>
      <c r="E189" s="2" t="s">
        <v>30</v>
      </c>
      <c r="F189" s="2" t="s">
        <v>273</v>
      </c>
      <c r="G189" s="2" t="s">
        <v>268</v>
      </c>
      <c r="H189" s="2">
        <v>0.69</v>
      </c>
      <c r="I189" s="2">
        <v>0.69</v>
      </c>
    </row>
    <row r="190" spans="2:9">
      <c r="B190" s="2">
        <v>1</v>
      </c>
      <c r="C190" s="2" t="s">
        <v>666</v>
      </c>
      <c r="D190" s="2" t="s">
        <v>266</v>
      </c>
      <c r="E190" s="2" t="s">
        <v>30</v>
      </c>
      <c r="F190" s="2" t="s">
        <v>667</v>
      </c>
      <c r="G190" s="2" t="s">
        <v>268</v>
      </c>
      <c r="H190" s="2">
        <v>0.69</v>
      </c>
      <c r="I190" s="2">
        <v>0.69</v>
      </c>
    </row>
    <row r="191" spans="2:9">
      <c r="B191" s="2">
        <v>1</v>
      </c>
      <c r="C191" s="2" t="s">
        <v>666</v>
      </c>
      <c r="D191" s="2" t="s">
        <v>266</v>
      </c>
      <c r="E191" s="2" t="s">
        <v>30</v>
      </c>
      <c r="F191" s="2" t="s">
        <v>668</v>
      </c>
      <c r="G191" s="2" t="s">
        <v>268</v>
      </c>
      <c r="H191" s="2">
        <v>0.69</v>
      </c>
      <c r="I191" s="2">
        <v>0.69</v>
      </c>
    </row>
    <row r="192" spans="2:9">
      <c r="B192" s="2">
        <v>1</v>
      </c>
      <c r="C192" s="2" t="s">
        <v>666</v>
      </c>
      <c r="D192" s="2" t="s">
        <v>266</v>
      </c>
      <c r="E192" s="2" t="s">
        <v>30</v>
      </c>
      <c r="F192" s="2" t="s">
        <v>315</v>
      </c>
      <c r="G192" s="2" t="s">
        <v>268</v>
      </c>
      <c r="H192" s="2">
        <v>0.69</v>
      </c>
      <c r="I192" s="2">
        <v>0.69</v>
      </c>
    </row>
    <row r="193" spans="2:9">
      <c r="B193" s="2">
        <v>1</v>
      </c>
      <c r="C193" s="2" t="s">
        <v>666</v>
      </c>
      <c r="D193" s="2" t="s">
        <v>266</v>
      </c>
      <c r="E193" s="2" t="s">
        <v>30</v>
      </c>
      <c r="F193" s="2" t="s">
        <v>306</v>
      </c>
      <c r="G193" s="2" t="s">
        <v>268</v>
      </c>
      <c r="H193" s="2">
        <v>0.69</v>
      </c>
      <c r="I193" s="2">
        <v>0.69</v>
      </c>
    </row>
    <row r="194" spans="2:9">
      <c r="B194" s="2">
        <v>1</v>
      </c>
      <c r="C194" s="2" t="s">
        <v>666</v>
      </c>
      <c r="D194" s="2" t="s">
        <v>266</v>
      </c>
      <c r="E194" s="2" t="s">
        <v>31</v>
      </c>
      <c r="F194" s="2" t="s">
        <v>112</v>
      </c>
      <c r="G194" s="2" t="s">
        <v>268</v>
      </c>
      <c r="H194" s="2">
        <v>0.69</v>
      </c>
      <c r="I194" s="2">
        <v>0.69</v>
      </c>
    </row>
    <row r="195" spans="2:9">
      <c r="B195" s="2">
        <v>1</v>
      </c>
      <c r="C195" s="2" t="s">
        <v>666</v>
      </c>
      <c r="D195" s="2" t="s">
        <v>266</v>
      </c>
      <c r="E195" s="2" t="s">
        <v>31</v>
      </c>
      <c r="F195" s="2" t="s">
        <v>214</v>
      </c>
      <c r="G195" s="2" t="s">
        <v>268</v>
      </c>
      <c r="H195" s="2">
        <v>0.69</v>
      </c>
      <c r="I195" s="2">
        <v>0.69</v>
      </c>
    </row>
    <row r="196" spans="2:9">
      <c r="B196" s="2">
        <v>1</v>
      </c>
      <c r="C196" s="2" t="s">
        <v>666</v>
      </c>
      <c r="D196" s="2" t="s">
        <v>266</v>
      </c>
      <c r="E196" s="2" t="s">
        <v>31</v>
      </c>
      <c r="F196" s="2" t="s">
        <v>216</v>
      </c>
      <c r="G196" s="2" t="s">
        <v>268</v>
      </c>
      <c r="H196" s="2">
        <v>0.69</v>
      </c>
      <c r="I196" s="2">
        <v>0.69</v>
      </c>
    </row>
    <row r="197" spans="2:9">
      <c r="B197" s="2">
        <v>1</v>
      </c>
      <c r="C197" s="2" t="s">
        <v>666</v>
      </c>
      <c r="D197" s="2" t="s">
        <v>266</v>
      </c>
      <c r="E197" s="2" t="s">
        <v>31</v>
      </c>
      <c r="F197" s="2" t="s">
        <v>217</v>
      </c>
      <c r="G197" s="2" t="s">
        <v>268</v>
      </c>
      <c r="H197" s="2">
        <v>0.69</v>
      </c>
      <c r="I197" s="2">
        <v>0.69</v>
      </c>
    </row>
    <row r="198" spans="2:9">
      <c r="B198" s="2">
        <v>1</v>
      </c>
      <c r="C198" s="2" t="s">
        <v>666</v>
      </c>
      <c r="D198" s="2" t="s">
        <v>266</v>
      </c>
      <c r="E198" s="2" t="s">
        <v>31</v>
      </c>
      <c r="F198" s="2" t="s">
        <v>267</v>
      </c>
      <c r="G198" s="2" t="s">
        <v>268</v>
      </c>
      <c r="H198" s="2">
        <v>0.69</v>
      </c>
      <c r="I198" s="2">
        <v>0.69</v>
      </c>
    </row>
    <row r="199" spans="2:9">
      <c r="B199" s="2">
        <v>1</v>
      </c>
      <c r="C199" s="2" t="s">
        <v>666</v>
      </c>
      <c r="D199" s="2" t="s">
        <v>266</v>
      </c>
      <c r="E199" s="2" t="s">
        <v>31</v>
      </c>
      <c r="F199" s="2" t="s">
        <v>218</v>
      </c>
      <c r="G199" s="2" t="s">
        <v>268</v>
      </c>
      <c r="H199" s="2">
        <v>0.69</v>
      </c>
      <c r="I199" s="2">
        <v>0.69</v>
      </c>
    </row>
    <row r="200" spans="2:9">
      <c r="B200" s="2">
        <v>1</v>
      </c>
      <c r="C200" s="2" t="s">
        <v>666</v>
      </c>
      <c r="D200" s="2" t="s">
        <v>266</v>
      </c>
      <c r="E200" s="2" t="s">
        <v>31</v>
      </c>
      <c r="F200" s="2" t="s">
        <v>269</v>
      </c>
      <c r="G200" s="2" t="s">
        <v>268</v>
      </c>
      <c r="H200" s="2">
        <v>0.69</v>
      </c>
      <c r="I200" s="2">
        <v>0.69</v>
      </c>
    </row>
    <row r="201" spans="2:9">
      <c r="B201" s="2">
        <v>11</v>
      </c>
      <c r="C201" s="2" t="s">
        <v>666</v>
      </c>
      <c r="D201" s="2" t="s">
        <v>266</v>
      </c>
      <c r="E201" s="2" t="s">
        <v>31</v>
      </c>
      <c r="F201" s="2" t="s">
        <v>270</v>
      </c>
      <c r="G201" s="2" t="s">
        <v>268</v>
      </c>
      <c r="H201" s="2">
        <v>0.69</v>
      </c>
      <c r="I201" s="2">
        <v>7.59</v>
      </c>
    </row>
    <row r="202" spans="2:9">
      <c r="B202" s="2">
        <v>11</v>
      </c>
      <c r="C202" s="2" t="s">
        <v>666</v>
      </c>
      <c r="D202" s="2" t="s">
        <v>266</v>
      </c>
      <c r="E202" s="2" t="s">
        <v>31</v>
      </c>
      <c r="F202" s="2" t="s">
        <v>272</v>
      </c>
      <c r="G202" s="2" t="s">
        <v>268</v>
      </c>
      <c r="H202" s="2">
        <v>0.69</v>
      </c>
      <c r="I202" s="2">
        <v>7.59</v>
      </c>
    </row>
    <row r="203" spans="2:9">
      <c r="B203" s="2">
        <v>1</v>
      </c>
      <c r="C203" s="2" t="s">
        <v>666</v>
      </c>
      <c r="D203" s="2" t="s">
        <v>266</v>
      </c>
      <c r="E203" s="2" t="s">
        <v>31</v>
      </c>
      <c r="F203" s="2" t="s">
        <v>314</v>
      </c>
      <c r="G203" s="2" t="s">
        <v>268</v>
      </c>
      <c r="H203" s="2">
        <v>0.69</v>
      </c>
      <c r="I203" s="2">
        <v>0.69</v>
      </c>
    </row>
    <row r="204" spans="2:9">
      <c r="B204" s="2">
        <v>11</v>
      </c>
      <c r="C204" s="2" t="s">
        <v>666</v>
      </c>
      <c r="D204" s="2" t="s">
        <v>266</v>
      </c>
      <c r="E204" s="2" t="s">
        <v>31</v>
      </c>
      <c r="F204" s="2" t="s">
        <v>667</v>
      </c>
      <c r="G204" s="2" t="s">
        <v>268</v>
      </c>
      <c r="H204" s="2">
        <v>0.69</v>
      </c>
      <c r="I204" s="2">
        <v>7.59</v>
      </c>
    </row>
    <row r="205" spans="2:9">
      <c r="B205" s="2">
        <v>11</v>
      </c>
      <c r="C205" s="2" t="s">
        <v>666</v>
      </c>
      <c r="D205" s="2" t="s">
        <v>266</v>
      </c>
      <c r="E205" s="2" t="s">
        <v>31</v>
      </c>
      <c r="F205" s="2" t="s">
        <v>315</v>
      </c>
      <c r="G205" s="2" t="s">
        <v>268</v>
      </c>
      <c r="H205" s="2">
        <v>0.69</v>
      </c>
      <c r="I205" s="2">
        <v>7.59</v>
      </c>
    </row>
    <row r="206" spans="2:9">
      <c r="B206" s="2">
        <v>11</v>
      </c>
      <c r="C206" s="2" t="s">
        <v>666</v>
      </c>
      <c r="D206" s="2" t="s">
        <v>266</v>
      </c>
      <c r="E206" s="2" t="s">
        <v>31</v>
      </c>
      <c r="F206" s="2" t="s">
        <v>306</v>
      </c>
      <c r="G206" s="2" t="s">
        <v>268</v>
      </c>
      <c r="H206" s="2">
        <v>0.69</v>
      </c>
      <c r="I206" s="2">
        <v>7.59</v>
      </c>
    </row>
    <row r="207" spans="2:9">
      <c r="B207" s="2">
        <v>1</v>
      </c>
      <c r="C207" s="2" t="s">
        <v>666</v>
      </c>
      <c r="D207" s="2" t="s">
        <v>266</v>
      </c>
      <c r="E207" s="2" t="s">
        <v>95</v>
      </c>
      <c r="F207" s="2" t="s">
        <v>112</v>
      </c>
      <c r="G207" s="2" t="s">
        <v>268</v>
      </c>
      <c r="H207" s="2">
        <v>0.69</v>
      </c>
      <c r="I207" s="2">
        <v>0.69</v>
      </c>
    </row>
    <row r="208" spans="2:9">
      <c r="B208" s="2">
        <v>1</v>
      </c>
      <c r="C208" s="2" t="s">
        <v>666</v>
      </c>
      <c r="D208" s="2" t="s">
        <v>266</v>
      </c>
      <c r="E208" s="2" t="s">
        <v>95</v>
      </c>
      <c r="F208" s="2" t="s">
        <v>214</v>
      </c>
      <c r="G208" s="2" t="s">
        <v>268</v>
      </c>
      <c r="H208" s="2">
        <v>0.69</v>
      </c>
      <c r="I208" s="2">
        <v>0.69</v>
      </c>
    </row>
    <row r="209" spans="2:9">
      <c r="B209" s="2">
        <v>1</v>
      </c>
      <c r="C209" s="2" t="s">
        <v>666</v>
      </c>
      <c r="D209" s="2" t="s">
        <v>266</v>
      </c>
      <c r="E209" s="2" t="s">
        <v>95</v>
      </c>
      <c r="F209" s="2" t="s">
        <v>216</v>
      </c>
      <c r="G209" s="2" t="s">
        <v>268</v>
      </c>
      <c r="H209" s="2">
        <v>0.69</v>
      </c>
      <c r="I209" s="2">
        <v>0.69</v>
      </c>
    </row>
    <row r="210" spans="2:9">
      <c r="B210" s="2">
        <v>1</v>
      </c>
      <c r="C210" s="2" t="s">
        <v>666</v>
      </c>
      <c r="D210" s="2" t="s">
        <v>266</v>
      </c>
      <c r="E210" s="2" t="s">
        <v>95</v>
      </c>
      <c r="F210" s="2" t="s">
        <v>217</v>
      </c>
      <c r="G210" s="2" t="s">
        <v>268</v>
      </c>
      <c r="H210" s="2">
        <v>0.69</v>
      </c>
      <c r="I210" s="2">
        <v>0.69</v>
      </c>
    </row>
    <row r="211" spans="2:9">
      <c r="B211" s="2">
        <v>1</v>
      </c>
      <c r="C211" s="2" t="s">
        <v>666</v>
      </c>
      <c r="D211" s="2" t="s">
        <v>266</v>
      </c>
      <c r="E211" s="2" t="s">
        <v>95</v>
      </c>
      <c r="F211" s="2" t="s">
        <v>267</v>
      </c>
      <c r="G211" s="2" t="s">
        <v>268</v>
      </c>
      <c r="H211" s="2">
        <v>0.69</v>
      </c>
      <c r="I211" s="2">
        <v>0.69</v>
      </c>
    </row>
    <row r="212" spans="2:9">
      <c r="B212" s="2">
        <v>1</v>
      </c>
      <c r="C212" s="2" t="s">
        <v>666</v>
      </c>
      <c r="D212" s="2" t="s">
        <v>266</v>
      </c>
      <c r="E212" s="2" t="s">
        <v>95</v>
      </c>
      <c r="F212" s="2" t="s">
        <v>218</v>
      </c>
      <c r="G212" s="2" t="s">
        <v>268</v>
      </c>
      <c r="H212" s="2">
        <v>0.69</v>
      </c>
      <c r="I212" s="2">
        <v>0.69</v>
      </c>
    </row>
    <row r="213" spans="2:9">
      <c r="B213" s="2">
        <v>1</v>
      </c>
      <c r="C213" s="2" t="s">
        <v>666</v>
      </c>
      <c r="D213" s="2" t="s">
        <v>266</v>
      </c>
      <c r="E213" s="2" t="s">
        <v>95</v>
      </c>
      <c r="F213" s="2" t="s">
        <v>269</v>
      </c>
      <c r="G213" s="2" t="s">
        <v>268</v>
      </c>
      <c r="H213" s="2">
        <v>0.69</v>
      </c>
      <c r="I213" s="2">
        <v>0.69</v>
      </c>
    </row>
    <row r="214" spans="2:9">
      <c r="B214" s="2">
        <v>1</v>
      </c>
      <c r="C214" s="2" t="s">
        <v>666</v>
      </c>
      <c r="D214" s="2" t="s">
        <v>266</v>
      </c>
      <c r="E214" s="2" t="s">
        <v>95</v>
      </c>
      <c r="F214" s="2" t="s">
        <v>270</v>
      </c>
      <c r="G214" s="2" t="s">
        <v>268</v>
      </c>
      <c r="H214" s="2">
        <v>0.69</v>
      </c>
      <c r="I214" s="2">
        <v>0.69</v>
      </c>
    </row>
    <row r="215" spans="2:9">
      <c r="B215" s="2">
        <v>1</v>
      </c>
      <c r="C215" s="2" t="s">
        <v>666</v>
      </c>
      <c r="D215" s="2" t="s">
        <v>266</v>
      </c>
      <c r="E215" s="2" t="s">
        <v>95</v>
      </c>
      <c r="F215" s="2" t="s">
        <v>271</v>
      </c>
      <c r="G215" s="2" t="s">
        <v>268</v>
      </c>
      <c r="H215" s="2">
        <v>0.69</v>
      </c>
      <c r="I215" s="2">
        <v>0.69</v>
      </c>
    </row>
    <row r="216" spans="2:9">
      <c r="B216" s="2">
        <v>1</v>
      </c>
      <c r="C216" s="2" t="s">
        <v>666</v>
      </c>
      <c r="D216" s="2" t="s">
        <v>266</v>
      </c>
      <c r="E216" s="2" t="s">
        <v>95</v>
      </c>
      <c r="F216" s="2" t="s">
        <v>272</v>
      </c>
      <c r="G216" s="2" t="s">
        <v>268</v>
      </c>
      <c r="H216" s="2">
        <v>0.69</v>
      </c>
      <c r="I216" s="2">
        <v>0.69</v>
      </c>
    </row>
    <row r="217" spans="2:9">
      <c r="B217" s="2">
        <v>1</v>
      </c>
      <c r="C217" s="2" t="s">
        <v>666</v>
      </c>
      <c r="D217" s="2" t="s">
        <v>266</v>
      </c>
      <c r="E217" s="2" t="s">
        <v>95</v>
      </c>
      <c r="F217" s="2" t="s">
        <v>314</v>
      </c>
      <c r="G217" s="2" t="s">
        <v>268</v>
      </c>
      <c r="H217" s="2">
        <v>0.69</v>
      </c>
      <c r="I217" s="2">
        <v>0.69</v>
      </c>
    </row>
    <row r="218" spans="2:9">
      <c r="B218" s="2">
        <v>1</v>
      </c>
      <c r="C218" s="2" t="s">
        <v>666</v>
      </c>
      <c r="D218" s="2" t="s">
        <v>266</v>
      </c>
      <c r="E218" s="2" t="s">
        <v>95</v>
      </c>
      <c r="F218" s="2" t="s">
        <v>273</v>
      </c>
      <c r="G218" s="2" t="s">
        <v>268</v>
      </c>
      <c r="H218" s="2">
        <v>0.69</v>
      </c>
      <c r="I218" s="2">
        <v>0.69</v>
      </c>
    </row>
    <row r="219" spans="2:9">
      <c r="B219" s="2">
        <v>1</v>
      </c>
      <c r="C219" s="2" t="s">
        <v>666</v>
      </c>
      <c r="D219" s="2" t="s">
        <v>266</v>
      </c>
      <c r="E219" s="2" t="s">
        <v>95</v>
      </c>
      <c r="F219" s="2" t="s">
        <v>667</v>
      </c>
      <c r="G219" s="2" t="s">
        <v>268</v>
      </c>
      <c r="H219" s="2">
        <v>0.69</v>
      </c>
      <c r="I219" s="2">
        <v>0.69</v>
      </c>
    </row>
    <row r="220" spans="2:9">
      <c r="B220" s="2">
        <v>1</v>
      </c>
      <c r="C220" s="2" t="s">
        <v>666</v>
      </c>
      <c r="D220" s="2" t="s">
        <v>266</v>
      </c>
      <c r="E220" s="2" t="s">
        <v>95</v>
      </c>
      <c r="F220" s="2" t="s">
        <v>668</v>
      </c>
      <c r="G220" s="2" t="s">
        <v>268</v>
      </c>
      <c r="H220" s="2">
        <v>0.69</v>
      </c>
      <c r="I220" s="2">
        <v>0.69</v>
      </c>
    </row>
    <row r="221" spans="2:9">
      <c r="B221" s="2">
        <v>1</v>
      </c>
      <c r="C221" s="2" t="s">
        <v>666</v>
      </c>
      <c r="D221" s="2" t="s">
        <v>266</v>
      </c>
      <c r="E221" s="2" t="s">
        <v>95</v>
      </c>
      <c r="F221" s="2" t="s">
        <v>315</v>
      </c>
      <c r="G221" s="2" t="s">
        <v>268</v>
      </c>
      <c r="H221" s="2">
        <v>0.69</v>
      </c>
      <c r="I221" s="2">
        <v>0.69</v>
      </c>
    </row>
    <row r="222" spans="2:9">
      <c r="B222" s="2">
        <v>1</v>
      </c>
      <c r="C222" s="2" t="s">
        <v>666</v>
      </c>
      <c r="D222" s="2" t="s">
        <v>266</v>
      </c>
      <c r="E222" s="2" t="s">
        <v>95</v>
      </c>
      <c r="F222" s="2" t="s">
        <v>274</v>
      </c>
      <c r="G222" s="2" t="s">
        <v>268</v>
      </c>
      <c r="H222" s="2">
        <v>0.69</v>
      </c>
      <c r="I222" s="2">
        <v>0.69</v>
      </c>
    </row>
    <row r="223" spans="2:9">
      <c r="B223" s="2">
        <v>1</v>
      </c>
      <c r="C223" s="2" t="s">
        <v>666</v>
      </c>
      <c r="D223" s="2" t="s">
        <v>266</v>
      </c>
      <c r="E223" s="2" t="s">
        <v>95</v>
      </c>
      <c r="F223" s="2" t="s">
        <v>306</v>
      </c>
      <c r="G223" s="2" t="s">
        <v>268</v>
      </c>
      <c r="H223" s="2">
        <v>0.69</v>
      </c>
      <c r="I223" s="2">
        <v>0.69</v>
      </c>
    </row>
    <row r="224" spans="2:9">
      <c r="B224" s="2">
        <v>1</v>
      </c>
      <c r="C224" s="2" t="s">
        <v>666</v>
      </c>
      <c r="D224" s="2" t="s">
        <v>266</v>
      </c>
      <c r="E224" s="2" t="s">
        <v>32</v>
      </c>
      <c r="F224" s="2" t="s">
        <v>112</v>
      </c>
      <c r="G224" s="2" t="s">
        <v>268</v>
      </c>
      <c r="H224" s="2">
        <v>0.69</v>
      </c>
      <c r="I224" s="2">
        <v>0.69</v>
      </c>
    </row>
    <row r="225" spans="2:9">
      <c r="B225" s="2">
        <v>1</v>
      </c>
      <c r="C225" s="2" t="s">
        <v>666</v>
      </c>
      <c r="D225" s="2" t="s">
        <v>266</v>
      </c>
      <c r="E225" s="2" t="s">
        <v>32</v>
      </c>
      <c r="F225" s="2" t="s">
        <v>214</v>
      </c>
      <c r="G225" s="2" t="s">
        <v>268</v>
      </c>
      <c r="H225" s="2">
        <v>0.69</v>
      </c>
      <c r="I225" s="2">
        <v>0.69</v>
      </c>
    </row>
    <row r="226" spans="2:9">
      <c r="B226" s="2">
        <v>1</v>
      </c>
      <c r="C226" s="2" t="s">
        <v>666</v>
      </c>
      <c r="D226" s="2" t="s">
        <v>266</v>
      </c>
      <c r="E226" s="2" t="s">
        <v>32</v>
      </c>
      <c r="F226" s="2" t="s">
        <v>216</v>
      </c>
      <c r="G226" s="2" t="s">
        <v>268</v>
      </c>
      <c r="H226" s="2">
        <v>0.69</v>
      </c>
      <c r="I226" s="2">
        <v>0.69</v>
      </c>
    </row>
    <row r="227" spans="2:9">
      <c r="B227" s="2">
        <v>1</v>
      </c>
      <c r="C227" s="2" t="s">
        <v>666</v>
      </c>
      <c r="D227" s="2" t="s">
        <v>266</v>
      </c>
      <c r="E227" s="2" t="s">
        <v>32</v>
      </c>
      <c r="F227" s="2" t="s">
        <v>217</v>
      </c>
      <c r="G227" s="2" t="s">
        <v>268</v>
      </c>
      <c r="H227" s="2">
        <v>0.69</v>
      </c>
      <c r="I227" s="2">
        <v>0.69</v>
      </c>
    </row>
    <row r="228" spans="2:9">
      <c r="B228" s="2">
        <v>11</v>
      </c>
      <c r="C228" s="2" t="s">
        <v>666</v>
      </c>
      <c r="D228" s="2" t="s">
        <v>266</v>
      </c>
      <c r="E228" s="2" t="s">
        <v>32</v>
      </c>
      <c r="F228" s="2" t="s">
        <v>218</v>
      </c>
      <c r="G228" s="2" t="s">
        <v>268</v>
      </c>
      <c r="H228" s="2">
        <v>0.69</v>
      </c>
      <c r="I228" s="2">
        <v>7.59</v>
      </c>
    </row>
    <row r="229" spans="2:9">
      <c r="B229" s="2">
        <v>1</v>
      </c>
      <c r="C229" s="2" t="s">
        <v>666</v>
      </c>
      <c r="D229" s="2" t="s">
        <v>266</v>
      </c>
      <c r="E229" s="2" t="s">
        <v>32</v>
      </c>
      <c r="F229" s="2" t="s">
        <v>269</v>
      </c>
      <c r="G229" s="2" t="s">
        <v>268</v>
      </c>
      <c r="H229" s="2">
        <v>0.69</v>
      </c>
      <c r="I229" s="2">
        <v>0.69</v>
      </c>
    </row>
    <row r="230" spans="2:9">
      <c r="B230" s="2">
        <v>1</v>
      </c>
      <c r="C230" s="2" t="s">
        <v>666</v>
      </c>
      <c r="D230" s="2" t="s">
        <v>266</v>
      </c>
      <c r="E230" s="2" t="s">
        <v>32</v>
      </c>
      <c r="F230" s="2" t="s">
        <v>270</v>
      </c>
      <c r="G230" s="2" t="s">
        <v>268</v>
      </c>
      <c r="H230" s="2">
        <v>0.69</v>
      </c>
      <c r="I230" s="2">
        <v>0.69</v>
      </c>
    </row>
    <row r="231" spans="2:9">
      <c r="B231" s="2">
        <v>1</v>
      </c>
      <c r="C231" s="2" t="s">
        <v>666</v>
      </c>
      <c r="D231" s="2" t="s">
        <v>266</v>
      </c>
      <c r="E231" s="2" t="s">
        <v>32</v>
      </c>
      <c r="F231" s="2" t="s">
        <v>271</v>
      </c>
      <c r="G231" s="2" t="s">
        <v>268</v>
      </c>
      <c r="H231" s="2">
        <v>0.69</v>
      </c>
      <c r="I231" s="2">
        <v>0.69</v>
      </c>
    </row>
    <row r="232" spans="2:9">
      <c r="B232" s="2">
        <v>1</v>
      </c>
      <c r="C232" s="2" t="s">
        <v>666</v>
      </c>
      <c r="D232" s="2" t="s">
        <v>266</v>
      </c>
      <c r="E232" s="2" t="s">
        <v>32</v>
      </c>
      <c r="F232" s="2" t="s">
        <v>272</v>
      </c>
      <c r="G232" s="2" t="s">
        <v>268</v>
      </c>
      <c r="H232" s="2">
        <v>0.69</v>
      </c>
      <c r="I232" s="2">
        <v>0.69</v>
      </c>
    </row>
    <row r="233" spans="2:9">
      <c r="B233" s="2">
        <v>1</v>
      </c>
      <c r="C233" s="2" t="s">
        <v>669</v>
      </c>
      <c r="D233" s="2" t="s">
        <v>670</v>
      </c>
      <c r="G233" s="2" t="s">
        <v>671</v>
      </c>
      <c r="H233" s="2">
        <v>37.36</v>
      </c>
      <c r="I233" s="2">
        <v>37.36</v>
      </c>
    </row>
    <row r="234" spans="2:9">
      <c r="B234" s="2">
        <v>2</v>
      </c>
      <c r="C234" s="2" t="s">
        <v>109</v>
      </c>
      <c r="D234" s="2" t="s">
        <v>672</v>
      </c>
      <c r="E234" s="2" t="s">
        <v>28</v>
      </c>
      <c r="G234" s="2" t="s">
        <v>673</v>
      </c>
      <c r="H234" s="2">
        <v>0.16</v>
      </c>
      <c r="I234" s="2">
        <v>0.32</v>
      </c>
    </row>
    <row r="235" spans="2:9">
      <c r="B235" s="2">
        <v>2</v>
      </c>
      <c r="C235" s="2" t="s">
        <v>109</v>
      </c>
      <c r="D235" s="2" t="s">
        <v>672</v>
      </c>
      <c r="E235" s="2" t="s">
        <v>72</v>
      </c>
      <c r="G235" s="2" t="s">
        <v>673</v>
      </c>
      <c r="H235" s="2">
        <v>0.16</v>
      </c>
      <c r="I235" s="2">
        <v>0.32</v>
      </c>
    </row>
    <row r="236" spans="2:9">
      <c r="B236" s="2">
        <v>334</v>
      </c>
      <c r="C236" s="2" t="s">
        <v>109</v>
      </c>
      <c r="D236" s="2" t="s">
        <v>672</v>
      </c>
      <c r="E236" s="2" t="s">
        <v>31</v>
      </c>
      <c r="G236" s="2" t="s">
        <v>673</v>
      </c>
      <c r="H236" s="2">
        <v>0.16</v>
      </c>
      <c r="I236" s="2">
        <v>53.44</v>
      </c>
    </row>
    <row r="237" spans="2:9">
      <c r="B237" s="2">
        <v>1</v>
      </c>
      <c r="C237" s="2" t="s">
        <v>674</v>
      </c>
      <c r="D237" s="2" t="s">
        <v>675</v>
      </c>
      <c r="E237" s="2" t="s">
        <v>28</v>
      </c>
      <c r="F237" s="2" t="s">
        <v>277</v>
      </c>
      <c r="G237" s="2" t="s">
        <v>676</v>
      </c>
      <c r="H237" s="2">
        <v>0.66</v>
      </c>
      <c r="I237" s="2">
        <v>0.66</v>
      </c>
    </row>
    <row r="238" spans="2:9">
      <c r="B238" s="2">
        <v>1</v>
      </c>
      <c r="C238" s="2" t="s">
        <v>674</v>
      </c>
      <c r="D238" s="2" t="s">
        <v>675</v>
      </c>
      <c r="E238" s="2" t="s">
        <v>28</v>
      </c>
      <c r="F238" s="2" t="s">
        <v>677</v>
      </c>
      <c r="G238" s="2" t="s">
        <v>676</v>
      </c>
      <c r="H238" s="2">
        <v>0.66</v>
      </c>
      <c r="I238" s="2">
        <v>0.66</v>
      </c>
    </row>
    <row r="239" spans="2:9">
      <c r="B239" s="2">
        <v>1</v>
      </c>
      <c r="C239" s="2" t="s">
        <v>674</v>
      </c>
      <c r="D239" s="2" t="s">
        <v>675</v>
      </c>
      <c r="E239" s="2" t="s">
        <v>28</v>
      </c>
      <c r="F239" s="2" t="s">
        <v>275</v>
      </c>
      <c r="G239" s="2" t="s">
        <v>676</v>
      </c>
      <c r="H239" s="2">
        <v>0.66</v>
      </c>
      <c r="I239" s="2">
        <v>0.66</v>
      </c>
    </row>
    <row r="240" spans="2:9">
      <c r="B240" s="2">
        <v>1</v>
      </c>
      <c r="C240" s="2" t="s">
        <v>674</v>
      </c>
      <c r="D240" s="2" t="s">
        <v>675</v>
      </c>
      <c r="E240" s="2" t="s">
        <v>28</v>
      </c>
      <c r="F240" s="2" t="s">
        <v>276</v>
      </c>
      <c r="G240" s="2" t="s">
        <v>676</v>
      </c>
      <c r="H240" s="2">
        <v>0.66</v>
      </c>
      <c r="I240" s="2">
        <v>0.66</v>
      </c>
    </row>
    <row r="241" spans="2:9">
      <c r="B241" s="2">
        <v>1</v>
      </c>
      <c r="C241" s="2" t="s">
        <v>674</v>
      </c>
      <c r="D241" s="2" t="s">
        <v>675</v>
      </c>
      <c r="E241" s="2" t="s">
        <v>30</v>
      </c>
      <c r="F241" s="2" t="s">
        <v>277</v>
      </c>
      <c r="G241" s="2" t="s">
        <v>676</v>
      </c>
      <c r="H241" s="2">
        <v>0.66</v>
      </c>
      <c r="I241" s="2">
        <v>0.66</v>
      </c>
    </row>
    <row r="242" spans="2:9">
      <c r="B242" s="2">
        <v>1</v>
      </c>
      <c r="C242" s="2" t="s">
        <v>674</v>
      </c>
      <c r="D242" s="2" t="s">
        <v>675</v>
      </c>
      <c r="E242" s="2" t="s">
        <v>30</v>
      </c>
      <c r="F242" s="2" t="s">
        <v>677</v>
      </c>
      <c r="G242" s="2" t="s">
        <v>676</v>
      </c>
      <c r="H242" s="2">
        <v>0.66</v>
      </c>
      <c r="I242" s="2">
        <v>0.66</v>
      </c>
    </row>
    <row r="243" spans="2:9">
      <c r="B243" s="2">
        <v>1</v>
      </c>
      <c r="C243" s="2" t="s">
        <v>674</v>
      </c>
      <c r="D243" s="2" t="s">
        <v>675</v>
      </c>
      <c r="E243" s="2" t="s">
        <v>30</v>
      </c>
      <c r="F243" s="2" t="s">
        <v>275</v>
      </c>
      <c r="G243" s="2" t="s">
        <v>676</v>
      </c>
      <c r="H243" s="2">
        <v>0.66</v>
      </c>
      <c r="I243" s="2">
        <v>0.66</v>
      </c>
    </row>
    <row r="244" spans="2:9">
      <c r="B244" s="2">
        <v>1</v>
      </c>
      <c r="C244" s="2" t="s">
        <v>674</v>
      </c>
      <c r="D244" s="2" t="s">
        <v>675</v>
      </c>
      <c r="E244" s="2" t="s">
        <v>30</v>
      </c>
      <c r="F244" s="2" t="s">
        <v>276</v>
      </c>
      <c r="G244" s="2" t="s">
        <v>676</v>
      </c>
      <c r="H244" s="2">
        <v>0.66</v>
      </c>
      <c r="I244" s="2">
        <v>0.66</v>
      </c>
    </row>
    <row r="245" spans="2:9">
      <c r="B245" s="2">
        <v>1</v>
      </c>
      <c r="C245" s="2" t="s">
        <v>674</v>
      </c>
      <c r="D245" s="2" t="s">
        <v>675</v>
      </c>
      <c r="E245" s="2" t="s">
        <v>31</v>
      </c>
      <c r="F245" s="2" t="s">
        <v>277</v>
      </c>
      <c r="G245" s="2" t="s">
        <v>676</v>
      </c>
      <c r="H245" s="2">
        <v>0.66</v>
      </c>
      <c r="I245" s="2">
        <v>0.66</v>
      </c>
    </row>
    <row r="246" spans="2:9">
      <c r="B246" s="2">
        <v>1</v>
      </c>
      <c r="C246" s="2" t="s">
        <v>674</v>
      </c>
      <c r="D246" s="2" t="s">
        <v>675</v>
      </c>
      <c r="E246" s="2" t="s">
        <v>31</v>
      </c>
      <c r="F246" s="2" t="s">
        <v>677</v>
      </c>
      <c r="G246" s="2" t="s">
        <v>676</v>
      </c>
      <c r="H246" s="2">
        <v>0.66</v>
      </c>
      <c r="I246" s="2">
        <v>0.66</v>
      </c>
    </row>
    <row r="247" spans="2:9">
      <c r="B247" s="2">
        <v>1</v>
      </c>
      <c r="C247" s="2" t="s">
        <v>674</v>
      </c>
      <c r="D247" s="2" t="s">
        <v>675</v>
      </c>
      <c r="E247" s="2" t="s">
        <v>31</v>
      </c>
      <c r="F247" s="2" t="s">
        <v>275</v>
      </c>
      <c r="G247" s="2" t="s">
        <v>676</v>
      </c>
      <c r="H247" s="2">
        <v>0.66</v>
      </c>
      <c r="I247" s="2">
        <v>0.66</v>
      </c>
    </row>
    <row r="248" spans="2:9">
      <c r="B248" s="2">
        <v>1</v>
      </c>
      <c r="C248" s="2" t="s">
        <v>674</v>
      </c>
      <c r="D248" s="2" t="s">
        <v>675</v>
      </c>
      <c r="E248" s="2" t="s">
        <v>31</v>
      </c>
      <c r="F248" s="2" t="s">
        <v>276</v>
      </c>
      <c r="G248" s="2" t="s">
        <v>676</v>
      </c>
      <c r="H248" s="2">
        <v>0.66</v>
      </c>
      <c r="I248" s="2">
        <v>0.66</v>
      </c>
    </row>
    <row r="249" spans="2:9">
      <c r="B249" s="2">
        <v>1</v>
      </c>
      <c r="C249" s="2" t="s">
        <v>674</v>
      </c>
      <c r="D249" s="2" t="s">
        <v>675</v>
      </c>
      <c r="E249" s="2" t="s">
        <v>32</v>
      </c>
      <c r="F249" s="2" t="s">
        <v>677</v>
      </c>
      <c r="G249" s="2" t="s">
        <v>676</v>
      </c>
      <c r="H249" s="2">
        <v>0.66</v>
      </c>
      <c r="I249" s="2">
        <v>0.66</v>
      </c>
    </row>
    <row r="250" spans="2:9">
      <c r="B250" s="2">
        <v>1</v>
      </c>
      <c r="C250" s="2" t="s">
        <v>678</v>
      </c>
      <c r="D250" s="2" t="s">
        <v>679</v>
      </c>
      <c r="E250" s="2" t="s">
        <v>28</v>
      </c>
      <c r="F250" s="2" t="s">
        <v>277</v>
      </c>
      <c r="G250" s="2" t="s">
        <v>680</v>
      </c>
      <c r="H250" s="2">
        <v>0.61</v>
      </c>
      <c r="I250" s="2">
        <v>0.61</v>
      </c>
    </row>
    <row r="251" spans="2:9">
      <c r="B251" s="2">
        <v>1</v>
      </c>
      <c r="C251" s="2" t="s">
        <v>681</v>
      </c>
      <c r="D251" s="2" t="s">
        <v>682</v>
      </c>
      <c r="E251" s="2" t="s">
        <v>28</v>
      </c>
      <c r="G251" s="2" t="s">
        <v>683</v>
      </c>
      <c r="H251" s="2">
        <v>0.14000000000000001</v>
      </c>
      <c r="I251" s="2">
        <v>0.14000000000000001</v>
      </c>
    </row>
    <row r="252" spans="2:9">
      <c r="B252" s="2">
        <v>1</v>
      </c>
      <c r="C252" s="2" t="s">
        <v>684</v>
      </c>
      <c r="D252" s="2" t="s">
        <v>685</v>
      </c>
      <c r="E252" s="2" t="s">
        <v>277</v>
      </c>
      <c r="G252" s="2" t="s">
        <v>686</v>
      </c>
      <c r="H252" s="2">
        <v>0.14000000000000001</v>
      </c>
      <c r="I252" s="2">
        <v>0.14000000000000001</v>
      </c>
    </row>
    <row r="253" spans="2:9">
      <c r="B253" s="2">
        <v>1</v>
      </c>
      <c r="C253" s="2" t="s">
        <v>687</v>
      </c>
      <c r="D253" s="2" t="s">
        <v>688</v>
      </c>
      <c r="E253" s="2" t="s">
        <v>639</v>
      </c>
      <c r="G253" s="2" t="s">
        <v>689</v>
      </c>
      <c r="H253" s="2">
        <v>0.14000000000000001</v>
      </c>
      <c r="I253" s="2">
        <v>0.14000000000000001</v>
      </c>
    </row>
    <row r="254" spans="2:9">
      <c r="B254" s="2">
        <v>1</v>
      </c>
      <c r="C254" s="2" t="s">
        <v>690</v>
      </c>
      <c r="D254" s="2" t="s">
        <v>691</v>
      </c>
      <c r="G254" s="2" t="s">
        <v>692</v>
      </c>
      <c r="H254" s="2">
        <v>0.14000000000000001</v>
      </c>
      <c r="I254" s="2">
        <v>0.14000000000000001</v>
      </c>
    </row>
    <row r="255" spans="2:9">
      <c r="B255" s="2">
        <v>1</v>
      </c>
      <c r="C255" s="2" t="s">
        <v>693</v>
      </c>
      <c r="D255" s="2" t="s">
        <v>694</v>
      </c>
      <c r="G255" s="2" t="s">
        <v>695</v>
      </c>
      <c r="H255" s="2">
        <v>0.14000000000000001</v>
      </c>
      <c r="I255" s="2">
        <v>0.14000000000000001</v>
      </c>
    </row>
    <row r="256" spans="2:9">
      <c r="B256" s="2">
        <v>1</v>
      </c>
      <c r="C256" s="2" t="s">
        <v>696</v>
      </c>
      <c r="D256" s="2" t="s">
        <v>697</v>
      </c>
      <c r="E256" s="2" t="s">
        <v>31</v>
      </c>
      <c r="F256" s="2" t="s">
        <v>112</v>
      </c>
      <c r="G256" s="2" t="s">
        <v>698</v>
      </c>
      <c r="H256" s="2">
        <v>0.55000000000000004</v>
      </c>
      <c r="I256" s="2">
        <v>0.55000000000000004</v>
      </c>
    </row>
    <row r="257" spans="2:9">
      <c r="B257" s="2">
        <v>1</v>
      </c>
      <c r="C257" s="2" t="s">
        <v>132</v>
      </c>
      <c r="D257" s="2" t="s">
        <v>699</v>
      </c>
      <c r="E257" s="2" t="s">
        <v>31</v>
      </c>
      <c r="F257" s="2" t="s">
        <v>112</v>
      </c>
      <c r="G257" s="2" t="s">
        <v>700</v>
      </c>
      <c r="H257" s="2">
        <v>0.56000000000000005</v>
      </c>
      <c r="I257" s="2">
        <v>0.56000000000000005</v>
      </c>
    </row>
    <row r="258" spans="2:9">
      <c r="B258" s="2">
        <v>1</v>
      </c>
      <c r="C258" s="2" t="s">
        <v>701</v>
      </c>
      <c r="D258" s="2" t="s">
        <v>702</v>
      </c>
      <c r="E258" s="2" t="s">
        <v>703</v>
      </c>
      <c r="G258" s="2" t="s">
        <v>704</v>
      </c>
      <c r="H258" s="2">
        <v>24.43</v>
      </c>
      <c r="I258" s="2">
        <v>24.43</v>
      </c>
    </row>
    <row r="259" spans="2:9">
      <c r="B259" s="2">
        <v>2</v>
      </c>
      <c r="C259" s="2" t="s">
        <v>132</v>
      </c>
      <c r="D259" s="2" t="s">
        <v>699</v>
      </c>
      <c r="E259" s="2" t="s">
        <v>705</v>
      </c>
      <c r="F259" s="2" t="s">
        <v>243</v>
      </c>
      <c r="G259" s="2" t="s">
        <v>700</v>
      </c>
      <c r="H259" s="2">
        <v>0.56000000000000005</v>
      </c>
      <c r="I259" s="2">
        <v>1.1200000000000001</v>
      </c>
    </row>
    <row r="260" spans="2:9">
      <c r="B260" s="2">
        <v>1</v>
      </c>
      <c r="C260" s="2" t="s">
        <v>706</v>
      </c>
      <c r="D260" s="2" t="s">
        <v>707</v>
      </c>
      <c r="E260" s="2" t="s">
        <v>30</v>
      </c>
      <c r="G260" s="2" t="s">
        <v>708</v>
      </c>
      <c r="H260" s="2">
        <v>1.1599999999999999</v>
      </c>
      <c r="I260" s="2">
        <v>1.1599999999999999</v>
      </c>
    </row>
    <row r="261" spans="2:9">
      <c r="F261" s="2" t="s">
        <v>259</v>
      </c>
      <c r="G261" s="95">
        <v>41893.03</v>
      </c>
    </row>
    <row r="262" spans="2:9">
      <c r="F262" s="2" t="s">
        <v>260</v>
      </c>
      <c r="G262" s="95">
        <v>6283.95</v>
      </c>
    </row>
    <row r="263" spans="2:9">
      <c r="F263" s="2" t="s">
        <v>261</v>
      </c>
      <c r="G263" s="95">
        <v>35609.08</v>
      </c>
    </row>
    <row r="264" spans="2:9">
      <c r="F264" s="2" t="s">
        <v>262</v>
      </c>
      <c r="G264" s="2"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2024-08-27T04:44:22Z</cp:lastPrinted>
  <dcterms:created xsi:type="dcterms:W3CDTF">2009-06-02T18:56:54Z</dcterms:created>
  <dcterms:modified xsi:type="dcterms:W3CDTF">2024-08-27T04:44:24Z</dcterms:modified>
</cp:coreProperties>
</file>