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603A8BF-BD74-4EF8-99C7-A45D19C996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Invoice!$A$1:$L$113</definedName>
    <definedName name="_xlnm.Print_Area" localSheetId="2">'Shipping Invoice'!$A$1:$M$104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2" l="1"/>
  <c r="F102" i="2"/>
  <c r="L6" i="7" l="1"/>
  <c r="L102" i="7"/>
  <c r="L101" i="7"/>
  <c r="E95" i="6"/>
  <c r="E94" i="6"/>
  <c r="E90" i="6"/>
  <c r="E89" i="6"/>
  <c r="E88" i="6"/>
  <c r="E84" i="6"/>
  <c r="E83" i="6"/>
  <c r="E82" i="6"/>
  <c r="E78" i="6"/>
  <c r="E77" i="6"/>
  <c r="E76" i="6"/>
  <c r="E72" i="6"/>
  <c r="E71" i="6"/>
  <c r="E70" i="6"/>
  <c r="E66" i="6"/>
  <c r="E65" i="6"/>
  <c r="E64" i="6"/>
  <c r="E60" i="6"/>
  <c r="E59" i="6"/>
  <c r="E58" i="6"/>
  <c r="E54" i="6"/>
  <c r="E53" i="6"/>
  <c r="E52" i="6"/>
  <c r="E48" i="6"/>
  <c r="E47" i="6"/>
  <c r="E46" i="6"/>
  <c r="E42" i="6"/>
  <c r="E41" i="6"/>
  <c r="E40" i="6"/>
  <c r="E36" i="6"/>
  <c r="E35" i="6"/>
  <c r="E34" i="6"/>
  <c r="E30" i="6"/>
  <c r="E29" i="6"/>
  <c r="E28" i="6"/>
  <c r="E24" i="6"/>
  <c r="E23" i="6"/>
  <c r="E22" i="6"/>
  <c r="E18" i="6"/>
  <c r="L10" i="7"/>
  <c r="L17" i="7"/>
  <c r="J99" i="7"/>
  <c r="J94" i="7"/>
  <c r="J93" i="7"/>
  <c r="J88" i="7"/>
  <c r="J87" i="7"/>
  <c r="J82" i="7"/>
  <c r="J81" i="7"/>
  <c r="B80" i="7"/>
  <c r="J77" i="7"/>
  <c r="J76" i="7"/>
  <c r="J71" i="7"/>
  <c r="J70" i="7"/>
  <c r="J65" i="7"/>
  <c r="J64" i="7"/>
  <c r="J59" i="7"/>
  <c r="J58" i="7"/>
  <c r="J53" i="7"/>
  <c r="J52" i="7"/>
  <c r="B50" i="7"/>
  <c r="J48" i="7"/>
  <c r="J47" i="7"/>
  <c r="J42" i="7"/>
  <c r="J41" i="7"/>
  <c r="B38" i="7"/>
  <c r="J37" i="7"/>
  <c r="J36" i="7"/>
  <c r="J31" i="7"/>
  <c r="J30" i="7"/>
  <c r="B26" i="7"/>
  <c r="J26" i="7"/>
  <c r="J25" i="7"/>
  <c r="O1" i="7"/>
  <c r="J98" i="7" s="1"/>
  <c r="N1" i="6"/>
  <c r="E91" i="6" s="1"/>
  <c r="F1002" i="6"/>
  <c r="F1001" i="6"/>
  <c r="D95" i="6"/>
  <c r="B99" i="7" s="1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B91" i="7" s="1"/>
  <c r="D86" i="6"/>
  <c r="B90" i="7" s="1"/>
  <c r="D85" i="6"/>
  <c r="B89" i="7" s="1"/>
  <c r="D84" i="6"/>
  <c r="B88" i="7" s="1"/>
  <c r="D83" i="6"/>
  <c r="B87" i="7" s="1"/>
  <c r="D82" i="6"/>
  <c r="B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D75" i="6"/>
  <c r="B79" i="7" s="1"/>
  <c r="D74" i="6"/>
  <c r="B78" i="7" s="1"/>
  <c r="D73" i="6"/>
  <c r="B77" i="7" s="1"/>
  <c r="L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L71" i="7" s="1"/>
  <c r="D66" i="6"/>
  <c r="B70" i="7" s="1"/>
  <c r="D65" i="6"/>
  <c r="B69" i="7" s="1"/>
  <c r="D64" i="6"/>
  <c r="B68" i="7" s="1"/>
  <c r="D63" i="6"/>
  <c r="B67" i="7" s="1"/>
  <c r="D62" i="6"/>
  <c r="B66" i="7" s="1"/>
  <c r="D61" i="6"/>
  <c r="B65" i="7" s="1"/>
  <c r="L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L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L53" i="7" s="1"/>
  <c r="D48" i="6"/>
  <c r="B52" i="7" s="1"/>
  <c r="D47" i="6"/>
  <c r="B51" i="7" s="1"/>
  <c r="D46" i="6"/>
  <c r="D45" i="6"/>
  <c r="B49" i="7" s="1"/>
  <c r="D44" i="6"/>
  <c r="B48" i="7" s="1"/>
  <c r="L48" i="7" s="1"/>
  <c r="D43" i="6"/>
  <c r="B47" i="7" s="1"/>
  <c r="L47" i="7" s="1"/>
  <c r="D42" i="6"/>
  <c r="B46" i="7" s="1"/>
  <c r="D41" i="6"/>
  <c r="B45" i="7" s="1"/>
  <c r="D40" i="6"/>
  <c r="B44" i="7" s="1"/>
  <c r="D39" i="6"/>
  <c r="B43" i="7" s="1"/>
  <c r="D38" i="6"/>
  <c r="B42" i="7" s="1"/>
  <c r="L42" i="7" s="1"/>
  <c r="D37" i="6"/>
  <c r="B41" i="7" s="1"/>
  <c r="L41" i="7" s="1"/>
  <c r="D36" i="6"/>
  <c r="B40" i="7" s="1"/>
  <c r="D35" i="6"/>
  <c r="B39" i="7" s="1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D20" i="6"/>
  <c r="B24" i="7" s="1"/>
  <c r="D19" i="6"/>
  <c r="B23" i="7" s="1"/>
  <c r="D18" i="6"/>
  <c r="B22" i="7" s="1"/>
  <c r="G3" i="6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00" i="2" s="1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83" i="7" l="1"/>
  <c r="L90" i="7"/>
  <c r="L25" i="7"/>
  <c r="L97" i="7"/>
  <c r="L26" i="7"/>
  <c r="J32" i="7"/>
  <c r="L32" i="7" s="1"/>
  <c r="J43" i="7"/>
  <c r="L43" i="7" s="1"/>
  <c r="J49" i="7"/>
  <c r="J54" i="7"/>
  <c r="J66" i="7"/>
  <c r="L66" i="7" s="1"/>
  <c r="J72" i="7"/>
  <c r="J78" i="7"/>
  <c r="L78" i="7" s="1"/>
  <c r="J83" i="7"/>
  <c r="J89" i="7"/>
  <c r="J95" i="7"/>
  <c r="L56" i="7"/>
  <c r="L98" i="7"/>
  <c r="J22" i="7"/>
  <c r="J27" i="7"/>
  <c r="J33" i="7"/>
  <c r="L33" i="7" s="1"/>
  <c r="J44" i="7"/>
  <c r="L44" i="7" s="1"/>
  <c r="J50" i="7"/>
  <c r="L50" i="7" s="1"/>
  <c r="J55" i="7"/>
  <c r="J61" i="7"/>
  <c r="L61" i="7" s="1"/>
  <c r="J67" i="7"/>
  <c r="J73" i="7"/>
  <c r="J79" i="7"/>
  <c r="L79" i="7" s="1"/>
  <c r="J84" i="7"/>
  <c r="L84" i="7" s="1"/>
  <c r="J90" i="7"/>
  <c r="J96" i="7"/>
  <c r="L30" i="7"/>
  <c r="L54" i="7"/>
  <c r="L72" i="7"/>
  <c r="L96" i="7"/>
  <c r="L31" i="7"/>
  <c r="L37" i="7"/>
  <c r="L67" i="7"/>
  <c r="L85" i="7"/>
  <c r="J38" i="7"/>
  <c r="L38" i="7" s="1"/>
  <c r="L27" i="7"/>
  <c r="L51" i="7"/>
  <c r="L57" i="7"/>
  <c r="L75" i="7"/>
  <c r="L81" i="7"/>
  <c r="L87" i="7"/>
  <c r="L93" i="7"/>
  <c r="L99" i="7"/>
  <c r="J23" i="7"/>
  <c r="J28" i="7"/>
  <c r="J34" i="7"/>
  <c r="J39" i="7"/>
  <c r="L39" i="7" s="1"/>
  <c r="J45" i="7"/>
  <c r="L45" i="7" s="1"/>
  <c r="J56" i="7"/>
  <c r="J62" i="7"/>
  <c r="L62" i="7" s="1"/>
  <c r="J68" i="7"/>
  <c r="L68" i="7" s="1"/>
  <c r="J74" i="7"/>
  <c r="L74" i="7" s="1"/>
  <c r="J80" i="7"/>
  <c r="L80" i="7" s="1"/>
  <c r="J85" i="7"/>
  <c r="J91" i="7"/>
  <c r="J97" i="7"/>
  <c r="L95" i="7"/>
  <c r="L49" i="7"/>
  <c r="L55" i="7"/>
  <c r="L91" i="7"/>
  <c r="J60" i="7"/>
  <c r="L22" i="7"/>
  <c r="L28" i="7"/>
  <c r="L34" i="7"/>
  <c r="L40" i="7"/>
  <c r="L52" i="7"/>
  <c r="L58" i="7"/>
  <c r="L64" i="7"/>
  <c r="L70" i="7"/>
  <c r="L76" i="7"/>
  <c r="L82" i="7"/>
  <c r="L88" i="7"/>
  <c r="L94" i="7"/>
  <c r="J24" i="7"/>
  <c r="L24" i="7" s="1"/>
  <c r="J29" i="7"/>
  <c r="L29" i="7" s="1"/>
  <c r="J35" i="7"/>
  <c r="L35" i="7" s="1"/>
  <c r="J40" i="7"/>
  <c r="J46" i="7"/>
  <c r="L46" i="7" s="1"/>
  <c r="J51" i="7"/>
  <c r="J57" i="7"/>
  <c r="J63" i="7"/>
  <c r="L63" i="7" s="1"/>
  <c r="J69" i="7"/>
  <c r="L69" i="7" s="1"/>
  <c r="J75" i="7"/>
  <c r="J86" i="7"/>
  <c r="L86" i="7" s="1"/>
  <c r="J92" i="7"/>
  <c r="L92" i="7" s="1"/>
  <c r="L89" i="7"/>
  <c r="L23" i="7"/>
  <c r="L36" i="7"/>
  <c r="L60" i="7"/>
  <c r="L73" i="7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19" i="6"/>
  <c r="E25" i="6"/>
  <c r="E31" i="6"/>
  <c r="E37" i="6"/>
  <c r="E43" i="6"/>
  <c r="E49" i="6"/>
  <c r="E55" i="6"/>
  <c r="E61" i="6"/>
  <c r="E67" i="6"/>
  <c r="E73" i="6"/>
  <c r="E79" i="6"/>
  <c r="E85" i="6"/>
  <c r="K103" i="2"/>
  <c r="B100" i="7"/>
  <c r="M11" i="6"/>
  <c r="L100" i="7" l="1"/>
  <c r="L103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06" i="2" s="1"/>
  <c r="J110" i="2" l="1"/>
  <c r="J108" i="2" s="1"/>
  <c r="J111" i="2"/>
  <c r="J109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<sst xmlns="http://schemas.openxmlformats.org/spreadsheetml/2006/main" count="1584" uniqueCount="335">
  <si>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</si>
  <si>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</si>
  <si>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</si>
  <si>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</si>
  <si>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</si>
  <si>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</si>
  <si>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</si>
  <si>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</si>
  <si>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</si>
  <si>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</si>
  <si>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</si>
  <si>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</si>
  <si>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</si>
  <si>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</si>
  <si>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</si>
  <si>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</si>
  <si>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</si>
  <si>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</si>
  <si>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</si>
  <si>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</si>
  <si>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</si>
  <si>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</si>
  <si>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</si>
  <si>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</si>
  <si>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</si>
  <si>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</si>
  <si>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</si>
  <si>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</si>
  <si>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</si>
  <si>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</si>
  <si>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</si>
  <si>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</si>
  <si>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</si>
  <si>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</si>
  <si>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</si>
  <si>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</si>
  <si>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</si>
  <si>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</si>
  <si>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</si>
  <si>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</si>
  <si>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</si>
  <si>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</si>
  <si>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</si>
  <si>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</si>
  <si>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</si>
  <si>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</si>
  <si>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</si>
  <si>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</si>
  <si>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</si>
  <si>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</si>
  <si>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</si>
  <si>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</si>
  <si>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</si>
  <si>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</si>
  <si>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</si>
  <si>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</si>
  <si>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</si>
  <si>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</si>
  <si>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</si>
  <si>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</si>
  <si>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</si>
  <si>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</si>
  <si>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</si>
  <si>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</si>
  <si>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</si>
  <si>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</si>
  <si>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</si>
  <si>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</si>
  <si>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</si>
  <si>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</si>
  <si>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</si>
  <si>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</si>
  <si>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</si>
  <si>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</si>
  <si>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</si>
  <si>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</si>
  <si>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</si>
  <si>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</si>
  <si>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</si>
  <si>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</si>
  <si>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</si>
  <si>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>Sunny</t>
  </si>
  <si>
    <t>jssourcings</t>
  </si>
  <si>
    <t>Sam3 Kong3</t>
  </si>
  <si>
    <t>Bang Rak, Bangkok, 10500 152 Chartered Square Building</t>
  </si>
  <si>
    <t>10500 Bangkok</t>
  </si>
  <si>
    <t>Tel: +66 0967325866</t>
  </si>
  <si>
    <t>Email: jssourcings3@gmail.com</t>
  </si>
  <si>
    <t>ACFP</t>
  </si>
  <si>
    <t>ACFP-D07A20</t>
  </si>
  <si>
    <t>Gauge: 2.5mm</t>
  </si>
  <si>
    <t>Color: Green</t>
  </si>
  <si>
    <t>Acrylic flesh tunnel with external screw-fit</t>
  </si>
  <si>
    <t>ACFP-D07A35</t>
  </si>
  <si>
    <t>Color: Purple</t>
  </si>
  <si>
    <t>ACFP-D08A07</t>
  </si>
  <si>
    <t>Gauge: 3mm</t>
  </si>
  <si>
    <t>Color: Black</t>
  </si>
  <si>
    <t>ACFP-D08A20</t>
  </si>
  <si>
    <t>ACFP-D08A32</t>
  </si>
  <si>
    <t>Color: Pink</t>
  </si>
  <si>
    <t>ACFP-D15A42</t>
  </si>
  <si>
    <t>Gauge: 14mm</t>
  </si>
  <si>
    <t>Color: Red</t>
  </si>
  <si>
    <t>AFEMP</t>
  </si>
  <si>
    <t>AFEMP-D12000</t>
  </si>
  <si>
    <t>Gauge: 8mm</t>
  </si>
  <si>
    <t>Pink acrylic screw-fit flesh tunnel with clear crystal studded rim</t>
  </si>
  <si>
    <t>AFTP</t>
  </si>
  <si>
    <t>AFTP-D16A42</t>
  </si>
  <si>
    <t>Gauge: 16mm</t>
  </si>
  <si>
    <t>Black acrylic screw-fit flesh tunnel with colored rim</t>
  </si>
  <si>
    <t>ASPG</t>
  </si>
  <si>
    <t>ASPG-D13A08</t>
  </si>
  <si>
    <t>Gauge: 10mm</t>
  </si>
  <si>
    <t>Color: White</t>
  </si>
  <si>
    <t>Solid acrylic double flared plug</t>
  </si>
  <si>
    <t>ASPG-D14A07</t>
  </si>
  <si>
    <t>Gauge: 12mm</t>
  </si>
  <si>
    <t>ASPG-D15A08</t>
  </si>
  <si>
    <t>ASPG-D17A07</t>
  </si>
  <si>
    <t>Gauge: 18mm</t>
  </si>
  <si>
    <t>ASPG-D20A09</t>
  </si>
  <si>
    <t>Gauge: 22mm</t>
  </si>
  <si>
    <t>Color: Clear</t>
  </si>
  <si>
    <t>DPG</t>
  </si>
  <si>
    <t>DPG-D17000</t>
  </si>
  <si>
    <t>DPG-D26000</t>
  </si>
  <si>
    <t>Gauge: 42mm</t>
  </si>
  <si>
    <t>DPWB</t>
  </si>
  <si>
    <t>DPWB-D16000</t>
  </si>
  <si>
    <t>Coconut wood double flared flesh tunnel</t>
  </si>
  <si>
    <t>DTPG</t>
  </si>
  <si>
    <t>DTPG-D14A07</t>
  </si>
  <si>
    <t>DTPG-D17A07</t>
  </si>
  <si>
    <t>DTPG-D39A07</t>
  </si>
  <si>
    <t>Gauge: 11mm</t>
  </si>
  <si>
    <t>FPG</t>
  </si>
  <si>
    <t>FPG-D37000</t>
  </si>
  <si>
    <t>Gauge: 7mm</t>
  </si>
  <si>
    <t>Mirror polished surgical steel screw-fit flesh tunnel</t>
  </si>
  <si>
    <t>FQPG</t>
  </si>
  <si>
    <t>FQPG-D09000</t>
  </si>
  <si>
    <t>Gauge: 4mm</t>
  </si>
  <si>
    <t>High polished surgical steel screw-fit flesh tunnel in hexagon screw nut design</t>
  </si>
  <si>
    <t>FQPG-D13000</t>
  </si>
  <si>
    <t>FSPG</t>
  </si>
  <si>
    <t>FSPG-D12000</t>
  </si>
  <si>
    <t>High polished surgical steel double flared solid plug</t>
  </si>
  <si>
    <t>IPRD</t>
  </si>
  <si>
    <t>IPRD-L05000</t>
  </si>
  <si>
    <t>Size: 5mm</t>
  </si>
  <si>
    <t>High polished surgical steel fake plug without rubber O-Rings</t>
  </si>
  <si>
    <t>IPTR</t>
  </si>
  <si>
    <t>IPTR-L12A07</t>
  </si>
  <si>
    <t>Size: 12mm</t>
  </si>
  <si>
    <t>Anodized surgical steel fake plug with rubber O-Rings</t>
  </si>
  <si>
    <t>IPTRD</t>
  </si>
  <si>
    <t>IPTRD-L06A07</t>
  </si>
  <si>
    <t>Size: 6mm</t>
  </si>
  <si>
    <t>Anodized surgical steel fake plug in black and gold without O-Rings</t>
  </si>
  <si>
    <t>IPVRD</t>
  </si>
  <si>
    <t>IPVRD-L08A07</t>
  </si>
  <si>
    <t>Size: 8mm</t>
  </si>
  <si>
    <t>Acrylic fake plug without rubber O-rings</t>
  </si>
  <si>
    <t>IPVRD-L08A15</t>
  </si>
  <si>
    <t>Color: Light blue</t>
  </si>
  <si>
    <t>IPVRD-L08A20</t>
  </si>
  <si>
    <t>IPVRD-L08A32</t>
  </si>
  <si>
    <t>NLSPGX</t>
  </si>
  <si>
    <t>NLSPGX-D07000</t>
  </si>
  <si>
    <t>High polished surgical steel taper with double rubber O-rings</t>
  </si>
  <si>
    <t>NLSPGX-D09000</t>
  </si>
  <si>
    <t>PBA</t>
  </si>
  <si>
    <t>PBA-D14000</t>
  </si>
  <si>
    <t>Double flare Batik wood plug</t>
  </si>
  <si>
    <t>PBA-D15000</t>
  </si>
  <si>
    <t>PBA-D16000</t>
  </si>
  <si>
    <t>PBA-D19000</t>
  </si>
  <si>
    <t>Gauge: 20mm</t>
  </si>
  <si>
    <t>PGTZS</t>
  </si>
  <si>
    <t>PGTZS-D09A07</t>
  </si>
  <si>
    <t>Black or gold anodized surgical steel screw-fit flesh tunnel with clear star-shaped CZ stone</t>
  </si>
  <si>
    <t>PSAGC</t>
  </si>
  <si>
    <t>PSAGC-D15000</t>
  </si>
  <si>
    <t>Sawo wood double flare plug with giant clear SwarovskiⓇ crystal center</t>
  </si>
  <si>
    <t>PWB</t>
  </si>
  <si>
    <t>PWB-D10000</t>
  </si>
  <si>
    <t>Gauge: 5mm</t>
  </si>
  <si>
    <t>Coconut wood double flared solid plug</t>
  </si>
  <si>
    <t>PWKK</t>
  </si>
  <si>
    <t>PWKK-D13000</t>
  </si>
  <si>
    <t>Double flare areng wood plug</t>
  </si>
  <si>
    <t>PWY</t>
  </si>
  <si>
    <t>PWY-D15000</t>
  </si>
  <si>
    <t>Crocodile wood double flared solid plug</t>
  </si>
  <si>
    <t>SHP</t>
  </si>
  <si>
    <t>SHP-D12000</t>
  </si>
  <si>
    <t>High polished internally threaded surgical steel double flare flesh tunnel</t>
  </si>
  <si>
    <t>SIDP</t>
  </si>
  <si>
    <t>SIDP-D16A50</t>
  </si>
  <si>
    <t>Color: # 1 in picture</t>
  </si>
  <si>
    <t>2 tone silicon double flare plug - Enjoy having two different colors in a single plug</t>
  </si>
  <si>
    <t>SIPG</t>
  </si>
  <si>
    <t>SIPG-D13A50</t>
  </si>
  <si>
    <t>Silicone double flared solid plug retainer</t>
  </si>
  <si>
    <t>SIUT</t>
  </si>
  <si>
    <t>SIUT-D08A07</t>
  </si>
  <si>
    <t>Silicone Ultra Thin double flared flesh tunnel</t>
  </si>
  <si>
    <t>SIUT-D08A08</t>
  </si>
  <si>
    <t>SIUT-D08A09</t>
  </si>
  <si>
    <t>SIUT-D08A20</t>
  </si>
  <si>
    <t>SIUT-D10A09</t>
  </si>
  <si>
    <t>SIUT-D12A07</t>
  </si>
  <si>
    <t>SIUT-D12A08</t>
  </si>
  <si>
    <t>SIUT-D12A32</t>
  </si>
  <si>
    <t>SIUT-D13A07</t>
  </si>
  <si>
    <t>SIUT-D13A32</t>
  </si>
  <si>
    <t>SIUT-D13A35</t>
  </si>
  <si>
    <t>SIUT-D14A08</t>
  </si>
  <si>
    <t>SPG</t>
  </si>
  <si>
    <t>SPG-D07000</t>
  </si>
  <si>
    <t>High polished surgical steel single flesh tunnel with rubber O-ring</t>
  </si>
  <si>
    <t>SPG-D10000</t>
  </si>
  <si>
    <t>SPG-D11000</t>
  </si>
  <si>
    <t>Gauge: 6mm</t>
  </si>
  <si>
    <t>SPG-D23000</t>
  </si>
  <si>
    <t>Gauge: 32mm</t>
  </si>
  <si>
    <t>SPG-D24000</t>
  </si>
  <si>
    <t>Gauge: 35mm</t>
  </si>
  <si>
    <t>SPG-D26000</t>
  </si>
  <si>
    <t>STHP</t>
  </si>
  <si>
    <t>STHP-D10A10</t>
  </si>
  <si>
    <t>Color: Blue</t>
  </si>
  <si>
    <t>PVD plated internally threaded surgical steel double flare flesh tunnel</t>
  </si>
  <si>
    <t>STPG</t>
  </si>
  <si>
    <t>STPG-D03A07</t>
  </si>
  <si>
    <t>Gauge: 1.6mm</t>
  </si>
  <si>
    <t>PVD plated surgical steel single flared flesh tunnel with rubber O-ring</t>
  </si>
  <si>
    <t>STPG-D12A07</t>
  </si>
  <si>
    <t>STPG-D17A07</t>
  </si>
  <si>
    <t>STPG-D38A07</t>
  </si>
  <si>
    <t>Gauge: 9mm</t>
  </si>
  <si>
    <t>STTHP</t>
  </si>
  <si>
    <t>STTHP-D11000</t>
  </si>
  <si>
    <t>Rose gold PVD plated internally threaded surgical steel double flare flesh tunnel</t>
  </si>
  <si>
    <t>STTHP-D12000</t>
  </si>
  <si>
    <t>STTHP-D13000</t>
  </si>
  <si>
    <t>STTHP-D14000</t>
  </si>
  <si>
    <t>STTHP-D15000</t>
  </si>
  <si>
    <t>STTHP-D16000</t>
  </si>
  <si>
    <t>STTHP-D17000</t>
  </si>
  <si>
    <t>STTHP-D19000</t>
  </si>
  <si>
    <t>TPSV</t>
  </si>
  <si>
    <t>TPSV-D13A32</t>
  </si>
  <si>
    <t>Solid colored acrylic taper with double rubber O-rings</t>
  </si>
  <si>
    <t>TPUVK</t>
  </si>
  <si>
    <t>TPUVK-D08A07</t>
  </si>
  <si>
    <t>Acrylic taper with double rubber O-rings</t>
  </si>
  <si>
    <t>TRSI</t>
  </si>
  <si>
    <t>TRSI-D13A07</t>
  </si>
  <si>
    <t>Triangle shaped silicone double flared flesh tunnel</t>
  </si>
  <si>
    <t>ACFP10</t>
  </si>
  <si>
    <t>ACFP8</t>
  </si>
  <si>
    <t>ACFP9/16</t>
  </si>
  <si>
    <t>AFEMP0</t>
  </si>
  <si>
    <t>AFTP5/8</t>
  </si>
  <si>
    <t>ASPG00</t>
  </si>
  <si>
    <t>ASPG1/2</t>
  </si>
  <si>
    <t>ASPG9/16</t>
  </si>
  <si>
    <t>ASPG11/16</t>
  </si>
  <si>
    <t>ASPG7/8</t>
  </si>
  <si>
    <t>DPG11/16</t>
  </si>
  <si>
    <t>DPG15/8</t>
  </si>
  <si>
    <t>DPWB5/8</t>
  </si>
  <si>
    <t>DTPG1/2</t>
  </si>
  <si>
    <t>DTPG11/16</t>
  </si>
  <si>
    <t>DTPG7/16</t>
  </si>
  <si>
    <t>FPG9/32</t>
  </si>
  <si>
    <t>FQPG6</t>
  </si>
  <si>
    <t>FQPG00</t>
  </si>
  <si>
    <t>FSPG0</t>
  </si>
  <si>
    <t>IPRD5</t>
  </si>
  <si>
    <t>IPTR12</t>
  </si>
  <si>
    <t>IPTRD6</t>
  </si>
  <si>
    <t>NLSPGX10</t>
  </si>
  <si>
    <t>NLSPGX6</t>
  </si>
  <si>
    <t>PBA1/2</t>
  </si>
  <si>
    <t>PBA9/16</t>
  </si>
  <si>
    <t>PBA5/8</t>
  </si>
  <si>
    <t>PBA13/16</t>
  </si>
  <si>
    <t>PGTZS6</t>
  </si>
  <si>
    <t>PSAGC9/16</t>
  </si>
  <si>
    <t>PWB4</t>
  </si>
  <si>
    <t>PWKK00</t>
  </si>
  <si>
    <t>PWY9/16</t>
  </si>
  <si>
    <t>SHP0</t>
  </si>
  <si>
    <t>SIDP5/8</t>
  </si>
  <si>
    <t>SIPG00</t>
  </si>
  <si>
    <t>SIUT8</t>
  </si>
  <si>
    <t>SIUT4</t>
  </si>
  <si>
    <t>SIUT0</t>
  </si>
  <si>
    <t>SIUT00</t>
  </si>
  <si>
    <t>SIUT1/2</t>
  </si>
  <si>
    <t>SPG10</t>
  </si>
  <si>
    <t>SPG4</t>
  </si>
  <si>
    <t>SPG2</t>
  </si>
  <si>
    <t>SPG11/4</t>
  </si>
  <si>
    <t>SPG13/8</t>
  </si>
  <si>
    <t>SPG15/8</t>
  </si>
  <si>
    <t>STHP4</t>
  </si>
  <si>
    <t>STPG14</t>
  </si>
  <si>
    <t>STPG0</t>
  </si>
  <si>
    <t>STPG11/16</t>
  </si>
  <si>
    <t>STPG11/32</t>
  </si>
  <si>
    <t>STTHP2</t>
  </si>
  <si>
    <t>STTHP0</t>
  </si>
  <si>
    <t>STTHP00</t>
  </si>
  <si>
    <t>STTHP1/2</t>
  </si>
  <si>
    <t>STTHP9/16</t>
  </si>
  <si>
    <t>STTHP5/8</t>
  </si>
  <si>
    <t>STTHP11/16</t>
  </si>
  <si>
    <t>STTHP13/16</t>
  </si>
  <si>
    <t>TPSV00</t>
  </si>
  <si>
    <t>TPUVK8</t>
  </si>
  <si>
    <t>TRSI00</t>
  </si>
  <si>
    <t>High polished surgical steel double flared flesh tunnel - size 12g to 2'' (2mm - 52mm)</t>
  </si>
  <si>
    <t>PVD plated surgical steel double flared flesh tunnel - 12g (2mm) to 2'' (52mm)</t>
  </si>
  <si>
    <t>Fifteen Thousand Nine Hundred Forty-Eight and 66/100 THB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</si>
  <si>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</si>
  <si>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</si>
  <si>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</si>
  <si>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</si>
  <si>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Nine Thousand Five Hundred Sixty-Nine and 20/100 THB</t>
  </si>
  <si>
    <t>54568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</si>
</sst>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[$-409]d\-mmm\-yy;@"/>
    <numFmt numFmtId="168" formatCode="[$-409]d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32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</cellStyleXfs>
  <cellXfs count="15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5" fontId="5" fillId="2" borderId="29" xfId="3" applyNumberForma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3" xfId="0" applyFont="1" applyFill="1" applyBorder="1"/>
    <xf numFmtId="168" fontId="32" fillId="2" borderId="7" xfId="61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1" fontId="18" fillId="2" borderId="1" xfId="61" applyNumberFormat="1" applyFont="1" applyFill="1" applyBorder="1"/>
    <xf numFmtId="167" fontId="32" fillId="2" borderId="7" xfId="61" applyNumberFormat="1" applyFont="1" applyFill="1" applyBorder="1" applyAlignment="1">
      <alignment horizontal="center"/>
    </xf>
    <xf numFmtId="1" fontId="18" fillId="2" borderId="2" xfId="61" applyNumberFormat="1" applyFont="1" applyFill="1" applyBorder="1"/>
    <xf numFmtId="1" fontId="18" fillId="2" borderId="6" xfId="61" applyNumberFormat="1" applyFont="1" applyFill="1" applyBorder="1"/>
    <xf numFmtId="2" fontId="1" fillId="2" borderId="0" xfId="0" applyNumberFormat="1" applyFont="1" applyFill="1" applyAlignment="1">
      <alignment horizontal="right"/>
    </xf>
    <xf numFmtId="15" fontId="1" fillId="2" borderId="21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5532">
    <cellStyle name="Comma 2" xfId="7" xr:uid="{07EBDB42-8F92-4BFB-B91E-1F84BA0118C6}"/>
    <cellStyle name="Comma 2 2" xfId="4409" xr:uid="{150297A4-B598-44A0-B5E6-18EB6CA99D00}"/>
    <cellStyle name="Comma 2 2 2" xfId="4923" xr:uid="{85E028E7-7DA6-49D5-A3C0-BD329E88932A}"/>
    <cellStyle name="Comma 2 2 2 2" xfId="5493" xr:uid="{8372EB02-6EB9-4DE6-BC7F-9652D5EDC0D0}"/>
    <cellStyle name="Comma 2 2 3" xfId="4805" xr:uid="{DF5C9345-8E2C-4198-AE9E-89724ED0F25E}"/>
    <cellStyle name="Comma 2 2 4" xfId="5518" xr:uid="{F27D7495-9ABE-4850-BA5E-E218E20CFA36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9E2DBD2E-77CB-4DE7-8F9A-17828374AF45}"/>
    <cellStyle name="Comma 3 2 2 2" xfId="5494" xr:uid="{602D0F37-96CF-4A27-A75C-19B4E85E8EF1}"/>
    <cellStyle name="Comma 3 2 3" xfId="5492" xr:uid="{ADA14425-A894-4A9B-8CE5-48E7434F6FEE}"/>
    <cellStyle name="Comma 3 2 4" xfId="5519" xr:uid="{8FF91E8F-8D74-43D5-83B0-7120E2283C51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BC33BF9C-E8FD-4A17-92BC-4025E33F3101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32DD93BD-5ABC-43A4-BA06-5385FDD37316}"/>
    <cellStyle name="Currency 11 5 3" xfId="4888" xr:uid="{7E58162E-89CF-4126-B68C-962C62A618CC}"/>
    <cellStyle name="Currency 11 5 3 2" xfId="5483" xr:uid="{313A28FE-2DFD-4475-B132-FE54EDF54C92}"/>
    <cellStyle name="Currency 11 5 3 3" xfId="4925" xr:uid="{166A8954-C4DC-4D1B-A1F4-CFE201E0C085}"/>
    <cellStyle name="Currency 11 5 4" xfId="4865" xr:uid="{3FA0262E-892C-4724-AF69-E9BE33506FA1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177E05A6-64E0-4461-ADFA-7DF0D4D7EC59}"/>
    <cellStyle name="Currency 13 4" xfId="4295" xr:uid="{BA07601C-D51B-4BC1-8732-754F15EBA5CA}"/>
    <cellStyle name="Currency 13 4 2" xfId="4578" xr:uid="{8EEB68E9-B27C-4202-B3AF-AF92F10EC3A6}"/>
    <cellStyle name="Currency 13 5" xfId="4926" xr:uid="{47B62948-1CC9-47A0-B2B6-8D56AF088812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0593A05C-260B-439D-A6AE-1744EB200917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1FE62E99-F046-4446-995A-9F5D43D5D634}"/>
    <cellStyle name="Currency 2 6" xfId="4685" xr:uid="{25963FD3-2270-42D1-8128-1AE53E7EE8C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5338E3F8-03E9-4C02-9434-F3A9811A95CC}"/>
    <cellStyle name="Currency 4 5 3" xfId="4889" xr:uid="{8DF2DD29-4CCA-4398-BA08-F762562A2FC4}"/>
    <cellStyle name="Currency 4 5 3 2" xfId="5484" xr:uid="{6CDDBE62-388F-4450-9D53-79B568AE4B3E}"/>
    <cellStyle name="Currency 4 5 3 3" xfId="4929" xr:uid="{8B6EBF89-53E5-46ED-9693-A4FA79BBE9C1}"/>
    <cellStyle name="Currency 4 5 4" xfId="4866" xr:uid="{CBCAAFD0-1400-4FD4-BC3A-74A518644010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D0AB5C3A-B2B8-452E-98DB-D637782EEC07}"/>
    <cellStyle name="Currency 5 3 2 2" xfId="5474" xr:uid="{19BEF8E9-69BF-4B4D-A191-B77F3ED6ED80}"/>
    <cellStyle name="Currency 5 3 2 3" xfId="4931" xr:uid="{C109F04C-73A9-4893-A2DC-B92BBFC69616}"/>
    <cellStyle name="Currency 5 4" xfId="4930" xr:uid="{683BB21D-0D80-44DD-93A2-394A7AD0EED7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ED1BC8CB-E596-434F-AB43-8FC666DC96D4}"/>
    <cellStyle name="Currency 6 3 3" xfId="4890" xr:uid="{3170617B-CDEA-4D44-AE02-623718777983}"/>
    <cellStyle name="Currency 6 3 3 2" xfId="5485" xr:uid="{DD487A22-8DCE-4D2C-974F-A670E0C2E8C4}"/>
    <cellStyle name="Currency 6 3 3 3" xfId="4932" xr:uid="{77AC697A-9E64-43C1-B3EE-019E3DAAD6BD}"/>
    <cellStyle name="Currency 6 3 4" xfId="4867" xr:uid="{2FB3B38F-D6C7-441D-BAF5-9CDACA7CA366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9231D6B5-33D5-477B-859E-2423ECBFECB1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5106306D-37B6-44B1-9468-98221E862F49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92271F07-4FA6-43F5-A097-5EB386898F8A}"/>
    <cellStyle name="Currency 9 5 3" xfId="4891" xr:uid="{F9F6AFB8-9E67-475D-BC2D-285B24E83B17}"/>
    <cellStyle name="Currency 9 5 4" xfId="4868" xr:uid="{A134221D-D3B9-4340-BDDE-7382B2F7207C}"/>
    <cellStyle name="Currency 9 6" xfId="4439" xr:uid="{8342876A-405C-4CEC-8691-EE7DFE839E1E}"/>
    <cellStyle name="Hyperlink 2" xfId="6" xr:uid="{6CFFD761-E1C4-4FFC-9C82-FDD569F38491}"/>
    <cellStyle name="Hyperlink 2 2" xfId="5527" xr:uid="{A934F0E5-FC86-4DD5-B77E-362D120B7A28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2" xr:uid="{6AF41514-0D3C-4CE9-8EE6-F0087CAE1E98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23DA4BD2-C5FC-471A-B2AD-85A14281FA34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AE58DC4F-712A-4E1A-8709-92C6547A7358}"/>
    <cellStyle name="Normal 10 2 2 6 4 3" xfId="4844" xr:uid="{281DDA03-4AEC-4ED6-9E4D-DBD1A3719391}"/>
    <cellStyle name="Normal 10 2 2 6 4 4" xfId="4816" xr:uid="{2C99BF0C-3497-4CBB-AC1A-AC8C6316CB9C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D6168A07-B9DF-4157-8B94-877978B6ECEC}"/>
    <cellStyle name="Normal 10 2 3 5 4 3" xfId="4845" xr:uid="{2B9A9C50-C24B-4F15-9F24-D266A62483E2}"/>
    <cellStyle name="Normal 10 2 3 5 4 4" xfId="4817" xr:uid="{9D7A0A43-76D5-411C-B634-7423C3E886B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BB821DD8-33A1-4D43-B01C-DD06EC9260B0}"/>
    <cellStyle name="Normal 10 2 7 4 3" xfId="4846" xr:uid="{D4FD21F0-C9B3-4B00-BFCD-9790086FF794}"/>
    <cellStyle name="Normal 10 2 7 4 4" xfId="4815" xr:uid="{86AA96B8-4AD0-48B8-BD1A-8FD4093B28BC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A4FCE2EE-6258-43F1-8918-23F82EC3180B}"/>
    <cellStyle name="Normal 10 3 3 2 2 2 3" xfId="4705" xr:uid="{933378B3-615B-4498-966C-20FE5C43B215}"/>
    <cellStyle name="Normal 10 3 3 2 2 3" xfId="328" xr:uid="{03EA47A2-FCA6-493E-8BCB-8143C776488D}"/>
    <cellStyle name="Normal 10 3 3 2 2 3 2" xfId="4706" xr:uid="{087D2B08-F726-4C5E-8E57-A46A98A79B3B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1C90BBF2-42AB-4B91-805C-BE3BF28E2321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B321833-7047-436F-BE06-5D237D68AC6B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B1A2C78D-19C9-44A8-8776-8751FCF28162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72B1143D-93ED-43C8-9843-64032DD145F3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2D102071-390A-4D5A-AC56-C5C193647117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BEEC82B6-3A91-4EC5-9E3E-EAF3725FA64C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62352C51-D843-4C90-A8A9-EF46F127E796}"/>
    <cellStyle name="Normal 10 9 4" xfId="687" xr:uid="{B2FEB87C-CA84-46E0-B15C-D3D05C2A3E26}"/>
    <cellStyle name="Normal 10 9 4 2" xfId="4776" xr:uid="{12DA2E79-E6A1-4023-8F8A-6C7D583B9264}"/>
    <cellStyle name="Normal 10 9 4 3" xfId="4848" xr:uid="{A546B502-6809-4A5E-982A-60335BDBCCFF}"/>
    <cellStyle name="Normal 10 9 4 4" xfId="4814" xr:uid="{B2A0D020-1B3F-4AB3-B71C-FAA2C01BFCCC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7874D6D1-C2B6-4C50-AB26-E81A5BD5F891}"/>
    <cellStyle name="Normal 11 3 3" xfId="4892" xr:uid="{404839A4-88A5-4773-8DA8-2EA174AB3FC7}"/>
    <cellStyle name="Normal 11 3 4" xfId="4869" xr:uid="{17CCCEE4-087E-41E6-BAFA-A5A9A9EBC329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119CEF1-F6E9-4755-B1D5-01462F0E0659}"/>
    <cellStyle name="Normal 13 2 3 3" xfId="4893" xr:uid="{DC9CD043-6B86-4F11-8747-C6627FE82A92}"/>
    <cellStyle name="Normal 13 2 3 4" xfId="4870" xr:uid="{2C30396C-1B86-4225-86F0-F171E52A0690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202417B7-0464-474F-B154-1B38138C2C92}"/>
    <cellStyle name="Normal 13 3 5" xfId="4894" xr:uid="{A698D392-A4CD-4EF7-BCD6-289AB3DA838F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89D1319C-CA6E-4A54-826F-421DADE63265}"/>
    <cellStyle name="Normal 14 4 3" xfId="4895" xr:uid="{DAD948C4-5C89-4D4B-91A2-720A25338890}"/>
    <cellStyle name="Normal 14 4 4" xfId="4871" xr:uid="{2E8FC8D4-9911-4084-838C-ECBB2CAAE519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59FFC3E1-7BFC-461B-8D1D-0FF707399C5E}"/>
    <cellStyle name="Normal 15 3 5" xfId="4897" xr:uid="{62DA0C07-C46E-452F-9ACD-5B3DE0C97D57}"/>
    <cellStyle name="Normal 15 4" xfId="4317" xr:uid="{8D39809D-26D4-4C6B-9648-4D8B4EE914CC}"/>
    <cellStyle name="Normal 15 4 2" xfId="4589" xr:uid="{64FD5A7D-8B84-4992-9D1F-34D88340CC06}"/>
    <cellStyle name="Normal 15 4 2 2" xfId="4769" xr:uid="{34AE8A7C-49AD-4932-B4C5-541F77EF0099}"/>
    <cellStyle name="Normal 15 4 3" xfId="4896" xr:uid="{518E6C70-A919-4251-8CE8-5B8122F0D0A8}"/>
    <cellStyle name="Normal 15 4 4" xfId="4872" xr:uid="{790E9306-1C8B-44A0-A91D-A5A885379A5B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18C976EB-97F3-4942-B3B9-9E71CD73AE83}"/>
    <cellStyle name="Normal 16 2 5" xfId="4898" xr:uid="{66DDE192-740C-4E7B-9F7D-C6FB847D2F5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D608E70A-7C20-4047-8DF2-718ACAD36E17}"/>
    <cellStyle name="Normal 17 2 5" xfId="4899" xr:uid="{334327EB-C7B1-4A51-95B3-63A3293F7811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5E0A74E2-D191-4807-B189-F7F624324CD4}"/>
    <cellStyle name="Normal 18 3 3" xfId="4900" xr:uid="{0700ED88-F984-4C50-B0BF-CE3DAE6DAF04}"/>
    <cellStyle name="Normal 18 3 4" xfId="4873" xr:uid="{1993EC61-17FC-4D04-A6F9-529C4624FE48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728B4DBF-93D9-46A5-BCA1-548B800320E5}"/>
    <cellStyle name="Normal 2 2 3 2 2 2" xfId="4832" xr:uid="{B81E9B1F-1139-4392-90FE-3E2B1DAFE4B5}"/>
    <cellStyle name="Normal 2 2 3 2 2 3" xfId="5520" xr:uid="{7DA12A30-587A-4864-A8D5-81A67CF8C598}"/>
    <cellStyle name="Normal 2 2 3 2 3" xfId="4918" xr:uid="{5E48C534-1774-4E26-90F0-E1EA9880202E}"/>
    <cellStyle name="Normal 2 2 3 2 4" xfId="5473" xr:uid="{28CA611C-191D-41BA-B14A-6B4229E5C3D5}"/>
    <cellStyle name="Normal 2 2 3 3" xfId="4697" xr:uid="{A7C4607F-0EE6-438B-B6E3-FC87DD6EC5D3}"/>
    <cellStyle name="Normal 2 2 3 4" xfId="4874" xr:uid="{C3CFF8B5-A1DA-4862-A0BE-9F3B2E70DEFE}"/>
    <cellStyle name="Normal 2 2 3 5" xfId="4863" xr:uid="{E1056BA0-4F7E-442C-88B5-54C835E9B328}"/>
    <cellStyle name="Normal 2 2 4" xfId="4324" xr:uid="{8879226F-2111-4565-AF46-876A7BE55D44}"/>
    <cellStyle name="Normal 2 2 4 2" xfId="4595" xr:uid="{2D91A38E-CD3B-44CD-BF6E-21C05E055A25}"/>
    <cellStyle name="Normal 2 2 4 2 2" xfId="4771" xr:uid="{BEA3527E-8524-43F4-93AF-4F4ED9AC63F6}"/>
    <cellStyle name="Normal 2 2 4 3" xfId="4901" xr:uid="{1C8AC0D5-1162-4E18-A38E-591E8FEC6BC9}"/>
    <cellStyle name="Normal 2 2 4 4" xfId="4875" xr:uid="{36E9051D-3DF4-430A-A070-F3A109C0FE51}"/>
    <cellStyle name="Normal 2 2 5" xfId="4454" xr:uid="{598C08F5-11D4-4448-A08A-BF99F7CDF576}"/>
    <cellStyle name="Normal 2 2 5 2" xfId="4831" xr:uid="{6ADF1545-7327-4273-BF2B-491881721BFD}"/>
    <cellStyle name="Normal 2 2 6" xfId="4921" xr:uid="{918B9655-624F-4D12-9813-34833F9DA24E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3A14A3B5-7A21-409B-B9A8-5E2F4049E51F}"/>
    <cellStyle name="Normal 2 3 2 3 3" xfId="4903" xr:uid="{2EE50C86-EFDE-4F77-8990-4DBA178BB87B}"/>
    <cellStyle name="Normal 2 3 2 3 4" xfId="4876" xr:uid="{9EE3EB1A-B3A6-492D-ADD9-7363F2DA2BB5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E6EDC8DA-3809-4406-9BBB-A31406C4BE04}"/>
    <cellStyle name="Normal 2 3 6 3" xfId="4902" xr:uid="{BE4210B3-24E7-42D9-837D-A00B9C860189}"/>
    <cellStyle name="Normal 2 3 6 4" xfId="4877" xr:uid="{8ED58231-953E-41B7-8CA6-8F82DB8C70F3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63C4ADD7-DA44-40B7-9BED-7299F2758321}"/>
    <cellStyle name="Normal 2 4 4" xfId="4458" xr:uid="{68194DA7-C351-4737-A6E2-1FA81ADAED31}"/>
    <cellStyle name="Normal 2 4 5" xfId="4922" xr:uid="{3BDC7B00-D866-4A6F-8923-331F33F3088E}"/>
    <cellStyle name="Normal 2 4 6" xfId="4920" xr:uid="{8D08147C-632E-41E3-AA90-36BB6D9D6C90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BC02379-5A9E-4A43-BE63-8F752F03387E}"/>
    <cellStyle name="Normal 2 5 3" xfId="4543" xr:uid="{4AF2022B-5ED7-4D45-893D-83AF6474317F}"/>
    <cellStyle name="Normal 2 5 3 2" xfId="4800" xr:uid="{B5E24456-951A-493D-A630-C4636C485161}"/>
    <cellStyle name="Normal 2 5 3 3" xfId="4914" xr:uid="{06155E0D-3A4B-4B0C-B486-9B4B908F03D8}"/>
    <cellStyle name="Normal 2 5 3 4" xfId="5470" xr:uid="{EF7AB1AA-71FE-4F38-BF72-D9A0BB2C0A18}"/>
    <cellStyle name="Normal 2 5 3 4 2" xfId="5514" xr:uid="{CFB195AA-FF23-4F82-A4BE-D13131885C36}"/>
    <cellStyle name="Normal 2 5 4" xfId="4833" xr:uid="{F2468754-8EEF-45AE-B5F9-6786B13BE1EB}"/>
    <cellStyle name="Normal 2 5 5" xfId="4829" xr:uid="{A65BAF3F-74D3-468D-8F60-75E4D7E43FC6}"/>
    <cellStyle name="Normal 2 5 6" xfId="4828" xr:uid="{A249C035-E2C9-496D-AFA7-9B710BF502D3}"/>
    <cellStyle name="Normal 2 5 7" xfId="4917" xr:uid="{1C23D143-3B51-4D48-823B-620704A5F784}"/>
    <cellStyle name="Normal 2 5 8" xfId="4887" xr:uid="{A0C34E69-DBB0-46AC-AF41-F8C6C0F696AC}"/>
    <cellStyle name="Normal 2 6" xfId="3736" xr:uid="{062F5EAA-23BD-48A8-8B68-75D1E89C1A45}"/>
    <cellStyle name="Normal 2 6 2" xfId="4559" xr:uid="{E258376E-FD3C-449C-AEEB-382F70BAADD5}"/>
    <cellStyle name="Normal 2 6 2 2" xfId="4687" xr:uid="{A8187904-597B-4367-818F-8F106374D07F}"/>
    <cellStyle name="Normal 2 6 3" xfId="4690" xr:uid="{862DF769-B0EC-478A-8C7A-58837791F617}"/>
    <cellStyle name="Normal 2 6 3 2" xfId="5502" xr:uid="{0582DD6F-2F5F-4693-A372-A8DC909FC9B5}"/>
    <cellStyle name="Normal 2 6 4" xfId="4834" xr:uid="{55F6B630-ABC4-4981-8294-FBAE63A2EBCE}"/>
    <cellStyle name="Normal 2 6 5" xfId="4826" xr:uid="{7CF366C4-3CE6-4BD0-8F5F-53C8549E4C83}"/>
    <cellStyle name="Normal 2 6 5 2" xfId="4878" xr:uid="{8D7788FF-0EAF-4709-999E-0656B8AE5CF0}"/>
    <cellStyle name="Normal 2 6 6" xfId="4812" xr:uid="{5563E02F-00FB-4D01-8326-214B29DFEBFD}"/>
    <cellStyle name="Normal 2 6 7" xfId="5489" xr:uid="{8916BDBD-2704-448C-ACE4-D66EC74B1FB5}"/>
    <cellStyle name="Normal 2 6 8" xfId="5498" xr:uid="{1E7B942C-2958-46E8-9958-0AB1D9D9DD05}"/>
    <cellStyle name="Normal 2 6 9" xfId="4686" xr:uid="{041E16B3-5295-4180-805B-E2EDCDE40B7E}"/>
    <cellStyle name="Normal 2 7" xfId="4406" xr:uid="{8D366A65-FEDC-4227-BE49-6A36FE242731}"/>
    <cellStyle name="Normal 2 7 2" xfId="4712" xr:uid="{3B4BB558-335E-4106-85A3-93A1437D3DEE}"/>
    <cellStyle name="Normal 2 7 3" xfId="4835" xr:uid="{6F06C240-777B-4D79-B23E-81816A3E7477}"/>
    <cellStyle name="Normal 2 7 4" xfId="5471" xr:uid="{01E52174-0B04-4592-BCFD-979A857BE9E8}"/>
    <cellStyle name="Normal 2 7 5" xfId="4688" xr:uid="{B313ADA6-14A7-47F5-9C3E-4C43E2C41C35}"/>
    <cellStyle name="Normal 2 8" xfId="4761" xr:uid="{39A5901B-6E5C-440F-934C-44BF735A34BF}"/>
    <cellStyle name="Normal 2 9" xfId="4830" xr:uid="{8EF81797-3D55-4B7C-A2B6-6B54DEFFD73B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FBDB8A57-5E5C-46E2-A297-ED783152049A}"/>
    <cellStyle name="Normal 20 2 2 5" xfId="4912" xr:uid="{EADB3F6B-FC92-4194-923E-90E6CA256FA1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FB1763A6-16DD-4E79-B595-CCEC1E312E04}"/>
    <cellStyle name="Normal 20 2 6" xfId="4911" xr:uid="{A4246B94-9EE6-4108-8F34-F95E0F86D1BF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ACC78BE8-D407-420D-A423-CBE66744BF37}"/>
    <cellStyle name="Normal 20 4 3" xfId="4904" xr:uid="{EF9D313C-0CD8-40E5-AD84-D553D5D0D7B4}"/>
    <cellStyle name="Normal 20 4 4" xfId="4879" xr:uid="{C39410AE-CC0E-41C4-BC05-B67D7FF9D377}"/>
    <cellStyle name="Normal 20 5" xfId="4468" xr:uid="{8FB8BD1E-8933-4262-8885-0601B296D845}"/>
    <cellStyle name="Normal 20 5 2" xfId="5495" xr:uid="{84E6276F-D47E-4FC8-BDD2-B637B9EBAEC6}"/>
    <cellStyle name="Normal 20 6" xfId="4801" xr:uid="{07183D6E-40CA-48A5-A9E4-39354DA48535}"/>
    <cellStyle name="Normal 20 7" xfId="4864" xr:uid="{4D34FF7D-9EE6-4400-920A-BA354EA53608}"/>
    <cellStyle name="Normal 20 8" xfId="4885" xr:uid="{B1C44DD3-A03A-425B-8ECB-F67724BA2183}"/>
    <cellStyle name="Normal 20 9" xfId="4884" xr:uid="{F6F1DF28-5365-41BE-9FAE-04F82D7CE3CD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685E6DD9-4DED-4691-BD8D-37FA7DF99675}"/>
    <cellStyle name="Normal 21 3 2 2" xfId="5524" xr:uid="{5C6BA6D9-1245-46A2-BC95-6FD4758EABBB}"/>
    <cellStyle name="Normal 21 3 3" xfId="4713" xr:uid="{178BDF5E-248D-441E-AD6D-97FCE3044117}"/>
    <cellStyle name="Normal 21 4" xfId="4469" xr:uid="{BBBF06E8-86E3-4B41-B53F-687957D82874}"/>
    <cellStyle name="Normal 21 4 2" xfId="5525" xr:uid="{8B96197B-86EF-45FD-B371-29D12C5562D4}"/>
    <cellStyle name="Normal 21 4 3" xfId="4784" xr:uid="{3A407EE4-16D5-45CB-A212-658C1E6910F2}"/>
    <cellStyle name="Normal 21 5" xfId="4905" xr:uid="{A9A4A914-94CC-4275-A05C-DF2694AFC250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4ADFBFCC-5CAC-4B3F-BABC-3B358D4C48F9}"/>
    <cellStyle name="Normal 22 3 3" xfId="4487" xr:uid="{A8140693-B090-44C0-A1DB-C305F5FCCC2C}"/>
    <cellStyle name="Normal 22 3 4" xfId="4859" xr:uid="{064283FD-C287-46BC-BB19-DEDB6E4F8741}"/>
    <cellStyle name="Normal 22 4" xfId="3668" xr:uid="{1FC7FC2B-4DAF-48EB-BD08-6EBC158583EB}"/>
    <cellStyle name="Normal 22 4 10" xfId="5523" xr:uid="{F0D3288B-F299-4CA1-87DC-AEC87FBCDFA0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11C81920-CD5C-42AF-9230-38076DAA39D4}"/>
    <cellStyle name="Normal 22 4 3 3" xfId="4916" xr:uid="{15768EA3-DFB3-496E-BCFB-2DC33828D21E}"/>
    <cellStyle name="Normal 22 4 3 4" xfId="5505" xr:uid="{E67D2A4A-6648-4EE4-AE13-09C51318A95F}"/>
    <cellStyle name="Normal 22 4 3 5" xfId="5501" xr:uid="{2CB3CC34-8769-4319-BB92-8004E3ED24C4}"/>
    <cellStyle name="Normal 22 4 3 6" xfId="4785" xr:uid="{1B07222D-F782-4265-9ED6-C6AD341CF153}"/>
    <cellStyle name="Normal 22 4 4" xfId="4860" xr:uid="{BDC3A07E-FBD9-431C-8B7B-DE8FBAD069FE}"/>
    <cellStyle name="Normal 22 4 5" xfId="4818" xr:uid="{9521CD99-B066-4CCD-A35D-79D8F3F037D7}"/>
    <cellStyle name="Normal 22 4 6" xfId="4809" xr:uid="{8D679BD7-C827-4248-8AD7-B11B4E6F3AF6}"/>
    <cellStyle name="Normal 22 4 7" xfId="4808" xr:uid="{FE5EAA44-1278-4975-88A2-02C192C20B10}"/>
    <cellStyle name="Normal 22 4 8" xfId="4807" xr:uid="{097DF9BB-87B0-4290-BB53-8C357729464D}"/>
    <cellStyle name="Normal 22 4 9" xfId="4806" xr:uid="{48D24D00-553F-494E-8C3B-406BD7168561}"/>
    <cellStyle name="Normal 22 5" xfId="4472" xr:uid="{97F37249-F920-4DF6-BF87-0C9CCDCCDF2D}"/>
    <cellStyle name="Normal 22 5 2" xfId="4906" xr:uid="{36263975-B942-4039-93EC-CF02CEFCF3EF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2685943C-7BE9-4162-B329-E7C5A782AAE5}"/>
    <cellStyle name="Normal 23 2 2 3" xfId="4861" xr:uid="{0567E5C5-C9B7-447E-B6F8-3F216971F96E}"/>
    <cellStyle name="Normal 23 2 2 4" xfId="4836" xr:uid="{5353FC8D-FA20-4EDA-9EB7-E167C689C780}"/>
    <cellStyle name="Normal 23 2 3" xfId="4572" xr:uid="{EA02A35C-556D-4352-B529-8B4731D40F41}"/>
    <cellStyle name="Normal 23 2 3 2" xfId="4819" xr:uid="{81BCC579-8580-4DF6-AE5D-EB5FE198B9E0}"/>
    <cellStyle name="Normal 23 2 4" xfId="4880" xr:uid="{1489B74B-1C36-451F-BBD6-9198BDF33D89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011EE1EB-B5F9-4B46-988F-24827BC50727}"/>
    <cellStyle name="Normal 23 6" xfId="4907" xr:uid="{D6F808D7-2EDC-4253-906F-C283EF1BE829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B7F84C7C-671B-42E8-8534-737A86C03669}"/>
    <cellStyle name="Normal 24 2 5" xfId="4909" xr:uid="{ED390637-7519-43E9-A014-E8D0050BA9F0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385EECCE-599D-430C-9EB4-E3B50A6F56ED}"/>
    <cellStyle name="Normal 24 6" xfId="4908" xr:uid="{3F1D4A9C-2716-4A9B-BBD2-A208762D7A8E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EE926229-33FF-4701-A5EE-D5D97F886BB3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5530" xr:uid="{0E2147A2-9E98-4B52-A25E-0D285C9D6709}"/>
    <cellStyle name="Normal 25 5 3" xfId="4789" xr:uid="{AFB86624-6C27-4B7A-9E4B-F3373A960622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5D9F7F89-3570-441B-ADB0-FBEF8CF79CD2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6289F200-2122-4A0C-BED4-9067F4F0EB95}"/>
    <cellStyle name="Normal 27 5" xfId="5487" xr:uid="{46396686-D6E0-499F-9B86-FC80D17D2F0C}"/>
    <cellStyle name="Normal 27 6" xfId="4803" xr:uid="{5B852D49-6CA2-4AAE-BE30-B589AEB6BD03}"/>
    <cellStyle name="Normal 27 7" xfId="5499" xr:uid="{4E5FB687-D576-4656-8A85-30E45A3C4C45}"/>
    <cellStyle name="Normal 27 8" xfId="4693" xr:uid="{647E2081-0ED4-454D-8A91-F400024043E3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406703FC-1DB7-4B40-AE45-842F3D186EC6}"/>
    <cellStyle name="Normal 3 2 5 3" xfId="5472" xr:uid="{00BE4BA3-AEF7-4380-BC34-25895E500EB9}"/>
    <cellStyle name="Normal 3 2 5 4" xfId="4692" xr:uid="{4CCBD9F8-125F-4C6C-BE2D-3B8D60817B8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5A98D30C-2925-4869-96D8-C7CEF6163A3B}"/>
    <cellStyle name="Normal 3 4 2 3" xfId="5531" xr:uid="{8E0AB144-3F8E-4693-AABB-378FAC7FEA1D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B7CEEB7D-90BB-4207-B575-850DBAAF12FC}"/>
    <cellStyle name="Normal 3 5 3" xfId="4913" xr:uid="{A16084CB-CA66-463B-A2F0-9B344C8C06D7}"/>
    <cellStyle name="Normal 3 5 4" xfId="4881" xr:uid="{F8FAB337-2F24-4A00-9980-C03B6CB8EC30}"/>
    <cellStyle name="Normal 3 6" xfId="83" xr:uid="{EC173372-2831-41ED-88C4-207DAEED39E8}"/>
    <cellStyle name="Normal 3 6 2" xfId="5503" xr:uid="{191E171B-4CD6-42B5-8849-4F6565191813}"/>
    <cellStyle name="Normal 3 6 2 2" xfId="5500" xr:uid="{9E8AA0AA-7E3F-41FC-9DF0-7C9E32C92362}"/>
    <cellStyle name="Normal 3 6 3" xfId="5510" xr:uid="{C1AF7BC6-753B-44F5-AB28-82394453B018}"/>
    <cellStyle name="Normal 3 6 4" xfId="4837" xr:uid="{251BDC98-0F22-4EE5-983E-5414A1848C86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0F2911D4-DB10-4DDC-8B22-0307F24310D4}"/>
    <cellStyle name="Normal 4 2 3 2 3" xfId="5513" xr:uid="{8B0A4266-BE49-4B1B-9CB5-BCF851C72D63}"/>
    <cellStyle name="Normal 4 2 3 3" xfId="4566" xr:uid="{BE4FC7CD-F34D-4F1B-96B8-4C951C03170E}"/>
    <cellStyle name="Normal 4 2 3 3 2" xfId="4717" xr:uid="{4997646A-7638-4308-8BA5-AEB69B447825}"/>
    <cellStyle name="Normal 4 2 3 4" xfId="4718" xr:uid="{2466D0A4-0299-4B52-A8EB-28CCE4FFE4B5}"/>
    <cellStyle name="Normal 4 2 3 5" xfId="4719" xr:uid="{0AAB5D04-A0BC-4FAA-B603-86859B47700B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7FBBDC04-B78A-453B-B9AD-6B9DED28F0B4}"/>
    <cellStyle name="Normal 4 2 4 2 3" xfId="4862" xr:uid="{5DAAEDF8-1653-4DC3-9D74-74C97B48C1DD}"/>
    <cellStyle name="Normal 4 2 4 2 4" xfId="4827" xr:uid="{8A79CAB7-9162-4D26-A099-B8EE4E4FD2A4}"/>
    <cellStyle name="Normal 4 2 4 3" xfId="4567" xr:uid="{12E74042-91BB-4385-858A-F89982E395B7}"/>
    <cellStyle name="Normal 4 2 4 3 2" xfId="4790" xr:uid="{009D9C56-4963-4E54-BB78-3A0B894B2A49}"/>
    <cellStyle name="Normal 4 2 4 4" xfId="4882" xr:uid="{8CE80C29-7E3A-4A4E-8C03-15C1447BB155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AD47D738-2341-4025-8556-89020EE73591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97DF4D15-8682-45BA-8A7E-19C3D81B5BA9}"/>
    <cellStyle name="Normal 4 3 4" xfId="699" xr:uid="{76085EC5-0529-4D74-A1F6-0D35DFA8D307}"/>
    <cellStyle name="Normal 4 3 4 2" xfId="4482" xr:uid="{CA580C14-4467-4359-83FA-4F1DD5AAABF4}"/>
    <cellStyle name="Normal 4 3 4 2 2" xfId="5528" xr:uid="{4C91C333-9AFF-4545-93EC-17CE7DEF52E9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2" xr:uid="{907D67C4-4203-40F9-8EB4-C79045BD8443}"/>
    <cellStyle name="Normal 4 4" xfId="3738" xr:uid="{FD6CD9AE-9EA2-45AF-84AA-DCD5B84564E0}"/>
    <cellStyle name="Normal 4 4 2" xfId="4281" xr:uid="{519939FC-48BF-4502-9F01-34B063D97408}"/>
    <cellStyle name="Normal 4 4 2 2" xfId="5521" xr:uid="{0332022A-FD38-43F7-9317-EA40BEA8E8F7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9" xr:uid="{49D8912F-73FB-452C-8CB5-153A0E1987DB}"/>
    <cellStyle name="Normal 4 4 4 3" xfId="4915" xr:uid="{2406174D-9131-45CF-9F13-93805659B500}"/>
    <cellStyle name="Normal 4 4 5" xfId="5511" xr:uid="{BD0514FF-E6AB-4087-981E-E27A4640E647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F66A171D-8BDA-4F3C-821B-44F1ED746934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C0C8E7D9-088D-46DD-B913-33EF5FCDD7C0}"/>
    <cellStyle name="Normal 45 2" xfId="5491" xr:uid="{25FCF482-E375-4222-BF05-3D60B48DAB68}"/>
    <cellStyle name="Normal 45 3" xfId="5490" xr:uid="{F5A363B4-B3E7-44DA-BFA0-6FBB77F0C7A0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E560B365-6F86-44FB-BF1C-3187AE4B90DB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3EFC1F12-EDBC-41A0-8BFE-E5F0CB56979C}"/>
    <cellStyle name="Normal 5 11 4" xfId="722" xr:uid="{808FA53A-B689-4E59-8801-716276933DAC}"/>
    <cellStyle name="Normal 5 11 4 2" xfId="4791" xr:uid="{F1450B4B-570A-4737-96FE-152F2D8AC602}"/>
    <cellStyle name="Normal 5 11 4 3" xfId="4850" xr:uid="{AF1B8818-8A4B-4968-B20C-42706AC602A9}"/>
    <cellStyle name="Normal 5 11 4 4" xfId="4820" xr:uid="{EC1E37F5-A215-4538-A503-803DE892ACEF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6" xr:uid="{0D672B05-E784-4DFB-916D-337EA7DFEC42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418F81A1-BD7E-4798-9C7C-4D982D5CE98E}"/>
    <cellStyle name="Normal 5 2 2 2 2 2" xfId="4672" xr:uid="{BD4BF993-609A-4372-92C9-1110453114EB}"/>
    <cellStyle name="Normal 5 2 2 2 3" xfId="4673" xr:uid="{D2195C2A-6902-4581-9D84-B20C31A3A1F5}"/>
    <cellStyle name="Normal 5 2 2 2 4" xfId="4840" xr:uid="{E2C8F245-CABB-4F7B-BE00-79C3C4721F43}"/>
    <cellStyle name="Normal 5 2 2 2 5" xfId="5468" xr:uid="{22B4659E-F453-4350-8004-E52FAFF47FB5}"/>
    <cellStyle name="Normal 5 2 2 2 6" xfId="4670" xr:uid="{B05F2078-1829-4369-AD9F-B2FBE9612E9C}"/>
    <cellStyle name="Normal 5 2 2 3" xfId="4674" xr:uid="{389E9B4A-7183-4BCC-B830-67C1F5FFED42}"/>
    <cellStyle name="Normal 5 2 2 3 2" xfId="4675" xr:uid="{4AD4DADF-52BA-4114-B890-523F0C781A29}"/>
    <cellStyle name="Normal 5 2 2 4" xfId="4676" xr:uid="{309B3417-3392-412C-9C58-CDCCF57E4BF9}"/>
    <cellStyle name="Normal 5 2 2 5" xfId="4689" xr:uid="{411CAFF1-CF39-4ED7-9162-ACC547D4908A}"/>
    <cellStyle name="Normal 5 2 2 6" xfId="4810" xr:uid="{6B6F5293-D03D-4F86-82B0-80D9E7B713DB}"/>
    <cellStyle name="Normal 5 2 2 7" xfId="5496" xr:uid="{B7236FFF-01D9-4E3A-B72E-AA0BDE19D679}"/>
    <cellStyle name="Normal 5 2 2 8" xfId="4669" xr:uid="{F20CCC35-280A-4896-A881-96292936CE12}"/>
    <cellStyle name="Normal 5 2 3" xfId="4379" xr:uid="{3D93D95F-1BD9-416C-9A99-DD561FAA9933}"/>
    <cellStyle name="Normal 5 2 3 2" xfId="4645" xr:uid="{76A8864A-5186-4FC7-A979-D53475351AAC}"/>
    <cellStyle name="Normal 5 2 3 2 2" xfId="4679" xr:uid="{8E278E22-C02F-42E4-9F4B-4584C1B7B5E2}"/>
    <cellStyle name="Normal 5 2 3 2 3" xfId="4775" xr:uid="{37A27511-1051-437E-B3F4-4561991C7029}"/>
    <cellStyle name="Normal 5 2 3 2 4" xfId="5469" xr:uid="{F9B7D61B-7853-4533-93A6-4B1FFAC831E9}"/>
    <cellStyle name="Normal 5 2 3 2 5" xfId="4678" xr:uid="{8200BC5B-33EB-46EC-A5E3-1898E9A959B6}"/>
    <cellStyle name="Normal 5 2 3 3" xfId="4680" xr:uid="{83F68E2F-0763-4A27-B55F-141A9137CCD3}"/>
    <cellStyle name="Normal 5 2 3 3 2" xfId="4910" xr:uid="{9A36A868-7028-4286-8C6E-5DF74D707A99}"/>
    <cellStyle name="Normal 5 2 3 4" xfId="4695" xr:uid="{84B5FEEF-A8ED-465F-8AE2-6C09E9AF701C}"/>
    <cellStyle name="Normal 5 2 3 4 2" xfId="4883" xr:uid="{C2A80922-48A9-4DBF-ACD2-E4022B32E973}"/>
    <cellStyle name="Normal 5 2 3 5" xfId="4811" xr:uid="{F3ED50F0-F891-4540-B187-6AAE6DA9386F}"/>
    <cellStyle name="Normal 5 2 3 6" xfId="5488" xr:uid="{4D6E132B-8C03-4C4C-AC6A-7663A31869BF}"/>
    <cellStyle name="Normal 5 2 3 7" xfId="5497" xr:uid="{A541D34A-6D73-4D1B-A73D-4EF9AB886FCA}"/>
    <cellStyle name="Normal 5 2 3 8" xfId="4677" xr:uid="{DBF91302-B1AF-4CD6-B66A-40328CB7E081}"/>
    <cellStyle name="Normal 5 2 4" xfId="4463" xr:uid="{3BDC48C5-D13C-4EC2-B528-694BF8E816E1}"/>
    <cellStyle name="Normal 5 2 4 2" xfId="4682" xr:uid="{9391D100-AED5-4DAF-82A8-3E1D338A68B3}"/>
    <cellStyle name="Normal 5 2 4 3" xfId="4681" xr:uid="{17A12179-8949-4DC6-A4F0-D39D6336315B}"/>
    <cellStyle name="Normal 5 2 5" xfId="4683" xr:uid="{25F0B1FB-A902-46DE-B3A2-E7711E3C2F7A}"/>
    <cellStyle name="Normal 5 2 6" xfId="4668" xr:uid="{FE45A285-0415-4AEF-8BA5-6AAFE4B5D5CF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9D738A74-807D-4BA1-8844-9EFB95237FB9}"/>
    <cellStyle name="Normal 5 4 2 6 4 3" xfId="4851" xr:uid="{964D7B59-9971-4BFE-BC85-98FE67F3ACD8}"/>
    <cellStyle name="Normal 5 4 2 6 4 4" xfId="4825" xr:uid="{8F44662B-E4C3-450E-B9E2-0B4E2FC716CB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BEF224E2-1B08-4BD3-97A8-E29B739D986B}"/>
    <cellStyle name="Normal 5 4 7 4 3" xfId="4852" xr:uid="{1621A672-DBD3-404A-B740-FA189CB71D36}"/>
    <cellStyle name="Normal 5 4 7 4 4" xfId="4824" xr:uid="{A8F6494C-AF02-4833-9763-0D22FCF03712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540000BB-9B2C-4123-BDDB-3ABD55C21ECA}"/>
    <cellStyle name="Normal 5 5 3 2 2 2 3" xfId="4722" xr:uid="{0C926080-16D6-4FE8-8ADF-7B34AAE28457}"/>
    <cellStyle name="Normal 5 5 3 2 2 3" xfId="955" xr:uid="{0B9A5734-1A3C-4682-8F6A-A2961F3F3809}"/>
    <cellStyle name="Normal 5 5 3 2 2 3 2" xfId="4723" xr:uid="{8350D0D0-A590-4AC1-AF48-5F4EF73D50AB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CF27E4EB-A268-4308-9042-F2E8B63E8063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7E20E33E-160F-4DFF-AF61-72F5A88B9C62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0FE8E45F-FC79-47B2-900B-D5E23C9C2891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B9CDF18F-DF3C-43E2-A273-284BA900EE2A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5CE840EF-C522-42F8-AB5A-C919830C3358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6281329B-B8C6-4365-B96D-8E7F7D8B5BF7}"/>
    <cellStyle name="Normal 6 10 2 3" xfId="1299" xr:uid="{78ED2972-A832-4B12-A26A-7E53F0E44244}"/>
    <cellStyle name="Normal 6 10 2 4" xfId="1300" xr:uid="{70F04B64-70C0-4A7D-9AFB-9BD63129E3AD}"/>
    <cellStyle name="Normal 6 10 2 5" xfId="5515" xr:uid="{28A7E408-B32E-4F22-AEC6-029DD208D232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784AF8D0-D80C-4A90-982D-1ACD00E3E234}"/>
    <cellStyle name="Normal 6 13 5" xfId="5486" xr:uid="{207C1E2F-23D2-4F79-BAAA-A24BB952150B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7DA43466-EA12-40C4-844C-7862961FC3FD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D34E406C-1DA6-467D-B992-82CD3F2273D4}"/>
    <cellStyle name="Normal 6 4 3 2 2 2 3" xfId="4730" xr:uid="{1CF11141-2C40-4370-9E51-262C39DB22F3}"/>
    <cellStyle name="Normal 6 4 3 2 2 3" xfId="1535" xr:uid="{54EDD147-8464-49D6-9FD8-FBE229AE6C84}"/>
    <cellStyle name="Normal 6 4 3 2 2 3 2" xfId="4731" xr:uid="{90F79202-9E22-471A-9E70-ABD4FA21E327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73C678D9-C928-40AB-97AF-BC6FBF89A4F6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2B7B8034-8AEB-4DD5-B44F-D20657B8F5DF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0B60925D-31E1-483B-B4CB-C253727EC7BA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B3BA3922-AF51-4B23-A515-776855167CF4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51ABF97C-6575-49A6-8386-28E8F3F5514C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1FE90962-D3EF-4F9B-9B93-1B37D1905163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7FB95EC7-4655-4E6C-9D60-85E48AAA04F4}"/>
    <cellStyle name="Normal 7 2 7 4 3" xfId="4854" xr:uid="{AD6A25FB-1E9C-4120-BA23-339540ADC83E}"/>
    <cellStyle name="Normal 7 2 7 4 4" xfId="4822" xr:uid="{470592ED-1FB3-43AF-BC92-40F105E65CC4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9B6C994C-A794-4553-988E-B40AD6638E7E}"/>
    <cellStyle name="Normal 7 3 3 2 2 2 3" xfId="4738" xr:uid="{16EA0848-EB36-4F1C-9591-E37C2C0C5E36}"/>
    <cellStyle name="Normal 7 3 3 2 2 3" xfId="2119" xr:uid="{59EE3DA1-DB0B-4770-AA07-504ACC639355}"/>
    <cellStyle name="Normal 7 3 3 2 2 3 2" xfId="4739" xr:uid="{8030A1CC-0998-4AD2-B94E-F43C44A099CB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C1E7B275-DCE9-4B74-AE13-DE3341B51030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463222BB-6422-41E7-B714-A8E0D94636BC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0D27A43D-97F0-425A-AD6B-9FB3ED43A9DA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6EAB52CA-6CD7-4CA7-8163-83EF3F306AE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9B47A593-554C-4F70-8FEE-5B0643D0F20A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7C66040F-84DA-4A82-9F0F-6AE03D1AA47A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5BDF5418-94A2-415B-B8FD-36DAAC852A5F}"/>
    <cellStyle name="Normal 7 9 4" xfId="2478" xr:uid="{E54CEC28-D8CE-4A63-B422-E849457E4CFD}"/>
    <cellStyle name="Normal 7 9 4 2" xfId="4792" xr:uid="{EA8F94F5-CEE6-43E5-AF65-9DB868689242}"/>
    <cellStyle name="Normal 7 9 4 3" xfId="4856" xr:uid="{985B9FDA-AA2D-4A40-821A-98AF7059F0E0}"/>
    <cellStyle name="Normal 7 9 4 4" xfId="4821" xr:uid="{9264A86C-24CD-4C9E-AD58-AE40A51E5BA0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969A51F8-3E18-49CB-83BF-2661BC33CC8D}"/>
    <cellStyle name="Normal 8 3 3 2 2 2 3" xfId="4746" xr:uid="{81470EC3-FDEC-46BD-8CC9-0B8F54B18BDB}"/>
    <cellStyle name="Normal 8 3 3 2 2 3" xfId="2711" xr:uid="{61611B3B-040E-4461-B4C8-0DDB13582815}"/>
    <cellStyle name="Normal 8 3 3 2 2 3 2" xfId="4747" xr:uid="{221197C4-1F05-4575-817A-2A3BF18801FE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E3E18F34-FCE3-4033-88D6-193724CC3104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EFA0BB77-8CCE-47DC-B263-C280F71356BB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A84A08ED-AF83-4425-B5BE-CB584ABD3168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0C18297C-00C2-4335-8C37-DCA69B067680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37D9044B-F0FD-4622-8ADF-11A9A517A14B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3004FE47-7A94-4376-8287-CB99CE4F6A23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F9BA9048-B073-41C7-AFFF-012B40F2A835}"/>
    <cellStyle name="Normal 8 9 4" xfId="3070" xr:uid="{536FF2B0-038F-4AE5-9FE7-52C6BA46A005}"/>
    <cellStyle name="Normal 8 9 4 2" xfId="4794" xr:uid="{8F231316-B661-44B6-8592-77B9C92CAE0A}"/>
    <cellStyle name="Normal 8 9 4 3" xfId="4858" xr:uid="{69262220-C281-4794-A841-1AE2FC4E0FC7}"/>
    <cellStyle name="Normal 8 9 4 4" xfId="4823" xr:uid="{CB55390B-85F4-4BD9-82D6-9DBDDB675208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FBE10DA7-A5D1-4D8F-90CF-282362E54E7E}"/>
    <cellStyle name="Normal 9 3 3 3 2 2 3" xfId="4238" xr:uid="{5EC2DB2A-3429-4C68-9A9E-182529ED8F67}"/>
    <cellStyle name="Normal 9 3 3 3 2 2 3 2" xfId="4934" xr:uid="{AA4A9224-3CB2-4F9D-AB45-858E3EE52BB5}"/>
    <cellStyle name="Normal 9 3 3 3 2 3" xfId="3175" xr:uid="{85E4EB72-0899-4CDE-B2A3-D779D0CB8684}"/>
    <cellStyle name="Normal 9 3 3 3 2 3 2" xfId="4239" xr:uid="{0D35D169-A9E1-4217-A710-3312CC798062}"/>
    <cellStyle name="Normal 9 3 3 3 2 3 2 2" xfId="4936" xr:uid="{E10B9816-6B03-44A1-AFE0-D1F1D9B635BE}"/>
    <cellStyle name="Normal 9 3 3 3 2 3 3" xfId="4935" xr:uid="{1E776EFA-B501-451B-922E-FF62EF819485}"/>
    <cellStyle name="Normal 9 3 3 3 2 4" xfId="3176" xr:uid="{FF234467-C34C-4526-9E6D-A8AAC1711BAD}"/>
    <cellStyle name="Normal 9 3 3 3 2 4 2" xfId="4937" xr:uid="{3E65821F-25CC-44A0-B8EB-235AE669D5F6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9E2A2DAE-6E40-451E-B6F5-BB0DCE162578}"/>
    <cellStyle name="Normal 9 3 3 3 3 2 3" xfId="4939" xr:uid="{F2FE384B-ACEE-45CE-ADEB-BC0A6854F150}"/>
    <cellStyle name="Normal 9 3 3 3 3 3" xfId="4242" xr:uid="{75AF3F6B-4569-446D-9042-B4223F0A5F58}"/>
    <cellStyle name="Normal 9 3 3 3 3 3 2" xfId="4941" xr:uid="{2AC3A112-DFAA-4ED4-8EB7-43AE40004577}"/>
    <cellStyle name="Normal 9 3 3 3 3 4" xfId="4938" xr:uid="{9F71C713-5D25-43E7-AB0F-BCDDC9DF0172}"/>
    <cellStyle name="Normal 9 3 3 3 4" xfId="3178" xr:uid="{FAA61678-B95A-4658-BF1B-C0F2FEF8E4A4}"/>
    <cellStyle name="Normal 9 3 3 3 4 2" xfId="4243" xr:uid="{327ADF0C-6426-4F53-9C38-1819753EFB63}"/>
    <cellStyle name="Normal 9 3 3 3 4 2 2" xfId="4943" xr:uid="{C8D74934-4E60-4616-BE99-54AD0DB0E054}"/>
    <cellStyle name="Normal 9 3 3 3 4 3" xfId="4942" xr:uid="{5E32724F-F76D-4119-9C92-BEBD3892AFBA}"/>
    <cellStyle name="Normal 9 3 3 3 5" xfId="3179" xr:uid="{09A1ACBC-C0CB-4C1A-8729-8B9CDF8C6C5B}"/>
    <cellStyle name="Normal 9 3 3 3 5 2" xfId="4944" xr:uid="{3DAAB493-240C-42AF-A412-1DE123721AA8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053F03BE-6220-4D16-8978-CB4C7DA3AC6A}"/>
    <cellStyle name="Normal 9 3 3 4 2 2 3" xfId="4947" xr:uid="{B2A1ABCD-92E2-4C4B-8A53-ACFDB9AF2D9D}"/>
    <cellStyle name="Normal 9 3 3 4 2 3" xfId="4246" xr:uid="{6C0DE8CA-5730-4C8F-A9EC-F72076C6D58A}"/>
    <cellStyle name="Normal 9 3 3 4 2 3 2" xfId="4949" xr:uid="{0EABAF2C-3DB8-4A2C-A6AC-55DBA0A29A6B}"/>
    <cellStyle name="Normal 9 3 3 4 2 4" xfId="4946" xr:uid="{4DFAB85E-A291-4EF2-AB78-3DB728318E21}"/>
    <cellStyle name="Normal 9 3 3 4 3" xfId="3182" xr:uid="{635E208F-86A3-4AB7-9738-B6A06CB3C906}"/>
    <cellStyle name="Normal 9 3 3 4 3 2" xfId="4247" xr:uid="{A8D1A167-6002-4C17-84E2-4A455CFC55EE}"/>
    <cellStyle name="Normal 9 3 3 4 3 2 2" xfId="4951" xr:uid="{231F3BD9-F3EB-4E6D-9645-FF20F199BA10}"/>
    <cellStyle name="Normal 9 3 3 4 3 3" xfId="4950" xr:uid="{FE36416E-0530-4B54-B68A-00BC3509466B}"/>
    <cellStyle name="Normal 9 3 3 4 4" xfId="3183" xr:uid="{E098A52F-FD89-44CF-9487-669FF6468F75}"/>
    <cellStyle name="Normal 9 3 3 4 4 2" xfId="4952" xr:uid="{1DCC7A76-4024-4FDA-BC34-7F76522F0253}"/>
    <cellStyle name="Normal 9 3 3 4 5" xfId="4945" xr:uid="{6D5F4CDD-0DA3-4899-B8F3-28B727893D6F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7FB71969-A70B-4E96-BA62-9CC729EE2798}"/>
    <cellStyle name="Normal 9 3 3 5 2 3" xfId="4954" xr:uid="{A4AD6391-E296-4120-9CCB-5CB57CFAA77C}"/>
    <cellStyle name="Normal 9 3 3 5 3" xfId="3186" xr:uid="{F5A394A9-821F-408B-884A-6587DD2A7753}"/>
    <cellStyle name="Normal 9 3 3 5 3 2" xfId="4956" xr:uid="{46AD05E5-A030-4555-A3DD-43BC0B362E99}"/>
    <cellStyle name="Normal 9 3 3 5 4" xfId="3187" xr:uid="{673F3A29-4FF4-449F-A591-44EDFB635A51}"/>
    <cellStyle name="Normal 9 3 3 5 4 2" xfId="4957" xr:uid="{F3EC9761-72AE-47CE-AE08-D9539E0CD456}"/>
    <cellStyle name="Normal 9 3 3 5 5" xfId="4953" xr:uid="{8971C609-743F-4208-99C5-F0053FEE3A5F}"/>
    <cellStyle name="Normal 9 3 3 6" xfId="3188" xr:uid="{C450359E-1F3A-45B5-A2FF-BCCF081E102A}"/>
    <cellStyle name="Normal 9 3 3 6 2" xfId="4249" xr:uid="{E3FDC8C8-FEA9-4756-B2B8-70E5900D1294}"/>
    <cellStyle name="Normal 9 3 3 6 2 2" xfId="4959" xr:uid="{12CD12AA-2236-483F-9F5E-73E8773C089A}"/>
    <cellStyle name="Normal 9 3 3 6 3" xfId="4958" xr:uid="{510B2F7F-C40C-422B-BD73-563D7CA7FA9E}"/>
    <cellStyle name="Normal 9 3 3 7" xfId="3189" xr:uid="{B65396C8-6144-4577-B70A-7A0F4766CBEF}"/>
    <cellStyle name="Normal 9 3 3 7 2" xfId="4960" xr:uid="{70A1DA1D-12EF-44AF-AAAD-A98D9D50F5E1}"/>
    <cellStyle name="Normal 9 3 3 8" xfId="3190" xr:uid="{49F58DF3-23CF-40F1-B1C5-BF29FD744974}"/>
    <cellStyle name="Normal 9 3 3 8 2" xfId="4961" xr:uid="{40974814-404B-4D59-A19B-56C1ACDE0879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1DA047FE-10A9-4A84-8DAC-374BEE9797C0}"/>
    <cellStyle name="Normal 9 3 4 2 2 2 3" xfId="4965" xr:uid="{0B97B3C8-08AF-4A11-A2AC-4CBC247A7F23}"/>
    <cellStyle name="Normal 9 3 4 2 2 3" xfId="3195" xr:uid="{402E439A-DB24-4ED0-9CC6-488A5F999901}"/>
    <cellStyle name="Normal 9 3 4 2 2 3 2" xfId="4967" xr:uid="{4D0C784C-3893-48F9-BC99-2A755E6737D6}"/>
    <cellStyle name="Normal 9 3 4 2 2 4" xfId="3196" xr:uid="{56B6DAED-1368-4989-BC5D-03577D2F313D}"/>
    <cellStyle name="Normal 9 3 4 2 2 4 2" xfId="4968" xr:uid="{59B9F8B5-A8CA-4A52-ABD0-EB4D922D4714}"/>
    <cellStyle name="Normal 9 3 4 2 2 5" xfId="4964" xr:uid="{C0FF975A-A119-4E88-B11B-E1F3A06B8136}"/>
    <cellStyle name="Normal 9 3 4 2 3" xfId="3197" xr:uid="{AE0C72F5-C65C-40F8-997A-BE82FE4AAEF2}"/>
    <cellStyle name="Normal 9 3 4 2 3 2" xfId="4251" xr:uid="{74522319-1DFD-4241-AD02-C95B2C2F3055}"/>
    <cellStyle name="Normal 9 3 4 2 3 2 2" xfId="4970" xr:uid="{14362E4C-84EB-4149-AE65-3BE0E753BF3A}"/>
    <cellStyle name="Normal 9 3 4 2 3 3" xfId="4969" xr:uid="{A480853F-76B9-4FB3-B90B-FD31605C7879}"/>
    <cellStyle name="Normal 9 3 4 2 4" xfId="3198" xr:uid="{1964B088-DD81-4689-8774-DC35D99AC0A7}"/>
    <cellStyle name="Normal 9 3 4 2 4 2" xfId="4971" xr:uid="{7AF20910-CC16-4099-9AFE-34DAE8C22408}"/>
    <cellStyle name="Normal 9 3 4 2 5" xfId="3199" xr:uid="{85AA862A-566A-4298-95CA-001900BFF469}"/>
    <cellStyle name="Normal 9 3 4 2 5 2" xfId="4972" xr:uid="{7B5CC0B7-00FB-409E-BA67-EA8881775394}"/>
    <cellStyle name="Normal 9 3 4 2 6" xfId="4963" xr:uid="{4D7B7490-8929-4CDC-8643-98CC2746BF8C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214012E9-E810-4C90-A903-CC5C49C7A061}"/>
    <cellStyle name="Normal 9 3 4 3 2 3" xfId="4974" xr:uid="{021F38C7-3193-4CD3-A0C4-8E595C3AB3E9}"/>
    <cellStyle name="Normal 9 3 4 3 3" xfId="3202" xr:uid="{859E553D-2322-4DB5-9E80-3DCC002E1CE7}"/>
    <cellStyle name="Normal 9 3 4 3 3 2" xfId="4976" xr:uid="{5EF0B84B-FBB3-4DDD-B693-3C196B49A1D2}"/>
    <cellStyle name="Normal 9 3 4 3 4" xfId="3203" xr:uid="{C9E2BC69-2D11-4B5E-8793-867FEC47FD74}"/>
    <cellStyle name="Normal 9 3 4 3 4 2" xfId="4977" xr:uid="{EDF69689-A3CF-4B99-B98E-BE97BE5226F9}"/>
    <cellStyle name="Normal 9 3 4 3 5" xfId="4973" xr:uid="{3D3EBB5D-8CDF-488A-A1D4-03EC3B8AB917}"/>
    <cellStyle name="Normal 9 3 4 4" xfId="3204" xr:uid="{B7E52E64-CF8F-4FA1-BD38-E40D2DE1CA8F}"/>
    <cellStyle name="Normal 9 3 4 4 2" xfId="3205" xr:uid="{6A5A9A9D-6477-4EC3-91D0-8634064021F4}"/>
    <cellStyle name="Normal 9 3 4 4 2 2" xfId="4979" xr:uid="{4013BA79-29AF-4D11-A8BD-194040D3BA41}"/>
    <cellStyle name="Normal 9 3 4 4 3" xfId="3206" xr:uid="{BE61994C-C61D-45B9-A15A-8CA2F75F275C}"/>
    <cellStyle name="Normal 9 3 4 4 3 2" xfId="4980" xr:uid="{786DE4C1-77C2-4F4A-AAFB-90E90BEC92DC}"/>
    <cellStyle name="Normal 9 3 4 4 4" xfId="3207" xr:uid="{38B0C644-8565-442D-8A70-0CDFD71267BE}"/>
    <cellStyle name="Normal 9 3 4 4 4 2" xfId="4981" xr:uid="{40D14B1D-E83E-422F-B36B-8BFB1FCD84BC}"/>
    <cellStyle name="Normal 9 3 4 4 5" xfId="4978" xr:uid="{411AAA95-2D39-4F27-966E-675CD79C0FE7}"/>
    <cellStyle name="Normal 9 3 4 5" xfId="3208" xr:uid="{F3E6D4C4-EA5D-43E6-AA16-6FCFED5CAC01}"/>
    <cellStyle name="Normal 9 3 4 5 2" xfId="4982" xr:uid="{72DC8482-FB04-4102-BCFB-96F9F5BC64BC}"/>
    <cellStyle name="Normal 9 3 4 6" xfId="3209" xr:uid="{803A3E4C-71C6-4C73-BF27-0215576BC0DE}"/>
    <cellStyle name="Normal 9 3 4 6 2" xfId="4983" xr:uid="{9C23A9D9-118C-4ADB-99AB-B542927E9653}"/>
    <cellStyle name="Normal 9 3 4 7" xfId="3210" xr:uid="{2D7083F8-557C-4B17-B563-D93C0384D675}"/>
    <cellStyle name="Normal 9 3 4 7 2" xfId="4984" xr:uid="{86D8AF5A-22E0-4CE9-B782-11F0D3604087}"/>
    <cellStyle name="Normal 9 3 4 8" xfId="4962" xr:uid="{A06B9F70-8F70-447C-A82C-8F963FE0E4D2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24377C01-B372-4BBB-A47D-7CB15CC49C75}"/>
    <cellStyle name="Normal 9 3 5 2 2 2 3" xfId="4988" xr:uid="{90ECC7DD-51CB-4E88-A273-402E1DFF3F33}"/>
    <cellStyle name="Normal 9 3 5 2 2 3" xfId="4255" xr:uid="{CDCA4BF1-82E3-45DD-8C87-BEDE17AF3A01}"/>
    <cellStyle name="Normal 9 3 5 2 2 3 2" xfId="4990" xr:uid="{0FE8E01A-4F8C-4E5A-9B9E-D25C76A1BED1}"/>
    <cellStyle name="Normal 9 3 5 2 2 4" xfId="4987" xr:uid="{456BAFDE-3442-4B3E-9BD0-42BCBC3BB260}"/>
    <cellStyle name="Normal 9 3 5 2 3" xfId="3214" xr:uid="{E9D1AAEF-09A2-445F-BED7-13D463E938FC}"/>
    <cellStyle name="Normal 9 3 5 2 3 2" xfId="4256" xr:uid="{2E65939E-F180-4EF8-9329-2AEA0F8150D2}"/>
    <cellStyle name="Normal 9 3 5 2 3 2 2" xfId="4992" xr:uid="{1FD5B07C-7F84-420D-B468-2C4BE35465F3}"/>
    <cellStyle name="Normal 9 3 5 2 3 3" xfId="4991" xr:uid="{9DD626AD-3706-47C0-BF6C-B95598857D9D}"/>
    <cellStyle name="Normal 9 3 5 2 4" xfId="3215" xr:uid="{B907F800-23B2-472F-AB26-899EAA492952}"/>
    <cellStyle name="Normal 9 3 5 2 4 2" xfId="4993" xr:uid="{D3BF57C1-2A23-41FE-80A9-C9E4F66EE415}"/>
    <cellStyle name="Normal 9 3 5 2 5" xfId="4986" xr:uid="{E815EC27-4073-4866-B962-8AF7E9D18FF1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AAABB453-1824-480A-BACE-E77AAAA53B40}"/>
    <cellStyle name="Normal 9 3 5 3 2 3" xfId="4995" xr:uid="{C76EC27E-2CF3-4F18-9719-0227DB9D508D}"/>
    <cellStyle name="Normal 9 3 5 3 3" xfId="3218" xr:uid="{D376B54B-4288-4988-92BA-FE9EEEB32519}"/>
    <cellStyle name="Normal 9 3 5 3 3 2" xfId="4997" xr:uid="{DA8C91FE-8ED7-42E4-A823-652BE73B7935}"/>
    <cellStyle name="Normal 9 3 5 3 4" xfId="3219" xr:uid="{7B79ED67-678A-4700-95E9-FD42624D2D91}"/>
    <cellStyle name="Normal 9 3 5 3 4 2" xfId="4998" xr:uid="{9C903A44-733F-4D14-A5EC-459B05B15D8B}"/>
    <cellStyle name="Normal 9 3 5 3 5" xfId="4994" xr:uid="{0C6EA48E-48E3-4E65-A8E9-B7E7F8144D14}"/>
    <cellStyle name="Normal 9 3 5 4" xfId="3220" xr:uid="{E37FD5A4-8D85-4AF9-8746-2A27AD14D583}"/>
    <cellStyle name="Normal 9 3 5 4 2" xfId="4258" xr:uid="{D6C9FA30-B072-4839-ACB0-40FDE19D79FB}"/>
    <cellStyle name="Normal 9 3 5 4 2 2" xfId="5000" xr:uid="{BBD63DFD-D120-43C9-8BFC-A2BC35CB30B8}"/>
    <cellStyle name="Normal 9 3 5 4 3" xfId="4999" xr:uid="{DAA44FDE-1787-49A7-B335-18F84397C78E}"/>
    <cellStyle name="Normal 9 3 5 5" xfId="3221" xr:uid="{81B55BE6-F6F2-41F3-B85B-B0837804FE64}"/>
    <cellStyle name="Normal 9 3 5 5 2" xfId="5001" xr:uid="{DBB0633D-9C23-4045-A0DF-5B4AB3E07103}"/>
    <cellStyle name="Normal 9 3 5 6" xfId="3222" xr:uid="{3A11D87E-9994-4FC6-809F-B4E217F15DB3}"/>
    <cellStyle name="Normal 9 3 5 6 2" xfId="5002" xr:uid="{EDAB9F2C-8FE0-4E4B-A689-53DF75548535}"/>
    <cellStyle name="Normal 9 3 5 7" xfId="4985" xr:uid="{7579A2C7-F71B-4EE8-8990-99C29D06455F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5AE0CADF-B99A-4294-8F7D-5DC6E78508F2}"/>
    <cellStyle name="Normal 9 3 6 2 2 3" xfId="5005" xr:uid="{E3287BBA-5855-4FBB-B6AC-3F627FAA5733}"/>
    <cellStyle name="Normal 9 3 6 2 3" xfId="3226" xr:uid="{BFB16D22-425E-4A4C-9E8B-76A55139CE48}"/>
    <cellStyle name="Normal 9 3 6 2 3 2" xfId="5007" xr:uid="{00F7075A-23F8-43FA-B35B-A9FABEF2C2E3}"/>
    <cellStyle name="Normal 9 3 6 2 4" xfId="3227" xr:uid="{DEE05BC0-CAED-4A4E-AA58-32B1C758C8FE}"/>
    <cellStyle name="Normal 9 3 6 2 4 2" xfId="5008" xr:uid="{CD939E86-D0D2-4547-96B5-C4C4D89FFCEA}"/>
    <cellStyle name="Normal 9 3 6 2 5" xfId="5004" xr:uid="{DA3CDDB1-7DD7-4305-A461-5AC6B339C8EC}"/>
    <cellStyle name="Normal 9 3 6 3" xfId="3228" xr:uid="{9B268206-27D9-4036-B757-17A679EBF9F6}"/>
    <cellStyle name="Normal 9 3 6 3 2" xfId="4260" xr:uid="{F4A59E7F-A319-4A3D-BDFE-4A802922E196}"/>
    <cellStyle name="Normal 9 3 6 3 2 2" xfId="5010" xr:uid="{56A5BFCE-DBD3-4584-9F76-B82D27897644}"/>
    <cellStyle name="Normal 9 3 6 3 3" xfId="5009" xr:uid="{6698D4FA-97DC-4CE1-955F-CD89BDAAAFE7}"/>
    <cellStyle name="Normal 9 3 6 4" xfId="3229" xr:uid="{2A25F579-A2F9-4E80-98F9-BE1CA3AA2300}"/>
    <cellStyle name="Normal 9 3 6 4 2" xfId="5011" xr:uid="{E0731840-154F-46D3-8934-818671B9E346}"/>
    <cellStyle name="Normal 9 3 6 5" xfId="3230" xr:uid="{A38065C7-B910-4346-8B42-57F6B4E3B824}"/>
    <cellStyle name="Normal 9 3 6 5 2" xfId="5012" xr:uid="{C7312468-114A-45C6-95C2-42FE59720D01}"/>
    <cellStyle name="Normal 9 3 6 6" xfId="5003" xr:uid="{BBE0BB17-12A3-41EA-914F-3A724B7AB479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FFB5079C-4F16-431C-8B0A-C99EB20CF26D}"/>
    <cellStyle name="Normal 9 3 7 2 3" xfId="5014" xr:uid="{DE08D5F8-CFDA-4CFF-A20A-A12049F8BB2A}"/>
    <cellStyle name="Normal 9 3 7 3" xfId="3233" xr:uid="{38775F42-C864-4A35-9A6E-6EB8D771FAB3}"/>
    <cellStyle name="Normal 9 3 7 3 2" xfId="5016" xr:uid="{6D945896-4B94-46F4-87C5-333CFB82FB7A}"/>
    <cellStyle name="Normal 9 3 7 4" xfId="3234" xr:uid="{7F377F1D-7586-4C1C-AC60-FA8942F86B23}"/>
    <cellStyle name="Normal 9 3 7 4 2" xfId="5017" xr:uid="{DED755A9-3AA6-4F2F-A30D-178523BEC8AC}"/>
    <cellStyle name="Normal 9 3 7 5" xfId="5013" xr:uid="{F816E4DC-189F-4751-A9EB-62AAC67A180B}"/>
    <cellStyle name="Normal 9 3 8" xfId="3235" xr:uid="{3EE253FF-82BE-49E8-B59F-DC9BEF7DAF32}"/>
    <cellStyle name="Normal 9 3 8 2" xfId="3236" xr:uid="{41429C95-83AF-4EE0-A816-07E56C62A355}"/>
    <cellStyle name="Normal 9 3 8 2 2" xfId="5019" xr:uid="{827B767C-B553-4A7D-868E-EBF9439E7A60}"/>
    <cellStyle name="Normal 9 3 8 3" xfId="3237" xr:uid="{F8F46510-84F2-451B-872B-5E61B548F04B}"/>
    <cellStyle name="Normal 9 3 8 3 2" xfId="5020" xr:uid="{ED80E827-F998-4325-867B-3DD8182626C9}"/>
    <cellStyle name="Normal 9 3 8 4" xfId="3238" xr:uid="{5B25F764-DE19-4C03-9C12-57F7E42DB5E6}"/>
    <cellStyle name="Normal 9 3 8 4 2" xfId="5021" xr:uid="{AEC61053-2F10-4292-93C3-DAC3378E4E4D}"/>
    <cellStyle name="Normal 9 3 8 5" xfId="5018" xr:uid="{F3775A62-6653-493D-97AC-5E4A59903206}"/>
    <cellStyle name="Normal 9 3 9" xfId="3239" xr:uid="{4F151668-A318-42FE-9B66-03C6CECE435F}"/>
    <cellStyle name="Normal 9 3 9 2" xfId="5022" xr:uid="{F3AA4B3C-664E-42F7-B249-9CFF5BCEC881}"/>
    <cellStyle name="Normal 9 4" xfId="3240" xr:uid="{B36AF820-063D-4106-AA68-C19939629719}"/>
    <cellStyle name="Normal 9 4 10" xfId="3241" xr:uid="{05587996-56E9-472F-9AEA-D541525D9EDB}"/>
    <cellStyle name="Normal 9 4 10 2" xfId="5024" xr:uid="{BD28B631-E1DE-4714-A654-4D9D62EDCF17}"/>
    <cellStyle name="Normal 9 4 11" xfId="3242" xr:uid="{D10EDA6B-A4CA-4A9B-A25A-EB03B9568D01}"/>
    <cellStyle name="Normal 9 4 11 2" xfId="5025" xr:uid="{AB2CE033-B94C-43B0-96AD-CA5A2E482BAF}"/>
    <cellStyle name="Normal 9 4 12" xfId="5023" xr:uid="{FF62F2EA-A3A9-46BD-A361-4C354070A591}"/>
    <cellStyle name="Normal 9 4 2" xfId="3243" xr:uid="{8AC80D2C-D820-4EC4-8604-A26386C0B4D5}"/>
    <cellStyle name="Normal 9 4 2 10" xfId="5026" xr:uid="{3D3628E0-3189-4F7B-BBE2-FD8990CC964F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856E3B93-B05C-4561-B387-7862F7C2449F}"/>
    <cellStyle name="Normal 9 4 2 2 2 2 2 3" xfId="5030" xr:uid="{99CCE4FB-AC26-4392-99BF-7D148431A5A6}"/>
    <cellStyle name="Normal 9 4 2 2 2 2 3" xfId="3248" xr:uid="{4EC5BD16-BFA6-4F0A-8F5C-336B40266A81}"/>
    <cellStyle name="Normal 9 4 2 2 2 2 3 2" xfId="5032" xr:uid="{8B18B5B0-946F-4B1A-A739-D32F49EB26A4}"/>
    <cellStyle name="Normal 9 4 2 2 2 2 4" xfId="3249" xr:uid="{61228715-DA0D-4526-8B76-26E7220A911F}"/>
    <cellStyle name="Normal 9 4 2 2 2 2 4 2" xfId="5033" xr:uid="{F91845E2-0CB5-4DC3-AC5C-47A65A3C2664}"/>
    <cellStyle name="Normal 9 4 2 2 2 2 5" xfId="5029" xr:uid="{4986F337-7962-42BA-AE42-F32098EB12A0}"/>
    <cellStyle name="Normal 9 4 2 2 2 3" xfId="3250" xr:uid="{044B7EE5-169B-45B6-BB06-F969673A29EC}"/>
    <cellStyle name="Normal 9 4 2 2 2 3 2" xfId="3251" xr:uid="{9934C75E-97DC-4A5F-92D9-9BB9518D6B7A}"/>
    <cellStyle name="Normal 9 4 2 2 2 3 2 2" xfId="5035" xr:uid="{FEC0B75F-862F-4ABD-BB55-3DF6ACEA11B9}"/>
    <cellStyle name="Normal 9 4 2 2 2 3 3" xfId="3252" xr:uid="{CC6D834B-C4D9-4194-84D9-E271FA2738D2}"/>
    <cellStyle name="Normal 9 4 2 2 2 3 3 2" xfId="5036" xr:uid="{B368994C-1862-4B64-BCD9-E5DFAC9CE92E}"/>
    <cellStyle name="Normal 9 4 2 2 2 3 4" xfId="3253" xr:uid="{C0DFF6F1-8303-4F5C-BA12-2A0C67856970}"/>
    <cellStyle name="Normal 9 4 2 2 2 3 4 2" xfId="5037" xr:uid="{9CEC4C60-3985-4A78-86FD-FFAA7A2236D4}"/>
    <cellStyle name="Normal 9 4 2 2 2 3 5" xfId="5034" xr:uid="{6991FDEE-5EBF-4C7B-B3D9-872513B4494E}"/>
    <cellStyle name="Normal 9 4 2 2 2 4" xfId="3254" xr:uid="{8E6B803C-95FC-4CC7-BD71-A248E7196F0B}"/>
    <cellStyle name="Normal 9 4 2 2 2 4 2" xfId="5038" xr:uid="{11276639-DE4E-4C15-94F4-3E20B77AA072}"/>
    <cellStyle name="Normal 9 4 2 2 2 5" xfId="3255" xr:uid="{1586594D-1969-4E74-AE57-6F0C25308D6E}"/>
    <cellStyle name="Normal 9 4 2 2 2 5 2" xfId="5039" xr:uid="{C1A97D98-97F1-4D2B-B9A4-65F740FFB9FC}"/>
    <cellStyle name="Normal 9 4 2 2 2 6" xfId="3256" xr:uid="{8EF72C3A-1B20-4919-A3FF-7A4971B0B7F8}"/>
    <cellStyle name="Normal 9 4 2 2 2 6 2" xfId="5040" xr:uid="{28D183B5-FB42-4D05-AAD1-7C8B706E5C08}"/>
    <cellStyle name="Normal 9 4 2 2 2 7" xfId="5028" xr:uid="{F41B3F67-54B0-4138-A60A-AAB1E0465EEC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BE99B3DA-3345-42A4-A9D8-273EE9079EDE}"/>
    <cellStyle name="Normal 9 4 2 2 3 2 3" xfId="3260" xr:uid="{6F8DDBC6-3E3A-40CD-A4F4-C1180DC5667B}"/>
    <cellStyle name="Normal 9 4 2 2 3 2 3 2" xfId="5044" xr:uid="{79B81E9B-91B5-4B0B-B9B9-CE39D045EF72}"/>
    <cellStyle name="Normal 9 4 2 2 3 2 4" xfId="3261" xr:uid="{219981AE-239B-4A9A-8E59-0EE983D2BF3D}"/>
    <cellStyle name="Normal 9 4 2 2 3 2 4 2" xfId="5045" xr:uid="{821F23BD-5791-47FB-B916-1E95B47111F9}"/>
    <cellStyle name="Normal 9 4 2 2 3 2 5" xfId="5042" xr:uid="{77C07F23-2530-4BE4-8CAD-DD2FB8CD9089}"/>
    <cellStyle name="Normal 9 4 2 2 3 3" xfId="3262" xr:uid="{23E1501E-7B04-40CD-A487-2F219F247E65}"/>
    <cellStyle name="Normal 9 4 2 2 3 3 2" xfId="5046" xr:uid="{FCBDE8B6-EFEA-44CB-AA51-34B56D77DAB3}"/>
    <cellStyle name="Normal 9 4 2 2 3 4" xfId="3263" xr:uid="{E1B79620-2A9C-4A0F-B2AD-3E033A2CE8F8}"/>
    <cellStyle name="Normal 9 4 2 2 3 4 2" xfId="5047" xr:uid="{6EA979B8-D872-4CE1-8820-EF6918445C60}"/>
    <cellStyle name="Normal 9 4 2 2 3 5" xfId="3264" xr:uid="{110D809D-0BC3-46CD-B72B-711780E9050F}"/>
    <cellStyle name="Normal 9 4 2 2 3 5 2" xfId="5048" xr:uid="{58682CC1-6B1D-46A4-88A3-01B4348BA385}"/>
    <cellStyle name="Normal 9 4 2 2 3 6" xfId="5041" xr:uid="{22AC0390-5832-4800-8E29-F791F04F63A7}"/>
    <cellStyle name="Normal 9 4 2 2 4" xfId="3265" xr:uid="{B8C2EED8-CB66-47A1-ADA3-DD4BA98651F3}"/>
    <cellStyle name="Normal 9 4 2 2 4 2" xfId="3266" xr:uid="{0BC5AF3E-CC97-466E-ACF1-9AA392D62128}"/>
    <cellStyle name="Normal 9 4 2 2 4 2 2" xfId="5050" xr:uid="{60F295C4-E4A7-4942-9311-3D641F300E37}"/>
    <cellStyle name="Normal 9 4 2 2 4 3" xfId="3267" xr:uid="{17E09A5C-8A59-4EB1-8865-BE6EC04B6B60}"/>
    <cellStyle name="Normal 9 4 2 2 4 3 2" xfId="5051" xr:uid="{86F17E08-ADE5-4A3D-9D80-9CB5C027D93A}"/>
    <cellStyle name="Normal 9 4 2 2 4 4" xfId="3268" xr:uid="{71E5044D-E050-4A67-87BB-3B7AEAEEA0E1}"/>
    <cellStyle name="Normal 9 4 2 2 4 4 2" xfId="5052" xr:uid="{6D99480C-A2CF-4004-AE08-0A8E12BE2A37}"/>
    <cellStyle name="Normal 9 4 2 2 4 5" xfId="5049" xr:uid="{54777D72-9C95-4DA4-9DDB-1ABA7429E713}"/>
    <cellStyle name="Normal 9 4 2 2 5" xfId="3269" xr:uid="{A1A31F0E-5E48-40A1-A790-F81542757042}"/>
    <cellStyle name="Normal 9 4 2 2 5 2" xfId="3270" xr:uid="{B07BD559-0B0D-479E-8705-6D1395CB3079}"/>
    <cellStyle name="Normal 9 4 2 2 5 2 2" xfId="5054" xr:uid="{7B146856-2AB4-4790-80C3-FFE361949E00}"/>
    <cellStyle name="Normal 9 4 2 2 5 3" xfId="3271" xr:uid="{D696B72D-DA5D-432D-B7FC-060A1F34C1ED}"/>
    <cellStyle name="Normal 9 4 2 2 5 3 2" xfId="5055" xr:uid="{A7E9C1C8-4892-4C11-B825-C82618087D44}"/>
    <cellStyle name="Normal 9 4 2 2 5 4" xfId="3272" xr:uid="{13EBF954-1F08-4D3B-B5FA-D19F1D84E502}"/>
    <cellStyle name="Normal 9 4 2 2 5 4 2" xfId="5056" xr:uid="{A90AD7D4-7DF5-4054-BFDD-D633605077D9}"/>
    <cellStyle name="Normal 9 4 2 2 5 5" xfId="5053" xr:uid="{ED9ED230-450F-492E-8A45-AF7DCFA15051}"/>
    <cellStyle name="Normal 9 4 2 2 6" xfId="3273" xr:uid="{FAF572B2-5516-4FEC-B5D0-D8BB079B286A}"/>
    <cellStyle name="Normal 9 4 2 2 6 2" xfId="5057" xr:uid="{21595ECF-F3D2-44D1-9138-336FA0FC1E15}"/>
    <cellStyle name="Normal 9 4 2 2 7" xfId="3274" xr:uid="{8B112F79-1278-4631-81D6-9972DA2AC6D9}"/>
    <cellStyle name="Normal 9 4 2 2 7 2" xfId="5058" xr:uid="{8562587E-EAA4-4C8F-B04E-5DADFDB571FD}"/>
    <cellStyle name="Normal 9 4 2 2 8" xfId="3275" xr:uid="{6CF4D569-8D5B-414E-922F-009464BABB7D}"/>
    <cellStyle name="Normal 9 4 2 2 8 2" xfId="5059" xr:uid="{E74DBCF8-8DD8-48B2-B0FE-0CD996F4E468}"/>
    <cellStyle name="Normal 9 4 2 2 9" xfId="5027" xr:uid="{E941BFA5-2726-4139-9B80-2CBC084241DB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A58A8311-6620-4242-89BA-BD4E4BC9C7D2}"/>
    <cellStyle name="Normal 9 4 2 3 2 2 2 3" xfId="5063" xr:uid="{1FF9558E-8EE9-435C-8C24-219D21773B18}"/>
    <cellStyle name="Normal 9 4 2 3 2 2 3" xfId="4265" xr:uid="{2ECDEDAD-A212-4492-8F74-A6CEEF34DDEA}"/>
    <cellStyle name="Normal 9 4 2 3 2 2 3 2" xfId="5065" xr:uid="{5F8B1AFE-9EA0-42ED-8C41-132644FAC279}"/>
    <cellStyle name="Normal 9 4 2 3 2 2 4" xfId="5062" xr:uid="{F490DE68-38FC-427B-813B-42D457D5BE68}"/>
    <cellStyle name="Normal 9 4 2 3 2 3" xfId="3279" xr:uid="{8CDEB715-07C0-4FE4-A61E-49CC1FB8EB0C}"/>
    <cellStyle name="Normal 9 4 2 3 2 3 2" xfId="4266" xr:uid="{49793AFE-CA67-4B52-AE66-F411EC6ECE11}"/>
    <cellStyle name="Normal 9 4 2 3 2 3 2 2" xfId="5067" xr:uid="{8B5FD0B6-899E-469D-B800-E0034BA9D5A5}"/>
    <cellStyle name="Normal 9 4 2 3 2 3 3" xfId="5066" xr:uid="{69B85E73-555A-4751-97DB-9BF5BFE29EB2}"/>
    <cellStyle name="Normal 9 4 2 3 2 4" xfId="3280" xr:uid="{6813B584-FABB-43CA-AEE4-24CDD72D4F7D}"/>
    <cellStyle name="Normal 9 4 2 3 2 4 2" xfId="5068" xr:uid="{CE323FEB-37C2-45D3-8FFD-7F014D611E43}"/>
    <cellStyle name="Normal 9 4 2 3 2 5" xfId="5061" xr:uid="{FD561017-9F44-4D9A-A6C5-C60D8CCA8FE2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976B7A61-2D0F-4D04-AEB0-A5B34B354C44}"/>
    <cellStyle name="Normal 9 4 2 3 3 2 3" xfId="5070" xr:uid="{7463179C-17BC-4116-AEA0-A3AA7566C24F}"/>
    <cellStyle name="Normal 9 4 2 3 3 3" xfId="3283" xr:uid="{ABFF89AF-85E3-46C9-B362-41EEC11E2AEE}"/>
    <cellStyle name="Normal 9 4 2 3 3 3 2" xfId="5072" xr:uid="{36C9C4E1-0E41-417C-A976-4770775CB0C6}"/>
    <cellStyle name="Normal 9 4 2 3 3 4" xfId="3284" xr:uid="{549A0934-7F38-4FBF-B25D-0C11B396FC8C}"/>
    <cellStyle name="Normal 9 4 2 3 3 4 2" xfId="5073" xr:uid="{05EFF213-4209-40FE-965B-2D2389E3578E}"/>
    <cellStyle name="Normal 9 4 2 3 3 5" xfId="5069" xr:uid="{1FF452AA-1FBF-46A6-89CA-3F1D41D5B65D}"/>
    <cellStyle name="Normal 9 4 2 3 4" xfId="3285" xr:uid="{EE1C93E9-6800-4BBD-A6DA-7EAAA8FB2FD6}"/>
    <cellStyle name="Normal 9 4 2 3 4 2" xfId="4268" xr:uid="{D58037FC-2370-4193-A0C1-F8E06A91FC04}"/>
    <cellStyle name="Normal 9 4 2 3 4 2 2" xfId="5075" xr:uid="{7F989581-02AC-490F-9D43-D0974AF2448B}"/>
    <cellStyle name="Normal 9 4 2 3 4 3" xfId="5074" xr:uid="{84CFD504-3D9B-45FC-ADD4-971AB9C003C9}"/>
    <cellStyle name="Normal 9 4 2 3 5" xfId="3286" xr:uid="{E8C37C29-FD4B-49BC-8E22-AC2EBE7DF593}"/>
    <cellStyle name="Normal 9 4 2 3 5 2" xfId="5076" xr:uid="{D7579004-88F3-44D4-9A61-5B63D749DF3E}"/>
    <cellStyle name="Normal 9 4 2 3 6" xfId="3287" xr:uid="{906AEEC2-8CF4-473F-99C6-F43E29750A31}"/>
    <cellStyle name="Normal 9 4 2 3 6 2" xfId="5077" xr:uid="{49420E8A-D49F-40EC-A5CD-A9C127FE1EB1}"/>
    <cellStyle name="Normal 9 4 2 3 7" xfId="5060" xr:uid="{34F2D53F-CF2E-4987-A305-2B79A435CED0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FC1B6F88-2D4F-4598-BDB3-0CD4DFDC314D}"/>
    <cellStyle name="Normal 9 4 2 4 2 2 3" xfId="5080" xr:uid="{663AECDA-9BE9-4AD6-8A17-A2CC976A0281}"/>
    <cellStyle name="Normal 9 4 2 4 2 3" xfId="3291" xr:uid="{B5DF5C07-B2AB-4224-A98B-82ABF32D17FE}"/>
    <cellStyle name="Normal 9 4 2 4 2 3 2" xfId="5082" xr:uid="{916CDEDD-A01E-45A7-9BEA-DEC4F33E22CD}"/>
    <cellStyle name="Normal 9 4 2 4 2 4" xfId="3292" xr:uid="{E3649021-61EE-422C-820F-959F7B2F146A}"/>
    <cellStyle name="Normal 9 4 2 4 2 4 2" xfId="5083" xr:uid="{584EAA7C-518A-467B-A50F-18E592D18839}"/>
    <cellStyle name="Normal 9 4 2 4 2 5" xfId="5079" xr:uid="{83DB1EF0-7E60-4915-8F35-44A3C9F69C4A}"/>
    <cellStyle name="Normal 9 4 2 4 3" xfId="3293" xr:uid="{A9E734C7-CD7B-445D-A574-47F4C6690C6E}"/>
    <cellStyle name="Normal 9 4 2 4 3 2" xfId="4270" xr:uid="{4F7E71AF-2EBC-4F6C-BBB1-729B073D06F1}"/>
    <cellStyle name="Normal 9 4 2 4 3 2 2" xfId="5085" xr:uid="{A634D168-979A-496E-B6A8-32FA0074F5CD}"/>
    <cellStyle name="Normal 9 4 2 4 3 3" xfId="5084" xr:uid="{B39F0015-4F0D-4C30-9696-05D2421983DD}"/>
    <cellStyle name="Normal 9 4 2 4 4" xfId="3294" xr:uid="{DC7FEBBA-CC56-40D6-96FC-5EF4CE97DDAF}"/>
    <cellStyle name="Normal 9 4 2 4 4 2" xfId="5086" xr:uid="{25EA6D62-672F-4FC0-ADF5-085AA3C4E944}"/>
    <cellStyle name="Normal 9 4 2 4 5" xfId="3295" xr:uid="{8DE7B1EA-9A22-4B40-B828-D5462898E796}"/>
    <cellStyle name="Normal 9 4 2 4 5 2" xfId="5087" xr:uid="{149B8432-8BCC-4F6A-9175-00A1AB4AC000}"/>
    <cellStyle name="Normal 9 4 2 4 6" xfId="5078" xr:uid="{8B141E66-6A5A-4B67-8497-25FFEA6AA313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F6BB7FD8-3638-4B2A-9A97-9F579283A675}"/>
    <cellStyle name="Normal 9 4 2 5 2 3" xfId="5089" xr:uid="{D4B82BA5-0593-4C50-AAD6-B80D13346CAE}"/>
    <cellStyle name="Normal 9 4 2 5 3" xfId="3298" xr:uid="{515F52F5-1FF6-4780-AB0D-57AC1901353A}"/>
    <cellStyle name="Normal 9 4 2 5 3 2" xfId="5091" xr:uid="{E36BD73E-72D5-4318-BE72-D471915B5C28}"/>
    <cellStyle name="Normal 9 4 2 5 4" xfId="3299" xr:uid="{E7E48E44-7E34-4478-905F-783CE06C0F36}"/>
    <cellStyle name="Normal 9 4 2 5 4 2" xfId="5092" xr:uid="{D102439A-4373-4DB8-A7B8-F46AC2F842E4}"/>
    <cellStyle name="Normal 9 4 2 5 5" xfId="5088" xr:uid="{D54CE2E6-31ED-4570-9D04-7ABA17F9E56D}"/>
    <cellStyle name="Normal 9 4 2 6" xfId="3300" xr:uid="{5C803D0A-6AEB-4A8F-8E80-8D3622118DA2}"/>
    <cellStyle name="Normal 9 4 2 6 2" xfId="3301" xr:uid="{EBA2872D-81A5-4177-BD14-9D3F5247FA3D}"/>
    <cellStyle name="Normal 9 4 2 6 2 2" xfId="5094" xr:uid="{CE724A2C-F51D-434A-9FFE-26C4F88DB530}"/>
    <cellStyle name="Normal 9 4 2 6 3" xfId="3302" xr:uid="{30B89C50-1B50-431D-AE16-A9B691624786}"/>
    <cellStyle name="Normal 9 4 2 6 3 2" xfId="5095" xr:uid="{361A6981-13AE-4992-B40B-B9DDF514E31D}"/>
    <cellStyle name="Normal 9 4 2 6 4" xfId="3303" xr:uid="{E02EA51D-AE4E-4A27-B385-1D45F1D7B0F0}"/>
    <cellStyle name="Normal 9 4 2 6 4 2" xfId="5096" xr:uid="{50A9D358-73D4-4C65-9616-FA7D24CF3DF3}"/>
    <cellStyle name="Normal 9 4 2 6 5" xfId="5093" xr:uid="{D65D099B-F3A7-4187-93EC-D5427B795337}"/>
    <cellStyle name="Normal 9 4 2 7" xfId="3304" xr:uid="{717EC764-6200-4781-9DBE-7AE01DC492DD}"/>
    <cellStyle name="Normal 9 4 2 7 2" xfId="5097" xr:uid="{929BBC84-3982-4345-A273-36C9A1E75073}"/>
    <cellStyle name="Normal 9 4 2 8" xfId="3305" xr:uid="{D54AE50E-6751-456D-B814-0BC1D4404099}"/>
    <cellStyle name="Normal 9 4 2 8 2" xfId="5098" xr:uid="{F5CA11BD-EBE2-4DD5-A946-86910147C110}"/>
    <cellStyle name="Normal 9 4 2 9" xfId="3306" xr:uid="{B26C6B3A-C714-4834-A076-37A046B30935}"/>
    <cellStyle name="Normal 9 4 2 9 2" xfId="5099" xr:uid="{86FBE6B8-AD00-4F7F-9482-84DE35A6C943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1702F1F7-B8F0-440F-9662-1F382E058FA9}"/>
    <cellStyle name="Normal 9 4 3 2 2 2 2 2 2" xfId="5475" xr:uid="{052F957B-133B-4F26-873F-98CEF74ACCA7}"/>
    <cellStyle name="Normal 9 4 3 2 2 2 2 2 3" xfId="5104" xr:uid="{5380730F-96AE-44A9-8DF2-CE3A3CF267C0}"/>
    <cellStyle name="Normal 9 4 3 2 2 2 3" xfId="4754" xr:uid="{7D875226-653E-4D49-9B33-3105AA7864E5}"/>
    <cellStyle name="Normal 9 4 3 2 2 2 3 2" xfId="5476" xr:uid="{925FFF24-DAC7-48D2-9DD2-FD499DB73FA1}"/>
    <cellStyle name="Normal 9 4 3 2 2 2 3 3" xfId="5103" xr:uid="{4EF57F16-2CFB-48B4-8DAB-8944FBF699AC}"/>
    <cellStyle name="Normal 9 4 3 2 2 3" xfId="3311" xr:uid="{11006371-3CA0-4985-B591-71D72B539045}"/>
    <cellStyle name="Normal 9 4 3 2 2 3 2" xfId="4755" xr:uid="{8B3B1FA9-5E79-4CA4-8599-1955DD1192B0}"/>
    <cellStyle name="Normal 9 4 3 2 2 3 2 2" xfId="5477" xr:uid="{449C6A80-3A1D-4E6A-9C90-7A7E65CC6B6D}"/>
    <cellStyle name="Normal 9 4 3 2 2 3 2 3" xfId="5105" xr:uid="{549AF4F1-B188-4E18-8BE7-4A88EC264D75}"/>
    <cellStyle name="Normal 9 4 3 2 2 4" xfId="3312" xr:uid="{E62A273D-F6D5-433E-B6BD-74AE87A1D16D}"/>
    <cellStyle name="Normal 9 4 3 2 2 4 2" xfId="5106" xr:uid="{349DD5E1-2F58-41B2-A65F-CD00C544B7CE}"/>
    <cellStyle name="Normal 9 4 3 2 2 5" xfId="5102" xr:uid="{5060EFB6-01F5-4695-8665-0350EFF59502}"/>
    <cellStyle name="Normal 9 4 3 2 3" xfId="3313" xr:uid="{CDF820E3-1F8D-4790-8EBB-F35BAB48E074}"/>
    <cellStyle name="Normal 9 4 3 2 3 2" xfId="3314" xr:uid="{C6D6D191-4345-4124-95DB-DA72114A04AD}"/>
    <cellStyle name="Normal 9 4 3 2 3 2 2" xfId="4756" xr:uid="{9D29B453-4E4F-41F9-9C60-1220842E455D}"/>
    <cellStyle name="Normal 9 4 3 2 3 2 2 2" xfId="5478" xr:uid="{4F9273D4-E4E4-4A97-B4B9-85BDF3699EF4}"/>
    <cellStyle name="Normal 9 4 3 2 3 2 2 3" xfId="5108" xr:uid="{0E484D0C-CC2F-4939-AFB3-8016228D0CB8}"/>
    <cellStyle name="Normal 9 4 3 2 3 3" xfId="3315" xr:uid="{F82A6596-11F2-4F37-AE15-33682F6E3CCA}"/>
    <cellStyle name="Normal 9 4 3 2 3 3 2" xfId="5109" xr:uid="{0C6345A8-AA3B-4145-BDA0-C13B98D8DFF3}"/>
    <cellStyle name="Normal 9 4 3 2 3 4" xfId="3316" xr:uid="{93A4C50D-082E-4EAA-80B5-ABA592ACE146}"/>
    <cellStyle name="Normal 9 4 3 2 3 4 2" xfId="5110" xr:uid="{7AC11505-EAED-45DD-8128-72ADAB0EA4C9}"/>
    <cellStyle name="Normal 9 4 3 2 3 5" xfId="5107" xr:uid="{79FC3216-4856-4A1B-9C2E-0871D77704CC}"/>
    <cellStyle name="Normal 9 4 3 2 4" xfId="3317" xr:uid="{0989A098-235A-42A9-8FF4-60D3A72B6897}"/>
    <cellStyle name="Normal 9 4 3 2 4 2" xfId="4757" xr:uid="{DA020FFA-3917-47E6-BC56-A7E895A1E35C}"/>
    <cellStyle name="Normal 9 4 3 2 4 2 2" xfId="5479" xr:uid="{FAAC2DB4-D9E8-42BB-A500-8A6FC09C3C51}"/>
    <cellStyle name="Normal 9 4 3 2 4 2 3" xfId="5111" xr:uid="{4445E9FF-4A4E-4C09-AB39-F5A2CAB7C611}"/>
    <cellStyle name="Normal 9 4 3 2 5" xfId="3318" xr:uid="{74781C37-F52E-4614-9623-0B5315CC4C21}"/>
    <cellStyle name="Normal 9 4 3 2 5 2" xfId="5112" xr:uid="{5714748C-70CF-4D28-BD16-5FFBA2D0B93A}"/>
    <cellStyle name="Normal 9 4 3 2 6" xfId="3319" xr:uid="{47557503-8191-4F66-A55C-0066518F1329}"/>
    <cellStyle name="Normal 9 4 3 2 6 2" xfId="5113" xr:uid="{8D949298-7D2D-4C6D-A1B2-7AA00BE212E2}"/>
    <cellStyle name="Normal 9 4 3 2 7" xfId="5101" xr:uid="{247B3601-385E-4F34-BF69-A5C8BC6EC18A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3160E4D9-9E97-4155-ACB3-64FB6022191E}"/>
    <cellStyle name="Normal 9 4 3 3 2 2 2 2" xfId="5480" xr:uid="{22B39EF5-4C44-4A28-89ED-13D8DB89B7F3}"/>
    <cellStyle name="Normal 9 4 3 3 2 2 2 3" xfId="5116" xr:uid="{7DA35BEF-6093-497D-A2D6-6D067C7B8EF2}"/>
    <cellStyle name="Normal 9 4 3 3 2 3" xfId="3323" xr:uid="{7540B3B3-BE63-4382-8788-035841DB8000}"/>
    <cellStyle name="Normal 9 4 3 3 2 3 2" xfId="5117" xr:uid="{181D32DB-4AB1-4FDE-98E6-8F7FBE43B173}"/>
    <cellStyle name="Normal 9 4 3 3 2 4" xfId="3324" xr:uid="{4D05D9EA-2B64-4F3B-97E4-EE0965D522EA}"/>
    <cellStyle name="Normal 9 4 3 3 2 4 2" xfId="5118" xr:uid="{29BAFC32-63C8-48AA-AD6D-2E1EC64CB751}"/>
    <cellStyle name="Normal 9 4 3 3 2 5" xfId="5115" xr:uid="{125DC126-7DE2-4D37-9A87-1C54D1A6EB8D}"/>
    <cellStyle name="Normal 9 4 3 3 3" xfId="3325" xr:uid="{1695321A-5755-4761-9344-30D1F8022A20}"/>
    <cellStyle name="Normal 9 4 3 3 3 2" xfId="4759" xr:uid="{5715BEE6-0A4B-441C-95EC-12CC3F99C603}"/>
    <cellStyle name="Normal 9 4 3 3 3 2 2" xfId="5481" xr:uid="{18A17CF9-989D-4FFA-9BA4-C975E54B92E0}"/>
    <cellStyle name="Normal 9 4 3 3 3 2 3" xfId="5119" xr:uid="{97AA025D-7AA5-4506-A576-1996C050FD8B}"/>
    <cellStyle name="Normal 9 4 3 3 4" xfId="3326" xr:uid="{E5D4892A-4307-46D8-9909-A239FFC90172}"/>
    <cellStyle name="Normal 9 4 3 3 4 2" xfId="5120" xr:uid="{8E6AFD39-3A84-4CFD-A0E5-FB282AE24CB7}"/>
    <cellStyle name="Normal 9 4 3 3 5" xfId="3327" xr:uid="{4FF37372-DFBC-4372-9252-087A62240A77}"/>
    <cellStyle name="Normal 9 4 3 3 5 2" xfId="5121" xr:uid="{AF4DE14D-DB49-4CAF-A6FF-859BF2DE667A}"/>
    <cellStyle name="Normal 9 4 3 3 6" xfId="5114" xr:uid="{1D9B4C25-8CAD-4FC0-8105-357FF4CC6842}"/>
    <cellStyle name="Normal 9 4 3 4" xfId="3328" xr:uid="{B65728D1-7259-48BA-B3D2-BD4C2CBF7246}"/>
    <cellStyle name="Normal 9 4 3 4 2" xfId="3329" xr:uid="{BE4EE3B0-ECF7-4EF0-ADD3-F7F9BC0D8FBD}"/>
    <cellStyle name="Normal 9 4 3 4 2 2" xfId="4760" xr:uid="{91FEC24D-376F-4FCC-A034-B3E8C9BB2744}"/>
    <cellStyle name="Normal 9 4 3 4 2 2 2" xfId="5482" xr:uid="{7ADCABA6-A388-46BA-9511-23F93100D7B5}"/>
    <cellStyle name="Normal 9 4 3 4 2 2 3" xfId="5123" xr:uid="{2012E5D8-C9B1-4EF7-B9CC-0621D92C61CE}"/>
    <cellStyle name="Normal 9 4 3 4 3" xfId="3330" xr:uid="{B566C851-B38D-41FF-BF26-4880290593F5}"/>
    <cellStyle name="Normal 9 4 3 4 3 2" xfId="5124" xr:uid="{A2BF9CFA-2411-432E-BDBB-BB5851749053}"/>
    <cellStyle name="Normal 9 4 3 4 4" xfId="3331" xr:uid="{C4DF18AD-95DD-4803-8718-861871550545}"/>
    <cellStyle name="Normal 9 4 3 4 4 2" xfId="5125" xr:uid="{9D9EE466-6070-4817-80EB-780E8AC0840B}"/>
    <cellStyle name="Normal 9 4 3 4 5" xfId="5122" xr:uid="{43CD0D5B-674F-411C-9821-6B374FC52DF6}"/>
    <cellStyle name="Normal 9 4 3 5" xfId="3332" xr:uid="{6BE34A0C-5247-4E0E-8C18-CBEF482FD451}"/>
    <cellStyle name="Normal 9 4 3 5 2" xfId="3333" xr:uid="{69C0B82B-E59E-451D-8DA8-F3B070829995}"/>
    <cellStyle name="Normal 9 4 3 5 2 2" xfId="5127" xr:uid="{61900D90-1650-47E1-BDB5-FA4F243EBA2D}"/>
    <cellStyle name="Normal 9 4 3 5 3" xfId="3334" xr:uid="{C658907C-AF6D-45D3-88AB-E4B8019AE96D}"/>
    <cellStyle name="Normal 9 4 3 5 3 2" xfId="5128" xr:uid="{07063AE6-6F6D-453E-995B-EC0DEF0919C4}"/>
    <cellStyle name="Normal 9 4 3 5 4" xfId="3335" xr:uid="{8BAF2CE6-A7BF-40F0-8222-1362BA7F2706}"/>
    <cellStyle name="Normal 9 4 3 5 4 2" xfId="5129" xr:uid="{61AECE71-6296-4AB4-A26C-081B3B6361FC}"/>
    <cellStyle name="Normal 9 4 3 5 5" xfId="5126" xr:uid="{3798B53B-7F6B-4D08-BDEE-C4D44B4AA5B2}"/>
    <cellStyle name="Normal 9 4 3 6" xfId="3336" xr:uid="{663F01B0-33FA-4D39-B6E1-F587E2B0AF15}"/>
    <cellStyle name="Normal 9 4 3 6 2" xfId="5130" xr:uid="{685A941F-F3AB-459E-92FD-80D5C47C831C}"/>
    <cellStyle name="Normal 9 4 3 7" xfId="3337" xr:uid="{ED672016-18E9-4ABB-90F2-C09EC1FDC260}"/>
    <cellStyle name="Normal 9 4 3 7 2" xfId="5131" xr:uid="{3238A0C5-C51C-41C8-90F2-6C27B4D8EFB8}"/>
    <cellStyle name="Normal 9 4 3 8" xfId="3338" xr:uid="{818A346A-71F6-4324-9525-50E86AB2A0BA}"/>
    <cellStyle name="Normal 9 4 3 8 2" xfId="5132" xr:uid="{D3F61377-A295-4AB4-85C5-37BE2292CD60}"/>
    <cellStyle name="Normal 9 4 3 9" xfId="5100" xr:uid="{499C09BE-7498-42F6-9E81-1582847FBE12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851D3D5E-215E-41B9-B7C4-52F1CC0AF1CE}"/>
    <cellStyle name="Normal 9 4 4 2 2 2 3" xfId="5136" xr:uid="{4AFED2FC-2360-4960-9510-38D3A61E39CB}"/>
    <cellStyle name="Normal 9 4 4 2 2 3" xfId="3343" xr:uid="{1B8C1CF7-E5C9-4880-B588-E7606850BBF2}"/>
    <cellStyle name="Normal 9 4 4 2 2 3 2" xfId="5138" xr:uid="{DD41039A-BD45-4F4A-9C7E-D305638FB78F}"/>
    <cellStyle name="Normal 9 4 4 2 2 4" xfId="3344" xr:uid="{A6BBA61C-2B58-4B6A-8522-D19F9275B174}"/>
    <cellStyle name="Normal 9 4 4 2 2 4 2" xfId="5139" xr:uid="{34C31BB3-B98C-43E5-9BFE-B2CA88549031}"/>
    <cellStyle name="Normal 9 4 4 2 2 5" xfId="5135" xr:uid="{EEEEA4A9-304C-43D7-BEE6-42CED27433E7}"/>
    <cellStyle name="Normal 9 4 4 2 3" xfId="3345" xr:uid="{58AD18EB-8B28-4CCF-A2F5-A6C00EBA9C96}"/>
    <cellStyle name="Normal 9 4 4 2 3 2" xfId="4274" xr:uid="{7633241B-2A2F-4012-9F3C-417098F53043}"/>
    <cellStyle name="Normal 9 4 4 2 3 2 2" xfId="5141" xr:uid="{EAB92217-29DC-4EC8-B355-5EE9745AB9F7}"/>
    <cellStyle name="Normal 9 4 4 2 3 3" xfId="5140" xr:uid="{39BDECAE-93F7-4F74-B393-4ABC29E61E8B}"/>
    <cellStyle name="Normal 9 4 4 2 4" xfId="3346" xr:uid="{3F26112B-9D0F-4391-92B1-84B930FB740C}"/>
    <cellStyle name="Normal 9 4 4 2 4 2" xfId="5142" xr:uid="{846BC336-FBFE-4CA9-B814-B04058660EA1}"/>
    <cellStyle name="Normal 9 4 4 2 5" xfId="3347" xr:uid="{97EBE7D5-F65F-460B-9708-FD331A512542}"/>
    <cellStyle name="Normal 9 4 4 2 5 2" xfId="5143" xr:uid="{C0F9A325-5978-44A8-AAFE-DE6F26C4F87A}"/>
    <cellStyle name="Normal 9 4 4 2 6" xfId="5134" xr:uid="{E2B48E64-CD09-41A8-82B3-F1A4E884FAC6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CFAD7BE8-1B8F-4A80-B31E-079BDDF192ED}"/>
    <cellStyle name="Normal 9 4 4 3 2 3" xfId="5145" xr:uid="{A44DCD16-335A-4F9D-BB74-6DCF9562B621}"/>
    <cellStyle name="Normal 9 4 4 3 3" xfId="3350" xr:uid="{677283A2-FBAA-4A7D-BF93-5C581F8828B9}"/>
    <cellStyle name="Normal 9 4 4 3 3 2" xfId="5147" xr:uid="{D8A2ED87-799C-47FF-9B17-479ED38957A2}"/>
    <cellStyle name="Normal 9 4 4 3 4" xfId="3351" xr:uid="{086C0F03-BD4C-4343-9F4F-C5C72CC9C108}"/>
    <cellStyle name="Normal 9 4 4 3 4 2" xfId="5148" xr:uid="{935EEB20-61D1-4228-9BC0-A9FDB5350B7A}"/>
    <cellStyle name="Normal 9 4 4 3 5" xfId="5144" xr:uid="{19EA2EC3-64D6-4427-AC47-E4A47A0BD583}"/>
    <cellStyle name="Normal 9 4 4 4" xfId="3352" xr:uid="{373083DB-45F7-467D-8220-0D1AFD273947}"/>
    <cellStyle name="Normal 9 4 4 4 2" xfId="3353" xr:uid="{321DF2AC-9CAD-420A-9817-3F63C8157AEA}"/>
    <cellStyle name="Normal 9 4 4 4 2 2" xfId="5150" xr:uid="{A28969BC-372D-43C1-8028-0C337BF280AB}"/>
    <cellStyle name="Normal 9 4 4 4 3" xfId="3354" xr:uid="{B396A407-E763-4E74-9620-D29DAC74A0C9}"/>
    <cellStyle name="Normal 9 4 4 4 3 2" xfId="5151" xr:uid="{BD31C268-1AFB-4B7E-AD8F-4B39DC35DF10}"/>
    <cellStyle name="Normal 9 4 4 4 4" xfId="3355" xr:uid="{49057117-C5D1-4F54-9358-182822105648}"/>
    <cellStyle name="Normal 9 4 4 4 4 2" xfId="5152" xr:uid="{E2A80CF4-AE55-4266-9899-2FCEE47CD993}"/>
    <cellStyle name="Normal 9 4 4 4 5" xfId="5149" xr:uid="{CB240271-6242-4F18-83FE-760F6CBB3CC9}"/>
    <cellStyle name="Normal 9 4 4 5" xfId="3356" xr:uid="{C64D3DB9-8FB5-481D-8C0E-356859EB31C3}"/>
    <cellStyle name="Normal 9 4 4 5 2" xfId="5153" xr:uid="{DE21A343-F390-4929-B2E8-65C01D782C1E}"/>
    <cellStyle name="Normal 9 4 4 6" xfId="3357" xr:uid="{CE611F52-669B-4434-9538-3DE5D1953BF8}"/>
    <cellStyle name="Normal 9 4 4 6 2" xfId="5154" xr:uid="{E8048CE3-361C-46E4-8695-A40DD145003B}"/>
    <cellStyle name="Normal 9 4 4 7" xfId="3358" xr:uid="{E42AA119-7F29-4E69-B4D7-3893569B3A67}"/>
    <cellStyle name="Normal 9 4 4 7 2" xfId="5155" xr:uid="{ED66B4B7-20E1-4608-A9A5-8D01EACFDB56}"/>
    <cellStyle name="Normal 9 4 4 8" xfId="5133" xr:uid="{73ED4E44-2F8E-4150-8963-00ECBC5E3EFE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4499BB5E-0A75-4C02-A5F2-B3B4FBC032AC}"/>
    <cellStyle name="Normal 9 4 5 2 2 3" xfId="5158" xr:uid="{E6D6E8A4-7886-4A90-88AF-1DB53996116A}"/>
    <cellStyle name="Normal 9 4 5 2 3" xfId="3362" xr:uid="{DC9331B7-1C1E-4DEF-8ACA-BBB92E1435CA}"/>
    <cellStyle name="Normal 9 4 5 2 3 2" xfId="5160" xr:uid="{CC6F805C-4225-49F7-9700-20A28DE3BD58}"/>
    <cellStyle name="Normal 9 4 5 2 4" xfId="3363" xr:uid="{A08CA7CB-1D88-4572-B0F9-EF195DDDD5C2}"/>
    <cellStyle name="Normal 9 4 5 2 4 2" xfId="5161" xr:uid="{278A1345-C749-4EF6-A129-6596F8194BC7}"/>
    <cellStyle name="Normal 9 4 5 2 5" xfId="5157" xr:uid="{CA1A9A19-77F7-4C69-A723-734FC96AD78F}"/>
    <cellStyle name="Normal 9 4 5 3" xfId="3364" xr:uid="{A1E9C33C-C94E-4FFB-BAAF-493B0788A2C1}"/>
    <cellStyle name="Normal 9 4 5 3 2" xfId="3365" xr:uid="{3876BB89-BE58-496A-92CB-3F4DBDAC9F60}"/>
    <cellStyle name="Normal 9 4 5 3 2 2" xfId="5163" xr:uid="{85BC0921-B2EC-4C85-81D2-85EB49A24A5D}"/>
    <cellStyle name="Normal 9 4 5 3 3" xfId="3366" xr:uid="{F73D1800-06A9-4D99-8554-9DB4BC2DCF62}"/>
    <cellStyle name="Normal 9 4 5 3 3 2" xfId="5164" xr:uid="{E1F120FA-0961-4ABC-88C7-0246EB06982E}"/>
    <cellStyle name="Normal 9 4 5 3 4" xfId="3367" xr:uid="{41C66C3B-088B-4235-9A2A-04856B8649BA}"/>
    <cellStyle name="Normal 9 4 5 3 4 2" xfId="5165" xr:uid="{562A895C-5566-4544-B101-D98C734E0DA0}"/>
    <cellStyle name="Normal 9 4 5 3 5" xfId="5162" xr:uid="{7D43867A-01BF-4757-A816-D7A7F6CAD956}"/>
    <cellStyle name="Normal 9 4 5 4" xfId="3368" xr:uid="{E2116F0C-A7ED-4018-B37E-6460DD191EFB}"/>
    <cellStyle name="Normal 9 4 5 4 2" xfId="5166" xr:uid="{1053CEAA-89A9-4C25-9FA3-5B1E7AAC3045}"/>
    <cellStyle name="Normal 9 4 5 5" xfId="3369" xr:uid="{10597110-38DF-4F4E-BF64-F79F5D4481D5}"/>
    <cellStyle name="Normal 9 4 5 5 2" xfId="5167" xr:uid="{37DAF64E-09B9-45A2-8535-571E29C7CC31}"/>
    <cellStyle name="Normal 9 4 5 6" xfId="3370" xr:uid="{6193CB2F-0D4F-4003-B651-78D0486386BF}"/>
    <cellStyle name="Normal 9 4 5 6 2" xfId="5168" xr:uid="{8713A066-E359-48F0-BEB2-DBA1D84CE489}"/>
    <cellStyle name="Normal 9 4 5 7" xfId="5156" xr:uid="{4FD002A9-408A-40D5-B4A7-079185A2224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850DCEBD-09A3-4842-BCE4-F0D2DE0A4D94}"/>
    <cellStyle name="Normal 9 4 6 2 3" xfId="3374" xr:uid="{936E98DF-DA76-41C5-997F-EDEF1086A88A}"/>
    <cellStyle name="Normal 9 4 6 2 3 2" xfId="5172" xr:uid="{122F9D30-D247-45E0-90D3-BB14E5573333}"/>
    <cellStyle name="Normal 9 4 6 2 4" xfId="3375" xr:uid="{D86FE3C7-4910-4F6A-AFE5-FB872984644E}"/>
    <cellStyle name="Normal 9 4 6 2 4 2" xfId="5173" xr:uid="{AA47F6ED-9C4F-4FEA-9F0B-04FB667A3A08}"/>
    <cellStyle name="Normal 9 4 6 2 5" xfId="5170" xr:uid="{96E8C30F-2477-40AE-857C-EA6F23B6A963}"/>
    <cellStyle name="Normal 9 4 6 3" xfId="3376" xr:uid="{7D42B768-6197-45F7-A266-F5094882D122}"/>
    <cellStyle name="Normal 9 4 6 3 2" xfId="5174" xr:uid="{31F13EFE-FA57-4E96-9B00-E05A58C38D21}"/>
    <cellStyle name="Normal 9 4 6 4" xfId="3377" xr:uid="{7DB71026-A14B-43C5-8F56-41602DDF0746}"/>
    <cellStyle name="Normal 9 4 6 4 2" xfId="5175" xr:uid="{40EF4353-4214-4E68-A7EA-A40CCD22007D}"/>
    <cellStyle name="Normal 9 4 6 5" xfId="3378" xr:uid="{331CA8AB-5B2B-4241-B49C-65027FE1626C}"/>
    <cellStyle name="Normal 9 4 6 5 2" xfId="5176" xr:uid="{0EC4C953-0C78-4221-851B-E46A4389FE15}"/>
    <cellStyle name="Normal 9 4 6 6" xfId="5169" xr:uid="{29BBC4AD-84A9-464A-96FD-62AE5F3C82CA}"/>
    <cellStyle name="Normal 9 4 7" xfId="3379" xr:uid="{23E879BA-5EDE-4527-B83F-BD3E7C5CD9E1}"/>
    <cellStyle name="Normal 9 4 7 2" xfId="3380" xr:uid="{FE6BB645-9DCD-439A-AA54-1D20CA64AABA}"/>
    <cellStyle name="Normal 9 4 7 2 2" xfId="5178" xr:uid="{A20C24EA-76C8-42E9-8F13-55AA5B9E51DC}"/>
    <cellStyle name="Normal 9 4 7 3" xfId="3381" xr:uid="{63EACFD9-C165-4BCD-83BB-E9C03CCCBB36}"/>
    <cellStyle name="Normal 9 4 7 3 2" xfId="5179" xr:uid="{E7FF26F4-3878-4DB8-B6D3-A4BAA1B8712F}"/>
    <cellStyle name="Normal 9 4 7 4" xfId="3382" xr:uid="{A237818C-2634-4E2F-A320-E14CE2E43306}"/>
    <cellStyle name="Normal 9 4 7 4 2" xfId="5180" xr:uid="{D5D08E56-824B-4965-A4DE-C00D0FD6EF0C}"/>
    <cellStyle name="Normal 9 4 7 5" xfId="5177" xr:uid="{53779679-860D-4A19-89B4-3C56BFE1D1D8}"/>
    <cellStyle name="Normal 9 4 8" xfId="3383" xr:uid="{4B3F0F96-7698-4C1B-9352-DFB8A143B4C0}"/>
    <cellStyle name="Normal 9 4 8 2" xfId="3384" xr:uid="{1652C9F7-EF06-4CE0-89E5-AD33D943B7C8}"/>
    <cellStyle name="Normal 9 4 8 2 2" xfId="5182" xr:uid="{EA118D48-C501-40FA-A0A3-93FCE1D19B78}"/>
    <cellStyle name="Normal 9 4 8 3" xfId="3385" xr:uid="{42C48E4C-0A45-4969-A540-285C636278BC}"/>
    <cellStyle name="Normal 9 4 8 3 2" xfId="5183" xr:uid="{D6329A24-2664-4058-B825-A99F42CC3FFE}"/>
    <cellStyle name="Normal 9 4 8 4" xfId="3386" xr:uid="{6ED60723-E769-4128-AB65-7053B9A54F85}"/>
    <cellStyle name="Normal 9 4 8 4 2" xfId="5184" xr:uid="{6C5306B9-9223-4CBF-B026-E8C07F028BD9}"/>
    <cellStyle name="Normal 9 4 8 5" xfId="5181" xr:uid="{15D5CA64-0E18-49C7-9709-3590BD772EE9}"/>
    <cellStyle name="Normal 9 4 9" xfId="3387" xr:uid="{0A0D880C-0BFC-41C8-B227-974676FB3A25}"/>
    <cellStyle name="Normal 9 4 9 2" xfId="5185" xr:uid="{2E7F337B-9FA2-4097-8A19-D34E0011BBB3}"/>
    <cellStyle name="Normal 9 5" xfId="3388" xr:uid="{F86CC073-51FB-4947-B60F-A224C8F5AAAD}"/>
    <cellStyle name="Normal 9 5 10" xfId="3389" xr:uid="{A9761081-2313-4CCE-946F-97186494E246}"/>
    <cellStyle name="Normal 9 5 10 2" xfId="5187" xr:uid="{C0439DF6-15A3-4DD1-848C-4BC9B1918402}"/>
    <cellStyle name="Normal 9 5 11" xfId="3390" xr:uid="{D20600A0-E03E-4CBD-8164-D0D21344248F}"/>
    <cellStyle name="Normal 9 5 11 2" xfId="5188" xr:uid="{D34A0920-17A9-40F9-829C-DD86117C4282}"/>
    <cellStyle name="Normal 9 5 12" xfId="5186" xr:uid="{6E9C5265-83DA-4DA4-BBE9-CAC5FC85CC23}"/>
    <cellStyle name="Normal 9 5 2" xfId="3391" xr:uid="{A630278B-53B1-4F67-ABBD-AD5D7E85E57A}"/>
    <cellStyle name="Normal 9 5 2 10" xfId="5189" xr:uid="{BF6B774D-6B22-4E81-86F0-E712A2C22FA6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567029D1-8FD8-4662-B4CD-47309403DD44}"/>
    <cellStyle name="Normal 9 5 2 2 2 2 3" xfId="3396" xr:uid="{3E2CCF73-B1F9-4F05-80C1-CDC65940B91F}"/>
    <cellStyle name="Normal 9 5 2 2 2 2 3 2" xfId="5194" xr:uid="{9B21BE32-98D5-43B0-86BD-AE907FAEB89F}"/>
    <cellStyle name="Normal 9 5 2 2 2 2 4" xfId="3397" xr:uid="{BF6CCD5E-E621-4573-AA38-665E2F75835D}"/>
    <cellStyle name="Normal 9 5 2 2 2 2 4 2" xfId="5195" xr:uid="{D156B26B-E279-4A48-98B2-E8E57EAB0287}"/>
    <cellStyle name="Normal 9 5 2 2 2 2 5" xfId="5192" xr:uid="{A332043A-E99B-4058-BF27-4A83CB7EC8D7}"/>
    <cellStyle name="Normal 9 5 2 2 2 3" xfId="3398" xr:uid="{52C60F68-7D3D-4FAB-9822-F8D800416909}"/>
    <cellStyle name="Normal 9 5 2 2 2 3 2" xfId="3399" xr:uid="{A7D84D49-75C3-492F-8483-A4BA44E1ED1E}"/>
    <cellStyle name="Normal 9 5 2 2 2 3 2 2" xfId="5197" xr:uid="{0DE61822-7911-49EC-B672-C8DCA0B9B743}"/>
    <cellStyle name="Normal 9 5 2 2 2 3 3" xfId="3400" xr:uid="{DEB0BFC0-6AC8-47D9-B90F-FD577C17CA56}"/>
    <cellStyle name="Normal 9 5 2 2 2 3 3 2" xfId="5198" xr:uid="{F447D8C3-BB13-4004-909F-2F6BFAD2DD23}"/>
    <cellStyle name="Normal 9 5 2 2 2 3 4" xfId="3401" xr:uid="{03CA0861-E115-40D7-AD98-93C13EA8709B}"/>
    <cellStyle name="Normal 9 5 2 2 2 3 4 2" xfId="5199" xr:uid="{BB50F863-678D-4B59-95FC-9BE6E48BF3C6}"/>
    <cellStyle name="Normal 9 5 2 2 2 3 5" xfId="5196" xr:uid="{748325B1-7EF5-4E53-A67F-FD295DF43D64}"/>
    <cellStyle name="Normal 9 5 2 2 2 4" xfId="3402" xr:uid="{5D86A963-245A-49A6-A2B1-B654F7A5EFF0}"/>
    <cellStyle name="Normal 9 5 2 2 2 4 2" xfId="5200" xr:uid="{AC4CB7FC-5EC5-426D-AB0F-506B8F4CCB23}"/>
    <cellStyle name="Normal 9 5 2 2 2 5" xfId="3403" xr:uid="{0D7CCE81-E84A-4D9A-80E7-BF2B58D2C1DD}"/>
    <cellStyle name="Normal 9 5 2 2 2 5 2" xfId="5201" xr:uid="{DA6600A7-C1FE-40EA-A04F-61198F8652BE}"/>
    <cellStyle name="Normal 9 5 2 2 2 6" xfId="3404" xr:uid="{FE0A2B1A-1FB6-4859-A93A-8CAF03C86E3D}"/>
    <cellStyle name="Normal 9 5 2 2 2 6 2" xfId="5202" xr:uid="{8A15F685-78BD-4F7B-9670-4A9C815BFDB8}"/>
    <cellStyle name="Normal 9 5 2 2 2 7" xfId="5191" xr:uid="{15091099-E4CE-4CB3-9045-5A7642182D0C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CA2F7847-FD93-4E6A-A6D8-2A557A7C6BF2}"/>
    <cellStyle name="Normal 9 5 2 2 3 2 3" xfId="3408" xr:uid="{460C8630-68AB-426D-9D9D-763D724AF965}"/>
    <cellStyle name="Normal 9 5 2 2 3 2 3 2" xfId="5206" xr:uid="{CBA2412E-6EB9-472C-9F1B-D3F23C933554}"/>
    <cellStyle name="Normal 9 5 2 2 3 2 4" xfId="3409" xr:uid="{D555BAE4-2377-4ABA-9575-DA6DB052A73A}"/>
    <cellStyle name="Normal 9 5 2 2 3 2 4 2" xfId="5207" xr:uid="{F1A4B01D-4D88-4011-BC5D-A9EDA48EC90A}"/>
    <cellStyle name="Normal 9 5 2 2 3 2 5" xfId="5204" xr:uid="{BBBAEDC4-FD15-42AE-AD9E-7BB921FFB596}"/>
    <cellStyle name="Normal 9 5 2 2 3 3" xfId="3410" xr:uid="{C505AA95-563E-408B-A1CC-731CD37B53A9}"/>
    <cellStyle name="Normal 9 5 2 2 3 3 2" xfId="5208" xr:uid="{D03A2235-8061-4E5C-8EAF-C8C8557111BB}"/>
    <cellStyle name="Normal 9 5 2 2 3 4" xfId="3411" xr:uid="{D68FF109-AC44-43B9-9469-DF21F3BAECA0}"/>
    <cellStyle name="Normal 9 5 2 2 3 4 2" xfId="5209" xr:uid="{FB772DA0-75AD-445E-80B9-E73C35741B19}"/>
    <cellStyle name="Normal 9 5 2 2 3 5" xfId="3412" xr:uid="{48D2BC56-2EE9-4334-A763-D2EDC87911F4}"/>
    <cellStyle name="Normal 9 5 2 2 3 5 2" xfId="5210" xr:uid="{38B01B53-8AE0-403E-B4D0-7C6BBBBB371E}"/>
    <cellStyle name="Normal 9 5 2 2 3 6" xfId="5203" xr:uid="{7A062AE2-138D-4A80-8F13-9217B9757831}"/>
    <cellStyle name="Normal 9 5 2 2 4" xfId="3413" xr:uid="{19746D52-1266-4886-850F-DE49B8F1E5D1}"/>
    <cellStyle name="Normal 9 5 2 2 4 2" xfId="3414" xr:uid="{8F02253D-2DA7-4DF7-AB36-0A15BE33DDCE}"/>
    <cellStyle name="Normal 9 5 2 2 4 2 2" xfId="5212" xr:uid="{2E1F0F66-F4A8-4912-8B46-370B01418C85}"/>
    <cellStyle name="Normal 9 5 2 2 4 3" xfId="3415" xr:uid="{A1462127-7D09-4D1D-AA9D-AF764FEC13B9}"/>
    <cellStyle name="Normal 9 5 2 2 4 3 2" xfId="5213" xr:uid="{386AD0AA-41F7-4B2B-BFC7-DCA221325DCC}"/>
    <cellStyle name="Normal 9 5 2 2 4 4" xfId="3416" xr:uid="{E5FC1265-8147-4DBD-94DB-054BA3D935D8}"/>
    <cellStyle name="Normal 9 5 2 2 4 4 2" xfId="5214" xr:uid="{B4FE7515-DD27-4D6A-A602-78A1D7C4E8DB}"/>
    <cellStyle name="Normal 9 5 2 2 4 5" xfId="5211" xr:uid="{0D275EA3-F9DA-4A40-9D18-E70E21C4A2C2}"/>
    <cellStyle name="Normal 9 5 2 2 5" xfId="3417" xr:uid="{D1030FEA-03C9-49A7-8E62-BABCB3AB477F}"/>
    <cellStyle name="Normal 9 5 2 2 5 2" xfId="3418" xr:uid="{9EF967B1-DD50-422B-9C1C-8D416AF67331}"/>
    <cellStyle name="Normal 9 5 2 2 5 2 2" xfId="5216" xr:uid="{8311281E-5452-43C9-AFA5-F5859E121206}"/>
    <cellStyle name="Normal 9 5 2 2 5 3" xfId="3419" xr:uid="{3ADD6D94-AD84-40E9-A436-ABE7AEFFDEE9}"/>
    <cellStyle name="Normal 9 5 2 2 5 3 2" xfId="5217" xr:uid="{8C499A53-2610-490E-AAE3-5C68704509BB}"/>
    <cellStyle name="Normal 9 5 2 2 5 4" xfId="3420" xr:uid="{EBC5E9A4-78A2-4167-A8DF-A6150A067C14}"/>
    <cellStyle name="Normal 9 5 2 2 5 4 2" xfId="5218" xr:uid="{A45594FD-D147-47AD-9E78-F58D331D52A5}"/>
    <cellStyle name="Normal 9 5 2 2 5 5" xfId="5215" xr:uid="{49EFE9EE-D891-4ACA-A87E-70F19162153D}"/>
    <cellStyle name="Normal 9 5 2 2 6" xfId="3421" xr:uid="{5E5DB2A2-9827-4596-869F-B8830BBB12B8}"/>
    <cellStyle name="Normal 9 5 2 2 6 2" xfId="5219" xr:uid="{358AA87B-0D99-40CD-99CD-94CBE7D2BE1E}"/>
    <cellStyle name="Normal 9 5 2 2 7" xfId="3422" xr:uid="{88D7E271-7BDB-49C9-AD74-416A73ED543D}"/>
    <cellStyle name="Normal 9 5 2 2 7 2" xfId="5220" xr:uid="{DE9ED438-67E9-4F60-B574-B1039DB97DD5}"/>
    <cellStyle name="Normal 9 5 2 2 8" xfId="3423" xr:uid="{08E1DCC5-DF73-4598-A21C-A13B18CBF928}"/>
    <cellStyle name="Normal 9 5 2 2 8 2" xfId="5221" xr:uid="{1110B35D-6965-450B-A9D6-AB58D54A4139}"/>
    <cellStyle name="Normal 9 5 2 2 9" xfId="5190" xr:uid="{87552878-FE1B-4A77-8D60-B6E90A538486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E1FB8C28-6004-4F5A-8224-C0CD5961F41B}"/>
    <cellStyle name="Normal 9 5 2 3 2 3" xfId="3427" xr:uid="{6CAF1EA0-5483-45FF-99E2-B6981CAE9767}"/>
    <cellStyle name="Normal 9 5 2 3 2 3 2" xfId="5225" xr:uid="{E199FC9B-57FB-4D47-9F95-1666E3F321FF}"/>
    <cellStyle name="Normal 9 5 2 3 2 4" xfId="3428" xr:uid="{B47E8974-458C-4AF9-84CC-34D421E180D2}"/>
    <cellStyle name="Normal 9 5 2 3 2 4 2" xfId="5226" xr:uid="{79B0C445-2261-41EF-B3EB-AFF0131D5450}"/>
    <cellStyle name="Normal 9 5 2 3 2 5" xfId="5223" xr:uid="{DD5F1AC4-209C-4A06-A4D1-570221DC228E}"/>
    <cellStyle name="Normal 9 5 2 3 3" xfId="3429" xr:uid="{DF70A764-65AE-4A06-B0C3-C0EA68E39D1E}"/>
    <cellStyle name="Normal 9 5 2 3 3 2" xfId="3430" xr:uid="{33B9A006-230F-4430-AD81-0A1828F7FF73}"/>
    <cellStyle name="Normal 9 5 2 3 3 2 2" xfId="5228" xr:uid="{DB5F98E0-371E-4EF8-8727-3703BE601DC6}"/>
    <cellStyle name="Normal 9 5 2 3 3 3" xfId="3431" xr:uid="{4C6CE248-1EA7-4D82-AF72-DBF364689ED2}"/>
    <cellStyle name="Normal 9 5 2 3 3 3 2" xfId="5229" xr:uid="{44DB9DE5-ED00-46AC-8F9C-CD00726AD4E4}"/>
    <cellStyle name="Normal 9 5 2 3 3 4" xfId="3432" xr:uid="{95A18C9F-E989-4B20-93A6-3A5BC6326BF0}"/>
    <cellStyle name="Normal 9 5 2 3 3 4 2" xfId="5230" xr:uid="{03C03613-B1AE-41B6-BA49-C21014D4C79C}"/>
    <cellStyle name="Normal 9 5 2 3 3 5" xfId="5227" xr:uid="{788FD156-70D2-4050-8E45-7164C4EF1D36}"/>
    <cellStyle name="Normal 9 5 2 3 4" xfId="3433" xr:uid="{63CBE5E3-3D73-45AA-8C1D-E37B4B46874E}"/>
    <cellStyle name="Normal 9 5 2 3 4 2" xfId="5231" xr:uid="{74C819AC-C6A8-4538-AD4E-CC44DB3E0397}"/>
    <cellStyle name="Normal 9 5 2 3 5" xfId="3434" xr:uid="{50BFB28E-AADF-4B76-ABA7-97EA3ECBB478}"/>
    <cellStyle name="Normal 9 5 2 3 5 2" xfId="5232" xr:uid="{7803878F-88B2-4995-9C83-597343BFA665}"/>
    <cellStyle name="Normal 9 5 2 3 6" xfId="3435" xr:uid="{9AFBB40A-5FA7-4E06-8CB0-CD5FD46CC394}"/>
    <cellStyle name="Normal 9 5 2 3 6 2" xfId="5233" xr:uid="{B2A4BB6F-030B-420A-9380-938A3C389024}"/>
    <cellStyle name="Normal 9 5 2 3 7" xfId="5222" xr:uid="{63344A2B-E77D-43CA-9568-AAF6E850AB57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7036BDE4-5B50-4F2A-8A3E-08E70A779D72}"/>
    <cellStyle name="Normal 9 5 2 4 2 3" xfId="3439" xr:uid="{99513CF1-4434-4648-9370-365F77384D49}"/>
    <cellStyle name="Normal 9 5 2 4 2 3 2" xfId="5237" xr:uid="{283C7222-CCFD-4003-8E08-7BDE524B55C5}"/>
    <cellStyle name="Normal 9 5 2 4 2 4" xfId="3440" xr:uid="{0BFD76FB-8B12-4A52-80B3-C930DD07FDA4}"/>
    <cellStyle name="Normal 9 5 2 4 2 4 2" xfId="5238" xr:uid="{4F2A8FB6-7A96-40F0-AFE8-7D74F9348BA4}"/>
    <cellStyle name="Normal 9 5 2 4 2 5" xfId="5235" xr:uid="{640074BE-F254-4AFD-A5DD-BD88F1E75A78}"/>
    <cellStyle name="Normal 9 5 2 4 3" xfId="3441" xr:uid="{558C0A5C-B690-4755-A11B-3995B5942152}"/>
    <cellStyle name="Normal 9 5 2 4 3 2" xfId="5239" xr:uid="{E2BC073F-6E85-4540-84ED-AF7F617F67BB}"/>
    <cellStyle name="Normal 9 5 2 4 4" xfId="3442" xr:uid="{731FAB44-C035-4434-BBC2-78D19177F876}"/>
    <cellStyle name="Normal 9 5 2 4 4 2" xfId="5240" xr:uid="{6CF03DF3-028B-4E8F-9788-413B57EFB3D4}"/>
    <cellStyle name="Normal 9 5 2 4 5" xfId="3443" xr:uid="{5287E35C-CA63-49C4-85CA-9AC4CE3047F9}"/>
    <cellStyle name="Normal 9 5 2 4 5 2" xfId="5241" xr:uid="{3CB5EE50-522D-404C-AAF0-D3C4E559E2C6}"/>
    <cellStyle name="Normal 9 5 2 4 6" xfId="5234" xr:uid="{89C554BE-1BBF-4968-A39E-A5FD29F3B802}"/>
    <cellStyle name="Normal 9 5 2 5" xfId="3444" xr:uid="{E41A2246-1F45-4D76-B522-E10C396DE870}"/>
    <cellStyle name="Normal 9 5 2 5 2" xfId="3445" xr:uid="{9C71CA7C-6CFE-4080-AE49-38B843637FEB}"/>
    <cellStyle name="Normal 9 5 2 5 2 2" xfId="5243" xr:uid="{C5F0B155-FEE4-4BA6-A827-9000128B22C5}"/>
    <cellStyle name="Normal 9 5 2 5 3" xfId="3446" xr:uid="{0CF0622F-4418-4EC2-ACF3-0B81D498B5AD}"/>
    <cellStyle name="Normal 9 5 2 5 3 2" xfId="5244" xr:uid="{9E8D2C2C-D838-4BA8-9A10-29B3D5A03040}"/>
    <cellStyle name="Normal 9 5 2 5 4" xfId="3447" xr:uid="{A6E4643C-6A1B-4B6B-A850-222E09D6CCA6}"/>
    <cellStyle name="Normal 9 5 2 5 4 2" xfId="5245" xr:uid="{8ADD4E28-E9C5-4005-86DA-7982D38884B7}"/>
    <cellStyle name="Normal 9 5 2 5 5" xfId="5242" xr:uid="{79ACB8C0-65B9-463A-AA35-481CD48EF7B1}"/>
    <cellStyle name="Normal 9 5 2 6" xfId="3448" xr:uid="{8C110C3A-907B-435A-A8AA-D24C4B1366CE}"/>
    <cellStyle name="Normal 9 5 2 6 2" xfId="3449" xr:uid="{8568CA61-10C1-4A67-BF81-74C3A75566F2}"/>
    <cellStyle name="Normal 9 5 2 6 2 2" xfId="5247" xr:uid="{7FBEB6B7-6F2F-42A1-905A-B3841C161ECA}"/>
    <cellStyle name="Normal 9 5 2 6 3" xfId="3450" xr:uid="{29A4313F-8949-45E4-B984-92A0944FDCE2}"/>
    <cellStyle name="Normal 9 5 2 6 3 2" xfId="5248" xr:uid="{DE8DB3BF-BCCB-4A69-9160-27C24AA2C15E}"/>
    <cellStyle name="Normal 9 5 2 6 4" xfId="3451" xr:uid="{0325FD9A-847A-43EE-B727-CD6655DBABC1}"/>
    <cellStyle name="Normal 9 5 2 6 4 2" xfId="5249" xr:uid="{E74E0198-8465-47A0-8F2D-6D44D6291DAD}"/>
    <cellStyle name="Normal 9 5 2 6 5" xfId="5246" xr:uid="{95FCEFF0-4825-4594-96A1-8ECE279DCDB4}"/>
    <cellStyle name="Normal 9 5 2 7" xfId="3452" xr:uid="{E9633376-09FD-480B-B8E6-E2BBB4C54C9C}"/>
    <cellStyle name="Normal 9 5 2 7 2" xfId="5250" xr:uid="{6A00C966-515E-4EF5-90E1-75DE88F63A07}"/>
    <cellStyle name="Normal 9 5 2 8" xfId="3453" xr:uid="{24667192-8A7F-4C78-B8E0-8EA511051635}"/>
    <cellStyle name="Normal 9 5 2 8 2" xfId="5251" xr:uid="{38DB307D-A208-428A-AB7E-F0156D9D689B}"/>
    <cellStyle name="Normal 9 5 2 9" xfId="3454" xr:uid="{A3859758-B49F-42CD-A0B5-055EE9E68BF6}"/>
    <cellStyle name="Normal 9 5 2 9 2" xfId="5252" xr:uid="{65090789-C3F9-472A-A0C6-691ED4ACFC2C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D76E2142-8A5D-4DB0-B9FF-3E37387F74D3}"/>
    <cellStyle name="Normal 9 5 3 2 2 2 3" xfId="5256" xr:uid="{2A9BB969-7F90-4E12-BBDA-9A3003D112E2}"/>
    <cellStyle name="Normal 9 5 3 2 2 3" xfId="3459" xr:uid="{81EDA8D9-CE06-4943-BBD1-3133299612F3}"/>
    <cellStyle name="Normal 9 5 3 2 2 3 2" xfId="5258" xr:uid="{8734C7F0-A1D5-41D9-AE2D-FE5236BD60C0}"/>
    <cellStyle name="Normal 9 5 3 2 2 4" xfId="3460" xr:uid="{9B9702E4-91CA-4288-83C4-823B366BBDE5}"/>
    <cellStyle name="Normal 9 5 3 2 2 4 2" xfId="5259" xr:uid="{2F426587-4752-43EC-98EF-88DD9C2C579D}"/>
    <cellStyle name="Normal 9 5 3 2 2 5" xfId="5255" xr:uid="{0BC0C1DD-0263-45C6-9BB7-D2D56D603B7F}"/>
    <cellStyle name="Normal 9 5 3 2 3" xfId="3461" xr:uid="{215002A9-D445-4D5A-AE79-C3D1F42472E5}"/>
    <cellStyle name="Normal 9 5 3 2 3 2" xfId="3462" xr:uid="{3B61D4E9-2E45-4B2B-8CF2-01515EE8EC5B}"/>
    <cellStyle name="Normal 9 5 3 2 3 2 2" xfId="5261" xr:uid="{F6C48A83-8D6A-40DA-87C0-85250174FB86}"/>
    <cellStyle name="Normal 9 5 3 2 3 3" xfId="3463" xr:uid="{1F61B04B-9527-40FF-BE3D-CA384975FB41}"/>
    <cellStyle name="Normal 9 5 3 2 3 3 2" xfId="5262" xr:uid="{15F05812-F56C-4B93-9CD4-8B73A632E65B}"/>
    <cellStyle name="Normal 9 5 3 2 3 4" xfId="3464" xr:uid="{8882092E-0D1E-4D0E-907F-194906559D1A}"/>
    <cellStyle name="Normal 9 5 3 2 3 4 2" xfId="5263" xr:uid="{2C0A8BDC-4EEF-4A6F-8D13-DFECD772512D}"/>
    <cellStyle name="Normal 9 5 3 2 3 5" xfId="5260" xr:uid="{15EA6682-3423-4556-9244-7EFD825D9DBC}"/>
    <cellStyle name="Normal 9 5 3 2 4" xfId="3465" xr:uid="{411F4421-ABEA-461A-9058-E8CD9798B9E8}"/>
    <cellStyle name="Normal 9 5 3 2 4 2" xfId="5264" xr:uid="{70A591E6-0CC2-43C7-8399-D5FF500E5749}"/>
    <cellStyle name="Normal 9 5 3 2 5" xfId="3466" xr:uid="{0B02444B-F6A2-462A-9062-3C95251D624E}"/>
    <cellStyle name="Normal 9 5 3 2 5 2" xfId="5265" xr:uid="{B06CADE8-57B4-4B7B-B38B-05DB0C3B446A}"/>
    <cellStyle name="Normal 9 5 3 2 6" xfId="3467" xr:uid="{65C3478D-E36D-4799-9007-A7B5C1DE94A4}"/>
    <cellStyle name="Normal 9 5 3 2 6 2" xfId="5266" xr:uid="{E7D5C82B-3A26-4059-92E5-55A801570E14}"/>
    <cellStyle name="Normal 9 5 3 2 7" xfId="5254" xr:uid="{8CBA735C-FF15-4EA5-A280-5D2A7DD9A722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DF6B47C1-3492-4A26-9B32-B0F43CEFFD96}"/>
    <cellStyle name="Normal 9 5 3 3 2 3" xfId="3471" xr:uid="{9DD214D2-D70D-43B5-B6D3-39A6668C3BA7}"/>
    <cellStyle name="Normal 9 5 3 3 2 3 2" xfId="5270" xr:uid="{EE4A786C-83CB-43D2-A978-E752228F96EE}"/>
    <cellStyle name="Normal 9 5 3 3 2 4" xfId="3472" xr:uid="{4CAC0FFB-A3DC-46A0-853A-11ACB7CC7939}"/>
    <cellStyle name="Normal 9 5 3 3 2 4 2" xfId="5271" xr:uid="{C7B714A9-205F-4A81-A756-82B90761A23C}"/>
    <cellStyle name="Normal 9 5 3 3 2 5" xfId="5268" xr:uid="{B76AE744-D128-4BD3-B613-EF6B269D5BAA}"/>
    <cellStyle name="Normal 9 5 3 3 3" xfId="3473" xr:uid="{E5026B54-9B89-4D83-A174-5D07F5E2155D}"/>
    <cellStyle name="Normal 9 5 3 3 3 2" xfId="5272" xr:uid="{63D164EE-76F8-4D6C-85A0-E9927AD08DA1}"/>
    <cellStyle name="Normal 9 5 3 3 4" xfId="3474" xr:uid="{E062739B-F646-405F-8385-F898B790ECB5}"/>
    <cellStyle name="Normal 9 5 3 3 4 2" xfId="5273" xr:uid="{49B31BC2-8B24-478D-95C3-61435B8F332D}"/>
    <cellStyle name="Normal 9 5 3 3 5" xfId="3475" xr:uid="{F5D30213-279D-4255-A0DE-3F69F4F403A7}"/>
    <cellStyle name="Normal 9 5 3 3 5 2" xfId="5274" xr:uid="{39BC4EC4-A266-4BFF-9761-84CAF34162E8}"/>
    <cellStyle name="Normal 9 5 3 3 6" xfId="5267" xr:uid="{A114461F-5253-48DE-A0F7-4E4D6D68246C}"/>
    <cellStyle name="Normal 9 5 3 4" xfId="3476" xr:uid="{2956DDAD-978D-48AC-8E58-46D23C8B510F}"/>
    <cellStyle name="Normal 9 5 3 4 2" xfId="3477" xr:uid="{D1FFA0D6-70DA-4217-8381-68FE55181D90}"/>
    <cellStyle name="Normal 9 5 3 4 2 2" xfId="5276" xr:uid="{82A0CEB8-5DEA-4790-AB48-A34A1EB97141}"/>
    <cellStyle name="Normal 9 5 3 4 3" xfId="3478" xr:uid="{900533C0-49E9-4916-B9A3-32FDDAE42CF6}"/>
    <cellStyle name="Normal 9 5 3 4 3 2" xfId="5277" xr:uid="{4D7A25A2-3E12-457F-B5F7-56CA865B8F72}"/>
    <cellStyle name="Normal 9 5 3 4 4" xfId="3479" xr:uid="{D7820F01-9A4B-4F9C-B399-F6C809DC336F}"/>
    <cellStyle name="Normal 9 5 3 4 4 2" xfId="5278" xr:uid="{761A8313-93B8-4A7C-AC5C-09DAF05A9AB9}"/>
    <cellStyle name="Normal 9 5 3 4 5" xfId="5275" xr:uid="{22524F2D-931A-453D-A241-C25B2FD078B2}"/>
    <cellStyle name="Normal 9 5 3 5" xfId="3480" xr:uid="{7CB31839-CB84-4E61-8E87-49120194112E}"/>
    <cellStyle name="Normal 9 5 3 5 2" xfId="3481" xr:uid="{78CD7958-FB10-470E-9ADC-A9F616CE1DA8}"/>
    <cellStyle name="Normal 9 5 3 5 2 2" xfId="5280" xr:uid="{3726C925-00F1-44F1-AD61-599668451AAF}"/>
    <cellStyle name="Normal 9 5 3 5 3" xfId="3482" xr:uid="{7A44180B-DC9E-4628-AA2C-D511A3E1A4DB}"/>
    <cellStyle name="Normal 9 5 3 5 3 2" xfId="5281" xr:uid="{9644BB21-DC79-413C-BB5F-75813F3FE4EA}"/>
    <cellStyle name="Normal 9 5 3 5 4" xfId="3483" xr:uid="{C065D9EF-3BF9-4395-869B-985EBB592D22}"/>
    <cellStyle name="Normal 9 5 3 5 4 2" xfId="5282" xr:uid="{E28BB5AB-62E0-4BC9-9E85-E601343D73CC}"/>
    <cellStyle name="Normal 9 5 3 5 5" xfId="5279" xr:uid="{FF8B3B36-10B0-4B53-B371-60F60B4ACFF4}"/>
    <cellStyle name="Normal 9 5 3 6" xfId="3484" xr:uid="{8069611D-FE07-40C2-A3F2-F7AADA426843}"/>
    <cellStyle name="Normal 9 5 3 6 2" xfId="5283" xr:uid="{4472F1CE-6824-4C9D-8767-674B33415862}"/>
    <cellStyle name="Normal 9 5 3 7" xfId="3485" xr:uid="{E409B1D1-567A-4E09-ADFE-5127B91B5C13}"/>
    <cellStyle name="Normal 9 5 3 7 2" xfId="5284" xr:uid="{446E7F67-169D-4349-9935-6BB3D124EC67}"/>
    <cellStyle name="Normal 9 5 3 8" xfId="3486" xr:uid="{AD8E4184-C5B5-42A8-95BB-6AF790A5515D}"/>
    <cellStyle name="Normal 9 5 3 8 2" xfId="5285" xr:uid="{2C88A4D6-876E-4A27-A5DA-1BF422C85760}"/>
    <cellStyle name="Normal 9 5 3 9" xfId="5253" xr:uid="{1A25736B-F437-4FBE-A03E-647A2ABB0F6A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6AD4E17A-8541-4CE0-B750-1CF259F289C1}"/>
    <cellStyle name="Normal 9 5 4 2 2 3" xfId="3491" xr:uid="{F4965547-5CE4-4099-98C1-719E32EC737E}"/>
    <cellStyle name="Normal 9 5 4 2 2 3 2" xfId="5290" xr:uid="{1E153B9B-8772-4C11-B59F-C470B8113D77}"/>
    <cellStyle name="Normal 9 5 4 2 2 4" xfId="3492" xr:uid="{CAFDA8F3-4445-4C8B-9D75-ED2E1F9C4D20}"/>
    <cellStyle name="Normal 9 5 4 2 2 4 2" xfId="5291" xr:uid="{A0E0755B-2906-4236-97CD-2F5AB35F2530}"/>
    <cellStyle name="Normal 9 5 4 2 2 5" xfId="5288" xr:uid="{62DC19F9-3E51-45E4-962A-49F60B0AE06A}"/>
    <cellStyle name="Normal 9 5 4 2 3" xfId="3493" xr:uid="{ABEBAA1B-2EFC-4D53-91C2-CFB8E892C35D}"/>
    <cellStyle name="Normal 9 5 4 2 3 2" xfId="5292" xr:uid="{502A8726-6C7C-4085-9046-B7DCF1C74557}"/>
    <cellStyle name="Normal 9 5 4 2 4" xfId="3494" xr:uid="{F80B5EA7-759F-4D1A-BE47-A48DFBB52A17}"/>
    <cellStyle name="Normal 9 5 4 2 4 2" xfId="5293" xr:uid="{805EAD69-BB9F-4F25-9894-7D971DF54F93}"/>
    <cellStyle name="Normal 9 5 4 2 5" xfId="3495" xr:uid="{8290C90D-43B6-427D-AB95-609FE562B116}"/>
    <cellStyle name="Normal 9 5 4 2 5 2" xfId="5294" xr:uid="{0ABF96DF-2829-4108-9CF7-7080F9F2448B}"/>
    <cellStyle name="Normal 9 5 4 2 6" xfId="5287" xr:uid="{7428F0BB-CEC9-463F-84BC-234DA3A8F031}"/>
    <cellStyle name="Normal 9 5 4 3" xfId="3496" xr:uid="{F50801D6-FC22-40E5-A00A-61F4FB8F1128}"/>
    <cellStyle name="Normal 9 5 4 3 2" xfId="3497" xr:uid="{39EF0002-E058-4ADE-9EE2-B1CCF3F38BC8}"/>
    <cellStyle name="Normal 9 5 4 3 2 2" xfId="5296" xr:uid="{53318166-FDBD-453B-9D40-D4436CA6414E}"/>
    <cellStyle name="Normal 9 5 4 3 3" xfId="3498" xr:uid="{34CA5CF6-F299-4624-8DA9-F03519E3BC52}"/>
    <cellStyle name="Normal 9 5 4 3 3 2" xfId="5297" xr:uid="{E4171440-61D9-45B5-AD18-822DAAE3C6AC}"/>
    <cellStyle name="Normal 9 5 4 3 4" xfId="3499" xr:uid="{39A6F213-740F-4718-A632-93D5AE134FC9}"/>
    <cellStyle name="Normal 9 5 4 3 4 2" xfId="5298" xr:uid="{579D1400-0306-4E1D-BC90-84A0ACAB5AA0}"/>
    <cellStyle name="Normal 9 5 4 3 5" xfId="5295" xr:uid="{962B22F8-C6D9-4E3B-9E49-93DE4879A885}"/>
    <cellStyle name="Normal 9 5 4 4" xfId="3500" xr:uid="{2C9BBD38-6AEB-49E7-BA39-C871B7F700AA}"/>
    <cellStyle name="Normal 9 5 4 4 2" xfId="3501" xr:uid="{681755ED-F5DC-433D-B04E-19D20F0825CC}"/>
    <cellStyle name="Normal 9 5 4 4 2 2" xfId="5300" xr:uid="{EEDC8EF8-D65B-4F54-81C4-C7C5B157F841}"/>
    <cellStyle name="Normal 9 5 4 4 3" xfId="3502" xr:uid="{A023CC44-368B-47B8-88A1-E0BBB93BA094}"/>
    <cellStyle name="Normal 9 5 4 4 3 2" xfId="5301" xr:uid="{DC8CB0A6-7F19-43A7-85AE-303B1080BAC6}"/>
    <cellStyle name="Normal 9 5 4 4 4" xfId="3503" xr:uid="{2498BC5C-214B-434F-BC73-5368B7617698}"/>
    <cellStyle name="Normal 9 5 4 4 4 2" xfId="5302" xr:uid="{36055D63-C395-4AD2-BDB8-CDDE1AF688B1}"/>
    <cellStyle name="Normal 9 5 4 4 5" xfId="5299" xr:uid="{49CB99DD-27FD-45EB-8645-C9B54BAA5978}"/>
    <cellStyle name="Normal 9 5 4 5" xfId="3504" xr:uid="{8446262D-E7F7-4258-9D75-FCC787D28D67}"/>
    <cellStyle name="Normal 9 5 4 5 2" xfId="5303" xr:uid="{9128D3CE-D388-49DB-9CC8-A5ABC9165676}"/>
    <cellStyle name="Normal 9 5 4 6" xfId="3505" xr:uid="{77E3D96C-E4D1-4F59-B251-4F8906AAB81D}"/>
    <cellStyle name="Normal 9 5 4 6 2" xfId="5304" xr:uid="{70E927BB-82CD-493F-8C84-0CD51EC18F27}"/>
    <cellStyle name="Normal 9 5 4 7" xfId="3506" xr:uid="{32671DA6-9AD3-4086-BD12-3784DE729229}"/>
    <cellStyle name="Normal 9 5 4 7 2" xfId="5305" xr:uid="{957963E7-A5BA-4C48-9FC3-212E3AAA5B6A}"/>
    <cellStyle name="Normal 9 5 4 8" xfId="5286" xr:uid="{DE8017E0-8324-4D1F-A336-44EC980CDE97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8A508F1B-4397-41C6-9795-53703167AED1}"/>
    <cellStyle name="Normal 9 5 5 2 3" xfId="3510" xr:uid="{C7D3BD57-3ACF-4D97-BA3E-A4BF37669E8D}"/>
    <cellStyle name="Normal 9 5 5 2 3 2" xfId="5309" xr:uid="{3921DB23-5A84-4864-86E6-5911F4D34A1D}"/>
    <cellStyle name="Normal 9 5 5 2 4" xfId="3511" xr:uid="{8DA4C761-7A49-4571-8A1D-72507E79E84E}"/>
    <cellStyle name="Normal 9 5 5 2 4 2" xfId="5310" xr:uid="{319FBE90-83EE-4C52-818E-379BCD2A5396}"/>
    <cellStyle name="Normal 9 5 5 2 5" xfId="5307" xr:uid="{7E9AF9DC-BA3A-4566-927F-9F42E5A807F7}"/>
    <cellStyle name="Normal 9 5 5 3" xfId="3512" xr:uid="{2BE788CD-4950-456F-8B23-3AA8AD516D7B}"/>
    <cellStyle name="Normal 9 5 5 3 2" xfId="3513" xr:uid="{44C72F3C-AE61-4366-B44B-8ACA85C34C2A}"/>
    <cellStyle name="Normal 9 5 5 3 2 2" xfId="5312" xr:uid="{EC26E749-FD49-4B08-A559-0802E28E0FBF}"/>
    <cellStyle name="Normal 9 5 5 3 3" xfId="3514" xr:uid="{0ED9306D-CB61-424E-8173-2CCDE6CAA260}"/>
    <cellStyle name="Normal 9 5 5 3 3 2" xfId="5313" xr:uid="{7D4DD2F4-CEEE-41F6-BDEB-E370D437A9F4}"/>
    <cellStyle name="Normal 9 5 5 3 4" xfId="3515" xr:uid="{E66B88EB-697F-46E7-AF5B-304EDB839CEE}"/>
    <cellStyle name="Normal 9 5 5 3 4 2" xfId="5314" xr:uid="{ABA71F6B-EF45-41A8-9075-51AC1880A6FF}"/>
    <cellStyle name="Normal 9 5 5 3 5" xfId="5311" xr:uid="{6C4CD384-7821-4391-AC0F-6D1E32B84E3B}"/>
    <cellStyle name="Normal 9 5 5 4" xfId="3516" xr:uid="{E57C5B06-B711-49E3-BBE2-CD6C41D017AC}"/>
    <cellStyle name="Normal 9 5 5 4 2" xfId="5315" xr:uid="{5F10268C-D23A-4B51-93C7-57748105A801}"/>
    <cellStyle name="Normal 9 5 5 5" xfId="3517" xr:uid="{20BC3070-137A-4FE4-86CB-626E81A8A232}"/>
    <cellStyle name="Normal 9 5 5 5 2" xfId="5316" xr:uid="{1342884B-EC9C-4194-9316-5A4FF2908C33}"/>
    <cellStyle name="Normal 9 5 5 6" xfId="3518" xr:uid="{5C5464CF-3BBC-4985-967F-F6E6B54E4410}"/>
    <cellStyle name="Normal 9 5 5 6 2" xfId="5317" xr:uid="{4353325B-B6E2-4E3E-B6ED-B6A940DDEAD1}"/>
    <cellStyle name="Normal 9 5 5 7" xfId="5306" xr:uid="{2E3F08F3-1348-4911-A107-4C4E16F300D9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EFBE1CDB-0DE2-4F50-8A41-C7AAD545E63A}"/>
    <cellStyle name="Normal 9 5 6 2 3" xfId="3522" xr:uid="{006A5A07-34F7-42CB-A581-0731DEA5CD09}"/>
    <cellStyle name="Normal 9 5 6 2 3 2" xfId="5321" xr:uid="{B354DACE-6DC5-48DA-86FD-F5183A91B3E6}"/>
    <cellStyle name="Normal 9 5 6 2 4" xfId="3523" xr:uid="{9FB6EDE4-ABB1-4D30-B3C6-2868CB304DE9}"/>
    <cellStyle name="Normal 9 5 6 2 4 2" xfId="5322" xr:uid="{F0CD6579-A6C9-4C58-8011-F507EB903ECD}"/>
    <cellStyle name="Normal 9 5 6 2 5" xfId="5319" xr:uid="{77C2C1E7-E335-419A-9A22-B93B0A2E03B0}"/>
    <cellStyle name="Normal 9 5 6 3" xfId="3524" xr:uid="{70D31E7D-8D35-44B6-B356-31B307F95A5E}"/>
    <cellStyle name="Normal 9 5 6 3 2" xfId="5323" xr:uid="{53B3B083-3306-4927-998B-C7B828931934}"/>
    <cellStyle name="Normal 9 5 6 4" xfId="3525" xr:uid="{59D60B76-2E95-4932-908E-B4A988E02ED0}"/>
    <cellStyle name="Normal 9 5 6 4 2" xfId="5324" xr:uid="{7A33D7BC-016D-4169-AE06-9E235FCFF59F}"/>
    <cellStyle name="Normal 9 5 6 5" xfId="3526" xr:uid="{53C37F21-B8FF-4570-A5B6-899519EC1C2C}"/>
    <cellStyle name="Normal 9 5 6 5 2" xfId="5325" xr:uid="{06969D34-0158-4B78-AAC5-DE97CE99489B}"/>
    <cellStyle name="Normal 9 5 6 6" xfId="5318" xr:uid="{B7BABD79-74F1-4332-9D6E-3ECE42F985A4}"/>
    <cellStyle name="Normal 9 5 7" xfId="3527" xr:uid="{8A32F5F6-6741-43EE-B908-023D31B5CDEF}"/>
    <cellStyle name="Normal 9 5 7 2" xfId="3528" xr:uid="{0BFFC645-E101-4F53-AA74-A74675214F22}"/>
    <cellStyle name="Normal 9 5 7 2 2" xfId="5327" xr:uid="{3666384E-22E9-47D5-8CD3-8DCB42976AF3}"/>
    <cellStyle name="Normal 9 5 7 3" xfId="3529" xr:uid="{6C2490A9-054E-46AA-BD0E-B1E151926868}"/>
    <cellStyle name="Normal 9 5 7 3 2" xfId="5328" xr:uid="{7AB6F6C6-4DF1-493F-BD03-9A0020FD8819}"/>
    <cellStyle name="Normal 9 5 7 4" xfId="3530" xr:uid="{ED3CC8C0-21C6-4A1E-BC3F-94506ED26F43}"/>
    <cellStyle name="Normal 9 5 7 4 2" xfId="5329" xr:uid="{01980277-57D4-4245-9B0A-FEC256FD4A63}"/>
    <cellStyle name="Normal 9 5 7 5" xfId="5326" xr:uid="{09B79614-4D84-4188-9977-23EC8F255DEF}"/>
    <cellStyle name="Normal 9 5 8" xfId="3531" xr:uid="{6C98A002-3128-4D4F-83EE-6C28969DC451}"/>
    <cellStyle name="Normal 9 5 8 2" xfId="3532" xr:uid="{DC28BC4D-8758-49D8-B680-B0944F67D6B4}"/>
    <cellStyle name="Normal 9 5 8 2 2" xfId="5331" xr:uid="{9C827CDF-2F3A-4B81-AF35-DDB95690ACA8}"/>
    <cellStyle name="Normal 9 5 8 3" xfId="3533" xr:uid="{268D54E0-77E2-4619-B8E2-87A0033AA1BC}"/>
    <cellStyle name="Normal 9 5 8 3 2" xfId="5332" xr:uid="{1775A678-C4C1-450B-9DD7-7E120882AFFF}"/>
    <cellStyle name="Normal 9 5 8 4" xfId="3534" xr:uid="{94538C98-43EE-4226-9D9A-8F6193FFF09B}"/>
    <cellStyle name="Normal 9 5 8 4 2" xfId="5333" xr:uid="{FA5703AB-CA80-4273-AD3A-C9BA775D67BC}"/>
    <cellStyle name="Normal 9 5 8 5" xfId="5330" xr:uid="{AEF1C571-B288-483A-A7C1-D2EDEE1299F4}"/>
    <cellStyle name="Normal 9 5 9" xfId="3535" xr:uid="{50615741-9D37-4C1F-A470-C55E03F6F494}"/>
    <cellStyle name="Normal 9 5 9 2" xfId="5334" xr:uid="{6FED0B71-23B8-4D13-B388-09D500940916}"/>
    <cellStyle name="Normal 9 6" xfId="3536" xr:uid="{BFF50448-C313-459F-A1AE-C47CB71FEEAF}"/>
    <cellStyle name="Normal 9 6 10" xfId="5335" xr:uid="{D419C865-ED17-4F95-8A81-ED3D971225B1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56BCC718-B39C-4DB3-8D0A-B0B56C733007}"/>
    <cellStyle name="Normal 9 6 2 2 2 3" xfId="3541" xr:uid="{73779289-A292-487E-B418-CBD91DC2C29B}"/>
    <cellStyle name="Normal 9 6 2 2 2 3 2" xfId="5340" xr:uid="{E33E7C0E-FE2E-4A5B-8F34-EBEC79EDB107}"/>
    <cellStyle name="Normal 9 6 2 2 2 4" xfId="3542" xr:uid="{73DBD49D-6AE8-49DC-8480-11C32F4CC6D8}"/>
    <cellStyle name="Normal 9 6 2 2 2 4 2" xfId="5341" xr:uid="{67EEECC0-6886-4764-8183-8434DF4BE079}"/>
    <cellStyle name="Normal 9 6 2 2 2 5" xfId="5338" xr:uid="{13911A24-75EE-4E9F-8634-9556960C322B}"/>
    <cellStyle name="Normal 9 6 2 2 3" xfId="3543" xr:uid="{7BA9F422-CD62-4268-82F0-C92AB9933DCF}"/>
    <cellStyle name="Normal 9 6 2 2 3 2" xfId="3544" xr:uid="{5377CFB1-BB37-4FE4-AB9C-531370EB18D3}"/>
    <cellStyle name="Normal 9 6 2 2 3 2 2" xfId="5343" xr:uid="{6C19E47C-BED0-45B5-AD47-C73B3ADADD46}"/>
    <cellStyle name="Normal 9 6 2 2 3 3" xfId="3545" xr:uid="{6DE34F42-A5F4-48D8-B3CF-462084457B73}"/>
    <cellStyle name="Normal 9 6 2 2 3 3 2" xfId="5344" xr:uid="{164C0C26-0BBA-456C-A7AE-6C23D510D209}"/>
    <cellStyle name="Normal 9 6 2 2 3 4" xfId="3546" xr:uid="{6D549EB1-AE7E-45A6-8D6A-4E41FABAA8D3}"/>
    <cellStyle name="Normal 9 6 2 2 3 4 2" xfId="5345" xr:uid="{CBA128CC-6A04-4C84-8912-6E984F563A71}"/>
    <cellStyle name="Normal 9 6 2 2 3 5" xfId="5342" xr:uid="{D5D6E4CE-ACC4-4DCF-9E4C-979C01026061}"/>
    <cellStyle name="Normal 9 6 2 2 4" xfId="3547" xr:uid="{25C44FEE-C857-454C-9628-80136D3143C4}"/>
    <cellStyle name="Normal 9 6 2 2 4 2" xfId="5346" xr:uid="{78CF66EB-22BE-48F8-A0B6-69702F092784}"/>
    <cellStyle name="Normal 9 6 2 2 5" xfId="3548" xr:uid="{BB987446-C94E-4745-8998-FC992F40EDDE}"/>
    <cellStyle name="Normal 9 6 2 2 5 2" xfId="5347" xr:uid="{140D568E-E779-4CC8-8CED-DFBD29FF1DE4}"/>
    <cellStyle name="Normal 9 6 2 2 6" xfId="3549" xr:uid="{7D423F21-B260-4FB8-84D8-F006CDBDBE2B}"/>
    <cellStyle name="Normal 9 6 2 2 6 2" xfId="5348" xr:uid="{392E7A08-F002-4D13-BB49-74C717C96FDF}"/>
    <cellStyle name="Normal 9 6 2 2 7" xfId="5337" xr:uid="{94DEE67C-9A04-4762-84C9-2B1376F9D74D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08C38FD6-1A43-460F-A3D0-C6D173405F40}"/>
    <cellStyle name="Normal 9 6 2 3 2 3" xfId="3553" xr:uid="{976C345C-BF81-4A56-AF4A-BA19F53385F9}"/>
    <cellStyle name="Normal 9 6 2 3 2 3 2" xfId="5352" xr:uid="{5ED4EC11-EE87-451A-8780-93AD65FC23B4}"/>
    <cellStyle name="Normal 9 6 2 3 2 4" xfId="3554" xr:uid="{DAE3C33D-9F68-41A1-9BC4-BF63BBC05322}"/>
    <cellStyle name="Normal 9 6 2 3 2 4 2" xfId="5353" xr:uid="{517F182C-F069-4B94-9E09-5CF743928120}"/>
    <cellStyle name="Normal 9 6 2 3 2 5" xfId="5350" xr:uid="{EBDFD4F1-3E85-4CB6-BA64-B1E4B9428312}"/>
    <cellStyle name="Normal 9 6 2 3 3" xfId="3555" xr:uid="{6569709C-1DB4-4379-B9F1-707848279119}"/>
    <cellStyle name="Normal 9 6 2 3 3 2" xfId="5354" xr:uid="{E9808026-FD1D-48DF-9C7C-4BD96091DFDF}"/>
    <cellStyle name="Normal 9 6 2 3 4" xfId="3556" xr:uid="{473A70A9-1D27-41DD-BEB5-C40510E5B886}"/>
    <cellStyle name="Normal 9 6 2 3 4 2" xfId="5355" xr:uid="{5F3EFFCD-4AF9-4AF2-A966-D6F68515B703}"/>
    <cellStyle name="Normal 9 6 2 3 5" xfId="3557" xr:uid="{469C6613-360F-4DC0-926E-953A820A56D9}"/>
    <cellStyle name="Normal 9 6 2 3 5 2" xfId="5356" xr:uid="{A2C67DDA-8BFC-477F-9058-65D1F85070BB}"/>
    <cellStyle name="Normal 9 6 2 3 6" xfId="5349" xr:uid="{89107798-FDE9-4F5C-A838-DB9151F5B17C}"/>
    <cellStyle name="Normal 9 6 2 4" xfId="3558" xr:uid="{181F9A72-7F71-4BF4-8374-2655C19FD2BE}"/>
    <cellStyle name="Normal 9 6 2 4 2" xfId="3559" xr:uid="{EDE0ADEA-01DF-4D01-8810-40EF343715F5}"/>
    <cellStyle name="Normal 9 6 2 4 2 2" xfId="5358" xr:uid="{EAC5844E-F1BD-4265-8467-CC5881ED1ECF}"/>
    <cellStyle name="Normal 9 6 2 4 3" xfId="3560" xr:uid="{7D46754F-1AC8-42A2-8351-AC704A273C3E}"/>
    <cellStyle name="Normal 9 6 2 4 3 2" xfId="5359" xr:uid="{546CB828-13DA-4EFC-B4F3-56947B1CB71F}"/>
    <cellStyle name="Normal 9 6 2 4 4" xfId="3561" xr:uid="{BBFBAE1F-7778-4D57-8216-8BAA1EB684FC}"/>
    <cellStyle name="Normal 9 6 2 4 4 2" xfId="5360" xr:uid="{505496F8-C62C-4CC0-893E-4F3860800B4C}"/>
    <cellStyle name="Normal 9 6 2 4 5" xfId="5357" xr:uid="{E9C999F2-CFA6-4878-BCB5-0753A61A322B}"/>
    <cellStyle name="Normal 9 6 2 5" xfId="3562" xr:uid="{58A1AE35-8B69-4A2D-956A-33769B503AC6}"/>
    <cellStyle name="Normal 9 6 2 5 2" xfId="3563" xr:uid="{831D0774-7BEE-40E5-9751-35C17D08B1A5}"/>
    <cellStyle name="Normal 9 6 2 5 2 2" xfId="5362" xr:uid="{3609602F-8962-4E47-AC6B-9D0EDF6A7DD7}"/>
    <cellStyle name="Normal 9 6 2 5 3" xfId="3564" xr:uid="{EABD4579-EDCC-49DC-ADE2-BB733F24C981}"/>
    <cellStyle name="Normal 9 6 2 5 3 2" xfId="5363" xr:uid="{1B36C9E5-EB26-472E-8BB0-F136A1603E6C}"/>
    <cellStyle name="Normal 9 6 2 5 4" xfId="3565" xr:uid="{E9050EC4-9E3F-4864-9B10-478686ED3916}"/>
    <cellStyle name="Normal 9 6 2 5 4 2" xfId="5364" xr:uid="{685FF7CE-D984-4BAA-91E2-0429CA82165B}"/>
    <cellStyle name="Normal 9 6 2 5 5" xfId="5361" xr:uid="{217A3E2C-F4BF-47E0-A6A0-561D0C77470C}"/>
    <cellStyle name="Normal 9 6 2 6" xfId="3566" xr:uid="{4B33F863-1C38-4324-AA75-D196B7579E80}"/>
    <cellStyle name="Normal 9 6 2 6 2" xfId="5365" xr:uid="{90CD428F-3A5D-4150-9C96-15C9EF1A98BA}"/>
    <cellStyle name="Normal 9 6 2 7" xfId="3567" xr:uid="{B14AE6E0-C2EF-4B6C-A994-A48E33E70A9A}"/>
    <cellStyle name="Normal 9 6 2 7 2" xfId="5366" xr:uid="{E9C2928C-F931-4515-A873-C278289DA25B}"/>
    <cellStyle name="Normal 9 6 2 8" xfId="3568" xr:uid="{DD756611-FAB7-48F1-88C5-282241F09FE9}"/>
    <cellStyle name="Normal 9 6 2 8 2" xfId="5367" xr:uid="{4DBE98C1-D801-4C0B-A0A4-9B76A879E50F}"/>
    <cellStyle name="Normal 9 6 2 9" xfId="5336" xr:uid="{A0628909-77B4-4F2A-B8E6-A17299BF45A3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218549DB-47D3-4A07-B10C-CA8001E21A49}"/>
    <cellStyle name="Normal 9 6 3 2 3" xfId="3572" xr:uid="{A3BFEEC4-8F30-4186-BD82-2A46424EE3FD}"/>
    <cellStyle name="Normal 9 6 3 2 3 2" xfId="5371" xr:uid="{716245D6-445C-47AE-8873-59CB0141F6D2}"/>
    <cellStyle name="Normal 9 6 3 2 4" xfId="3573" xr:uid="{8BB588AC-2F51-46D3-B387-FE3A8D84AA87}"/>
    <cellStyle name="Normal 9 6 3 2 4 2" xfId="5372" xr:uid="{53BCC3C6-1A7E-484A-8CD5-80FFA6B4C3F7}"/>
    <cellStyle name="Normal 9 6 3 2 5" xfId="5369" xr:uid="{88C65C86-0F94-4109-9226-81F1CD4CBCBB}"/>
    <cellStyle name="Normal 9 6 3 3" xfId="3574" xr:uid="{6DB1D84B-B945-407A-836E-297729974FE9}"/>
    <cellStyle name="Normal 9 6 3 3 2" xfId="3575" xr:uid="{6B0D7E83-9998-4BBE-B9BE-62EC78B57D03}"/>
    <cellStyle name="Normal 9 6 3 3 2 2" xfId="5374" xr:uid="{13CBCAE4-8AB5-47D9-8C6B-399884D281E7}"/>
    <cellStyle name="Normal 9 6 3 3 3" xfId="3576" xr:uid="{B48D4A7B-667B-4F43-9694-BDA9AF1FF268}"/>
    <cellStyle name="Normal 9 6 3 3 3 2" xfId="5375" xr:uid="{169B1E9A-33EC-4EEC-91B0-F7353DF295E8}"/>
    <cellStyle name="Normal 9 6 3 3 4" xfId="3577" xr:uid="{473FF0FD-BB7F-4164-B806-DFA303720F70}"/>
    <cellStyle name="Normal 9 6 3 3 4 2" xfId="5376" xr:uid="{53FE2F20-EF2A-4483-99F3-A0AAF1E1E85D}"/>
    <cellStyle name="Normal 9 6 3 3 5" xfId="5373" xr:uid="{8E876DDB-F7B5-430E-8C98-D1C3C468BA7E}"/>
    <cellStyle name="Normal 9 6 3 4" xfId="3578" xr:uid="{6FC633F9-6940-468A-81F1-10EF4C3C73D6}"/>
    <cellStyle name="Normal 9 6 3 4 2" xfId="5377" xr:uid="{D3AB45EA-E361-47CE-9310-E98BEE8B564C}"/>
    <cellStyle name="Normal 9 6 3 5" xfId="3579" xr:uid="{CEFE2E24-082C-401F-8910-15BEA397F712}"/>
    <cellStyle name="Normal 9 6 3 5 2" xfId="5378" xr:uid="{5D17F139-E60C-4609-9094-217559965221}"/>
    <cellStyle name="Normal 9 6 3 6" xfId="3580" xr:uid="{CBF0593B-4FC3-4CEE-9D56-F5B4D4CD827A}"/>
    <cellStyle name="Normal 9 6 3 6 2" xfId="5379" xr:uid="{79B43A36-C4CD-42C9-B2E7-C36459D5126D}"/>
    <cellStyle name="Normal 9 6 3 7" xfId="5368" xr:uid="{11B04398-5FE6-4DA6-A9C0-79EFA61671A1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6E860306-8CA4-462A-84EF-1F2A683C45B6}"/>
    <cellStyle name="Normal 9 6 4 2 3" xfId="3584" xr:uid="{DC61F81A-6DF7-4700-94A5-B9EB382707BC}"/>
    <cellStyle name="Normal 9 6 4 2 3 2" xfId="5383" xr:uid="{FBDC4F03-B3CE-43B9-86A6-F0D399DA8E7B}"/>
    <cellStyle name="Normal 9 6 4 2 4" xfId="3585" xr:uid="{67AA95AB-FDFD-43D6-A665-5C710A2C2282}"/>
    <cellStyle name="Normal 9 6 4 2 4 2" xfId="5384" xr:uid="{0F5708DE-541D-4B2B-8387-8DC4D1FCE239}"/>
    <cellStyle name="Normal 9 6 4 2 5" xfId="5381" xr:uid="{5ACB2C3B-2654-4779-A2BD-A7A58FDA431A}"/>
    <cellStyle name="Normal 9 6 4 3" xfId="3586" xr:uid="{809A3D4A-684F-44B2-A252-AAC9427708E6}"/>
    <cellStyle name="Normal 9 6 4 3 2" xfId="5385" xr:uid="{C6C111DB-2B40-439E-9F72-EC1F3E5F9B90}"/>
    <cellStyle name="Normal 9 6 4 4" xfId="3587" xr:uid="{10B8F45D-7267-48A3-9B6F-985E233549E9}"/>
    <cellStyle name="Normal 9 6 4 4 2" xfId="5386" xr:uid="{73B68721-935E-4BC8-BEF1-AD93844434C4}"/>
    <cellStyle name="Normal 9 6 4 5" xfId="3588" xr:uid="{94E968E2-C4B9-4661-8E26-BAC486FBD715}"/>
    <cellStyle name="Normal 9 6 4 5 2" xfId="5387" xr:uid="{0CEC9395-D130-48B7-BE02-7BF2496AF1A6}"/>
    <cellStyle name="Normal 9 6 4 6" xfId="5380" xr:uid="{8F12232D-7666-4D22-80E6-1323FEFE2A17}"/>
    <cellStyle name="Normal 9 6 5" xfId="3589" xr:uid="{D7DEA669-35E8-4386-9E39-652110E46899}"/>
    <cellStyle name="Normal 9 6 5 2" xfId="3590" xr:uid="{36EBB53C-B0AA-48BB-99D7-8DDFC815D542}"/>
    <cellStyle name="Normal 9 6 5 2 2" xfId="5389" xr:uid="{6D8FDEB7-BCCC-42BD-9F36-7617ABF7A426}"/>
    <cellStyle name="Normal 9 6 5 3" xfId="3591" xr:uid="{F07DB241-45F7-4040-A12A-34D633E5E2FB}"/>
    <cellStyle name="Normal 9 6 5 3 2" xfId="5390" xr:uid="{D226FB79-E3F5-4A0E-BBB2-DBE89B6C1ACD}"/>
    <cellStyle name="Normal 9 6 5 4" xfId="3592" xr:uid="{90897537-06F6-458A-A62D-EDC6187BEB9D}"/>
    <cellStyle name="Normal 9 6 5 4 2" xfId="5391" xr:uid="{AC15B444-9335-4969-873D-1911FC7E4EB4}"/>
    <cellStyle name="Normal 9 6 5 5" xfId="5388" xr:uid="{B18856E2-FF20-4CFC-B54D-55C652AFFD76}"/>
    <cellStyle name="Normal 9 6 6" xfId="3593" xr:uid="{E64DE26C-5E9A-47A0-BE60-B36039D521E8}"/>
    <cellStyle name="Normal 9 6 6 2" xfId="3594" xr:uid="{FAE45BA7-BEF7-4442-9F63-8C356B78A5CB}"/>
    <cellStyle name="Normal 9 6 6 2 2" xfId="5393" xr:uid="{E2FB9B74-1F77-44BA-97F1-388C9D19D567}"/>
    <cellStyle name="Normal 9 6 6 3" xfId="3595" xr:uid="{67AAB308-2EB9-44EA-B33D-8F1A69C94B6F}"/>
    <cellStyle name="Normal 9 6 6 3 2" xfId="5394" xr:uid="{04534261-0C5D-47C5-9F7B-FCEE5D78D8D6}"/>
    <cellStyle name="Normal 9 6 6 4" xfId="3596" xr:uid="{6FFD0B3E-2192-4836-B579-95842BC39CF3}"/>
    <cellStyle name="Normal 9 6 6 4 2" xfId="5395" xr:uid="{6D0243E1-8044-47ED-A116-7400D0EA2A00}"/>
    <cellStyle name="Normal 9 6 6 5" xfId="5392" xr:uid="{BE526D89-36DB-4BE2-BA7B-CBACD79A6548}"/>
    <cellStyle name="Normal 9 6 7" xfId="3597" xr:uid="{9019F92E-C065-46D0-A6FF-9D9B80A657F1}"/>
    <cellStyle name="Normal 9 6 7 2" xfId="5396" xr:uid="{D9AEEF0C-B33D-4506-8CEC-61895EEACA1C}"/>
    <cellStyle name="Normal 9 6 8" xfId="3598" xr:uid="{193ABBD1-F4F9-45CF-AA0D-DBB3F8B2B385}"/>
    <cellStyle name="Normal 9 6 8 2" xfId="5397" xr:uid="{AE2546D4-E844-4925-B913-6C85FD5803B4}"/>
    <cellStyle name="Normal 9 6 9" xfId="3599" xr:uid="{00B2B5A6-9F51-4D64-8277-75B17B08B9B8}"/>
    <cellStyle name="Normal 9 6 9 2" xfId="5398" xr:uid="{0FA4E4A7-581C-4D3A-9E05-A33B2D859C6A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2FFB2A38-A237-41E8-8E53-093E078917B9}"/>
    <cellStyle name="Normal 9 7 2 2 2 3" xfId="5402" xr:uid="{0F927EB1-CAFD-4891-A940-E285B80C9822}"/>
    <cellStyle name="Normal 9 7 2 2 3" xfId="3604" xr:uid="{2E626BC5-1911-4CBB-A85B-3BF05DED003B}"/>
    <cellStyle name="Normal 9 7 2 2 3 2" xfId="5404" xr:uid="{F19C486A-8A87-45E3-BC9F-298D4858B25A}"/>
    <cellStyle name="Normal 9 7 2 2 4" xfId="3605" xr:uid="{09E9B784-B6A2-4EEF-B74B-EA06208DCDD2}"/>
    <cellStyle name="Normal 9 7 2 2 4 2" xfId="5405" xr:uid="{22ECA0DA-0DAA-4FE5-A483-B5071005734A}"/>
    <cellStyle name="Normal 9 7 2 2 5" xfId="5401" xr:uid="{1D00B8F9-54CC-4A3C-B4FD-66DDC9181F63}"/>
    <cellStyle name="Normal 9 7 2 3" xfId="3606" xr:uid="{2961A527-A5A0-4FD6-91A2-96A85005EF31}"/>
    <cellStyle name="Normal 9 7 2 3 2" xfId="3607" xr:uid="{C678F8B2-AE8A-4663-BB19-19B928427025}"/>
    <cellStyle name="Normal 9 7 2 3 2 2" xfId="5407" xr:uid="{01A5D340-7346-44BD-BA30-2CCCC5201B82}"/>
    <cellStyle name="Normal 9 7 2 3 3" xfId="3608" xr:uid="{1BD4EB06-3217-45DB-9510-4F91E919C856}"/>
    <cellStyle name="Normal 9 7 2 3 3 2" xfId="5408" xr:uid="{CA6E0946-1FA2-4BBA-A783-AB6B5D6FDF1F}"/>
    <cellStyle name="Normal 9 7 2 3 4" xfId="3609" xr:uid="{D25A23E5-F06B-4DB6-B767-ECEDD31CA078}"/>
    <cellStyle name="Normal 9 7 2 3 4 2" xfId="5409" xr:uid="{E16A353B-0748-4F13-9E3B-EFC8AD5A7BF4}"/>
    <cellStyle name="Normal 9 7 2 3 5" xfId="5406" xr:uid="{E6B60B8A-8A9A-42A8-8F45-ECD0D8FCDAF5}"/>
    <cellStyle name="Normal 9 7 2 4" xfId="3610" xr:uid="{DC9C7B3B-D56A-4400-9BA6-0A8D4B5DAF0A}"/>
    <cellStyle name="Normal 9 7 2 4 2" xfId="5410" xr:uid="{428A63BC-AE1E-4756-AE7E-019000A4D366}"/>
    <cellStyle name="Normal 9 7 2 5" xfId="3611" xr:uid="{74A854AA-BE3C-4C1B-9BF3-D1A85778D077}"/>
    <cellStyle name="Normal 9 7 2 5 2" xfId="5411" xr:uid="{AD678E3A-C9E1-4A92-AC78-1B717F35B807}"/>
    <cellStyle name="Normal 9 7 2 6" xfId="3612" xr:uid="{3667CF48-1370-49B0-BD9F-7E88100CB84A}"/>
    <cellStyle name="Normal 9 7 2 6 2" xfId="5412" xr:uid="{BF147B0E-B608-4158-A86D-FC26D288BA9C}"/>
    <cellStyle name="Normal 9 7 2 7" xfId="5400" xr:uid="{C1761F0A-FF85-44D7-B32D-4E8DA9871F79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DF8FF72D-18EB-4CB1-8D0D-9D6C7973ED0B}"/>
    <cellStyle name="Normal 9 7 3 2 3" xfId="3616" xr:uid="{07D563BF-E801-40FD-BCB1-8E3E3262EB12}"/>
    <cellStyle name="Normal 9 7 3 2 3 2" xfId="5416" xr:uid="{64CD4302-CD74-4F04-902A-4841A499D22E}"/>
    <cellStyle name="Normal 9 7 3 2 4" xfId="3617" xr:uid="{06CEE252-CBBE-4CD0-B330-2852D613814B}"/>
    <cellStyle name="Normal 9 7 3 2 4 2" xfId="5417" xr:uid="{28706F87-9DC5-4528-B4E9-0FD333731863}"/>
    <cellStyle name="Normal 9 7 3 2 5" xfId="5414" xr:uid="{CBB1CC0F-3D0F-4664-A348-2F6197ECB37F}"/>
    <cellStyle name="Normal 9 7 3 3" xfId="3618" xr:uid="{DA496EC0-5ADD-4BE0-8356-91A5D643329E}"/>
    <cellStyle name="Normal 9 7 3 3 2" xfId="5418" xr:uid="{11D39DD5-830E-4252-A658-39EE816A7809}"/>
    <cellStyle name="Normal 9 7 3 4" xfId="3619" xr:uid="{594CA94A-87A5-477C-91B4-BBA60C6CE123}"/>
    <cellStyle name="Normal 9 7 3 4 2" xfId="5419" xr:uid="{32A4BB92-5FAA-4965-91B3-F7EE7ABBE9BA}"/>
    <cellStyle name="Normal 9 7 3 5" xfId="3620" xr:uid="{C427076E-FB01-4841-9F79-6F2E93744E88}"/>
    <cellStyle name="Normal 9 7 3 5 2" xfId="5420" xr:uid="{7F4234E2-DF25-4931-925A-83378D7F61F7}"/>
    <cellStyle name="Normal 9 7 3 6" xfId="5413" xr:uid="{AE3E0E92-6EEC-4A1E-9EEF-967F0F442824}"/>
    <cellStyle name="Normal 9 7 4" xfId="3621" xr:uid="{6C9E7BAF-4D63-4E99-9949-9CEC7B4D8A4B}"/>
    <cellStyle name="Normal 9 7 4 2" xfId="3622" xr:uid="{7DD27DF7-9311-4DC5-8455-F4C930942613}"/>
    <cellStyle name="Normal 9 7 4 2 2" xfId="5422" xr:uid="{14171791-54CF-4EE9-AA19-89C090C08ABB}"/>
    <cellStyle name="Normal 9 7 4 3" xfId="3623" xr:uid="{B1CD8D0A-5EF7-4EC4-BE0B-DAC542A55B63}"/>
    <cellStyle name="Normal 9 7 4 3 2" xfId="5423" xr:uid="{1E62D81C-5EA3-4226-8E93-FEAF86F2E649}"/>
    <cellStyle name="Normal 9 7 4 4" xfId="3624" xr:uid="{0E6BF897-F229-445E-BE94-B9A3678ECC6D}"/>
    <cellStyle name="Normal 9 7 4 4 2" xfId="5424" xr:uid="{1FA5AD5A-2F69-4198-A40A-313EAE0665F6}"/>
    <cellStyle name="Normal 9 7 4 5" xfId="5421" xr:uid="{B32BB393-93CF-4C00-9A5B-E717DF2E4F43}"/>
    <cellStyle name="Normal 9 7 5" xfId="3625" xr:uid="{5BFF3073-2034-4E17-B505-FB1B98FEC907}"/>
    <cellStyle name="Normal 9 7 5 2" xfId="3626" xr:uid="{8BBDB8FF-BF98-44D1-9134-F685BB7E95F9}"/>
    <cellStyle name="Normal 9 7 5 2 2" xfId="5426" xr:uid="{DD67CF52-9C42-4CF9-98A8-81CE024FF667}"/>
    <cellStyle name="Normal 9 7 5 3" xfId="3627" xr:uid="{32A4342F-C2A6-41F5-9DAE-027E60F571BE}"/>
    <cellStyle name="Normal 9 7 5 3 2" xfId="5427" xr:uid="{ADACE404-0BF0-4F95-AB5C-65197505A67D}"/>
    <cellStyle name="Normal 9 7 5 4" xfId="3628" xr:uid="{6003E606-2178-4B8D-A56E-9468325110C8}"/>
    <cellStyle name="Normal 9 7 5 4 2" xfId="5428" xr:uid="{E87E8239-EFBF-4450-945F-67AB0130C194}"/>
    <cellStyle name="Normal 9 7 5 5" xfId="5425" xr:uid="{F6CB8D9F-D76B-4A87-B281-991EFEF5A1FB}"/>
    <cellStyle name="Normal 9 7 6" xfId="3629" xr:uid="{7A13BAFB-B33D-4667-BB7B-C7427265176B}"/>
    <cellStyle name="Normal 9 7 6 2" xfId="5429" xr:uid="{170F2EBD-75C7-42D3-B373-CC9EC220B1EF}"/>
    <cellStyle name="Normal 9 7 7" xfId="3630" xr:uid="{857833F3-4206-4BF2-9D86-9D386834CCA9}"/>
    <cellStyle name="Normal 9 7 7 2" xfId="5430" xr:uid="{0E1C4F7E-7783-4DD2-A9BD-123F1DB40E72}"/>
    <cellStyle name="Normal 9 7 8" xfId="3631" xr:uid="{9A139019-200B-440C-9D85-1AB73A6A4C56}"/>
    <cellStyle name="Normal 9 7 8 2" xfId="5431" xr:uid="{24D7B8FA-FA4D-4A81-94D5-15BFCACB5A77}"/>
    <cellStyle name="Normal 9 7 9" xfId="5399" xr:uid="{3F602C38-0619-4C95-9D4B-547A2153C663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832D3982-6784-4F14-B840-D115B4CB54E2}"/>
    <cellStyle name="Normal 9 8 2 2 3" xfId="3636" xr:uid="{6E272C3E-45E8-47C3-BCC0-AD2244A388E1}"/>
    <cellStyle name="Normal 9 8 2 2 3 2" xfId="5436" xr:uid="{6B2A56F2-0632-4801-8E1A-CEF72FB61D55}"/>
    <cellStyle name="Normal 9 8 2 2 4" xfId="3637" xr:uid="{B7A78CC0-CA37-45B4-8144-865D08256F04}"/>
    <cellStyle name="Normal 9 8 2 2 4 2" xfId="5437" xr:uid="{CA8F8903-8F25-416A-B824-9A34B80945B9}"/>
    <cellStyle name="Normal 9 8 2 2 5" xfId="5434" xr:uid="{41BF0CF5-E988-4660-9AE0-728A81CD856B}"/>
    <cellStyle name="Normal 9 8 2 3" xfId="3638" xr:uid="{9E900116-C839-4B36-A322-5A7509900B5B}"/>
    <cellStyle name="Normal 9 8 2 3 2" xfId="5438" xr:uid="{26434DE9-D9E7-4BEC-AFF6-458BE0DFECEF}"/>
    <cellStyle name="Normal 9 8 2 4" xfId="3639" xr:uid="{5D88517C-88EB-4F3C-A06A-0E1703FA1B1D}"/>
    <cellStyle name="Normal 9 8 2 4 2" xfId="5439" xr:uid="{5ABBEF76-55DA-4C0C-A68F-C17C284ED988}"/>
    <cellStyle name="Normal 9 8 2 5" xfId="3640" xr:uid="{05896BB6-F57E-4BB4-8743-2CC4BBCB32F6}"/>
    <cellStyle name="Normal 9 8 2 5 2" xfId="5440" xr:uid="{A0BD8CFC-BEF3-4670-B09F-8B118F3EE011}"/>
    <cellStyle name="Normal 9 8 2 6" xfId="5433" xr:uid="{0616C9C6-BF26-4F35-9D97-4E81B8532EFA}"/>
    <cellStyle name="Normal 9 8 3" xfId="3641" xr:uid="{4649D1C1-078F-4EF0-9BFE-6F402EF00446}"/>
    <cellStyle name="Normal 9 8 3 2" xfId="3642" xr:uid="{B7AB93C7-A568-4481-BF6B-21860DBE6121}"/>
    <cellStyle name="Normal 9 8 3 2 2" xfId="5442" xr:uid="{4E6C7A35-921B-4ABE-86D8-9DD87DF600A3}"/>
    <cellStyle name="Normal 9 8 3 3" xfId="3643" xr:uid="{21304D52-FDBA-4FB2-86CB-5694683F5861}"/>
    <cellStyle name="Normal 9 8 3 3 2" xfId="5443" xr:uid="{3F7F81AD-17D6-4976-8588-B255C75CCB2D}"/>
    <cellStyle name="Normal 9 8 3 4" xfId="3644" xr:uid="{CD15FEAC-5CA3-4DD2-BC2E-E23BAB659DD4}"/>
    <cellStyle name="Normal 9 8 3 4 2" xfId="5444" xr:uid="{23C14739-6F6C-4E83-B4F7-ED2692BC0D77}"/>
    <cellStyle name="Normal 9 8 3 5" xfId="5441" xr:uid="{DBE58BBC-F3A2-4016-91C6-A49831FC6A6C}"/>
    <cellStyle name="Normal 9 8 4" xfId="3645" xr:uid="{3F650EE3-B876-4D70-92E8-CB73D1CF7880}"/>
    <cellStyle name="Normal 9 8 4 2" xfId="3646" xr:uid="{68B66646-06E1-43D4-8153-99BC8B0FA796}"/>
    <cellStyle name="Normal 9 8 4 2 2" xfId="5446" xr:uid="{6A546EDC-32B3-40D2-A2DC-6793E573DDD9}"/>
    <cellStyle name="Normal 9 8 4 3" xfId="3647" xr:uid="{641C0901-22F5-473D-ABA3-BD85B4BCD562}"/>
    <cellStyle name="Normal 9 8 4 3 2" xfId="5447" xr:uid="{B0C664F5-5DB8-417C-97A6-0033CC88DD0A}"/>
    <cellStyle name="Normal 9 8 4 4" xfId="3648" xr:uid="{6802E739-3394-4E66-A9F2-00C11CC3469B}"/>
    <cellStyle name="Normal 9 8 4 4 2" xfId="5448" xr:uid="{85712E4D-B2AC-4C30-A85E-FE6946D2BE62}"/>
    <cellStyle name="Normal 9 8 4 5" xfId="5445" xr:uid="{5AFCB4A3-8172-4BD5-B557-5BD7D475D1BD}"/>
    <cellStyle name="Normal 9 8 5" xfId="3649" xr:uid="{3C041058-318B-41A5-ADBB-64D04DE98204}"/>
    <cellStyle name="Normal 9 8 5 2" xfId="5449" xr:uid="{87547834-A112-455A-9DF6-F465BACF1B29}"/>
    <cellStyle name="Normal 9 8 6" xfId="3650" xr:uid="{3C1DC8F7-43B5-4D9B-9135-4F5AF94799F7}"/>
    <cellStyle name="Normal 9 8 6 2" xfId="5450" xr:uid="{2060D9C1-6B6A-4D92-973F-635715514E64}"/>
    <cellStyle name="Normal 9 8 7" xfId="3651" xr:uid="{1CC99482-1D33-4992-AD22-6BDA4BC0AB3E}"/>
    <cellStyle name="Normal 9 8 7 2" xfId="5451" xr:uid="{890DCF08-4564-46BB-8A6E-C2D499EC3ECB}"/>
    <cellStyle name="Normal 9 8 8" xfId="5432" xr:uid="{1482B66C-0B13-4AB6-A59B-955A67110E5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B575479E-2BAA-4FFF-95AF-CBEE61E0B884}"/>
    <cellStyle name="Normal 9 9 2 3" xfId="3655" xr:uid="{62CBCAAE-7869-4256-80FB-05F1A173D00B}"/>
    <cellStyle name="Normal 9 9 2 3 2" xfId="5455" xr:uid="{D4DEA6B3-0A83-4CA8-8FF9-886CE35EAC8B}"/>
    <cellStyle name="Normal 9 9 2 4" xfId="3656" xr:uid="{66BC08DA-6A39-47E5-A59E-0956FD36FF0D}"/>
    <cellStyle name="Normal 9 9 2 4 2" xfId="5456" xr:uid="{86C6BDEB-A998-4003-B7F1-76C02B1259F6}"/>
    <cellStyle name="Normal 9 9 2 5" xfId="5453" xr:uid="{920819D8-2EA0-4963-8D0C-904FCBDB84DD}"/>
    <cellStyle name="Normal 9 9 3" xfId="3657" xr:uid="{DBF7B777-3095-48FD-825C-02FC4A36C6D7}"/>
    <cellStyle name="Normal 9 9 3 2" xfId="3658" xr:uid="{82F64612-5806-4225-9C43-0EB75720D7EE}"/>
    <cellStyle name="Normal 9 9 3 2 2" xfId="5458" xr:uid="{DBB55633-0D0D-4EB7-84E3-EF541E098255}"/>
    <cellStyle name="Normal 9 9 3 3" xfId="3659" xr:uid="{10D810C2-F585-4B39-84DC-0F01552EC093}"/>
    <cellStyle name="Normal 9 9 3 3 2" xfId="5459" xr:uid="{01FA2F49-04B9-4EBC-A679-9FF0ABC3F7B0}"/>
    <cellStyle name="Normal 9 9 3 4" xfId="3660" xr:uid="{A5385F0A-72D7-4655-B04D-B81B1552A410}"/>
    <cellStyle name="Normal 9 9 3 4 2" xfId="5460" xr:uid="{32837155-1F7C-4AA4-AC5D-F2485BAE6316}"/>
    <cellStyle name="Normal 9 9 3 5" xfId="5457" xr:uid="{EC748AD2-6323-459A-93CF-C628EC306EC5}"/>
    <cellStyle name="Normal 9 9 4" xfId="3661" xr:uid="{99D6C685-704D-47F2-9F39-005F0D0475EA}"/>
    <cellStyle name="Normal 9 9 4 2" xfId="5461" xr:uid="{78E3317F-CDC3-4D4D-B97D-8052D86829CA}"/>
    <cellStyle name="Normal 9 9 5" xfId="3662" xr:uid="{7C324A39-4404-45C2-843C-B46208813AB4}"/>
    <cellStyle name="Normal 9 9 5 2" xfId="5462" xr:uid="{6114BB69-2A17-4D76-B81B-903A32A9A6DA}"/>
    <cellStyle name="Normal 9 9 6" xfId="3663" xr:uid="{B741073B-D48B-446D-BDDB-AF93464E6262}"/>
    <cellStyle name="Normal 9 9 6 2" xfId="5463" xr:uid="{AB592A30-1E43-4E87-8ED1-091E83B1C30D}"/>
    <cellStyle name="Normal 9 9 7" xfId="5452" xr:uid="{425CFD9E-E71D-4415-B047-631081938B9C}"/>
    <cellStyle name="Percent 2" xfId="79" xr:uid="{750081A1-93E2-4099-B6D5-52DA3EB8C718}"/>
    <cellStyle name="Percent 2 2" xfId="5464" xr:uid="{727FEAED-8500-4DB3-A7D7-334DA6165ED9}"/>
    <cellStyle name="Гиперссылка 2" xfId="4" xr:uid="{49BAA0F8-B3D3-41B5-87DD-435502328B29}"/>
    <cellStyle name="Гиперссылка 2 2" xfId="5465" xr:uid="{CDF2553F-64F0-4DAE-A285-4755607C750A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99232F84-C5D0-40E1-A876-2C2921C668AA}"/>
    <cellStyle name="Обычный 2 3" xfId="5466" xr:uid="{5693A807-D064-4038-A824-F0ED7E99940D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</row>
        <row r="4641">
          <cell r="A4641">
            <v>45542</v>
          </cell>
        </row>
        <row r="4642">
          <cell r="A4642">
            <v>45543</v>
          </cell>
        </row>
        <row r="4643">
          <cell r="A4643">
            <v>45544</v>
          </cell>
        </row>
        <row r="4644">
          <cell r="A4644">
            <v>45545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11"/>
  <sheetViews>
    <sheetView tabSelected="1" topLeftCell="A92" zoomScale="90" zoomScaleNormal="90" workbookViewId="0">
      <selection activeCell="R116" sqref="Q113:R116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27" t="s">
        <v>6</v>
      </c>
      <c r="C2" s="120"/>
      <c r="D2" s="120"/>
      <c r="E2" s="120"/>
      <c r="F2" s="120"/>
      <c r="G2" s="120"/>
      <c r="H2" s="120"/>
      <c r="I2" s="120"/>
      <c r="J2" s="120"/>
      <c r="K2" s="128" t="s">
        <v>12</v>
      </c>
      <c r="L2" s="94"/>
    </row>
    <row r="3" spans="1:12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120"/>
      <c r="K3" s="120"/>
      <c r="L3" s="94"/>
    </row>
    <row r="4" spans="1:12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120"/>
      <c r="K4" s="120"/>
      <c r="L4" s="94"/>
    </row>
    <row r="5" spans="1:12">
      <c r="A5" s="93"/>
      <c r="B5" s="121" t="s">
        <v>9</v>
      </c>
      <c r="C5" s="120"/>
      <c r="D5" s="120"/>
      <c r="E5" s="120"/>
      <c r="F5" s="120"/>
      <c r="G5" s="120"/>
      <c r="H5" s="120"/>
      <c r="I5" s="120"/>
      <c r="J5" s="120"/>
      <c r="K5" s="85" t="s">
        <v>56</v>
      </c>
      <c r="L5" s="94"/>
    </row>
    <row r="6" spans="1:12">
      <c r="A6" s="93"/>
      <c r="B6" s="121" t="s">
        <v>10</v>
      </c>
      <c r="C6" s="120"/>
      <c r="D6" s="120"/>
      <c r="E6" s="120"/>
      <c r="F6" s="120"/>
      <c r="G6" s="120"/>
      <c r="H6" s="120"/>
      <c r="I6" s="120"/>
      <c r="J6" s="120"/>
      <c r="K6" s="146" t="s">
        <v>334</v>
      </c>
      <c r="L6" s="94"/>
    </row>
    <row r="7" spans="1:12">
      <c r="A7" s="93"/>
      <c r="B7" s="121" t="s">
        <v>11</v>
      </c>
      <c r="C7" s="120"/>
      <c r="D7" s="120"/>
      <c r="E7" s="120"/>
      <c r="F7" s="120"/>
      <c r="G7" s="120"/>
      <c r="H7" s="120"/>
      <c r="I7" s="120"/>
      <c r="J7" s="120"/>
      <c r="K7" s="147"/>
      <c r="L7" s="94"/>
    </row>
    <row r="8" spans="1:12">
      <c r="A8" s="93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0"/>
      <c r="K9" s="85" t="s">
        <v>70</v>
      </c>
      <c r="L9" s="94"/>
    </row>
    <row r="10" spans="1:12" ht="15" customHeight="1">
      <c r="A10" s="93"/>
      <c r="B10" s="93" t="s">
        <v>82</v>
      </c>
      <c r="C10" s="120"/>
      <c r="D10" s="120"/>
      <c r="E10" s="94"/>
      <c r="F10" s="120"/>
      <c r="G10" s="94"/>
      <c r="H10" s="95"/>
      <c r="I10" s="95" t="s">
        <v>82</v>
      </c>
      <c r="J10" s="120"/>
      <c r="K10" s="143">
        <v>45440</v>
      </c>
      <c r="L10" s="94"/>
    </row>
    <row r="11" spans="1:12">
      <c r="A11" s="93"/>
      <c r="B11" s="93" t="s">
        <v>83</v>
      </c>
      <c r="C11" s="120"/>
      <c r="D11" s="120"/>
      <c r="E11" s="94"/>
      <c r="F11" s="120"/>
      <c r="G11" s="94"/>
      <c r="H11" s="95"/>
      <c r="I11" s="95" t="s">
        <v>83</v>
      </c>
      <c r="J11" s="120"/>
      <c r="K11" s="144"/>
      <c r="L11" s="94"/>
    </row>
    <row r="12" spans="1:12">
      <c r="A12" s="93"/>
      <c r="B12" s="93" t="s">
        <v>84</v>
      </c>
      <c r="C12" s="120"/>
      <c r="D12" s="120"/>
      <c r="E12" s="94"/>
      <c r="F12" s="120"/>
      <c r="G12" s="94"/>
      <c r="H12" s="95"/>
      <c r="I12" s="95" t="s">
        <v>84</v>
      </c>
      <c r="J12" s="120"/>
      <c r="K12" s="120"/>
      <c r="L12" s="94"/>
    </row>
    <row r="13" spans="1:12">
      <c r="A13" s="93"/>
      <c r="B13" s="93" t="s">
        <v>85</v>
      </c>
      <c r="C13" s="120"/>
      <c r="D13" s="120"/>
      <c r="E13" s="94"/>
      <c r="F13" s="120"/>
      <c r="G13" s="94"/>
      <c r="H13" s="95"/>
      <c r="I13" s="95" t="s">
        <v>85</v>
      </c>
      <c r="J13" s="120"/>
      <c r="K13" s="85" t="s">
        <v>3</v>
      </c>
      <c r="L13" s="94"/>
    </row>
    <row r="14" spans="1:12" ht="15" customHeight="1">
      <c r="A14" s="93"/>
      <c r="B14" s="93" t="s">
        <v>23</v>
      </c>
      <c r="C14" s="120"/>
      <c r="D14" s="120"/>
      <c r="E14" s="94"/>
      <c r="F14" s="120"/>
      <c r="G14" s="94"/>
      <c r="H14" s="95"/>
      <c r="I14" s="95" t="s">
        <v>23</v>
      </c>
      <c r="J14" s="120"/>
      <c r="K14" s="143">
        <v>45438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0"/>
      <c r="K15" s="145"/>
      <c r="L15" s="94"/>
    </row>
    <row r="16" spans="1:12" ht="15" customHeight="1">
      <c r="A16" s="93"/>
      <c r="B16" s="120"/>
      <c r="C16" s="120"/>
      <c r="D16" s="120"/>
      <c r="E16" s="120"/>
      <c r="F16" s="120"/>
      <c r="G16" s="120"/>
      <c r="H16" s="120"/>
      <c r="I16" s="120"/>
      <c r="J16" s="124" t="s">
        <v>71</v>
      </c>
      <c r="K16" s="129">
        <v>42935</v>
      </c>
      <c r="L16" s="94"/>
    </row>
    <row r="17" spans="1:12">
      <c r="A17" s="93"/>
      <c r="B17" s="120" t="s">
        <v>86</v>
      </c>
      <c r="C17" s="120"/>
      <c r="D17" s="120"/>
      <c r="E17" s="120"/>
      <c r="F17" s="120"/>
      <c r="G17" s="120"/>
      <c r="H17" s="120"/>
      <c r="I17" s="120"/>
      <c r="J17" s="124" t="s">
        <v>14</v>
      </c>
      <c r="K17" s="129" t="s">
        <v>81</v>
      </c>
      <c r="L17" s="94"/>
    </row>
    <row r="18" spans="1:12" ht="18">
      <c r="A18" s="93"/>
      <c r="B18" s="120" t="s">
        <v>87</v>
      </c>
      <c r="C18" s="120"/>
      <c r="D18" s="120"/>
      <c r="E18" s="120"/>
      <c r="F18" s="120"/>
      <c r="G18" s="120"/>
      <c r="H18" s="120"/>
      <c r="I18" s="120"/>
      <c r="J18" s="122" t="s">
        <v>64</v>
      </c>
      <c r="K18" s="90" t="s">
        <v>68</v>
      </c>
      <c r="L18" s="94"/>
    </row>
    <row r="19" spans="1:12">
      <c r="A19" s="93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8" t="s">
        <v>60</v>
      </c>
      <c r="H20" s="149"/>
      <c r="I20" s="86" t="s">
        <v>40</v>
      </c>
      <c r="J20" s="86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0"/>
      <c r="H21" s="151"/>
      <c r="I21" s="98" t="s">
        <v>13</v>
      </c>
      <c r="J21" s="98"/>
      <c r="K21" s="98"/>
      <c r="L21" s="94"/>
    </row>
    <row r="22" spans="1:12">
      <c r="A22" s="93"/>
      <c r="B22" s="100">
        <v>4</v>
      </c>
      <c r="C22" s="110" t="s">
        <v>88</v>
      </c>
      <c r="D22" s="106" t="s">
        <v>262</v>
      </c>
      <c r="E22" s="112" t="s">
        <v>89</v>
      </c>
      <c r="F22" s="106" t="s">
        <v>90</v>
      </c>
      <c r="G22" s="152" t="s">
        <v>91</v>
      </c>
      <c r="H22" s="153"/>
      <c r="I22" s="107" t="s">
        <v>92</v>
      </c>
      <c r="J22" s="102">
        <v>20.149999999999999</v>
      </c>
      <c r="K22" s="104">
        <f t="shared" ref="K22:K53" si="0">J22*B22</f>
        <v>80.599999999999994</v>
      </c>
      <c r="L22" s="97"/>
    </row>
    <row r="23" spans="1:12">
      <c r="A23" s="93"/>
      <c r="B23" s="100">
        <v>4</v>
      </c>
      <c r="C23" s="110" t="s">
        <v>88</v>
      </c>
      <c r="D23" s="106" t="s">
        <v>262</v>
      </c>
      <c r="E23" s="112" t="s">
        <v>93</v>
      </c>
      <c r="F23" s="106" t="s">
        <v>90</v>
      </c>
      <c r="G23" s="152" t="s">
        <v>94</v>
      </c>
      <c r="H23" s="153"/>
      <c r="I23" s="107" t="s">
        <v>92</v>
      </c>
      <c r="J23" s="102">
        <v>20.149999999999999</v>
      </c>
      <c r="K23" s="104">
        <f t="shared" si="0"/>
        <v>80.599999999999994</v>
      </c>
      <c r="L23" s="97"/>
    </row>
    <row r="24" spans="1:12">
      <c r="A24" s="93"/>
      <c r="B24" s="100">
        <v>4</v>
      </c>
      <c r="C24" s="110" t="s">
        <v>88</v>
      </c>
      <c r="D24" s="106" t="s">
        <v>263</v>
      </c>
      <c r="E24" s="112" t="s">
        <v>95</v>
      </c>
      <c r="F24" s="106" t="s">
        <v>96</v>
      </c>
      <c r="G24" s="152" t="s">
        <v>97</v>
      </c>
      <c r="H24" s="153"/>
      <c r="I24" s="107" t="s">
        <v>92</v>
      </c>
      <c r="J24" s="102">
        <v>21.62</v>
      </c>
      <c r="K24" s="104">
        <f t="shared" si="0"/>
        <v>86.48</v>
      </c>
      <c r="L24" s="97"/>
    </row>
    <row r="25" spans="1:12">
      <c r="A25" s="93"/>
      <c r="B25" s="100">
        <v>4</v>
      </c>
      <c r="C25" s="110" t="s">
        <v>88</v>
      </c>
      <c r="D25" s="106" t="s">
        <v>263</v>
      </c>
      <c r="E25" s="112" t="s">
        <v>98</v>
      </c>
      <c r="F25" s="106" t="s">
        <v>96</v>
      </c>
      <c r="G25" s="152" t="s">
        <v>91</v>
      </c>
      <c r="H25" s="153"/>
      <c r="I25" s="107" t="s">
        <v>92</v>
      </c>
      <c r="J25" s="102">
        <v>21.62</v>
      </c>
      <c r="K25" s="104">
        <f t="shared" si="0"/>
        <v>86.48</v>
      </c>
      <c r="L25" s="97"/>
    </row>
    <row r="26" spans="1:12">
      <c r="A26" s="93"/>
      <c r="B26" s="100">
        <v>2</v>
      </c>
      <c r="C26" s="110" t="s">
        <v>88</v>
      </c>
      <c r="D26" s="106" t="s">
        <v>263</v>
      </c>
      <c r="E26" s="112" t="s">
        <v>99</v>
      </c>
      <c r="F26" s="106" t="s">
        <v>96</v>
      </c>
      <c r="G26" s="152" t="s">
        <v>100</v>
      </c>
      <c r="H26" s="153"/>
      <c r="I26" s="107" t="s">
        <v>92</v>
      </c>
      <c r="J26" s="102">
        <v>21.62</v>
      </c>
      <c r="K26" s="104">
        <f t="shared" si="0"/>
        <v>43.24</v>
      </c>
      <c r="L26" s="97"/>
    </row>
    <row r="27" spans="1:12">
      <c r="A27" s="93"/>
      <c r="B27" s="100">
        <v>2</v>
      </c>
      <c r="C27" s="110" t="s">
        <v>88</v>
      </c>
      <c r="D27" s="106" t="s">
        <v>264</v>
      </c>
      <c r="E27" s="112" t="s">
        <v>101</v>
      </c>
      <c r="F27" s="106" t="s">
        <v>102</v>
      </c>
      <c r="G27" s="152" t="s">
        <v>103</v>
      </c>
      <c r="H27" s="153"/>
      <c r="I27" s="107" t="s">
        <v>92</v>
      </c>
      <c r="J27" s="102">
        <v>36.28</v>
      </c>
      <c r="K27" s="104">
        <f t="shared" si="0"/>
        <v>72.56</v>
      </c>
      <c r="L27" s="97"/>
    </row>
    <row r="28" spans="1:12">
      <c r="A28" s="93"/>
      <c r="B28" s="100">
        <v>4</v>
      </c>
      <c r="C28" s="110" t="s">
        <v>104</v>
      </c>
      <c r="D28" s="106" t="s">
        <v>265</v>
      </c>
      <c r="E28" s="112" t="s">
        <v>105</v>
      </c>
      <c r="F28" s="106" t="s">
        <v>106</v>
      </c>
      <c r="G28" s="152"/>
      <c r="H28" s="153"/>
      <c r="I28" s="107" t="s">
        <v>107</v>
      </c>
      <c r="J28" s="102">
        <v>45.44</v>
      </c>
      <c r="K28" s="104">
        <f t="shared" si="0"/>
        <v>181.76</v>
      </c>
      <c r="L28" s="97"/>
    </row>
    <row r="29" spans="1:12">
      <c r="A29" s="93"/>
      <c r="B29" s="100">
        <v>4</v>
      </c>
      <c r="C29" s="110" t="s">
        <v>108</v>
      </c>
      <c r="D29" s="106" t="s">
        <v>266</v>
      </c>
      <c r="E29" s="112" t="s">
        <v>109</v>
      </c>
      <c r="F29" s="106" t="s">
        <v>110</v>
      </c>
      <c r="G29" s="152" t="s">
        <v>103</v>
      </c>
      <c r="H29" s="153"/>
      <c r="I29" s="107" t="s">
        <v>111</v>
      </c>
      <c r="J29" s="102">
        <v>43.61</v>
      </c>
      <c r="K29" s="104">
        <f t="shared" si="0"/>
        <v>174.44</v>
      </c>
      <c r="L29" s="97"/>
    </row>
    <row r="30" spans="1:12">
      <c r="A30" s="93"/>
      <c r="B30" s="100">
        <v>2</v>
      </c>
      <c r="C30" s="110" t="s">
        <v>112</v>
      </c>
      <c r="D30" s="106" t="s">
        <v>267</v>
      </c>
      <c r="E30" s="112" t="s">
        <v>113</v>
      </c>
      <c r="F30" s="106" t="s">
        <v>114</v>
      </c>
      <c r="G30" s="152" t="s">
        <v>115</v>
      </c>
      <c r="H30" s="153"/>
      <c r="I30" s="107" t="s">
        <v>116</v>
      </c>
      <c r="J30" s="102">
        <v>19.05</v>
      </c>
      <c r="K30" s="104">
        <f t="shared" si="0"/>
        <v>38.1</v>
      </c>
      <c r="L30" s="97"/>
    </row>
    <row r="31" spans="1:12">
      <c r="A31" s="93"/>
      <c r="B31" s="100">
        <v>6</v>
      </c>
      <c r="C31" s="110" t="s">
        <v>112</v>
      </c>
      <c r="D31" s="106" t="s">
        <v>268</v>
      </c>
      <c r="E31" s="112" t="s">
        <v>117</v>
      </c>
      <c r="F31" s="106" t="s">
        <v>118</v>
      </c>
      <c r="G31" s="152" t="s">
        <v>97</v>
      </c>
      <c r="H31" s="153"/>
      <c r="I31" s="107" t="s">
        <v>116</v>
      </c>
      <c r="J31" s="102">
        <v>20.52</v>
      </c>
      <c r="K31" s="104">
        <f t="shared" si="0"/>
        <v>123.12</v>
      </c>
      <c r="L31" s="97"/>
    </row>
    <row r="32" spans="1:12">
      <c r="A32" s="93"/>
      <c r="B32" s="100">
        <v>4</v>
      </c>
      <c r="C32" s="110" t="s">
        <v>112</v>
      </c>
      <c r="D32" s="106" t="s">
        <v>269</v>
      </c>
      <c r="E32" s="112" t="s">
        <v>119</v>
      </c>
      <c r="F32" s="106" t="s">
        <v>102</v>
      </c>
      <c r="G32" s="152" t="s">
        <v>115</v>
      </c>
      <c r="H32" s="153"/>
      <c r="I32" s="107" t="s">
        <v>116</v>
      </c>
      <c r="J32" s="102">
        <v>23.09</v>
      </c>
      <c r="K32" s="104">
        <f t="shared" si="0"/>
        <v>92.36</v>
      </c>
      <c r="L32" s="97"/>
    </row>
    <row r="33" spans="1:12">
      <c r="A33" s="93"/>
      <c r="B33" s="100">
        <v>4</v>
      </c>
      <c r="C33" s="110" t="s">
        <v>112</v>
      </c>
      <c r="D33" s="106" t="s">
        <v>270</v>
      </c>
      <c r="E33" s="112" t="s">
        <v>120</v>
      </c>
      <c r="F33" s="106" t="s">
        <v>121</v>
      </c>
      <c r="G33" s="152" t="s">
        <v>97</v>
      </c>
      <c r="H33" s="153"/>
      <c r="I33" s="107" t="s">
        <v>116</v>
      </c>
      <c r="J33" s="102">
        <v>28.95</v>
      </c>
      <c r="K33" s="104">
        <f t="shared" si="0"/>
        <v>115.8</v>
      </c>
      <c r="L33" s="97"/>
    </row>
    <row r="34" spans="1:12">
      <c r="A34" s="93"/>
      <c r="B34" s="100">
        <v>6</v>
      </c>
      <c r="C34" s="110" t="s">
        <v>112</v>
      </c>
      <c r="D34" s="106" t="s">
        <v>271</v>
      </c>
      <c r="E34" s="112" t="s">
        <v>122</v>
      </c>
      <c r="F34" s="106" t="s">
        <v>123</v>
      </c>
      <c r="G34" s="152" t="s">
        <v>124</v>
      </c>
      <c r="H34" s="153"/>
      <c r="I34" s="107" t="s">
        <v>116</v>
      </c>
      <c r="J34" s="102">
        <v>34.08</v>
      </c>
      <c r="K34" s="104">
        <f t="shared" si="0"/>
        <v>204.48</v>
      </c>
      <c r="L34" s="97"/>
    </row>
    <row r="35" spans="1:12" ht="24">
      <c r="A35" s="93"/>
      <c r="B35" s="100">
        <v>4</v>
      </c>
      <c r="C35" s="110" t="s">
        <v>125</v>
      </c>
      <c r="D35" s="106" t="s">
        <v>272</v>
      </c>
      <c r="E35" s="112" t="s">
        <v>126</v>
      </c>
      <c r="F35" s="106" t="s">
        <v>121</v>
      </c>
      <c r="G35" s="152"/>
      <c r="H35" s="153"/>
      <c r="I35" s="107" t="s">
        <v>326</v>
      </c>
      <c r="J35" s="102">
        <v>45.44</v>
      </c>
      <c r="K35" s="104">
        <f t="shared" si="0"/>
        <v>181.76</v>
      </c>
      <c r="L35" s="97"/>
    </row>
    <row r="36" spans="1:12" ht="24">
      <c r="A36" s="93"/>
      <c r="B36" s="100">
        <v>2</v>
      </c>
      <c r="C36" s="110" t="s">
        <v>125</v>
      </c>
      <c r="D36" s="106" t="s">
        <v>273</v>
      </c>
      <c r="E36" s="112" t="s">
        <v>127</v>
      </c>
      <c r="F36" s="106" t="s">
        <v>128</v>
      </c>
      <c r="G36" s="152"/>
      <c r="H36" s="153"/>
      <c r="I36" s="107" t="s">
        <v>326</v>
      </c>
      <c r="J36" s="102">
        <v>139.61000000000001</v>
      </c>
      <c r="K36" s="104">
        <f t="shared" si="0"/>
        <v>279.22000000000003</v>
      </c>
      <c r="L36" s="97"/>
    </row>
    <row r="37" spans="1:12">
      <c r="A37" s="93"/>
      <c r="B37" s="100">
        <v>8</v>
      </c>
      <c r="C37" s="110" t="s">
        <v>129</v>
      </c>
      <c r="D37" s="106" t="s">
        <v>274</v>
      </c>
      <c r="E37" s="112" t="s">
        <v>130</v>
      </c>
      <c r="F37" s="106" t="s">
        <v>110</v>
      </c>
      <c r="G37" s="152"/>
      <c r="H37" s="153"/>
      <c r="I37" s="107" t="s">
        <v>131</v>
      </c>
      <c r="J37" s="102">
        <v>54.6</v>
      </c>
      <c r="K37" s="104">
        <f t="shared" si="0"/>
        <v>436.8</v>
      </c>
      <c r="L37" s="97"/>
    </row>
    <row r="38" spans="1:12" ht="24">
      <c r="A38" s="93"/>
      <c r="B38" s="100">
        <v>4</v>
      </c>
      <c r="C38" s="110" t="s">
        <v>132</v>
      </c>
      <c r="D38" s="106" t="s">
        <v>275</v>
      </c>
      <c r="E38" s="112" t="s">
        <v>133</v>
      </c>
      <c r="F38" s="106" t="s">
        <v>118</v>
      </c>
      <c r="G38" s="152" t="s">
        <v>97</v>
      </c>
      <c r="H38" s="153"/>
      <c r="I38" s="107" t="s">
        <v>327</v>
      </c>
      <c r="J38" s="102">
        <v>60.09</v>
      </c>
      <c r="K38" s="104">
        <f t="shared" si="0"/>
        <v>240.36</v>
      </c>
      <c r="L38" s="97"/>
    </row>
    <row r="39" spans="1:12" ht="24">
      <c r="A39" s="93"/>
      <c r="B39" s="100">
        <v>4</v>
      </c>
      <c r="C39" s="110" t="s">
        <v>132</v>
      </c>
      <c r="D39" s="106" t="s">
        <v>276</v>
      </c>
      <c r="E39" s="112" t="s">
        <v>134</v>
      </c>
      <c r="F39" s="106" t="s">
        <v>121</v>
      </c>
      <c r="G39" s="152" t="s">
        <v>97</v>
      </c>
      <c r="H39" s="153"/>
      <c r="I39" s="107" t="s">
        <v>327</v>
      </c>
      <c r="J39" s="102">
        <v>72.92</v>
      </c>
      <c r="K39" s="104">
        <f t="shared" si="0"/>
        <v>291.68</v>
      </c>
      <c r="L39" s="97"/>
    </row>
    <row r="40" spans="1:12" ht="24">
      <c r="A40" s="93"/>
      <c r="B40" s="100">
        <v>4</v>
      </c>
      <c r="C40" s="110" t="s">
        <v>132</v>
      </c>
      <c r="D40" s="106" t="s">
        <v>277</v>
      </c>
      <c r="E40" s="112" t="s">
        <v>135</v>
      </c>
      <c r="F40" s="106" t="s">
        <v>136</v>
      </c>
      <c r="G40" s="152" t="s">
        <v>97</v>
      </c>
      <c r="H40" s="153"/>
      <c r="I40" s="107" t="s">
        <v>327</v>
      </c>
      <c r="J40" s="102">
        <v>56.8</v>
      </c>
      <c r="K40" s="104">
        <f t="shared" si="0"/>
        <v>227.2</v>
      </c>
      <c r="L40" s="97"/>
    </row>
    <row r="41" spans="1:12">
      <c r="A41" s="93"/>
      <c r="B41" s="100">
        <v>4</v>
      </c>
      <c r="C41" s="110" t="s">
        <v>137</v>
      </c>
      <c r="D41" s="106" t="s">
        <v>278</v>
      </c>
      <c r="E41" s="112" t="s">
        <v>138</v>
      </c>
      <c r="F41" s="106" t="s">
        <v>139</v>
      </c>
      <c r="G41" s="152"/>
      <c r="H41" s="153"/>
      <c r="I41" s="107" t="s">
        <v>140</v>
      </c>
      <c r="J41" s="102">
        <v>61.93</v>
      </c>
      <c r="K41" s="104">
        <f t="shared" si="0"/>
        <v>247.72</v>
      </c>
      <c r="L41" s="97"/>
    </row>
    <row r="42" spans="1:12" ht="24">
      <c r="A42" s="93"/>
      <c r="B42" s="100">
        <v>4</v>
      </c>
      <c r="C42" s="110" t="s">
        <v>141</v>
      </c>
      <c r="D42" s="106" t="s">
        <v>279</v>
      </c>
      <c r="E42" s="112" t="s">
        <v>142</v>
      </c>
      <c r="F42" s="106" t="s">
        <v>143</v>
      </c>
      <c r="G42" s="152"/>
      <c r="H42" s="153"/>
      <c r="I42" s="107" t="s">
        <v>144</v>
      </c>
      <c r="J42" s="102">
        <v>63.76</v>
      </c>
      <c r="K42" s="104">
        <f t="shared" si="0"/>
        <v>255.04</v>
      </c>
      <c r="L42" s="97"/>
    </row>
    <row r="43" spans="1:12" ht="24">
      <c r="A43" s="93"/>
      <c r="B43" s="100">
        <v>14</v>
      </c>
      <c r="C43" s="110" t="s">
        <v>141</v>
      </c>
      <c r="D43" s="106" t="s">
        <v>280</v>
      </c>
      <c r="E43" s="112" t="s">
        <v>145</v>
      </c>
      <c r="F43" s="106" t="s">
        <v>114</v>
      </c>
      <c r="G43" s="152"/>
      <c r="H43" s="153"/>
      <c r="I43" s="107" t="s">
        <v>144</v>
      </c>
      <c r="J43" s="102">
        <v>80.25</v>
      </c>
      <c r="K43" s="104">
        <f t="shared" si="0"/>
        <v>1123.5</v>
      </c>
      <c r="L43" s="97"/>
    </row>
    <row r="44" spans="1:12">
      <c r="A44" s="93"/>
      <c r="B44" s="100">
        <v>2</v>
      </c>
      <c r="C44" s="110" t="s">
        <v>146</v>
      </c>
      <c r="D44" s="106" t="s">
        <v>281</v>
      </c>
      <c r="E44" s="112" t="s">
        <v>147</v>
      </c>
      <c r="F44" s="106" t="s">
        <v>106</v>
      </c>
      <c r="G44" s="152"/>
      <c r="H44" s="153"/>
      <c r="I44" s="107" t="s">
        <v>148</v>
      </c>
      <c r="J44" s="102">
        <v>39.94</v>
      </c>
      <c r="K44" s="104">
        <f t="shared" si="0"/>
        <v>79.88</v>
      </c>
      <c r="L44" s="97"/>
    </row>
    <row r="45" spans="1:12">
      <c r="A45" s="93"/>
      <c r="B45" s="100">
        <v>4</v>
      </c>
      <c r="C45" s="110" t="s">
        <v>149</v>
      </c>
      <c r="D45" s="106" t="s">
        <v>282</v>
      </c>
      <c r="E45" s="112" t="s">
        <v>150</v>
      </c>
      <c r="F45" s="106" t="s">
        <v>151</v>
      </c>
      <c r="G45" s="152"/>
      <c r="H45" s="153"/>
      <c r="I45" s="107" t="s">
        <v>152</v>
      </c>
      <c r="J45" s="102">
        <v>14.29</v>
      </c>
      <c r="K45" s="104">
        <f t="shared" si="0"/>
        <v>57.16</v>
      </c>
      <c r="L45" s="97"/>
    </row>
    <row r="46" spans="1:12">
      <c r="A46" s="93"/>
      <c r="B46" s="100">
        <v>8</v>
      </c>
      <c r="C46" s="110" t="s">
        <v>153</v>
      </c>
      <c r="D46" s="106" t="s">
        <v>283</v>
      </c>
      <c r="E46" s="112" t="s">
        <v>154</v>
      </c>
      <c r="F46" s="106" t="s">
        <v>155</v>
      </c>
      <c r="G46" s="152" t="s">
        <v>97</v>
      </c>
      <c r="H46" s="153"/>
      <c r="I46" s="107" t="s">
        <v>156</v>
      </c>
      <c r="J46" s="102">
        <v>28.95</v>
      </c>
      <c r="K46" s="104">
        <f t="shared" si="0"/>
        <v>231.6</v>
      </c>
      <c r="L46" s="97"/>
    </row>
    <row r="47" spans="1:12" ht="24">
      <c r="A47" s="93"/>
      <c r="B47" s="100">
        <v>4</v>
      </c>
      <c r="C47" s="110" t="s">
        <v>157</v>
      </c>
      <c r="D47" s="106" t="s">
        <v>284</v>
      </c>
      <c r="E47" s="112" t="s">
        <v>158</v>
      </c>
      <c r="F47" s="106" t="s">
        <v>159</v>
      </c>
      <c r="G47" s="152" t="s">
        <v>97</v>
      </c>
      <c r="H47" s="153"/>
      <c r="I47" s="107" t="s">
        <v>160</v>
      </c>
      <c r="J47" s="102">
        <v>23.45</v>
      </c>
      <c r="K47" s="104">
        <f t="shared" si="0"/>
        <v>93.8</v>
      </c>
      <c r="L47" s="97"/>
    </row>
    <row r="48" spans="1:12">
      <c r="A48" s="93"/>
      <c r="B48" s="100">
        <v>8</v>
      </c>
      <c r="C48" s="110" t="s">
        <v>161</v>
      </c>
      <c r="D48" s="106" t="s">
        <v>161</v>
      </c>
      <c r="E48" s="112" t="s">
        <v>162</v>
      </c>
      <c r="F48" s="106" t="s">
        <v>163</v>
      </c>
      <c r="G48" s="152" t="s">
        <v>97</v>
      </c>
      <c r="H48" s="153"/>
      <c r="I48" s="107" t="s">
        <v>164</v>
      </c>
      <c r="J48" s="102">
        <v>12.46</v>
      </c>
      <c r="K48" s="104">
        <f t="shared" si="0"/>
        <v>99.68</v>
      </c>
      <c r="L48" s="97"/>
    </row>
    <row r="49" spans="1:12">
      <c r="A49" s="93"/>
      <c r="B49" s="100">
        <v>8</v>
      </c>
      <c r="C49" s="110" t="s">
        <v>161</v>
      </c>
      <c r="D49" s="106" t="s">
        <v>161</v>
      </c>
      <c r="E49" s="112" t="s">
        <v>165</v>
      </c>
      <c r="F49" s="106" t="s">
        <v>163</v>
      </c>
      <c r="G49" s="152" t="s">
        <v>166</v>
      </c>
      <c r="H49" s="153"/>
      <c r="I49" s="107" t="s">
        <v>164</v>
      </c>
      <c r="J49" s="102">
        <v>12.46</v>
      </c>
      <c r="K49" s="104">
        <f t="shared" si="0"/>
        <v>99.68</v>
      </c>
      <c r="L49" s="97"/>
    </row>
    <row r="50" spans="1:12">
      <c r="A50" s="93"/>
      <c r="B50" s="100">
        <v>8</v>
      </c>
      <c r="C50" s="110" t="s">
        <v>161</v>
      </c>
      <c r="D50" s="106" t="s">
        <v>161</v>
      </c>
      <c r="E50" s="112" t="s">
        <v>167</v>
      </c>
      <c r="F50" s="106" t="s">
        <v>163</v>
      </c>
      <c r="G50" s="152" t="s">
        <v>91</v>
      </c>
      <c r="H50" s="153"/>
      <c r="I50" s="107" t="s">
        <v>164</v>
      </c>
      <c r="J50" s="102">
        <v>12.46</v>
      </c>
      <c r="K50" s="104">
        <f t="shared" si="0"/>
        <v>99.68</v>
      </c>
      <c r="L50" s="97"/>
    </row>
    <row r="51" spans="1:12">
      <c r="A51" s="93"/>
      <c r="B51" s="100">
        <v>8</v>
      </c>
      <c r="C51" s="110" t="s">
        <v>161</v>
      </c>
      <c r="D51" s="106" t="s">
        <v>161</v>
      </c>
      <c r="E51" s="112" t="s">
        <v>168</v>
      </c>
      <c r="F51" s="106" t="s">
        <v>163</v>
      </c>
      <c r="G51" s="152" t="s">
        <v>100</v>
      </c>
      <c r="H51" s="153"/>
      <c r="I51" s="107" t="s">
        <v>164</v>
      </c>
      <c r="J51" s="102">
        <v>12.46</v>
      </c>
      <c r="K51" s="104">
        <f t="shared" si="0"/>
        <v>99.68</v>
      </c>
      <c r="L51" s="97"/>
    </row>
    <row r="52" spans="1:12">
      <c r="A52" s="93"/>
      <c r="B52" s="100">
        <v>4</v>
      </c>
      <c r="C52" s="110" t="s">
        <v>169</v>
      </c>
      <c r="D52" s="106" t="s">
        <v>285</v>
      </c>
      <c r="E52" s="112" t="s">
        <v>170</v>
      </c>
      <c r="F52" s="106" t="s">
        <v>90</v>
      </c>
      <c r="G52" s="152"/>
      <c r="H52" s="153"/>
      <c r="I52" s="107" t="s">
        <v>171</v>
      </c>
      <c r="J52" s="102">
        <v>30.78</v>
      </c>
      <c r="K52" s="104">
        <f t="shared" si="0"/>
        <v>123.12</v>
      </c>
      <c r="L52" s="97"/>
    </row>
    <row r="53" spans="1:12">
      <c r="A53" s="93"/>
      <c r="B53" s="100">
        <v>8</v>
      </c>
      <c r="C53" s="110" t="s">
        <v>169</v>
      </c>
      <c r="D53" s="106" t="s">
        <v>286</v>
      </c>
      <c r="E53" s="112" t="s">
        <v>172</v>
      </c>
      <c r="F53" s="106" t="s">
        <v>143</v>
      </c>
      <c r="G53" s="152"/>
      <c r="H53" s="153"/>
      <c r="I53" s="107" t="s">
        <v>171</v>
      </c>
      <c r="J53" s="102">
        <v>39.94</v>
      </c>
      <c r="K53" s="104">
        <f t="shared" si="0"/>
        <v>319.52</v>
      </c>
      <c r="L53" s="97"/>
    </row>
    <row r="54" spans="1:12">
      <c r="A54" s="93"/>
      <c r="B54" s="100">
        <v>2</v>
      </c>
      <c r="C54" s="110" t="s">
        <v>173</v>
      </c>
      <c r="D54" s="106" t="s">
        <v>287</v>
      </c>
      <c r="E54" s="112" t="s">
        <v>174</v>
      </c>
      <c r="F54" s="106" t="s">
        <v>118</v>
      </c>
      <c r="G54" s="152"/>
      <c r="H54" s="153"/>
      <c r="I54" s="107" t="s">
        <v>175</v>
      </c>
      <c r="J54" s="102">
        <v>47.27</v>
      </c>
      <c r="K54" s="104">
        <f t="shared" ref="K54:K85" si="1">J54*B54</f>
        <v>94.54</v>
      </c>
      <c r="L54" s="97"/>
    </row>
    <row r="55" spans="1:12">
      <c r="A55" s="93"/>
      <c r="B55" s="100">
        <v>2</v>
      </c>
      <c r="C55" s="110" t="s">
        <v>173</v>
      </c>
      <c r="D55" s="106" t="s">
        <v>288</v>
      </c>
      <c r="E55" s="112" t="s">
        <v>176</v>
      </c>
      <c r="F55" s="106" t="s">
        <v>102</v>
      </c>
      <c r="G55" s="152"/>
      <c r="H55" s="153"/>
      <c r="I55" s="107" t="s">
        <v>175</v>
      </c>
      <c r="J55" s="102">
        <v>50.93</v>
      </c>
      <c r="K55" s="104">
        <f t="shared" si="1"/>
        <v>101.86</v>
      </c>
      <c r="L55" s="97"/>
    </row>
    <row r="56" spans="1:12">
      <c r="A56" s="93"/>
      <c r="B56" s="100">
        <v>6</v>
      </c>
      <c r="C56" s="110" t="s">
        <v>173</v>
      </c>
      <c r="D56" s="106" t="s">
        <v>289</v>
      </c>
      <c r="E56" s="112" t="s">
        <v>177</v>
      </c>
      <c r="F56" s="106" t="s">
        <v>110</v>
      </c>
      <c r="G56" s="152"/>
      <c r="H56" s="153"/>
      <c r="I56" s="107" t="s">
        <v>175</v>
      </c>
      <c r="J56" s="102">
        <v>54.6</v>
      </c>
      <c r="K56" s="104">
        <f t="shared" si="1"/>
        <v>327.60000000000002</v>
      </c>
      <c r="L56" s="97"/>
    </row>
    <row r="57" spans="1:12">
      <c r="A57" s="93"/>
      <c r="B57" s="100">
        <v>4</v>
      </c>
      <c r="C57" s="110" t="s">
        <v>173</v>
      </c>
      <c r="D57" s="106" t="s">
        <v>290</v>
      </c>
      <c r="E57" s="112" t="s">
        <v>178</v>
      </c>
      <c r="F57" s="106" t="s">
        <v>179</v>
      </c>
      <c r="G57" s="152"/>
      <c r="H57" s="153"/>
      <c r="I57" s="107" t="s">
        <v>175</v>
      </c>
      <c r="J57" s="102">
        <v>67.42</v>
      </c>
      <c r="K57" s="104">
        <f t="shared" si="1"/>
        <v>269.68</v>
      </c>
      <c r="L57" s="97"/>
    </row>
    <row r="58" spans="1:12" ht="24">
      <c r="A58" s="93"/>
      <c r="B58" s="100">
        <v>14</v>
      </c>
      <c r="C58" s="110" t="s">
        <v>180</v>
      </c>
      <c r="D58" s="106" t="s">
        <v>291</v>
      </c>
      <c r="E58" s="112" t="s">
        <v>181</v>
      </c>
      <c r="F58" s="106" t="s">
        <v>143</v>
      </c>
      <c r="G58" s="152" t="s">
        <v>97</v>
      </c>
      <c r="H58" s="153"/>
      <c r="I58" s="107" t="s">
        <v>182</v>
      </c>
      <c r="J58" s="102">
        <v>96.74</v>
      </c>
      <c r="K58" s="104">
        <f t="shared" si="1"/>
        <v>1354.36</v>
      </c>
      <c r="L58" s="97"/>
    </row>
    <row r="59" spans="1:12" ht="24">
      <c r="A59" s="93"/>
      <c r="B59" s="100">
        <v>2</v>
      </c>
      <c r="C59" s="110" t="s">
        <v>183</v>
      </c>
      <c r="D59" s="106" t="s">
        <v>292</v>
      </c>
      <c r="E59" s="112" t="s">
        <v>184</v>
      </c>
      <c r="F59" s="106" t="s">
        <v>102</v>
      </c>
      <c r="G59" s="152"/>
      <c r="H59" s="153"/>
      <c r="I59" s="107" t="s">
        <v>185</v>
      </c>
      <c r="J59" s="102">
        <v>91.24</v>
      </c>
      <c r="K59" s="104">
        <f t="shared" si="1"/>
        <v>182.48</v>
      </c>
      <c r="L59" s="97"/>
    </row>
    <row r="60" spans="1:12">
      <c r="A60" s="93"/>
      <c r="B60" s="100">
        <v>2</v>
      </c>
      <c r="C60" s="110" t="s">
        <v>186</v>
      </c>
      <c r="D60" s="106" t="s">
        <v>293</v>
      </c>
      <c r="E60" s="112" t="s">
        <v>187</v>
      </c>
      <c r="F60" s="106" t="s">
        <v>188</v>
      </c>
      <c r="G60" s="152"/>
      <c r="H60" s="153"/>
      <c r="I60" s="107" t="s">
        <v>189</v>
      </c>
      <c r="J60" s="102">
        <v>32.61</v>
      </c>
      <c r="K60" s="104">
        <f t="shared" si="1"/>
        <v>65.22</v>
      </c>
      <c r="L60" s="97"/>
    </row>
    <row r="61" spans="1:12">
      <c r="A61" s="93"/>
      <c r="B61" s="100">
        <v>4</v>
      </c>
      <c r="C61" s="110" t="s">
        <v>190</v>
      </c>
      <c r="D61" s="106" t="s">
        <v>294</v>
      </c>
      <c r="E61" s="112" t="s">
        <v>191</v>
      </c>
      <c r="F61" s="106" t="s">
        <v>114</v>
      </c>
      <c r="G61" s="152"/>
      <c r="H61" s="153"/>
      <c r="I61" s="107" t="s">
        <v>192</v>
      </c>
      <c r="J61" s="102">
        <v>43.61</v>
      </c>
      <c r="K61" s="104">
        <f t="shared" si="1"/>
        <v>174.44</v>
      </c>
      <c r="L61" s="97"/>
    </row>
    <row r="62" spans="1:12">
      <c r="A62" s="93"/>
      <c r="B62" s="100">
        <v>6</v>
      </c>
      <c r="C62" s="110" t="s">
        <v>193</v>
      </c>
      <c r="D62" s="106" t="s">
        <v>295</v>
      </c>
      <c r="E62" s="112" t="s">
        <v>194</v>
      </c>
      <c r="F62" s="106" t="s">
        <v>102</v>
      </c>
      <c r="G62" s="152"/>
      <c r="H62" s="153"/>
      <c r="I62" s="107" t="s">
        <v>195</v>
      </c>
      <c r="J62" s="102">
        <v>43.61</v>
      </c>
      <c r="K62" s="104">
        <f t="shared" si="1"/>
        <v>261.65999999999997</v>
      </c>
      <c r="L62" s="97"/>
    </row>
    <row r="63" spans="1:12" ht="24">
      <c r="A63" s="93"/>
      <c r="B63" s="100">
        <v>4</v>
      </c>
      <c r="C63" s="110" t="s">
        <v>196</v>
      </c>
      <c r="D63" s="106" t="s">
        <v>296</v>
      </c>
      <c r="E63" s="112" t="s">
        <v>197</v>
      </c>
      <c r="F63" s="106" t="s">
        <v>106</v>
      </c>
      <c r="G63" s="152"/>
      <c r="H63" s="153"/>
      <c r="I63" s="107" t="s">
        <v>198</v>
      </c>
      <c r="J63" s="102">
        <v>76.58</v>
      </c>
      <c r="K63" s="104">
        <f t="shared" si="1"/>
        <v>306.32</v>
      </c>
      <c r="L63" s="97"/>
    </row>
    <row r="64" spans="1:12" ht="24">
      <c r="A64" s="93"/>
      <c r="B64" s="100">
        <v>4</v>
      </c>
      <c r="C64" s="110" t="s">
        <v>199</v>
      </c>
      <c r="D64" s="106" t="s">
        <v>297</v>
      </c>
      <c r="E64" s="112" t="s">
        <v>200</v>
      </c>
      <c r="F64" s="106" t="s">
        <v>110</v>
      </c>
      <c r="G64" s="152" t="s">
        <v>201</v>
      </c>
      <c r="H64" s="153"/>
      <c r="I64" s="107" t="s">
        <v>202</v>
      </c>
      <c r="J64" s="102">
        <v>25.28</v>
      </c>
      <c r="K64" s="104">
        <f t="shared" si="1"/>
        <v>101.12</v>
      </c>
      <c r="L64" s="97"/>
    </row>
    <row r="65" spans="1:12">
      <c r="A65" s="93"/>
      <c r="B65" s="100">
        <v>4</v>
      </c>
      <c r="C65" s="110" t="s">
        <v>203</v>
      </c>
      <c r="D65" s="106" t="s">
        <v>298</v>
      </c>
      <c r="E65" s="112" t="s">
        <v>204</v>
      </c>
      <c r="F65" s="106" t="s">
        <v>114</v>
      </c>
      <c r="G65" s="152" t="s">
        <v>201</v>
      </c>
      <c r="H65" s="153"/>
      <c r="I65" s="107" t="s">
        <v>205</v>
      </c>
      <c r="J65" s="102">
        <v>20.89</v>
      </c>
      <c r="K65" s="104">
        <f t="shared" si="1"/>
        <v>83.56</v>
      </c>
      <c r="L65" s="97"/>
    </row>
    <row r="66" spans="1:12">
      <c r="A66" s="93"/>
      <c r="B66" s="100">
        <v>4</v>
      </c>
      <c r="C66" s="110" t="s">
        <v>206</v>
      </c>
      <c r="D66" s="106" t="s">
        <v>299</v>
      </c>
      <c r="E66" s="112" t="s">
        <v>207</v>
      </c>
      <c r="F66" s="106" t="s">
        <v>96</v>
      </c>
      <c r="G66" s="152" t="s">
        <v>97</v>
      </c>
      <c r="H66" s="153"/>
      <c r="I66" s="107" t="s">
        <v>208</v>
      </c>
      <c r="J66" s="102">
        <v>13.92</v>
      </c>
      <c r="K66" s="104">
        <f t="shared" si="1"/>
        <v>55.68</v>
      </c>
      <c r="L66" s="97"/>
    </row>
    <row r="67" spans="1:12">
      <c r="A67" s="93"/>
      <c r="B67" s="100">
        <v>12</v>
      </c>
      <c r="C67" s="110" t="s">
        <v>206</v>
      </c>
      <c r="D67" s="106" t="s">
        <v>299</v>
      </c>
      <c r="E67" s="112" t="s">
        <v>209</v>
      </c>
      <c r="F67" s="106" t="s">
        <v>96</v>
      </c>
      <c r="G67" s="152" t="s">
        <v>115</v>
      </c>
      <c r="H67" s="153"/>
      <c r="I67" s="107" t="s">
        <v>208</v>
      </c>
      <c r="J67" s="102">
        <v>13.92</v>
      </c>
      <c r="K67" s="104">
        <f t="shared" si="1"/>
        <v>167.04</v>
      </c>
      <c r="L67" s="97"/>
    </row>
    <row r="68" spans="1:12">
      <c r="A68" s="93"/>
      <c r="B68" s="100">
        <v>6</v>
      </c>
      <c r="C68" s="110" t="s">
        <v>206</v>
      </c>
      <c r="D68" s="106" t="s">
        <v>299</v>
      </c>
      <c r="E68" s="112" t="s">
        <v>210</v>
      </c>
      <c r="F68" s="106" t="s">
        <v>96</v>
      </c>
      <c r="G68" s="152" t="s">
        <v>124</v>
      </c>
      <c r="H68" s="153"/>
      <c r="I68" s="107" t="s">
        <v>208</v>
      </c>
      <c r="J68" s="102">
        <v>13.92</v>
      </c>
      <c r="K68" s="104">
        <f t="shared" si="1"/>
        <v>83.52</v>
      </c>
      <c r="L68" s="97"/>
    </row>
    <row r="69" spans="1:12">
      <c r="A69" s="93"/>
      <c r="B69" s="100">
        <v>2</v>
      </c>
      <c r="C69" s="110" t="s">
        <v>206</v>
      </c>
      <c r="D69" s="106" t="s">
        <v>299</v>
      </c>
      <c r="E69" s="112" t="s">
        <v>211</v>
      </c>
      <c r="F69" s="106" t="s">
        <v>96</v>
      </c>
      <c r="G69" s="152" t="s">
        <v>91</v>
      </c>
      <c r="H69" s="153"/>
      <c r="I69" s="107" t="s">
        <v>208</v>
      </c>
      <c r="J69" s="102">
        <v>13.92</v>
      </c>
      <c r="K69" s="104">
        <f t="shared" si="1"/>
        <v>27.84</v>
      </c>
      <c r="L69" s="97"/>
    </row>
    <row r="70" spans="1:12">
      <c r="A70" s="93"/>
      <c r="B70" s="100">
        <v>8</v>
      </c>
      <c r="C70" s="110" t="s">
        <v>206</v>
      </c>
      <c r="D70" s="106" t="s">
        <v>300</v>
      </c>
      <c r="E70" s="112" t="s">
        <v>212</v>
      </c>
      <c r="F70" s="106" t="s">
        <v>188</v>
      </c>
      <c r="G70" s="152" t="s">
        <v>124</v>
      </c>
      <c r="H70" s="153"/>
      <c r="I70" s="107" t="s">
        <v>208</v>
      </c>
      <c r="J70" s="102">
        <v>16.12</v>
      </c>
      <c r="K70" s="104">
        <f t="shared" si="1"/>
        <v>128.96</v>
      </c>
      <c r="L70" s="97"/>
    </row>
    <row r="71" spans="1:12">
      <c r="A71" s="93"/>
      <c r="B71" s="100">
        <v>4</v>
      </c>
      <c r="C71" s="110" t="s">
        <v>206</v>
      </c>
      <c r="D71" s="106" t="s">
        <v>301</v>
      </c>
      <c r="E71" s="112" t="s">
        <v>213</v>
      </c>
      <c r="F71" s="106" t="s">
        <v>106</v>
      </c>
      <c r="G71" s="152" t="s">
        <v>97</v>
      </c>
      <c r="H71" s="153"/>
      <c r="I71" s="107" t="s">
        <v>208</v>
      </c>
      <c r="J71" s="102">
        <v>17.59</v>
      </c>
      <c r="K71" s="104">
        <f t="shared" si="1"/>
        <v>70.36</v>
      </c>
      <c r="L71" s="97"/>
    </row>
    <row r="72" spans="1:12">
      <c r="A72" s="93"/>
      <c r="B72" s="100">
        <v>4</v>
      </c>
      <c r="C72" s="110" t="s">
        <v>206</v>
      </c>
      <c r="D72" s="106" t="s">
        <v>301</v>
      </c>
      <c r="E72" s="112" t="s">
        <v>214</v>
      </c>
      <c r="F72" s="106" t="s">
        <v>106</v>
      </c>
      <c r="G72" s="152" t="s">
        <v>115</v>
      </c>
      <c r="H72" s="153"/>
      <c r="I72" s="107" t="s">
        <v>208</v>
      </c>
      <c r="J72" s="102">
        <v>17.59</v>
      </c>
      <c r="K72" s="104">
        <f t="shared" si="1"/>
        <v>70.36</v>
      </c>
      <c r="L72" s="97"/>
    </row>
    <row r="73" spans="1:12">
      <c r="A73" s="93"/>
      <c r="B73" s="100">
        <v>4</v>
      </c>
      <c r="C73" s="110" t="s">
        <v>206</v>
      </c>
      <c r="D73" s="106" t="s">
        <v>301</v>
      </c>
      <c r="E73" s="112" t="s">
        <v>215</v>
      </c>
      <c r="F73" s="106" t="s">
        <v>106</v>
      </c>
      <c r="G73" s="152" t="s">
        <v>100</v>
      </c>
      <c r="H73" s="153"/>
      <c r="I73" s="107" t="s">
        <v>208</v>
      </c>
      <c r="J73" s="102">
        <v>17.59</v>
      </c>
      <c r="K73" s="104">
        <f t="shared" si="1"/>
        <v>70.36</v>
      </c>
      <c r="L73" s="97"/>
    </row>
    <row r="74" spans="1:12">
      <c r="A74" s="93"/>
      <c r="B74" s="100">
        <v>4</v>
      </c>
      <c r="C74" s="110" t="s">
        <v>206</v>
      </c>
      <c r="D74" s="106" t="s">
        <v>302</v>
      </c>
      <c r="E74" s="112" t="s">
        <v>216</v>
      </c>
      <c r="F74" s="106" t="s">
        <v>114</v>
      </c>
      <c r="G74" s="152" t="s">
        <v>97</v>
      </c>
      <c r="H74" s="153"/>
      <c r="I74" s="107" t="s">
        <v>208</v>
      </c>
      <c r="J74" s="102">
        <v>19.05</v>
      </c>
      <c r="K74" s="104">
        <f t="shared" si="1"/>
        <v>76.2</v>
      </c>
      <c r="L74" s="97"/>
    </row>
    <row r="75" spans="1:12">
      <c r="A75" s="93"/>
      <c r="B75" s="100">
        <v>6</v>
      </c>
      <c r="C75" s="110" t="s">
        <v>206</v>
      </c>
      <c r="D75" s="106" t="s">
        <v>302</v>
      </c>
      <c r="E75" s="112" t="s">
        <v>217</v>
      </c>
      <c r="F75" s="106" t="s">
        <v>114</v>
      </c>
      <c r="G75" s="152" t="s">
        <v>100</v>
      </c>
      <c r="H75" s="153"/>
      <c r="I75" s="107" t="s">
        <v>208</v>
      </c>
      <c r="J75" s="102">
        <v>19.05</v>
      </c>
      <c r="K75" s="104">
        <f t="shared" si="1"/>
        <v>114.30000000000001</v>
      </c>
      <c r="L75" s="97"/>
    </row>
    <row r="76" spans="1:12">
      <c r="A76" s="93"/>
      <c r="B76" s="100">
        <v>4</v>
      </c>
      <c r="C76" s="110" t="s">
        <v>206</v>
      </c>
      <c r="D76" s="106" t="s">
        <v>302</v>
      </c>
      <c r="E76" s="112" t="s">
        <v>218</v>
      </c>
      <c r="F76" s="106" t="s">
        <v>114</v>
      </c>
      <c r="G76" s="152" t="s">
        <v>94</v>
      </c>
      <c r="H76" s="153"/>
      <c r="I76" s="107" t="s">
        <v>208</v>
      </c>
      <c r="J76" s="102">
        <v>19.05</v>
      </c>
      <c r="K76" s="104">
        <f t="shared" si="1"/>
        <v>76.2</v>
      </c>
      <c r="L76" s="97"/>
    </row>
    <row r="77" spans="1:12">
      <c r="A77" s="93"/>
      <c r="B77" s="100">
        <v>12</v>
      </c>
      <c r="C77" s="110" t="s">
        <v>206</v>
      </c>
      <c r="D77" s="106" t="s">
        <v>303</v>
      </c>
      <c r="E77" s="112" t="s">
        <v>219</v>
      </c>
      <c r="F77" s="106" t="s">
        <v>118</v>
      </c>
      <c r="G77" s="152" t="s">
        <v>115</v>
      </c>
      <c r="H77" s="153"/>
      <c r="I77" s="107" t="s">
        <v>208</v>
      </c>
      <c r="J77" s="102">
        <v>20.52</v>
      </c>
      <c r="K77" s="104">
        <f t="shared" si="1"/>
        <v>246.24</v>
      </c>
      <c r="L77" s="97"/>
    </row>
    <row r="78" spans="1:12" ht="24">
      <c r="A78" s="93"/>
      <c r="B78" s="100">
        <v>2</v>
      </c>
      <c r="C78" s="110" t="s">
        <v>220</v>
      </c>
      <c r="D78" s="106" t="s">
        <v>304</v>
      </c>
      <c r="E78" s="112" t="s">
        <v>221</v>
      </c>
      <c r="F78" s="106" t="s">
        <v>90</v>
      </c>
      <c r="G78" s="152"/>
      <c r="H78" s="153"/>
      <c r="I78" s="107" t="s">
        <v>222</v>
      </c>
      <c r="J78" s="102">
        <v>15.76</v>
      </c>
      <c r="K78" s="104">
        <f t="shared" si="1"/>
        <v>31.52</v>
      </c>
      <c r="L78" s="97"/>
    </row>
    <row r="79" spans="1:12" ht="24">
      <c r="A79" s="93"/>
      <c r="B79" s="100">
        <v>2</v>
      </c>
      <c r="C79" s="110" t="s">
        <v>220</v>
      </c>
      <c r="D79" s="106" t="s">
        <v>305</v>
      </c>
      <c r="E79" s="112" t="s">
        <v>223</v>
      </c>
      <c r="F79" s="106" t="s">
        <v>188</v>
      </c>
      <c r="G79" s="152"/>
      <c r="H79" s="153"/>
      <c r="I79" s="107" t="s">
        <v>222</v>
      </c>
      <c r="J79" s="102">
        <v>16.86</v>
      </c>
      <c r="K79" s="104">
        <f t="shared" si="1"/>
        <v>33.72</v>
      </c>
      <c r="L79" s="97"/>
    </row>
    <row r="80" spans="1:12" ht="24">
      <c r="A80" s="93"/>
      <c r="B80" s="100">
        <v>4</v>
      </c>
      <c r="C80" s="110" t="s">
        <v>220</v>
      </c>
      <c r="D80" s="106" t="s">
        <v>306</v>
      </c>
      <c r="E80" s="112" t="s">
        <v>224</v>
      </c>
      <c r="F80" s="106" t="s">
        <v>225</v>
      </c>
      <c r="G80" s="152"/>
      <c r="H80" s="153"/>
      <c r="I80" s="107" t="s">
        <v>222</v>
      </c>
      <c r="J80" s="102">
        <v>17.59</v>
      </c>
      <c r="K80" s="104">
        <f t="shared" si="1"/>
        <v>70.36</v>
      </c>
      <c r="L80" s="97"/>
    </row>
    <row r="81" spans="1:12" ht="24">
      <c r="A81" s="93"/>
      <c r="B81" s="100">
        <v>6</v>
      </c>
      <c r="C81" s="110" t="s">
        <v>220</v>
      </c>
      <c r="D81" s="106" t="s">
        <v>307</v>
      </c>
      <c r="E81" s="112" t="s">
        <v>226</v>
      </c>
      <c r="F81" s="106" t="s">
        <v>227</v>
      </c>
      <c r="G81" s="152"/>
      <c r="H81" s="153"/>
      <c r="I81" s="107" t="s">
        <v>222</v>
      </c>
      <c r="J81" s="102">
        <v>91.24</v>
      </c>
      <c r="K81" s="104">
        <f t="shared" si="1"/>
        <v>547.43999999999994</v>
      </c>
      <c r="L81" s="97"/>
    </row>
    <row r="82" spans="1:12" ht="24">
      <c r="A82" s="93"/>
      <c r="B82" s="100">
        <v>6</v>
      </c>
      <c r="C82" s="110" t="s">
        <v>220</v>
      </c>
      <c r="D82" s="106" t="s">
        <v>308</v>
      </c>
      <c r="E82" s="112" t="s">
        <v>228</v>
      </c>
      <c r="F82" s="106" t="s">
        <v>229</v>
      </c>
      <c r="G82" s="152"/>
      <c r="H82" s="153"/>
      <c r="I82" s="107" t="s">
        <v>222</v>
      </c>
      <c r="J82" s="102">
        <v>105.9</v>
      </c>
      <c r="K82" s="104">
        <f t="shared" si="1"/>
        <v>635.40000000000009</v>
      </c>
      <c r="L82" s="97"/>
    </row>
    <row r="83" spans="1:12" ht="24">
      <c r="A83" s="93"/>
      <c r="B83" s="100">
        <v>2</v>
      </c>
      <c r="C83" s="110" t="s">
        <v>220</v>
      </c>
      <c r="D83" s="106" t="s">
        <v>309</v>
      </c>
      <c r="E83" s="112" t="s">
        <v>230</v>
      </c>
      <c r="F83" s="106" t="s">
        <v>128</v>
      </c>
      <c r="G83" s="152"/>
      <c r="H83" s="153"/>
      <c r="I83" s="107" t="s">
        <v>222</v>
      </c>
      <c r="J83" s="102">
        <v>138.88</v>
      </c>
      <c r="K83" s="104">
        <f t="shared" si="1"/>
        <v>277.76</v>
      </c>
      <c r="L83" s="97"/>
    </row>
    <row r="84" spans="1:12" ht="24">
      <c r="A84" s="93"/>
      <c r="B84" s="100">
        <v>4</v>
      </c>
      <c r="C84" s="110" t="s">
        <v>231</v>
      </c>
      <c r="D84" s="106" t="s">
        <v>310</v>
      </c>
      <c r="E84" s="112" t="s">
        <v>232</v>
      </c>
      <c r="F84" s="106" t="s">
        <v>188</v>
      </c>
      <c r="G84" s="152" t="s">
        <v>233</v>
      </c>
      <c r="H84" s="153"/>
      <c r="I84" s="107" t="s">
        <v>234</v>
      </c>
      <c r="J84" s="102">
        <v>91.24</v>
      </c>
      <c r="K84" s="104">
        <f t="shared" si="1"/>
        <v>364.96</v>
      </c>
      <c r="L84" s="97"/>
    </row>
    <row r="85" spans="1:12" ht="24">
      <c r="A85" s="93"/>
      <c r="B85" s="100">
        <v>14</v>
      </c>
      <c r="C85" s="110" t="s">
        <v>235</v>
      </c>
      <c r="D85" s="106" t="s">
        <v>311</v>
      </c>
      <c r="E85" s="112" t="s">
        <v>236</v>
      </c>
      <c r="F85" s="106" t="s">
        <v>237</v>
      </c>
      <c r="G85" s="152" t="s">
        <v>97</v>
      </c>
      <c r="H85" s="153"/>
      <c r="I85" s="107" t="s">
        <v>238</v>
      </c>
      <c r="J85" s="102">
        <v>36.28</v>
      </c>
      <c r="K85" s="104">
        <f t="shared" si="1"/>
        <v>507.92</v>
      </c>
      <c r="L85" s="97"/>
    </row>
    <row r="86" spans="1:12" ht="24">
      <c r="A86" s="93"/>
      <c r="B86" s="100">
        <v>4</v>
      </c>
      <c r="C86" s="110" t="s">
        <v>235</v>
      </c>
      <c r="D86" s="106" t="s">
        <v>312</v>
      </c>
      <c r="E86" s="112" t="s">
        <v>239</v>
      </c>
      <c r="F86" s="106" t="s">
        <v>106</v>
      </c>
      <c r="G86" s="152" t="s">
        <v>97</v>
      </c>
      <c r="H86" s="153"/>
      <c r="I86" s="107" t="s">
        <v>238</v>
      </c>
      <c r="J86" s="102">
        <v>47.27</v>
      </c>
      <c r="K86" s="104">
        <f t="shared" ref="K86:K99" si="2">J86*B86</f>
        <v>189.08</v>
      </c>
      <c r="L86" s="97"/>
    </row>
    <row r="87" spans="1:12" ht="24">
      <c r="A87" s="93"/>
      <c r="B87" s="100">
        <v>4</v>
      </c>
      <c r="C87" s="110" t="s">
        <v>235</v>
      </c>
      <c r="D87" s="106" t="s">
        <v>313</v>
      </c>
      <c r="E87" s="112" t="s">
        <v>240</v>
      </c>
      <c r="F87" s="106" t="s">
        <v>121</v>
      </c>
      <c r="G87" s="152" t="s">
        <v>97</v>
      </c>
      <c r="H87" s="153"/>
      <c r="I87" s="107" t="s">
        <v>238</v>
      </c>
      <c r="J87" s="102">
        <v>69.260000000000005</v>
      </c>
      <c r="K87" s="104">
        <f t="shared" si="2"/>
        <v>277.04000000000002</v>
      </c>
      <c r="L87" s="97"/>
    </row>
    <row r="88" spans="1:12" ht="24">
      <c r="A88" s="93"/>
      <c r="B88" s="100">
        <v>4</v>
      </c>
      <c r="C88" s="110" t="s">
        <v>235</v>
      </c>
      <c r="D88" s="106" t="s">
        <v>314</v>
      </c>
      <c r="E88" s="112" t="s">
        <v>241</v>
      </c>
      <c r="F88" s="106" t="s">
        <v>242</v>
      </c>
      <c r="G88" s="152" t="s">
        <v>97</v>
      </c>
      <c r="H88" s="153"/>
      <c r="I88" s="107" t="s">
        <v>238</v>
      </c>
      <c r="J88" s="102">
        <v>49.1</v>
      </c>
      <c r="K88" s="104">
        <f t="shared" si="2"/>
        <v>196.4</v>
      </c>
      <c r="L88" s="97"/>
    </row>
    <row r="89" spans="1:12" ht="24">
      <c r="A89" s="93"/>
      <c r="B89" s="100">
        <v>2</v>
      </c>
      <c r="C89" s="110" t="s">
        <v>243</v>
      </c>
      <c r="D89" s="106" t="s">
        <v>315</v>
      </c>
      <c r="E89" s="112" t="s">
        <v>244</v>
      </c>
      <c r="F89" s="106" t="s">
        <v>225</v>
      </c>
      <c r="G89" s="152"/>
      <c r="H89" s="153"/>
      <c r="I89" s="107" t="s">
        <v>245</v>
      </c>
      <c r="J89" s="102">
        <v>98.57</v>
      </c>
      <c r="K89" s="104">
        <f t="shared" si="2"/>
        <v>197.14</v>
      </c>
      <c r="L89" s="97"/>
    </row>
    <row r="90" spans="1:12" ht="24">
      <c r="A90" s="93"/>
      <c r="B90" s="100">
        <v>2</v>
      </c>
      <c r="C90" s="110" t="s">
        <v>243</v>
      </c>
      <c r="D90" s="106" t="s">
        <v>316</v>
      </c>
      <c r="E90" s="112" t="s">
        <v>246</v>
      </c>
      <c r="F90" s="106" t="s">
        <v>106</v>
      </c>
      <c r="G90" s="152"/>
      <c r="H90" s="153"/>
      <c r="I90" s="107" t="s">
        <v>245</v>
      </c>
      <c r="J90" s="102">
        <v>105.9</v>
      </c>
      <c r="K90" s="104">
        <f t="shared" si="2"/>
        <v>211.8</v>
      </c>
      <c r="L90" s="97"/>
    </row>
    <row r="91" spans="1:12" ht="24">
      <c r="A91" s="93"/>
      <c r="B91" s="100">
        <v>2</v>
      </c>
      <c r="C91" s="110" t="s">
        <v>243</v>
      </c>
      <c r="D91" s="106" t="s">
        <v>317</v>
      </c>
      <c r="E91" s="112" t="s">
        <v>247</v>
      </c>
      <c r="F91" s="106" t="s">
        <v>114</v>
      </c>
      <c r="G91" s="152"/>
      <c r="H91" s="153"/>
      <c r="I91" s="107" t="s">
        <v>245</v>
      </c>
      <c r="J91" s="102">
        <v>113.23</v>
      </c>
      <c r="K91" s="104">
        <f t="shared" si="2"/>
        <v>226.46</v>
      </c>
      <c r="L91" s="97"/>
    </row>
    <row r="92" spans="1:12" ht="24">
      <c r="A92" s="93"/>
      <c r="B92" s="100">
        <v>2</v>
      </c>
      <c r="C92" s="110" t="s">
        <v>243</v>
      </c>
      <c r="D92" s="106" t="s">
        <v>318</v>
      </c>
      <c r="E92" s="112" t="s">
        <v>248</v>
      </c>
      <c r="F92" s="106" t="s">
        <v>118</v>
      </c>
      <c r="G92" s="152"/>
      <c r="H92" s="153"/>
      <c r="I92" s="107" t="s">
        <v>245</v>
      </c>
      <c r="J92" s="102">
        <v>120.56</v>
      </c>
      <c r="K92" s="104">
        <f t="shared" si="2"/>
        <v>241.12</v>
      </c>
      <c r="L92" s="97"/>
    </row>
    <row r="93" spans="1:12" ht="24">
      <c r="A93" s="93"/>
      <c r="B93" s="100">
        <v>2</v>
      </c>
      <c r="C93" s="110" t="s">
        <v>243</v>
      </c>
      <c r="D93" s="106" t="s">
        <v>319</v>
      </c>
      <c r="E93" s="112" t="s">
        <v>249</v>
      </c>
      <c r="F93" s="106" t="s">
        <v>102</v>
      </c>
      <c r="G93" s="152"/>
      <c r="H93" s="153"/>
      <c r="I93" s="107" t="s">
        <v>245</v>
      </c>
      <c r="J93" s="102">
        <v>129.72</v>
      </c>
      <c r="K93" s="104">
        <f t="shared" si="2"/>
        <v>259.44</v>
      </c>
      <c r="L93" s="97"/>
    </row>
    <row r="94" spans="1:12" ht="24">
      <c r="A94" s="93"/>
      <c r="B94" s="100">
        <v>2</v>
      </c>
      <c r="C94" s="110" t="s">
        <v>243</v>
      </c>
      <c r="D94" s="106" t="s">
        <v>320</v>
      </c>
      <c r="E94" s="112" t="s">
        <v>250</v>
      </c>
      <c r="F94" s="106" t="s">
        <v>110</v>
      </c>
      <c r="G94" s="152"/>
      <c r="H94" s="153"/>
      <c r="I94" s="107" t="s">
        <v>245</v>
      </c>
      <c r="J94" s="102">
        <v>138.88</v>
      </c>
      <c r="K94" s="104">
        <f t="shared" si="2"/>
        <v>277.76</v>
      </c>
      <c r="L94" s="97"/>
    </row>
    <row r="95" spans="1:12" ht="24">
      <c r="A95" s="93"/>
      <c r="B95" s="100">
        <v>2</v>
      </c>
      <c r="C95" s="110" t="s">
        <v>243</v>
      </c>
      <c r="D95" s="106" t="s">
        <v>321</v>
      </c>
      <c r="E95" s="112" t="s">
        <v>251</v>
      </c>
      <c r="F95" s="106" t="s">
        <v>121</v>
      </c>
      <c r="G95" s="152"/>
      <c r="H95" s="153"/>
      <c r="I95" s="107" t="s">
        <v>245</v>
      </c>
      <c r="J95" s="102">
        <v>148.04</v>
      </c>
      <c r="K95" s="104">
        <f t="shared" si="2"/>
        <v>296.08</v>
      </c>
      <c r="L95" s="97"/>
    </row>
    <row r="96" spans="1:12" ht="24">
      <c r="A96" s="93"/>
      <c r="B96" s="100">
        <v>2</v>
      </c>
      <c r="C96" s="110" t="s">
        <v>243</v>
      </c>
      <c r="D96" s="106" t="s">
        <v>322</v>
      </c>
      <c r="E96" s="112" t="s">
        <v>252</v>
      </c>
      <c r="F96" s="106" t="s">
        <v>179</v>
      </c>
      <c r="G96" s="152"/>
      <c r="H96" s="153"/>
      <c r="I96" s="107" t="s">
        <v>245</v>
      </c>
      <c r="J96" s="102">
        <v>162.69999999999999</v>
      </c>
      <c r="K96" s="104">
        <f t="shared" si="2"/>
        <v>325.39999999999998</v>
      </c>
      <c r="L96" s="97"/>
    </row>
    <row r="97" spans="1:12">
      <c r="A97" s="93"/>
      <c r="B97" s="100">
        <v>6</v>
      </c>
      <c r="C97" s="110" t="s">
        <v>253</v>
      </c>
      <c r="D97" s="106" t="s">
        <v>323</v>
      </c>
      <c r="E97" s="112" t="s">
        <v>254</v>
      </c>
      <c r="F97" s="106" t="s">
        <v>114</v>
      </c>
      <c r="G97" s="152" t="s">
        <v>100</v>
      </c>
      <c r="H97" s="153"/>
      <c r="I97" s="107" t="s">
        <v>255</v>
      </c>
      <c r="J97" s="102">
        <v>21.62</v>
      </c>
      <c r="K97" s="104">
        <f t="shared" si="2"/>
        <v>129.72</v>
      </c>
      <c r="L97" s="97"/>
    </row>
    <row r="98" spans="1:12">
      <c r="A98" s="93"/>
      <c r="B98" s="100">
        <v>2</v>
      </c>
      <c r="C98" s="110" t="s">
        <v>256</v>
      </c>
      <c r="D98" s="106" t="s">
        <v>324</v>
      </c>
      <c r="E98" s="112" t="s">
        <v>257</v>
      </c>
      <c r="F98" s="106" t="s">
        <v>96</v>
      </c>
      <c r="G98" s="152" t="s">
        <v>97</v>
      </c>
      <c r="H98" s="153"/>
      <c r="I98" s="107" t="s">
        <v>258</v>
      </c>
      <c r="J98" s="102">
        <v>14.29</v>
      </c>
      <c r="K98" s="104">
        <f t="shared" si="2"/>
        <v>28.58</v>
      </c>
      <c r="L98" s="97"/>
    </row>
    <row r="99" spans="1:12">
      <c r="A99" s="93"/>
      <c r="B99" s="101">
        <v>8</v>
      </c>
      <c r="C99" s="111" t="s">
        <v>259</v>
      </c>
      <c r="D99" s="108" t="s">
        <v>325</v>
      </c>
      <c r="E99" s="113" t="s">
        <v>260</v>
      </c>
      <c r="F99" s="108" t="s">
        <v>114</v>
      </c>
      <c r="G99" s="154" t="s">
        <v>97</v>
      </c>
      <c r="H99" s="155"/>
      <c r="I99" s="109" t="s">
        <v>261</v>
      </c>
      <c r="J99" s="103">
        <v>18.32</v>
      </c>
      <c r="K99" s="105">
        <f t="shared" si="2"/>
        <v>146.56</v>
      </c>
      <c r="L99" s="97"/>
    </row>
    <row r="100" spans="1:12" ht="13.5" thickBot="1">
      <c r="A100" s="93"/>
      <c r="B100" s="130"/>
      <c r="C100" s="120"/>
      <c r="D100" s="120"/>
      <c r="E100" s="120"/>
      <c r="F100" s="120"/>
      <c r="G100" s="120"/>
      <c r="H100" s="120"/>
      <c r="I100" s="120"/>
      <c r="J100" s="126" t="s">
        <v>62</v>
      </c>
      <c r="K100" s="123">
        <f>SUM(K22:K99)</f>
        <v>15948.660000000002</v>
      </c>
      <c r="L100" s="97"/>
    </row>
    <row r="101" spans="1:12">
      <c r="A101" s="93"/>
      <c r="B101" s="120"/>
      <c r="C101" s="138" t="s">
        <v>329</v>
      </c>
      <c r="D101" s="140"/>
      <c r="E101" s="140"/>
      <c r="F101" s="136"/>
      <c r="G101" s="136"/>
      <c r="H101" s="134"/>
      <c r="I101" s="120"/>
      <c r="J101" s="142" t="s">
        <v>331</v>
      </c>
      <c r="K101" s="123">
        <f>K100*-40%</f>
        <v>-6379.4640000000009</v>
      </c>
      <c r="L101" s="97"/>
    </row>
    <row r="102" spans="1:12" ht="13.5" outlineLevel="1" thickBot="1">
      <c r="A102" s="93"/>
      <c r="B102" s="120"/>
      <c r="C102" s="141" t="s">
        <v>330</v>
      </c>
      <c r="D102" s="139">
        <v>44637</v>
      </c>
      <c r="E102" s="135">
        <v>45426</v>
      </c>
      <c r="F102" s="135">
        <f>K10+90</f>
        <v>45530</v>
      </c>
      <c r="G102" s="137"/>
      <c r="H102" s="133"/>
      <c r="I102" s="120"/>
      <c r="J102" s="142" t="s">
        <v>332</v>
      </c>
      <c r="K102" s="123">
        <v>0</v>
      </c>
      <c r="L102" s="97"/>
    </row>
    <row r="103" spans="1:12">
      <c r="A103" s="93"/>
      <c r="B103" s="120"/>
      <c r="C103" s="120"/>
      <c r="D103" s="120"/>
      <c r="E103" s="120"/>
      <c r="F103" s="120"/>
      <c r="G103" s="120"/>
      <c r="H103" s="120"/>
      <c r="I103" s="120"/>
      <c r="J103" s="126" t="s">
        <v>63</v>
      </c>
      <c r="K103" s="123">
        <f>SUM(K100:K102)</f>
        <v>9569.1959999999999</v>
      </c>
      <c r="L103" s="97"/>
    </row>
    <row r="104" spans="1:12">
      <c r="A104" s="6"/>
      <c r="B104" s="7"/>
      <c r="C104" s="7"/>
      <c r="D104" s="7"/>
      <c r="E104" s="7"/>
      <c r="F104" s="7"/>
      <c r="G104" s="7"/>
      <c r="H104" s="7"/>
      <c r="I104" s="7" t="s">
        <v>333</v>
      </c>
      <c r="J104" s="7"/>
      <c r="K104" s="7"/>
      <c r="L104" s="8"/>
    </row>
    <row r="106" spans="1:12">
      <c r="I106" s="1" t="s">
        <v>80</v>
      </c>
      <c r="J106" s="79">
        <f>'Tax Invoice'!E14</f>
        <v>1</v>
      </c>
    </row>
    <row r="107" spans="1:12">
      <c r="I107" s="1" t="s">
        <v>74</v>
      </c>
      <c r="J107" s="79">
        <v>33.79</v>
      </c>
    </row>
    <row r="108" spans="1:12">
      <c r="I108" s="1" t="s">
        <v>75</v>
      </c>
      <c r="J108" s="79">
        <f>J110/J107</f>
        <v>471.99348919798763</v>
      </c>
    </row>
    <row r="109" spans="1:12">
      <c r="I109" s="1" t="s">
        <v>76</v>
      </c>
      <c r="J109" s="79">
        <f>J111/J107</f>
        <v>283.19609351879257</v>
      </c>
    </row>
    <row r="110" spans="1:12">
      <c r="I110" s="1" t="s">
        <v>77</v>
      </c>
      <c r="J110" s="79">
        <f>K100*J106</f>
        <v>15948.660000000002</v>
      </c>
    </row>
    <row r="111" spans="1:12">
      <c r="I111" s="1" t="s">
        <v>78</v>
      </c>
      <c r="J111" s="79">
        <f>K103*J106</f>
        <v>9569.1959999999999</v>
      </c>
    </row>
  </sheetData>
  <mergeCells count="83">
    <mergeCell ref="G97:H97"/>
    <mergeCell ref="G98:H98"/>
    <mergeCell ref="G99:H99"/>
    <mergeCell ref="G92:H92"/>
    <mergeCell ref="G93:H93"/>
    <mergeCell ref="G94:H94"/>
    <mergeCell ref="G95:H95"/>
    <mergeCell ref="G96:H96"/>
    <mergeCell ref="G87:H87"/>
    <mergeCell ref="G88:H88"/>
    <mergeCell ref="G89:H89"/>
    <mergeCell ref="G90:H90"/>
    <mergeCell ref="G91:H91"/>
    <mergeCell ref="G82:H82"/>
    <mergeCell ref="G83:H83"/>
    <mergeCell ref="G84:H84"/>
    <mergeCell ref="G85:H85"/>
    <mergeCell ref="G86:H86"/>
    <mergeCell ref="G77:H77"/>
    <mergeCell ref="G78:H78"/>
    <mergeCell ref="G79:H79"/>
    <mergeCell ref="G80:H80"/>
    <mergeCell ref="G81:H81"/>
    <mergeCell ref="G72:H72"/>
    <mergeCell ref="G73:H73"/>
    <mergeCell ref="G74:H74"/>
    <mergeCell ref="G75:H75"/>
    <mergeCell ref="G76:H76"/>
    <mergeCell ref="G67:H67"/>
    <mergeCell ref="G68:H68"/>
    <mergeCell ref="G69:H69"/>
    <mergeCell ref="G70:H70"/>
    <mergeCell ref="G71:H71"/>
    <mergeCell ref="G62:H62"/>
    <mergeCell ref="G63:H63"/>
    <mergeCell ref="G64:H64"/>
    <mergeCell ref="G65:H65"/>
    <mergeCell ref="G66:H66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  <ignoredErrors>
    <ignoredError sqref="K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9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368</v>
      </c>
      <c r="O1" t="s">
        <v>15</v>
      </c>
      <c r="T1" t="s">
        <v>62</v>
      </c>
      <c r="U1">
        <v>15948.660000000002</v>
      </c>
    </row>
    <row r="2" spans="1:21" ht="15.75">
      <c r="A2" s="93"/>
      <c r="B2" s="127" t="s">
        <v>6</v>
      </c>
      <c r="C2" s="120"/>
      <c r="D2" s="120"/>
      <c r="E2" s="120"/>
      <c r="F2" s="120"/>
      <c r="G2" s="120"/>
      <c r="H2" s="120"/>
      <c r="I2" s="128" t="s">
        <v>12</v>
      </c>
      <c r="J2" s="94"/>
    </row>
    <row r="3" spans="1:21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94"/>
    </row>
    <row r="4" spans="1:21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94"/>
    </row>
    <row r="5" spans="1:21">
      <c r="A5" s="93"/>
      <c r="B5" s="121" t="s">
        <v>9</v>
      </c>
      <c r="C5" s="120"/>
      <c r="D5" s="120"/>
      <c r="E5" s="120"/>
      <c r="F5" s="120"/>
      <c r="G5" s="120"/>
      <c r="H5" s="120"/>
      <c r="I5" s="85" t="s">
        <v>56</v>
      </c>
      <c r="J5" s="94"/>
    </row>
    <row r="6" spans="1:21">
      <c r="A6" s="93"/>
      <c r="B6" s="121" t="s">
        <v>10</v>
      </c>
      <c r="C6" s="120"/>
      <c r="D6" s="120"/>
      <c r="E6" s="120"/>
      <c r="F6" s="120"/>
      <c r="G6" s="120"/>
      <c r="H6" s="120"/>
      <c r="I6" s="146"/>
      <c r="J6" s="94"/>
    </row>
    <row r="7" spans="1:21">
      <c r="A7" s="93"/>
      <c r="B7" s="121" t="s">
        <v>11</v>
      </c>
      <c r="C7" s="120"/>
      <c r="D7" s="120"/>
      <c r="E7" s="120"/>
      <c r="F7" s="120"/>
      <c r="G7" s="120"/>
      <c r="H7" s="120"/>
      <c r="I7" s="147"/>
      <c r="J7" s="94"/>
    </row>
    <row r="8" spans="1:21">
      <c r="A8" s="93"/>
      <c r="B8" s="120"/>
      <c r="C8" s="120"/>
      <c r="D8" s="120"/>
      <c r="E8" s="120"/>
      <c r="F8" s="120"/>
      <c r="G8" s="120"/>
      <c r="H8" s="120"/>
      <c r="I8" s="120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0"/>
      <c r="I9" s="85" t="s">
        <v>70</v>
      </c>
      <c r="J9" s="94"/>
    </row>
    <row r="10" spans="1:21">
      <c r="A10" s="93"/>
      <c r="B10" s="93" t="s">
        <v>82</v>
      </c>
      <c r="C10" s="120"/>
      <c r="D10" s="120"/>
      <c r="E10" s="94"/>
      <c r="F10" s="95"/>
      <c r="G10" s="95" t="s">
        <v>82</v>
      </c>
      <c r="H10" s="120"/>
      <c r="I10" s="143"/>
      <c r="J10" s="94"/>
    </row>
    <row r="11" spans="1:21">
      <c r="A11" s="93"/>
      <c r="B11" s="93" t="s">
        <v>83</v>
      </c>
      <c r="C11" s="120"/>
      <c r="D11" s="120"/>
      <c r="E11" s="94"/>
      <c r="F11" s="95"/>
      <c r="G11" s="95" t="s">
        <v>83</v>
      </c>
      <c r="H11" s="120"/>
      <c r="I11" s="144"/>
      <c r="J11" s="94"/>
    </row>
    <row r="12" spans="1:21">
      <c r="A12" s="93"/>
      <c r="B12" s="93" t="s">
        <v>84</v>
      </c>
      <c r="C12" s="120"/>
      <c r="D12" s="120"/>
      <c r="E12" s="94"/>
      <c r="F12" s="95"/>
      <c r="G12" s="95" t="s">
        <v>84</v>
      </c>
      <c r="H12" s="120"/>
      <c r="I12" s="120"/>
      <c r="J12" s="94"/>
    </row>
    <row r="13" spans="1:21">
      <c r="A13" s="93"/>
      <c r="B13" s="93" t="s">
        <v>85</v>
      </c>
      <c r="C13" s="120"/>
      <c r="D13" s="120"/>
      <c r="E13" s="94"/>
      <c r="F13" s="95"/>
      <c r="G13" s="95" t="s">
        <v>85</v>
      </c>
      <c r="H13" s="120"/>
      <c r="I13" s="85" t="s">
        <v>3</v>
      </c>
      <c r="J13" s="94"/>
    </row>
    <row r="14" spans="1:21">
      <c r="A14" s="93"/>
      <c r="B14" s="93" t="s">
        <v>23</v>
      </c>
      <c r="C14" s="120"/>
      <c r="D14" s="120"/>
      <c r="E14" s="94"/>
      <c r="F14" s="95"/>
      <c r="G14" s="95" t="s">
        <v>23</v>
      </c>
      <c r="H14" s="120"/>
      <c r="I14" s="143">
        <v>45438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0"/>
      <c r="I15" s="145"/>
      <c r="J15" s="94"/>
    </row>
    <row r="16" spans="1:21">
      <c r="A16" s="93"/>
      <c r="B16" s="120"/>
      <c r="C16" s="120"/>
      <c r="D16" s="120"/>
      <c r="E16" s="120"/>
      <c r="F16" s="120"/>
      <c r="G16" s="120"/>
      <c r="H16" s="124" t="s">
        <v>71</v>
      </c>
      <c r="I16" s="129">
        <v>42935</v>
      </c>
      <c r="J16" s="94"/>
    </row>
    <row r="17" spans="1:10">
      <c r="A17" s="93"/>
      <c r="B17" s="120" t="s">
        <v>86</v>
      </c>
      <c r="C17" s="120"/>
      <c r="D17" s="120"/>
      <c r="E17" s="120"/>
      <c r="F17" s="120"/>
      <c r="G17" s="120"/>
      <c r="H17" s="124" t="s">
        <v>14</v>
      </c>
      <c r="I17" s="129" t="s">
        <v>81</v>
      </c>
      <c r="J17" s="94"/>
    </row>
    <row r="18" spans="1:10" ht="18">
      <c r="A18" s="93"/>
      <c r="B18" s="120" t="s">
        <v>87</v>
      </c>
      <c r="C18" s="120"/>
      <c r="D18" s="120"/>
      <c r="E18" s="120"/>
      <c r="F18" s="120"/>
      <c r="G18" s="120"/>
      <c r="H18" s="122" t="s">
        <v>64</v>
      </c>
      <c r="I18" s="90" t="s">
        <v>68</v>
      </c>
      <c r="J18" s="94"/>
    </row>
    <row r="19" spans="1:10">
      <c r="A19" s="93"/>
      <c r="B19" s="120"/>
      <c r="C19" s="120"/>
      <c r="D19" s="120"/>
      <c r="E19" s="120"/>
      <c r="F19" s="120"/>
      <c r="G19" s="120"/>
      <c r="H19" s="120"/>
      <c r="I19" s="120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48" t="s">
        <v>60</v>
      </c>
      <c r="F20" s="149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0"/>
      <c r="F21" s="151"/>
      <c r="G21" s="98" t="s">
        <v>13</v>
      </c>
      <c r="H21" s="98"/>
      <c r="I21" s="98"/>
      <c r="J21" s="94"/>
    </row>
    <row r="22" spans="1:10" ht="72">
      <c r="A22" s="93"/>
      <c r="B22" s="100">
        <v>4</v>
      </c>
      <c r="C22" s="110" t="s">
        <v>88</v>
      </c>
      <c r="D22" s="106" t="s">
        <v>90</v>
      </c>
      <c r="E22" s="152" t="s">
        <v>91</v>
      </c>
      <c r="F22" s="153"/>
      <c r="G22" s="107" t="s">
        <v>92</v>
      </c>
      <c r="H22" s="102">
        <v>20.149999999999999</v>
      </c>
      <c r="I22" s="104">
        <f t="shared" ref="I22:I53" si="0">H22*B22</f>
        <v>80.599999999999994</v>
      </c>
      <c r="J22" s="97"/>
    </row>
    <row r="23" spans="1:10" ht="72">
      <c r="A23" s="93"/>
      <c r="B23" s="100">
        <v>4</v>
      </c>
      <c r="C23" s="110" t="s">
        <v>88</v>
      </c>
      <c r="D23" s="106" t="s">
        <v>90</v>
      </c>
      <c r="E23" s="152" t="s">
        <v>94</v>
      </c>
      <c r="F23" s="153"/>
      <c r="G23" s="107" t="s">
        <v>92</v>
      </c>
      <c r="H23" s="102">
        <v>20.149999999999999</v>
      </c>
      <c r="I23" s="104">
        <f t="shared" si="0"/>
        <v>80.599999999999994</v>
      </c>
      <c r="J23" s="97"/>
    </row>
    <row r="24" spans="1:10" ht="72">
      <c r="A24" s="93"/>
      <c r="B24" s="100">
        <v>4</v>
      </c>
      <c r="C24" s="110" t="s">
        <v>88</v>
      </c>
      <c r="D24" s="106" t="s">
        <v>96</v>
      </c>
      <c r="E24" s="152" t="s">
        <v>97</v>
      </c>
      <c r="F24" s="153"/>
      <c r="G24" s="107" t="s">
        <v>92</v>
      </c>
      <c r="H24" s="102">
        <v>21.62</v>
      </c>
      <c r="I24" s="104">
        <f t="shared" si="0"/>
        <v>86.48</v>
      </c>
      <c r="J24" s="97"/>
    </row>
    <row r="25" spans="1:10" ht="72">
      <c r="A25" s="93"/>
      <c r="B25" s="100">
        <v>4</v>
      </c>
      <c r="C25" s="110" t="s">
        <v>88</v>
      </c>
      <c r="D25" s="106" t="s">
        <v>96</v>
      </c>
      <c r="E25" s="152" t="s">
        <v>91</v>
      </c>
      <c r="F25" s="153"/>
      <c r="G25" s="107" t="s">
        <v>92</v>
      </c>
      <c r="H25" s="102">
        <v>21.62</v>
      </c>
      <c r="I25" s="104">
        <f t="shared" si="0"/>
        <v>86.48</v>
      </c>
      <c r="J25" s="97"/>
    </row>
    <row r="26" spans="1:10" ht="72">
      <c r="A26" s="93"/>
      <c r="B26" s="100">
        <v>2</v>
      </c>
      <c r="C26" s="110" t="s">
        <v>88</v>
      </c>
      <c r="D26" s="106" t="s">
        <v>96</v>
      </c>
      <c r="E26" s="152" t="s">
        <v>100</v>
      </c>
      <c r="F26" s="153"/>
      <c r="G26" s="107" t="s">
        <v>92</v>
      </c>
      <c r="H26" s="102">
        <v>21.62</v>
      </c>
      <c r="I26" s="104">
        <f t="shared" si="0"/>
        <v>43.24</v>
      </c>
      <c r="J26" s="97"/>
    </row>
    <row r="27" spans="1:10" ht="72">
      <c r="A27" s="93"/>
      <c r="B27" s="100">
        <v>2</v>
      </c>
      <c r="C27" s="110" t="s">
        <v>88</v>
      </c>
      <c r="D27" s="106" t="s">
        <v>102</v>
      </c>
      <c r="E27" s="152" t="s">
        <v>103</v>
      </c>
      <c r="F27" s="153"/>
      <c r="G27" s="107" t="s">
        <v>92</v>
      </c>
      <c r="H27" s="102">
        <v>36.28</v>
      </c>
      <c r="I27" s="104">
        <f t="shared" si="0"/>
        <v>72.56</v>
      </c>
      <c r="J27" s="97"/>
    </row>
    <row r="28" spans="1:10" ht="108">
      <c r="A28" s="93"/>
      <c r="B28" s="100">
        <v>4</v>
      </c>
      <c r="C28" s="110" t="s">
        <v>104</v>
      </c>
      <c r="D28" s="106" t="s">
        <v>106</v>
      </c>
      <c r="E28" s="152"/>
      <c r="F28" s="153"/>
      <c r="G28" s="107" t="s">
        <v>107</v>
      </c>
      <c r="H28" s="102">
        <v>45.44</v>
      </c>
      <c r="I28" s="104">
        <f t="shared" si="0"/>
        <v>181.76</v>
      </c>
      <c r="J28" s="97"/>
    </row>
    <row r="29" spans="1:10" ht="96">
      <c r="A29" s="93"/>
      <c r="B29" s="100">
        <v>4</v>
      </c>
      <c r="C29" s="110" t="s">
        <v>108</v>
      </c>
      <c r="D29" s="106" t="s">
        <v>110</v>
      </c>
      <c r="E29" s="152" t="s">
        <v>103</v>
      </c>
      <c r="F29" s="153"/>
      <c r="G29" s="107" t="s">
        <v>111</v>
      </c>
      <c r="H29" s="102">
        <v>43.61</v>
      </c>
      <c r="I29" s="104">
        <f t="shared" si="0"/>
        <v>174.44</v>
      </c>
      <c r="J29" s="97"/>
    </row>
    <row r="30" spans="1:10" ht="60">
      <c r="A30" s="93"/>
      <c r="B30" s="100">
        <v>2</v>
      </c>
      <c r="C30" s="110" t="s">
        <v>112</v>
      </c>
      <c r="D30" s="106" t="s">
        <v>114</v>
      </c>
      <c r="E30" s="152" t="s">
        <v>115</v>
      </c>
      <c r="F30" s="153"/>
      <c r="G30" s="107" t="s">
        <v>116</v>
      </c>
      <c r="H30" s="102">
        <v>19.05</v>
      </c>
      <c r="I30" s="104">
        <f t="shared" si="0"/>
        <v>38.1</v>
      </c>
      <c r="J30" s="97"/>
    </row>
    <row r="31" spans="1:10" ht="60">
      <c r="A31" s="93"/>
      <c r="B31" s="100">
        <v>6</v>
      </c>
      <c r="C31" s="110" t="s">
        <v>112</v>
      </c>
      <c r="D31" s="106" t="s">
        <v>118</v>
      </c>
      <c r="E31" s="152" t="s">
        <v>97</v>
      </c>
      <c r="F31" s="153"/>
      <c r="G31" s="107" t="s">
        <v>116</v>
      </c>
      <c r="H31" s="102">
        <v>20.52</v>
      </c>
      <c r="I31" s="104">
        <f t="shared" si="0"/>
        <v>123.12</v>
      </c>
      <c r="J31" s="97"/>
    </row>
    <row r="32" spans="1:10" ht="60">
      <c r="A32" s="93"/>
      <c r="B32" s="100">
        <v>4</v>
      </c>
      <c r="C32" s="110" t="s">
        <v>112</v>
      </c>
      <c r="D32" s="106" t="s">
        <v>102</v>
      </c>
      <c r="E32" s="152" t="s">
        <v>115</v>
      </c>
      <c r="F32" s="153"/>
      <c r="G32" s="107" t="s">
        <v>116</v>
      </c>
      <c r="H32" s="102">
        <v>23.09</v>
      </c>
      <c r="I32" s="104">
        <f t="shared" si="0"/>
        <v>92.36</v>
      </c>
      <c r="J32" s="97"/>
    </row>
    <row r="33" spans="1:10" ht="60">
      <c r="A33" s="93"/>
      <c r="B33" s="100">
        <v>4</v>
      </c>
      <c r="C33" s="110" t="s">
        <v>112</v>
      </c>
      <c r="D33" s="106" t="s">
        <v>121</v>
      </c>
      <c r="E33" s="152" t="s">
        <v>97</v>
      </c>
      <c r="F33" s="153"/>
      <c r="G33" s="107" t="s">
        <v>116</v>
      </c>
      <c r="H33" s="102">
        <v>28.95</v>
      </c>
      <c r="I33" s="104">
        <f t="shared" si="0"/>
        <v>115.8</v>
      </c>
      <c r="J33" s="97"/>
    </row>
    <row r="34" spans="1:10" ht="60">
      <c r="A34" s="93"/>
      <c r="B34" s="100">
        <v>6</v>
      </c>
      <c r="C34" s="110" t="s">
        <v>112</v>
      </c>
      <c r="D34" s="106" t="s">
        <v>123</v>
      </c>
      <c r="E34" s="152" t="s">
        <v>124</v>
      </c>
      <c r="F34" s="153"/>
      <c r="G34" s="107" t="s">
        <v>116</v>
      </c>
      <c r="H34" s="102">
        <v>34.08</v>
      </c>
      <c r="I34" s="104">
        <f t="shared" si="0"/>
        <v>204.48</v>
      </c>
      <c r="J34" s="97"/>
    </row>
    <row r="35" spans="1:10" ht="144">
      <c r="A35" s="93"/>
      <c r="B35" s="100">
        <v>4</v>
      </c>
      <c r="C35" s="110" t="s">
        <v>125</v>
      </c>
      <c r="D35" s="106" t="s">
        <v>121</v>
      </c>
      <c r="E35" s="152"/>
      <c r="F35" s="153"/>
      <c r="G35" s="107" t="s">
        <v>326</v>
      </c>
      <c r="H35" s="102">
        <v>45.44</v>
      </c>
      <c r="I35" s="104">
        <f t="shared" si="0"/>
        <v>181.76</v>
      </c>
      <c r="J35" s="97"/>
    </row>
    <row r="36" spans="1:10" ht="144">
      <c r="A36" s="93"/>
      <c r="B36" s="100">
        <v>2</v>
      </c>
      <c r="C36" s="110" t="s">
        <v>125</v>
      </c>
      <c r="D36" s="106" t="s">
        <v>128</v>
      </c>
      <c r="E36" s="152"/>
      <c r="F36" s="153"/>
      <c r="G36" s="107" t="s">
        <v>326</v>
      </c>
      <c r="H36" s="102">
        <v>139.61000000000001</v>
      </c>
      <c r="I36" s="104">
        <f t="shared" si="0"/>
        <v>279.22000000000003</v>
      </c>
      <c r="J36" s="97"/>
    </row>
    <row r="37" spans="1:10" ht="72">
      <c r="A37" s="93"/>
      <c r="B37" s="100">
        <v>8</v>
      </c>
      <c r="C37" s="110" t="s">
        <v>129</v>
      </c>
      <c r="D37" s="106" t="s">
        <v>110</v>
      </c>
      <c r="E37" s="152"/>
      <c r="F37" s="153"/>
      <c r="G37" s="107" t="s">
        <v>131</v>
      </c>
      <c r="H37" s="102">
        <v>54.6</v>
      </c>
      <c r="I37" s="104">
        <f t="shared" si="0"/>
        <v>436.8</v>
      </c>
      <c r="J37" s="97"/>
    </row>
    <row r="38" spans="1:10" ht="144">
      <c r="A38" s="93"/>
      <c r="B38" s="100">
        <v>4</v>
      </c>
      <c r="C38" s="110" t="s">
        <v>132</v>
      </c>
      <c r="D38" s="106" t="s">
        <v>118</v>
      </c>
      <c r="E38" s="152" t="s">
        <v>97</v>
      </c>
      <c r="F38" s="153"/>
      <c r="G38" s="107" t="s">
        <v>327</v>
      </c>
      <c r="H38" s="102">
        <v>60.09</v>
      </c>
      <c r="I38" s="104">
        <f t="shared" si="0"/>
        <v>240.36</v>
      </c>
      <c r="J38" s="97"/>
    </row>
    <row r="39" spans="1:10" ht="144">
      <c r="A39" s="93"/>
      <c r="B39" s="100">
        <v>4</v>
      </c>
      <c r="C39" s="110" t="s">
        <v>132</v>
      </c>
      <c r="D39" s="106" t="s">
        <v>121</v>
      </c>
      <c r="E39" s="152" t="s">
        <v>97</v>
      </c>
      <c r="F39" s="153"/>
      <c r="G39" s="107" t="s">
        <v>327</v>
      </c>
      <c r="H39" s="102">
        <v>72.92</v>
      </c>
      <c r="I39" s="104">
        <f t="shared" si="0"/>
        <v>291.68</v>
      </c>
      <c r="J39" s="97"/>
    </row>
    <row r="40" spans="1:10" ht="144">
      <c r="A40" s="93"/>
      <c r="B40" s="100">
        <v>4</v>
      </c>
      <c r="C40" s="110" t="s">
        <v>132</v>
      </c>
      <c r="D40" s="106" t="s">
        <v>136</v>
      </c>
      <c r="E40" s="152" t="s">
        <v>97</v>
      </c>
      <c r="F40" s="153"/>
      <c r="G40" s="107" t="s">
        <v>327</v>
      </c>
      <c r="H40" s="102">
        <v>56.8</v>
      </c>
      <c r="I40" s="104">
        <f t="shared" si="0"/>
        <v>227.2</v>
      </c>
      <c r="J40" s="97"/>
    </row>
    <row r="41" spans="1:10" ht="84">
      <c r="A41" s="93"/>
      <c r="B41" s="100">
        <v>4</v>
      </c>
      <c r="C41" s="110" t="s">
        <v>137</v>
      </c>
      <c r="D41" s="106" t="s">
        <v>139</v>
      </c>
      <c r="E41" s="152"/>
      <c r="F41" s="153"/>
      <c r="G41" s="107" t="s">
        <v>140</v>
      </c>
      <c r="H41" s="102">
        <v>61.93</v>
      </c>
      <c r="I41" s="104">
        <f t="shared" si="0"/>
        <v>247.72</v>
      </c>
      <c r="J41" s="97"/>
    </row>
    <row r="42" spans="1:10" ht="120">
      <c r="A42" s="93"/>
      <c r="B42" s="100">
        <v>4</v>
      </c>
      <c r="C42" s="110" t="s">
        <v>141</v>
      </c>
      <c r="D42" s="106" t="s">
        <v>143</v>
      </c>
      <c r="E42" s="152"/>
      <c r="F42" s="153"/>
      <c r="G42" s="107" t="s">
        <v>144</v>
      </c>
      <c r="H42" s="102">
        <v>63.76</v>
      </c>
      <c r="I42" s="104">
        <f t="shared" si="0"/>
        <v>255.04</v>
      </c>
      <c r="J42" s="97"/>
    </row>
    <row r="43" spans="1:10" ht="120">
      <c r="A43" s="93"/>
      <c r="B43" s="100">
        <v>14</v>
      </c>
      <c r="C43" s="110" t="s">
        <v>141</v>
      </c>
      <c r="D43" s="106" t="s">
        <v>114</v>
      </c>
      <c r="E43" s="152"/>
      <c r="F43" s="153"/>
      <c r="G43" s="107" t="s">
        <v>144</v>
      </c>
      <c r="H43" s="102">
        <v>80.25</v>
      </c>
      <c r="I43" s="104">
        <f t="shared" si="0"/>
        <v>1123.5</v>
      </c>
      <c r="J43" s="97"/>
    </row>
    <row r="44" spans="1:10" ht="84">
      <c r="A44" s="93"/>
      <c r="B44" s="100">
        <v>2</v>
      </c>
      <c r="C44" s="110" t="s">
        <v>146</v>
      </c>
      <c r="D44" s="106" t="s">
        <v>106</v>
      </c>
      <c r="E44" s="152"/>
      <c r="F44" s="153"/>
      <c r="G44" s="107" t="s">
        <v>148</v>
      </c>
      <c r="H44" s="102">
        <v>39.94</v>
      </c>
      <c r="I44" s="104">
        <f t="shared" si="0"/>
        <v>79.88</v>
      </c>
      <c r="J44" s="97"/>
    </row>
    <row r="45" spans="1:10" ht="96">
      <c r="A45" s="93"/>
      <c r="B45" s="100">
        <v>4</v>
      </c>
      <c r="C45" s="110" t="s">
        <v>149</v>
      </c>
      <c r="D45" s="106" t="s">
        <v>151</v>
      </c>
      <c r="E45" s="152"/>
      <c r="F45" s="153"/>
      <c r="G45" s="107" t="s">
        <v>152</v>
      </c>
      <c r="H45" s="102">
        <v>14.29</v>
      </c>
      <c r="I45" s="104">
        <f t="shared" si="0"/>
        <v>57.16</v>
      </c>
      <c r="J45" s="97"/>
    </row>
    <row r="46" spans="1:10" ht="72">
      <c r="A46" s="93"/>
      <c r="B46" s="100">
        <v>8</v>
      </c>
      <c r="C46" s="110" t="s">
        <v>153</v>
      </c>
      <c r="D46" s="106" t="s">
        <v>155</v>
      </c>
      <c r="E46" s="152" t="s">
        <v>97</v>
      </c>
      <c r="F46" s="153"/>
      <c r="G46" s="107" t="s">
        <v>156</v>
      </c>
      <c r="H46" s="102">
        <v>28.95</v>
      </c>
      <c r="I46" s="104">
        <f t="shared" si="0"/>
        <v>231.6</v>
      </c>
      <c r="J46" s="97"/>
    </row>
    <row r="47" spans="1:10" ht="96">
      <c r="A47" s="93"/>
      <c r="B47" s="100">
        <v>4</v>
      </c>
      <c r="C47" s="110" t="s">
        <v>157</v>
      </c>
      <c r="D47" s="106" t="s">
        <v>159</v>
      </c>
      <c r="E47" s="152" t="s">
        <v>97</v>
      </c>
      <c r="F47" s="153"/>
      <c r="G47" s="107" t="s">
        <v>160</v>
      </c>
      <c r="H47" s="102">
        <v>23.45</v>
      </c>
      <c r="I47" s="104">
        <f t="shared" si="0"/>
        <v>93.8</v>
      </c>
      <c r="J47" s="97"/>
    </row>
    <row r="48" spans="1:10" ht="60">
      <c r="A48" s="93"/>
      <c r="B48" s="100">
        <v>8</v>
      </c>
      <c r="C48" s="110" t="s">
        <v>161</v>
      </c>
      <c r="D48" s="106" t="s">
        <v>163</v>
      </c>
      <c r="E48" s="152" t="s">
        <v>97</v>
      </c>
      <c r="F48" s="153"/>
      <c r="G48" s="107" t="s">
        <v>164</v>
      </c>
      <c r="H48" s="102">
        <v>12.46</v>
      </c>
      <c r="I48" s="104">
        <f t="shared" si="0"/>
        <v>99.68</v>
      </c>
      <c r="J48" s="97"/>
    </row>
    <row r="49" spans="1:10" ht="60">
      <c r="A49" s="93"/>
      <c r="B49" s="100">
        <v>8</v>
      </c>
      <c r="C49" s="110" t="s">
        <v>161</v>
      </c>
      <c r="D49" s="106" t="s">
        <v>163</v>
      </c>
      <c r="E49" s="152" t="s">
        <v>166</v>
      </c>
      <c r="F49" s="153"/>
      <c r="G49" s="107" t="s">
        <v>164</v>
      </c>
      <c r="H49" s="102">
        <v>12.46</v>
      </c>
      <c r="I49" s="104">
        <f t="shared" si="0"/>
        <v>99.68</v>
      </c>
      <c r="J49" s="97"/>
    </row>
    <row r="50" spans="1:10" ht="60">
      <c r="A50" s="93"/>
      <c r="B50" s="100">
        <v>8</v>
      </c>
      <c r="C50" s="110" t="s">
        <v>161</v>
      </c>
      <c r="D50" s="106" t="s">
        <v>163</v>
      </c>
      <c r="E50" s="152" t="s">
        <v>91</v>
      </c>
      <c r="F50" s="153"/>
      <c r="G50" s="107" t="s">
        <v>164</v>
      </c>
      <c r="H50" s="102">
        <v>12.46</v>
      </c>
      <c r="I50" s="104">
        <f t="shared" si="0"/>
        <v>99.68</v>
      </c>
      <c r="J50" s="97"/>
    </row>
    <row r="51" spans="1:10" ht="60">
      <c r="A51" s="93"/>
      <c r="B51" s="100">
        <v>8</v>
      </c>
      <c r="C51" s="110" t="s">
        <v>161</v>
      </c>
      <c r="D51" s="106" t="s">
        <v>163</v>
      </c>
      <c r="E51" s="152" t="s">
        <v>100</v>
      </c>
      <c r="F51" s="153"/>
      <c r="G51" s="107" t="s">
        <v>164</v>
      </c>
      <c r="H51" s="102">
        <v>12.46</v>
      </c>
      <c r="I51" s="104">
        <f t="shared" si="0"/>
        <v>99.68</v>
      </c>
      <c r="J51" s="97"/>
    </row>
    <row r="52" spans="1:10" ht="96">
      <c r="A52" s="93"/>
      <c r="B52" s="100">
        <v>4</v>
      </c>
      <c r="C52" s="110" t="s">
        <v>169</v>
      </c>
      <c r="D52" s="106" t="s">
        <v>90</v>
      </c>
      <c r="E52" s="152"/>
      <c r="F52" s="153"/>
      <c r="G52" s="107" t="s">
        <v>171</v>
      </c>
      <c r="H52" s="102">
        <v>30.78</v>
      </c>
      <c r="I52" s="104">
        <f t="shared" si="0"/>
        <v>123.12</v>
      </c>
      <c r="J52" s="97"/>
    </row>
    <row r="53" spans="1:10" ht="96">
      <c r="A53" s="93"/>
      <c r="B53" s="100">
        <v>8</v>
      </c>
      <c r="C53" s="110" t="s">
        <v>169</v>
      </c>
      <c r="D53" s="106" t="s">
        <v>143</v>
      </c>
      <c r="E53" s="152"/>
      <c r="F53" s="153"/>
      <c r="G53" s="107" t="s">
        <v>171</v>
      </c>
      <c r="H53" s="102">
        <v>39.94</v>
      </c>
      <c r="I53" s="104">
        <f t="shared" si="0"/>
        <v>319.52</v>
      </c>
      <c r="J53" s="97"/>
    </row>
    <row r="54" spans="1:10" ht="36">
      <c r="A54" s="93"/>
      <c r="B54" s="100">
        <v>2</v>
      </c>
      <c r="C54" s="110" t="s">
        <v>173</v>
      </c>
      <c r="D54" s="106" t="s">
        <v>118</v>
      </c>
      <c r="E54" s="152"/>
      <c r="F54" s="153"/>
      <c r="G54" s="107" t="s">
        <v>175</v>
      </c>
      <c r="H54" s="102">
        <v>47.27</v>
      </c>
      <c r="I54" s="104">
        <f t="shared" ref="I54:I85" si="1">H54*B54</f>
        <v>94.54</v>
      </c>
      <c r="J54" s="97"/>
    </row>
    <row r="55" spans="1:10" ht="36">
      <c r="A55" s="93"/>
      <c r="B55" s="100">
        <v>2</v>
      </c>
      <c r="C55" s="110" t="s">
        <v>173</v>
      </c>
      <c r="D55" s="106" t="s">
        <v>102</v>
      </c>
      <c r="E55" s="152"/>
      <c r="F55" s="153"/>
      <c r="G55" s="107" t="s">
        <v>175</v>
      </c>
      <c r="H55" s="102">
        <v>50.93</v>
      </c>
      <c r="I55" s="104">
        <f t="shared" si="1"/>
        <v>101.86</v>
      </c>
      <c r="J55" s="97"/>
    </row>
    <row r="56" spans="1:10" ht="36">
      <c r="A56" s="93"/>
      <c r="B56" s="100">
        <v>6</v>
      </c>
      <c r="C56" s="110" t="s">
        <v>173</v>
      </c>
      <c r="D56" s="106" t="s">
        <v>110</v>
      </c>
      <c r="E56" s="152"/>
      <c r="F56" s="153"/>
      <c r="G56" s="107" t="s">
        <v>175</v>
      </c>
      <c r="H56" s="102">
        <v>54.6</v>
      </c>
      <c r="I56" s="104">
        <f t="shared" si="1"/>
        <v>327.60000000000002</v>
      </c>
      <c r="J56" s="97"/>
    </row>
    <row r="57" spans="1:10" ht="36">
      <c r="A57" s="93"/>
      <c r="B57" s="100">
        <v>4</v>
      </c>
      <c r="C57" s="110" t="s">
        <v>173</v>
      </c>
      <c r="D57" s="106" t="s">
        <v>179</v>
      </c>
      <c r="E57" s="152"/>
      <c r="F57" s="153"/>
      <c r="G57" s="107" t="s">
        <v>175</v>
      </c>
      <c r="H57" s="102">
        <v>67.42</v>
      </c>
      <c r="I57" s="104">
        <f t="shared" si="1"/>
        <v>269.68</v>
      </c>
      <c r="J57" s="97"/>
    </row>
    <row r="58" spans="1:10" ht="144">
      <c r="A58" s="93"/>
      <c r="B58" s="100">
        <v>14</v>
      </c>
      <c r="C58" s="110" t="s">
        <v>180</v>
      </c>
      <c r="D58" s="106" t="s">
        <v>143</v>
      </c>
      <c r="E58" s="152" t="s">
        <v>97</v>
      </c>
      <c r="F58" s="153"/>
      <c r="G58" s="107" t="s">
        <v>182</v>
      </c>
      <c r="H58" s="102">
        <v>96.74</v>
      </c>
      <c r="I58" s="104">
        <f t="shared" si="1"/>
        <v>1354.36</v>
      </c>
      <c r="J58" s="97"/>
    </row>
    <row r="59" spans="1:10" ht="108">
      <c r="A59" s="93"/>
      <c r="B59" s="100">
        <v>2</v>
      </c>
      <c r="C59" s="110" t="s">
        <v>183</v>
      </c>
      <c r="D59" s="106" t="s">
        <v>102</v>
      </c>
      <c r="E59" s="152"/>
      <c r="F59" s="153"/>
      <c r="G59" s="107" t="s">
        <v>185</v>
      </c>
      <c r="H59" s="102">
        <v>91.24</v>
      </c>
      <c r="I59" s="104">
        <f t="shared" si="1"/>
        <v>182.48</v>
      </c>
      <c r="J59" s="97"/>
    </row>
    <row r="60" spans="1:10" ht="60">
      <c r="A60" s="93"/>
      <c r="B60" s="100">
        <v>2</v>
      </c>
      <c r="C60" s="110" t="s">
        <v>186</v>
      </c>
      <c r="D60" s="106" t="s">
        <v>188</v>
      </c>
      <c r="E60" s="152"/>
      <c r="F60" s="153"/>
      <c r="G60" s="107" t="s">
        <v>189</v>
      </c>
      <c r="H60" s="102">
        <v>32.61</v>
      </c>
      <c r="I60" s="104">
        <f t="shared" si="1"/>
        <v>65.22</v>
      </c>
      <c r="J60" s="97"/>
    </row>
    <row r="61" spans="1:10" ht="48">
      <c r="A61" s="93"/>
      <c r="B61" s="100">
        <v>4</v>
      </c>
      <c r="C61" s="110" t="s">
        <v>190</v>
      </c>
      <c r="D61" s="106" t="s">
        <v>114</v>
      </c>
      <c r="E61" s="152"/>
      <c r="F61" s="153"/>
      <c r="G61" s="107" t="s">
        <v>192</v>
      </c>
      <c r="H61" s="102">
        <v>43.61</v>
      </c>
      <c r="I61" s="104">
        <f t="shared" si="1"/>
        <v>174.44</v>
      </c>
      <c r="J61" s="97"/>
    </row>
    <row r="62" spans="1:10" ht="60">
      <c r="A62" s="93"/>
      <c r="B62" s="100">
        <v>6</v>
      </c>
      <c r="C62" s="110" t="s">
        <v>193</v>
      </c>
      <c r="D62" s="106" t="s">
        <v>102</v>
      </c>
      <c r="E62" s="152"/>
      <c r="F62" s="153"/>
      <c r="G62" s="107" t="s">
        <v>195</v>
      </c>
      <c r="H62" s="102">
        <v>43.61</v>
      </c>
      <c r="I62" s="104">
        <f t="shared" si="1"/>
        <v>261.65999999999997</v>
      </c>
      <c r="J62" s="97"/>
    </row>
    <row r="63" spans="1:10" ht="108">
      <c r="A63" s="93"/>
      <c r="B63" s="100">
        <v>4</v>
      </c>
      <c r="C63" s="110" t="s">
        <v>196</v>
      </c>
      <c r="D63" s="106" t="s">
        <v>106</v>
      </c>
      <c r="E63" s="152"/>
      <c r="F63" s="153"/>
      <c r="G63" s="107" t="s">
        <v>198</v>
      </c>
      <c r="H63" s="102">
        <v>76.58</v>
      </c>
      <c r="I63" s="104">
        <f t="shared" si="1"/>
        <v>306.32</v>
      </c>
      <c r="J63" s="97"/>
    </row>
    <row r="64" spans="1:10" ht="132">
      <c r="A64" s="93"/>
      <c r="B64" s="100">
        <v>4</v>
      </c>
      <c r="C64" s="110" t="s">
        <v>199</v>
      </c>
      <c r="D64" s="106" t="s">
        <v>110</v>
      </c>
      <c r="E64" s="152" t="s">
        <v>201</v>
      </c>
      <c r="F64" s="153"/>
      <c r="G64" s="107" t="s">
        <v>202</v>
      </c>
      <c r="H64" s="102">
        <v>25.28</v>
      </c>
      <c r="I64" s="104">
        <f t="shared" si="1"/>
        <v>101.12</v>
      </c>
      <c r="J64" s="97"/>
    </row>
    <row r="65" spans="1:10" ht="60">
      <c r="A65" s="93"/>
      <c r="B65" s="100">
        <v>4</v>
      </c>
      <c r="C65" s="110" t="s">
        <v>203</v>
      </c>
      <c r="D65" s="106" t="s">
        <v>114</v>
      </c>
      <c r="E65" s="152" t="s">
        <v>201</v>
      </c>
      <c r="F65" s="153"/>
      <c r="G65" s="107" t="s">
        <v>205</v>
      </c>
      <c r="H65" s="102">
        <v>20.89</v>
      </c>
      <c r="I65" s="104">
        <f t="shared" si="1"/>
        <v>83.56</v>
      </c>
      <c r="J65" s="97"/>
    </row>
    <row r="66" spans="1:10" ht="72">
      <c r="A66" s="93"/>
      <c r="B66" s="100">
        <v>4</v>
      </c>
      <c r="C66" s="110" t="s">
        <v>206</v>
      </c>
      <c r="D66" s="106" t="s">
        <v>96</v>
      </c>
      <c r="E66" s="152" t="s">
        <v>97</v>
      </c>
      <c r="F66" s="153"/>
      <c r="G66" s="107" t="s">
        <v>208</v>
      </c>
      <c r="H66" s="102">
        <v>13.92</v>
      </c>
      <c r="I66" s="104">
        <f t="shared" si="1"/>
        <v>55.68</v>
      </c>
      <c r="J66" s="97"/>
    </row>
    <row r="67" spans="1:10" ht="72">
      <c r="A67" s="93"/>
      <c r="B67" s="100">
        <v>12</v>
      </c>
      <c r="C67" s="110" t="s">
        <v>206</v>
      </c>
      <c r="D67" s="106" t="s">
        <v>96</v>
      </c>
      <c r="E67" s="152" t="s">
        <v>115</v>
      </c>
      <c r="F67" s="153"/>
      <c r="G67" s="107" t="s">
        <v>208</v>
      </c>
      <c r="H67" s="102">
        <v>13.92</v>
      </c>
      <c r="I67" s="104">
        <f t="shared" si="1"/>
        <v>167.04</v>
      </c>
      <c r="J67" s="97"/>
    </row>
    <row r="68" spans="1:10" ht="72">
      <c r="A68" s="93"/>
      <c r="B68" s="100">
        <v>6</v>
      </c>
      <c r="C68" s="110" t="s">
        <v>206</v>
      </c>
      <c r="D68" s="106" t="s">
        <v>96</v>
      </c>
      <c r="E68" s="152" t="s">
        <v>124</v>
      </c>
      <c r="F68" s="153"/>
      <c r="G68" s="107" t="s">
        <v>208</v>
      </c>
      <c r="H68" s="102">
        <v>13.92</v>
      </c>
      <c r="I68" s="104">
        <f t="shared" si="1"/>
        <v>83.52</v>
      </c>
      <c r="J68" s="97"/>
    </row>
    <row r="69" spans="1:10" ht="72">
      <c r="A69" s="93"/>
      <c r="B69" s="100">
        <v>2</v>
      </c>
      <c r="C69" s="110" t="s">
        <v>206</v>
      </c>
      <c r="D69" s="106" t="s">
        <v>96</v>
      </c>
      <c r="E69" s="152" t="s">
        <v>91</v>
      </c>
      <c r="F69" s="153"/>
      <c r="G69" s="107" t="s">
        <v>208</v>
      </c>
      <c r="H69" s="102">
        <v>13.92</v>
      </c>
      <c r="I69" s="104">
        <f t="shared" si="1"/>
        <v>27.84</v>
      </c>
      <c r="J69" s="97"/>
    </row>
    <row r="70" spans="1:10" ht="72">
      <c r="A70" s="93"/>
      <c r="B70" s="100">
        <v>8</v>
      </c>
      <c r="C70" s="110" t="s">
        <v>206</v>
      </c>
      <c r="D70" s="106" t="s">
        <v>188</v>
      </c>
      <c r="E70" s="152" t="s">
        <v>124</v>
      </c>
      <c r="F70" s="153"/>
      <c r="G70" s="107" t="s">
        <v>208</v>
      </c>
      <c r="H70" s="102">
        <v>16.12</v>
      </c>
      <c r="I70" s="104">
        <f t="shared" si="1"/>
        <v>128.96</v>
      </c>
      <c r="J70" s="97"/>
    </row>
    <row r="71" spans="1:10" ht="72">
      <c r="A71" s="93"/>
      <c r="B71" s="100">
        <v>4</v>
      </c>
      <c r="C71" s="110" t="s">
        <v>206</v>
      </c>
      <c r="D71" s="106" t="s">
        <v>106</v>
      </c>
      <c r="E71" s="152" t="s">
        <v>97</v>
      </c>
      <c r="F71" s="153"/>
      <c r="G71" s="107" t="s">
        <v>208</v>
      </c>
      <c r="H71" s="102">
        <v>17.59</v>
      </c>
      <c r="I71" s="104">
        <f t="shared" si="1"/>
        <v>70.36</v>
      </c>
      <c r="J71" s="97"/>
    </row>
    <row r="72" spans="1:10" ht="72">
      <c r="A72" s="93"/>
      <c r="B72" s="100">
        <v>4</v>
      </c>
      <c r="C72" s="110" t="s">
        <v>206</v>
      </c>
      <c r="D72" s="106" t="s">
        <v>106</v>
      </c>
      <c r="E72" s="152" t="s">
        <v>115</v>
      </c>
      <c r="F72" s="153"/>
      <c r="G72" s="107" t="s">
        <v>208</v>
      </c>
      <c r="H72" s="102">
        <v>17.59</v>
      </c>
      <c r="I72" s="104">
        <f t="shared" si="1"/>
        <v>70.36</v>
      </c>
      <c r="J72" s="97"/>
    </row>
    <row r="73" spans="1:10" ht="72">
      <c r="A73" s="93"/>
      <c r="B73" s="100">
        <v>4</v>
      </c>
      <c r="C73" s="110" t="s">
        <v>206</v>
      </c>
      <c r="D73" s="106" t="s">
        <v>106</v>
      </c>
      <c r="E73" s="152" t="s">
        <v>100</v>
      </c>
      <c r="F73" s="153"/>
      <c r="G73" s="107" t="s">
        <v>208</v>
      </c>
      <c r="H73" s="102">
        <v>17.59</v>
      </c>
      <c r="I73" s="104">
        <f t="shared" si="1"/>
        <v>70.36</v>
      </c>
      <c r="J73" s="97"/>
    </row>
    <row r="74" spans="1:10" ht="72">
      <c r="A74" s="93"/>
      <c r="B74" s="100">
        <v>4</v>
      </c>
      <c r="C74" s="110" t="s">
        <v>206</v>
      </c>
      <c r="D74" s="106" t="s">
        <v>114</v>
      </c>
      <c r="E74" s="152" t="s">
        <v>97</v>
      </c>
      <c r="F74" s="153"/>
      <c r="G74" s="107" t="s">
        <v>208</v>
      </c>
      <c r="H74" s="102">
        <v>19.05</v>
      </c>
      <c r="I74" s="104">
        <f t="shared" si="1"/>
        <v>76.2</v>
      </c>
      <c r="J74" s="97"/>
    </row>
    <row r="75" spans="1:10" ht="72">
      <c r="A75" s="93"/>
      <c r="B75" s="100">
        <v>6</v>
      </c>
      <c r="C75" s="110" t="s">
        <v>206</v>
      </c>
      <c r="D75" s="106" t="s">
        <v>114</v>
      </c>
      <c r="E75" s="152" t="s">
        <v>100</v>
      </c>
      <c r="F75" s="153"/>
      <c r="G75" s="107" t="s">
        <v>208</v>
      </c>
      <c r="H75" s="102">
        <v>19.05</v>
      </c>
      <c r="I75" s="104">
        <f t="shared" si="1"/>
        <v>114.30000000000001</v>
      </c>
      <c r="J75" s="97"/>
    </row>
    <row r="76" spans="1:10" ht="72">
      <c r="A76" s="93"/>
      <c r="B76" s="100">
        <v>4</v>
      </c>
      <c r="C76" s="110" t="s">
        <v>206</v>
      </c>
      <c r="D76" s="106" t="s">
        <v>114</v>
      </c>
      <c r="E76" s="152" t="s">
        <v>94</v>
      </c>
      <c r="F76" s="153"/>
      <c r="G76" s="107" t="s">
        <v>208</v>
      </c>
      <c r="H76" s="102">
        <v>19.05</v>
      </c>
      <c r="I76" s="104">
        <f t="shared" si="1"/>
        <v>76.2</v>
      </c>
      <c r="J76" s="97"/>
    </row>
    <row r="77" spans="1:10" ht="72">
      <c r="A77" s="93"/>
      <c r="B77" s="100">
        <v>12</v>
      </c>
      <c r="C77" s="110" t="s">
        <v>206</v>
      </c>
      <c r="D77" s="106" t="s">
        <v>118</v>
      </c>
      <c r="E77" s="152" t="s">
        <v>115</v>
      </c>
      <c r="F77" s="153"/>
      <c r="G77" s="107" t="s">
        <v>208</v>
      </c>
      <c r="H77" s="102">
        <v>20.52</v>
      </c>
      <c r="I77" s="104">
        <f t="shared" si="1"/>
        <v>246.24</v>
      </c>
      <c r="J77" s="97"/>
    </row>
    <row r="78" spans="1:10" ht="120">
      <c r="A78" s="93"/>
      <c r="B78" s="100">
        <v>2</v>
      </c>
      <c r="C78" s="110" t="s">
        <v>220</v>
      </c>
      <c r="D78" s="106" t="s">
        <v>90</v>
      </c>
      <c r="E78" s="152"/>
      <c r="F78" s="153"/>
      <c r="G78" s="107" t="s">
        <v>222</v>
      </c>
      <c r="H78" s="102">
        <v>15.76</v>
      </c>
      <c r="I78" s="104">
        <f t="shared" si="1"/>
        <v>31.52</v>
      </c>
      <c r="J78" s="97"/>
    </row>
    <row r="79" spans="1:10" ht="120">
      <c r="A79" s="93"/>
      <c r="B79" s="100">
        <v>2</v>
      </c>
      <c r="C79" s="110" t="s">
        <v>220</v>
      </c>
      <c r="D79" s="106" t="s">
        <v>188</v>
      </c>
      <c r="E79" s="152"/>
      <c r="F79" s="153"/>
      <c r="G79" s="107" t="s">
        <v>222</v>
      </c>
      <c r="H79" s="102">
        <v>16.86</v>
      </c>
      <c r="I79" s="104">
        <f t="shared" si="1"/>
        <v>33.72</v>
      </c>
      <c r="J79" s="97"/>
    </row>
    <row r="80" spans="1:10" ht="120">
      <c r="A80" s="93"/>
      <c r="B80" s="100">
        <v>4</v>
      </c>
      <c r="C80" s="110" t="s">
        <v>220</v>
      </c>
      <c r="D80" s="106" t="s">
        <v>225</v>
      </c>
      <c r="E80" s="152"/>
      <c r="F80" s="153"/>
      <c r="G80" s="107" t="s">
        <v>222</v>
      </c>
      <c r="H80" s="102">
        <v>17.59</v>
      </c>
      <c r="I80" s="104">
        <f t="shared" si="1"/>
        <v>70.36</v>
      </c>
      <c r="J80" s="97"/>
    </row>
    <row r="81" spans="1:10" ht="120">
      <c r="A81" s="93"/>
      <c r="B81" s="100">
        <v>6</v>
      </c>
      <c r="C81" s="110" t="s">
        <v>220</v>
      </c>
      <c r="D81" s="106" t="s">
        <v>227</v>
      </c>
      <c r="E81" s="152"/>
      <c r="F81" s="153"/>
      <c r="G81" s="107" t="s">
        <v>222</v>
      </c>
      <c r="H81" s="102">
        <v>91.24</v>
      </c>
      <c r="I81" s="104">
        <f t="shared" si="1"/>
        <v>547.43999999999994</v>
      </c>
      <c r="J81" s="97"/>
    </row>
    <row r="82" spans="1:10" ht="120">
      <c r="A82" s="93"/>
      <c r="B82" s="100">
        <v>6</v>
      </c>
      <c r="C82" s="110" t="s">
        <v>220</v>
      </c>
      <c r="D82" s="106" t="s">
        <v>229</v>
      </c>
      <c r="E82" s="152"/>
      <c r="F82" s="153"/>
      <c r="G82" s="107" t="s">
        <v>222</v>
      </c>
      <c r="H82" s="102">
        <v>105.9</v>
      </c>
      <c r="I82" s="104">
        <f t="shared" si="1"/>
        <v>635.40000000000009</v>
      </c>
      <c r="J82" s="97"/>
    </row>
    <row r="83" spans="1:10" ht="120">
      <c r="A83" s="93"/>
      <c r="B83" s="100">
        <v>2</v>
      </c>
      <c r="C83" s="110" t="s">
        <v>220</v>
      </c>
      <c r="D83" s="106" t="s">
        <v>128</v>
      </c>
      <c r="E83" s="152"/>
      <c r="F83" s="153"/>
      <c r="G83" s="107" t="s">
        <v>222</v>
      </c>
      <c r="H83" s="102">
        <v>138.88</v>
      </c>
      <c r="I83" s="104">
        <f t="shared" si="1"/>
        <v>277.76</v>
      </c>
      <c r="J83" s="97"/>
    </row>
    <row r="84" spans="1:10" ht="108">
      <c r="A84" s="93"/>
      <c r="B84" s="100">
        <v>4</v>
      </c>
      <c r="C84" s="110" t="s">
        <v>231</v>
      </c>
      <c r="D84" s="106" t="s">
        <v>188</v>
      </c>
      <c r="E84" s="152" t="s">
        <v>233</v>
      </c>
      <c r="F84" s="153"/>
      <c r="G84" s="107" t="s">
        <v>234</v>
      </c>
      <c r="H84" s="102">
        <v>91.24</v>
      </c>
      <c r="I84" s="104">
        <f t="shared" si="1"/>
        <v>364.96</v>
      </c>
      <c r="J84" s="97"/>
    </row>
    <row r="85" spans="1:10" ht="132">
      <c r="A85" s="93"/>
      <c r="B85" s="100">
        <v>14</v>
      </c>
      <c r="C85" s="110" t="s">
        <v>235</v>
      </c>
      <c r="D85" s="106" t="s">
        <v>237</v>
      </c>
      <c r="E85" s="152" t="s">
        <v>97</v>
      </c>
      <c r="F85" s="153"/>
      <c r="G85" s="107" t="s">
        <v>238</v>
      </c>
      <c r="H85" s="102">
        <v>36.28</v>
      </c>
      <c r="I85" s="104">
        <f t="shared" si="1"/>
        <v>507.92</v>
      </c>
      <c r="J85" s="97"/>
    </row>
    <row r="86" spans="1:10" ht="132">
      <c r="A86" s="93"/>
      <c r="B86" s="100">
        <v>4</v>
      </c>
      <c r="C86" s="110" t="s">
        <v>235</v>
      </c>
      <c r="D86" s="106" t="s">
        <v>106</v>
      </c>
      <c r="E86" s="152" t="s">
        <v>97</v>
      </c>
      <c r="F86" s="153"/>
      <c r="G86" s="107" t="s">
        <v>238</v>
      </c>
      <c r="H86" s="102">
        <v>47.27</v>
      </c>
      <c r="I86" s="104">
        <f t="shared" ref="I86:I99" si="2">H86*B86</f>
        <v>189.08</v>
      </c>
      <c r="J86" s="97"/>
    </row>
    <row r="87" spans="1:10" ht="132">
      <c r="A87" s="93"/>
      <c r="B87" s="100">
        <v>4</v>
      </c>
      <c r="C87" s="110" t="s">
        <v>235</v>
      </c>
      <c r="D87" s="106" t="s">
        <v>121</v>
      </c>
      <c r="E87" s="152" t="s">
        <v>97</v>
      </c>
      <c r="F87" s="153"/>
      <c r="G87" s="107" t="s">
        <v>238</v>
      </c>
      <c r="H87" s="102">
        <v>69.260000000000005</v>
      </c>
      <c r="I87" s="104">
        <f t="shared" si="2"/>
        <v>277.04000000000002</v>
      </c>
      <c r="J87" s="97"/>
    </row>
    <row r="88" spans="1:10" ht="132">
      <c r="A88" s="93"/>
      <c r="B88" s="100">
        <v>4</v>
      </c>
      <c r="C88" s="110" t="s">
        <v>235</v>
      </c>
      <c r="D88" s="106" t="s">
        <v>242</v>
      </c>
      <c r="E88" s="152" t="s">
        <v>97</v>
      </c>
      <c r="F88" s="153"/>
      <c r="G88" s="107" t="s">
        <v>238</v>
      </c>
      <c r="H88" s="102">
        <v>49.1</v>
      </c>
      <c r="I88" s="104">
        <f t="shared" si="2"/>
        <v>196.4</v>
      </c>
      <c r="J88" s="97"/>
    </row>
    <row r="89" spans="1:10" ht="120">
      <c r="A89" s="93"/>
      <c r="B89" s="100">
        <v>2</v>
      </c>
      <c r="C89" s="110" t="s">
        <v>243</v>
      </c>
      <c r="D89" s="106" t="s">
        <v>225</v>
      </c>
      <c r="E89" s="152"/>
      <c r="F89" s="153"/>
      <c r="G89" s="107" t="s">
        <v>245</v>
      </c>
      <c r="H89" s="102">
        <v>98.57</v>
      </c>
      <c r="I89" s="104">
        <f t="shared" si="2"/>
        <v>197.14</v>
      </c>
      <c r="J89" s="97"/>
    </row>
    <row r="90" spans="1:10" ht="120">
      <c r="A90" s="93"/>
      <c r="B90" s="100">
        <v>2</v>
      </c>
      <c r="C90" s="110" t="s">
        <v>243</v>
      </c>
      <c r="D90" s="106" t="s">
        <v>106</v>
      </c>
      <c r="E90" s="152"/>
      <c r="F90" s="153"/>
      <c r="G90" s="107" t="s">
        <v>245</v>
      </c>
      <c r="H90" s="102">
        <v>105.9</v>
      </c>
      <c r="I90" s="104">
        <f t="shared" si="2"/>
        <v>211.8</v>
      </c>
      <c r="J90" s="97"/>
    </row>
    <row r="91" spans="1:10" ht="120">
      <c r="A91" s="93"/>
      <c r="B91" s="100">
        <v>2</v>
      </c>
      <c r="C91" s="110" t="s">
        <v>243</v>
      </c>
      <c r="D91" s="106" t="s">
        <v>114</v>
      </c>
      <c r="E91" s="152"/>
      <c r="F91" s="153"/>
      <c r="G91" s="107" t="s">
        <v>245</v>
      </c>
      <c r="H91" s="102">
        <v>113.23</v>
      </c>
      <c r="I91" s="104">
        <f t="shared" si="2"/>
        <v>226.46</v>
      </c>
      <c r="J91" s="97"/>
    </row>
    <row r="92" spans="1:10" ht="120">
      <c r="A92" s="93"/>
      <c r="B92" s="100">
        <v>2</v>
      </c>
      <c r="C92" s="110" t="s">
        <v>243</v>
      </c>
      <c r="D92" s="106" t="s">
        <v>118</v>
      </c>
      <c r="E92" s="152"/>
      <c r="F92" s="153"/>
      <c r="G92" s="107" t="s">
        <v>245</v>
      </c>
      <c r="H92" s="102">
        <v>120.56</v>
      </c>
      <c r="I92" s="104">
        <f t="shared" si="2"/>
        <v>241.12</v>
      </c>
      <c r="J92" s="97"/>
    </row>
    <row r="93" spans="1:10" ht="120">
      <c r="A93" s="93"/>
      <c r="B93" s="100">
        <v>2</v>
      </c>
      <c r="C93" s="110" t="s">
        <v>243</v>
      </c>
      <c r="D93" s="106" t="s">
        <v>102</v>
      </c>
      <c r="E93" s="152"/>
      <c r="F93" s="153"/>
      <c r="G93" s="107" t="s">
        <v>245</v>
      </c>
      <c r="H93" s="102">
        <v>129.72</v>
      </c>
      <c r="I93" s="104">
        <f t="shared" si="2"/>
        <v>259.44</v>
      </c>
      <c r="J93" s="97"/>
    </row>
    <row r="94" spans="1:10" ht="120">
      <c r="A94" s="93"/>
      <c r="B94" s="100">
        <v>2</v>
      </c>
      <c r="C94" s="110" t="s">
        <v>243</v>
      </c>
      <c r="D94" s="106" t="s">
        <v>110</v>
      </c>
      <c r="E94" s="152"/>
      <c r="F94" s="153"/>
      <c r="G94" s="107" t="s">
        <v>245</v>
      </c>
      <c r="H94" s="102">
        <v>138.88</v>
      </c>
      <c r="I94" s="104">
        <f t="shared" si="2"/>
        <v>277.76</v>
      </c>
      <c r="J94" s="97"/>
    </row>
    <row r="95" spans="1:10" ht="120">
      <c r="A95" s="93"/>
      <c r="B95" s="100">
        <v>2</v>
      </c>
      <c r="C95" s="110" t="s">
        <v>243</v>
      </c>
      <c r="D95" s="106" t="s">
        <v>121</v>
      </c>
      <c r="E95" s="152"/>
      <c r="F95" s="153"/>
      <c r="G95" s="107" t="s">
        <v>245</v>
      </c>
      <c r="H95" s="102">
        <v>148.04</v>
      </c>
      <c r="I95" s="104">
        <f t="shared" si="2"/>
        <v>296.08</v>
      </c>
      <c r="J95" s="97"/>
    </row>
    <row r="96" spans="1:10" ht="120">
      <c r="A96" s="93"/>
      <c r="B96" s="100">
        <v>2</v>
      </c>
      <c r="C96" s="110" t="s">
        <v>243</v>
      </c>
      <c r="D96" s="106" t="s">
        <v>179</v>
      </c>
      <c r="E96" s="152"/>
      <c r="F96" s="153"/>
      <c r="G96" s="107" t="s">
        <v>245</v>
      </c>
      <c r="H96" s="102">
        <v>162.69999999999999</v>
      </c>
      <c r="I96" s="104">
        <f t="shared" si="2"/>
        <v>325.39999999999998</v>
      </c>
      <c r="J96" s="97"/>
    </row>
    <row r="97" spans="1:10" ht="84">
      <c r="A97" s="93"/>
      <c r="B97" s="100">
        <v>6</v>
      </c>
      <c r="C97" s="110" t="s">
        <v>253</v>
      </c>
      <c r="D97" s="106" t="s">
        <v>114</v>
      </c>
      <c r="E97" s="152" t="s">
        <v>100</v>
      </c>
      <c r="F97" s="153"/>
      <c r="G97" s="107" t="s">
        <v>255</v>
      </c>
      <c r="H97" s="102">
        <v>21.62</v>
      </c>
      <c r="I97" s="104">
        <f t="shared" si="2"/>
        <v>129.72</v>
      </c>
      <c r="J97" s="97"/>
    </row>
    <row r="98" spans="1:10" ht="60">
      <c r="A98" s="93"/>
      <c r="B98" s="100">
        <v>2</v>
      </c>
      <c r="C98" s="110" t="s">
        <v>256</v>
      </c>
      <c r="D98" s="106" t="s">
        <v>96</v>
      </c>
      <c r="E98" s="152" t="s">
        <v>97</v>
      </c>
      <c r="F98" s="153"/>
      <c r="G98" s="107" t="s">
        <v>258</v>
      </c>
      <c r="H98" s="102">
        <v>14.29</v>
      </c>
      <c r="I98" s="104">
        <f t="shared" si="2"/>
        <v>28.58</v>
      </c>
      <c r="J98" s="97"/>
    </row>
    <row r="99" spans="1:10" ht="84">
      <c r="A99" s="93"/>
      <c r="B99" s="101">
        <v>8</v>
      </c>
      <c r="C99" s="111" t="s">
        <v>259</v>
      </c>
      <c r="D99" s="108" t="s">
        <v>114</v>
      </c>
      <c r="E99" s="154" t="s">
        <v>97</v>
      </c>
      <c r="F99" s="155"/>
      <c r="G99" s="109" t="s">
        <v>261</v>
      </c>
      <c r="H99" s="103">
        <v>18.32</v>
      </c>
      <c r="I99" s="105">
        <f t="shared" si="2"/>
        <v>146.56</v>
      </c>
      <c r="J99" s="97"/>
    </row>
  </sheetData>
  <mergeCells count="83"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11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27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8" t="s">
        <v>12</v>
      </c>
      <c r="M2" s="94"/>
      <c r="O2">
        <v>15948.660000000002</v>
      </c>
      <c r="P2" t="s">
        <v>52</v>
      </c>
    </row>
    <row r="3" spans="1:16" ht="12.75" customHeight="1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94"/>
      <c r="O3">
        <v>15948.660000000002</v>
      </c>
      <c r="P3" t="s">
        <v>53</v>
      </c>
    </row>
    <row r="4" spans="1:16" ht="12.75" customHeight="1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94"/>
    </row>
    <row r="5" spans="1:16" ht="12.75" customHeight="1">
      <c r="A5" s="93"/>
      <c r="B5" s="121" t="s">
        <v>9</v>
      </c>
      <c r="C5" s="120"/>
      <c r="D5" s="120"/>
      <c r="E5" s="120"/>
      <c r="F5" s="120"/>
      <c r="G5" s="120"/>
      <c r="H5" s="120"/>
      <c r="I5" s="120"/>
      <c r="J5" s="120"/>
      <c r="K5" s="85"/>
      <c r="L5" s="85" t="s">
        <v>56</v>
      </c>
      <c r="M5" s="94"/>
    </row>
    <row r="6" spans="1:16" ht="12.75" customHeight="1">
      <c r="A6" s="93"/>
      <c r="B6" s="121" t="s">
        <v>10</v>
      </c>
      <c r="C6" s="120"/>
      <c r="D6" s="120"/>
      <c r="E6" s="120"/>
      <c r="F6" s="120"/>
      <c r="G6" s="120"/>
      <c r="H6" s="120"/>
      <c r="I6" s="120"/>
      <c r="J6" s="120"/>
      <c r="K6" s="156"/>
      <c r="L6" s="156" t="str">
        <f>IF(Invoice!K6&lt;&gt;"", Invoice!K6, "")</f>
        <v>54568</v>
      </c>
      <c r="M6" s="94"/>
    </row>
    <row r="7" spans="1:16" ht="12.75" customHeight="1">
      <c r="A7" s="93"/>
      <c r="B7" s="121" t="s">
        <v>11</v>
      </c>
      <c r="C7" s="120"/>
      <c r="D7" s="120"/>
      <c r="E7" s="120"/>
      <c r="F7" s="120"/>
      <c r="G7" s="120"/>
      <c r="H7" s="120"/>
      <c r="I7" s="120"/>
      <c r="J7" s="120"/>
      <c r="K7" s="157"/>
      <c r="L7" s="147"/>
      <c r="M7" s="94"/>
    </row>
    <row r="8" spans="1:16" ht="12.75" customHeight="1">
      <c r="A8" s="93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0"/>
      <c r="K9" s="120"/>
      <c r="L9" s="85" t="s">
        <v>70</v>
      </c>
      <c r="M9" s="94"/>
    </row>
    <row r="10" spans="1:16" ht="15" customHeight="1">
      <c r="A10" s="93"/>
      <c r="B10" s="93" t="s">
        <v>82</v>
      </c>
      <c r="C10" s="120"/>
      <c r="D10" s="120"/>
      <c r="E10" s="94"/>
      <c r="F10" s="120"/>
      <c r="G10" s="94"/>
      <c r="H10" s="95"/>
      <c r="I10" s="95" t="s">
        <v>82</v>
      </c>
      <c r="J10" s="120"/>
      <c r="K10" s="120"/>
      <c r="L10" s="143">
        <f>IF(Invoice!K10&lt;&gt;"",Invoice!K10,"")</f>
        <v>45440</v>
      </c>
      <c r="M10" s="94"/>
    </row>
    <row r="11" spans="1:16" ht="12.75" customHeight="1">
      <c r="A11" s="93"/>
      <c r="B11" s="93" t="s">
        <v>83</v>
      </c>
      <c r="C11" s="120"/>
      <c r="D11" s="120"/>
      <c r="E11" s="94"/>
      <c r="F11" s="120"/>
      <c r="G11" s="94"/>
      <c r="H11" s="95"/>
      <c r="I11" s="95" t="s">
        <v>83</v>
      </c>
      <c r="J11" s="120"/>
      <c r="K11" s="120"/>
      <c r="L11" s="144"/>
      <c r="M11" s="94"/>
    </row>
    <row r="12" spans="1:16" ht="12.75" customHeight="1">
      <c r="A12" s="93"/>
      <c r="B12" s="93" t="s">
        <v>84</v>
      </c>
      <c r="C12" s="120"/>
      <c r="D12" s="120"/>
      <c r="E12" s="94"/>
      <c r="F12" s="120"/>
      <c r="G12" s="94"/>
      <c r="H12" s="95"/>
      <c r="I12" s="95" t="s">
        <v>84</v>
      </c>
      <c r="J12" s="120"/>
      <c r="K12" s="120"/>
      <c r="L12" s="120"/>
      <c r="M12" s="94"/>
    </row>
    <row r="13" spans="1:16" ht="12.75" customHeight="1">
      <c r="A13" s="93"/>
      <c r="B13" s="93" t="s">
        <v>85</v>
      </c>
      <c r="C13" s="120"/>
      <c r="D13" s="120"/>
      <c r="E13" s="94"/>
      <c r="F13" s="120"/>
      <c r="G13" s="94"/>
      <c r="H13" s="95"/>
      <c r="I13" s="95" t="s">
        <v>85</v>
      </c>
      <c r="J13" s="120"/>
      <c r="K13" s="120"/>
      <c r="L13" s="85" t="s">
        <v>3</v>
      </c>
      <c r="M13" s="94"/>
    </row>
    <row r="14" spans="1:16" ht="15" customHeight="1">
      <c r="A14" s="93"/>
      <c r="B14" s="93" t="s">
        <v>23</v>
      </c>
      <c r="C14" s="120"/>
      <c r="D14" s="120"/>
      <c r="E14" s="94"/>
      <c r="F14" s="120"/>
      <c r="G14" s="94"/>
      <c r="H14" s="95"/>
      <c r="I14" s="95" t="s">
        <v>23</v>
      </c>
      <c r="J14" s="120"/>
      <c r="K14" s="120"/>
      <c r="L14" s="143">
        <v>45438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0"/>
      <c r="K15" s="120"/>
      <c r="L15" s="145"/>
      <c r="M15" s="94"/>
    </row>
    <row r="16" spans="1:16" ht="15" customHeight="1">
      <c r="A16" s="93"/>
      <c r="B16" s="120"/>
      <c r="C16" s="120"/>
      <c r="D16" s="120"/>
      <c r="E16" s="120"/>
      <c r="F16" s="120"/>
      <c r="G16" s="120"/>
      <c r="H16" s="120"/>
      <c r="I16" s="120"/>
      <c r="J16" s="124" t="s">
        <v>71</v>
      </c>
      <c r="K16" s="124" t="s">
        <v>71</v>
      </c>
      <c r="L16" s="129">
        <v>42935</v>
      </c>
      <c r="M16" s="94"/>
    </row>
    <row r="17" spans="1:13" ht="12.75" customHeight="1">
      <c r="A17" s="93"/>
      <c r="B17" s="120" t="s">
        <v>86</v>
      </c>
      <c r="C17" s="120"/>
      <c r="D17" s="120"/>
      <c r="E17" s="120"/>
      <c r="F17" s="120"/>
      <c r="G17" s="120"/>
      <c r="H17" s="120"/>
      <c r="I17" s="120"/>
      <c r="J17" s="124" t="s">
        <v>14</v>
      </c>
      <c r="K17" s="124" t="s">
        <v>14</v>
      </c>
      <c r="L17" s="129" t="str">
        <f>IF(Invoice!K17&lt;&gt;"",Invoice!K17,"")</f>
        <v>Sunny</v>
      </c>
      <c r="M17" s="94"/>
    </row>
    <row r="18" spans="1:13" ht="18" customHeight="1">
      <c r="A18" s="93"/>
      <c r="B18" s="120" t="s">
        <v>87</v>
      </c>
      <c r="C18" s="120"/>
      <c r="D18" s="120"/>
      <c r="E18" s="120"/>
      <c r="F18" s="120"/>
      <c r="G18" s="120"/>
      <c r="H18" s="120"/>
      <c r="I18" s="120"/>
      <c r="J18" s="122" t="s">
        <v>64</v>
      </c>
      <c r="K18" s="122" t="s">
        <v>64</v>
      </c>
      <c r="L18" s="90" t="s">
        <v>68</v>
      </c>
      <c r="M18" s="94"/>
    </row>
    <row r="19" spans="1:13" ht="12.75" customHeight="1">
      <c r="A19" s="93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8" t="s">
        <v>60</v>
      </c>
      <c r="H20" s="149"/>
      <c r="I20" s="86" t="s">
        <v>40</v>
      </c>
      <c r="J20" s="86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0"/>
      <c r="H21" s="151"/>
      <c r="I21" s="98" t="s">
        <v>13</v>
      </c>
      <c r="J21" s="98"/>
      <c r="K21" s="98"/>
      <c r="L21" s="98"/>
      <c r="M21" s="94"/>
    </row>
    <row r="22" spans="1:13" ht="12.75" customHeight="1">
      <c r="A22" s="93"/>
      <c r="B22" s="100">
        <f>'Tax Invoice'!D18</f>
        <v>4</v>
      </c>
      <c r="C22" s="110" t="s">
        <v>88</v>
      </c>
      <c r="D22" s="106" t="s">
        <v>262</v>
      </c>
      <c r="E22" s="112" t="s">
        <v>89</v>
      </c>
      <c r="F22" s="106" t="s">
        <v>90</v>
      </c>
      <c r="G22" s="152" t="s">
        <v>91</v>
      </c>
      <c r="H22" s="153"/>
      <c r="I22" s="107" t="s">
        <v>92</v>
      </c>
      <c r="J22" s="102">
        <f t="shared" ref="J22:J53" si="0">ROUNDUP(K22*$O$1,2)</f>
        <v>20.149999999999999</v>
      </c>
      <c r="K22" s="102">
        <v>20.149999999999999</v>
      </c>
      <c r="L22" s="104">
        <f t="shared" ref="L22:L53" si="1">J22*B22</f>
        <v>80.599999999999994</v>
      </c>
      <c r="M22" s="97"/>
    </row>
    <row r="23" spans="1:13" ht="12.75" customHeight="1">
      <c r="A23" s="93"/>
      <c r="B23" s="100">
        <f>'Tax Invoice'!D19</f>
        <v>4</v>
      </c>
      <c r="C23" s="110" t="s">
        <v>88</v>
      </c>
      <c r="D23" s="106" t="s">
        <v>262</v>
      </c>
      <c r="E23" s="112" t="s">
        <v>93</v>
      </c>
      <c r="F23" s="106" t="s">
        <v>90</v>
      </c>
      <c r="G23" s="152" t="s">
        <v>94</v>
      </c>
      <c r="H23" s="153"/>
      <c r="I23" s="107" t="s">
        <v>92</v>
      </c>
      <c r="J23" s="102">
        <f t="shared" si="0"/>
        <v>20.149999999999999</v>
      </c>
      <c r="K23" s="102">
        <v>20.149999999999999</v>
      </c>
      <c r="L23" s="104">
        <f t="shared" si="1"/>
        <v>80.599999999999994</v>
      </c>
      <c r="M23" s="97"/>
    </row>
    <row r="24" spans="1:13" ht="12.75" customHeight="1">
      <c r="A24" s="93"/>
      <c r="B24" s="100">
        <f>'Tax Invoice'!D20</f>
        <v>4</v>
      </c>
      <c r="C24" s="110" t="s">
        <v>88</v>
      </c>
      <c r="D24" s="106" t="s">
        <v>263</v>
      </c>
      <c r="E24" s="112" t="s">
        <v>95</v>
      </c>
      <c r="F24" s="106" t="s">
        <v>96</v>
      </c>
      <c r="G24" s="152" t="s">
        <v>97</v>
      </c>
      <c r="H24" s="153"/>
      <c r="I24" s="107" t="s">
        <v>92</v>
      </c>
      <c r="J24" s="102">
        <f t="shared" si="0"/>
        <v>21.62</v>
      </c>
      <c r="K24" s="102">
        <v>21.62</v>
      </c>
      <c r="L24" s="104">
        <f t="shared" si="1"/>
        <v>86.48</v>
      </c>
      <c r="M24" s="97"/>
    </row>
    <row r="25" spans="1:13" ht="12.75" customHeight="1">
      <c r="A25" s="93"/>
      <c r="B25" s="100">
        <f>'Tax Invoice'!D21</f>
        <v>4</v>
      </c>
      <c r="C25" s="110" t="s">
        <v>88</v>
      </c>
      <c r="D25" s="106" t="s">
        <v>263</v>
      </c>
      <c r="E25" s="112" t="s">
        <v>98</v>
      </c>
      <c r="F25" s="106" t="s">
        <v>96</v>
      </c>
      <c r="G25" s="152" t="s">
        <v>91</v>
      </c>
      <c r="H25" s="153"/>
      <c r="I25" s="107" t="s">
        <v>92</v>
      </c>
      <c r="J25" s="102">
        <f t="shared" si="0"/>
        <v>21.62</v>
      </c>
      <c r="K25" s="102">
        <v>21.62</v>
      </c>
      <c r="L25" s="104">
        <f t="shared" si="1"/>
        <v>86.48</v>
      </c>
      <c r="M25" s="97"/>
    </row>
    <row r="26" spans="1:13" ht="12.75" customHeight="1">
      <c r="A26" s="93"/>
      <c r="B26" s="100">
        <f>'Tax Invoice'!D22</f>
        <v>2</v>
      </c>
      <c r="C26" s="110" t="s">
        <v>88</v>
      </c>
      <c r="D26" s="106" t="s">
        <v>263</v>
      </c>
      <c r="E26" s="112" t="s">
        <v>99</v>
      </c>
      <c r="F26" s="106" t="s">
        <v>96</v>
      </c>
      <c r="G26" s="152" t="s">
        <v>100</v>
      </c>
      <c r="H26" s="153"/>
      <c r="I26" s="107" t="s">
        <v>92</v>
      </c>
      <c r="J26" s="102">
        <f t="shared" si="0"/>
        <v>21.62</v>
      </c>
      <c r="K26" s="102">
        <v>21.62</v>
      </c>
      <c r="L26" s="104">
        <f t="shared" si="1"/>
        <v>43.24</v>
      </c>
      <c r="M26" s="97"/>
    </row>
    <row r="27" spans="1:13" ht="12.75" customHeight="1">
      <c r="A27" s="93"/>
      <c r="B27" s="100">
        <f>'Tax Invoice'!D23</f>
        <v>2</v>
      </c>
      <c r="C27" s="110" t="s">
        <v>88</v>
      </c>
      <c r="D27" s="106" t="s">
        <v>264</v>
      </c>
      <c r="E27" s="112" t="s">
        <v>101</v>
      </c>
      <c r="F27" s="106" t="s">
        <v>102</v>
      </c>
      <c r="G27" s="152" t="s">
        <v>103</v>
      </c>
      <c r="H27" s="153"/>
      <c r="I27" s="107" t="s">
        <v>92</v>
      </c>
      <c r="J27" s="102">
        <f t="shared" si="0"/>
        <v>36.28</v>
      </c>
      <c r="K27" s="102">
        <v>36.28</v>
      </c>
      <c r="L27" s="104">
        <f t="shared" si="1"/>
        <v>72.56</v>
      </c>
      <c r="M27" s="97"/>
    </row>
    <row r="28" spans="1:13" ht="12.75" customHeight="1">
      <c r="A28" s="93"/>
      <c r="B28" s="100">
        <f>'Tax Invoice'!D24</f>
        <v>4</v>
      </c>
      <c r="C28" s="110" t="s">
        <v>104</v>
      </c>
      <c r="D28" s="106" t="s">
        <v>265</v>
      </c>
      <c r="E28" s="112" t="s">
        <v>105</v>
      </c>
      <c r="F28" s="106" t="s">
        <v>106</v>
      </c>
      <c r="G28" s="152"/>
      <c r="H28" s="153"/>
      <c r="I28" s="107" t="s">
        <v>107</v>
      </c>
      <c r="J28" s="102">
        <f t="shared" si="0"/>
        <v>45.44</v>
      </c>
      <c r="K28" s="102">
        <v>45.44</v>
      </c>
      <c r="L28" s="104">
        <f t="shared" si="1"/>
        <v>181.76</v>
      </c>
      <c r="M28" s="97"/>
    </row>
    <row r="29" spans="1:13" ht="12.75" customHeight="1">
      <c r="A29" s="93"/>
      <c r="B29" s="100">
        <f>'Tax Invoice'!D25</f>
        <v>4</v>
      </c>
      <c r="C29" s="110" t="s">
        <v>108</v>
      </c>
      <c r="D29" s="106" t="s">
        <v>266</v>
      </c>
      <c r="E29" s="112" t="s">
        <v>109</v>
      </c>
      <c r="F29" s="106" t="s">
        <v>110</v>
      </c>
      <c r="G29" s="152" t="s">
        <v>103</v>
      </c>
      <c r="H29" s="153"/>
      <c r="I29" s="107" t="s">
        <v>111</v>
      </c>
      <c r="J29" s="102">
        <f t="shared" si="0"/>
        <v>43.61</v>
      </c>
      <c r="K29" s="102">
        <v>43.61</v>
      </c>
      <c r="L29" s="104">
        <f t="shared" si="1"/>
        <v>174.44</v>
      </c>
      <c r="M29" s="97"/>
    </row>
    <row r="30" spans="1:13" ht="12.75" customHeight="1">
      <c r="A30" s="93"/>
      <c r="B30" s="100">
        <f>'Tax Invoice'!D26</f>
        <v>2</v>
      </c>
      <c r="C30" s="110" t="s">
        <v>112</v>
      </c>
      <c r="D30" s="106" t="s">
        <v>267</v>
      </c>
      <c r="E30" s="112" t="s">
        <v>113</v>
      </c>
      <c r="F30" s="106" t="s">
        <v>114</v>
      </c>
      <c r="G30" s="152" t="s">
        <v>115</v>
      </c>
      <c r="H30" s="153"/>
      <c r="I30" s="107" t="s">
        <v>116</v>
      </c>
      <c r="J30" s="102">
        <f t="shared" si="0"/>
        <v>19.05</v>
      </c>
      <c r="K30" s="102">
        <v>19.05</v>
      </c>
      <c r="L30" s="104">
        <f t="shared" si="1"/>
        <v>38.1</v>
      </c>
      <c r="M30" s="97"/>
    </row>
    <row r="31" spans="1:13" ht="12.75" customHeight="1">
      <c r="A31" s="93"/>
      <c r="B31" s="100">
        <f>'Tax Invoice'!D27</f>
        <v>6</v>
      </c>
      <c r="C31" s="110" t="s">
        <v>112</v>
      </c>
      <c r="D31" s="106" t="s">
        <v>268</v>
      </c>
      <c r="E31" s="112" t="s">
        <v>117</v>
      </c>
      <c r="F31" s="106" t="s">
        <v>118</v>
      </c>
      <c r="G31" s="152" t="s">
        <v>97</v>
      </c>
      <c r="H31" s="153"/>
      <c r="I31" s="107" t="s">
        <v>116</v>
      </c>
      <c r="J31" s="102">
        <f t="shared" si="0"/>
        <v>20.52</v>
      </c>
      <c r="K31" s="102">
        <v>20.52</v>
      </c>
      <c r="L31" s="104">
        <f t="shared" si="1"/>
        <v>123.12</v>
      </c>
      <c r="M31" s="97"/>
    </row>
    <row r="32" spans="1:13" ht="12.75" customHeight="1">
      <c r="A32" s="93"/>
      <c r="B32" s="100">
        <f>'Tax Invoice'!D28</f>
        <v>4</v>
      </c>
      <c r="C32" s="110" t="s">
        <v>112</v>
      </c>
      <c r="D32" s="106" t="s">
        <v>269</v>
      </c>
      <c r="E32" s="112" t="s">
        <v>119</v>
      </c>
      <c r="F32" s="106" t="s">
        <v>102</v>
      </c>
      <c r="G32" s="152" t="s">
        <v>115</v>
      </c>
      <c r="H32" s="153"/>
      <c r="I32" s="107" t="s">
        <v>116</v>
      </c>
      <c r="J32" s="102">
        <f t="shared" si="0"/>
        <v>23.09</v>
      </c>
      <c r="K32" s="102">
        <v>23.09</v>
      </c>
      <c r="L32" s="104">
        <f t="shared" si="1"/>
        <v>92.36</v>
      </c>
      <c r="M32" s="97"/>
    </row>
    <row r="33" spans="1:13" ht="12.75" customHeight="1">
      <c r="A33" s="93"/>
      <c r="B33" s="100">
        <f>'Tax Invoice'!D29</f>
        <v>4</v>
      </c>
      <c r="C33" s="110" t="s">
        <v>112</v>
      </c>
      <c r="D33" s="106" t="s">
        <v>270</v>
      </c>
      <c r="E33" s="112" t="s">
        <v>120</v>
      </c>
      <c r="F33" s="106" t="s">
        <v>121</v>
      </c>
      <c r="G33" s="152" t="s">
        <v>97</v>
      </c>
      <c r="H33" s="153"/>
      <c r="I33" s="107" t="s">
        <v>116</v>
      </c>
      <c r="J33" s="102">
        <f t="shared" si="0"/>
        <v>28.95</v>
      </c>
      <c r="K33" s="102">
        <v>28.95</v>
      </c>
      <c r="L33" s="104">
        <f t="shared" si="1"/>
        <v>115.8</v>
      </c>
      <c r="M33" s="97"/>
    </row>
    <row r="34" spans="1:13" ht="12.75" customHeight="1">
      <c r="A34" s="93"/>
      <c r="B34" s="100">
        <f>'Tax Invoice'!D30</f>
        <v>6</v>
      </c>
      <c r="C34" s="110" t="s">
        <v>112</v>
      </c>
      <c r="D34" s="106" t="s">
        <v>271</v>
      </c>
      <c r="E34" s="112" t="s">
        <v>122</v>
      </c>
      <c r="F34" s="106" t="s">
        <v>123</v>
      </c>
      <c r="G34" s="152" t="s">
        <v>124</v>
      </c>
      <c r="H34" s="153"/>
      <c r="I34" s="107" t="s">
        <v>116</v>
      </c>
      <c r="J34" s="102">
        <f t="shared" si="0"/>
        <v>34.08</v>
      </c>
      <c r="K34" s="102">
        <v>34.08</v>
      </c>
      <c r="L34" s="104">
        <f t="shared" si="1"/>
        <v>204.48</v>
      </c>
      <c r="M34" s="97"/>
    </row>
    <row r="35" spans="1:13" ht="24" customHeight="1">
      <c r="A35" s="93"/>
      <c r="B35" s="100">
        <f>'Tax Invoice'!D31</f>
        <v>4</v>
      </c>
      <c r="C35" s="110" t="s">
        <v>125</v>
      </c>
      <c r="D35" s="106" t="s">
        <v>272</v>
      </c>
      <c r="E35" s="112" t="s">
        <v>126</v>
      </c>
      <c r="F35" s="106" t="s">
        <v>121</v>
      </c>
      <c r="G35" s="152"/>
      <c r="H35" s="153"/>
      <c r="I35" s="107" t="s">
        <v>326</v>
      </c>
      <c r="J35" s="102">
        <f t="shared" si="0"/>
        <v>45.44</v>
      </c>
      <c r="K35" s="102">
        <v>45.44</v>
      </c>
      <c r="L35" s="104">
        <f t="shared" si="1"/>
        <v>181.76</v>
      </c>
      <c r="M35" s="97"/>
    </row>
    <row r="36" spans="1:13" ht="24" customHeight="1">
      <c r="A36" s="93"/>
      <c r="B36" s="100">
        <f>'Tax Invoice'!D32</f>
        <v>2</v>
      </c>
      <c r="C36" s="110" t="s">
        <v>125</v>
      </c>
      <c r="D36" s="106" t="s">
        <v>273</v>
      </c>
      <c r="E36" s="112" t="s">
        <v>127</v>
      </c>
      <c r="F36" s="106" t="s">
        <v>128</v>
      </c>
      <c r="G36" s="152"/>
      <c r="H36" s="153"/>
      <c r="I36" s="107" t="s">
        <v>326</v>
      </c>
      <c r="J36" s="102">
        <f t="shared" si="0"/>
        <v>139.61000000000001</v>
      </c>
      <c r="K36" s="102">
        <v>139.61000000000001</v>
      </c>
      <c r="L36" s="104">
        <f t="shared" si="1"/>
        <v>279.22000000000003</v>
      </c>
      <c r="M36" s="97"/>
    </row>
    <row r="37" spans="1:13" ht="12.75" customHeight="1">
      <c r="A37" s="93"/>
      <c r="B37" s="100">
        <f>'Tax Invoice'!D33</f>
        <v>8</v>
      </c>
      <c r="C37" s="110" t="s">
        <v>129</v>
      </c>
      <c r="D37" s="106" t="s">
        <v>274</v>
      </c>
      <c r="E37" s="112" t="s">
        <v>130</v>
      </c>
      <c r="F37" s="106" t="s">
        <v>110</v>
      </c>
      <c r="G37" s="152"/>
      <c r="H37" s="153"/>
      <c r="I37" s="107" t="s">
        <v>131</v>
      </c>
      <c r="J37" s="102">
        <f t="shared" si="0"/>
        <v>54.6</v>
      </c>
      <c r="K37" s="102">
        <v>54.6</v>
      </c>
      <c r="L37" s="104">
        <f t="shared" si="1"/>
        <v>436.8</v>
      </c>
      <c r="M37" s="97"/>
    </row>
    <row r="38" spans="1:13" ht="24" customHeight="1">
      <c r="A38" s="93"/>
      <c r="B38" s="100">
        <f>'Tax Invoice'!D34</f>
        <v>4</v>
      </c>
      <c r="C38" s="110" t="s">
        <v>132</v>
      </c>
      <c r="D38" s="106" t="s">
        <v>275</v>
      </c>
      <c r="E38" s="112" t="s">
        <v>133</v>
      </c>
      <c r="F38" s="106" t="s">
        <v>118</v>
      </c>
      <c r="G38" s="152" t="s">
        <v>97</v>
      </c>
      <c r="H38" s="153"/>
      <c r="I38" s="107" t="s">
        <v>327</v>
      </c>
      <c r="J38" s="102">
        <f t="shared" si="0"/>
        <v>60.09</v>
      </c>
      <c r="K38" s="102">
        <v>60.09</v>
      </c>
      <c r="L38" s="104">
        <f t="shared" si="1"/>
        <v>240.36</v>
      </c>
      <c r="M38" s="97"/>
    </row>
    <row r="39" spans="1:13" ht="24" customHeight="1">
      <c r="A39" s="93"/>
      <c r="B39" s="100">
        <f>'Tax Invoice'!D35</f>
        <v>4</v>
      </c>
      <c r="C39" s="110" t="s">
        <v>132</v>
      </c>
      <c r="D39" s="106" t="s">
        <v>276</v>
      </c>
      <c r="E39" s="112" t="s">
        <v>134</v>
      </c>
      <c r="F39" s="106" t="s">
        <v>121</v>
      </c>
      <c r="G39" s="152" t="s">
        <v>97</v>
      </c>
      <c r="H39" s="153"/>
      <c r="I39" s="107" t="s">
        <v>327</v>
      </c>
      <c r="J39" s="102">
        <f t="shared" si="0"/>
        <v>72.92</v>
      </c>
      <c r="K39" s="102">
        <v>72.92</v>
      </c>
      <c r="L39" s="104">
        <f t="shared" si="1"/>
        <v>291.68</v>
      </c>
      <c r="M39" s="97"/>
    </row>
    <row r="40" spans="1:13" ht="24" customHeight="1">
      <c r="A40" s="93"/>
      <c r="B40" s="100">
        <f>'Tax Invoice'!D36</f>
        <v>4</v>
      </c>
      <c r="C40" s="110" t="s">
        <v>132</v>
      </c>
      <c r="D40" s="106" t="s">
        <v>277</v>
      </c>
      <c r="E40" s="112" t="s">
        <v>135</v>
      </c>
      <c r="F40" s="106" t="s">
        <v>136</v>
      </c>
      <c r="G40" s="152" t="s">
        <v>97</v>
      </c>
      <c r="H40" s="153"/>
      <c r="I40" s="107" t="s">
        <v>327</v>
      </c>
      <c r="J40" s="102">
        <f t="shared" si="0"/>
        <v>56.8</v>
      </c>
      <c r="K40" s="102">
        <v>56.8</v>
      </c>
      <c r="L40" s="104">
        <f t="shared" si="1"/>
        <v>227.2</v>
      </c>
      <c r="M40" s="97"/>
    </row>
    <row r="41" spans="1:13" ht="12.75" customHeight="1">
      <c r="A41" s="93"/>
      <c r="B41" s="100">
        <f>'Tax Invoice'!D37</f>
        <v>4</v>
      </c>
      <c r="C41" s="110" t="s">
        <v>137</v>
      </c>
      <c r="D41" s="106" t="s">
        <v>278</v>
      </c>
      <c r="E41" s="112" t="s">
        <v>138</v>
      </c>
      <c r="F41" s="106" t="s">
        <v>139</v>
      </c>
      <c r="G41" s="152"/>
      <c r="H41" s="153"/>
      <c r="I41" s="107" t="s">
        <v>140</v>
      </c>
      <c r="J41" s="102">
        <f t="shared" si="0"/>
        <v>61.93</v>
      </c>
      <c r="K41" s="102">
        <v>61.93</v>
      </c>
      <c r="L41" s="104">
        <f t="shared" si="1"/>
        <v>247.72</v>
      </c>
      <c r="M41" s="97"/>
    </row>
    <row r="42" spans="1:13" ht="24" customHeight="1">
      <c r="A42" s="93"/>
      <c r="B42" s="100">
        <f>'Tax Invoice'!D38</f>
        <v>4</v>
      </c>
      <c r="C42" s="110" t="s">
        <v>141</v>
      </c>
      <c r="D42" s="106" t="s">
        <v>279</v>
      </c>
      <c r="E42" s="112" t="s">
        <v>142</v>
      </c>
      <c r="F42" s="106" t="s">
        <v>143</v>
      </c>
      <c r="G42" s="152"/>
      <c r="H42" s="153"/>
      <c r="I42" s="107" t="s">
        <v>144</v>
      </c>
      <c r="J42" s="102">
        <f t="shared" si="0"/>
        <v>63.76</v>
      </c>
      <c r="K42" s="102">
        <v>63.76</v>
      </c>
      <c r="L42" s="104">
        <f t="shared" si="1"/>
        <v>255.04</v>
      </c>
      <c r="M42" s="97"/>
    </row>
    <row r="43" spans="1:13" ht="24" customHeight="1">
      <c r="A43" s="93"/>
      <c r="B43" s="100">
        <f>'Tax Invoice'!D39</f>
        <v>14</v>
      </c>
      <c r="C43" s="110" t="s">
        <v>141</v>
      </c>
      <c r="D43" s="106" t="s">
        <v>280</v>
      </c>
      <c r="E43" s="112" t="s">
        <v>145</v>
      </c>
      <c r="F43" s="106" t="s">
        <v>114</v>
      </c>
      <c r="G43" s="152"/>
      <c r="H43" s="153"/>
      <c r="I43" s="107" t="s">
        <v>144</v>
      </c>
      <c r="J43" s="102">
        <f t="shared" si="0"/>
        <v>80.25</v>
      </c>
      <c r="K43" s="102">
        <v>80.25</v>
      </c>
      <c r="L43" s="104">
        <f t="shared" si="1"/>
        <v>1123.5</v>
      </c>
      <c r="M43" s="97"/>
    </row>
    <row r="44" spans="1:13" ht="12.75" customHeight="1">
      <c r="A44" s="93"/>
      <c r="B44" s="100">
        <f>'Tax Invoice'!D40</f>
        <v>2</v>
      </c>
      <c r="C44" s="110" t="s">
        <v>146</v>
      </c>
      <c r="D44" s="106" t="s">
        <v>281</v>
      </c>
      <c r="E44" s="112" t="s">
        <v>147</v>
      </c>
      <c r="F44" s="106" t="s">
        <v>106</v>
      </c>
      <c r="G44" s="152"/>
      <c r="H44" s="153"/>
      <c r="I44" s="107" t="s">
        <v>148</v>
      </c>
      <c r="J44" s="102">
        <f t="shared" si="0"/>
        <v>39.94</v>
      </c>
      <c r="K44" s="102">
        <v>39.94</v>
      </c>
      <c r="L44" s="104">
        <f t="shared" si="1"/>
        <v>79.88</v>
      </c>
      <c r="M44" s="97"/>
    </row>
    <row r="45" spans="1:13" ht="12.75" customHeight="1">
      <c r="A45" s="93"/>
      <c r="B45" s="100">
        <f>'Tax Invoice'!D41</f>
        <v>4</v>
      </c>
      <c r="C45" s="110" t="s">
        <v>149</v>
      </c>
      <c r="D45" s="106" t="s">
        <v>282</v>
      </c>
      <c r="E45" s="112" t="s">
        <v>150</v>
      </c>
      <c r="F45" s="106" t="s">
        <v>151</v>
      </c>
      <c r="G45" s="152"/>
      <c r="H45" s="153"/>
      <c r="I45" s="107" t="s">
        <v>152</v>
      </c>
      <c r="J45" s="102">
        <f t="shared" si="0"/>
        <v>14.29</v>
      </c>
      <c r="K45" s="102">
        <v>14.29</v>
      </c>
      <c r="L45" s="104">
        <f t="shared" si="1"/>
        <v>57.16</v>
      </c>
      <c r="M45" s="97"/>
    </row>
    <row r="46" spans="1:13" ht="12.75" customHeight="1">
      <c r="A46" s="93"/>
      <c r="B46" s="100">
        <f>'Tax Invoice'!D42</f>
        <v>8</v>
      </c>
      <c r="C46" s="110" t="s">
        <v>153</v>
      </c>
      <c r="D46" s="106" t="s">
        <v>283</v>
      </c>
      <c r="E46" s="112" t="s">
        <v>154</v>
      </c>
      <c r="F46" s="106" t="s">
        <v>155</v>
      </c>
      <c r="G46" s="152" t="s">
        <v>97</v>
      </c>
      <c r="H46" s="153"/>
      <c r="I46" s="107" t="s">
        <v>156</v>
      </c>
      <c r="J46" s="102">
        <f t="shared" si="0"/>
        <v>28.95</v>
      </c>
      <c r="K46" s="102">
        <v>28.95</v>
      </c>
      <c r="L46" s="104">
        <f t="shared" si="1"/>
        <v>231.6</v>
      </c>
      <c r="M46" s="97"/>
    </row>
    <row r="47" spans="1:13" ht="24" customHeight="1">
      <c r="A47" s="93"/>
      <c r="B47" s="100">
        <f>'Tax Invoice'!D43</f>
        <v>4</v>
      </c>
      <c r="C47" s="110" t="s">
        <v>157</v>
      </c>
      <c r="D47" s="106" t="s">
        <v>284</v>
      </c>
      <c r="E47" s="112" t="s">
        <v>158</v>
      </c>
      <c r="F47" s="106" t="s">
        <v>159</v>
      </c>
      <c r="G47" s="152" t="s">
        <v>97</v>
      </c>
      <c r="H47" s="153"/>
      <c r="I47" s="107" t="s">
        <v>160</v>
      </c>
      <c r="J47" s="102">
        <f t="shared" si="0"/>
        <v>23.45</v>
      </c>
      <c r="K47" s="102">
        <v>23.45</v>
      </c>
      <c r="L47" s="104">
        <f t="shared" si="1"/>
        <v>93.8</v>
      </c>
      <c r="M47" s="97"/>
    </row>
    <row r="48" spans="1:13" ht="12.75" customHeight="1">
      <c r="A48" s="93"/>
      <c r="B48" s="100">
        <f>'Tax Invoice'!D44</f>
        <v>8</v>
      </c>
      <c r="C48" s="110" t="s">
        <v>161</v>
      </c>
      <c r="D48" s="106" t="s">
        <v>161</v>
      </c>
      <c r="E48" s="112" t="s">
        <v>162</v>
      </c>
      <c r="F48" s="106" t="s">
        <v>163</v>
      </c>
      <c r="G48" s="152" t="s">
        <v>97</v>
      </c>
      <c r="H48" s="153"/>
      <c r="I48" s="107" t="s">
        <v>164</v>
      </c>
      <c r="J48" s="102">
        <f t="shared" si="0"/>
        <v>12.46</v>
      </c>
      <c r="K48" s="102">
        <v>12.46</v>
      </c>
      <c r="L48" s="104">
        <f t="shared" si="1"/>
        <v>99.68</v>
      </c>
      <c r="M48" s="97"/>
    </row>
    <row r="49" spans="1:13" ht="12.75" customHeight="1">
      <c r="A49" s="93"/>
      <c r="B49" s="100">
        <f>'Tax Invoice'!D45</f>
        <v>8</v>
      </c>
      <c r="C49" s="110" t="s">
        <v>161</v>
      </c>
      <c r="D49" s="106" t="s">
        <v>161</v>
      </c>
      <c r="E49" s="112" t="s">
        <v>165</v>
      </c>
      <c r="F49" s="106" t="s">
        <v>163</v>
      </c>
      <c r="G49" s="152" t="s">
        <v>166</v>
      </c>
      <c r="H49" s="153"/>
      <c r="I49" s="107" t="s">
        <v>164</v>
      </c>
      <c r="J49" s="102">
        <f t="shared" si="0"/>
        <v>12.46</v>
      </c>
      <c r="K49" s="102">
        <v>12.46</v>
      </c>
      <c r="L49" s="104">
        <f t="shared" si="1"/>
        <v>99.68</v>
      </c>
      <c r="M49" s="97"/>
    </row>
    <row r="50" spans="1:13" ht="12.75" customHeight="1">
      <c r="A50" s="93"/>
      <c r="B50" s="100">
        <f>'Tax Invoice'!D46</f>
        <v>8</v>
      </c>
      <c r="C50" s="110" t="s">
        <v>161</v>
      </c>
      <c r="D50" s="106" t="s">
        <v>161</v>
      </c>
      <c r="E50" s="112" t="s">
        <v>167</v>
      </c>
      <c r="F50" s="106" t="s">
        <v>163</v>
      </c>
      <c r="G50" s="152" t="s">
        <v>91</v>
      </c>
      <c r="H50" s="153"/>
      <c r="I50" s="107" t="s">
        <v>164</v>
      </c>
      <c r="J50" s="102">
        <f t="shared" si="0"/>
        <v>12.46</v>
      </c>
      <c r="K50" s="102">
        <v>12.46</v>
      </c>
      <c r="L50" s="104">
        <f t="shared" si="1"/>
        <v>99.68</v>
      </c>
      <c r="M50" s="97"/>
    </row>
    <row r="51" spans="1:13" ht="12.75" customHeight="1">
      <c r="A51" s="93"/>
      <c r="B51" s="100">
        <f>'Tax Invoice'!D47</f>
        <v>8</v>
      </c>
      <c r="C51" s="110" t="s">
        <v>161</v>
      </c>
      <c r="D51" s="106" t="s">
        <v>161</v>
      </c>
      <c r="E51" s="112" t="s">
        <v>168</v>
      </c>
      <c r="F51" s="106" t="s">
        <v>163</v>
      </c>
      <c r="G51" s="152" t="s">
        <v>100</v>
      </c>
      <c r="H51" s="153"/>
      <c r="I51" s="107" t="s">
        <v>164</v>
      </c>
      <c r="J51" s="102">
        <f t="shared" si="0"/>
        <v>12.46</v>
      </c>
      <c r="K51" s="102">
        <v>12.46</v>
      </c>
      <c r="L51" s="104">
        <f t="shared" si="1"/>
        <v>99.68</v>
      </c>
      <c r="M51" s="97"/>
    </row>
    <row r="52" spans="1:13" ht="12.75" customHeight="1">
      <c r="A52" s="93"/>
      <c r="B52" s="100">
        <f>'Tax Invoice'!D48</f>
        <v>4</v>
      </c>
      <c r="C52" s="110" t="s">
        <v>169</v>
      </c>
      <c r="D52" s="106" t="s">
        <v>285</v>
      </c>
      <c r="E52" s="112" t="s">
        <v>170</v>
      </c>
      <c r="F52" s="106" t="s">
        <v>90</v>
      </c>
      <c r="G52" s="152"/>
      <c r="H52" s="153"/>
      <c r="I52" s="107" t="s">
        <v>171</v>
      </c>
      <c r="J52" s="102">
        <f t="shared" si="0"/>
        <v>30.78</v>
      </c>
      <c r="K52" s="102">
        <v>30.78</v>
      </c>
      <c r="L52" s="104">
        <f t="shared" si="1"/>
        <v>123.12</v>
      </c>
      <c r="M52" s="97"/>
    </row>
    <row r="53" spans="1:13" ht="12.75" customHeight="1">
      <c r="A53" s="93"/>
      <c r="B53" s="100">
        <f>'Tax Invoice'!D49</f>
        <v>8</v>
      </c>
      <c r="C53" s="110" t="s">
        <v>169</v>
      </c>
      <c r="D53" s="106" t="s">
        <v>286</v>
      </c>
      <c r="E53" s="112" t="s">
        <v>172</v>
      </c>
      <c r="F53" s="106" t="s">
        <v>143</v>
      </c>
      <c r="G53" s="152"/>
      <c r="H53" s="153"/>
      <c r="I53" s="107" t="s">
        <v>171</v>
      </c>
      <c r="J53" s="102">
        <f t="shared" si="0"/>
        <v>39.94</v>
      </c>
      <c r="K53" s="102">
        <v>39.94</v>
      </c>
      <c r="L53" s="104">
        <f t="shared" si="1"/>
        <v>319.52</v>
      </c>
      <c r="M53" s="97"/>
    </row>
    <row r="54" spans="1:13" ht="12.75" customHeight="1">
      <c r="A54" s="93"/>
      <c r="B54" s="100">
        <f>'Tax Invoice'!D50</f>
        <v>2</v>
      </c>
      <c r="C54" s="110" t="s">
        <v>173</v>
      </c>
      <c r="D54" s="106" t="s">
        <v>287</v>
      </c>
      <c r="E54" s="112" t="s">
        <v>174</v>
      </c>
      <c r="F54" s="106" t="s">
        <v>118</v>
      </c>
      <c r="G54" s="152"/>
      <c r="H54" s="153"/>
      <c r="I54" s="107" t="s">
        <v>175</v>
      </c>
      <c r="J54" s="102">
        <f t="shared" ref="J54:J85" si="2">ROUNDUP(K54*$O$1,2)</f>
        <v>47.27</v>
      </c>
      <c r="K54" s="102">
        <v>47.27</v>
      </c>
      <c r="L54" s="104">
        <f t="shared" ref="L54:L85" si="3">J54*B54</f>
        <v>94.54</v>
      </c>
      <c r="M54" s="97"/>
    </row>
    <row r="55" spans="1:13" ht="12.75" customHeight="1">
      <c r="A55" s="93"/>
      <c r="B55" s="100">
        <f>'Tax Invoice'!D51</f>
        <v>2</v>
      </c>
      <c r="C55" s="110" t="s">
        <v>173</v>
      </c>
      <c r="D55" s="106" t="s">
        <v>288</v>
      </c>
      <c r="E55" s="112" t="s">
        <v>176</v>
      </c>
      <c r="F55" s="106" t="s">
        <v>102</v>
      </c>
      <c r="G55" s="152"/>
      <c r="H55" s="153"/>
      <c r="I55" s="107" t="s">
        <v>175</v>
      </c>
      <c r="J55" s="102">
        <f t="shared" si="2"/>
        <v>50.93</v>
      </c>
      <c r="K55" s="102">
        <v>50.93</v>
      </c>
      <c r="L55" s="104">
        <f t="shared" si="3"/>
        <v>101.86</v>
      </c>
      <c r="M55" s="97"/>
    </row>
    <row r="56" spans="1:13" ht="12.75" customHeight="1">
      <c r="A56" s="93"/>
      <c r="B56" s="100">
        <f>'Tax Invoice'!D52</f>
        <v>6</v>
      </c>
      <c r="C56" s="110" t="s">
        <v>173</v>
      </c>
      <c r="D56" s="106" t="s">
        <v>289</v>
      </c>
      <c r="E56" s="112" t="s">
        <v>177</v>
      </c>
      <c r="F56" s="106" t="s">
        <v>110</v>
      </c>
      <c r="G56" s="152"/>
      <c r="H56" s="153"/>
      <c r="I56" s="107" t="s">
        <v>175</v>
      </c>
      <c r="J56" s="102">
        <f t="shared" si="2"/>
        <v>54.6</v>
      </c>
      <c r="K56" s="102">
        <v>54.6</v>
      </c>
      <c r="L56" s="104">
        <f t="shared" si="3"/>
        <v>327.60000000000002</v>
      </c>
      <c r="M56" s="97"/>
    </row>
    <row r="57" spans="1:13" ht="12.75" customHeight="1">
      <c r="A57" s="93"/>
      <c r="B57" s="100">
        <f>'Tax Invoice'!D53</f>
        <v>4</v>
      </c>
      <c r="C57" s="110" t="s">
        <v>173</v>
      </c>
      <c r="D57" s="106" t="s">
        <v>290</v>
      </c>
      <c r="E57" s="112" t="s">
        <v>178</v>
      </c>
      <c r="F57" s="106" t="s">
        <v>179</v>
      </c>
      <c r="G57" s="152"/>
      <c r="H57" s="153"/>
      <c r="I57" s="107" t="s">
        <v>175</v>
      </c>
      <c r="J57" s="102">
        <f t="shared" si="2"/>
        <v>67.42</v>
      </c>
      <c r="K57" s="102">
        <v>67.42</v>
      </c>
      <c r="L57" s="104">
        <f t="shared" si="3"/>
        <v>269.68</v>
      </c>
      <c r="M57" s="97"/>
    </row>
    <row r="58" spans="1:13" ht="24" customHeight="1">
      <c r="A58" s="93"/>
      <c r="B58" s="100">
        <f>'Tax Invoice'!D54</f>
        <v>14</v>
      </c>
      <c r="C58" s="110" t="s">
        <v>180</v>
      </c>
      <c r="D58" s="106" t="s">
        <v>291</v>
      </c>
      <c r="E58" s="112" t="s">
        <v>181</v>
      </c>
      <c r="F58" s="106" t="s">
        <v>143</v>
      </c>
      <c r="G58" s="152" t="s">
        <v>97</v>
      </c>
      <c r="H58" s="153"/>
      <c r="I58" s="107" t="s">
        <v>182</v>
      </c>
      <c r="J58" s="102">
        <f t="shared" si="2"/>
        <v>96.74</v>
      </c>
      <c r="K58" s="102">
        <v>96.74</v>
      </c>
      <c r="L58" s="104">
        <f t="shared" si="3"/>
        <v>1354.36</v>
      </c>
      <c r="M58" s="97"/>
    </row>
    <row r="59" spans="1:13" ht="24" customHeight="1">
      <c r="A59" s="93"/>
      <c r="B59" s="100">
        <f>'Tax Invoice'!D55</f>
        <v>2</v>
      </c>
      <c r="C59" s="110" t="s">
        <v>183</v>
      </c>
      <c r="D59" s="106" t="s">
        <v>292</v>
      </c>
      <c r="E59" s="112" t="s">
        <v>184</v>
      </c>
      <c r="F59" s="106" t="s">
        <v>102</v>
      </c>
      <c r="G59" s="152"/>
      <c r="H59" s="153"/>
      <c r="I59" s="107" t="s">
        <v>185</v>
      </c>
      <c r="J59" s="102">
        <f t="shared" si="2"/>
        <v>91.24</v>
      </c>
      <c r="K59" s="102">
        <v>91.24</v>
      </c>
      <c r="L59" s="104">
        <f t="shared" si="3"/>
        <v>182.48</v>
      </c>
      <c r="M59" s="97"/>
    </row>
    <row r="60" spans="1:13" ht="12.75" customHeight="1">
      <c r="A60" s="93"/>
      <c r="B60" s="100">
        <f>'Tax Invoice'!D56</f>
        <v>2</v>
      </c>
      <c r="C60" s="110" t="s">
        <v>186</v>
      </c>
      <c r="D60" s="106" t="s">
        <v>293</v>
      </c>
      <c r="E60" s="112" t="s">
        <v>187</v>
      </c>
      <c r="F60" s="106" t="s">
        <v>188</v>
      </c>
      <c r="G60" s="152"/>
      <c r="H60" s="153"/>
      <c r="I60" s="107" t="s">
        <v>189</v>
      </c>
      <c r="J60" s="102">
        <f t="shared" si="2"/>
        <v>32.61</v>
      </c>
      <c r="K60" s="102">
        <v>32.61</v>
      </c>
      <c r="L60" s="104">
        <f t="shared" si="3"/>
        <v>65.22</v>
      </c>
      <c r="M60" s="97"/>
    </row>
    <row r="61" spans="1:13" ht="12.75" customHeight="1">
      <c r="A61" s="93"/>
      <c r="B61" s="100">
        <f>'Tax Invoice'!D57</f>
        <v>4</v>
      </c>
      <c r="C61" s="110" t="s">
        <v>190</v>
      </c>
      <c r="D61" s="106" t="s">
        <v>294</v>
      </c>
      <c r="E61" s="112" t="s">
        <v>191</v>
      </c>
      <c r="F61" s="106" t="s">
        <v>114</v>
      </c>
      <c r="G61" s="152"/>
      <c r="H61" s="153"/>
      <c r="I61" s="107" t="s">
        <v>192</v>
      </c>
      <c r="J61" s="102">
        <f t="shared" si="2"/>
        <v>43.61</v>
      </c>
      <c r="K61" s="102">
        <v>43.61</v>
      </c>
      <c r="L61" s="104">
        <f t="shared" si="3"/>
        <v>174.44</v>
      </c>
      <c r="M61" s="97"/>
    </row>
    <row r="62" spans="1:13" ht="12.75" customHeight="1">
      <c r="A62" s="93"/>
      <c r="B62" s="100">
        <f>'Tax Invoice'!D58</f>
        <v>6</v>
      </c>
      <c r="C62" s="110" t="s">
        <v>193</v>
      </c>
      <c r="D62" s="106" t="s">
        <v>295</v>
      </c>
      <c r="E62" s="112" t="s">
        <v>194</v>
      </c>
      <c r="F62" s="106" t="s">
        <v>102</v>
      </c>
      <c r="G62" s="152"/>
      <c r="H62" s="153"/>
      <c r="I62" s="107" t="s">
        <v>195</v>
      </c>
      <c r="J62" s="102">
        <f t="shared" si="2"/>
        <v>43.61</v>
      </c>
      <c r="K62" s="102">
        <v>43.61</v>
      </c>
      <c r="L62" s="104">
        <f t="shared" si="3"/>
        <v>261.65999999999997</v>
      </c>
      <c r="M62" s="97"/>
    </row>
    <row r="63" spans="1:13" ht="24" customHeight="1">
      <c r="A63" s="93"/>
      <c r="B63" s="100">
        <f>'Tax Invoice'!D59</f>
        <v>4</v>
      </c>
      <c r="C63" s="110" t="s">
        <v>196</v>
      </c>
      <c r="D63" s="106" t="s">
        <v>296</v>
      </c>
      <c r="E63" s="112" t="s">
        <v>197</v>
      </c>
      <c r="F63" s="106" t="s">
        <v>106</v>
      </c>
      <c r="G63" s="152"/>
      <c r="H63" s="153"/>
      <c r="I63" s="107" t="s">
        <v>198</v>
      </c>
      <c r="J63" s="102">
        <f t="shared" si="2"/>
        <v>76.58</v>
      </c>
      <c r="K63" s="102">
        <v>76.58</v>
      </c>
      <c r="L63" s="104">
        <f t="shared" si="3"/>
        <v>306.32</v>
      </c>
      <c r="M63" s="97"/>
    </row>
    <row r="64" spans="1:13" ht="24" customHeight="1">
      <c r="A64" s="93"/>
      <c r="B64" s="100">
        <f>'Tax Invoice'!D60</f>
        <v>4</v>
      </c>
      <c r="C64" s="110" t="s">
        <v>199</v>
      </c>
      <c r="D64" s="106" t="s">
        <v>297</v>
      </c>
      <c r="E64" s="112" t="s">
        <v>200</v>
      </c>
      <c r="F64" s="106" t="s">
        <v>110</v>
      </c>
      <c r="G64" s="152" t="s">
        <v>201</v>
      </c>
      <c r="H64" s="153"/>
      <c r="I64" s="107" t="s">
        <v>202</v>
      </c>
      <c r="J64" s="102">
        <f t="shared" si="2"/>
        <v>25.28</v>
      </c>
      <c r="K64" s="102">
        <v>25.28</v>
      </c>
      <c r="L64" s="104">
        <f t="shared" si="3"/>
        <v>101.12</v>
      </c>
      <c r="M64" s="97"/>
    </row>
    <row r="65" spans="1:13" ht="12.75" customHeight="1">
      <c r="A65" s="93"/>
      <c r="B65" s="100">
        <f>'Tax Invoice'!D61</f>
        <v>4</v>
      </c>
      <c r="C65" s="110" t="s">
        <v>203</v>
      </c>
      <c r="D65" s="106" t="s">
        <v>298</v>
      </c>
      <c r="E65" s="112" t="s">
        <v>204</v>
      </c>
      <c r="F65" s="106" t="s">
        <v>114</v>
      </c>
      <c r="G65" s="152" t="s">
        <v>201</v>
      </c>
      <c r="H65" s="153"/>
      <c r="I65" s="107" t="s">
        <v>205</v>
      </c>
      <c r="J65" s="102">
        <f t="shared" si="2"/>
        <v>20.89</v>
      </c>
      <c r="K65" s="102">
        <v>20.89</v>
      </c>
      <c r="L65" s="104">
        <f t="shared" si="3"/>
        <v>83.56</v>
      </c>
      <c r="M65" s="97"/>
    </row>
    <row r="66" spans="1:13" ht="12.75" customHeight="1">
      <c r="A66" s="93"/>
      <c r="B66" s="100">
        <f>'Tax Invoice'!D62</f>
        <v>4</v>
      </c>
      <c r="C66" s="110" t="s">
        <v>206</v>
      </c>
      <c r="D66" s="106" t="s">
        <v>299</v>
      </c>
      <c r="E66" s="112" t="s">
        <v>207</v>
      </c>
      <c r="F66" s="106" t="s">
        <v>96</v>
      </c>
      <c r="G66" s="152" t="s">
        <v>97</v>
      </c>
      <c r="H66" s="153"/>
      <c r="I66" s="107" t="s">
        <v>208</v>
      </c>
      <c r="J66" s="102">
        <f t="shared" si="2"/>
        <v>13.92</v>
      </c>
      <c r="K66" s="102">
        <v>13.92</v>
      </c>
      <c r="L66" s="104">
        <f t="shared" si="3"/>
        <v>55.68</v>
      </c>
      <c r="M66" s="97"/>
    </row>
    <row r="67" spans="1:13" ht="12.75" customHeight="1">
      <c r="A67" s="93"/>
      <c r="B67" s="100">
        <f>'Tax Invoice'!D63</f>
        <v>12</v>
      </c>
      <c r="C67" s="110" t="s">
        <v>206</v>
      </c>
      <c r="D67" s="106" t="s">
        <v>299</v>
      </c>
      <c r="E67" s="112" t="s">
        <v>209</v>
      </c>
      <c r="F67" s="106" t="s">
        <v>96</v>
      </c>
      <c r="G67" s="152" t="s">
        <v>115</v>
      </c>
      <c r="H67" s="153"/>
      <c r="I67" s="107" t="s">
        <v>208</v>
      </c>
      <c r="J67" s="102">
        <f t="shared" si="2"/>
        <v>13.92</v>
      </c>
      <c r="K67" s="102">
        <v>13.92</v>
      </c>
      <c r="L67" s="104">
        <f t="shared" si="3"/>
        <v>167.04</v>
      </c>
      <c r="M67" s="97"/>
    </row>
    <row r="68" spans="1:13" ht="12.75" customHeight="1">
      <c r="A68" s="93"/>
      <c r="B68" s="100">
        <f>'Tax Invoice'!D64</f>
        <v>6</v>
      </c>
      <c r="C68" s="110" t="s">
        <v>206</v>
      </c>
      <c r="D68" s="106" t="s">
        <v>299</v>
      </c>
      <c r="E68" s="112" t="s">
        <v>210</v>
      </c>
      <c r="F68" s="106" t="s">
        <v>96</v>
      </c>
      <c r="G68" s="152" t="s">
        <v>124</v>
      </c>
      <c r="H68" s="153"/>
      <c r="I68" s="107" t="s">
        <v>208</v>
      </c>
      <c r="J68" s="102">
        <f t="shared" si="2"/>
        <v>13.92</v>
      </c>
      <c r="K68" s="102">
        <v>13.92</v>
      </c>
      <c r="L68" s="104">
        <f t="shared" si="3"/>
        <v>83.52</v>
      </c>
      <c r="M68" s="97"/>
    </row>
    <row r="69" spans="1:13" ht="12.75" customHeight="1">
      <c r="A69" s="93"/>
      <c r="B69" s="100">
        <f>'Tax Invoice'!D65</f>
        <v>2</v>
      </c>
      <c r="C69" s="110" t="s">
        <v>206</v>
      </c>
      <c r="D69" s="106" t="s">
        <v>299</v>
      </c>
      <c r="E69" s="112" t="s">
        <v>211</v>
      </c>
      <c r="F69" s="106" t="s">
        <v>96</v>
      </c>
      <c r="G69" s="152" t="s">
        <v>91</v>
      </c>
      <c r="H69" s="153"/>
      <c r="I69" s="107" t="s">
        <v>208</v>
      </c>
      <c r="J69" s="102">
        <f t="shared" si="2"/>
        <v>13.92</v>
      </c>
      <c r="K69" s="102">
        <v>13.92</v>
      </c>
      <c r="L69" s="104">
        <f t="shared" si="3"/>
        <v>27.84</v>
      </c>
      <c r="M69" s="97"/>
    </row>
    <row r="70" spans="1:13" ht="12.75" customHeight="1">
      <c r="A70" s="93"/>
      <c r="B70" s="100">
        <f>'Tax Invoice'!D66</f>
        <v>8</v>
      </c>
      <c r="C70" s="110" t="s">
        <v>206</v>
      </c>
      <c r="D70" s="106" t="s">
        <v>300</v>
      </c>
      <c r="E70" s="112" t="s">
        <v>212</v>
      </c>
      <c r="F70" s="106" t="s">
        <v>188</v>
      </c>
      <c r="G70" s="152" t="s">
        <v>124</v>
      </c>
      <c r="H70" s="153"/>
      <c r="I70" s="107" t="s">
        <v>208</v>
      </c>
      <c r="J70" s="102">
        <f t="shared" si="2"/>
        <v>16.12</v>
      </c>
      <c r="K70" s="102">
        <v>16.12</v>
      </c>
      <c r="L70" s="104">
        <f t="shared" si="3"/>
        <v>128.96</v>
      </c>
      <c r="M70" s="97"/>
    </row>
    <row r="71" spans="1:13" ht="12.75" customHeight="1">
      <c r="A71" s="93"/>
      <c r="B71" s="100">
        <f>'Tax Invoice'!D67</f>
        <v>4</v>
      </c>
      <c r="C71" s="110" t="s">
        <v>206</v>
      </c>
      <c r="D71" s="106" t="s">
        <v>301</v>
      </c>
      <c r="E71" s="112" t="s">
        <v>213</v>
      </c>
      <c r="F71" s="106" t="s">
        <v>106</v>
      </c>
      <c r="G71" s="152" t="s">
        <v>97</v>
      </c>
      <c r="H71" s="153"/>
      <c r="I71" s="107" t="s">
        <v>208</v>
      </c>
      <c r="J71" s="102">
        <f t="shared" si="2"/>
        <v>17.59</v>
      </c>
      <c r="K71" s="102">
        <v>17.59</v>
      </c>
      <c r="L71" s="104">
        <f t="shared" si="3"/>
        <v>70.36</v>
      </c>
      <c r="M71" s="97"/>
    </row>
    <row r="72" spans="1:13" ht="12.75" customHeight="1">
      <c r="A72" s="93"/>
      <c r="B72" s="100">
        <f>'Tax Invoice'!D68</f>
        <v>4</v>
      </c>
      <c r="C72" s="110" t="s">
        <v>206</v>
      </c>
      <c r="D72" s="106" t="s">
        <v>301</v>
      </c>
      <c r="E72" s="112" t="s">
        <v>214</v>
      </c>
      <c r="F72" s="106" t="s">
        <v>106</v>
      </c>
      <c r="G72" s="152" t="s">
        <v>115</v>
      </c>
      <c r="H72" s="153"/>
      <c r="I72" s="107" t="s">
        <v>208</v>
      </c>
      <c r="J72" s="102">
        <f t="shared" si="2"/>
        <v>17.59</v>
      </c>
      <c r="K72" s="102">
        <v>17.59</v>
      </c>
      <c r="L72" s="104">
        <f t="shared" si="3"/>
        <v>70.36</v>
      </c>
      <c r="M72" s="97"/>
    </row>
    <row r="73" spans="1:13" ht="12.75" customHeight="1">
      <c r="A73" s="93"/>
      <c r="B73" s="100">
        <f>'Tax Invoice'!D69</f>
        <v>4</v>
      </c>
      <c r="C73" s="110" t="s">
        <v>206</v>
      </c>
      <c r="D73" s="106" t="s">
        <v>301</v>
      </c>
      <c r="E73" s="112" t="s">
        <v>215</v>
      </c>
      <c r="F73" s="106" t="s">
        <v>106</v>
      </c>
      <c r="G73" s="152" t="s">
        <v>100</v>
      </c>
      <c r="H73" s="153"/>
      <c r="I73" s="107" t="s">
        <v>208</v>
      </c>
      <c r="J73" s="102">
        <f t="shared" si="2"/>
        <v>17.59</v>
      </c>
      <c r="K73" s="102">
        <v>17.59</v>
      </c>
      <c r="L73" s="104">
        <f t="shared" si="3"/>
        <v>70.36</v>
      </c>
      <c r="M73" s="97"/>
    </row>
    <row r="74" spans="1:13" ht="12.75" customHeight="1">
      <c r="A74" s="93"/>
      <c r="B74" s="100">
        <f>'Tax Invoice'!D70</f>
        <v>4</v>
      </c>
      <c r="C74" s="110" t="s">
        <v>206</v>
      </c>
      <c r="D74" s="106" t="s">
        <v>302</v>
      </c>
      <c r="E74" s="112" t="s">
        <v>216</v>
      </c>
      <c r="F74" s="106" t="s">
        <v>114</v>
      </c>
      <c r="G74" s="152" t="s">
        <v>97</v>
      </c>
      <c r="H74" s="153"/>
      <c r="I74" s="107" t="s">
        <v>208</v>
      </c>
      <c r="J74" s="102">
        <f t="shared" si="2"/>
        <v>19.05</v>
      </c>
      <c r="K74" s="102">
        <v>19.05</v>
      </c>
      <c r="L74" s="104">
        <f t="shared" si="3"/>
        <v>76.2</v>
      </c>
      <c r="M74" s="97"/>
    </row>
    <row r="75" spans="1:13" ht="12.75" customHeight="1">
      <c r="A75" s="93"/>
      <c r="B75" s="100">
        <f>'Tax Invoice'!D71</f>
        <v>6</v>
      </c>
      <c r="C75" s="110" t="s">
        <v>206</v>
      </c>
      <c r="D75" s="106" t="s">
        <v>302</v>
      </c>
      <c r="E75" s="112" t="s">
        <v>217</v>
      </c>
      <c r="F75" s="106" t="s">
        <v>114</v>
      </c>
      <c r="G75" s="152" t="s">
        <v>100</v>
      </c>
      <c r="H75" s="153"/>
      <c r="I75" s="107" t="s">
        <v>208</v>
      </c>
      <c r="J75" s="102">
        <f t="shared" si="2"/>
        <v>19.05</v>
      </c>
      <c r="K75" s="102">
        <v>19.05</v>
      </c>
      <c r="L75" s="104">
        <f t="shared" si="3"/>
        <v>114.30000000000001</v>
      </c>
      <c r="M75" s="97"/>
    </row>
    <row r="76" spans="1:13" ht="12.75" customHeight="1">
      <c r="A76" s="93"/>
      <c r="B76" s="100">
        <f>'Tax Invoice'!D72</f>
        <v>4</v>
      </c>
      <c r="C76" s="110" t="s">
        <v>206</v>
      </c>
      <c r="D76" s="106" t="s">
        <v>302</v>
      </c>
      <c r="E76" s="112" t="s">
        <v>218</v>
      </c>
      <c r="F76" s="106" t="s">
        <v>114</v>
      </c>
      <c r="G76" s="152" t="s">
        <v>94</v>
      </c>
      <c r="H76" s="153"/>
      <c r="I76" s="107" t="s">
        <v>208</v>
      </c>
      <c r="J76" s="102">
        <f t="shared" si="2"/>
        <v>19.05</v>
      </c>
      <c r="K76" s="102">
        <v>19.05</v>
      </c>
      <c r="L76" s="104">
        <f t="shared" si="3"/>
        <v>76.2</v>
      </c>
      <c r="M76" s="97"/>
    </row>
    <row r="77" spans="1:13" ht="12.75" customHeight="1">
      <c r="A77" s="93"/>
      <c r="B77" s="100">
        <f>'Tax Invoice'!D73</f>
        <v>12</v>
      </c>
      <c r="C77" s="110" t="s">
        <v>206</v>
      </c>
      <c r="D77" s="106" t="s">
        <v>303</v>
      </c>
      <c r="E77" s="112" t="s">
        <v>219</v>
      </c>
      <c r="F77" s="106" t="s">
        <v>118</v>
      </c>
      <c r="G77" s="152" t="s">
        <v>115</v>
      </c>
      <c r="H77" s="153"/>
      <c r="I77" s="107" t="s">
        <v>208</v>
      </c>
      <c r="J77" s="102">
        <f t="shared" si="2"/>
        <v>20.52</v>
      </c>
      <c r="K77" s="102">
        <v>20.52</v>
      </c>
      <c r="L77" s="104">
        <f t="shared" si="3"/>
        <v>246.24</v>
      </c>
      <c r="M77" s="97"/>
    </row>
    <row r="78" spans="1:13" ht="24" customHeight="1">
      <c r="A78" s="93"/>
      <c r="B78" s="100">
        <f>'Tax Invoice'!D74</f>
        <v>2</v>
      </c>
      <c r="C78" s="110" t="s">
        <v>220</v>
      </c>
      <c r="D78" s="106" t="s">
        <v>304</v>
      </c>
      <c r="E78" s="112" t="s">
        <v>221</v>
      </c>
      <c r="F78" s="106" t="s">
        <v>90</v>
      </c>
      <c r="G78" s="152"/>
      <c r="H78" s="153"/>
      <c r="I78" s="107" t="s">
        <v>222</v>
      </c>
      <c r="J78" s="102">
        <f t="shared" si="2"/>
        <v>15.76</v>
      </c>
      <c r="K78" s="102">
        <v>15.76</v>
      </c>
      <c r="L78" s="104">
        <f t="shared" si="3"/>
        <v>31.52</v>
      </c>
      <c r="M78" s="97"/>
    </row>
    <row r="79" spans="1:13" ht="24" customHeight="1">
      <c r="A79" s="93"/>
      <c r="B79" s="100">
        <f>'Tax Invoice'!D75</f>
        <v>2</v>
      </c>
      <c r="C79" s="110" t="s">
        <v>220</v>
      </c>
      <c r="D79" s="106" t="s">
        <v>305</v>
      </c>
      <c r="E79" s="112" t="s">
        <v>223</v>
      </c>
      <c r="F79" s="106" t="s">
        <v>188</v>
      </c>
      <c r="G79" s="152"/>
      <c r="H79" s="153"/>
      <c r="I79" s="107" t="s">
        <v>222</v>
      </c>
      <c r="J79" s="102">
        <f t="shared" si="2"/>
        <v>16.86</v>
      </c>
      <c r="K79" s="102">
        <v>16.86</v>
      </c>
      <c r="L79" s="104">
        <f t="shared" si="3"/>
        <v>33.72</v>
      </c>
      <c r="M79" s="97"/>
    </row>
    <row r="80" spans="1:13" ht="24" customHeight="1">
      <c r="A80" s="93"/>
      <c r="B80" s="100">
        <f>'Tax Invoice'!D76</f>
        <v>4</v>
      </c>
      <c r="C80" s="110" t="s">
        <v>220</v>
      </c>
      <c r="D80" s="106" t="s">
        <v>306</v>
      </c>
      <c r="E80" s="112" t="s">
        <v>224</v>
      </c>
      <c r="F80" s="106" t="s">
        <v>225</v>
      </c>
      <c r="G80" s="152"/>
      <c r="H80" s="153"/>
      <c r="I80" s="107" t="s">
        <v>222</v>
      </c>
      <c r="J80" s="102">
        <f t="shared" si="2"/>
        <v>17.59</v>
      </c>
      <c r="K80" s="102">
        <v>17.59</v>
      </c>
      <c r="L80" s="104">
        <f t="shared" si="3"/>
        <v>70.36</v>
      </c>
      <c r="M80" s="97"/>
    </row>
    <row r="81" spans="1:13" ht="24" customHeight="1">
      <c r="A81" s="93"/>
      <c r="B81" s="100">
        <f>'Tax Invoice'!D77</f>
        <v>6</v>
      </c>
      <c r="C81" s="110" t="s">
        <v>220</v>
      </c>
      <c r="D81" s="106" t="s">
        <v>307</v>
      </c>
      <c r="E81" s="112" t="s">
        <v>226</v>
      </c>
      <c r="F81" s="106" t="s">
        <v>227</v>
      </c>
      <c r="G81" s="152"/>
      <c r="H81" s="153"/>
      <c r="I81" s="107" t="s">
        <v>222</v>
      </c>
      <c r="J81" s="102">
        <f t="shared" si="2"/>
        <v>91.24</v>
      </c>
      <c r="K81" s="102">
        <v>91.24</v>
      </c>
      <c r="L81" s="104">
        <f t="shared" si="3"/>
        <v>547.43999999999994</v>
      </c>
      <c r="M81" s="97"/>
    </row>
    <row r="82" spans="1:13" ht="24" customHeight="1">
      <c r="A82" s="93"/>
      <c r="B82" s="100">
        <f>'Tax Invoice'!D78</f>
        <v>6</v>
      </c>
      <c r="C82" s="110" t="s">
        <v>220</v>
      </c>
      <c r="D82" s="106" t="s">
        <v>308</v>
      </c>
      <c r="E82" s="112" t="s">
        <v>228</v>
      </c>
      <c r="F82" s="106" t="s">
        <v>229</v>
      </c>
      <c r="G82" s="152"/>
      <c r="H82" s="153"/>
      <c r="I82" s="107" t="s">
        <v>222</v>
      </c>
      <c r="J82" s="102">
        <f t="shared" si="2"/>
        <v>105.9</v>
      </c>
      <c r="K82" s="102">
        <v>105.9</v>
      </c>
      <c r="L82" s="104">
        <f t="shared" si="3"/>
        <v>635.40000000000009</v>
      </c>
      <c r="M82" s="97"/>
    </row>
    <row r="83" spans="1:13" ht="24" customHeight="1">
      <c r="A83" s="93"/>
      <c r="B83" s="100">
        <f>'Tax Invoice'!D79</f>
        <v>2</v>
      </c>
      <c r="C83" s="110" t="s">
        <v>220</v>
      </c>
      <c r="D83" s="106" t="s">
        <v>309</v>
      </c>
      <c r="E83" s="112" t="s">
        <v>230</v>
      </c>
      <c r="F83" s="106" t="s">
        <v>128</v>
      </c>
      <c r="G83" s="152"/>
      <c r="H83" s="153"/>
      <c r="I83" s="107" t="s">
        <v>222</v>
      </c>
      <c r="J83" s="102">
        <f t="shared" si="2"/>
        <v>138.88</v>
      </c>
      <c r="K83" s="102">
        <v>138.88</v>
      </c>
      <c r="L83" s="104">
        <f t="shared" si="3"/>
        <v>277.76</v>
      </c>
      <c r="M83" s="97"/>
    </row>
    <row r="84" spans="1:13" ht="24" customHeight="1">
      <c r="A84" s="93"/>
      <c r="B84" s="100">
        <f>'Tax Invoice'!D80</f>
        <v>4</v>
      </c>
      <c r="C84" s="110" t="s">
        <v>231</v>
      </c>
      <c r="D84" s="106" t="s">
        <v>310</v>
      </c>
      <c r="E84" s="112" t="s">
        <v>232</v>
      </c>
      <c r="F84" s="106" t="s">
        <v>188</v>
      </c>
      <c r="G84" s="152" t="s">
        <v>233</v>
      </c>
      <c r="H84" s="153"/>
      <c r="I84" s="107" t="s">
        <v>234</v>
      </c>
      <c r="J84" s="102">
        <f t="shared" si="2"/>
        <v>91.24</v>
      </c>
      <c r="K84" s="102">
        <v>91.24</v>
      </c>
      <c r="L84" s="104">
        <f t="shared" si="3"/>
        <v>364.96</v>
      </c>
      <c r="M84" s="97"/>
    </row>
    <row r="85" spans="1:13" ht="24" customHeight="1">
      <c r="A85" s="93"/>
      <c r="B85" s="100">
        <f>'Tax Invoice'!D81</f>
        <v>14</v>
      </c>
      <c r="C85" s="110" t="s">
        <v>235</v>
      </c>
      <c r="D85" s="106" t="s">
        <v>311</v>
      </c>
      <c r="E85" s="112" t="s">
        <v>236</v>
      </c>
      <c r="F85" s="106" t="s">
        <v>237</v>
      </c>
      <c r="G85" s="152" t="s">
        <v>97</v>
      </c>
      <c r="H85" s="153"/>
      <c r="I85" s="107" t="s">
        <v>238</v>
      </c>
      <c r="J85" s="102">
        <f t="shared" si="2"/>
        <v>36.28</v>
      </c>
      <c r="K85" s="102">
        <v>36.28</v>
      </c>
      <c r="L85" s="104">
        <f t="shared" si="3"/>
        <v>507.92</v>
      </c>
      <c r="M85" s="97"/>
    </row>
    <row r="86" spans="1:13" ht="24" customHeight="1">
      <c r="A86" s="93"/>
      <c r="B86" s="100">
        <f>'Tax Invoice'!D82</f>
        <v>4</v>
      </c>
      <c r="C86" s="110" t="s">
        <v>235</v>
      </c>
      <c r="D86" s="106" t="s">
        <v>312</v>
      </c>
      <c r="E86" s="112" t="s">
        <v>239</v>
      </c>
      <c r="F86" s="106" t="s">
        <v>106</v>
      </c>
      <c r="G86" s="152" t="s">
        <v>97</v>
      </c>
      <c r="H86" s="153"/>
      <c r="I86" s="107" t="s">
        <v>238</v>
      </c>
      <c r="J86" s="102">
        <f t="shared" ref="J86:J99" si="4">ROUNDUP(K86*$O$1,2)</f>
        <v>47.27</v>
      </c>
      <c r="K86" s="102">
        <v>47.27</v>
      </c>
      <c r="L86" s="104">
        <f t="shared" ref="L86:L99" si="5">J86*B86</f>
        <v>189.08</v>
      </c>
      <c r="M86" s="97"/>
    </row>
    <row r="87" spans="1:13" ht="24" customHeight="1">
      <c r="A87" s="93"/>
      <c r="B87" s="100">
        <f>'Tax Invoice'!D83</f>
        <v>4</v>
      </c>
      <c r="C87" s="110" t="s">
        <v>235</v>
      </c>
      <c r="D87" s="106" t="s">
        <v>313</v>
      </c>
      <c r="E87" s="112" t="s">
        <v>240</v>
      </c>
      <c r="F87" s="106" t="s">
        <v>121</v>
      </c>
      <c r="G87" s="152" t="s">
        <v>97</v>
      </c>
      <c r="H87" s="153"/>
      <c r="I87" s="107" t="s">
        <v>238</v>
      </c>
      <c r="J87" s="102">
        <f t="shared" si="4"/>
        <v>69.260000000000005</v>
      </c>
      <c r="K87" s="102">
        <v>69.260000000000005</v>
      </c>
      <c r="L87" s="104">
        <f t="shared" si="5"/>
        <v>277.04000000000002</v>
      </c>
      <c r="M87" s="97"/>
    </row>
    <row r="88" spans="1:13" ht="24" customHeight="1">
      <c r="A88" s="93"/>
      <c r="B88" s="100">
        <f>'Tax Invoice'!D84</f>
        <v>4</v>
      </c>
      <c r="C88" s="110" t="s">
        <v>235</v>
      </c>
      <c r="D88" s="106" t="s">
        <v>314</v>
      </c>
      <c r="E88" s="112" t="s">
        <v>241</v>
      </c>
      <c r="F88" s="106" t="s">
        <v>242</v>
      </c>
      <c r="G88" s="152" t="s">
        <v>97</v>
      </c>
      <c r="H88" s="153"/>
      <c r="I88" s="107" t="s">
        <v>238</v>
      </c>
      <c r="J88" s="102">
        <f t="shared" si="4"/>
        <v>49.1</v>
      </c>
      <c r="K88" s="102">
        <v>49.1</v>
      </c>
      <c r="L88" s="104">
        <f t="shared" si="5"/>
        <v>196.4</v>
      </c>
      <c r="M88" s="97"/>
    </row>
    <row r="89" spans="1:13" ht="24" customHeight="1">
      <c r="A89" s="93"/>
      <c r="B89" s="100">
        <f>'Tax Invoice'!D85</f>
        <v>2</v>
      </c>
      <c r="C89" s="110" t="s">
        <v>243</v>
      </c>
      <c r="D89" s="106" t="s">
        <v>315</v>
      </c>
      <c r="E89" s="112" t="s">
        <v>244</v>
      </c>
      <c r="F89" s="106" t="s">
        <v>225</v>
      </c>
      <c r="G89" s="152"/>
      <c r="H89" s="153"/>
      <c r="I89" s="107" t="s">
        <v>245</v>
      </c>
      <c r="J89" s="102">
        <f t="shared" si="4"/>
        <v>98.57</v>
      </c>
      <c r="K89" s="102">
        <v>98.57</v>
      </c>
      <c r="L89" s="104">
        <f t="shared" si="5"/>
        <v>197.14</v>
      </c>
      <c r="M89" s="97"/>
    </row>
    <row r="90" spans="1:13" ht="24" customHeight="1">
      <c r="A90" s="93"/>
      <c r="B90" s="100">
        <f>'Tax Invoice'!D86</f>
        <v>2</v>
      </c>
      <c r="C90" s="110" t="s">
        <v>243</v>
      </c>
      <c r="D90" s="106" t="s">
        <v>316</v>
      </c>
      <c r="E90" s="112" t="s">
        <v>246</v>
      </c>
      <c r="F90" s="106" t="s">
        <v>106</v>
      </c>
      <c r="G90" s="152"/>
      <c r="H90" s="153"/>
      <c r="I90" s="107" t="s">
        <v>245</v>
      </c>
      <c r="J90" s="102">
        <f t="shared" si="4"/>
        <v>105.9</v>
      </c>
      <c r="K90" s="102">
        <v>105.9</v>
      </c>
      <c r="L90" s="104">
        <f t="shared" si="5"/>
        <v>211.8</v>
      </c>
      <c r="M90" s="97"/>
    </row>
    <row r="91" spans="1:13" ht="24" customHeight="1">
      <c r="A91" s="93"/>
      <c r="B91" s="100">
        <f>'Tax Invoice'!D87</f>
        <v>2</v>
      </c>
      <c r="C91" s="110" t="s">
        <v>243</v>
      </c>
      <c r="D91" s="106" t="s">
        <v>317</v>
      </c>
      <c r="E91" s="112" t="s">
        <v>247</v>
      </c>
      <c r="F91" s="106" t="s">
        <v>114</v>
      </c>
      <c r="G91" s="152"/>
      <c r="H91" s="153"/>
      <c r="I91" s="107" t="s">
        <v>245</v>
      </c>
      <c r="J91" s="102">
        <f t="shared" si="4"/>
        <v>113.23</v>
      </c>
      <c r="K91" s="102">
        <v>113.23</v>
      </c>
      <c r="L91" s="104">
        <f t="shared" si="5"/>
        <v>226.46</v>
      </c>
      <c r="M91" s="97"/>
    </row>
    <row r="92" spans="1:13" ht="24" customHeight="1">
      <c r="A92" s="93"/>
      <c r="B92" s="100">
        <f>'Tax Invoice'!D88</f>
        <v>2</v>
      </c>
      <c r="C92" s="110" t="s">
        <v>243</v>
      </c>
      <c r="D92" s="106" t="s">
        <v>318</v>
      </c>
      <c r="E92" s="112" t="s">
        <v>248</v>
      </c>
      <c r="F92" s="106" t="s">
        <v>118</v>
      </c>
      <c r="G92" s="152"/>
      <c r="H92" s="153"/>
      <c r="I92" s="107" t="s">
        <v>245</v>
      </c>
      <c r="J92" s="102">
        <f t="shared" si="4"/>
        <v>120.56</v>
      </c>
      <c r="K92" s="102">
        <v>120.56</v>
      </c>
      <c r="L92" s="104">
        <f t="shared" si="5"/>
        <v>241.12</v>
      </c>
      <c r="M92" s="97"/>
    </row>
    <row r="93" spans="1:13" ht="24" customHeight="1">
      <c r="A93" s="93"/>
      <c r="B93" s="100">
        <f>'Tax Invoice'!D89</f>
        <v>2</v>
      </c>
      <c r="C93" s="110" t="s">
        <v>243</v>
      </c>
      <c r="D93" s="106" t="s">
        <v>319</v>
      </c>
      <c r="E93" s="112" t="s">
        <v>249</v>
      </c>
      <c r="F93" s="106" t="s">
        <v>102</v>
      </c>
      <c r="G93" s="152"/>
      <c r="H93" s="153"/>
      <c r="I93" s="107" t="s">
        <v>245</v>
      </c>
      <c r="J93" s="102">
        <f t="shared" si="4"/>
        <v>129.72</v>
      </c>
      <c r="K93" s="102">
        <v>129.72</v>
      </c>
      <c r="L93" s="104">
        <f t="shared" si="5"/>
        <v>259.44</v>
      </c>
      <c r="M93" s="97"/>
    </row>
    <row r="94" spans="1:13" ht="24" customHeight="1">
      <c r="A94" s="93"/>
      <c r="B94" s="100">
        <f>'Tax Invoice'!D90</f>
        <v>2</v>
      </c>
      <c r="C94" s="110" t="s">
        <v>243</v>
      </c>
      <c r="D94" s="106" t="s">
        <v>320</v>
      </c>
      <c r="E94" s="112" t="s">
        <v>250</v>
      </c>
      <c r="F94" s="106" t="s">
        <v>110</v>
      </c>
      <c r="G94" s="152"/>
      <c r="H94" s="153"/>
      <c r="I94" s="107" t="s">
        <v>245</v>
      </c>
      <c r="J94" s="102">
        <f t="shared" si="4"/>
        <v>138.88</v>
      </c>
      <c r="K94" s="102">
        <v>138.88</v>
      </c>
      <c r="L94" s="104">
        <f t="shared" si="5"/>
        <v>277.76</v>
      </c>
      <c r="M94" s="97"/>
    </row>
    <row r="95" spans="1:13" ht="24" customHeight="1">
      <c r="A95" s="93"/>
      <c r="B95" s="100">
        <f>'Tax Invoice'!D91</f>
        <v>2</v>
      </c>
      <c r="C95" s="110" t="s">
        <v>243</v>
      </c>
      <c r="D95" s="106" t="s">
        <v>321</v>
      </c>
      <c r="E95" s="112" t="s">
        <v>251</v>
      </c>
      <c r="F95" s="106" t="s">
        <v>121</v>
      </c>
      <c r="G95" s="152"/>
      <c r="H95" s="153"/>
      <c r="I95" s="107" t="s">
        <v>245</v>
      </c>
      <c r="J95" s="102">
        <f t="shared" si="4"/>
        <v>148.04</v>
      </c>
      <c r="K95" s="102">
        <v>148.04</v>
      </c>
      <c r="L95" s="104">
        <f t="shared" si="5"/>
        <v>296.08</v>
      </c>
      <c r="M95" s="97"/>
    </row>
    <row r="96" spans="1:13" ht="24" customHeight="1">
      <c r="A96" s="93"/>
      <c r="B96" s="100">
        <f>'Tax Invoice'!D92</f>
        <v>2</v>
      </c>
      <c r="C96" s="110" t="s">
        <v>243</v>
      </c>
      <c r="D96" s="106" t="s">
        <v>322</v>
      </c>
      <c r="E96" s="112" t="s">
        <v>252</v>
      </c>
      <c r="F96" s="106" t="s">
        <v>179</v>
      </c>
      <c r="G96" s="152"/>
      <c r="H96" s="153"/>
      <c r="I96" s="107" t="s">
        <v>245</v>
      </c>
      <c r="J96" s="102">
        <f t="shared" si="4"/>
        <v>162.69999999999999</v>
      </c>
      <c r="K96" s="102">
        <v>162.69999999999999</v>
      </c>
      <c r="L96" s="104">
        <f t="shared" si="5"/>
        <v>325.39999999999998</v>
      </c>
      <c r="M96" s="97"/>
    </row>
    <row r="97" spans="1:13" ht="12.75" customHeight="1">
      <c r="A97" s="93"/>
      <c r="B97" s="100">
        <f>'Tax Invoice'!D93</f>
        <v>6</v>
      </c>
      <c r="C97" s="110" t="s">
        <v>253</v>
      </c>
      <c r="D97" s="106" t="s">
        <v>323</v>
      </c>
      <c r="E97" s="112" t="s">
        <v>254</v>
      </c>
      <c r="F97" s="106" t="s">
        <v>114</v>
      </c>
      <c r="G97" s="152" t="s">
        <v>100</v>
      </c>
      <c r="H97" s="153"/>
      <c r="I97" s="107" t="s">
        <v>255</v>
      </c>
      <c r="J97" s="102">
        <f t="shared" si="4"/>
        <v>21.62</v>
      </c>
      <c r="K97" s="102">
        <v>21.62</v>
      </c>
      <c r="L97" s="104">
        <f t="shared" si="5"/>
        <v>129.72</v>
      </c>
      <c r="M97" s="97"/>
    </row>
    <row r="98" spans="1:13" ht="12.75" customHeight="1">
      <c r="A98" s="93"/>
      <c r="B98" s="100">
        <f>'Tax Invoice'!D94</f>
        <v>2</v>
      </c>
      <c r="C98" s="110" t="s">
        <v>256</v>
      </c>
      <c r="D98" s="106" t="s">
        <v>324</v>
      </c>
      <c r="E98" s="112" t="s">
        <v>257</v>
      </c>
      <c r="F98" s="106" t="s">
        <v>96</v>
      </c>
      <c r="G98" s="152" t="s">
        <v>97</v>
      </c>
      <c r="H98" s="153"/>
      <c r="I98" s="107" t="s">
        <v>258</v>
      </c>
      <c r="J98" s="102">
        <f t="shared" si="4"/>
        <v>14.29</v>
      </c>
      <c r="K98" s="102">
        <v>14.29</v>
      </c>
      <c r="L98" s="104">
        <f t="shared" si="5"/>
        <v>28.58</v>
      </c>
      <c r="M98" s="97"/>
    </row>
    <row r="99" spans="1:13" ht="12.75" customHeight="1">
      <c r="A99" s="93"/>
      <c r="B99" s="101">
        <f>'Tax Invoice'!D95</f>
        <v>8</v>
      </c>
      <c r="C99" s="111" t="s">
        <v>259</v>
      </c>
      <c r="D99" s="108" t="s">
        <v>325</v>
      </c>
      <c r="E99" s="113" t="s">
        <v>260</v>
      </c>
      <c r="F99" s="108" t="s">
        <v>114</v>
      </c>
      <c r="G99" s="154" t="s">
        <v>97</v>
      </c>
      <c r="H99" s="155"/>
      <c r="I99" s="109" t="s">
        <v>261</v>
      </c>
      <c r="J99" s="103">
        <f t="shared" si="4"/>
        <v>18.32</v>
      </c>
      <c r="K99" s="103">
        <v>18.32</v>
      </c>
      <c r="L99" s="105">
        <f t="shared" si="5"/>
        <v>146.56</v>
      </c>
      <c r="M99" s="97"/>
    </row>
    <row r="100" spans="1:13" ht="12.75" customHeight="1">
      <c r="A100" s="93"/>
      <c r="B100" s="130">
        <f>SUM(B22:B99)</f>
        <v>368</v>
      </c>
      <c r="C100" s="120" t="s">
        <v>15</v>
      </c>
      <c r="D100" s="120"/>
      <c r="E100" s="120"/>
      <c r="F100" s="120"/>
      <c r="G100" s="120"/>
      <c r="H100" s="120"/>
      <c r="I100" s="120"/>
      <c r="J100" s="126" t="s">
        <v>62</v>
      </c>
      <c r="K100" s="126" t="s">
        <v>62</v>
      </c>
      <c r="L100" s="123">
        <f>SUM(L22:L99)</f>
        <v>15948.660000000002</v>
      </c>
      <c r="M100" s="97"/>
    </row>
    <row r="101" spans="1:13" ht="12.75" customHeight="1">
      <c r="A101" s="93"/>
      <c r="B101" s="120"/>
      <c r="C101" s="120"/>
      <c r="D101" s="120"/>
      <c r="E101" s="120"/>
      <c r="F101" s="120"/>
      <c r="G101" s="120"/>
      <c r="H101" s="120"/>
      <c r="I101" s="120"/>
      <c r="J101" s="125" t="s">
        <v>54</v>
      </c>
      <c r="K101" s="125" t="s">
        <v>54</v>
      </c>
      <c r="L101" s="123">
        <f>Invoice!K101</f>
        <v>-6379.4640000000009</v>
      </c>
      <c r="M101" s="97"/>
    </row>
    <row r="102" spans="1:13" ht="12.75" customHeight="1" outlineLevel="1">
      <c r="A102" s="93"/>
      <c r="B102" s="120"/>
      <c r="C102" s="120"/>
      <c r="D102" s="120"/>
      <c r="E102" s="120"/>
      <c r="F102" s="120"/>
      <c r="G102" s="120"/>
      <c r="H102" s="120"/>
      <c r="I102" s="120"/>
      <c r="J102" s="126" t="s">
        <v>55</v>
      </c>
      <c r="K102" s="126" t="s">
        <v>55</v>
      </c>
      <c r="L102" s="123">
        <f>Invoice!K102</f>
        <v>0</v>
      </c>
      <c r="M102" s="97"/>
    </row>
    <row r="103" spans="1:13" ht="12.75" customHeight="1">
      <c r="A103" s="93"/>
      <c r="B103" s="120"/>
      <c r="C103" s="120"/>
      <c r="D103" s="120"/>
      <c r="E103" s="120"/>
      <c r="F103" s="120"/>
      <c r="G103" s="120"/>
      <c r="H103" s="120"/>
      <c r="I103" s="120"/>
      <c r="J103" s="126" t="s">
        <v>63</v>
      </c>
      <c r="K103" s="126" t="s">
        <v>63</v>
      </c>
      <c r="L103" s="123">
        <f>SUM(L100:L102)</f>
        <v>9569.1959999999999</v>
      </c>
      <c r="M103" s="97"/>
    </row>
    <row r="104" spans="1:13" ht="12.75" customHeight="1">
      <c r="A104" s="6"/>
      <c r="B104" s="7"/>
      <c r="C104" s="7"/>
      <c r="D104" s="7"/>
      <c r="E104" s="7"/>
      <c r="F104" s="7"/>
      <c r="G104" s="7"/>
      <c r="H104" s="7"/>
      <c r="I104" s="7" t="s">
        <v>328</v>
      </c>
      <c r="J104" s="7"/>
      <c r="K104" s="7"/>
      <c r="L104" s="7"/>
      <c r="M104" s="8"/>
    </row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</sheetData>
  <mergeCells count="84">
    <mergeCell ref="G96:H96"/>
    <mergeCell ref="G97:H97"/>
    <mergeCell ref="G98:H98"/>
    <mergeCell ref="G99:H99"/>
    <mergeCell ref="G91:H91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81:H81"/>
    <mergeCell ref="G82:H82"/>
    <mergeCell ref="G83:H83"/>
    <mergeCell ref="G84:H84"/>
    <mergeCell ref="G85:H85"/>
    <mergeCell ref="G76:H76"/>
    <mergeCell ref="G77:H77"/>
    <mergeCell ref="G78:H78"/>
    <mergeCell ref="G79:H79"/>
    <mergeCell ref="G80:H80"/>
    <mergeCell ref="G71:H71"/>
    <mergeCell ref="G72:H72"/>
    <mergeCell ref="G73:H73"/>
    <mergeCell ref="G74:H74"/>
    <mergeCell ref="G75:H75"/>
    <mergeCell ref="G66:H66"/>
    <mergeCell ref="G67:H67"/>
    <mergeCell ref="G68:H68"/>
    <mergeCell ref="G69:H69"/>
    <mergeCell ref="G70:H70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L6:L7"/>
    <mergeCell ref="L10:L11"/>
    <mergeCell ref="L14:L15"/>
    <mergeCell ref="G20:H20"/>
    <mergeCell ref="G21:H21"/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15948.660000000002</v>
      </c>
      <c r="O2" s="15" t="s">
        <v>65</v>
      </c>
    </row>
    <row r="3" spans="1:15" s="15" customFormat="1" ht="13.5" thickBot="1">
      <c r="A3" s="16" t="s">
        <v>22</v>
      </c>
      <c r="F3" s="114"/>
      <c r="G3" s="132">
        <f>Invoice!K10</f>
        <v>45440</v>
      </c>
      <c r="H3" s="131"/>
      <c r="N3" s="15">
        <v>15948.660000000002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Sam3 Kong3</v>
      </c>
      <c r="B11" s="34"/>
      <c r="C11" s="34"/>
      <c r="D11" s="34"/>
      <c r="F11" s="35" t="str">
        <f>'Copy paste to Here'!B11</f>
        <v>Sam3 Kong3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36.44</v>
      </c>
    </row>
    <row r="12" spans="1:15" s="15" customFormat="1" ht="15.75" thickBot="1">
      <c r="A12" s="33" t="str">
        <f>'Copy paste to Here'!G12</f>
        <v>Bang Rak, Bangkok, 10500 152 Chartered Square Building</v>
      </c>
      <c r="B12" s="34"/>
      <c r="C12" s="34"/>
      <c r="D12" s="34"/>
      <c r="E12" s="77"/>
      <c r="F12" s="35" t="str">
        <f>'Copy paste to Here'!B12</f>
        <v>Bang Rak, Bangkok, 10500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39.409999999999997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91" t="s">
        <v>68</v>
      </c>
      <c r="F13" s="35" t="str">
        <f>'Copy paste to Here'!B13</f>
        <v>10500 Bangkok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46.32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23.87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26.55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22.17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79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Acrylic flesh tunnel with external screw-fitGauge: 2.5mmColor: Green</v>
      </c>
      <c r="B18" s="49" t="str">
        <f>'Copy paste to Here'!C22</f>
        <v>ACFP</v>
      </c>
      <c r="C18" s="50" t="s">
        <v>262</v>
      </c>
      <c r="D18" s="50">
        <f>Invoice!B22</f>
        <v>4</v>
      </c>
      <c r="E18" s="51">
        <f>'Shipping Invoice'!K22*$N$1</f>
        <v>20.149999999999999</v>
      </c>
      <c r="F18" s="51">
        <f>D18*E18</f>
        <v>80.599999999999994</v>
      </c>
      <c r="G18" s="52">
        <f>E18*$E$14</f>
        <v>20.149999999999999</v>
      </c>
      <c r="H18" s="53">
        <f>D18*G18</f>
        <v>80.599999999999994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Acrylic flesh tunnel with external screw-fitGauge: 2.5mmColor: Purple</v>
      </c>
      <c r="B19" s="49" t="str">
        <f>'Copy paste to Here'!C23</f>
        <v>ACFP</v>
      </c>
      <c r="C19" s="50" t="s">
        <v>262</v>
      </c>
      <c r="D19" s="50">
        <f>Invoice!B23</f>
        <v>4</v>
      </c>
      <c r="E19" s="51">
        <f>'Shipping Invoice'!K23*$N$1</f>
        <v>20.149999999999999</v>
      </c>
      <c r="F19" s="51">
        <f t="shared" ref="F19:F82" si="0">D19*E19</f>
        <v>80.599999999999994</v>
      </c>
      <c r="G19" s="52">
        <f t="shared" ref="G19:G82" si="1">E19*$E$14</f>
        <v>20.149999999999999</v>
      </c>
      <c r="H19" s="55">
        <f t="shared" ref="H19:H82" si="2">D19*G19</f>
        <v>80.599999999999994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Acrylic flesh tunnel with external screw-fitGauge: 3mmColor: Black</v>
      </c>
      <c r="B20" s="49" t="str">
        <f>'Copy paste to Here'!C24</f>
        <v>ACFP</v>
      </c>
      <c r="C20" s="50" t="s">
        <v>263</v>
      </c>
      <c r="D20" s="50">
        <f>Invoice!B24</f>
        <v>4</v>
      </c>
      <c r="E20" s="51">
        <f>'Shipping Invoice'!K24*$N$1</f>
        <v>21.62</v>
      </c>
      <c r="F20" s="51">
        <f t="shared" si="0"/>
        <v>86.48</v>
      </c>
      <c r="G20" s="52">
        <f t="shared" si="1"/>
        <v>21.62</v>
      </c>
      <c r="H20" s="55">
        <f t="shared" si="2"/>
        <v>86.48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Acrylic flesh tunnel with external screw-fitGauge: 3mmColor: Green</v>
      </c>
      <c r="B21" s="49" t="str">
        <f>'Copy paste to Here'!C25</f>
        <v>ACFP</v>
      </c>
      <c r="C21" s="50" t="s">
        <v>263</v>
      </c>
      <c r="D21" s="50">
        <f>Invoice!B25</f>
        <v>4</v>
      </c>
      <c r="E21" s="51">
        <f>'Shipping Invoice'!K25*$N$1</f>
        <v>21.62</v>
      </c>
      <c r="F21" s="51">
        <f t="shared" si="0"/>
        <v>86.48</v>
      </c>
      <c r="G21" s="52">
        <f t="shared" si="1"/>
        <v>21.62</v>
      </c>
      <c r="H21" s="55">
        <f t="shared" si="2"/>
        <v>86.48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Acrylic flesh tunnel with external screw-fitGauge: 3mmColor: Pink</v>
      </c>
      <c r="B22" s="49" t="str">
        <f>'Copy paste to Here'!C26</f>
        <v>ACFP</v>
      </c>
      <c r="C22" s="50" t="s">
        <v>263</v>
      </c>
      <c r="D22" s="50">
        <f>Invoice!B26</f>
        <v>2</v>
      </c>
      <c r="E22" s="51">
        <f>'Shipping Invoice'!K26*$N$1</f>
        <v>21.62</v>
      </c>
      <c r="F22" s="51">
        <f t="shared" si="0"/>
        <v>43.24</v>
      </c>
      <c r="G22" s="52">
        <f t="shared" si="1"/>
        <v>21.62</v>
      </c>
      <c r="H22" s="55">
        <f t="shared" si="2"/>
        <v>43.24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Acrylic flesh tunnel with external screw-fitGauge: 14mmColor: Red</v>
      </c>
      <c r="B23" s="49" t="str">
        <f>'Copy paste to Here'!C27</f>
        <v>ACFP</v>
      </c>
      <c r="C23" s="50" t="s">
        <v>264</v>
      </c>
      <c r="D23" s="50">
        <f>Invoice!B27</f>
        <v>2</v>
      </c>
      <c r="E23" s="51">
        <f>'Shipping Invoice'!K27*$N$1</f>
        <v>36.28</v>
      </c>
      <c r="F23" s="51">
        <f t="shared" si="0"/>
        <v>72.56</v>
      </c>
      <c r="G23" s="52">
        <f t="shared" si="1"/>
        <v>36.28</v>
      </c>
      <c r="H23" s="55">
        <f t="shared" si="2"/>
        <v>72.56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Pink acrylic screw-fit flesh tunnel with clear crystal studded rimGauge: 8mm</v>
      </c>
      <c r="B24" s="49" t="str">
        <f>'Copy paste to Here'!C28</f>
        <v>AFEMP</v>
      </c>
      <c r="C24" s="50" t="s">
        <v>265</v>
      </c>
      <c r="D24" s="50">
        <f>Invoice!B28</f>
        <v>4</v>
      </c>
      <c r="E24" s="51">
        <f>'Shipping Invoice'!K28*$N$1</f>
        <v>45.44</v>
      </c>
      <c r="F24" s="51">
        <f t="shared" si="0"/>
        <v>181.76</v>
      </c>
      <c r="G24" s="52">
        <f t="shared" si="1"/>
        <v>45.44</v>
      </c>
      <c r="H24" s="55">
        <f t="shared" si="2"/>
        <v>181.76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Black acrylic screw-fit flesh tunnel with colored rimGauge: 16mmColor: Red</v>
      </c>
      <c r="B25" s="49" t="str">
        <f>'Copy paste to Here'!C29</f>
        <v>AFTP</v>
      </c>
      <c r="C25" s="50" t="s">
        <v>266</v>
      </c>
      <c r="D25" s="50">
        <f>Invoice!B29</f>
        <v>4</v>
      </c>
      <c r="E25" s="51">
        <f>'Shipping Invoice'!K29*$N$1</f>
        <v>43.61</v>
      </c>
      <c r="F25" s="51">
        <f t="shared" si="0"/>
        <v>174.44</v>
      </c>
      <c r="G25" s="52">
        <f t="shared" si="1"/>
        <v>43.61</v>
      </c>
      <c r="H25" s="55">
        <f t="shared" si="2"/>
        <v>174.44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Solid acrylic double flared plugGauge: 10mmColor: White</v>
      </c>
      <c r="B26" s="49" t="str">
        <f>'Copy paste to Here'!C30</f>
        <v>ASPG</v>
      </c>
      <c r="C26" s="50" t="s">
        <v>267</v>
      </c>
      <c r="D26" s="50">
        <f>Invoice!B30</f>
        <v>2</v>
      </c>
      <c r="E26" s="51">
        <f>'Shipping Invoice'!K30*$N$1</f>
        <v>19.05</v>
      </c>
      <c r="F26" s="51">
        <f t="shared" si="0"/>
        <v>38.1</v>
      </c>
      <c r="G26" s="52">
        <f t="shared" si="1"/>
        <v>19.05</v>
      </c>
      <c r="H26" s="55">
        <f t="shared" si="2"/>
        <v>38.1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Solid acrylic double flared plugGauge: 12mmColor: Black</v>
      </c>
      <c r="B27" s="49" t="str">
        <f>'Copy paste to Here'!C31</f>
        <v>ASPG</v>
      </c>
      <c r="C27" s="50" t="s">
        <v>268</v>
      </c>
      <c r="D27" s="50">
        <f>Invoice!B31</f>
        <v>6</v>
      </c>
      <c r="E27" s="51">
        <f>'Shipping Invoice'!K31*$N$1</f>
        <v>20.52</v>
      </c>
      <c r="F27" s="51">
        <f t="shared" si="0"/>
        <v>123.12</v>
      </c>
      <c r="G27" s="52">
        <f t="shared" si="1"/>
        <v>20.52</v>
      </c>
      <c r="H27" s="55">
        <f t="shared" si="2"/>
        <v>123.12</v>
      </c>
    </row>
    <row r="28" spans="1:13" s="54" customFormat="1" ht="38.25">
      <c r="A28" s="48" t="str">
        <f>IF(LEN('Copy paste to Here'!G32) &gt; 5, CONCATENATE('Copy paste to Here'!G32, 'Copy paste to Here'!D32, 'Copy paste to Here'!E32), "Empty Cell")</f>
        <v>Solid acrylic double flared plugGauge: 14mmColor: White</v>
      </c>
      <c r="B28" s="49" t="str">
        <f>'Copy paste to Here'!C32</f>
        <v>ASPG</v>
      </c>
      <c r="C28" s="50" t="s">
        <v>269</v>
      </c>
      <c r="D28" s="50">
        <f>Invoice!B32</f>
        <v>4</v>
      </c>
      <c r="E28" s="51">
        <f>'Shipping Invoice'!K32*$N$1</f>
        <v>23.09</v>
      </c>
      <c r="F28" s="51">
        <f t="shared" si="0"/>
        <v>92.36</v>
      </c>
      <c r="G28" s="52">
        <f t="shared" si="1"/>
        <v>23.09</v>
      </c>
      <c r="H28" s="55">
        <f t="shared" si="2"/>
        <v>92.36</v>
      </c>
    </row>
    <row r="29" spans="1:13" s="54" customFormat="1" ht="38.25">
      <c r="A29" s="48" t="str">
        <f>IF(LEN('Copy paste to Here'!G33) &gt; 5, CONCATENATE('Copy paste to Here'!G33, 'Copy paste to Here'!D33, 'Copy paste to Here'!E33), "Empty Cell")</f>
        <v>Solid acrylic double flared plugGauge: 18mmColor: Black</v>
      </c>
      <c r="B29" s="49" t="str">
        <f>'Copy paste to Here'!C33</f>
        <v>ASPG</v>
      </c>
      <c r="C29" s="50" t="s">
        <v>270</v>
      </c>
      <c r="D29" s="50">
        <f>Invoice!B33</f>
        <v>4</v>
      </c>
      <c r="E29" s="51">
        <f>'Shipping Invoice'!K33*$N$1</f>
        <v>28.95</v>
      </c>
      <c r="F29" s="51">
        <f t="shared" si="0"/>
        <v>115.8</v>
      </c>
      <c r="G29" s="52">
        <f t="shared" si="1"/>
        <v>28.95</v>
      </c>
      <c r="H29" s="55">
        <f t="shared" si="2"/>
        <v>115.8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Solid acrylic double flared plugGauge: 22mmColor: Clear</v>
      </c>
      <c r="B30" s="49" t="str">
        <f>'Copy paste to Here'!C34</f>
        <v>ASPG</v>
      </c>
      <c r="C30" s="50" t="s">
        <v>271</v>
      </c>
      <c r="D30" s="50">
        <f>Invoice!B34</f>
        <v>6</v>
      </c>
      <c r="E30" s="51">
        <f>'Shipping Invoice'!K34*$N$1</f>
        <v>34.08</v>
      </c>
      <c r="F30" s="51">
        <f t="shared" si="0"/>
        <v>204.48</v>
      </c>
      <c r="G30" s="52">
        <f t="shared" si="1"/>
        <v>34.08</v>
      </c>
      <c r="H30" s="55">
        <f t="shared" si="2"/>
        <v>204.48</v>
      </c>
    </row>
    <row r="31" spans="1:13" s="54" customFormat="1" ht="38.25">
      <c r="A31" s="48" t="str">
        <f>IF(LEN('Copy paste to Here'!G35) &gt; 5, CONCATENATE('Copy paste to Here'!G35, 'Copy paste to Here'!D35, 'Copy paste to Here'!E35), "Empty Cell")</f>
        <v>High polished surgical steel double flared flesh tunnel - size 12g to 2'' (2mm - 52mm)Gauge: 18mm</v>
      </c>
      <c r="B31" s="49" t="str">
        <f>'Copy paste to Here'!C35</f>
        <v>DPG</v>
      </c>
      <c r="C31" s="50" t="s">
        <v>272</v>
      </c>
      <c r="D31" s="50">
        <f>Invoice!B35</f>
        <v>4</v>
      </c>
      <c r="E31" s="51">
        <f>'Shipping Invoice'!K35*$N$1</f>
        <v>45.44</v>
      </c>
      <c r="F31" s="51">
        <f t="shared" si="0"/>
        <v>181.76</v>
      </c>
      <c r="G31" s="52">
        <f t="shared" si="1"/>
        <v>45.44</v>
      </c>
      <c r="H31" s="55">
        <f t="shared" si="2"/>
        <v>181.76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High polished surgical steel double flared flesh tunnel - size 12g to 2'' (2mm - 52mm)Gauge: 42mm</v>
      </c>
      <c r="B32" s="49" t="str">
        <f>'Copy paste to Here'!C36</f>
        <v>DPG</v>
      </c>
      <c r="C32" s="50" t="s">
        <v>273</v>
      </c>
      <c r="D32" s="50">
        <f>Invoice!B36</f>
        <v>2</v>
      </c>
      <c r="E32" s="51">
        <f>'Shipping Invoice'!K36*$N$1</f>
        <v>139.61000000000001</v>
      </c>
      <c r="F32" s="51">
        <f t="shared" si="0"/>
        <v>279.22000000000003</v>
      </c>
      <c r="G32" s="52">
        <f t="shared" si="1"/>
        <v>139.61000000000001</v>
      </c>
      <c r="H32" s="55">
        <f t="shared" si="2"/>
        <v>279.22000000000003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Coconut wood double flared flesh tunnelGauge: 16mm</v>
      </c>
      <c r="B33" s="49" t="str">
        <f>'Copy paste to Here'!C37</f>
        <v>DPWB</v>
      </c>
      <c r="C33" s="50" t="s">
        <v>274</v>
      </c>
      <c r="D33" s="50">
        <f>Invoice!B37</f>
        <v>8</v>
      </c>
      <c r="E33" s="51">
        <f>'Shipping Invoice'!K37*$N$1</f>
        <v>54.6</v>
      </c>
      <c r="F33" s="51">
        <f t="shared" si="0"/>
        <v>436.8</v>
      </c>
      <c r="G33" s="52">
        <f t="shared" si="1"/>
        <v>54.6</v>
      </c>
      <c r="H33" s="55">
        <f t="shared" si="2"/>
        <v>436.8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PVD plated surgical steel double flared flesh tunnel - 12g (2mm) to 2'' (52mm)Gauge: 12mmColor: Black</v>
      </c>
      <c r="B34" s="49" t="str">
        <f>'Copy paste to Here'!C38</f>
        <v>DTPG</v>
      </c>
      <c r="C34" s="50" t="s">
        <v>275</v>
      </c>
      <c r="D34" s="50">
        <f>Invoice!B38</f>
        <v>4</v>
      </c>
      <c r="E34" s="51">
        <f>'Shipping Invoice'!K38*$N$1</f>
        <v>60.09</v>
      </c>
      <c r="F34" s="51">
        <f t="shared" si="0"/>
        <v>240.36</v>
      </c>
      <c r="G34" s="52">
        <f t="shared" si="1"/>
        <v>60.09</v>
      </c>
      <c r="H34" s="55">
        <f t="shared" si="2"/>
        <v>240.36</v>
      </c>
    </row>
    <row r="35" spans="1:8" s="54" customFormat="1" ht="38.25">
      <c r="A35" s="48" t="str">
        <f>IF(LEN('Copy paste to Here'!G39) &gt; 5, CONCATENATE('Copy paste to Here'!G39, 'Copy paste to Here'!D39, 'Copy paste to Here'!E39), "Empty Cell")</f>
        <v>PVD plated surgical steel double flared flesh tunnel - 12g (2mm) to 2'' (52mm)Gauge: 18mmColor: Black</v>
      </c>
      <c r="B35" s="49" t="str">
        <f>'Copy paste to Here'!C39</f>
        <v>DTPG</v>
      </c>
      <c r="C35" s="50" t="s">
        <v>276</v>
      </c>
      <c r="D35" s="50">
        <f>Invoice!B39</f>
        <v>4</v>
      </c>
      <c r="E35" s="51">
        <f>'Shipping Invoice'!K39*$N$1</f>
        <v>72.92</v>
      </c>
      <c r="F35" s="51">
        <f t="shared" si="0"/>
        <v>291.68</v>
      </c>
      <c r="G35" s="52">
        <f t="shared" si="1"/>
        <v>72.92</v>
      </c>
      <c r="H35" s="55">
        <f t="shared" si="2"/>
        <v>291.68</v>
      </c>
    </row>
    <row r="36" spans="1:8" s="54" customFormat="1" ht="38.25">
      <c r="A36" s="48" t="str">
        <f>IF(LEN('Copy paste to Here'!G40) &gt; 5, CONCATENATE('Copy paste to Here'!G40, 'Copy paste to Here'!D40, 'Copy paste to Here'!E40), "Empty Cell")</f>
        <v>PVD plated surgical steel double flared flesh tunnel - 12g (2mm) to 2'' (52mm)Gauge: 11mmColor: Black</v>
      </c>
      <c r="B36" s="49" t="str">
        <f>'Copy paste to Here'!C40</f>
        <v>DTPG</v>
      </c>
      <c r="C36" s="50" t="s">
        <v>277</v>
      </c>
      <c r="D36" s="50">
        <f>Invoice!B40</f>
        <v>4</v>
      </c>
      <c r="E36" s="51">
        <f>'Shipping Invoice'!K40*$N$1</f>
        <v>56.8</v>
      </c>
      <c r="F36" s="51">
        <f t="shared" si="0"/>
        <v>227.2</v>
      </c>
      <c r="G36" s="52">
        <f t="shared" si="1"/>
        <v>56.8</v>
      </c>
      <c r="H36" s="55">
        <f t="shared" si="2"/>
        <v>227.2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Mirror polished surgical steel screw-fit flesh tunnelGauge: 7mm</v>
      </c>
      <c r="B37" s="49" t="str">
        <f>'Copy paste to Here'!C41</f>
        <v>FPG</v>
      </c>
      <c r="C37" s="50" t="s">
        <v>278</v>
      </c>
      <c r="D37" s="50">
        <f>Invoice!B41</f>
        <v>4</v>
      </c>
      <c r="E37" s="51">
        <f>'Shipping Invoice'!K41*$N$1</f>
        <v>61.93</v>
      </c>
      <c r="F37" s="51">
        <f t="shared" si="0"/>
        <v>247.72</v>
      </c>
      <c r="G37" s="52">
        <f t="shared" si="1"/>
        <v>61.93</v>
      </c>
      <c r="H37" s="55">
        <f t="shared" si="2"/>
        <v>247.72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High polished surgical steel screw-fit flesh tunnel in hexagon screw nut designGauge: 4mm</v>
      </c>
      <c r="B38" s="49" t="str">
        <f>'Copy paste to Here'!C42</f>
        <v>FQPG</v>
      </c>
      <c r="C38" s="50" t="s">
        <v>279</v>
      </c>
      <c r="D38" s="50">
        <f>Invoice!B42</f>
        <v>4</v>
      </c>
      <c r="E38" s="51">
        <f>'Shipping Invoice'!K42*$N$1</f>
        <v>63.76</v>
      </c>
      <c r="F38" s="51">
        <f t="shared" si="0"/>
        <v>255.04</v>
      </c>
      <c r="G38" s="52">
        <f t="shared" si="1"/>
        <v>63.76</v>
      </c>
      <c r="H38" s="55">
        <f t="shared" si="2"/>
        <v>255.04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High polished surgical steel screw-fit flesh tunnel in hexagon screw nut designGauge: 10mm</v>
      </c>
      <c r="B39" s="49" t="str">
        <f>'Copy paste to Here'!C43</f>
        <v>FQPG</v>
      </c>
      <c r="C39" s="50" t="s">
        <v>280</v>
      </c>
      <c r="D39" s="50">
        <f>Invoice!B43</f>
        <v>14</v>
      </c>
      <c r="E39" s="51">
        <f>'Shipping Invoice'!K43*$N$1</f>
        <v>80.25</v>
      </c>
      <c r="F39" s="51">
        <f t="shared" si="0"/>
        <v>1123.5</v>
      </c>
      <c r="G39" s="52">
        <f t="shared" si="1"/>
        <v>80.25</v>
      </c>
      <c r="H39" s="55">
        <f t="shared" si="2"/>
        <v>1123.5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High polished surgical steel double flared solid plugGauge: 8mm</v>
      </c>
      <c r="B40" s="49" t="str">
        <f>'Copy paste to Here'!C44</f>
        <v>FSPG</v>
      </c>
      <c r="C40" s="50" t="s">
        <v>281</v>
      </c>
      <c r="D40" s="50">
        <f>Invoice!B44</f>
        <v>2</v>
      </c>
      <c r="E40" s="51">
        <f>'Shipping Invoice'!K44*$N$1</f>
        <v>39.94</v>
      </c>
      <c r="F40" s="51">
        <f t="shared" si="0"/>
        <v>79.88</v>
      </c>
      <c r="G40" s="52">
        <f t="shared" si="1"/>
        <v>39.94</v>
      </c>
      <c r="H40" s="55">
        <f t="shared" si="2"/>
        <v>79.88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High polished surgical steel fake plug without rubber O-RingsSize: 5mm</v>
      </c>
      <c r="B41" s="49" t="str">
        <f>'Copy paste to Here'!C45</f>
        <v>IPRD</v>
      </c>
      <c r="C41" s="50" t="s">
        <v>282</v>
      </c>
      <c r="D41" s="50">
        <f>Invoice!B45</f>
        <v>4</v>
      </c>
      <c r="E41" s="51">
        <f>'Shipping Invoice'!K45*$N$1</f>
        <v>14.29</v>
      </c>
      <c r="F41" s="51">
        <f t="shared" si="0"/>
        <v>57.16</v>
      </c>
      <c r="G41" s="52">
        <f t="shared" si="1"/>
        <v>14.29</v>
      </c>
      <c r="H41" s="55">
        <f t="shared" si="2"/>
        <v>57.16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Anodized surgical steel fake plug with rubber O-RingsSize: 12mmColor: Black</v>
      </c>
      <c r="B42" s="49" t="str">
        <f>'Copy paste to Here'!C46</f>
        <v>IPTR</v>
      </c>
      <c r="C42" s="50" t="s">
        <v>283</v>
      </c>
      <c r="D42" s="50">
        <f>Invoice!B46</f>
        <v>8</v>
      </c>
      <c r="E42" s="51">
        <f>'Shipping Invoice'!K46*$N$1</f>
        <v>28.95</v>
      </c>
      <c r="F42" s="51">
        <f t="shared" si="0"/>
        <v>231.6</v>
      </c>
      <c r="G42" s="52">
        <f t="shared" si="1"/>
        <v>28.95</v>
      </c>
      <c r="H42" s="55">
        <f t="shared" si="2"/>
        <v>231.6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Anodized surgical steel fake plug in black and gold without O-RingsSize: 6mmColor: Black</v>
      </c>
      <c r="B43" s="49" t="str">
        <f>'Copy paste to Here'!C47</f>
        <v>IPTRD</v>
      </c>
      <c r="C43" s="50" t="s">
        <v>284</v>
      </c>
      <c r="D43" s="50">
        <f>Invoice!B47</f>
        <v>4</v>
      </c>
      <c r="E43" s="51">
        <f>'Shipping Invoice'!K47*$N$1</f>
        <v>23.45</v>
      </c>
      <c r="F43" s="51">
        <f t="shared" si="0"/>
        <v>93.8</v>
      </c>
      <c r="G43" s="52">
        <f t="shared" si="1"/>
        <v>23.45</v>
      </c>
      <c r="H43" s="55">
        <f t="shared" si="2"/>
        <v>93.8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Acrylic fake plug without rubber O-ringsSize: 8mmColor: Black</v>
      </c>
      <c r="B44" s="49" t="str">
        <f>'Copy paste to Here'!C48</f>
        <v>IPVRD</v>
      </c>
      <c r="C44" s="50" t="s">
        <v>161</v>
      </c>
      <c r="D44" s="50">
        <f>Invoice!B48</f>
        <v>8</v>
      </c>
      <c r="E44" s="51">
        <f>'Shipping Invoice'!K48*$N$1</f>
        <v>12.46</v>
      </c>
      <c r="F44" s="51">
        <f t="shared" si="0"/>
        <v>99.68</v>
      </c>
      <c r="G44" s="52">
        <f t="shared" si="1"/>
        <v>12.46</v>
      </c>
      <c r="H44" s="55">
        <f t="shared" si="2"/>
        <v>99.68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Acrylic fake plug without rubber O-ringsSize: 8mmColor: Light blue</v>
      </c>
      <c r="B45" s="49" t="str">
        <f>'Copy paste to Here'!C49</f>
        <v>IPVRD</v>
      </c>
      <c r="C45" s="50" t="s">
        <v>161</v>
      </c>
      <c r="D45" s="50">
        <f>Invoice!B49</f>
        <v>8</v>
      </c>
      <c r="E45" s="51">
        <f>'Shipping Invoice'!K49*$N$1</f>
        <v>12.46</v>
      </c>
      <c r="F45" s="51">
        <f t="shared" si="0"/>
        <v>99.68</v>
      </c>
      <c r="G45" s="52">
        <f t="shared" si="1"/>
        <v>12.46</v>
      </c>
      <c r="H45" s="55">
        <f t="shared" si="2"/>
        <v>99.68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Acrylic fake plug without rubber O-ringsSize: 8mmColor: Green</v>
      </c>
      <c r="B46" s="49" t="str">
        <f>'Copy paste to Here'!C50</f>
        <v>IPVRD</v>
      </c>
      <c r="C46" s="50" t="s">
        <v>161</v>
      </c>
      <c r="D46" s="50">
        <f>Invoice!B50</f>
        <v>8</v>
      </c>
      <c r="E46" s="51">
        <f>'Shipping Invoice'!K50*$N$1</f>
        <v>12.46</v>
      </c>
      <c r="F46" s="51">
        <f t="shared" si="0"/>
        <v>99.68</v>
      </c>
      <c r="G46" s="52">
        <f t="shared" si="1"/>
        <v>12.46</v>
      </c>
      <c r="H46" s="55">
        <f t="shared" si="2"/>
        <v>99.68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Acrylic fake plug without rubber O-ringsSize: 8mmColor: Pink</v>
      </c>
      <c r="B47" s="49" t="str">
        <f>'Copy paste to Here'!C51</f>
        <v>IPVRD</v>
      </c>
      <c r="C47" s="50" t="s">
        <v>161</v>
      </c>
      <c r="D47" s="50">
        <f>Invoice!B51</f>
        <v>8</v>
      </c>
      <c r="E47" s="51">
        <f>'Shipping Invoice'!K51*$N$1</f>
        <v>12.46</v>
      </c>
      <c r="F47" s="51">
        <f t="shared" si="0"/>
        <v>99.68</v>
      </c>
      <c r="G47" s="52">
        <f t="shared" si="1"/>
        <v>12.46</v>
      </c>
      <c r="H47" s="55">
        <f t="shared" si="2"/>
        <v>99.68</v>
      </c>
    </row>
    <row r="48" spans="1:8" s="54" customFormat="1" ht="38.25">
      <c r="A48" s="48" t="str">
        <f>IF((LEN('Copy paste to Here'!G52))&gt;5,((CONCATENATE('Copy paste to Here'!G52," &amp; ",'Copy paste to Here'!D52,"  &amp;  ",'Copy paste to Here'!E52))),"Empty Cell")</f>
        <v xml:space="preserve">High polished surgical steel taper with double rubber O-rings &amp; Gauge: 2.5mm  &amp;  </v>
      </c>
      <c r="B48" s="49" t="str">
        <f>'Copy paste to Here'!C52</f>
        <v>NLSPGX</v>
      </c>
      <c r="C48" s="50" t="s">
        <v>285</v>
      </c>
      <c r="D48" s="50">
        <f>Invoice!B52</f>
        <v>4</v>
      </c>
      <c r="E48" s="51">
        <f>'Shipping Invoice'!K52*$N$1</f>
        <v>30.78</v>
      </c>
      <c r="F48" s="51">
        <f t="shared" si="0"/>
        <v>123.12</v>
      </c>
      <c r="G48" s="52">
        <f t="shared" si="1"/>
        <v>30.78</v>
      </c>
      <c r="H48" s="55">
        <f t="shared" si="2"/>
        <v>123.12</v>
      </c>
    </row>
    <row r="49" spans="1:8" s="54" customFormat="1" ht="38.25">
      <c r="A49" s="48" t="str">
        <f>IF((LEN('Copy paste to Here'!G53))&gt;5,((CONCATENATE('Copy paste to Here'!G53," &amp; ",'Copy paste to Here'!D53,"  &amp;  ",'Copy paste to Here'!E53))),"Empty Cell")</f>
        <v xml:space="preserve">High polished surgical steel taper with double rubber O-rings &amp; Gauge: 4mm  &amp;  </v>
      </c>
      <c r="B49" s="49" t="str">
        <f>'Copy paste to Here'!C53</f>
        <v>NLSPGX</v>
      </c>
      <c r="C49" s="50" t="s">
        <v>286</v>
      </c>
      <c r="D49" s="50">
        <f>Invoice!B53</f>
        <v>8</v>
      </c>
      <c r="E49" s="51">
        <f>'Shipping Invoice'!K53*$N$1</f>
        <v>39.94</v>
      </c>
      <c r="F49" s="51">
        <f t="shared" si="0"/>
        <v>319.52</v>
      </c>
      <c r="G49" s="52">
        <f t="shared" si="1"/>
        <v>39.94</v>
      </c>
      <c r="H49" s="55">
        <f t="shared" si="2"/>
        <v>319.52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Double flare Batik wood plug &amp; Gauge: 12mm  &amp;  </v>
      </c>
      <c r="B50" s="49" t="str">
        <f>'Copy paste to Here'!C54</f>
        <v>PBA</v>
      </c>
      <c r="C50" s="50" t="s">
        <v>287</v>
      </c>
      <c r="D50" s="50">
        <f>Invoice!B54</f>
        <v>2</v>
      </c>
      <c r="E50" s="51">
        <f>'Shipping Invoice'!K54*$N$1</f>
        <v>47.27</v>
      </c>
      <c r="F50" s="51">
        <f t="shared" si="0"/>
        <v>94.54</v>
      </c>
      <c r="G50" s="52">
        <f t="shared" si="1"/>
        <v>47.27</v>
      </c>
      <c r="H50" s="55">
        <f t="shared" si="2"/>
        <v>94.54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Double flare Batik wood plug &amp; Gauge: 14mm  &amp;  </v>
      </c>
      <c r="B51" s="49" t="str">
        <f>'Copy paste to Here'!C55</f>
        <v>PBA</v>
      </c>
      <c r="C51" s="50" t="s">
        <v>288</v>
      </c>
      <c r="D51" s="50">
        <f>Invoice!B55</f>
        <v>2</v>
      </c>
      <c r="E51" s="51">
        <f>'Shipping Invoice'!K55*$N$1</f>
        <v>50.93</v>
      </c>
      <c r="F51" s="51">
        <f t="shared" si="0"/>
        <v>101.86</v>
      </c>
      <c r="G51" s="52">
        <f t="shared" si="1"/>
        <v>50.93</v>
      </c>
      <c r="H51" s="55">
        <f t="shared" si="2"/>
        <v>101.86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Double flare Batik wood plug &amp; Gauge: 16mm  &amp;  </v>
      </c>
      <c r="B52" s="49" t="str">
        <f>'Copy paste to Here'!C56</f>
        <v>PBA</v>
      </c>
      <c r="C52" s="50" t="s">
        <v>289</v>
      </c>
      <c r="D52" s="50">
        <f>Invoice!B56</f>
        <v>6</v>
      </c>
      <c r="E52" s="51">
        <f>'Shipping Invoice'!K56*$N$1</f>
        <v>54.6</v>
      </c>
      <c r="F52" s="51">
        <f t="shared" si="0"/>
        <v>327.60000000000002</v>
      </c>
      <c r="G52" s="52">
        <f t="shared" si="1"/>
        <v>54.6</v>
      </c>
      <c r="H52" s="55">
        <f t="shared" si="2"/>
        <v>327.60000000000002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 xml:space="preserve">Double flare Batik wood plug &amp; Gauge: 20mm  &amp;  </v>
      </c>
      <c r="B53" s="49" t="str">
        <f>'Copy paste to Here'!C57</f>
        <v>PBA</v>
      </c>
      <c r="C53" s="50" t="s">
        <v>290</v>
      </c>
      <c r="D53" s="50">
        <f>Invoice!B57</f>
        <v>4</v>
      </c>
      <c r="E53" s="51">
        <f>'Shipping Invoice'!K57*$N$1</f>
        <v>67.42</v>
      </c>
      <c r="F53" s="51">
        <f t="shared" si="0"/>
        <v>269.68</v>
      </c>
      <c r="G53" s="52">
        <f t="shared" si="1"/>
        <v>67.42</v>
      </c>
      <c r="H53" s="55">
        <f t="shared" si="2"/>
        <v>269.68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>Black or gold anodized surgical steel screw-fit flesh tunnel with clear star-shaped CZ stone &amp; Gauge: 4mm  &amp;  Color: Black</v>
      </c>
      <c r="B54" s="49" t="str">
        <f>'Copy paste to Here'!C58</f>
        <v>PGTZS</v>
      </c>
      <c r="C54" s="50" t="s">
        <v>291</v>
      </c>
      <c r="D54" s="50">
        <f>Invoice!B58</f>
        <v>14</v>
      </c>
      <c r="E54" s="51">
        <f>'Shipping Invoice'!K58*$N$1</f>
        <v>96.74</v>
      </c>
      <c r="F54" s="51">
        <f t="shared" si="0"/>
        <v>1354.36</v>
      </c>
      <c r="G54" s="52">
        <f t="shared" si="1"/>
        <v>96.74</v>
      </c>
      <c r="H54" s="55">
        <f t="shared" si="2"/>
        <v>1354.36</v>
      </c>
    </row>
    <row r="55" spans="1:8" s="54" customFormat="1" ht="38.25">
      <c r="A55" s="48" t="str">
        <f>IF((LEN('Copy paste to Here'!G59))&gt;5,((CONCATENATE('Copy paste to Here'!G59," &amp; ",'Copy paste to Here'!D59,"  &amp;  ",'Copy paste to Here'!E59))),"Empty Cell")</f>
        <v xml:space="preserve">Sawo wood double flare plug with giant clear SwarovskiⓇ crystal center &amp; Gauge: 14mm  &amp;  </v>
      </c>
      <c r="B55" s="49" t="str">
        <f>'Copy paste to Here'!C59</f>
        <v>PSAGC</v>
      </c>
      <c r="C55" s="50" t="s">
        <v>292</v>
      </c>
      <c r="D55" s="50">
        <f>Invoice!B59</f>
        <v>2</v>
      </c>
      <c r="E55" s="51">
        <f>'Shipping Invoice'!K59*$N$1</f>
        <v>91.24</v>
      </c>
      <c r="F55" s="51">
        <f t="shared" si="0"/>
        <v>182.48</v>
      </c>
      <c r="G55" s="52">
        <f t="shared" si="1"/>
        <v>91.24</v>
      </c>
      <c r="H55" s="55">
        <f t="shared" si="2"/>
        <v>182.48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 xml:space="preserve">Coconut wood double flared solid plug &amp; Gauge: 5mm  &amp;  </v>
      </c>
      <c r="B56" s="49" t="str">
        <f>'Copy paste to Here'!C60</f>
        <v>PWB</v>
      </c>
      <c r="C56" s="50" t="s">
        <v>293</v>
      </c>
      <c r="D56" s="50">
        <f>Invoice!B60</f>
        <v>2</v>
      </c>
      <c r="E56" s="51">
        <f>'Shipping Invoice'!K60*$N$1</f>
        <v>32.61</v>
      </c>
      <c r="F56" s="51">
        <f t="shared" si="0"/>
        <v>65.22</v>
      </c>
      <c r="G56" s="52">
        <f t="shared" si="1"/>
        <v>32.61</v>
      </c>
      <c r="H56" s="55">
        <f t="shared" si="2"/>
        <v>65.22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 xml:space="preserve">Double flare areng wood plug &amp; Gauge: 10mm  &amp;  </v>
      </c>
      <c r="B57" s="49" t="str">
        <f>'Copy paste to Here'!C61</f>
        <v>PWKK</v>
      </c>
      <c r="C57" s="50" t="s">
        <v>294</v>
      </c>
      <c r="D57" s="50">
        <f>Invoice!B61</f>
        <v>4</v>
      </c>
      <c r="E57" s="51">
        <f>'Shipping Invoice'!K61*$N$1</f>
        <v>43.61</v>
      </c>
      <c r="F57" s="51">
        <f t="shared" si="0"/>
        <v>174.44</v>
      </c>
      <c r="G57" s="52">
        <f t="shared" si="1"/>
        <v>43.61</v>
      </c>
      <c r="H57" s="55">
        <f t="shared" si="2"/>
        <v>174.44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 xml:space="preserve">Crocodile wood double flared solid plug &amp; Gauge: 14mm  &amp;  </v>
      </c>
      <c r="B58" s="49" t="str">
        <f>'Copy paste to Here'!C62</f>
        <v>PWY</v>
      </c>
      <c r="C58" s="50" t="s">
        <v>295</v>
      </c>
      <c r="D58" s="50">
        <f>Invoice!B62</f>
        <v>6</v>
      </c>
      <c r="E58" s="51">
        <f>'Shipping Invoice'!K62*$N$1</f>
        <v>43.61</v>
      </c>
      <c r="F58" s="51">
        <f t="shared" si="0"/>
        <v>261.65999999999997</v>
      </c>
      <c r="G58" s="52">
        <f t="shared" si="1"/>
        <v>43.61</v>
      </c>
      <c r="H58" s="55">
        <f t="shared" si="2"/>
        <v>261.65999999999997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 xml:space="preserve">High polished internally threaded surgical steel double flare flesh tunnel &amp; Gauge: 8mm  &amp;  </v>
      </c>
      <c r="B59" s="49" t="str">
        <f>'Copy paste to Here'!C63</f>
        <v>SHP</v>
      </c>
      <c r="C59" s="50" t="s">
        <v>296</v>
      </c>
      <c r="D59" s="50">
        <f>Invoice!B63</f>
        <v>4</v>
      </c>
      <c r="E59" s="51">
        <f>'Shipping Invoice'!K63*$N$1</f>
        <v>76.58</v>
      </c>
      <c r="F59" s="51">
        <f t="shared" si="0"/>
        <v>306.32</v>
      </c>
      <c r="G59" s="52">
        <f t="shared" si="1"/>
        <v>76.58</v>
      </c>
      <c r="H59" s="55">
        <f t="shared" si="2"/>
        <v>306.32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2 tone silicon double flare plug - Enjoy having two different colors in a single plug &amp; Gauge: 16mm  &amp;  Color: # 1 in picture</v>
      </c>
      <c r="B60" s="49" t="str">
        <f>'Copy paste to Here'!C64</f>
        <v>SIDP</v>
      </c>
      <c r="C60" s="50" t="s">
        <v>297</v>
      </c>
      <c r="D60" s="50">
        <f>Invoice!B64</f>
        <v>4</v>
      </c>
      <c r="E60" s="51">
        <f>'Shipping Invoice'!K64*$N$1</f>
        <v>25.28</v>
      </c>
      <c r="F60" s="51">
        <f t="shared" si="0"/>
        <v>101.12</v>
      </c>
      <c r="G60" s="52">
        <f t="shared" si="1"/>
        <v>25.28</v>
      </c>
      <c r="H60" s="55">
        <f t="shared" si="2"/>
        <v>101.12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>Silicone double flared solid plug retainer &amp; Gauge: 10mm  &amp;  Color: # 1 in picture</v>
      </c>
      <c r="B61" s="49" t="str">
        <f>'Copy paste to Here'!C65</f>
        <v>SIPG</v>
      </c>
      <c r="C61" s="50" t="s">
        <v>298</v>
      </c>
      <c r="D61" s="50">
        <f>Invoice!B65</f>
        <v>4</v>
      </c>
      <c r="E61" s="51">
        <f>'Shipping Invoice'!K65*$N$1</f>
        <v>20.89</v>
      </c>
      <c r="F61" s="51">
        <f t="shared" si="0"/>
        <v>83.56</v>
      </c>
      <c r="G61" s="52">
        <f t="shared" si="1"/>
        <v>20.89</v>
      </c>
      <c r="H61" s="55">
        <f t="shared" si="2"/>
        <v>83.56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Silicone Ultra Thin double flared flesh tunnel &amp; Gauge: 3mm  &amp;  Color: Black</v>
      </c>
      <c r="B62" s="49" t="str">
        <f>'Copy paste to Here'!C66</f>
        <v>SIUT</v>
      </c>
      <c r="C62" s="50" t="s">
        <v>299</v>
      </c>
      <c r="D62" s="50">
        <f>Invoice!B66</f>
        <v>4</v>
      </c>
      <c r="E62" s="51">
        <f>'Shipping Invoice'!K66*$N$1</f>
        <v>13.92</v>
      </c>
      <c r="F62" s="51">
        <f t="shared" si="0"/>
        <v>55.68</v>
      </c>
      <c r="G62" s="52">
        <f t="shared" si="1"/>
        <v>13.92</v>
      </c>
      <c r="H62" s="55">
        <f t="shared" si="2"/>
        <v>55.68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>Silicone Ultra Thin double flared flesh tunnel &amp; Gauge: 3mm  &amp;  Color: White</v>
      </c>
      <c r="B63" s="49" t="str">
        <f>'Copy paste to Here'!C67</f>
        <v>SIUT</v>
      </c>
      <c r="C63" s="50" t="s">
        <v>299</v>
      </c>
      <c r="D63" s="50">
        <f>Invoice!B67</f>
        <v>12</v>
      </c>
      <c r="E63" s="51">
        <f>'Shipping Invoice'!K67*$N$1</f>
        <v>13.92</v>
      </c>
      <c r="F63" s="51">
        <f t="shared" si="0"/>
        <v>167.04</v>
      </c>
      <c r="G63" s="52">
        <f t="shared" si="1"/>
        <v>13.92</v>
      </c>
      <c r="H63" s="55">
        <f t="shared" si="2"/>
        <v>167.04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>Silicone Ultra Thin double flared flesh tunnel &amp; Gauge: 3mm  &amp;  Color: Clear</v>
      </c>
      <c r="B64" s="49" t="str">
        <f>'Copy paste to Here'!C68</f>
        <v>SIUT</v>
      </c>
      <c r="C64" s="50" t="s">
        <v>299</v>
      </c>
      <c r="D64" s="50">
        <f>Invoice!B68</f>
        <v>6</v>
      </c>
      <c r="E64" s="51">
        <f>'Shipping Invoice'!K68*$N$1</f>
        <v>13.92</v>
      </c>
      <c r="F64" s="51">
        <f t="shared" si="0"/>
        <v>83.52</v>
      </c>
      <c r="G64" s="52">
        <f t="shared" si="1"/>
        <v>13.92</v>
      </c>
      <c r="H64" s="55">
        <f t="shared" si="2"/>
        <v>83.52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>Silicone Ultra Thin double flared flesh tunnel &amp; Gauge: 3mm  &amp;  Color: Green</v>
      </c>
      <c r="B65" s="49" t="str">
        <f>'Copy paste to Here'!C69</f>
        <v>SIUT</v>
      </c>
      <c r="C65" s="50" t="s">
        <v>299</v>
      </c>
      <c r="D65" s="50">
        <f>Invoice!B69</f>
        <v>2</v>
      </c>
      <c r="E65" s="51">
        <f>'Shipping Invoice'!K69*$N$1</f>
        <v>13.92</v>
      </c>
      <c r="F65" s="51">
        <f t="shared" si="0"/>
        <v>27.84</v>
      </c>
      <c r="G65" s="52">
        <f t="shared" si="1"/>
        <v>13.92</v>
      </c>
      <c r="H65" s="55">
        <f t="shared" si="2"/>
        <v>27.84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Silicone Ultra Thin double flared flesh tunnel &amp; Gauge: 5mm  &amp;  Color: Clear</v>
      </c>
      <c r="B66" s="49" t="str">
        <f>'Copy paste to Here'!C70</f>
        <v>SIUT</v>
      </c>
      <c r="C66" s="50" t="s">
        <v>300</v>
      </c>
      <c r="D66" s="50">
        <f>Invoice!B70</f>
        <v>8</v>
      </c>
      <c r="E66" s="51">
        <f>'Shipping Invoice'!K70*$N$1</f>
        <v>16.12</v>
      </c>
      <c r="F66" s="51">
        <f t="shared" si="0"/>
        <v>128.96</v>
      </c>
      <c r="G66" s="52">
        <f t="shared" si="1"/>
        <v>16.12</v>
      </c>
      <c r="H66" s="55">
        <f t="shared" si="2"/>
        <v>128.96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Silicone Ultra Thin double flared flesh tunnel &amp; Gauge: 8mm  &amp;  Color: Black</v>
      </c>
      <c r="B67" s="49" t="str">
        <f>'Copy paste to Here'!C71</f>
        <v>SIUT</v>
      </c>
      <c r="C67" s="50" t="s">
        <v>301</v>
      </c>
      <c r="D67" s="50">
        <f>Invoice!B71</f>
        <v>4</v>
      </c>
      <c r="E67" s="51">
        <f>'Shipping Invoice'!K71*$N$1</f>
        <v>17.59</v>
      </c>
      <c r="F67" s="51">
        <f t="shared" si="0"/>
        <v>70.36</v>
      </c>
      <c r="G67" s="52">
        <f t="shared" si="1"/>
        <v>17.59</v>
      </c>
      <c r="H67" s="55">
        <f t="shared" si="2"/>
        <v>70.36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Silicone Ultra Thin double flared flesh tunnel &amp; Gauge: 8mm  &amp;  Color: White</v>
      </c>
      <c r="B68" s="49" t="str">
        <f>'Copy paste to Here'!C72</f>
        <v>SIUT</v>
      </c>
      <c r="C68" s="50" t="s">
        <v>301</v>
      </c>
      <c r="D68" s="50">
        <f>Invoice!B72</f>
        <v>4</v>
      </c>
      <c r="E68" s="51">
        <f>'Shipping Invoice'!K72*$N$1</f>
        <v>17.59</v>
      </c>
      <c r="F68" s="51">
        <f t="shared" si="0"/>
        <v>70.36</v>
      </c>
      <c r="G68" s="52">
        <f t="shared" si="1"/>
        <v>17.59</v>
      </c>
      <c r="H68" s="55">
        <f t="shared" si="2"/>
        <v>70.36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Silicone Ultra Thin double flared flesh tunnel &amp; Gauge: 8mm  &amp;  Color: Pink</v>
      </c>
      <c r="B69" s="49" t="str">
        <f>'Copy paste to Here'!C73</f>
        <v>SIUT</v>
      </c>
      <c r="C69" s="50" t="s">
        <v>301</v>
      </c>
      <c r="D69" s="50">
        <f>Invoice!B73</f>
        <v>4</v>
      </c>
      <c r="E69" s="51">
        <f>'Shipping Invoice'!K73*$N$1</f>
        <v>17.59</v>
      </c>
      <c r="F69" s="51">
        <f t="shared" si="0"/>
        <v>70.36</v>
      </c>
      <c r="G69" s="52">
        <f t="shared" si="1"/>
        <v>17.59</v>
      </c>
      <c r="H69" s="55">
        <f t="shared" si="2"/>
        <v>70.36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Silicone Ultra Thin double flared flesh tunnel &amp; Gauge: 10mm  &amp;  Color: Black</v>
      </c>
      <c r="B70" s="49" t="str">
        <f>'Copy paste to Here'!C74</f>
        <v>SIUT</v>
      </c>
      <c r="C70" s="50" t="s">
        <v>302</v>
      </c>
      <c r="D70" s="50">
        <f>Invoice!B74</f>
        <v>4</v>
      </c>
      <c r="E70" s="51">
        <f>'Shipping Invoice'!K74*$N$1</f>
        <v>19.05</v>
      </c>
      <c r="F70" s="51">
        <f t="shared" si="0"/>
        <v>76.2</v>
      </c>
      <c r="G70" s="52">
        <f t="shared" si="1"/>
        <v>19.05</v>
      </c>
      <c r="H70" s="55">
        <f t="shared" si="2"/>
        <v>76.2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>Silicone Ultra Thin double flared flesh tunnel &amp; Gauge: 10mm  &amp;  Color: Pink</v>
      </c>
      <c r="B71" s="49" t="str">
        <f>'Copy paste to Here'!C75</f>
        <v>SIUT</v>
      </c>
      <c r="C71" s="50" t="s">
        <v>302</v>
      </c>
      <c r="D71" s="50">
        <f>Invoice!B75</f>
        <v>6</v>
      </c>
      <c r="E71" s="51">
        <f>'Shipping Invoice'!K75*$N$1</f>
        <v>19.05</v>
      </c>
      <c r="F71" s="51">
        <f t="shared" si="0"/>
        <v>114.30000000000001</v>
      </c>
      <c r="G71" s="52">
        <f t="shared" si="1"/>
        <v>19.05</v>
      </c>
      <c r="H71" s="55">
        <f t="shared" si="2"/>
        <v>114.30000000000001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>Silicone Ultra Thin double flared flesh tunnel &amp; Gauge: 10mm  &amp;  Color: Purple</v>
      </c>
      <c r="B72" s="49" t="str">
        <f>'Copy paste to Here'!C76</f>
        <v>SIUT</v>
      </c>
      <c r="C72" s="50" t="s">
        <v>302</v>
      </c>
      <c r="D72" s="50">
        <f>Invoice!B76</f>
        <v>4</v>
      </c>
      <c r="E72" s="51">
        <f>'Shipping Invoice'!K76*$N$1</f>
        <v>19.05</v>
      </c>
      <c r="F72" s="51">
        <f t="shared" si="0"/>
        <v>76.2</v>
      </c>
      <c r="G72" s="52">
        <f t="shared" si="1"/>
        <v>19.05</v>
      </c>
      <c r="H72" s="55">
        <f t="shared" si="2"/>
        <v>76.2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>Silicone Ultra Thin double flared flesh tunnel &amp; Gauge: 12mm  &amp;  Color: White</v>
      </c>
      <c r="B73" s="49" t="str">
        <f>'Copy paste to Here'!C77</f>
        <v>SIUT</v>
      </c>
      <c r="C73" s="50" t="s">
        <v>303</v>
      </c>
      <c r="D73" s="50">
        <f>Invoice!B77</f>
        <v>12</v>
      </c>
      <c r="E73" s="51">
        <f>'Shipping Invoice'!K77*$N$1</f>
        <v>20.52</v>
      </c>
      <c r="F73" s="51">
        <f t="shared" si="0"/>
        <v>246.24</v>
      </c>
      <c r="G73" s="52">
        <f t="shared" si="1"/>
        <v>20.52</v>
      </c>
      <c r="H73" s="55">
        <f t="shared" si="2"/>
        <v>246.24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 xml:space="preserve">High polished surgical steel single flesh tunnel with rubber O-ring &amp; Gauge: 2.5mm  &amp;  </v>
      </c>
      <c r="B74" s="49" t="str">
        <f>'Copy paste to Here'!C78</f>
        <v>SPG</v>
      </c>
      <c r="C74" s="50" t="s">
        <v>304</v>
      </c>
      <c r="D74" s="50">
        <f>Invoice!B78</f>
        <v>2</v>
      </c>
      <c r="E74" s="51">
        <f>'Shipping Invoice'!K78*$N$1</f>
        <v>15.76</v>
      </c>
      <c r="F74" s="51">
        <f t="shared" si="0"/>
        <v>31.52</v>
      </c>
      <c r="G74" s="52">
        <f t="shared" si="1"/>
        <v>15.76</v>
      </c>
      <c r="H74" s="55">
        <f t="shared" si="2"/>
        <v>31.52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 xml:space="preserve">High polished surgical steel single flesh tunnel with rubber O-ring &amp; Gauge: 5mm  &amp;  </v>
      </c>
      <c r="B75" s="49" t="str">
        <f>'Copy paste to Here'!C79</f>
        <v>SPG</v>
      </c>
      <c r="C75" s="50" t="s">
        <v>305</v>
      </c>
      <c r="D75" s="50">
        <f>Invoice!B79</f>
        <v>2</v>
      </c>
      <c r="E75" s="51">
        <f>'Shipping Invoice'!K79*$N$1</f>
        <v>16.86</v>
      </c>
      <c r="F75" s="51">
        <f t="shared" si="0"/>
        <v>33.72</v>
      </c>
      <c r="G75" s="52">
        <f t="shared" si="1"/>
        <v>16.86</v>
      </c>
      <c r="H75" s="55">
        <f t="shared" si="2"/>
        <v>33.72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 xml:space="preserve">High polished surgical steel single flesh tunnel with rubber O-ring &amp; Gauge: 6mm  &amp;  </v>
      </c>
      <c r="B76" s="49" t="str">
        <f>'Copy paste to Here'!C80</f>
        <v>SPG</v>
      </c>
      <c r="C76" s="50" t="s">
        <v>306</v>
      </c>
      <c r="D76" s="50">
        <f>Invoice!B80</f>
        <v>4</v>
      </c>
      <c r="E76" s="51">
        <f>'Shipping Invoice'!K80*$N$1</f>
        <v>17.59</v>
      </c>
      <c r="F76" s="51">
        <f t="shared" si="0"/>
        <v>70.36</v>
      </c>
      <c r="G76" s="52">
        <f t="shared" si="1"/>
        <v>17.59</v>
      </c>
      <c r="H76" s="55">
        <f t="shared" si="2"/>
        <v>70.36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High polished surgical steel single flesh tunnel with rubber O-ring &amp; Gauge: 32mm  &amp;  </v>
      </c>
      <c r="B77" s="49" t="str">
        <f>'Copy paste to Here'!C81</f>
        <v>SPG</v>
      </c>
      <c r="C77" s="50" t="s">
        <v>307</v>
      </c>
      <c r="D77" s="50">
        <f>Invoice!B81</f>
        <v>6</v>
      </c>
      <c r="E77" s="51">
        <f>'Shipping Invoice'!K81*$N$1</f>
        <v>91.24</v>
      </c>
      <c r="F77" s="51">
        <f t="shared" si="0"/>
        <v>547.43999999999994</v>
      </c>
      <c r="G77" s="52">
        <f t="shared" si="1"/>
        <v>91.24</v>
      </c>
      <c r="H77" s="55">
        <f t="shared" si="2"/>
        <v>547.43999999999994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 xml:space="preserve">High polished surgical steel single flesh tunnel with rubber O-ring &amp; Gauge: 35mm  &amp;  </v>
      </c>
      <c r="B78" s="49" t="str">
        <f>'Copy paste to Here'!C82</f>
        <v>SPG</v>
      </c>
      <c r="C78" s="50" t="s">
        <v>308</v>
      </c>
      <c r="D78" s="50">
        <f>Invoice!B82</f>
        <v>6</v>
      </c>
      <c r="E78" s="51">
        <f>'Shipping Invoice'!K82*$N$1</f>
        <v>105.9</v>
      </c>
      <c r="F78" s="51">
        <f t="shared" si="0"/>
        <v>635.40000000000009</v>
      </c>
      <c r="G78" s="52">
        <f t="shared" si="1"/>
        <v>105.9</v>
      </c>
      <c r="H78" s="55">
        <f t="shared" si="2"/>
        <v>635.40000000000009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High polished surgical steel single flesh tunnel with rubber O-ring &amp; Gauge: 42mm  &amp;  </v>
      </c>
      <c r="B79" s="49" t="str">
        <f>'Copy paste to Here'!C83</f>
        <v>SPG</v>
      </c>
      <c r="C79" s="50" t="s">
        <v>309</v>
      </c>
      <c r="D79" s="50">
        <f>Invoice!B83</f>
        <v>2</v>
      </c>
      <c r="E79" s="51">
        <f>'Shipping Invoice'!K83*$N$1</f>
        <v>138.88</v>
      </c>
      <c r="F79" s="51">
        <f t="shared" si="0"/>
        <v>277.76</v>
      </c>
      <c r="G79" s="52">
        <f t="shared" si="1"/>
        <v>138.88</v>
      </c>
      <c r="H79" s="55">
        <f t="shared" si="2"/>
        <v>277.76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>PVD plated internally threaded surgical steel double flare flesh tunnel &amp; Gauge: 5mm  &amp;  Color: Blue</v>
      </c>
      <c r="B80" s="49" t="str">
        <f>'Copy paste to Here'!C84</f>
        <v>STHP</v>
      </c>
      <c r="C80" s="50" t="s">
        <v>310</v>
      </c>
      <c r="D80" s="50">
        <f>Invoice!B84</f>
        <v>4</v>
      </c>
      <c r="E80" s="51">
        <f>'Shipping Invoice'!K84*$N$1</f>
        <v>91.24</v>
      </c>
      <c r="F80" s="51">
        <f t="shared" si="0"/>
        <v>364.96</v>
      </c>
      <c r="G80" s="52">
        <f t="shared" si="1"/>
        <v>91.24</v>
      </c>
      <c r="H80" s="55">
        <f t="shared" si="2"/>
        <v>364.96</v>
      </c>
    </row>
    <row r="81" spans="1:8" s="54" customFormat="1" ht="25.5">
      <c r="A81" s="48" t="str">
        <f>IF((LEN('Copy paste to Here'!G85))&gt;5,((CONCATENATE('Copy paste to Here'!G85," &amp; ",'Copy paste to Here'!D85,"  &amp;  ",'Copy paste to Here'!E85))),"Empty Cell")</f>
        <v>PVD plated surgical steel single flared flesh tunnel with rubber O-ring &amp; Gauge: 1.6mm  &amp;  Color: Black</v>
      </c>
      <c r="B81" s="49" t="str">
        <f>'Copy paste to Here'!C85</f>
        <v>STPG</v>
      </c>
      <c r="C81" s="50" t="s">
        <v>311</v>
      </c>
      <c r="D81" s="50">
        <f>Invoice!B85</f>
        <v>14</v>
      </c>
      <c r="E81" s="51">
        <f>'Shipping Invoice'!K85*$N$1</f>
        <v>36.28</v>
      </c>
      <c r="F81" s="51">
        <f t="shared" si="0"/>
        <v>507.92</v>
      </c>
      <c r="G81" s="52">
        <f t="shared" si="1"/>
        <v>36.28</v>
      </c>
      <c r="H81" s="55">
        <f t="shared" si="2"/>
        <v>507.92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>PVD plated surgical steel single flared flesh tunnel with rubber O-ring &amp; Gauge: 8mm  &amp;  Color: Black</v>
      </c>
      <c r="B82" s="49" t="str">
        <f>'Copy paste to Here'!C86</f>
        <v>STPG</v>
      </c>
      <c r="C82" s="50" t="s">
        <v>312</v>
      </c>
      <c r="D82" s="50">
        <f>Invoice!B86</f>
        <v>4</v>
      </c>
      <c r="E82" s="51">
        <f>'Shipping Invoice'!K86*$N$1</f>
        <v>47.27</v>
      </c>
      <c r="F82" s="51">
        <f t="shared" si="0"/>
        <v>189.08</v>
      </c>
      <c r="G82" s="52">
        <f t="shared" si="1"/>
        <v>47.27</v>
      </c>
      <c r="H82" s="55">
        <f t="shared" si="2"/>
        <v>189.08</v>
      </c>
    </row>
    <row r="83" spans="1:8" s="54" customFormat="1" ht="38.25">
      <c r="A83" s="48" t="str">
        <f>IF((LEN('Copy paste to Here'!G87))&gt;5,((CONCATENATE('Copy paste to Here'!G87," &amp; ",'Copy paste to Here'!D87,"  &amp;  ",'Copy paste to Here'!E87))),"Empty Cell")</f>
        <v>PVD plated surgical steel single flared flesh tunnel with rubber O-ring &amp; Gauge: 18mm  &amp;  Color: Black</v>
      </c>
      <c r="B83" s="49" t="str">
        <f>'Copy paste to Here'!C87</f>
        <v>STPG</v>
      </c>
      <c r="C83" s="50" t="s">
        <v>313</v>
      </c>
      <c r="D83" s="50">
        <f>Invoice!B87</f>
        <v>4</v>
      </c>
      <c r="E83" s="51">
        <f>'Shipping Invoice'!K87*$N$1</f>
        <v>69.260000000000005</v>
      </c>
      <c r="F83" s="51">
        <f t="shared" ref="F83:F146" si="3">D83*E83</f>
        <v>277.04000000000002</v>
      </c>
      <c r="G83" s="52">
        <f t="shared" ref="G83:G146" si="4">E83*$E$14</f>
        <v>69.260000000000005</v>
      </c>
      <c r="H83" s="55">
        <f t="shared" ref="H83:H146" si="5">D83*G83</f>
        <v>277.04000000000002</v>
      </c>
    </row>
    <row r="84" spans="1:8" s="54" customFormat="1" ht="38.25">
      <c r="A84" s="48" t="str">
        <f>IF((LEN('Copy paste to Here'!G88))&gt;5,((CONCATENATE('Copy paste to Here'!G88," &amp; ",'Copy paste to Here'!D88,"  &amp;  ",'Copy paste to Here'!E88))),"Empty Cell")</f>
        <v>PVD plated surgical steel single flared flesh tunnel with rubber O-ring &amp; Gauge: 9mm  &amp;  Color: Black</v>
      </c>
      <c r="B84" s="49" t="str">
        <f>'Copy paste to Here'!C88</f>
        <v>STPG</v>
      </c>
      <c r="C84" s="50" t="s">
        <v>314</v>
      </c>
      <c r="D84" s="50">
        <f>Invoice!B88</f>
        <v>4</v>
      </c>
      <c r="E84" s="51">
        <f>'Shipping Invoice'!K88*$N$1</f>
        <v>49.1</v>
      </c>
      <c r="F84" s="51">
        <f t="shared" si="3"/>
        <v>196.4</v>
      </c>
      <c r="G84" s="52">
        <f t="shared" si="4"/>
        <v>49.1</v>
      </c>
      <c r="H84" s="55">
        <f t="shared" si="5"/>
        <v>196.4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Rose gold PVD plated internally threaded surgical steel double flare flesh tunnel &amp; Gauge: 6mm  &amp;  </v>
      </c>
      <c r="B85" s="49" t="str">
        <f>'Copy paste to Here'!C89</f>
        <v>STTHP</v>
      </c>
      <c r="C85" s="50" t="s">
        <v>315</v>
      </c>
      <c r="D85" s="50">
        <f>Invoice!B89</f>
        <v>2</v>
      </c>
      <c r="E85" s="51">
        <f>'Shipping Invoice'!K89*$N$1</f>
        <v>98.57</v>
      </c>
      <c r="F85" s="51">
        <f t="shared" si="3"/>
        <v>197.14</v>
      </c>
      <c r="G85" s="52">
        <f t="shared" si="4"/>
        <v>98.57</v>
      </c>
      <c r="H85" s="55">
        <f t="shared" si="5"/>
        <v>197.14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Rose gold PVD plated internally threaded surgical steel double flare flesh tunnel &amp; Gauge: 8mm  &amp;  </v>
      </c>
      <c r="B86" s="49" t="str">
        <f>'Copy paste to Here'!C90</f>
        <v>STTHP</v>
      </c>
      <c r="C86" s="50" t="s">
        <v>316</v>
      </c>
      <c r="D86" s="50">
        <f>Invoice!B90</f>
        <v>2</v>
      </c>
      <c r="E86" s="51">
        <f>'Shipping Invoice'!K90*$N$1</f>
        <v>105.9</v>
      </c>
      <c r="F86" s="51">
        <f t="shared" si="3"/>
        <v>211.8</v>
      </c>
      <c r="G86" s="52">
        <f t="shared" si="4"/>
        <v>105.9</v>
      </c>
      <c r="H86" s="55">
        <f t="shared" si="5"/>
        <v>211.8</v>
      </c>
    </row>
    <row r="87" spans="1:8" s="54" customFormat="1" ht="38.25">
      <c r="A87" s="48" t="str">
        <f>IF((LEN('Copy paste to Here'!G91))&gt;5,((CONCATENATE('Copy paste to Here'!G91," &amp; ",'Copy paste to Here'!D91,"  &amp;  ",'Copy paste to Here'!E91))),"Empty Cell")</f>
        <v xml:space="preserve">Rose gold PVD plated internally threaded surgical steel double flare flesh tunnel &amp; Gauge: 10mm  &amp;  </v>
      </c>
      <c r="B87" s="49" t="str">
        <f>'Copy paste to Here'!C91</f>
        <v>STTHP</v>
      </c>
      <c r="C87" s="50" t="s">
        <v>317</v>
      </c>
      <c r="D87" s="50">
        <f>Invoice!B91</f>
        <v>2</v>
      </c>
      <c r="E87" s="51">
        <f>'Shipping Invoice'!K91*$N$1</f>
        <v>113.23</v>
      </c>
      <c r="F87" s="51">
        <f t="shared" si="3"/>
        <v>226.46</v>
      </c>
      <c r="G87" s="52">
        <f t="shared" si="4"/>
        <v>113.23</v>
      </c>
      <c r="H87" s="55">
        <f t="shared" si="5"/>
        <v>226.46</v>
      </c>
    </row>
    <row r="88" spans="1:8" s="54" customFormat="1" ht="38.25">
      <c r="A88" s="48" t="str">
        <f>IF((LEN('Copy paste to Here'!G92))&gt;5,((CONCATENATE('Copy paste to Here'!G92," &amp; ",'Copy paste to Here'!D92,"  &amp;  ",'Copy paste to Here'!E92))),"Empty Cell")</f>
        <v xml:space="preserve">Rose gold PVD plated internally threaded surgical steel double flare flesh tunnel &amp; Gauge: 12mm  &amp;  </v>
      </c>
      <c r="B88" s="49" t="str">
        <f>'Copy paste to Here'!C92</f>
        <v>STTHP</v>
      </c>
      <c r="C88" s="50" t="s">
        <v>318</v>
      </c>
      <c r="D88" s="50">
        <f>Invoice!B92</f>
        <v>2</v>
      </c>
      <c r="E88" s="51">
        <f>'Shipping Invoice'!K92*$N$1</f>
        <v>120.56</v>
      </c>
      <c r="F88" s="51">
        <f t="shared" si="3"/>
        <v>241.12</v>
      </c>
      <c r="G88" s="52">
        <f t="shared" si="4"/>
        <v>120.56</v>
      </c>
      <c r="H88" s="55">
        <f t="shared" si="5"/>
        <v>241.12</v>
      </c>
    </row>
    <row r="89" spans="1:8" s="54" customFormat="1" ht="38.25">
      <c r="A89" s="48" t="str">
        <f>IF((LEN('Copy paste to Here'!G93))&gt;5,((CONCATENATE('Copy paste to Here'!G93," &amp; ",'Copy paste to Here'!D93,"  &amp;  ",'Copy paste to Here'!E93))),"Empty Cell")</f>
        <v xml:space="preserve">Rose gold PVD plated internally threaded surgical steel double flare flesh tunnel &amp; Gauge: 14mm  &amp;  </v>
      </c>
      <c r="B89" s="49" t="str">
        <f>'Copy paste to Here'!C93</f>
        <v>STTHP</v>
      </c>
      <c r="C89" s="50" t="s">
        <v>319</v>
      </c>
      <c r="D89" s="50">
        <f>Invoice!B93</f>
        <v>2</v>
      </c>
      <c r="E89" s="51">
        <f>'Shipping Invoice'!K93*$N$1</f>
        <v>129.72</v>
      </c>
      <c r="F89" s="51">
        <f t="shared" si="3"/>
        <v>259.44</v>
      </c>
      <c r="G89" s="52">
        <f t="shared" si="4"/>
        <v>129.72</v>
      </c>
      <c r="H89" s="55">
        <f t="shared" si="5"/>
        <v>259.44</v>
      </c>
    </row>
    <row r="90" spans="1:8" s="54" customFormat="1" ht="38.25">
      <c r="A90" s="48" t="str">
        <f>IF((LEN('Copy paste to Here'!G94))&gt;5,((CONCATENATE('Copy paste to Here'!G94," &amp; ",'Copy paste to Here'!D94,"  &amp;  ",'Copy paste to Here'!E94))),"Empty Cell")</f>
        <v xml:space="preserve">Rose gold PVD plated internally threaded surgical steel double flare flesh tunnel &amp; Gauge: 16mm  &amp;  </v>
      </c>
      <c r="B90" s="49" t="str">
        <f>'Copy paste to Here'!C94</f>
        <v>STTHP</v>
      </c>
      <c r="C90" s="50" t="s">
        <v>320</v>
      </c>
      <c r="D90" s="50">
        <f>Invoice!B94</f>
        <v>2</v>
      </c>
      <c r="E90" s="51">
        <f>'Shipping Invoice'!K94*$N$1</f>
        <v>138.88</v>
      </c>
      <c r="F90" s="51">
        <f t="shared" si="3"/>
        <v>277.76</v>
      </c>
      <c r="G90" s="52">
        <f t="shared" si="4"/>
        <v>138.88</v>
      </c>
      <c r="H90" s="55">
        <f t="shared" si="5"/>
        <v>277.76</v>
      </c>
    </row>
    <row r="91" spans="1:8" s="54" customFormat="1" ht="38.25">
      <c r="A91" s="48" t="str">
        <f>IF((LEN('Copy paste to Here'!G95))&gt;5,((CONCATENATE('Copy paste to Here'!G95," &amp; ",'Copy paste to Here'!D95,"  &amp;  ",'Copy paste to Here'!E95))),"Empty Cell")</f>
        <v xml:space="preserve">Rose gold PVD plated internally threaded surgical steel double flare flesh tunnel &amp; Gauge: 18mm  &amp;  </v>
      </c>
      <c r="B91" s="49" t="str">
        <f>'Copy paste to Here'!C95</f>
        <v>STTHP</v>
      </c>
      <c r="C91" s="50" t="s">
        <v>321</v>
      </c>
      <c r="D91" s="50">
        <f>Invoice!B95</f>
        <v>2</v>
      </c>
      <c r="E91" s="51">
        <f>'Shipping Invoice'!K95*$N$1</f>
        <v>148.04</v>
      </c>
      <c r="F91" s="51">
        <f t="shared" si="3"/>
        <v>296.08</v>
      </c>
      <c r="G91" s="52">
        <f t="shared" si="4"/>
        <v>148.04</v>
      </c>
      <c r="H91" s="55">
        <f t="shared" si="5"/>
        <v>296.08</v>
      </c>
    </row>
    <row r="92" spans="1:8" s="54" customFormat="1" ht="38.25">
      <c r="A92" s="48" t="str">
        <f>IF((LEN('Copy paste to Here'!G96))&gt;5,((CONCATENATE('Copy paste to Here'!G96," &amp; ",'Copy paste to Here'!D96,"  &amp;  ",'Copy paste to Here'!E96))),"Empty Cell")</f>
        <v xml:space="preserve">Rose gold PVD plated internally threaded surgical steel double flare flesh tunnel &amp; Gauge: 20mm  &amp;  </v>
      </c>
      <c r="B92" s="49" t="str">
        <f>'Copy paste to Here'!C96</f>
        <v>STTHP</v>
      </c>
      <c r="C92" s="50" t="s">
        <v>322</v>
      </c>
      <c r="D92" s="50">
        <f>Invoice!B96</f>
        <v>2</v>
      </c>
      <c r="E92" s="51">
        <f>'Shipping Invoice'!K96*$N$1</f>
        <v>162.69999999999999</v>
      </c>
      <c r="F92" s="51">
        <f t="shared" si="3"/>
        <v>325.39999999999998</v>
      </c>
      <c r="G92" s="52">
        <f t="shared" si="4"/>
        <v>162.69999999999999</v>
      </c>
      <c r="H92" s="55">
        <f t="shared" si="5"/>
        <v>325.39999999999998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>Solid colored acrylic taper with double rubber O-rings &amp; Gauge: 10mm  &amp;  Color: Pink</v>
      </c>
      <c r="B93" s="49" t="str">
        <f>'Copy paste to Here'!C97</f>
        <v>TPSV</v>
      </c>
      <c r="C93" s="50" t="s">
        <v>323</v>
      </c>
      <c r="D93" s="50">
        <f>Invoice!B97</f>
        <v>6</v>
      </c>
      <c r="E93" s="51">
        <f>'Shipping Invoice'!K97*$N$1</f>
        <v>21.62</v>
      </c>
      <c r="F93" s="51">
        <f t="shared" si="3"/>
        <v>129.72</v>
      </c>
      <c r="G93" s="52">
        <f t="shared" si="4"/>
        <v>21.62</v>
      </c>
      <c r="H93" s="55">
        <f t="shared" si="5"/>
        <v>129.72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>Acrylic taper with double rubber O-rings &amp; Gauge: 3mm  &amp;  Color: Black</v>
      </c>
      <c r="B94" s="49" t="str">
        <f>'Copy paste to Here'!C98</f>
        <v>TPUVK</v>
      </c>
      <c r="C94" s="50" t="s">
        <v>324</v>
      </c>
      <c r="D94" s="50">
        <f>Invoice!B98</f>
        <v>2</v>
      </c>
      <c r="E94" s="51">
        <f>'Shipping Invoice'!K98*$N$1</f>
        <v>14.29</v>
      </c>
      <c r="F94" s="51">
        <f t="shared" si="3"/>
        <v>28.58</v>
      </c>
      <c r="G94" s="52">
        <f t="shared" si="4"/>
        <v>14.29</v>
      </c>
      <c r="H94" s="55">
        <f t="shared" si="5"/>
        <v>28.58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>Triangle shaped silicone double flared flesh tunnel &amp; Gauge: 10mm  &amp;  Color: Black</v>
      </c>
      <c r="B95" s="49" t="str">
        <f>'Copy paste to Here'!C99</f>
        <v>TRSI</v>
      </c>
      <c r="C95" s="50" t="s">
        <v>325</v>
      </c>
      <c r="D95" s="50">
        <f>Invoice!B99</f>
        <v>8</v>
      </c>
      <c r="E95" s="51">
        <f>'Shipping Invoice'!K99*$N$1</f>
        <v>18.32</v>
      </c>
      <c r="F95" s="51">
        <f t="shared" si="3"/>
        <v>146.56</v>
      </c>
      <c r="G95" s="52">
        <f t="shared" si="4"/>
        <v>18.32</v>
      </c>
      <c r="H95" s="55">
        <f t="shared" si="5"/>
        <v>146.56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15948.660000000002</v>
      </c>
      <c r="G1000" s="52"/>
      <c r="H1000" s="53">
        <f t="shared" ref="H1000:H1007" si="49">F1000*$E$14</f>
        <v>15948.660000000002</v>
      </c>
    </row>
    <row r="1001" spans="1:14" s="54" customFormat="1">
      <c r="A1001" s="48" t="s">
        <v>54</v>
      </c>
      <c r="B1001" s="67"/>
      <c r="C1001" s="68"/>
      <c r="D1001" s="68"/>
      <c r="E1001" s="115"/>
      <c r="F1001" s="51">
        <f>Invoice!K101</f>
        <v>-6379.4640000000009</v>
      </c>
      <c r="G1001" s="52"/>
      <c r="H1001" s="53">
        <f t="shared" si="49"/>
        <v>-6379.4640000000009</v>
      </c>
    </row>
    <row r="1002" spans="1:14" s="54" customFormat="1" outlineLevel="1">
      <c r="A1002" s="48" t="s">
        <v>55</v>
      </c>
      <c r="B1002" s="67"/>
      <c r="C1002" s="68"/>
      <c r="D1002" s="68"/>
      <c r="E1002" s="115"/>
      <c r="F1002" s="51">
        <f>Invoice!K102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9569.1959999999999</v>
      </c>
      <c r="G1003" s="52"/>
      <c r="H1003" s="53">
        <f t="shared" si="49"/>
        <v>9569.1959999999999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15948.660000000002</v>
      </c>
    </row>
    <row r="1010" spans="1:8" s="15" customFormat="1">
      <c r="A1010" s="16"/>
      <c r="E1010" s="15" t="s">
        <v>47</v>
      </c>
      <c r="H1010" s="117">
        <f>(SUMIF($A$1000:$A$1008,"Total:",$H$1000:$H$1008))</f>
        <v>9569.1959999999999</v>
      </c>
    </row>
    <row r="1011" spans="1:8" s="15" customFormat="1">
      <c r="E1011" s="15" t="s">
        <v>48</v>
      </c>
      <c r="H1011" s="118">
        <f>H1013-H1012</f>
        <v>8943.18</v>
      </c>
    </row>
    <row r="1012" spans="1:8" s="15" customFormat="1">
      <c r="E1012" s="15" t="s">
        <v>49</v>
      </c>
      <c r="H1012" s="118">
        <f>ROUND((H1013*7)/107,2)</f>
        <v>626.02</v>
      </c>
    </row>
    <row r="1013" spans="1:8" s="15" customFormat="1">
      <c r="E1013" s="16" t="s">
        <v>50</v>
      </c>
      <c r="H1013" s="119">
        <f>ROUND((SUMIF($A$1000:$A$1008,"Total:",$H$1000:$H$1008)),2)</f>
        <v>9569.2000000000007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7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262</v>
      </c>
      <c r="B1" s="2" t="s">
        <v>89</v>
      </c>
    </row>
    <row r="2" spans="1:2">
      <c r="A2" s="2" t="s">
        <v>262</v>
      </c>
      <c r="B2" s="2" t="s">
        <v>93</v>
      </c>
    </row>
    <row r="3" spans="1:2">
      <c r="A3" s="2" t="s">
        <v>263</v>
      </c>
      <c r="B3" s="2" t="s">
        <v>95</v>
      </c>
    </row>
    <row r="4" spans="1:2">
      <c r="A4" s="2" t="s">
        <v>263</v>
      </c>
      <c r="B4" s="2" t="s">
        <v>98</v>
      </c>
    </row>
    <row r="5" spans="1:2">
      <c r="A5" s="2" t="s">
        <v>263</v>
      </c>
      <c r="B5" s="2" t="s">
        <v>99</v>
      </c>
    </row>
    <row r="6" spans="1:2">
      <c r="A6" s="2" t="s">
        <v>264</v>
      </c>
      <c r="B6" s="2" t="s">
        <v>101</v>
      </c>
    </row>
    <row r="7" spans="1:2">
      <c r="A7" s="2" t="s">
        <v>265</v>
      </c>
      <c r="B7" s="2" t="s">
        <v>105</v>
      </c>
    </row>
    <row r="8" spans="1:2">
      <c r="A8" s="2" t="s">
        <v>266</v>
      </c>
      <c r="B8" s="2" t="s">
        <v>109</v>
      </c>
    </row>
    <row r="9" spans="1:2">
      <c r="A9" s="2" t="s">
        <v>267</v>
      </c>
      <c r="B9" s="2" t="s">
        <v>113</v>
      </c>
    </row>
    <row r="10" spans="1:2">
      <c r="A10" s="2" t="s">
        <v>268</v>
      </c>
      <c r="B10" s="2" t="s">
        <v>117</v>
      </c>
    </row>
    <row r="11" spans="1:2">
      <c r="A11" s="2" t="s">
        <v>269</v>
      </c>
      <c r="B11" s="2" t="s">
        <v>119</v>
      </c>
    </row>
    <row r="12" spans="1:2">
      <c r="A12" s="2" t="s">
        <v>270</v>
      </c>
      <c r="B12" s="2" t="s">
        <v>120</v>
      </c>
    </row>
    <row r="13" spans="1:2">
      <c r="A13" s="2" t="s">
        <v>271</v>
      </c>
      <c r="B13" s="2" t="s">
        <v>122</v>
      </c>
    </row>
    <row r="14" spans="1:2">
      <c r="A14" s="2" t="s">
        <v>272</v>
      </c>
      <c r="B14" s="2" t="s">
        <v>126</v>
      </c>
    </row>
    <row r="15" spans="1:2">
      <c r="A15" s="2" t="s">
        <v>273</v>
      </c>
      <c r="B15" s="2" t="s">
        <v>127</v>
      </c>
    </row>
    <row r="16" spans="1:2">
      <c r="A16" s="2" t="s">
        <v>274</v>
      </c>
      <c r="B16" s="2" t="s">
        <v>130</v>
      </c>
    </row>
    <row r="17" spans="1:2">
      <c r="A17" s="2" t="s">
        <v>275</v>
      </c>
      <c r="B17" s="2" t="s">
        <v>133</v>
      </c>
    </row>
    <row r="18" spans="1:2">
      <c r="A18" s="2" t="s">
        <v>276</v>
      </c>
      <c r="B18" s="2" t="s">
        <v>134</v>
      </c>
    </row>
    <row r="19" spans="1:2">
      <c r="A19" s="2" t="s">
        <v>277</v>
      </c>
      <c r="B19" s="2" t="s">
        <v>135</v>
      </c>
    </row>
    <row r="20" spans="1:2">
      <c r="A20" s="2" t="s">
        <v>278</v>
      </c>
      <c r="B20" s="2" t="s">
        <v>138</v>
      </c>
    </row>
    <row r="21" spans="1:2">
      <c r="A21" s="2" t="s">
        <v>279</v>
      </c>
      <c r="B21" s="2" t="s">
        <v>142</v>
      </c>
    </row>
    <row r="22" spans="1:2">
      <c r="A22" s="2" t="s">
        <v>280</v>
      </c>
      <c r="B22" s="2" t="s">
        <v>145</v>
      </c>
    </row>
    <row r="23" spans="1:2">
      <c r="A23" s="2" t="s">
        <v>281</v>
      </c>
      <c r="B23" s="2" t="s">
        <v>147</v>
      </c>
    </row>
    <row r="24" spans="1:2">
      <c r="A24" s="2" t="s">
        <v>282</v>
      </c>
      <c r="B24" s="2" t="s">
        <v>150</v>
      </c>
    </row>
    <row r="25" spans="1:2">
      <c r="A25" s="2" t="s">
        <v>283</v>
      </c>
      <c r="B25" s="2" t="s">
        <v>154</v>
      </c>
    </row>
    <row r="26" spans="1:2">
      <c r="A26" s="2" t="s">
        <v>284</v>
      </c>
      <c r="B26" s="2" t="s">
        <v>158</v>
      </c>
    </row>
    <row r="27" spans="1:2">
      <c r="A27" s="2" t="s">
        <v>161</v>
      </c>
      <c r="B27" s="2" t="s">
        <v>162</v>
      </c>
    </row>
    <row r="28" spans="1:2">
      <c r="A28" s="2" t="s">
        <v>161</v>
      </c>
      <c r="B28" s="2" t="s">
        <v>165</v>
      </c>
    </row>
    <row r="29" spans="1:2">
      <c r="A29" s="2" t="s">
        <v>161</v>
      </c>
      <c r="B29" s="2" t="s">
        <v>167</v>
      </c>
    </row>
    <row r="30" spans="1:2">
      <c r="A30" s="2" t="s">
        <v>161</v>
      </c>
      <c r="B30" s="2" t="s">
        <v>168</v>
      </c>
    </row>
    <row r="31" spans="1:2">
      <c r="A31" s="2" t="s">
        <v>285</v>
      </c>
      <c r="B31" s="2" t="s">
        <v>170</v>
      </c>
    </row>
    <row r="32" spans="1:2">
      <c r="A32" s="2" t="s">
        <v>286</v>
      </c>
      <c r="B32" s="2" t="s">
        <v>172</v>
      </c>
    </row>
    <row r="33" spans="1:2">
      <c r="A33" s="2" t="s">
        <v>287</v>
      </c>
      <c r="B33" s="2" t="s">
        <v>174</v>
      </c>
    </row>
    <row r="34" spans="1:2">
      <c r="A34" s="2" t="s">
        <v>288</v>
      </c>
      <c r="B34" s="2" t="s">
        <v>176</v>
      </c>
    </row>
    <row r="35" spans="1:2">
      <c r="A35" s="2" t="s">
        <v>289</v>
      </c>
      <c r="B35" s="2" t="s">
        <v>177</v>
      </c>
    </row>
    <row r="36" spans="1:2">
      <c r="A36" s="2" t="s">
        <v>290</v>
      </c>
      <c r="B36" s="2" t="s">
        <v>178</v>
      </c>
    </row>
    <row r="37" spans="1:2">
      <c r="A37" s="2" t="s">
        <v>291</v>
      </c>
      <c r="B37" s="2" t="s">
        <v>181</v>
      </c>
    </row>
    <row r="38" spans="1:2">
      <c r="A38" s="2" t="s">
        <v>292</v>
      </c>
      <c r="B38" s="2" t="s">
        <v>184</v>
      </c>
    </row>
    <row r="39" spans="1:2">
      <c r="A39" s="2" t="s">
        <v>293</v>
      </c>
      <c r="B39" s="2" t="s">
        <v>187</v>
      </c>
    </row>
    <row r="40" spans="1:2">
      <c r="A40" s="2" t="s">
        <v>294</v>
      </c>
      <c r="B40" s="2" t="s">
        <v>191</v>
      </c>
    </row>
    <row r="41" spans="1:2">
      <c r="A41" s="2" t="s">
        <v>295</v>
      </c>
      <c r="B41" s="2" t="s">
        <v>194</v>
      </c>
    </row>
    <row r="42" spans="1:2">
      <c r="A42" s="2" t="s">
        <v>296</v>
      </c>
      <c r="B42" s="2" t="s">
        <v>197</v>
      </c>
    </row>
    <row r="43" spans="1:2">
      <c r="A43" s="2" t="s">
        <v>297</v>
      </c>
      <c r="B43" s="2" t="s">
        <v>200</v>
      </c>
    </row>
    <row r="44" spans="1:2">
      <c r="A44" s="2" t="s">
        <v>298</v>
      </c>
      <c r="B44" s="2" t="s">
        <v>204</v>
      </c>
    </row>
    <row r="45" spans="1:2">
      <c r="A45" s="2" t="s">
        <v>299</v>
      </c>
      <c r="B45" s="2" t="s">
        <v>207</v>
      </c>
    </row>
    <row r="46" spans="1:2">
      <c r="A46" s="2" t="s">
        <v>299</v>
      </c>
      <c r="B46" s="2" t="s">
        <v>209</v>
      </c>
    </row>
    <row r="47" spans="1:2">
      <c r="A47" s="2" t="s">
        <v>299</v>
      </c>
      <c r="B47" s="2" t="s">
        <v>210</v>
      </c>
    </row>
    <row r="48" spans="1:2">
      <c r="A48" s="2" t="s">
        <v>299</v>
      </c>
      <c r="B48" s="2" t="s">
        <v>211</v>
      </c>
    </row>
    <row r="49" spans="1:2">
      <c r="A49" s="2" t="s">
        <v>300</v>
      </c>
      <c r="B49" s="2" t="s">
        <v>212</v>
      </c>
    </row>
    <row r="50" spans="1:2">
      <c r="A50" s="2" t="s">
        <v>301</v>
      </c>
      <c r="B50" s="2" t="s">
        <v>213</v>
      </c>
    </row>
    <row r="51" spans="1:2">
      <c r="A51" s="2" t="s">
        <v>301</v>
      </c>
      <c r="B51" s="2" t="s">
        <v>214</v>
      </c>
    </row>
    <row r="52" spans="1:2">
      <c r="A52" s="2" t="s">
        <v>301</v>
      </c>
      <c r="B52" s="2" t="s">
        <v>215</v>
      </c>
    </row>
    <row r="53" spans="1:2">
      <c r="A53" s="2" t="s">
        <v>302</v>
      </c>
      <c r="B53" s="2" t="s">
        <v>216</v>
      </c>
    </row>
    <row r="54" spans="1:2">
      <c r="A54" s="2" t="s">
        <v>302</v>
      </c>
      <c r="B54" s="2" t="s">
        <v>217</v>
      </c>
    </row>
    <row r="55" spans="1:2">
      <c r="A55" s="2" t="s">
        <v>302</v>
      </c>
      <c r="B55" s="2" t="s">
        <v>218</v>
      </c>
    </row>
    <row r="56" spans="1:2">
      <c r="A56" s="2" t="s">
        <v>303</v>
      </c>
      <c r="B56" s="2" t="s">
        <v>219</v>
      </c>
    </row>
    <row r="57" spans="1:2">
      <c r="A57" s="2" t="s">
        <v>304</v>
      </c>
      <c r="B57" s="2" t="s">
        <v>221</v>
      </c>
    </row>
    <row r="58" spans="1:2">
      <c r="A58" s="2" t="s">
        <v>305</v>
      </c>
      <c r="B58" s="2" t="s">
        <v>223</v>
      </c>
    </row>
    <row r="59" spans="1:2">
      <c r="A59" s="2" t="s">
        <v>306</v>
      </c>
      <c r="B59" s="2" t="s">
        <v>224</v>
      </c>
    </row>
    <row r="60" spans="1:2">
      <c r="A60" s="2" t="s">
        <v>307</v>
      </c>
      <c r="B60" s="2" t="s">
        <v>226</v>
      </c>
    </row>
    <row r="61" spans="1:2">
      <c r="A61" s="2" t="s">
        <v>308</v>
      </c>
      <c r="B61" s="2" t="s">
        <v>228</v>
      </c>
    </row>
    <row r="62" spans="1:2">
      <c r="A62" s="2" t="s">
        <v>309</v>
      </c>
      <c r="B62" s="2" t="s">
        <v>230</v>
      </c>
    </row>
    <row r="63" spans="1:2">
      <c r="A63" s="2" t="s">
        <v>310</v>
      </c>
      <c r="B63" s="2" t="s">
        <v>232</v>
      </c>
    </row>
    <row r="64" spans="1:2">
      <c r="A64" s="2" t="s">
        <v>311</v>
      </c>
      <c r="B64" s="2" t="s">
        <v>236</v>
      </c>
    </row>
    <row r="65" spans="1:2">
      <c r="A65" s="2" t="s">
        <v>312</v>
      </c>
      <c r="B65" s="2" t="s">
        <v>239</v>
      </c>
    </row>
    <row r="66" spans="1:2">
      <c r="A66" s="2" t="s">
        <v>313</v>
      </c>
      <c r="B66" s="2" t="s">
        <v>240</v>
      </c>
    </row>
    <row r="67" spans="1:2">
      <c r="A67" s="2" t="s">
        <v>314</v>
      </c>
      <c r="B67" s="2" t="s">
        <v>241</v>
      </c>
    </row>
    <row r="68" spans="1:2">
      <c r="A68" s="2" t="s">
        <v>315</v>
      </c>
      <c r="B68" s="2" t="s">
        <v>244</v>
      </c>
    </row>
    <row r="69" spans="1:2">
      <c r="A69" s="2" t="s">
        <v>316</v>
      </c>
      <c r="B69" s="2" t="s">
        <v>246</v>
      </c>
    </row>
    <row r="70" spans="1:2">
      <c r="A70" s="2" t="s">
        <v>317</v>
      </c>
      <c r="B70" s="2" t="s">
        <v>247</v>
      </c>
    </row>
    <row r="71" spans="1:2">
      <c r="A71" s="2" t="s">
        <v>318</v>
      </c>
      <c r="B71" s="2" t="s">
        <v>248</v>
      </c>
    </row>
    <row r="72" spans="1:2">
      <c r="A72" s="2" t="s">
        <v>319</v>
      </c>
      <c r="B72" s="2" t="s">
        <v>249</v>
      </c>
    </row>
    <row r="73" spans="1:2">
      <c r="A73" s="2" t="s">
        <v>320</v>
      </c>
      <c r="B73" s="2" t="s">
        <v>250</v>
      </c>
    </row>
    <row r="74" spans="1:2">
      <c r="A74" s="2" t="s">
        <v>321</v>
      </c>
      <c r="B74" s="2" t="s">
        <v>251</v>
      </c>
    </row>
    <row r="75" spans="1:2">
      <c r="A75" s="2" t="s">
        <v>322</v>
      </c>
      <c r="B75" s="2" t="s">
        <v>252</v>
      </c>
    </row>
    <row r="76" spans="1:2">
      <c r="A76" s="2" t="s">
        <v>323</v>
      </c>
      <c r="B76" s="2" t="s">
        <v>254</v>
      </c>
    </row>
    <row r="77" spans="1:2">
      <c r="A77" s="2" t="s">
        <v>324</v>
      </c>
      <c r="B77" s="2" t="s">
        <v>257</v>
      </c>
    </row>
    <row r="78" spans="1:2">
      <c r="A78" s="2" t="s">
        <v>325</v>
      </c>
      <c r="B78" s="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2024-09-05T04:00:07Z</cp:lastPrinted>
  <dcterms:created xsi:type="dcterms:W3CDTF">2009-06-02T18:56:54Z</dcterms:created>
  <dcterms:modified xsi:type="dcterms:W3CDTF">2024-09-05T04:00:09Z</dcterms:modified>
</cp:coreProperties>
</file>