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CE61F19F-C4E2-4373-95B6-A869538846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state="hidden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Invoice!$A$1:$L$82</definedName>
    <definedName name="_xlnm.Print_Area" localSheetId="2">'Shipping Invoice'!$A$1:$M$74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2" l="1"/>
  <c r="I11" i="7" l="1"/>
  <c r="I10" i="7"/>
  <c r="I11" i="2"/>
  <c r="I10" i="2"/>
  <c r="L6" i="7"/>
  <c r="L72" i="7"/>
  <c r="E64" i="6"/>
  <c r="E63" i="6"/>
  <c r="E62" i="6"/>
  <c r="E60" i="6"/>
  <c r="E56" i="6"/>
  <c r="E55" i="6"/>
  <c r="E52" i="6"/>
  <c r="E48" i="6"/>
  <c r="E47" i="6"/>
  <c r="E46" i="6"/>
  <c r="E44" i="6"/>
  <c r="E40" i="6"/>
  <c r="E39" i="6"/>
  <c r="E36" i="6"/>
  <c r="E32" i="6"/>
  <c r="E31" i="6"/>
  <c r="E30" i="6"/>
  <c r="E28" i="6"/>
  <c r="E24" i="6"/>
  <c r="E23" i="6"/>
  <c r="E20" i="6"/>
  <c r="L10" i="7"/>
  <c r="L17" i="7"/>
  <c r="B64" i="7"/>
  <c r="J64" i="7"/>
  <c r="J57" i="7"/>
  <c r="J53" i="7"/>
  <c r="J52" i="7"/>
  <c r="B48" i="7"/>
  <c r="J44" i="7"/>
  <c r="B43" i="7"/>
  <c r="J43" i="7"/>
  <c r="J41" i="7"/>
  <c r="J32" i="7"/>
  <c r="J30" i="7"/>
  <c r="J29" i="7"/>
  <c r="B27" i="7"/>
  <c r="O1" i="7"/>
  <c r="J65" i="7" s="1"/>
  <c r="N1" i="6"/>
  <c r="E51" i="6" s="1"/>
  <c r="F1002" i="6"/>
  <c r="D65" i="6"/>
  <c r="B69" i="7" s="1"/>
  <c r="D64" i="6"/>
  <c r="B68" i="7" s="1"/>
  <c r="D63" i="6"/>
  <c r="B67" i="7" s="1"/>
  <c r="D62" i="6"/>
  <c r="B66" i="7" s="1"/>
  <c r="D61" i="6"/>
  <c r="B65" i="7" s="1"/>
  <c r="D60" i="6"/>
  <c r="D59" i="6"/>
  <c r="B63" i="7" s="1"/>
  <c r="D58" i="6"/>
  <c r="B62" i="7" s="1"/>
  <c r="D57" i="6"/>
  <c r="B61" i="7" s="1"/>
  <c r="D56" i="6"/>
  <c r="B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D43" i="6"/>
  <c r="B47" i="7" s="1"/>
  <c r="D42" i="6"/>
  <c r="B46" i="7" s="1"/>
  <c r="D41" i="6"/>
  <c r="B45" i="7" s="1"/>
  <c r="D40" i="6"/>
  <c r="B44" i="7" s="1"/>
  <c r="D39" i="6"/>
  <c r="D38" i="6"/>
  <c r="B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D22" i="6"/>
  <c r="B26" i="7" s="1"/>
  <c r="D21" i="6"/>
  <c r="B25" i="7" s="1"/>
  <c r="D20" i="6"/>
  <c r="B24" i="7" s="1"/>
  <c r="D19" i="6"/>
  <c r="B23" i="7" s="1"/>
  <c r="D18" i="6"/>
  <c r="B22" i="7" s="1"/>
  <c r="G3" i="6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57" i="7" l="1"/>
  <c r="L30" i="7"/>
  <c r="K70" i="2"/>
  <c r="K71" i="2" s="1"/>
  <c r="L71" i="7" s="1"/>
  <c r="J55" i="7"/>
  <c r="L55" i="7" s="1"/>
  <c r="L65" i="7"/>
  <c r="L23" i="7"/>
  <c r="L39" i="7"/>
  <c r="J31" i="7"/>
  <c r="L43" i="7"/>
  <c r="J56" i="7"/>
  <c r="J66" i="7"/>
  <c r="L66" i="7" s="1"/>
  <c r="J67" i="7"/>
  <c r="L67" i="7" s="1"/>
  <c r="L68" i="7"/>
  <c r="L38" i="7"/>
  <c r="L56" i="7"/>
  <c r="J46" i="7"/>
  <c r="L46" i="7" s="1"/>
  <c r="J45" i="7"/>
  <c r="L45" i="7" s="1"/>
  <c r="L42" i="7"/>
  <c r="L58" i="7"/>
  <c r="J22" i="7"/>
  <c r="L22" i="7" s="1"/>
  <c r="J33" i="7"/>
  <c r="J68" i="7"/>
  <c r="J23" i="7"/>
  <c r="J34" i="7"/>
  <c r="L34" i="7" s="1"/>
  <c r="J47" i="7"/>
  <c r="J58" i="7"/>
  <c r="J69" i="7"/>
  <c r="L28" i="7"/>
  <c r="L60" i="7"/>
  <c r="J35" i="7"/>
  <c r="J59" i="7"/>
  <c r="L59" i="7" s="1"/>
  <c r="L29" i="7"/>
  <c r="J25" i="7"/>
  <c r="L25" i="7" s="1"/>
  <c r="L35" i="7"/>
  <c r="L32" i="7"/>
  <c r="L44" i="7"/>
  <c r="J24" i="7"/>
  <c r="J48" i="7"/>
  <c r="L48" i="7" s="1"/>
  <c r="L31" i="7"/>
  <c r="L47" i="7"/>
  <c r="L63" i="7"/>
  <c r="J26" i="7"/>
  <c r="L26" i="7" s="1"/>
  <c r="J37" i="7"/>
  <c r="J50" i="7"/>
  <c r="J61" i="7"/>
  <c r="L61" i="7" s="1"/>
  <c r="L24" i="7"/>
  <c r="J36" i="7"/>
  <c r="J49" i="7"/>
  <c r="J60" i="7"/>
  <c r="J27" i="7"/>
  <c r="L27" i="7" s="1"/>
  <c r="J38" i="7"/>
  <c r="L50" i="7"/>
  <c r="J62" i="7"/>
  <c r="L62" i="7" s="1"/>
  <c r="L33" i="7"/>
  <c r="L49" i="7"/>
  <c r="J39" i="7"/>
  <c r="J51" i="7"/>
  <c r="L51" i="7" s="1"/>
  <c r="L36" i="7"/>
  <c r="J28" i="7"/>
  <c r="J40" i="7"/>
  <c r="L40" i="7" s="1"/>
  <c r="J63" i="7"/>
  <c r="L52" i="7"/>
  <c r="L41" i="7"/>
  <c r="L64" i="7"/>
  <c r="L37" i="7"/>
  <c r="L53" i="7"/>
  <c r="L69" i="7"/>
  <c r="J42" i="7"/>
  <c r="J54" i="7"/>
  <c r="L54" i="7" s="1"/>
  <c r="E21" i="6"/>
  <c r="E37" i="6"/>
  <c r="E53" i="6"/>
  <c r="E22" i="6"/>
  <c r="E38" i="6"/>
  <c r="E54" i="6"/>
  <c r="E25" i="6"/>
  <c r="E41" i="6"/>
  <c r="E57" i="6"/>
  <c r="E26" i="6"/>
  <c r="E42" i="6"/>
  <c r="E58" i="6"/>
  <c r="E27" i="6"/>
  <c r="E43" i="6"/>
  <c r="E59" i="6"/>
  <c r="E29" i="6"/>
  <c r="E45" i="6"/>
  <c r="E61" i="6"/>
  <c r="E33" i="6"/>
  <c r="E49" i="6"/>
  <c r="E65" i="6"/>
  <c r="E18" i="6"/>
  <c r="E34" i="6"/>
  <c r="E50" i="6"/>
  <c r="E19" i="6"/>
  <c r="E35" i="6"/>
  <c r="B70" i="7"/>
  <c r="M11" i="6"/>
  <c r="K73" i="2" l="1"/>
  <c r="F1001" i="6"/>
  <c r="L70" i="7"/>
  <c r="L73" i="7" s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76" i="2" s="1"/>
  <c r="J80" i="2" l="1"/>
  <c r="J78" i="2" s="1"/>
  <c r="J81" i="2"/>
  <c r="J79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<sst xmlns="http://schemas.openxmlformats.org/spreadsheetml/2006/main" count="1007" uniqueCount="253">
  <si>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</si>
  <si>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</si>
  <si>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</si>
  <si>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</si>
  <si>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</si>
  <si>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</si>
  <si>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</si>
  <si>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</si>
  <si>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</si>
  <si>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</si>
  <si>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</si>
  <si>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</si>
  <si>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</si>
  <si>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</si>
  <si>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</si>
  <si>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</si>
  <si>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</si>
  <si>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</si>
  <si>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</si>
  <si>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</si>
  <si>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</si>
  <si>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</si>
  <si>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</si>
  <si>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</si>
  <si>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</si>
  <si>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</si>
  <si>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</si>
  <si>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</si>
  <si>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</si>
  <si>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</si>
  <si>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</si>
  <si>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</si>
  <si>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</si>
  <si>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</si>
  <si>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</si>
  <si>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</si>
  <si>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</si>
  <si>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</si>
  <si>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</si>
  <si>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</si>
  <si>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</si>
  <si>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</si>
  <si>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</si>
  <si>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</si>
  <si>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</si>
  <si>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</si>
  <si>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</si>
  <si>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</si>
  <si>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</si>
  <si>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</si>
  <si>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</si>
  <si>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</si>
  <si>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</si>
  <si>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</si>
  <si>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</si>
  <si>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</si>
  <si>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</si>
  <si>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</si>
  <si>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</si>
  <si>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</si>
  <si>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</si>
  <si>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</si>
  <si>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</si>
  <si>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</si>
  <si>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</si>
  <si>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</si>
  <si>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</si>
  <si>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</si>
  <si>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</si>
  <si>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</si>
  <si>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</si>
  <si>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</si>
  <si>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</si>
  <si>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</si>
  <si>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</si>
  <si>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USD</t>
  </si>
  <si>
    <t>Total Invoice USD</t>
  </si>
  <si>
    <t>Total Order THB</t>
  </si>
  <si>
    <t>Total Invoice THB</t>
  </si>
  <si>
    <t>JPY</t>
  </si>
  <si>
    <t>Exchange Rate THB-THB</t>
  </si>
  <si>
    <t>Sunny</t>
  </si>
  <si>
    <t>jssourcings</t>
  </si>
  <si>
    <t>Sam4 Kong4</t>
  </si>
  <si>
    <t>Bang Rak 152 Chartered Square Building</t>
  </si>
  <si>
    <t>10500 Bangkok</t>
  </si>
  <si>
    <t>Tel: +66 0967325866</t>
  </si>
  <si>
    <t>Email: jssourcings4@gmail.com</t>
  </si>
  <si>
    <t>ABNSA</t>
  </si>
  <si>
    <t>ABNSA-A42000</t>
  </si>
  <si>
    <t>Color: Red</t>
  </si>
  <si>
    <t>BBER20B</t>
  </si>
  <si>
    <t>BBER20B-F02000</t>
  </si>
  <si>
    <t>Length: 6mm</t>
  </si>
  <si>
    <t>316L steel barbell, 14g (1.6mm) with two 4mm balls</t>
  </si>
  <si>
    <t>BCR16</t>
  </si>
  <si>
    <t>BCR16-F06000</t>
  </si>
  <si>
    <t>Length: 10mm</t>
  </si>
  <si>
    <t>316L Surgical steel ball closure ring, 16g (1.2mm) with a 3mm ball</t>
  </si>
  <si>
    <t>BNB4</t>
  </si>
  <si>
    <t>BNB4-F04000</t>
  </si>
  <si>
    <t>Length: 8mm</t>
  </si>
  <si>
    <t>Surgical steel banana, 14g (1.6mm) with two 4mm balls</t>
  </si>
  <si>
    <t>BNB4-F06000</t>
  </si>
  <si>
    <t>BNB4-F08000</t>
  </si>
  <si>
    <t>Length: 12mm</t>
  </si>
  <si>
    <t>BNCN4</t>
  </si>
  <si>
    <t>BNCN4-F04000</t>
  </si>
  <si>
    <t>Surgical steel banana, 14g (1.6mm) with two 4mm cone</t>
  </si>
  <si>
    <t>BNCN4-F06000</t>
  </si>
  <si>
    <t>BNCN4-F08000</t>
  </si>
  <si>
    <t>BNOCC</t>
  </si>
  <si>
    <t>BNOCC-B02A07</t>
  </si>
  <si>
    <t>Crystal Color: AB</t>
  </si>
  <si>
    <t>Color: Black</t>
  </si>
  <si>
    <t>BNRT</t>
  </si>
  <si>
    <t>BNRT-F04D02</t>
  </si>
  <si>
    <t>Gauge: 1.2mm</t>
  </si>
  <si>
    <t>Bioflexible belly piercing retainer, 16g to 14g (1.6mm to 1.2mm) with rubber O-ring</t>
  </si>
  <si>
    <t>BNSA</t>
  </si>
  <si>
    <t>BNSA-A08000</t>
  </si>
  <si>
    <t>Color: White</t>
  </si>
  <si>
    <t>EBRT</t>
  </si>
  <si>
    <t>EBRT-F06000</t>
  </si>
  <si>
    <t>FBNEVB</t>
  </si>
  <si>
    <t>FBNEVB-F04A09</t>
  </si>
  <si>
    <t>Color: Clear</t>
  </si>
  <si>
    <t>Bioflex eyebrow banana, 16g (1.2mm) with two 3mm balls</t>
  </si>
  <si>
    <t>FBNEVB-F06A09</t>
  </si>
  <si>
    <t>FTSI</t>
  </si>
  <si>
    <t>FTSI-D13A07</t>
  </si>
  <si>
    <t>Gauge: 10mm</t>
  </si>
  <si>
    <t>Silicone double flared flesh tunnel</t>
  </si>
  <si>
    <t>FTSI-D17A07</t>
  </si>
  <si>
    <t>Gauge: 18mm</t>
  </si>
  <si>
    <t>IPAR</t>
  </si>
  <si>
    <t>IPAR-D12000</t>
  </si>
  <si>
    <t>Gauge: 8mm</t>
  </si>
  <si>
    <t>Areng wood spiral coil taper</t>
  </si>
  <si>
    <t>IPVRD</t>
  </si>
  <si>
    <t>IPVRD-L08A08</t>
  </si>
  <si>
    <t>Size: 8mm</t>
  </si>
  <si>
    <t>Acrylic fake plug without rubber O-rings</t>
  </si>
  <si>
    <t>IVTP</t>
  </si>
  <si>
    <t>IVTP-F04A52</t>
  </si>
  <si>
    <t>Color: # 3 in picture</t>
  </si>
  <si>
    <t>Acrylic fake taper with rubber O-rings in UV and solid colors</t>
  </si>
  <si>
    <t>LBB3</t>
  </si>
  <si>
    <t>LBB3-F03000</t>
  </si>
  <si>
    <t>Length: 7mm</t>
  </si>
  <si>
    <t>Surgical steel labret, 16g (1.2mm) with a 3mm ball</t>
  </si>
  <si>
    <t>LBB4</t>
  </si>
  <si>
    <t>LBB4-F02000</t>
  </si>
  <si>
    <t>Surgical steel labret, 14g (1.6mm) with a 4mm ball</t>
  </si>
  <si>
    <t>LBIRC</t>
  </si>
  <si>
    <t>LBIRC-F54B10</t>
  </si>
  <si>
    <t>Length: 8mm with 2mm top part</t>
  </si>
  <si>
    <t>Crystal Color: Jet</t>
  </si>
  <si>
    <t>Surgical steel internally threaded labret, 16g (1.2mm) with bezel set jewel flat head sized 1.5mm to 4mm for triple tragus piercings</t>
  </si>
  <si>
    <t>LBIRC-F54B16</t>
  </si>
  <si>
    <t>Crystal Color: Peridot</t>
  </si>
  <si>
    <t>LBTB4</t>
  </si>
  <si>
    <t>LBTB4-F02A07</t>
  </si>
  <si>
    <t>Anodized surgical steel labret, 14g (1.6mm) with a 4mm ball</t>
  </si>
  <si>
    <t>NBRTD</t>
  </si>
  <si>
    <t>NBRTD-D31000</t>
  </si>
  <si>
    <t>Gauge: 0.8mm</t>
  </si>
  <si>
    <t>Clear acrylic flexible nose bone retainer, 22g (0.6mm) and 20g (0.8mm) with 2mm flat disk shaped top</t>
  </si>
  <si>
    <t>NLCB18</t>
  </si>
  <si>
    <t>NLCB18-B01000</t>
  </si>
  <si>
    <t>Crystal Color: Clear</t>
  </si>
  <si>
    <t>316L steel nose stud, 1mm (18g) with a 2mm round crystal in flat head bezel set</t>
  </si>
  <si>
    <t>NLCB18-B03000</t>
  </si>
  <si>
    <t>Crystal Color: Rose</t>
  </si>
  <si>
    <t>NLCB18-B16000</t>
  </si>
  <si>
    <t>NSCRT20</t>
  </si>
  <si>
    <t>NSCRT20-000000</t>
  </si>
  <si>
    <t>Clear Bio-flexible nose screw retainer, 20g (0.8mm) with 2mm ball shaped top</t>
  </si>
  <si>
    <t>NSRTD</t>
  </si>
  <si>
    <t>NSRTD-000000</t>
  </si>
  <si>
    <t>Clear acrylic flexible nose stud retainer, 20g (0.8mm) with 2mm flat disk shaped top</t>
  </si>
  <si>
    <t>PGSEE</t>
  </si>
  <si>
    <t>PGSEE-D11000</t>
  </si>
  <si>
    <t>Gauge: 6mm</t>
  </si>
  <si>
    <t>Hematite double flared stone plug</t>
  </si>
  <si>
    <t>PGSEE-D13000</t>
  </si>
  <si>
    <t>PGSFF</t>
  </si>
  <si>
    <t>PGSFF-D11000</t>
  </si>
  <si>
    <t>Amethyst double flared stone plug</t>
  </si>
  <si>
    <t>PGSFF-D13000</t>
  </si>
  <si>
    <t>PGSFF-D15000</t>
  </si>
  <si>
    <t>Gauge: 14mm</t>
  </si>
  <si>
    <t>PGSM</t>
  </si>
  <si>
    <t>PGSM-D11000</t>
  </si>
  <si>
    <t>Tiger Eye stone double flared plug</t>
  </si>
  <si>
    <t>SHP</t>
  </si>
  <si>
    <t>SHP-D11000</t>
  </si>
  <si>
    <t>High polished internally threaded surgical steel double flare flesh tunnel</t>
  </si>
  <si>
    <t>SIPG</t>
  </si>
  <si>
    <t>SIPG-D19A51</t>
  </si>
  <si>
    <t>Gauge: 20mm</t>
  </si>
  <si>
    <t>Color: # 2 in picture</t>
  </si>
  <si>
    <t>Silicone double flared solid plug retainer</t>
  </si>
  <si>
    <t>SIPG-D19A52</t>
  </si>
  <si>
    <t>SIPG-D19A53</t>
  </si>
  <si>
    <t>Color: # 4 in picture</t>
  </si>
  <si>
    <t>UBBER31</t>
  </si>
  <si>
    <t>UBBER31-F02000</t>
  </si>
  <si>
    <t>Titanium G23 helix barbell, 16g (1.2mm) with two 3mm balls</t>
  </si>
  <si>
    <t>UBBNPS</t>
  </si>
  <si>
    <t>UBBNPS-F04000</t>
  </si>
  <si>
    <t>Titanium G23 barbell, 14g (1.6mm) with two 4mm balls</t>
  </si>
  <si>
    <t>UTLBB3IN</t>
  </si>
  <si>
    <t>UTLBB3IN-A11F04</t>
  </si>
  <si>
    <t>Color: Rainbow</t>
  </si>
  <si>
    <t>PVD plated titanium G23 internally threaded labret, 1.2mm (16g) with a 3mm ball</t>
  </si>
  <si>
    <t>XBT4G</t>
  </si>
  <si>
    <t>XBT4G-A07000</t>
  </si>
  <si>
    <t>Pack of 10 pcs. of 4mm anodized surgical steel balls with threading 1.6mm (14g)</t>
  </si>
  <si>
    <t>XHJB3</t>
  </si>
  <si>
    <t>XHJB3-B01000</t>
  </si>
  <si>
    <t>Pack of 10 pcs. of 3mm surgical steel half jewel balls with bezel set crystal with 1.2mm threading (16g)</t>
  </si>
  <si>
    <t>XHJB3-B06000</t>
  </si>
  <si>
    <t>Crystal Color: Aquamarine</t>
  </si>
  <si>
    <t>XJB4</t>
  </si>
  <si>
    <t>XJB4-B02000</t>
  </si>
  <si>
    <t>Pack of 10 pcs. of 4mm high polished surgical steel balls with bezel set crystal and with 1.6mm (14g) threading</t>
  </si>
  <si>
    <t>FTSI00</t>
  </si>
  <si>
    <t>FTSI11/16</t>
  </si>
  <si>
    <t>IPAR0</t>
  </si>
  <si>
    <t>IVTP8</t>
  </si>
  <si>
    <t>LBIRC2</t>
  </si>
  <si>
    <t>PGSEE2</t>
  </si>
  <si>
    <t>PGSEE00</t>
  </si>
  <si>
    <t>PGSFF2</t>
  </si>
  <si>
    <t>PGSFF00</t>
  </si>
  <si>
    <t>PGSFF9/16</t>
  </si>
  <si>
    <t>PGSM2</t>
  </si>
  <si>
    <t>SHP2</t>
  </si>
  <si>
    <t>SIPG13/16</t>
  </si>
  <si>
    <t>Flexible acrylic belly banana, 14g (1.6mm) with 5 &amp; 8mm solid colored acrylic balls - length 3/8'' (10mm)</t>
  </si>
  <si>
    <t>Clear bio flexible belly banana, 14g (1.6mm) with a 5mm and a 10mm jewel ball - length 5/8'' (16mm) ''cut to fit to your size''</t>
  </si>
  <si>
    <t>Surgical steel belly bananas, 14g (1.6mm) with 5 &amp; 8mm solid acrylic color balls - length 3/8'' (10mm)</t>
  </si>
  <si>
    <t>Bio flexible eyebrow retainer, 16g (1.2mm) - length 1/4'' to 1/2'' (6mm to 12mm)</t>
  </si>
  <si>
    <t>Seven Thousand Three Hundred Four and 8/100 THB</t>
  </si>
  <si>
    <t>JS Sourcings</t>
  </si>
  <si>
    <t>Sam Kong</t>
  </si>
  <si>
    <t>54569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</si>
  <si>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</si>
  <si>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</si>
  <si>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 xml:space="preserve">Credit 90 Days from the day order is picked up. </t>
  </si>
  <si>
    <t>Due Date</t>
  </si>
  <si>
    <t>Three Thousand Five Hundred Twenty and 31/100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</si>
</sst>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  <numFmt numFmtId="169" formatCode="[$-409]d\-mmm\-yy;@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36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66" fontId="5" fillId="2" borderId="29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0" fontId="1" fillId="2" borderId="3" xfId="0" applyFont="1" applyFill="1" applyBorder="1"/>
    <xf numFmtId="2" fontId="1" fillId="2" borderId="0" xfId="0" applyNumberFormat="1" applyFont="1" applyFill="1" applyAlignment="1">
      <alignment horizontal="right"/>
    </xf>
    <xf numFmtId="1" fontId="1" fillId="2" borderId="8" xfId="0" applyNumberFormat="1" applyFont="1" applyFill="1" applyBorder="1" applyAlignment="1">
      <alignment vertical="center"/>
    </xf>
    <xf numFmtId="1" fontId="1" fillId="2" borderId="7" xfId="0" applyNumberFormat="1" applyFont="1" applyFill="1" applyBorder="1" applyAlignment="1">
      <alignment vertical="center"/>
    </xf>
    <xf numFmtId="169" fontId="32" fillId="2" borderId="7" xfId="61" applyNumberFormat="1" applyFont="1" applyFill="1" applyBorder="1" applyAlignment="1">
      <alignment horizontal="center" vertical="center"/>
    </xf>
    <xf numFmtId="1" fontId="18" fillId="2" borderId="6" xfId="61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vertical="center"/>
    </xf>
    <xf numFmtId="1" fontId="1" fillId="2" borderId="2" xfId="0" applyNumberFormat="1" applyFont="1" applyFill="1" applyBorder="1" applyAlignment="1">
      <alignment vertical="center"/>
    </xf>
    <xf numFmtId="1" fontId="18" fillId="2" borderId="2" xfId="61" applyNumberFormat="1" applyFont="1" applyFill="1" applyBorder="1" applyAlignment="1">
      <alignment vertical="center"/>
    </xf>
    <xf numFmtId="1" fontId="18" fillId="2" borderId="1" xfId="61" applyNumberFormat="1" applyFont="1" applyFill="1" applyBorder="1" applyAlignment="1">
      <alignment vertical="center"/>
    </xf>
    <xf numFmtId="1" fontId="18" fillId="4" borderId="19" xfId="0" applyNumberFormat="1" applyFont="1" applyFill="1" applyBorder="1" applyAlignment="1">
      <alignment horizontal="center" vertical="top"/>
    </xf>
    <xf numFmtId="0" fontId="1" fillId="4" borderId="19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 wrapText="1"/>
    </xf>
    <xf numFmtId="0" fontId="1" fillId="4" borderId="19" xfId="0" applyFont="1" applyFill="1" applyBorder="1" applyAlignment="1">
      <alignment horizontal="right" vertical="top" wrapText="1"/>
    </xf>
    <xf numFmtId="4" fontId="18" fillId="4" borderId="19" xfId="0" applyNumberFormat="1" applyFont="1" applyFill="1" applyBorder="1" applyAlignment="1">
      <alignment horizontal="right" vertical="top"/>
    </xf>
    <xf numFmtId="166" fontId="1" fillId="2" borderId="21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168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7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5536">
    <cellStyle name="Comma 2" xfId="7" xr:uid="{07EBDB42-8F92-4BFB-B91E-1F84BA0118C6}"/>
    <cellStyle name="Comma 2 2" xfId="4409" xr:uid="{150297A4-B598-44A0-B5E6-18EB6CA99D00}"/>
    <cellStyle name="Comma 2 2 2" xfId="4923" xr:uid="{E4E1010C-60D9-4BC9-8FDA-F5DFF6B89F96}"/>
    <cellStyle name="Comma 2 2 2 2" xfId="5493" xr:uid="{2167841F-6FB5-478E-9C96-4ADD5DDB6D22}"/>
    <cellStyle name="Comma 2 2 3" xfId="4805" xr:uid="{B0D92F43-63FD-4D6C-9205-F8D381E7A937}"/>
    <cellStyle name="Comma 2 2 4" xfId="5518" xr:uid="{39CC532A-20B0-4236-8842-2D4C156FFF2B}"/>
    <cellStyle name="Comma 2 2 5" xfId="5531" xr:uid="{4F950E0A-FA21-4DD7-9C7B-124461F7250E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B409B34E-585B-4097-BC2E-3064E25051FB}"/>
    <cellStyle name="Comma 3 2 2 2" xfId="5494" xr:uid="{C8B27F90-888F-4CC7-BAB5-8BBCDE6D439A}"/>
    <cellStyle name="Comma 3 2 3" xfId="5492" xr:uid="{E3C93F84-72C2-46D9-B4FA-90803CF74A29}"/>
    <cellStyle name="Comma 3 2 4" xfId="5519" xr:uid="{6D3D9890-01B5-4A5F-9246-647FA94BB480}"/>
    <cellStyle name="Comma 3 2 5" xfId="5532" xr:uid="{AD760E94-0F25-47E0-9DC9-366D19F37EED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256C89F4-2FC5-4BA3-851A-7A2DFA296B3F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EDCE643C-33EE-4889-8015-21FB06A5132D}"/>
    <cellStyle name="Currency 11 5 3" xfId="4888" xr:uid="{FD445679-207C-4ACB-BF8B-D5CE1D4C35ED}"/>
    <cellStyle name="Currency 11 5 3 2" xfId="5483" xr:uid="{2C7BD7F1-FF13-438A-8C93-E6CDB82907D7}"/>
    <cellStyle name="Currency 11 5 3 3" xfId="4925" xr:uid="{4F938C2B-2393-4829-81C0-2C716E90A09C}"/>
    <cellStyle name="Currency 11 5 4" xfId="4865" xr:uid="{D2F99B81-3235-4C07-9301-C283F1CC589C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3143F6B3-6BA6-4F6A-99D9-E9EDCF73667C}"/>
    <cellStyle name="Currency 13 4" xfId="4295" xr:uid="{BA07601C-D51B-4BC1-8732-754F15EBA5CA}"/>
    <cellStyle name="Currency 13 4 2" xfId="4578" xr:uid="{8EEB68E9-B27C-4202-B3AF-AF92F10EC3A6}"/>
    <cellStyle name="Currency 13 5" xfId="4926" xr:uid="{60B60AA3-0425-4F33-96B3-5D48472CF44F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34BB0F4C-BCEC-4D6B-8ABE-C34751AF2AD5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EA0AAEC2-A2C9-4C5A-9C28-B1C36AFD9AD7}"/>
    <cellStyle name="Currency 2 6" xfId="4685" xr:uid="{435B03A4-5723-4F55-B671-40FEEB3D1ED5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573A138F-B0C7-4537-AD52-3F91AFE65038}"/>
    <cellStyle name="Currency 4 5 3" xfId="4889" xr:uid="{A6593D58-B259-46B3-B3E3-689BE9C318B0}"/>
    <cellStyle name="Currency 4 5 3 2" xfId="5484" xr:uid="{7E959CB9-7E4B-483A-8FB7-BAEECC0EF48F}"/>
    <cellStyle name="Currency 4 5 3 3" xfId="4929" xr:uid="{E41491E7-CC4C-47CF-8B9A-AC463E29CD50}"/>
    <cellStyle name="Currency 4 5 4" xfId="4866" xr:uid="{9B87098A-D533-40AD-9DE3-9FF1CBF92069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BE6319CC-88C7-4D74-95AF-333018EA42C0}"/>
    <cellStyle name="Currency 5 3 2 2" xfId="5474" xr:uid="{41A14901-1A18-4468-A68A-34EC434B4BBF}"/>
    <cellStyle name="Currency 5 3 2 3" xfId="4931" xr:uid="{AF008BA3-83BE-4A70-B7E8-4999B9558173}"/>
    <cellStyle name="Currency 5 4" xfId="4930" xr:uid="{F175F01B-A385-43B8-A875-0CD3AEC52D7A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42E427CC-7DF4-44F3-AFC7-756E67CFAF00}"/>
    <cellStyle name="Currency 6 3 3" xfId="4890" xr:uid="{B96541FE-DBA1-4FF8-A646-2C34A40815D8}"/>
    <cellStyle name="Currency 6 3 3 2" xfId="5485" xr:uid="{10781A0B-5782-4F68-9389-1FBB74196E33}"/>
    <cellStyle name="Currency 6 3 3 3" xfId="4932" xr:uid="{FBE96D56-6EE1-4FE2-A109-6DAB931A9A73}"/>
    <cellStyle name="Currency 6 3 4" xfId="4867" xr:uid="{4C431454-7A7C-4A50-8F9D-2AFBF97ADBD1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DD8F9181-DBCD-458D-9D1D-7A67C4E4EE1E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1F65BC23-E830-4162-BA53-7DA4BC22D4D0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9782D74F-CA43-4D78-823A-5021DFE228DF}"/>
    <cellStyle name="Currency 9 5 3" xfId="4891" xr:uid="{45A4000B-9B90-43D9-9E7F-B795F4B496CA}"/>
    <cellStyle name="Currency 9 5 4" xfId="4868" xr:uid="{03C825D8-290A-4010-9EC3-5EB5F8608F83}"/>
    <cellStyle name="Currency 9 6" xfId="4439" xr:uid="{8342876A-405C-4CEC-8691-EE7DFE839E1E}"/>
    <cellStyle name="Hyperlink 2" xfId="6" xr:uid="{6CFFD761-E1C4-4FFC-9C82-FDD569F38491}"/>
    <cellStyle name="Hyperlink 2 2" xfId="5527" xr:uid="{7C360C84-F273-4425-950E-99ED05901B94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2" xr:uid="{CB1E6D2F-3A98-4211-9C4E-894AC372E9FD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3" xr:uid="{1AEF9957-76DB-4BC7-A1D0-07D06B1C714E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3D72D3B4-2E8B-4385-9462-D0B3F54F6454}"/>
    <cellStyle name="Normal 10 2 2 6 4 3" xfId="4844" xr:uid="{4D7FFEFB-A475-4E4B-981E-E6789B1B75CD}"/>
    <cellStyle name="Normal 10 2 2 6 4 4" xfId="4816" xr:uid="{6372A000-0990-451E-9338-E5FB29442EFD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111F061A-1581-4164-875D-3F9E15D5DE6C}"/>
    <cellStyle name="Normal 10 2 3 5 4 3" xfId="4845" xr:uid="{A8EC4252-4876-40D6-8724-006A66102D85}"/>
    <cellStyle name="Normal 10 2 3 5 4 4" xfId="4817" xr:uid="{6B1BF562-FBB5-44B3-97D6-1F53B56B7E04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6F0EB8DE-AA1A-408A-A060-4862032B261B}"/>
    <cellStyle name="Normal 10 2 7 4 3" xfId="4846" xr:uid="{8E143372-BB63-4161-A325-EC68E760775C}"/>
    <cellStyle name="Normal 10 2 7 4 4" xfId="4815" xr:uid="{10C5918C-E03A-43FE-853D-7F11973B9DF4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2ED4E7ED-4380-439D-8E18-34FB640AE001}"/>
    <cellStyle name="Normal 10 3 3 2 2 2 3" xfId="4705" xr:uid="{7C811C08-C10A-40D2-82C0-84A8B6EB86FB}"/>
    <cellStyle name="Normal 10 3 3 2 2 3" xfId="328" xr:uid="{03EA47A2-FCA6-493E-8BCB-8143C776488D}"/>
    <cellStyle name="Normal 10 3 3 2 2 3 2" xfId="4706" xr:uid="{B368F5B3-3625-4B63-8C92-10146CCDD75D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45853B08-11A9-4EB1-A2C4-94A06B4C3D27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8922805D-E46E-491F-BC52-63950D8E4529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E6AC7047-27A3-43EE-A8AB-AA21CC2721BC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482D53E4-2F2D-4B08-ABF7-0E2B62CEE3B5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0AC6402C-5775-47AB-8A96-41C9EC60311C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D128B8C9-C0B7-48FD-B057-597D348A3A6C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6" xr:uid="{B963BD2E-95EA-4DF3-8B4D-1C30552EDA29}"/>
    <cellStyle name="Normal 10 9 4" xfId="687" xr:uid="{B2FEB87C-CA84-46E0-B15C-D3D05C2A3E26}"/>
    <cellStyle name="Normal 10 9 4 2" xfId="4776" xr:uid="{211E70B3-0F5C-4718-9589-794C2E6AFB5F}"/>
    <cellStyle name="Normal 10 9 4 3" xfId="4848" xr:uid="{D94212AB-86EA-42B0-A103-EA1C800C3D1B}"/>
    <cellStyle name="Normal 10 9 4 4" xfId="4814" xr:uid="{D3BE3FD5-8087-438B-8F9F-6728C5B08B93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A1CB8F28-1AA0-4222-9F18-32D6691DEDBC}"/>
    <cellStyle name="Normal 11 3 3" xfId="4892" xr:uid="{5547C4FB-6C66-4F1C-AEB7-B626128305DA}"/>
    <cellStyle name="Normal 11 3 4" xfId="4869" xr:uid="{040ACBC5-BAD8-4908-91D5-82F5F69E9E3F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4EDD1F11-79F9-43D3-B8AD-7954D2313098}"/>
    <cellStyle name="Normal 13 2 3 3" xfId="4893" xr:uid="{98BE95E0-5BD2-4D86-989A-CFBB63BA3ACD}"/>
    <cellStyle name="Normal 13 2 3 4" xfId="4870" xr:uid="{3DDE8F9F-F6B6-4DD2-B63C-EE347D71D9D4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61A472DB-FA2C-4537-A53A-D64C9EEF9919}"/>
    <cellStyle name="Normal 13 3 5" xfId="4894" xr:uid="{81822685-2435-4A6F-9FE7-879756EBC673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58370D94-B3CC-4724-87A2-299B3F5123E1}"/>
    <cellStyle name="Normal 14 4 3" xfId="4895" xr:uid="{72D9AE39-BEEB-4EFD-81DB-128D3CACF52D}"/>
    <cellStyle name="Normal 14 4 4" xfId="4871" xr:uid="{E3A7A2F0-45F3-42AB-88F7-3657ED64B5BD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0CFA28F0-AE37-45F7-93B3-57D3889E56EA}"/>
    <cellStyle name="Normal 15 3 5" xfId="4897" xr:uid="{5C231FE9-2EDE-499E-852E-96776584A8B8}"/>
    <cellStyle name="Normal 15 4" xfId="4317" xr:uid="{8D39809D-26D4-4C6B-9648-4D8B4EE914CC}"/>
    <cellStyle name="Normal 15 4 2" xfId="4589" xr:uid="{64FD5A7D-8B84-4992-9D1F-34D88340CC06}"/>
    <cellStyle name="Normal 15 4 2 2" xfId="4769" xr:uid="{46A75D4D-7346-4652-9468-B91C7474C9BC}"/>
    <cellStyle name="Normal 15 4 3" xfId="4896" xr:uid="{2EF0AC79-028D-47CD-9B0F-2C4628601F70}"/>
    <cellStyle name="Normal 15 4 4" xfId="4872" xr:uid="{16736F70-7F73-4429-BCA5-3C587D4437E8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59F7C741-0033-4949-A315-67E768FA79E8}"/>
    <cellStyle name="Normal 16 2 5" xfId="4898" xr:uid="{EAF00640-469E-4C9F-B139-9310971CCC5A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7636E37B-B3AB-4A64-A7C7-F01D9E801BBC}"/>
    <cellStyle name="Normal 17 2 5" xfId="4899" xr:uid="{8CCDC318-13A3-4535-A2AD-CE17E638E8CC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04950617-39F1-4CAD-8407-54A118BE8724}"/>
    <cellStyle name="Normal 18 3 3" xfId="4900" xr:uid="{E5464D49-5F87-40E2-8861-26088DE002E9}"/>
    <cellStyle name="Normal 18 3 4" xfId="4873" xr:uid="{2CCE615E-E5E6-4F9D-B49D-6B087C98A6BC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3F108EDC-B2D3-4781-B3A6-E8257F12F8D9}"/>
    <cellStyle name="Normal 2 2 3 2 2 2" xfId="4832" xr:uid="{427575CC-99B9-4912-8C5E-7D91ACB3A895}"/>
    <cellStyle name="Normal 2 2 3 2 2 3" xfId="5520" xr:uid="{E3BA1668-52B6-4CFE-B057-1D92EA6E0085}"/>
    <cellStyle name="Normal 2 2 3 2 2 4" xfId="5533" xr:uid="{52A68259-87BC-4769-A63D-8CE3C7CB8A48}"/>
    <cellStyle name="Normal 2 2 3 2 3" xfId="4918" xr:uid="{82BA787F-55FF-4903-B90D-F3459FB297A0}"/>
    <cellStyle name="Normal 2 2 3 2 4" xfId="5473" xr:uid="{CB71E44A-4DA4-48D9-AA78-75B03B5EA71D}"/>
    <cellStyle name="Normal 2 2 3 3" xfId="4697" xr:uid="{12CCC58B-EA3A-4A5C-B13B-4F7B6F088CFB}"/>
    <cellStyle name="Normal 2 2 3 4" xfId="4874" xr:uid="{599C9D40-4771-4CDF-861E-6D5D676B0A49}"/>
    <cellStyle name="Normal 2 2 3 5" xfId="4863" xr:uid="{89944122-4926-4BBE-8366-6EB523DCF1F3}"/>
    <cellStyle name="Normal 2 2 4" xfId="4324" xr:uid="{8879226F-2111-4565-AF46-876A7BE55D44}"/>
    <cellStyle name="Normal 2 2 4 2" xfId="4595" xr:uid="{2D91A38E-CD3B-44CD-BF6E-21C05E055A25}"/>
    <cellStyle name="Normal 2 2 4 2 2" xfId="4771" xr:uid="{2A3DCF56-85E3-4705-8DE1-343E1BD8AFB3}"/>
    <cellStyle name="Normal 2 2 4 3" xfId="4901" xr:uid="{EADA9019-F82B-4BCE-B07E-910503A168BA}"/>
    <cellStyle name="Normal 2 2 4 4" xfId="4875" xr:uid="{9B2A3143-374B-4BF7-88F7-BDA086173103}"/>
    <cellStyle name="Normal 2 2 5" xfId="4454" xr:uid="{598C08F5-11D4-4448-A08A-BF99F7CDF576}"/>
    <cellStyle name="Normal 2 2 5 2" xfId="4831" xr:uid="{80E73AAD-3CC3-4AD5-9116-DD5D31C3CCD1}"/>
    <cellStyle name="Normal 2 2 6" xfId="4921" xr:uid="{A31EAF30-409C-44E4-9928-2C2ECB170694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7CA57BD2-D807-48D4-836D-690374825600}"/>
    <cellStyle name="Normal 2 3 2 3 3" xfId="4903" xr:uid="{F11C79FF-B431-445B-A4FE-3150555C53DC}"/>
    <cellStyle name="Normal 2 3 2 3 4" xfId="4876" xr:uid="{76722AA8-050A-4133-B75C-4C7CBED2701A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73DBBFD9-B686-4E0C-8DF0-1EB3DFF416CE}"/>
    <cellStyle name="Normal 2 3 6 3" xfId="4902" xr:uid="{7E048801-EE9A-4AA2-A9B0-7E5B23664591}"/>
    <cellStyle name="Normal 2 3 6 4" xfId="4877" xr:uid="{D0DBCFD3-9AA2-427F-B1A4-C223C283C914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296A2EEA-085B-4FEA-A127-E1214A320DA8}"/>
    <cellStyle name="Normal 2 4 4" xfId="4458" xr:uid="{68194DA7-C351-4737-A6E2-1FA81ADAED31}"/>
    <cellStyle name="Normal 2 4 5" xfId="4922" xr:uid="{BCA21BC6-16B6-43D0-9AD7-093902E6288B}"/>
    <cellStyle name="Normal 2 4 6" xfId="4920" xr:uid="{F6601276-A4FA-4C84-852B-A6CD97DC5F1D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2F43FACF-5925-4076-8CA4-489CC0211224}"/>
    <cellStyle name="Normal 2 5 3" xfId="4543" xr:uid="{4AF2022B-5ED7-4D45-893D-83AF6474317F}"/>
    <cellStyle name="Normal 2 5 3 2" xfId="4800" xr:uid="{AB01E841-A4A5-4501-8A05-1658DA6062E1}"/>
    <cellStyle name="Normal 2 5 3 3" xfId="4914" xr:uid="{031ACD0B-6079-46C4-9B91-7860ECFC69D0}"/>
    <cellStyle name="Normal 2 5 3 4" xfId="5470" xr:uid="{3CF191D2-C7BA-443C-B9D4-757F9D95E739}"/>
    <cellStyle name="Normal 2 5 3 4 2" xfId="5514" xr:uid="{749610DD-44A3-4684-809D-D4530356A3E8}"/>
    <cellStyle name="Normal 2 5 4" xfId="4833" xr:uid="{366CE776-AEC8-49B9-A887-5CE6D97A240C}"/>
    <cellStyle name="Normal 2 5 5" xfId="4829" xr:uid="{A21EAC98-994B-4B40-BA53-EF849259F55C}"/>
    <cellStyle name="Normal 2 5 6" xfId="4828" xr:uid="{88BA455B-ADD6-41B4-9D7C-D893F39BA83D}"/>
    <cellStyle name="Normal 2 5 7" xfId="4917" xr:uid="{A5738B65-25C7-424C-A380-267C92F8A61B}"/>
    <cellStyle name="Normal 2 5 8" xfId="4887" xr:uid="{845A2AA8-F502-4F86-AFE5-8FE8B725CFFC}"/>
    <cellStyle name="Normal 2 6" xfId="3736" xr:uid="{062F5EAA-23BD-48A8-8B68-75D1E89C1A45}"/>
    <cellStyle name="Normal 2 6 2" xfId="4559" xr:uid="{E258376E-FD3C-449C-AEEB-382F70BAADD5}"/>
    <cellStyle name="Normal 2 6 2 2" xfId="4687" xr:uid="{07A67DD5-B3DB-4007-91A4-0B5F1EAD016A}"/>
    <cellStyle name="Normal 2 6 3" xfId="4690" xr:uid="{1D42FD25-F311-4C65-A57E-CFF524230C2E}"/>
    <cellStyle name="Normal 2 6 3 2" xfId="5502" xr:uid="{6F2D39AD-E59A-4C18-AF83-44C0ABBEE315}"/>
    <cellStyle name="Normal 2 6 4" xfId="4834" xr:uid="{6A564B8B-0549-406B-AD3E-18B02895E691}"/>
    <cellStyle name="Normal 2 6 5" xfId="4826" xr:uid="{8D5411D9-451B-4319-B0B4-7023973CD18D}"/>
    <cellStyle name="Normal 2 6 5 2" xfId="4878" xr:uid="{549318DD-6ADD-49B9-A6C0-D42448F617D5}"/>
    <cellStyle name="Normal 2 6 6" xfId="4812" xr:uid="{FF29D7A0-38B0-4542-B255-5A76A251477B}"/>
    <cellStyle name="Normal 2 6 7" xfId="5489" xr:uid="{42751C75-0559-4079-B2A1-65DF274DCC3A}"/>
    <cellStyle name="Normal 2 6 8" xfId="5498" xr:uid="{1F782759-FF57-4FD7-AE87-26D19D293947}"/>
    <cellStyle name="Normal 2 6 9" xfId="4686" xr:uid="{C3063E57-C1DC-4ACA-ACFF-87102621D2CF}"/>
    <cellStyle name="Normal 2 7" xfId="4406" xr:uid="{8D366A65-FEDC-4227-BE49-6A36FE242731}"/>
    <cellStyle name="Normal 2 7 2" xfId="4712" xr:uid="{B41E1AC8-4A4A-4BCC-A20B-90D22893BA3B}"/>
    <cellStyle name="Normal 2 7 3" xfId="4835" xr:uid="{7B6C0089-9C33-4389-A66F-B72995EFD5C9}"/>
    <cellStyle name="Normal 2 7 4" xfId="5471" xr:uid="{03EAA0B0-BA10-4993-A501-8ABCF505EE44}"/>
    <cellStyle name="Normal 2 7 5" xfId="4688" xr:uid="{179EAB45-13A5-4EBA-808B-756845D382FE}"/>
    <cellStyle name="Normal 2 8" xfId="4761" xr:uid="{B3AFE768-083B-44FB-853D-0B28A277D0BE}"/>
    <cellStyle name="Normal 2 9" xfId="4830" xr:uid="{31018C3C-4631-40C6-9595-3F20B6DA52F9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1BDC9D18-683B-4AEA-A4F2-B8012B2A22C2}"/>
    <cellStyle name="Normal 20 2 2 5" xfId="4912" xr:uid="{582A4B14-5913-41C7-A75B-5A99ADDDB0C3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3FEBD830-56E0-4530-A94E-08910AC07A87}"/>
    <cellStyle name="Normal 20 2 6" xfId="4911" xr:uid="{40C6CA2D-DE64-43A3-BCC2-2817CF24B57F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CE0D95A0-8E41-493C-8B2B-500D0D0CE3F5}"/>
    <cellStyle name="Normal 20 4 3" xfId="4904" xr:uid="{D038804B-0458-4094-BAC6-4C55382F0A87}"/>
    <cellStyle name="Normal 20 4 4" xfId="4879" xr:uid="{304983B2-08AF-4C61-9D2C-EACEDC511673}"/>
    <cellStyle name="Normal 20 5" xfId="4468" xr:uid="{8FB8BD1E-8933-4262-8885-0601B296D845}"/>
    <cellStyle name="Normal 20 5 2" xfId="5495" xr:uid="{1CA3D4FC-68B8-4392-B093-D26546B5991D}"/>
    <cellStyle name="Normal 20 6" xfId="4801" xr:uid="{B74B8240-A49C-483F-BC96-451A75A13433}"/>
    <cellStyle name="Normal 20 7" xfId="4864" xr:uid="{15BA8D76-6C8F-4D07-8040-EEC353F23321}"/>
    <cellStyle name="Normal 20 8" xfId="4885" xr:uid="{7C86F691-8ACD-4261-9BEA-4937F00169D9}"/>
    <cellStyle name="Normal 20 9" xfId="4884" xr:uid="{D9AF34CC-D8C9-4300-8A48-5A53FE43328C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129438C2-E71F-48D1-B7A3-C8DD38FDEB83}"/>
    <cellStyle name="Normal 21 3 2 2" xfId="5524" xr:uid="{6B0CD9BC-62F8-4AF8-A10D-EB58D385E72F}"/>
    <cellStyle name="Normal 21 3 3" xfId="4713" xr:uid="{8C99E822-A758-42AC-999D-0288CC9FFBF4}"/>
    <cellStyle name="Normal 21 4" xfId="4469" xr:uid="{BBBF06E8-86E3-4B41-B53F-687957D82874}"/>
    <cellStyle name="Normal 21 4 2" xfId="5525" xr:uid="{00D2012F-3503-44DF-A502-9E9093F6F0DA}"/>
    <cellStyle name="Normal 21 4 3" xfId="4784" xr:uid="{14B1A132-1A48-4BF2-8BC7-6C5C42F0E976}"/>
    <cellStyle name="Normal 21 5" xfId="4905" xr:uid="{5FB373AE-C6DB-472E-B476-CB964D808136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C0A9CF56-9D08-4CD6-AEEF-98ED83727D22}"/>
    <cellStyle name="Normal 22 3 3" xfId="4487" xr:uid="{A8140693-B090-44C0-A1DB-C305F5FCCC2C}"/>
    <cellStyle name="Normal 22 3 4" xfId="4859" xr:uid="{73AD32E8-A8F5-4154-B040-FCB2AF30E8F4}"/>
    <cellStyle name="Normal 22 4" xfId="3668" xr:uid="{1FC7FC2B-4DAF-48EB-BD08-6EBC158583EB}"/>
    <cellStyle name="Normal 22 4 10" xfId="5523" xr:uid="{DCA4AC8D-D36D-4FEA-B367-44772AC9BB96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B16FE10B-6315-41E4-899A-67D5F9D54652}"/>
    <cellStyle name="Normal 22 4 3 3" xfId="4916" xr:uid="{667FA430-3B9F-4040-B5D0-FB8BE19E0D53}"/>
    <cellStyle name="Normal 22 4 3 4" xfId="5505" xr:uid="{B2D288DD-F8BE-4410-855C-FF81B45EF266}"/>
    <cellStyle name="Normal 22 4 3 5" xfId="5501" xr:uid="{3E155756-667A-45AB-A535-215FE1DCEC6C}"/>
    <cellStyle name="Normal 22 4 3 6" xfId="4785" xr:uid="{E5C6444D-BB60-4589-A365-FCAE1FFA1C52}"/>
    <cellStyle name="Normal 22 4 4" xfId="4860" xr:uid="{48810BC5-EE89-4036-B610-A7FDEA73DC23}"/>
    <cellStyle name="Normal 22 4 5" xfId="4818" xr:uid="{17419824-C701-4CB4-80A0-FB5DAE3898E2}"/>
    <cellStyle name="Normal 22 4 6" xfId="4809" xr:uid="{51CDCAF6-71FD-4AEA-84AE-C1D94A675676}"/>
    <cellStyle name="Normal 22 4 7" xfId="4808" xr:uid="{60F6D76A-3B05-4E82-ADE0-ECA3CDE9679C}"/>
    <cellStyle name="Normal 22 4 8" xfId="4807" xr:uid="{D259D59B-D086-4EAE-80E4-D235899058C7}"/>
    <cellStyle name="Normal 22 4 9" xfId="4806" xr:uid="{43CFBD52-17D8-4895-81A7-B4709775E12E}"/>
    <cellStyle name="Normal 22 5" xfId="4472" xr:uid="{97F37249-F920-4DF6-BF87-0C9CCDCCDF2D}"/>
    <cellStyle name="Normal 22 5 2" xfId="4906" xr:uid="{928BF04B-9B48-4BF5-9376-469E3B58FAD0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EEEF8A62-A376-4787-B696-B8FD67D78729}"/>
    <cellStyle name="Normal 23 2 2 3" xfId="4861" xr:uid="{5E2BD882-1341-4937-BCA5-04BEC32E1DD7}"/>
    <cellStyle name="Normal 23 2 2 4" xfId="4836" xr:uid="{B3CBD4E6-5242-4EA9-9BD3-8CB4E2826081}"/>
    <cellStyle name="Normal 23 2 3" xfId="4572" xr:uid="{EA02A35C-556D-4352-B529-8B4731D40F41}"/>
    <cellStyle name="Normal 23 2 3 2" xfId="4819" xr:uid="{B8192249-9F8E-4EBD-B5F4-D31AF43811CF}"/>
    <cellStyle name="Normal 23 2 4" xfId="4880" xr:uid="{4EDB34B7-FEDE-4256-B1FB-BF17B3B28B94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9897F2A9-34DC-4D29-BAB4-20A47926D108}"/>
    <cellStyle name="Normal 23 6" xfId="4907" xr:uid="{811D7DBD-4478-4468-B3A5-C34A6B2E2AB5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06595878-FF99-44FF-98E7-F64280C7BA23}"/>
    <cellStyle name="Normal 24 2 5" xfId="4909" xr:uid="{3C0B3C95-F9F1-493A-8AB3-03B4FB5E6A64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30E81E0F-1C17-4D48-85A5-00ED90120DC5}"/>
    <cellStyle name="Normal 24 6" xfId="4908" xr:uid="{D08101CE-38A5-41FF-AF91-4B83DD5A631B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5379ECD7-4FF1-483C-A80E-5B57C0195484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7AF06E23-5459-4677-BF72-A2C9954A0CA6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364F32B2-F2DF-4105-8340-2E70B12550B8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5B5DDCC7-9379-4750-BACC-8D0F2AA57D93}"/>
    <cellStyle name="Normal 27 5" xfId="5487" xr:uid="{C18AE3F1-FB38-4C64-BAB3-75362D3317EB}"/>
    <cellStyle name="Normal 27 6" xfId="4803" xr:uid="{6EC25F0A-FD9C-474C-8348-114EEBE3519B}"/>
    <cellStyle name="Normal 27 7" xfId="5499" xr:uid="{2ED4FBDC-F901-4B1B-95C4-9E8F86ABA819}"/>
    <cellStyle name="Normal 27 8" xfId="4693" xr:uid="{ACD56158-E0FB-41B0-B0FB-B20C49B88AFE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41F336E3-0961-4E04-873E-D9EC85666CD6}"/>
    <cellStyle name="Normal 3 2 5 3" xfId="5472" xr:uid="{BEAF34DE-A956-406E-8241-3253DFD1ACA8}"/>
    <cellStyle name="Normal 3 2 5 4" xfId="4692" xr:uid="{A5F7C5E9-B266-4A35-8D94-F9E1D11D82AF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CF6F5A10-6EF4-4026-B121-32CE5865275E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4839" xr:uid="{4654C86F-601F-4FA4-8069-7043E1671183}"/>
    <cellStyle name="Normal 3 5 3" xfId="4913" xr:uid="{D747B903-4E52-4975-A802-3815AB942405}"/>
    <cellStyle name="Normal 3 5 4" xfId="4881" xr:uid="{8B602B68-32AB-4BCA-82FF-852A39145734}"/>
    <cellStyle name="Normal 3 6" xfId="83" xr:uid="{EC173372-2831-41ED-88C4-207DAEED39E8}"/>
    <cellStyle name="Normal 3 6 2" xfId="5503" xr:uid="{79E39170-4C8B-4E35-BD50-EEA144C2B9AA}"/>
    <cellStyle name="Normal 3 6 2 2" xfId="5500" xr:uid="{B403EA7C-D053-4146-AF12-1EBDDEA96D2E}"/>
    <cellStyle name="Normal 3 6 2 3" xfId="5534" xr:uid="{6D47A1E6-7289-4EFE-A391-B9967B91425F}"/>
    <cellStyle name="Normal 3 6 3" xfId="5510" xr:uid="{9E862FEA-8252-4970-B103-7E4094DD0945}"/>
    <cellStyle name="Normal 3 6 3 2" xfId="5535" xr:uid="{EB32BBF7-FD63-439B-90E8-E8091BFA0159}"/>
    <cellStyle name="Normal 3 6 3 3" xfId="5530" xr:uid="{CD439AF6-C177-4858-A4A5-5A15D4337A33}"/>
    <cellStyle name="Normal 3 6 4" xfId="4837" xr:uid="{0CB3BCE4-C996-4185-BB7D-9D8ECDC90642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41C2556E-B9A3-4CF3-B3DF-8C3D17CCF32B}"/>
    <cellStyle name="Normal 4 2 3 2 3" xfId="5513" xr:uid="{77C070C5-B83A-4180-A181-D150584D9415}"/>
    <cellStyle name="Normal 4 2 3 3" xfId="4566" xr:uid="{BE4FC7CD-F34D-4F1B-96B8-4C951C03170E}"/>
    <cellStyle name="Normal 4 2 3 3 2" xfId="4717" xr:uid="{42123334-D841-4A3B-896E-19787649AFFE}"/>
    <cellStyle name="Normal 4 2 3 4" xfId="4718" xr:uid="{4E89D386-5A00-428C-A341-34B85B3145E6}"/>
    <cellStyle name="Normal 4 2 3 5" xfId="4719" xr:uid="{70F76008-86A0-4F7F-8411-6B2A95D022DF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5C92025A-A485-4B55-8901-E729D525CBA6}"/>
    <cellStyle name="Normal 4 2 4 2 3" xfId="4862" xr:uid="{44B201CF-7BCF-49C9-8820-74A883573E2F}"/>
    <cellStyle name="Normal 4 2 4 2 4" xfId="4827" xr:uid="{84A1FBE9-05D6-4050-9DF3-B92AE1AD357C}"/>
    <cellStyle name="Normal 4 2 4 3" xfId="4567" xr:uid="{12E74042-91BB-4385-858A-F89982E395B7}"/>
    <cellStyle name="Normal 4 2 4 3 2" xfId="4790" xr:uid="{BB7BC570-1CC8-46E6-93FE-8C8EFC6482FE}"/>
    <cellStyle name="Normal 4 2 4 4" xfId="4882" xr:uid="{414A6534-2210-4A22-ACE1-6FF8A902DC48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7" xr:uid="{CE300FCA-AECE-4A1A-BE95-15E3BE36CC84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4F2718F2-0D78-4ED5-8EA6-C56CE828914F}"/>
    <cellStyle name="Normal 4 3 4" xfId="699" xr:uid="{76085EC5-0529-4D74-A1F6-0D35DFA8D307}"/>
    <cellStyle name="Normal 4 3 4 2" xfId="4482" xr:uid="{CA580C14-4467-4359-83FA-4F1DD5AAABF4}"/>
    <cellStyle name="Normal 4 3 4 2 2" xfId="5528" xr:uid="{AF3EED04-E5C6-4154-9AF2-D439C0E0E5D6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2" xr:uid="{AB7500E1-5EFA-4BD0-B751-461DF754D503}"/>
    <cellStyle name="Normal 4 4" xfId="3738" xr:uid="{FD6CD9AE-9EA2-45AF-84AA-DCD5B84564E0}"/>
    <cellStyle name="Normal 4 4 2" xfId="4281" xr:uid="{519939FC-48BF-4502-9F01-34B063D97408}"/>
    <cellStyle name="Normal 4 4 2 2" xfId="5521" xr:uid="{F0E2F7D3-2E5F-4791-9BEF-48E32E4C46EE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29" xr:uid="{80636DC7-EE55-402C-88F9-93327EB0F56C}"/>
    <cellStyle name="Normal 4 4 4 3" xfId="4915" xr:uid="{0089A50D-96EC-4DA7-816A-DEFBEC03ED19}"/>
    <cellStyle name="Normal 4 4 5" xfId="5511" xr:uid="{C58185B7-0843-4C0E-888C-752EBB3CA2DF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6" xr:uid="{2AC016BB-E8E9-45BA-8430-D51E8ACEBA72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45FD7F70-ACD5-42A3-A071-D77D78F3B141}"/>
    <cellStyle name="Normal 45 2" xfId="5491" xr:uid="{1E84AA7F-CCBB-4035-B31A-DBEC61AC20C1}"/>
    <cellStyle name="Normal 45 3" xfId="5490" xr:uid="{274FEE49-2AD7-4021-8E72-EECC41BCD246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DC82738E-03E8-4891-AC71-387EBC4F042D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7" xr:uid="{B14202B5-E36C-4C65-BB9F-2F751B499F7B}"/>
    <cellStyle name="Normal 5 11 4" xfId="722" xr:uid="{808FA53A-B689-4E59-8801-716276933DAC}"/>
    <cellStyle name="Normal 5 11 4 2" xfId="4791" xr:uid="{D3EFDA2C-823E-438D-BE89-BDFBE5A160A2}"/>
    <cellStyle name="Normal 5 11 4 3" xfId="4850" xr:uid="{F6B68BC8-D90C-476D-A0B2-C057BBAF467C}"/>
    <cellStyle name="Normal 5 11 4 4" xfId="4820" xr:uid="{B1734D82-6110-43FD-B11F-34EB2FCCA4F3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6" xr:uid="{3D76AE11-54AF-4342-9314-496C05CBA86C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69905B15-6631-4C36-951B-0EBDA895A91F}"/>
    <cellStyle name="Normal 5 2 2 2 2 2" xfId="4672" xr:uid="{CD353616-40F2-4A10-8083-C40151961394}"/>
    <cellStyle name="Normal 5 2 2 2 3" xfId="4673" xr:uid="{9C46EFB0-1CA0-4A61-AEDC-125D297E7F74}"/>
    <cellStyle name="Normal 5 2 2 2 4" xfId="4840" xr:uid="{0DD26EBC-629E-47F9-A714-5C4FE173B4DB}"/>
    <cellStyle name="Normal 5 2 2 2 5" xfId="5468" xr:uid="{BE0A1C70-ADE7-4F7C-B730-4CD85B307C3D}"/>
    <cellStyle name="Normal 5 2 2 2 6" xfId="4670" xr:uid="{F6BC1861-3C15-4E8E-A472-A9A77F83B86B}"/>
    <cellStyle name="Normal 5 2 2 3" xfId="4674" xr:uid="{9D2832D8-3FB4-4AF0-BC26-92EF7C766819}"/>
    <cellStyle name="Normal 5 2 2 3 2" xfId="4675" xr:uid="{16759C35-88B0-4DAB-8C34-18C7676BB756}"/>
    <cellStyle name="Normal 5 2 2 4" xfId="4676" xr:uid="{D99B3E1C-1B33-46FB-B162-E775E7847A0A}"/>
    <cellStyle name="Normal 5 2 2 5" xfId="4689" xr:uid="{AE18EC9A-35C8-4DCF-B691-A04182A5FEB2}"/>
    <cellStyle name="Normal 5 2 2 6" xfId="4810" xr:uid="{D3A9FA1B-5F56-49F2-BF9F-D85C13BB1085}"/>
    <cellStyle name="Normal 5 2 2 7" xfId="5496" xr:uid="{EAAE6CAA-24CF-431D-ABA2-AE6A4F80363F}"/>
    <cellStyle name="Normal 5 2 2 8" xfId="4669" xr:uid="{E923FB0E-5786-4A14-BFC9-422FFEFA11CD}"/>
    <cellStyle name="Normal 5 2 3" xfId="4379" xr:uid="{3D93D95F-1BD9-416C-9A99-DD561FAA9933}"/>
    <cellStyle name="Normal 5 2 3 2" xfId="4645" xr:uid="{76A8864A-5186-4FC7-A979-D53475351AAC}"/>
    <cellStyle name="Normal 5 2 3 2 2" xfId="4679" xr:uid="{8C730904-C1CA-4932-8208-1DAD8C9AE15F}"/>
    <cellStyle name="Normal 5 2 3 2 3" xfId="4775" xr:uid="{D2DF06F1-08A1-4175-8F52-7F11A2121FFB}"/>
    <cellStyle name="Normal 5 2 3 2 4" xfId="5469" xr:uid="{EDC2D746-0580-487E-A911-5F04F3A3ACEC}"/>
    <cellStyle name="Normal 5 2 3 2 5" xfId="4678" xr:uid="{FB1C3FC3-9389-4F27-911F-40083FF024CB}"/>
    <cellStyle name="Normal 5 2 3 3" xfId="4680" xr:uid="{17D45CB4-7DF8-4A49-9960-FA97FC7EED65}"/>
    <cellStyle name="Normal 5 2 3 3 2" xfId="4910" xr:uid="{42AEC8C9-65F7-4087-A5B8-BC98EE794144}"/>
    <cellStyle name="Normal 5 2 3 4" xfId="4695" xr:uid="{3445E8AA-2ED7-43B5-956B-4F5CBAE87E71}"/>
    <cellStyle name="Normal 5 2 3 4 2" xfId="4883" xr:uid="{1CB005E8-AD22-4568-A7A8-49BF9B610D24}"/>
    <cellStyle name="Normal 5 2 3 5" xfId="4811" xr:uid="{0F77D106-9AD0-4B2A-A8BA-1A47589405F1}"/>
    <cellStyle name="Normal 5 2 3 6" xfId="5488" xr:uid="{EB4EE6FD-232F-419F-BB12-58C4EFFE90CE}"/>
    <cellStyle name="Normal 5 2 3 7" xfId="5497" xr:uid="{97B38D5F-0FE2-4268-B792-024E3B885664}"/>
    <cellStyle name="Normal 5 2 3 8" xfId="4677" xr:uid="{017347AB-E1DC-452B-874B-0E4CA4C2C789}"/>
    <cellStyle name="Normal 5 2 4" xfId="4463" xr:uid="{3BDC48C5-D13C-4EC2-B528-694BF8E816E1}"/>
    <cellStyle name="Normal 5 2 4 2" xfId="4682" xr:uid="{7DB61D36-E93D-41F9-96E5-3F2DF744DBF4}"/>
    <cellStyle name="Normal 5 2 4 3" xfId="4681" xr:uid="{06DD64D4-3389-48ED-9ADD-206641A00A0F}"/>
    <cellStyle name="Normal 5 2 5" xfId="4683" xr:uid="{B32F75EA-99A2-41D6-80C7-5198B1D36E8F}"/>
    <cellStyle name="Normal 5 2 6" xfId="4668" xr:uid="{4984275C-A701-4080-B6DB-A042DD454BAD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BE6E89C5-0731-4319-9C97-5526176C56B7}"/>
    <cellStyle name="Normal 5 4 2 6 4 3" xfId="4851" xr:uid="{191AB4E4-3899-4F57-8A69-B48A1C2CBD92}"/>
    <cellStyle name="Normal 5 4 2 6 4 4" xfId="4825" xr:uid="{74A597AA-97B0-48F3-A0B4-B6F7CDE7BC43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CEAA4CE9-1098-4824-A575-59AA55C6C35E}"/>
    <cellStyle name="Normal 5 4 7 4 3" xfId="4852" xr:uid="{CBE95923-7A6E-48E1-84EA-83F9FF525054}"/>
    <cellStyle name="Normal 5 4 7 4 4" xfId="4824" xr:uid="{5F3DE2AE-49EB-4FB3-BD37-AFFF475D11E4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092344D0-2F96-45CB-8F6C-6595394C344E}"/>
    <cellStyle name="Normal 5 5 3 2 2 2 3" xfId="4722" xr:uid="{789F10F5-C188-4454-8FCA-683BDEF0DB32}"/>
    <cellStyle name="Normal 5 5 3 2 2 3" xfId="955" xr:uid="{0B9A5734-1A3C-4682-8F6A-A2961F3F3809}"/>
    <cellStyle name="Normal 5 5 3 2 2 3 2" xfId="4723" xr:uid="{56292C3C-1103-4847-A0D1-BEB80196FF00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3D65402C-AA04-4D2C-8AD5-8175B8DAAFA8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6A306C22-82BA-4156-AA22-6724F7B27A53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B385CF49-D3FC-486E-9624-E9F617485A73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019B93E0-428A-439A-812C-F60944BA5CAB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0E69EF92-8E53-4FFB-B4B2-DE33BC083FB6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EAB0C2BE-4A6B-40A8-A6DC-5F310470C792}"/>
    <cellStyle name="Normal 6 10 2 3" xfId="1299" xr:uid="{78ED2972-A832-4B12-A26A-7E53F0E44244}"/>
    <cellStyle name="Normal 6 10 2 4" xfId="1300" xr:uid="{70F04B64-70C0-4A7D-9AFB-9BD63129E3AD}"/>
    <cellStyle name="Normal 6 10 2 5" xfId="5515" xr:uid="{C0DDE63C-FCEA-4C36-A516-B71C5AEB872D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9728D66A-A754-4B73-B66A-A264523BFEF0}"/>
    <cellStyle name="Normal 6 13 5" xfId="5486" xr:uid="{9CCD2F98-D697-4DB9-9DFC-2B64F0E0F2EA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099B783C-2108-49FC-A134-987417E7468E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F5F987F1-FF64-439C-BA50-E84760899415}"/>
    <cellStyle name="Normal 6 4 3 2 2 2 3" xfId="4730" xr:uid="{F1FF6B76-683A-4617-ADBF-B9EB9CAA40FA}"/>
    <cellStyle name="Normal 6 4 3 2 2 3" xfId="1535" xr:uid="{54EDD147-8464-49D6-9FD8-FBE229AE6C84}"/>
    <cellStyle name="Normal 6 4 3 2 2 3 2" xfId="4731" xr:uid="{6F074074-33B1-471E-BE7E-9D94816D4925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BEB1FBB3-30A3-4C58-901B-760A5BD24B31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5DDFE6A4-6342-4A69-A63A-03BE5E5F6C64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7C491652-9DAF-4562-BBFB-4199EEDD8865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806F8D01-1F2D-4C58-AA35-36F01CC1D413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AA09BB55-6B59-41D9-A2C6-5C90DF2C23D6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9A6D308B-C581-4275-9BDA-D81D7C7296E2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FEBB3166-D23C-4135-AA9A-32FFD0109A96}"/>
    <cellStyle name="Normal 7 2 7 4 3" xfId="4854" xr:uid="{BD900EE5-474D-432D-96D1-8C556FE82D8E}"/>
    <cellStyle name="Normal 7 2 7 4 4" xfId="4822" xr:uid="{1E2D47FF-84EE-4B23-A402-93E3E66B3F85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28AC181B-4CD1-481D-85EC-025125802306}"/>
    <cellStyle name="Normal 7 3 3 2 2 2 3" xfId="4738" xr:uid="{E5FA1956-12DB-41DE-B3E9-B503BCED05B9}"/>
    <cellStyle name="Normal 7 3 3 2 2 3" xfId="2119" xr:uid="{59EE3DA1-DB0B-4770-AA07-504ACC639355}"/>
    <cellStyle name="Normal 7 3 3 2 2 3 2" xfId="4739" xr:uid="{F2045AFE-48FA-4262-B35C-F29DC1EAB168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298FEA2B-AB8E-4111-983A-C1BFA1852C21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BF98A33F-D63C-4D55-A8C3-452923BAA45F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7FE58C12-C683-4937-AE9F-FFFA728BD772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AA1A5472-71D1-41D8-B30B-094811B5FD00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5211F528-890F-44DE-86A2-9476D6D79AD1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2167E477-DAD4-447F-848E-5B44885A2081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8" xr:uid="{9C778EF4-864D-4851-82CE-FE6BD4F09A95}"/>
    <cellStyle name="Normal 7 9 4" xfId="2478" xr:uid="{E54CEC28-D8CE-4A63-B422-E849457E4CFD}"/>
    <cellStyle name="Normal 7 9 4 2" xfId="4792" xr:uid="{D1F00F75-8C3A-42B4-9F79-9FB5C07FF894}"/>
    <cellStyle name="Normal 7 9 4 3" xfId="4856" xr:uid="{6B7A973C-31F4-447A-8A28-C2677CE5FFBF}"/>
    <cellStyle name="Normal 7 9 4 4" xfId="4821" xr:uid="{E72315E4-A81F-4D5D-9BD6-B17E7ED42F24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CE35E553-CA57-4C01-829D-4EC2EC46DF02}"/>
    <cellStyle name="Normal 8 3 3 2 2 2 3" xfId="4746" xr:uid="{8C6F27FE-C8BE-454F-856F-898429326949}"/>
    <cellStyle name="Normal 8 3 3 2 2 3" xfId="2711" xr:uid="{61611B3B-040E-4461-B4C8-0DDB13582815}"/>
    <cellStyle name="Normal 8 3 3 2 2 3 2" xfId="4747" xr:uid="{7A10924E-7A4A-429C-9508-B78AD2C522A8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49443F54-7ACD-4996-A19A-D51FE32DA198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949766D9-A62A-490F-A9C3-670412919986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696933EF-B0D5-4263-B395-C884CE5BCC22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04DBB9E3-9D19-4777-B5CA-83CAA3C9E7AB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86CF44F1-87D6-4BB3-9F3B-B7C56B0760AA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B34F1118-B100-45A7-A5B9-5756A6A0E247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09" xr:uid="{0CFCB0FA-99A2-4236-98C6-03AA51E3634E}"/>
    <cellStyle name="Normal 8 9 4" xfId="3070" xr:uid="{536FF2B0-038F-4AE5-9FE7-52C6BA46A005}"/>
    <cellStyle name="Normal 8 9 4 2" xfId="4794" xr:uid="{8939605A-7DD3-4BF8-A050-3E68BE92759D}"/>
    <cellStyle name="Normal 8 9 4 3" xfId="4858" xr:uid="{0A7A7DE1-4786-426F-BD3D-7C1E8AFFF569}"/>
    <cellStyle name="Normal 8 9 4 4" xfId="4823" xr:uid="{8D3A31D7-D271-4960-9AEF-FB0713D1BD0A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A8109457-22C8-4B03-B64C-BDF64E87983B}"/>
    <cellStyle name="Normal 9 3 3 3 2 2 3" xfId="4238" xr:uid="{5EC2DB2A-3429-4C68-9A9E-182529ED8F67}"/>
    <cellStyle name="Normal 9 3 3 3 2 2 3 2" xfId="4934" xr:uid="{B7835C7C-CEF3-4DF5-B0AE-6ECCC66C9E23}"/>
    <cellStyle name="Normal 9 3 3 3 2 3" xfId="3175" xr:uid="{85E4EB72-0899-4CDE-B2A3-D779D0CB8684}"/>
    <cellStyle name="Normal 9 3 3 3 2 3 2" xfId="4239" xr:uid="{0D35D169-A9E1-4217-A710-3312CC798062}"/>
    <cellStyle name="Normal 9 3 3 3 2 3 2 2" xfId="4936" xr:uid="{8465811C-8490-4486-95E4-AB0E4432A725}"/>
    <cellStyle name="Normal 9 3 3 3 2 3 3" xfId="4935" xr:uid="{F408BA3B-0EA1-4046-B261-51043E021B75}"/>
    <cellStyle name="Normal 9 3 3 3 2 4" xfId="3176" xr:uid="{FF234467-C34C-4526-9E6D-A8AAC1711BAD}"/>
    <cellStyle name="Normal 9 3 3 3 2 4 2" xfId="4937" xr:uid="{0B30E6CE-ACE0-4E27-87FB-29261ABAED80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A360D698-0CD1-4C4B-9303-ACDE536BDF74}"/>
    <cellStyle name="Normal 9 3 3 3 3 2 3" xfId="4939" xr:uid="{03C4310B-C82B-41E9-A8AF-C61BB60BA481}"/>
    <cellStyle name="Normal 9 3 3 3 3 3" xfId="4242" xr:uid="{75AF3F6B-4569-446D-9042-B4223F0A5F58}"/>
    <cellStyle name="Normal 9 3 3 3 3 3 2" xfId="4941" xr:uid="{A67F5FEC-C53D-495C-8D72-B5B7D07B6E70}"/>
    <cellStyle name="Normal 9 3 3 3 3 4" xfId="4938" xr:uid="{AF0FADD2-A8C2-48E9-BD00-C278DEBB0622}"/>
    <cellStyle name="Normal 9 3 3 3 4" xfId="3178" xr:uid="{FAA61678-B95A-4658-BF1B-C0F2FEF8E4A4}"/>
    <cellStyle name="Normal 9 3 3 3 4 2" xfId="4243" xr:uid="{327ADF0C-6426-4F53-9C38-1819753EFB63}"/>
    <cellStyle name="Normal 9 3 3 3 4 2 2" xfId="4943" xr:uid="{8E95451C-3C69-4417-96BB-9A8215A98088}"/>
    <cellStyle name="Normal 9 3 3 3 4 3" xfId="4942" xr:uid="{8BB81D52-0B6B-4E3C-A186-A9CED7A31F4B}"/>
    <cellStyle name="Normal 9 3 3 3 5" xfId="3179" xr:uid="{09A1ACBC-C0CB-4C1A-8729-8B9CDF8C6C5B}"/>
    <cellStyle name="Normal 9 3 3 3 5 2" xfId="4944" xr:uid="{0E0591E5-85A8-4A80-924F-ABE94578FD4A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22B73675-B46D-4E9C-B006-B2C01F89F5AC}"/>
    <cellStyle name="Normal 9 3 3 4 2 2 3" xfId="4947" xr:uid="{534A5E1A-7C2D-41BE-9148-A7FEBF840788}"/>
    <cellStyle name="Normal 9 3 3 4 2 3" xfId="4246" xr:uid="{6C0DE8CA-5730-4C8F-A9EC-F72076C6D58A}"/>
    <cellStyle name="Normal 9 3 3 4 2 3 2" xfId="4949" xr:uid="{6AD16EC7-0A75-4A70-8E28-3505CA3A8D8E}"/>
    <cellStyle name="Normal 9 3 3 4 2 4" xfId="4946" xr:uid="{BAF63058-9E37-48CB-B90B-08EA9471B83D}"/>
    <cellStyle name="Normal 9 3 3 4 3" xfId="3182" xr:uid="{635E208F-86A3-4AB7-9738-B6A06CB3C906}"/>
    <cellStyle name="Normal 9 3 3 4 3 2" xfId="4247" xr:uid="{A8D1A167-6002-4C17-84E2-4A455CFC55EE}"/>
    <cellStyle name="Normal 9 3 3 4 3 2 2" xfId="4951" xr:uid="{FDC28A28-87F8-4776-B33D-A9720B3E60DF}"/>
    <cellStyle name="Normal 9 3 3 4 3 3" xfId="4950" xr:uid="{D3200FF1-99EE-4DEC-B8A1-E1185D8DB6F1}"/>
    <cellStyle name="Normal 9 3 3 4 4" xfId="3183" xr:uid="{E098A52F-FD89-44CF-9487-669FF6468F75}"/>
    <cellStyle name="Normal 9 3 3 4 4 2" xfId="4952" xr:uid="{5BE5AB23-4AEF-4F29-92A3-35E15C3B2012}"/>
    <cellStyle name="Normal 9 3 3 4 5" xfId="4945" xr:uid="{77627708-86A6-4F74-9003-ADDD5A95DD75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967310B3-DDD1-4DB9-9F72-5CDF99D3CE06}"/>
    <cellStyle name="Normal 9 3 3 5 2 3" xfId="4954" xr:uid="{6C8FDA54-5F4F-4E3E-8D22-BEAF7AF2383A}"/>
    <cellStyle name="Normal 9 3 3 5 3" xfId="3186" xr:uid="{F5A394A9-821F-408B-884A-6587DD2A7753}"/>
    <cellStyle name="Normal 9 3 3 5 3 2" xfId="4956" xr:uid="{6AA2348A-473B-44F7-B041-AC5B6C447A33}"/>
    <cellStyle name="Normal 9 3 3 5 4" xfId="3187" xr:uid="{673F3A29-4FF4-449F-A591-44EDFB635A51}"/>
    <cellStyle name="Normal 9 3 3 5 4 2" xfId="4957" xr:uid="{8EA5A610-5FBA-4167-95B4-1EE129235342}"/>
    <cellStyle name="Normal 9 3 3 5 5" xfId="4953" xr:uid="{6F35B9F9-014B-4100-A410-7374AFD05A12}"/>
    <cellStyle name="Normal 9 3 3 6" xfId="3188" xr:uid="{C450359E-1F3A-45B5-A2FF-BCCF081E102A}"/>
    <cellStyle name="Normal 9 3 3 6 2" xfId="4249" xr:uid="{E3FDC8C8-FEA9-4756-B2B8-70E5900D1294}"/>
    <cellStyle name="Normal 9 3 3 6 2 2" xfId="4959" xr:uid="{82583A59-8685-4DF8-8A4B-94151BD7AF6F}"/>
    <cellStyle name="Normal 9 3 3 6 3" xfId="4958" xr:uid="{8D32F7E3-B68D-4DAD-92B0-26F64A45531A}"/>
    <cellStyle name="Normal 9 3 3 7" xfId="3189" xr:uid="{B65396C8-6144-4577-B70A-7A0F4766CBEF}"/>
    <cellStyle name="Normal 9 3 3 7 2" xfId="4960" xr:uid="{D7EF69DB-1E28-4803-AE00-ABDADF7767BB}"/>
    <cellStyle name="Normal 9 3 3 8" xfId="3190" xr:uid="{49F58DF3-23CF-40F1-B1C5-BF29FD744974}"/>
    <cellStyle name="Normal 9 3 3 8 2" xfId="4961" xr:uid="{2B6ECDE4-9334-40E8-B961-16E82EA725C2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A70CC1CE-2053-4A61-8A8E-9430013574E3}"/>
    <cellStyle name="Normal 9 3 4 2 2 2 3" xfId="4965" xr:uid="{DD3BB9AD-71FC-450E-BEDA-F0FDBC66A49C}"/>
    <cellStyle name="Normal 9 3 4 2 2 3" xfId="3195" xr:uid="{402E439A-DB24-4ED0-9CC6-488A5F999901}"/>
    <cellStyle name="Normal 9 3 4 2 2 3 2" xfId="4967" xr:uid="{934FCFE6-50E5-4786-9E38-F65FC347BC2E}"/>
    <cellStyle name="Normal 9 3 4 2 2 4" xfId="3196" xr:uid="{56B6DAED-1368-4989-BC5D-03577D2F313D}"/>
    <cellStyle name="Normal 9 3 4 2 2 4 2" xfId="4968" xr:uid="{2083EC33-4B5F-4F05-B606-97278FDD572F}"/>
    <cellStyle name="Normal 9 3 4 2 2 5" xfId="4964" xr:uid="{FAB14FBB-D784-4484-A178-B351A9D30550}"/>
    <cellStyle name="Normal 9 3 4 2 3" xfId="3197" xr:uid="{AE0C72F5-C65C-40F8-997A-BE82FE4AAEF2}"/>
    <cellStyle name="Normal 9 3 4 2 3 2" xfId="4251" xr:uid="{74522319-1DFD-4241-AD02-C95B2C2F3055}"/>
    <cellStyle name="Normal 9 3 4 2 3 2 2" xfId="4970" xr:uid="{7EBD116F-4C65-4377-B4EA-5B6C276E9FF9}"/>
    <cellStyle name="Normal 9 3 4 2 3 3" xfId="4969" xr:uid="{221CDCAA-EAAF-4F18-9785-62E2024DD64F}"/>
    <cellStyle name="Normal 9 3 4 2 4" xfId="3198" xr:uid="{1964B088-DD81-4689-8774-DC35D99AC0A7}"/>
    <cellStyle name="Normal 9 3 4 2 4 2" xfId="4971" xr:uid="{1FEC34BB-DFD8-4D21-9583-99C708F528E2}"/>
    <cellStyle name="Normal 9 3 4 2 5" xfId="3199" xr:uid="{85AA862A-566A-4298-95CA-001900BFF469}"/>
    <cellStyle name="Normal 9 3 4 2 5 2" xfId="4972" xr:uid="{BE698ACA-7E81-4BA1-9F71-A74CB7D4D628}"/>
    <cellStyle name="Normal 9 3 4 2 6" xfId="4963" xr:uid="{F552D114-2F6B-4E9C-BA7C-E8516A7F6A72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21804A46-BD17-4FF0-A933-91810C84F322}"/>
    <cellStyle name="Normal 9 3 4 3 2 3" xfId="4974" xr:uid="{AB499541-D0DE-40F0-82C2-E998C3D258FD}"/>
    <cellStyle name="Normal 9 3 4 3 3" xfId="3202" xr:uid="{859E553D-2322-4DB5-9E80-3DCC002E1CE7}"/>
    <cellStyle name="Normal 9 3 4 3 3 2" xfId="4976" xr:uid="{04828D1D-FD07-491D-AF2F-4351C965254B}"/>
    <cellStyle name="Normal 9 3 4 3 4" xfId="3203" xr:uid="{C9E2BC69-2D11-4B5E-8793-867FEC47FD74}"/>
    <cellStyle name="Normal 9 3 4 3 4 2" xfId="4977" xr:uid="{62CD678B-D400-4732-B9A9-453324CCB703}"/>
    <cellStyle name="Normal 9 3 4 3 5" xfId="4973" xr:uid="{B1B4A31E-9BC6-4B37-88A2-7ED3FDD16878}"/>
    <cellStyle name="Normal 9 3 4 4" xfId="3204" xr:uid="{B7E52E64-CF8F-4FA1-BD38-E40D2DE1CA8F}"/>
    <cellStyle name="Normal 9 3 4 4 2" xfId="3205" xr:uid="{6A5A9A9D-6477-4EC3-91D0-8634064021F4}"/>
    <cellStyle name="Normal 9 3 4 4 2 2" xfId="4979" xr:uid="{B5DA976A-BE31-4CF3-9E53-2F1D187964C9}"/>
    <cellStyle name="Normal 9 3 4 4 3" xfId="3206" xr:uid="{BE61994C-C61D-45B9-A15A-8CA2F75F275C}"/>
    <cellStyle name="Normal 9 3 4 4 3 2" xfId="4980" xr:uid="{780981AB-CF23-4BB9-BD20-14D5C1D2D0D8}"/>
    <cellStyle name="Normal 9 3 4 4 4" xfId="3207" xr:uid="{38B0C644-8565-442D-8A70-0CDFD71267BE}"/>
    <cellStyle name="Normal 9 3 4 4 4 2" xfId="4981" xr:uid="{E7936D71-731F-4318-87B0-B4B72C144A3A}"/>
    <cellStyle name="Normal 9 3 4 4 5" xfId="4978" xr:uid="{5C50B0FB-B3A1-4D75-8D6E-AF2159BD5490}"/>
    <cellStyle name="Normal 9 3 4 5" xfId="3208" xr:uid="{F3E6D4C4-EA5D-43E6-AA16-6FCFED5CAC01}"/>
    <cellStyle name="Normal 9 3 4 5 2" xfId="4982" xr:uid="{07597540-34EC-4E0F-A236-4A20C70949D1}"/>
    <cellStyle name="Normal 9 3 4 6" xfId="3209" xr:uid="{803A3E4C-71C6-4C73-BF27-0215576BC0DE}"/>
    <cellStyle name="Normal 9 3 4 6 2" xfId="4983" xr:uid="{C008CDF7-4BCE-46E0-AB92-F07152EE7E80}"/>
    <cellStyle name="Normal 9 3 4 7" xfId="3210" xr:uid="{2D7083F8-557C-4B17-B563-D93C0384D675}"/>
    <cellStyle name="Normal 9 3 4 7 2" xfId="4984" xr:uid="{D9583258-A567-4578-A5F3-F07E5F9783D2}"/>
    <cellStyle name="Normal 9 3 4 8" xfId="4962" xr:uid="{F2300757-87FC-4589-8B25-1F56EDE6209E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0101728F-77BC-4456-B48E-C712219F8B09}"/>
    <cellStyle name="Normal 9 3 5 2 2 2 3" xfId="4988" xr:uid="{69565BF1-5B7C-4517-B540-E5E6DD62D5FD}"/>
    <cellStyle name="Normal 9 3 5 2 2 3" xfId="4255" xr:uid="{CDCA4BF1-82E3-45DD-8C87-BEDE17AF3A01}"/>
    <cellStyle name="Normal 9 3 5 2 2 3 2" xfId="4990" xr:uid="{1DDA33C7-EFEE-4BAB-9633-7EE08CC43901}"/>
    <cellStyle name="Normal 9 3 5 2 2 4" xfId="4987" xr:uid="{3CDC1108-5463-45F0-A314-148E9DB008DE}"/>
    <cellStyle name="Normal 9 3 5 2 3" xfId="3214" xr:uid="{E9D1AAEF-09A2-445F-BED7-13D463E938FC}"/>
    <cellStyle name="Normal 9 3 5 2 3 2" xfId="4256" xr:uid="{2E65939E-F180-4EF8-9329-2AEA0F8150D2}"/>
    <cellStyle name="Normal 9 3 5 2 3 2 2" xfId="4992" xr:uid="{BEBBB9A5-1D79-42F1-972C-45F654D4ADDD}"/>
    <cellStyle name="Normal 9 3 5 2 3 3" xfId="4991" xr:uid="{8B6125F0-D01D-4C39-94E4-CBABBE24D040}"/>
    <cellStyle name="Normal 9 3 5 2 4" xfId="3215" xr:uid="{B907F800-23B2-472F-AB26-899EAA492952}"/>
    <cellStyle name="Normal 9 3 5 2 4 2" xfId="4993" xr:uid="{6CF7355E-65EE-41EE-9D28-0FA35CF343A3}"/>
    <cellStyle name="Normal 9 3 5 2 5" xfId="4986" xr:uid="{78B64869-5998-4538-87D4-EFE39485895B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CFCB11CD-E939-4FFB-B0A0-552825D3C60D}"/>
    <cellStyle name="Normal 9 3 5 3 2 3" xfId="4995" xr:uid="{E3CEC501-5836-4759-A7AA-C0E271C55896}"/>
    <cellStyle name="Normal 9 3 5 3 3" xfId="3218" xr:uid="{D376B54B-4288-4988-92BA-FE9EEEB32519}"/>
    <cellStyle name="Normal 9 3 5 3 3 2" xfId="4997" xr:uid="{186E1E20-6C69-4173-BF80-75B972D20A0D}"/>
    <cellStyle name="Normal 9 3 5 3 4" xfId="3219" xr:uid="{7B79ED67-678A-4700-95E9-FD42624D2D91}"/>
    <cellStyle name="Normal 9 3 5 3 4 2" xfId="4998" xr:uid="{E4274B26-1BD6-4589-985B-A29E6B192941}"/>
    <cellStyle name="Normal 9 3 5 3 5" xfId="4994" xr:uid="{F58AF719-6C0E-4734-A763-9A88568E89E9}"/>
    <cellStyle name="Normal 9 3 5 4" xfId="3220" xr:uid="{E37FD5A4-8D85-4AF9-8746-2A27AD14D583}"/>
    <cellStyle name="Normal 9 3 5 4 2" xfId="4258" xr:uid="{D6C9FA30-B072-4839-ACB0-40FDE19D79FB}"/>
    <cellStyle name="Normal 9 3 5 4 2 2" xfId="5000" xr:uid="{E39C7101-89E5-42A9-8BEB-0BE509C8F674}"/>
    <cellStyle name="Normal 9 3 5 4 3" xfId="4999" xr:uid="{6EA34FC2-EF5B-4F73-9CB5-3592CEEE17AC}"/>
    <cellStyle name="Normal 9 3 5 5" xfId="3221" xr:uid="{81B55BE6-F6F2-41F3-B85B-B0837804FE64}"/>
    <cellStyle name="Normal 9 3 5 5 2" xfId="5001" xr:uid="{13BBB0E0-E67C-4EE1-83D2-8C97D9319D66}"/>
    <cellStyle name="Normal 9 3 5 6" xfId="3222" xr:uid="{3A11D87E-9994-4FC6-809F-B4E217F15DB3}"/>
    <cellStyle name="Normal 9 3 5 6 2" xfId="5002" xr:uid="{D1F00B92-AA4A-4698-8BD1-B6170424792B}"/>
    <cellStyle name="Normal 9 3 5 7" xfId="4985" xr:uid="{83DB58FF-D6CB-4995-86E5-D4402234364A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6D2DC1C7-EDE1-414C-9040-B5A2C0A2AF5D}"/>
    <cellStyle name="Normal 9 3 6 2 2 3" xfId="5005" xr:uid="{27ECFBA5-1CBA-4613-AF9B-53DE01C6C961}"/>
    <cellStyle name="Normal 9 3 6 2 3" xfId="3226" xr:uid="{BFB16D22-425E-4A4C-9E8B-76A55139CE48}"/>
    <cellStyle name="Normal 9 3 6 2 3 2" xfId="5007" xr:uid="{A6CE2501-2B4F-4E1F-8D1A-8C7C9726FFC9}"/>
    <cellStyle name="Normal 9 3 6 2 4" xfId="3227" xr:uid="{DEE05BC0-CAED-4A4E-AA58-32B1C758C8FE}"/>
    <cellStyle name="Normal 9 3 6 2 4 2" xfId="5008" xr:uid="{A20C3DC8-C8FF-4CF4-95A9-A28C217EC85D}"/>
    <cellStyle name="Normal 9 3 6 2 5" xfId="5004" xr:uid="{4B6946CF-0655-4B45-B876-661C6163051E}"/>
    <cellStyle name="Normal 9 3 6 3" xfId="3228" xr:uid="{9B268206-27D9-4036-B757-17A679EBF9F6}"/>
    <cellStyle name="Normal 9 3 6 3 2" xfId="4260" xr:uid="{F4A59E7F-A319-4A3D-BDFE-4A802922E196}"/>
    <cellStyle name="Normal 9 3 6 3 2 2" xfId="5010" xr:uid="{8C6D0D81-3ABB-457B-BE18-049514A4D61E}"/>
    <cellStyle name="Normal 9 3 6 3 3" xfId="5009" xr:uid="{F5115535-4218-4891-A2D5-E130EEF71C17}"/>
    <cellStyle name="Normal 9 3 6 4" xfId="3229" xr:uid="{2A25F579-A2F9-4E80-98F9-BE1CA3AA2300}"/>
    <cellStyle name="Normal 9 3 6 4 2" xfId="5011" xr:uid="{802167D1-4E8A-4618-8381-A3232770BA86}"/>
    <cellStyle name="Normal 9 3 6 5" xfId="3230" xr:uid="{A38065C7-B910-4346-8B42-57F6B4E3B824}"/>
    <cellStyle name="Normal 9 3 6 5 2" xfId="5012" xr:uid="{49259ABF-339B-40A5-8EAE-30BE7F8D8810}"/>
    <cellStyle name="Normal 9 3 6 6" xfId="5003" xr:uid="{36BABF82-16F3-4A76-B20A-61924C2C15ED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4FF22FDE-556E-4B99-9F1B-6253887DF2E5}"/>
    <cellStyle name="Normal 9 3 7 2 3" xfId="5014" xr:uid="{AE84608F-1566-415D-89EC-D471D2065049}"/>
    <cellStyle name="Normal 9 3 7 3" xfId="3233" xr:uid="{38775F42-C864-4A35-9A6E-6EB8D771FAB3}"/>
    <cellStyle name="Normal 9 3 7 3 2" xfId="5016" xr:uid="{DD76ED09-8749-4019-980B-9FF0369FABB8}"/>
    <cellStyle name="Normal 9 3 7 4" xfId="3234" xr:uid="{7F377F1D-7586-4C1C-AC60-FA8942F86B23}"/>
    <cellStyle name="Normal 9 3 7 4 2" xfId="5017" xr:uid="{E6D1BFB2-B164-4527-8634-975838DCD220}"/>
    <cellStyle name="Normal 9 3 7 5" xfId="5013" xr:uid="{D965EBC4-99E2-4D80-8298-4A7C4381582E}"/>
    <cellStyle name="Normal 9 3 8" xfId="3235" xr:uid="{3EE253FF-82BE-49E8-B59F-DC9BEF7DAF32}"/>
    <cellStyle name="Normal 9 3 8 2" xfId="3236" xr:uid="{41429C95-83AF-4EE0-A816-07E56C62A355}"/>
    <cellStyle name="Normal 9 3 8 2 2" xfId="5019" xr:uid="{8A8915A1-4283-484A-A9BC-9936870D7A9E}"/>
    <cellStyle name="Normal 9 3 8 3" xfId="3237" xr:uid="{F8F46510-84F2-451B-872B-5E61B548F04B}"/>
    <cellStyle name="Normal 9 3 8 3 2" xfId="5020" xr:uid="{1609C332-AE0C-42CE-BF92-D166B92C46F7}"/>
    <cellStyle name="Normal 9 3 8 4" xfId="3238" xr:uid="{5B25F764-DE19-4C03-9C12-57F7E42DB5E6}"/>
    <cellStyle name="Normal 9 3 8 4 2" xfId="5021" xr:uid="{4832E1B6-6855-443C-A5F3-FE12B2FDB8C4}"/>
    <cellStyle name="Normal 9 3 8 5" xfId="5018" xr:uid="{9BAA2E77-20C5-499F-BB16-3D95AE6FB14A}"/>
    <cellStyle name="Normal 9 3 9" xfId="3239" xr:uid="{4F151668-A318-42FE-9B66-03C6CECE435F}"/>
    <cellStyle name="Normal 9 3 9 2" xfId="5022" xr:uid="{4F5CD0A9-ACEB-4DE9-BB86-31F646FF1617}"/>
    <cellStyle name="Normal 9 4" xfId="3240" xr:uid="{B36AF820-063D-4106-AA68-C19939629719}"/>
    <cellStyle name="Normal 9 4 10" xfId="3241" xr:uid="{05587996-56E9-472F-9AEA-D541525D9EDB}"/>
    <cellStyle name="Normal 9 4 10 2" xfId="5024" xr:uid="{ECD2FF54-C952-4A0A-BDD8-3F26BEB4854D}"/>
    <cellStyle name="Normal 9 4 11" xfId="3242" xr:uid="{D10EDA6B-A4CA-4A9B-A25A-EB03B9568D01}"/>
    <cellStyle name="Normal 9 4 11 2" xfId="5025" xr:uid="{8D7E476A-3E4B-44F5-A51F-4E7FD13448C4}"/>
    <cellStyle name="Normal 9 4 12" xfId="5023" xr:uid="{40E15E9B-D420-4736-BBF3-E03CA479A54C}"/>
    <cellStyle name="Normal 9 4 2" xfId="3243" xr:uid="{8AC80D2C-D820-4EC4-8604-A26386C0B4D5}"/>
    <cellStyle name="Normal 9 4 2 10" xfId="5026" xr:uid="{06898C04-14C1-4E94-BDBA-FE8AC34529EB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13F523FC-50AF-4923-99F9-1A842C05468F}"/>
    <cellStyle name="Normal 9 4 2 2 2 2 2 3" xfId="5030" xr:uid="{DCD3EC63-15C5-4F64-A8A8-113AC8087179}"/>
    <cellStyle name="Normal 9 4 2 2 2 2 3" xfId="3248" xr:uid="{4EC5BD16-BFA6-4F0A-8F5C-336B40266A81}"/>
    <cellStyle name="Normal 9 4 2 2 2 2 3 2" xfId="5032" xr:uid="{36D42F50-EB4C-410E-B137-7DCF36281440}"/>
    <cellStyle name="Normal 9 4 2 2 2 2 4" xfId="3249" xr:uid="{61228715-DA0D-4526-8B76-26E7220A911F}"/>
    <cellStyle name="Normal 9 4 2 2 2 2 4 2" xfId="5033" xr:uid="{40FF470F-58AD-4645-B9B6-ADB09398EF5F}"/>
    <cellStyle name="Normal 9 4 2 2 2 2 5" xfId="5029" xr:uid="{4F2B54CF-F1D2-4A7C-857F-C7EE30B5A4C5}"/>
    <cellStyle name="Normal 9 4 2 2 2 3" xfId="3250" xr:uid="{044B7EE5-169B-45B6-BB06-F969673A29EC}"/>
    <cellStyle name="Normal 9 4 2 2 2 3 2" xfId="3251" xr:uid="{9934C75E-97DC-4A5F-92D9-9BB9518D6B7A}"/>
    <cellStyle name="Normal 9 4 2 2 2 3 2 2" xfId="5035" xr:uid="{A27C9895-C88D-4C2C-8FB1-2A7349756E22}"/>
    <cellStyle name="Normal 9 4 2 2 2 3 3" xfId="3252" xr:uid="{CC6D834B-C4D9-4194-84D9-E271FA2738D2}"/>
    <cellStyle name="Normal 9 4 2 2 2 3 3 2" xfId="5036" xr:uid="{BE6128B6-28B9-4024-8E4A-012BF9920E9B}"/>
    <cellStyle name="Normal 9 4 2 2 2 3 4" xfId="3253" xr:uid="{C0DFF6F1-8303-4F5C-BA12-2A0C67856970}"/>
    <cellStyle name="Normal 9 4 2 2 2 3 4 2" xfId="5037" xr:uid="{F70B9CEB-92A5-4E79-9782-59658CF430F1}"/>
    <cellStyle name="Normal 9 4 2 2 2 3 5" xfId="5034" xr:uid="{9EF9F5A7-C6FB-4C09-920D-1B01DE979EFD}"/>
    <cellStyle name="Normal 9 4 2 2 2 4" xfId="3254" xr:uid="{8E6B803C-95FC-4CC7-BD71-A248E7196F0B}"/>
    <cellStyle name="Normal 9 4 2 2 2 4 2" xfId="5038" xr:uid="{A7C16E39-BD27-4FD1-8DCF-377EBB3D1512}"/>
    <cellStyle name="Normal 9 4 2 2 2 5" xfId="3255" xr:uid="{1586594D-1969-4E74-AE57-6F0C25308D6E}"/>
    <cellStyle name="Normal 9 4 2 2 2 5 2" xfId="5039" xr:uid="{6291E906-D4EB-4618-89C6-29BA0413778F}"/>
    <cellStyle name="Normal 9 4 2 2 2 6" xfId="3256" xr:uid="{8EF72C3A-1B20-4919-A3FF-7A4971B0B7F8}"/>
    <cellStyle name="Normal 9 4 2 2 2 6 2" xfId="5040" xr:uid="{48B4A936-8A2A-4D91-A3F6-5B4D6600C1DB}"/>
    <cellStyle name="Normal 9 4 2 2 2 7" xfId="5028" xr:uid="{7A562A89-EDCB-44BB-AD19-C6B70F418D58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F093B407-8729-4130-B685-3EEB91C1A058}"/>
    <cellStyle name="Normal 9 4 2 2 3 2 3" xfId="3260" xr:uid="{6F8DDBC6-3E3A-40CD-A4F4-C1180DC5667B}"/>
    <cellStyle name="Normal 9 4 2 2 3 2 3 2" xfId="5044" xr:uid="{E4F64EE3-C6BA-4F24-808B-8E6AAC058AB3}"/>
    <cellStyle name="Normal 9 4 2 2 3 2 4" xfId="3261" xr:uid="{219981AE-239B-4A9A-8E59-0EE983D2BF3D}"/>
    <cellStyle name="Normal 9 4 2 2 3 2 4 2" xfId="5045" xr:uid="{8A9B9F80-F8CF-42BA-B9C5-6E6769A50145}"/>
    <cellStyle name="Normal 9 4 2 2 3 2 5" xfId="5042" xr:uid="{1BDC042E-C926-4F28-AE2B-83C7B31D2F57}"/>
    <cellStyle name="Normal 9 4 2 2 3 3" xfId="3262" xr:uid="{23E1501E-7B04-40CD-A487-2F219F247E65}"/>
    <cellStyle name="Normal 9 4 2 2 3 3 2" xfId="5046" xr:uid="{9FEE1A15-CAB4-4B6B-B250-065E157C8DCE}"/>
    <cellStyle name="Normal 9 4 2 2 3 4" xfId="3263" xr:uid="{E1B79620-2A9C-4A0F-B2AD-3E033A2CE8F8}"/>
    <cellStyle name="Normal 9 4 2 2 3 4 2" xfId="5047" xr:uid="{C9F4826E-33C2-4EF4-8F86-4D772BC63B52}"/>
    <cellStyle name="Normal 9 4 2 2 3 5" xfId="3264" xr:uid="{110D809D-0BC3-46CD-B72B-711780E9050F}"/>
    <cellStyle name="Normal 9 4 2 2 3 5 2" xfId="5048" xr:uid="{471D5B03-2C0F-477E-A106-775117E1574E}"/>
    <cellStyle name="Normal 9 4 2 2 3 6" xfId="5041" xr:uid="{69C80DEE-242F-4928-B666-BBFFA4D70A10}"/>
    <cellStyle name="Normal 9 4 2 2 4" xfId="3265" xr:uid="{B8C2EED8-CB66-47A1-ADA3-DD4BA98651F3}"/>
    <cellStyle name="Normal 9 4 2 2 4 2" xfId="3266" xr:uid="{0BC5AF3E-CC97-466E-ACF1-9AA392D62128}"/>
    <cellStyle name="Normal 9 4 2 2 4 2 2" xfId="5050" xr:uid="{3F108BFF-D9C6-4A61-93BB-1623DB6083A8}"/>
    <cellStyle name="Normal 9 4 2 2 4 3" xfId="3267" xr:uid="{17E09A5C-8A59-4EB1-8865-BE6EC04B6B60}"/>
    <cellStyle name="Normal 9 4 2 2 4 3 2" xfId="5051" xr:uid="{6ABE4494-EB96-4712-8236-84C494939AA9}"/>
    <cellStyle name="Normal 9 4 2 2 4 4" xfId="3268" xr:uid="{71E5044D-E050-4A67-87BB-3B7AEAEEA0E1}"/>
    <cellStyle name="Normal 9 4 2 2 4 4 2" xfId="5052" xr:uid="{8311C149-E0D0-48A3-B8F7-9082E5DF8633}"/>
    <cellStyle name="Normal 9 4 2 2 4 5" xfId="5049" xr:uid="{8E75F62E-BB0F-4386-98A2-B0901E6898BE}"/>
    <cellStyle name="Normal 9 4 2 2 5" xfId="3269" xr:uid="{A1A31F0E-5E48-40A1-A790-F81542757042}"/>
    <cellStyle name="Normal 9 4 2 2 5 2" xfId="3270" xr:uid="{B07BD559-0B0D-479E-8705-6D1395CB3079}"/>
    <cellStyle name="Normal 9 4 2 2 5 2 2" xfId="5054" xr:uid="{85D27FA7-3819-4E43-9846-79646FA6067F}"/>
    <cellStyle name="Normal 9 4 2 2 5 3" xfId="3271" xr:uid="{D696B72D-DA5D-432D-B7FC-060A1F34C1ED}"/>
    <cellStyle name="Normal 9 4 2 2 5 3 2" xfId="5055" xr:uid="{D801CAFF-8A3F-4A02-901C-378643A15DB9}"/>
    <cellStyle name="Normal 9 4 2 2 5 4" xfId="3272" xr:uid="{13EBF954-1F08-4D3B-B5FA-D19F1D84E502}"/>
    <cellStyle name="Normal 9 4 2 2 5 4 2" xfId="5056" xr:uid="{CBD39223-8540-4F1C-A158-ABCB193370B3}"/>
    <cellStyle name="Normal 9 4 2 2 5 5" xfId="5053" xr:uid="{90B2EE68-2AC2-4219-BE2D-C957088DCA3F}"/>
    <cellStyle name="Normal 9 4 2 2 6" xfId="3273" xr:uid="{FAF572B2-5516-4FEC-B5D0-D8BB079B286A}"/>
    <cellStyle name="Normal 9 4 2 2 6 2" xfId="5057" xr:uid="{F581F99C-D455-4C19-A725-CEF772C7F26B}"/>
    <cellStyle name="Normal 9 4 2 2 7" xfId="3274" xr:uid="{8B112F79-1278-4631-81D6-9972DA2AC6D9}"/>
    <cellStyle name="Normal 9 4 2 2 7 2" xfId="5058" xr:uid="{AB849A6E-0A5D-4ACC-B8D5-6C4BC9FF1956}"/>
    <cellStyle name="Normal 9 4 2 2 8" xfId="3275" xr:uid="{6CF4D569-8D5B-414E-922F-009464BABB7D}"/>
    <cellStyle name="Normal 9 4 2 2 8 2" xfId="5059" xr:uid="{C42093AC-80A3-4A08-9AEA-472DF82C5FFB}"/>
    <cellStyle name="Normal 9 4 2 2 9" xfId="5027" xr:uid="{E6FF35ED-CC27-4C56-BE9A-BB2E069CC594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F9244EE6-3038-48FF-8B94-C787CA6CCEF0}"/>
    <cellStyle name="Normal 9 4 2 3 2 2 2 3" xfId="5063" xr:uid="{53477E36-8902-48BA-B436-97665E5C4B81}"/>
    <cellStyle name="Normal 9 4 2 3 2 2 3" xfId="4265" xr:uid="{2ECDEDAD-A212-4492-8F74-A6CEEF34DDEA}"/>
    <cellStyle name="Normal 9 4 2 3 2 2 3 2" xfId="5065" xr:uid="{B9792048-46E4-4A52-AA1D-426D2D49DFD9}"/>
    <cellStyle name="Normal 9 4 2 3 2 2 4" xfId="5062" xr:uid="{56C877B9-49DE-4646-8794-000956CE85CC}"/>
    <cellStyle name="Normal 9 4 2 3 2 3" xfId="3279" xr:uid="{8CDEB715-07C0-4FE4-A61E-49CC1FB8EB0C}"/>
    <cellStyle name="Normal 9 4 2 3 2 3 2" xfId="4266" xr:uid="{49793AFE-CA67-4B52-AE66-F411EC6ECE11}"/>
    <cellStyle name="Normal 9 4 2 3 2 3 2 2" xfId="5067" xr:uid="{3A1E3626-FB8C-496E-9D00-42E36D2CDA3F}"/>
    <cellStyle name="Normal 9 4 2 3 2 3 3" xfId="5066" xr:uid="{40D9F6CA-EB26-467A-AFD5-0A0C9EA1637E}"/>
    <cellStyle name="Normal 9 4 2 3 2 4" xfId="3280" xr:uid="{6813B584-FABB-43CA-AEE4-24CDD72D4F7D}"/>
    <cellStyle name="Normal 9 4 2 3 2 4 2" xfId="5068" xr:uid="{61C5D9A4-6B82-40EF-A95C-F31F54937D1F}"/>
    <cellStyle name="Normal 9 4 2 3 2 5" xfId="5061" xr:uid="{14F3D2F0-4565-429A-8EF1-304A14B1EAB6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ABE5DD74-8A15-4E22-A2F8-7BA119478979}"/>
    <cellStyle name="Normal 9 4 2 3 3 2 3" xfId="5070" xr:uid="{DF43F4CF-4A87-48D6-B907-795D6A2FAE37}"/>
    <cellStyle name="Normal 9 4 2 3 3 3" xfId="3283" xr:uid="{ABFF89AF-85E3-46C9-B362-41EEC11E2AEE}"/>
    <cellStyle name="Normal 9 4 2 3 3 3 2" xfId="5072" xr:uid="{60C9DF0A-FB21-46E0-A4A2-305C9A6167C1}"/>
    <cellStyle name="Normal 9 4 2 3 3 4" xfId="3284" xr:uid="{549A0934-7F38-4FBF-B25D-0C11B396FC8C}"/>
    <cellStyle name="Normal 9 4 2 3 3 4 2" xfId="5073" xr:uid="{A5599381-6F04-4B84-B0C6-85797BEF0548}"/>
    <cellStyle name="Normal 9 4 2 3 3 5" xfId="5069" xr:uid="{8D374091-1B73-45CF-B337-524E8B546A59}"/>
    <cellStyle name="Normal 9 4 2 3 4" xfId="3285" xr:uid="{EE1C93E9-6800-4BBD-A6DA-7EAAA8FB2FD6}"/>
    <cellStyle name="Normal 9 4 2 3 4 2" xfId="4268" xr:uid="{D58037FC-2370-4193-A0C1-F8E06A91FC04}"/>
    <cellStyle name="Normal 9 4 2 3 4 2 2" xfId="5075" xr:uid="{FB5D24B6-265B-4370-BFF8-D1638B77C37C}"/>
    <cellStyle name="Normal 9 4 2 3 4 3" xfId="5074" xr:uid="{5E087027-5A51-4269-A370-E999B967B971}"/>
    <cellStyle name="Normal 9 4 2 3 5" xfId="3286" xr:uid="{E8C37C29-FD4B-49BC-8E22-AC2EBE7DF593}"/>
    <cellStyle name="Normal 9 4 2 3 5 2" xfId="5076" xr:uid="{6D700769-29A4-460A-9354-2D2AFAB50E67}"/>
    <cellStyle name="Normal 9 4 2 3 6" xfId="3287" xr:uid="{906AEEC2-8CF4-473F-99C6-F43E29750A31}"/>
    <cellStyle name="Normal 9 4 2 3 6 2" xfId="5077" xr:uid="{95064C5B-732B-46A0-8CE5-3A1013FD4842}"/>
    <cellStyle name="Normal 9 4 2 3 7" xfId="5060" xr:uid="{628E6CEA-AEA1-4BC2-AC74-EA5247AF77DF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700BE7CA-42BC-4424-AE30-A7A817650C6E}"/>
    <cellStyle name="Normal 9 4 2 4 2 2 3" xfId="5080" xr:uid="{BAEBD988-2D59-4927-A6EA-EA4A9233B27E}"/>
    <cellStyle name="Normal 9 4 2 4 2 3" xfId="3291" xr:uid="{B5DF5C07-B2AB-4224-A98B-82ABF32D17FE}"/>
    <cellStyle name="Normal 9 4 2 4 2 3 2" xfId="5082" xr:uid="{4372E0A8-702B-46C6-AD7E-55AD58658D11}"/>
    <cellStyle name="Normal 9 4 2 4 2 4" xfId="3292" xr:uid="{E3649021-61EE-422C-820F-959F7B2F146A}"/>
    <cellStyle name="Normal 9 4 2 4 2 4 2" xfId="5083" xr:uid="{48B30802-6B52-4578-A5C4-C7C13468A150}"/>
    <cellStyle name="Normal 9 4 2 4 2 5" xfId="5079" xr:uid="{CCA388BC-F119-45EC-8843-830556FDA6F8}"/>
    <cellStyle name="Normal 9 4 2 4 3" xfId="3293" xr:uid="{A9E734C7-CD7B-445D-A574-47F4C6690C6E}"/>
    <cellStyle name="Normal 9 4 2 4 3 2" xfId="4270" xr:uid="{4F7E71AF-2EBC-4F6C-BBB1-729B073D06F1}"/>
    <cellStyle name="Normal 9 4 2 4 3 2 2" xfId="5085" xr:uid="{951EB16D-262A-4285-982E-17573CAFD7AE}"/>
    <cellStyle name="Normal 9 4 2 4 3 3" xfId="5084" xr:uid="{0A696966-6223-4E61-8F80-4A816F02E26B}"/>
    <cellStyle name="Normal 9 4 2 4 4" xfId="3294" xr:uid="{DC7FEBBA-CC56-40D6-96FC-5EF4CE97DDAF}"/>
    <cellStyle name="Normal 9 4 2 4 4 2" xfId="5086" xr:uid="{94BB96E2-0236-4A60-B00E-96E80B3F58FC}"/>
    <cellStyle name="Normal 9 4 2 4 5" xfId="3295" xr:uid="{8DE7B1EA-9A22-4B40-B828-D5462898E796}"/>
    <cellStyle name="Normal 9 4 2 4 5 2" xfId="5087" xr:uid="{523B4CA8-AE66-4130-92E1-7ABA68EB0408}"/>
    <cellStyle name="Normal 9 4 2 4 6" xfId="5078" xr:uid="{06136264-495C-438B-B2AC-4C97EE517DA5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3E03AB0E-3E01-4541-AD80-7DB1BCB94CF4}"/>
    <cellStyle name="Normal 9 4 2 5 2 3" xfId="5089" xr:uid="{457216AF-7145-46BD-B7B9-667D17E49865}"/>
    <cellStyle name="Normal 9 4 2 5 3" xfId="3298" xr:uid="{515F52F5-1FF6-4780-AB0D-57AC1901353A}"/>
    <cellStyle name="Normal 9 4 2 5 3 2" xfId="5091" xr:uid="{2DF8E233-E99B-4239-96B1-EE6046858C6E}"/>
    <cellStyle name="Normal 9 4 2 5 4" xfId="3299" xr:uid="{E7E48E44-7E34-4478-905F-783CE06C0F36}"/>
    <cellStyle name="Normal 9 4 2 5 4 2" xfId="5092" xr:uid="{B2397ECC-E73A-47AB-B68B-62AB20CC1589}"/>
    <cellStyle name="Normal 9 4 2 5 5" xfId="5088" xr:uid="{B5D2D401-1FA8-45ED-BDFA-936BEA82B40F}"/>
    <cellStyle name="Normal 9 4 2 6" xfId="3300" xr:uid="{5C803D0A-6AEB-4A8F-8E80-8D3622118DA2}"/>
    <cellStyle name="Normal 9 4 2 6 2" xfId="3301" xr:uid="{EBA2872D-81A5-4177-BD14-9D3F5247FA3D}"/>
    <cellStyle name="Normal 9 4 2 6 2 2" xfId="5094" xr:uid="{F7C50B5D-AD9D-43FF-AACE-8669F963E170}"/>
    <cellStyle name="Normal 9 4 2 6 3" xfId="3302" xr:uid="{30B89C50-1B50-431D-AE16-A9B691624786}"/>
    <cellStyle name="Normal 9 4 2 6 3 2" xfId="5095" xr:uid="{4C0FBD89-7D7A-43B6-A5CA-1B1177427D23}"/>
    <cellStyle name="Normal 9 4 2 6 4" xfId="3303" xr:uid="{E02EA51D-AE4E-4A27-B385-1D45F1D7B0F0}"/>
    <cellStyle name="Normal 9 4 2 6 4 2" xfId="5096" xr:uid="{CDB17213-B893-4A05-AE30-C271FDF6A1B7}"/>
    <cellStyle name="Normal 9 4 2 6 5" xfId="5093" xr:uid="{053B429D-A256-4A12-B989-7EDE424331C1}"/>
    <cellStyle name="Normal 9 4 2 7" xfId="3304" xr:uid="{717EC764-6200-4781-9DBE-7AE01DC492DD}"/>
    <cellStyle name="Normal 9 4 2 7 2" xfId="5097" xr:uid="{E8B84588-51B3-4412-965F-CA672F4A8B9B}"/>
    <cellStyle name="Normal 9 4 2 8" xfId="3305" xr:uid="{D54AE50E-6751-456D-B814-0BC1D4404099}"/>
    <cellStyle name="Normal 9 4 2 8 2" xfId="5098" xr:uid="{D5BA68C2-F790-452E-9E51-03F51ED5B82A}"/>
    <cellStyle name="Normal 9 4 2 9" xfId="3306" xr:uid="{B26C6B3A-C714-4834-A076-37A046B30935}"/>
    <cellStyle name="Normal 9 4 2 9 2" xfId="5099" xr:uid="{A4C72EFE-2CD9-49A1-A89A-7F372EA0AAA3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5076079E-C78D-47B3-9F33-B7D9C211EF85}"/>
    <cellStyle name="Normal 9 4 3 2 2 2 2 2 2" xfId="5475" xr:uid="{628F41F4-1E7C-47BA-9A8E-7A043BCA7FB0}"/>
    <cellStyle name="Normal 9 4 3 2 2 2 2 2 3" xfId="5104" xr:uid="{15F58868-D752-4CBF-937A-8F8BB95B7E22}"/>
    <cellStyle name="Normal 9 4 3 2 2 2 3" xfId="4754" xr:uid="{D07E0C04-51D3-47A6-BB30-E288C888103F}"/>
    <cellStyle name="Normal 9 4 3 2 2 2 3 2" xfId="5476" xr:uid="{534112CA-E1D1-4F52-8481-BD1FC6372093}"/>
    <cellStyle name="Normal 9 4 3 2 2 2 3 3" xfId="5103" xr:uid="{600CC97E-5231-45F1-AB66-0F11ADDE77E1}"/>
    <cellStyle name="Normal 9 4 3 2 2 3" xfId="3311" xr:uid="{11006371-3CA0-4985-B591-71D72B539045}"/>
    <cellStyle name="Normal 9 4 3 2 2 3 2" xfId="4755" xr:uid="{B5398CF1-9D52-4A76-A446-2C9C2CB40FCA}"/>
    <cellStyle name="Normal 9 4 3 2 2 3 2 2" xfId="5477" xr:uid="{B407D7C4-AA93-40EF-80AD-C12F94B74F22}"/>
    <cellStyle name="Normal 9 4 3 2 2 3 2 3" xfId="5105" xr:uid="{88D590C8-F15C-46EB-AAE2-914911476FF5}"/>
    <cellStyle name="Normal 9 4 3 2 2 4" xfId="3312" xr:uid="{E62A273D-F6D5-433E-B6BD-74AE87A1D16D}"/>
    <cellStyle name="Normal 9 4 3 2 2 4 2" xfId="5106" xr:uid="{BEB76A70-6246-41B7-8FA0-473960FE87DE}"/>
    <cellStyle name="Normal 9 4 3 2 2 5" xfId="5102" xr:uid="{A37C37F1-41E5-48C7-94AF-597A0CB60FC5}"/>
    <cellStyle name="Normal 9 4 3 2 3" xfId="3313" xr:uid="{CDF820E3-1F8D-4790-8EBB-F35BAB48E074}"/>
    <cellStyle name="Normal 9 4 3 2 3 2" xfId="3314" xr:uid="{C6D6D191-4345-4124-95DB-DA72114A04AD}"/>
    <cellStyle name="Normal 9 4 3 2 3 2 2" xfId="4756" xr:uid="{63BD3652-1E13-4A2A-8514-F3DA79DCF89D}"/>
    <cellStyle name="Normal 9 4 3 2 3 2 2 2" xfId="5478" xr:uid="{045CD967-B3CE-4EDC-B002-B7119F9FDE79}"/>
    <cellStyle name="Normal 9 4 3 2 3 2 2 3" xfId="5108" xr:uid="{CAF24E1D-CF07-4AAE-A798-FF47F42C1241}"/>
    <cellStyle name="Normal 9 4 3 2 3 3" xfId="3315" xr:uid="{F82A6596-11F2-4F37-AE15-33682F6E3CCA}"/>
    <cellStyle name="Normal 9 4 3 2 3 3 2" xfId="5109" xr:uid="{A178343C-3DCB-439B-A4BE-2C2A1DAA213B}"/>
    <cellStyle name="Normal 9 4 3 2 3 4" xfId="3316" xr:uid="{93A4C50D-082E-4EAA-80B5-ABA592ACE146}"/>
    <cellStyle name="Normal 9 4 3 2 3 4 2" xfId="5110" xr:uid="{9021115C-CDD2-42E6-AED6-A6421AA3C7A8}"/>
    <cellStyle name="Normal 9 4 3 2 3 5" xfId="5107" xr:uid="{AD0AA077-BF35-4657-947A-FDC954A0A308}"/>
    <cellStyle name="Normal 9 4 3 2 4" xfId="3317" xr:uid="{0989A098-235A-42A9-8FF4-60D3A72B6897}"/>
    <cellStyle name="Normal 9 4 3 2 4 2" xfId="4757" xr:uid="{41F2685B-72D0-4E7D-9822-CCADAF785ED7}"/>
    <cellStyle name="Normal 9 4 3 2 4 2 2" xfId="5479" xr:uid="{44C461AF-CAE7-44C8-9540-814ED861737B}"/>
    <cellStyle name="Normal 9 4 3 2 4 2 3" xfId="5111" xr:uid="{53E0A707-839D-4E69-BE03-3D658AA39304}"/>
    <cellStyle name="Normal 9 4 3 2 5" xfId="3318" xr:uid="{74781C37-F52E-4614-9623-0B5315CC4C21}"/>
    <cellStyle name="Normal 9 4 3 2 5 2" xfId="5112" xr:uid="{BF844B7B-71C8-4401-BE95-B0162B824A3F}"/>
    <cellStyle name="Normal 9 4 3 2 6" xfId="3319" xr:uid="{47557503-8191-4F66-A55C-0066518F1329}"/>
    <cellStyle name="Normal 9 4 3 2 6 2" xfId="5113" xr:uid="{D5DED9B1-96AA-49F1-B0D8-ABDF1188E733}"/>
    <cellStyle name="Normal 9 4 3 2 7" xfId="5101" xr:uid="{8875E714-84DA-4878-B151-DC298B3B83EF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ABBB8F9B-16C9-4A4F-ABCB-EB4B40CD9EF4}"/>
    <cellStyle name="Normal 9 4 3 3 2 2 2 2" xfId="5480" xr:uid="{BD7EFEAA-C365-463B-8FA0-DEA9430ED51F}"/>
    <cellStyle name="Normal 9 4 3 3 2 2 2 3" xfId="5116" xr:uid="{946ED122-2943-46E7-9795-F46E06434B34}"/>
    <cellStyle name="Normal 9 4 3 3 2 3" xfId="3323" xr:uid="{7540B3B3-BE63-4382-8788-035841DB8000}"/>
    <cellStyle name="Normal 9 4 3 3 2 3 2" xfId="5117" xr:uid="{4CEE5DE0-33D6-40B2-99AB-A10515FDB553}"/>
    <cellStyle name="Normal 9 4 3 3 2 4" xfId="3324" xr:uid="{4D05D9EA-2B64-4F3B-97E4-EE0965D522EA}"/>
    <cellStyle name="Normal 9 4 3 3 2 4 2" xfId="5118" xr:uid="{3C22BEE5-7595-40D1-B1A5-E425491BDC34}"/>
    <cellStyle name="Normal 9 4 3 3 2 5" xfId="5115" xr:uid="{32051ED7-02A2-4516-9B53-DC648463E891}"/>
    <cellStyle name="Normal 9 4 3 3 3" xfId="3325" xr:uid="{1695321A-5755-4761-9344-30D1F8022A20}"/>
    <cellStyle name="Normal 9 4 3 3 3 2" xfId="4759" xr:uid="{738219D1-2749-4B38-96ED-DB7C048EF4E5}"/>
    <cellStyle name="Normal 9 4 3 3 3 2 2" xfId="5481" xr:uid="{D26885B5-C1EB-4DC1-A982-F8ABB6C16D66}"/>
    <cellStyle name="Normal 9 4 3 3 3 2 3" xfId="5119" xr:uid="{B1CD29CE-92E8-4536-ADB7-272D3FC6EBF8}"/>
    <cellStyle name="Normal 9 4 3 3 4" xfId="3326" xr:uid="{E5D4892A-4307-46D8-9909-A239FFC90172}"/>
    <cellStyle name="Normal 9 4 3 3 4 2" xfId="5120" xr:uid="{AEB7B339-6048-49EC-AF40-8FC44D0AC20C}"/>
    <cellStyle name="Normal 9 4 3 3 5" xfId="3327" xr:uid="{4FF37372-DFBC-4372-9252-087A62240A77}"/>
    <cellStyle name="Normal 9 4 3 3 5 2" xfId="5121" xr:uid="{A45D8B01-517E-4F65-8CF4-33301E975479}"/>
    <cellStyle name="Normal 9 4 3 3 6" xfId="5114" xr:uid="{86853A2C-24D7-494A-ABAF-B0FCF8A6DA0B}"/>
    <cellStyle name="Normal 9 4 3 4" xfId="3328" xr:uid="{B65728D1-7259-48BA-B3D2-BD4C2CBF7246}"/>
    <cellStyle name="Normal 9 4 3 4 2" xfId="3329" xr:uid="{BE4EE3B0-ECF7-4EF0-ADD3-F7F9BC0D8FBD}"/>
    <cellStyle name="Normal 9 4 3 4 2 2" xfId="4760" xr:uid="{BE95DA85-6774-462B-AA09-BFB8CC4CB337}"/>
    <cellStyle name="Normal 9 4 3 4 2 2 2" xfId="5482" xr:uid="{B2ECC854-13A5-4FA4-8B58-A985A2E6A248}"/>
    <cellStyle name="Normal 9 4 3 4 2 2 3" xfId="5123" xr:uid="{C86C9D10-9422-49FF-8B8D-C4A6E7C98CFE}"/>
    <cellStyle name="Normal 9 4 3 4 3" xfId="3330" xr:uid="{B566C851-B38D-41FF-BF26-4880290593F5}"/>
    <cellStyle name="Normal 9 4 3 4 3 2" xfId="5124" xr:uid="{FCA5F9A5-8F03-40A9-9059-7086665E7B0F}"/>
    <cellStyle name="Normal 9 4 3 4 4" xfId="3331" xr:uid="{C4DF18AD-95DD-4803-8718-861871550545}"/>
    <cellStyle name="Normal 9 4 3 4 4 2" xfId="5125" xr:uid="{625207FE-296A-4935-AAD0-6F1366A73C7A}"/>
    <cellStyle name="Normal 9 4 3 4 5" xfId="5122" xr:uid="{21FFEB54-9697-4020-A540-37FA9E0D3DEC}"/>
    <cellStyle name="Normal 9 4 3 5" xfId="3332" xr:uid="{6BE34A0C-5247-4E0E-8C18-CBEF482FD451}"/>
    <cellStyle name="Normal 9 4 3 5 2" xfId="3333" xr:uid="{69C0B82B-E59E-451D-8DA8-F3B070829995}"/>
    <cellStyle name="Normal 9 4 3 5 2 2" xfId="5127" xr:uid="{376ACABB-6D92-45EE-8CCE-B2AA5D0936AC}"/>
    <cellStyle name="Normal 9 4 3 5 3" xfId="3334" xr:uid="{C658907C-AF6D-45D3-88AB-E4B8019AE96D}"/>
    <cellStyle name="Normal 9 4 3 5 3 2" xfId="5128" xr:uid="{66E654CE-F2AF-433F-9041-C31FB8D937D3}"/>
    <cellStyle name="Normal 9 4 3 5 4" xfId="3335" xr:uid="{8BAF2CE6-A7BF-40F0-8222-1362BA7F2706}"/>
    <cellStyle name="Normal 9 4 3 5 4 2" xfId="5129" xr:uid="{26C6DAB9-ECF7-471E-9371-D19495F402EF}"/>
    <cellStyle name="Normal 9 4 3 5 5" xfId="5126" xr:uid="{2E078D9F-6FED-49EB-8EFF-448191005B0D}"/>
    <cellStyle name="Normal 9 4 3 6" xfId="3336" xr:uid="{663F01B0-33FA-4D39-B6E1-F587E2B0AF15}"/>
    <cellStyle name="Normal 9 4 3 6 2" xfId="5130" xr:uid="{FD20C97D-E4D5-4E8F-8A08-4730DD7D552E}"/>
    <cellStyle name="Normal 9 4 3 7" xfId="3337" xr:uid="{ED672016-18E9-4ABB-90F2-C09EC1FDC260}"/>
    <cellStyle name="Normal 9 4 3 7 2" xfId="5131" xr:uid="{C5B233E1-9913-4C98-BAD8-4A8145F16B28}"/>
    <cellStyle name="Normal 9 4 3 8" xfId="3338" xr:uid="{818A346A-71F6-4324-9525-50E86AB2A0BA}"/>
    <cellStyle name="Normal 9 4 3 8 2" xfId="5132" xr:uid="{0B79C5CD-ECA6-49B9-AE6B-0A8D142A7547}"/>
    <cellStyle name="Normal 9 4 3 9" xfId="5100" xr:uid="{F5F8BB7E-63EF-472F-9536-CDF96B6D8CA6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B74AC254-D3BA-464C-AB90-28D79B147642}"/>
    <cellStyle name="Normal 9 4 4 2 2 2 3" xfId="5136" xr:uid="{AB8EF69D-BFF4-4598-9841-E88774E941BA}"/>
    <cellStyle name="Normal 9 4 4 2 2 3" xfId="3343" xr:uid="{1B8C1CF7-E5C9-4880-B588-E7606850BBF2}"/>
    <cellStyle name="Normal 9 4 4 2 2 3 2" xfId="5138" xr:uid="{4369D02D-569A-4536-A7CC-4A971F843CFF}"/>
    <cellStyle name="Normal 9 4 4 2 2 4" xfId="3344" xr:uid="{A6BBA61C-2B58-4B6A-8522-D19F9275B174}"/>
    <cellStyle name="Normal 9 4 4 2 2 4 2" xfId="5139" xr:uid="{EEDEEECB-E183-477F-8F22-6E7F69B4AEB1}"/>
    <cellStyle name="Normal 9 4 4 2 2 5" xfId="5135" xr:uid="{DBFEE773-141D-457A-8DCF-0C6265F79DE9}"/>
    <cellStyle name="Normal 9 4 4 2 3" xfId="3345" xr:uid="{58AD18EB-8B28-4CCF-A2F5-A6C00EBA9C96}"/>
    <cellStyle name="Normal 9 4 4 2 3 2" xfId="4274" xr:uid="{7633241B-2A2F-4012-9F3C-417098F53043}"/>
    <cellStyle name="Normal 9 4 4 2 3 2 2" xfId="5141" xr:uid="{24FB3A27-8FFF-443C-91B0-CD64D46D4CE5}"/>
    <cellStyle name="Normal 9 4 4 2 3 3" xfId="5140" xr:uid="{D4562667-BA8D-4A6B-8360-B4F791E8EC1E}"/>
    <cellStyle name="Normal 9 4 4 2 4" xfId="3346" xr:uid="{3F26112B-9D0F-4391-92B1-84B930FB740C}"/>
    <cellStyle name="Normal 9 4 4 2 4 2" xfId="5142" xr:uid="{14B1C738-8F7F-4C27-948A-AB09467FA04A}"/>
    <cellStyle name="Normal 9 4 4 2 5" xfId="3347" xr:uid="{97EBE7D5-F65F-460B-9708-FD331A512542}"/>
    <cellStyle name="Normal 9 4 4 2 5 2" xfId="5143" xr:uid="{DB4AC182-D877-45BE-9B57-7C2928391ABF}"/>
    <cellStyle name="Normal 9 4 4 2 6" xfId="5134" xr:uid="{6E759BF2-503E-463C-A4C4-16F8DCDD7927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B793BC5C-9732-43A4-AF5B-DC2012F8C579}"/>
    <cellStyle name="Normal 9 4 4 3 2 3" xfId="5145" xr:uid="{CD8FDB6E-4550-4E9B-A303-6B7D2E8D24D9}"/>
    <cellStyle name="Normal 9 4 4 3 3" xfId="3350" xr:uid="{677283A2-FBAA-4A7D-BF93-5C581F8828B9}"/>
    <cellStyle name="Normal 9 4 4 3 3 2" xfId="5147" xr:uid="{B34653FF-2561-4B32-B1C0-6AF51DF3670C}"/>
    <cellStyle name="Normal 9 4 4 3 4" xfId="3351" xr:uid="{086C0F03-BD4C-4343-9F4F-C5C72CC9C108}"/>
    <cellStyle name="Normal 9 4 4 3 4 2" xfId="5148" xr:uid="{12C249A2-96CA-43CF-B19A-ED1AD44C1D96}"/>
    <cellStyle name="Normal 9 4 4 3 5" xfId="5144" xr:uid="{05091C5E-8063-4F10-8EF1-09165D7EEC7D}"/>
    <cellStyle name="Normal 9 4 4 4" xfId="3352" xr:uid="{373083DB-45F7-467D-8220-0D1AFD273947}"/>
    <cellStyle name="Normal 9 4 4 4 2" xfId="3353" xr:uid="{321DF2AC-9CAD-420A-9817-3F63C8157AEA}"/>
    <cellStyle name="Normal 9 4 4 4 2 2" xfId="5150" xr:uid="{8F0F12E4-D34F-4AB4-B317-6359CF02364A}"/>
    <cellStyle name="Normal 9 4 4 4 3" xfId="3354" xr:uid="{B396A407-E763-4E74-9620-D29DAC74A0C9}"/>
    <cellStyle name="Normal 9 4 4 4 3 2" xfId="5151" xr:uid="{661103D3-5743-48CE-AC8C-330F52DF8CC6}"/>
    <cellStyle name="Normal 9 4 4 4 4" xfId="3355" xr:uid="{49057117-C5D1-4F54-9358-182822105648}"/>
    <cellStyle name="Normal 9 4 4 4 4 2" xfId="5152" xr:uid="{A54BE89D-4FB2-49D6-A8A5-62887C19ECFF}"/>
    <cellStyle name="Normal 9 4 4 4 5" xfId="5149" xr:uid="{2B737C78-B960-46FD-B8F6-8E3BE287BCD7}"/>
    <cellStyle name="Normal 9 4 4 5" xfId="3356" xr:uid="{C64D3DB9-8FB5-481D-8C0E-356859EB31C3}"/>
    <cellStyle name="Normal 9 4 4 5 2" xfId="5153" xr:uid="{04EFC8BB-F42E-4551-9AEC-11E03FE87722}"/>
    <cellStyle name="Normal 9 4 4 6" xfId="3357" xr:uid="{CE611F52-669B-4434-9538-3DE5D1953BF8}"/>
    <cellStyle name="Normal 9 4 4 6 2" xfId="5154" xr:uid="{74DC8A44-72C8-4F6A-A73B-B1B46A4BEC75}"/>
    <cellStyle name="Normal 9 4 4 7" xfId="3358" xr:uid="{E42AA119-7F29-4E69-B4D7-3893569B3A67}"/>
    <cellStyle name="Normal 9 4 4 7 2" xfId="5155" xr:uid="{353D2D93-8680-4157-8458-89620908F018}"/>
    <cellStyle name="Normal 9 4 4 8" xfId="5133" xr:uid="{D011A0FB-5B91-47E6-A1F6-3FD18895789B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0FD346F2-2CAE-45E4-B04D-53346796D4D4}"/>
    <cellStyle name="Normal 9 4 5 2 2 3" xfId="5158" xr:uid="{5C926CF5-8CE7-4377-9F87-E39538EA01DE}"/>
    <cellStyle name="Normal 9 4 5 2 3" xfId="3362" xr:uid="{DC9331B7-1C1E-4DEF-8ACA-BBB92E1435CA}"/>
    <cellStyle name="Normal 9 4 5 2 3 2" xfId="5160" xr:uid="{5DC07D49-75F4-461A-BD19-77683681116D}"/>
    <cellStyle name="Normal 9 4 5 2 4" xfId="3363" xr:uid="{A08CA7CB-1D88-4572-B0F9-EF195DDDD5C2}"/>
    <cellStyle name="Normal 9 4 5 2 4 2" xfId="5161" xr:uid="{5059AD25-526F-4B85-A235-56F174D1E1D7}"/>
    <cellStyle name="Normal 9 4 5 2 5" xfId="5157" xr:uid="{B170714D-86B6-4B8B-8889-701719201119}"/>
    <cellStyle name="Normal 9 4 5 3" xfId="3364" xr:uid="{A1E9C33C-C94E-4FFB-BAAF-493B0788A2C1}"/>
    <cellStyle name="Normal 9 4 5 3 2" xfId="3365" xr:uid="{3876BB89-BE58-496A-92CB-3F4DBDAC9F60}"/>
    <cellStyle name="Normal 9 4 5 3 2 2" xfId="5163" xr:uid="{F4D94072-81C9-451C-B0D6-DDD23DD15CD2}"/>
    <cellStyle name="Normal 9 4 5 3 3" xfId="3366" xr:uid="{F73D1800-06A9-4D99-8554-9DB4BC2DCF62}"/>
    <cellStyle name="Normal 9 4 5 3 3 2" xfId="5164" xr:uid="{05F27179-A263-4252-BC42-E2EB3054EE7D}"/>
    <cellStyle name="Normal 9 4 5 3 4" xfId="3367" xr:uid="{41C66C3B-088B-4235-9A2A-04856B8649BA}"/>
    <cellStyle name="Normal 9 4 5 3 4 2" xfId="5165" xr:uid="{77BC50CC-5BFE-4E0E-9241-83B0250C918F}"/>
    <cellStyle name="Normal 9 4 5 3 5" xfId="5162" xr:uid="{5357E8CF-A02E-433E-A143-0163BE44A999}"/>
    <cellStyle name="Normal 9 4 5 4" xfId="3368" xr:uid="{E2116F0C-A7ED-4018-B37E-6460DD191EFB}"/>
    <cellStyle name="Normal 9 4 5 4 2" xfId="5166" xr:uid="{DA2FB6E0-CB6A-4C1B-BCA1-9B22249B1A93}"/>
    <cellStyle name="Normal 9 4 5 5" xfId="3369" xr:uid="{10597110-38DF-4F4E-BF64-F79F5D4481D5}"/>
    <cellStyle name="Normal 9 4 5 5 2" xfId="5167" xr:uid="{AD787D15-9E46-4ED5-B794-E3CA5363B5CD}"/>
    <cellStyle name="Normal 9 4 5 6" xfId="3370" xr:uid="{6193CB2F-0D4F-4003-B651-78D0486386BF}"/>
    <cellStyle name="Normal 9 4 5 6 2" xfId="5168" xr:uid="{C1B0995C-E9CD-48DF-88FA-0FF712B2A6FF}"/>
    <cellStyle name="Normal 9 4 5 7" xfId="5156" xr:uid="{00E9DA4B-2529-4FAB-9CD0-9E7F664A5E63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100958F2-B316-4358-90CA-DEDD504BA023}"/>
    <cellStyle name="Normal 9 4 6 2 3" xfId="3374" xr:uid="{936E98DF-DA76-41C5-997F-EDEF1086A88A}"/>
    <cellStyle name="Normal 9 4 6 2 3 2" xfId="5172" xr:uid="{6405ED7A-E6E4-452A-BFBB-FCF0657C9522}"/>
    <cellStyle name="Normal 9 4 6 2 4" xfId="3375" xr:uid="{D86FE3C7-4910-4F6A-AFE5-FB872984644E}"/>
    <cellStyle name="Normal 9 4 6 2 4 2" xfId="5173" xr:uid="{D596C6BB-DE77-49EB-8A5F-04D47DCAEE50}"/>
    <cellStyle name="Normal 9 4 6 2 5" xfId="5170" xr:uid="{C0F9369B-05B5-4D0C-AE6C-ABCFD846A186}"/>
    <cellStyle name="Normal 9 4 6 3" xfId="3376" xr:uid="{7D42B768-6197-45F7-A266-F5094882D122}"/>
    <cellStyle name="Normal 9 4 6 3 2" xfId="5174" xr:uid="{98C9C26A-C22C-49D7-B0F7-3F0EFCE77EFD}"/>
    <cellStyle name="Normal 9 4 6 4" xfId="3377" xr:uid="{7DB71026-A14B-43C5-8F56-41602DDF0746}"/>
    <cellStyle name="Normal 9 4 6 4 2" xfId="5175" xr:uid="{8A4C4B02-7803-442B-9AA6-5F67CEDC4539}"/>
    <cellStyle name="Normal 9 4 6 5" xfId="3378" xr:uid="{331CA8AB-5B2B-4241-B49C-65027FE1626C}"/>
    <cellStyle name="Normal 9 4 6 5 2" xfId="5176" xr:uid="{BEBC5A0F-CF27-485A-A8EA-47B42C886E9B}"/>
    <cellStyle name="Normal 9 4 6 6" xfId="5169" xr:uid="{8FD35B6C-9AC9-490F-8FE8-C4767508E3D9}"/>
    <cellStyle name="Normal 9 4 7" xfId="3379" xr:uid="{23E879BA-5EDE-4527-B83F-BD3E7C5CD9E1}"/>
    <cellStyle name="Normal 9 4 7 2" xfId="3380" xr:uid="{FE6BB645-9DCD-439A-AA54-1D20CA64AABA}"/>
    <cellStyle name="Normal 9 4 7 2 2" xfId="5178" xr:uid="{F7A175C6-D50C-4189-AAAC-C513996647B4}"/>
    <cellStyle name="Normal 9 4 7 3" xfId="3381" xr:uid="{63EACFD9-C165-4BCD-83BB-E9C03CCCBB36}"/>
    <cellStyle name="Normal 9 4 7 3 2" xfId="5179" xr:uid="{0CCD5382-849D-4517-ADF5-8B7F6D8E71AA}"/>
    <cellStyle name="Normal 9 4 7 4" xfId="3382" xr:uid="{A237818C-2634-4E2F-A320-E14CE2E43306}"/>
    <cellStyle name="Normal 9 4 7 4 2" xfId="5180" xr:uid="{908DCB15-9615-4D03-A9DB-7007ABD387B8}"/>
    <cellStyle name="Normal 9 4 7 5" xfId="5177" xr:uid="{DE109E66-FCFA-4A8F-90C0-2877D0D3B719}"/>
    <cellStyle name="Normal 9 4 8" xfId="3383" xr:uid="{4B3F0F96-7698-4C1B-9352-DFB8A143B4C0}"/>
    <cellStyle name="Normal 9 4 8 2" xfId="3384" xr:uid="{1652C9F7-EF06-4CE0-89E5-AD33D943B7C8}"/>
    <cellStyle name="Normal 9 4 8 2 2" xfId="5182" xr:uid="{C934169D-91D4-4DC6-A1E0-E561F8C52F1D}"/>
    <cellStyle name="Normal 9 4 8 3" xfId="3385" xr:uid="{42C48E4C-0A45-4969-A540-285C636278BC}"/>
    <cellStyle name="Normal 9 4 8 3 2" xfId="5183" xr:uid="{50A300A7-AB96-41DA-AB43-2CCD1A6FD8A4}"/>
    <cellStyle name="Normal 9 4 8 4" xfId="3386" xr:uid="{6ED60723-E769-4128-AB65-7053B9A54F85}"/>
    <cellStyle name="Normal 9 4 8 4 2" xfId="5184" xr:uid="{53F21842-113E-4A34-AB74-D09E7DFE7684}"/>
    <cellStyle name="Normal 9 4 8 5" xfId="5181" xr:uid="{D8535450-C3C5-47C7-9370-FDA49381F48F}"/>
    <cellStyle name="Normal 9 4 9" xfId="3387" xr:uid="{0A0D880C-0BFC-41C8-B227-974676FB3A25}"/>
    <cellStyle name="Normal 9 4 9 2" xfId="5185" xr:uid="{03EBED5D-D4E6-430C-90FA-F58B2198C984}"/>
    <cellStyle name="Normal 9 5" xfId="3388" xr:uid="{F86CC073-51FB-4947-B60F-A224C8F5AAAD}"/>
    <cellStyle name="Normal 9 5 10" xfId="3389" xr:uid="{A9761081-2313-4CCE-946F-97186494E246}"/>
    <cellStyle name="Normal 9 5 10 2" xfId="5187" xr:uid="{716025DE-BF48-469E-83F5-3FE0C84C8EC2}"/>
    <cellStyle name="Normal 9 5 11" xfId="3390" xr:uid="{D20600A0-E03E-4CBD-8164-D0D21344248F}"/>
    <cellStyle name="Normal 9 5 11 2" xfId="5188" xr:uid="{4CA3D9AC-87F8-45CB-9C39-36CA546F589A}"/>
    <cellStyle name="Normal 9 5 12" xfId="5186" xr:uid="{24FC629F-F92F-422F-B462-A5AE6B410F9F}"/>
    <cellStyle name="Normal 9 5 2" xfId="3391" xr:uid="{A630278B-53B1-4F67-ABBD-AD5D7E85E57A}"/>
    <cellStyle name="Normal 9 5 2 10" xfId="5189" xr:uid="{62C09356-C9BE-4492-A97E-4D6BD47D86B3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84BE0C5A-DEDF-4C05-9729-3073D208D1C4}"/>
    <cellStyle name="Normal 9 5 2 2 2 2 3" xfId="3396" xr:uid="{3E2CCF73-B1F9-4F05-80C1-CDC65940B91F}"/>
    <cellStyle name="Normal 9 5 2 2 2 2 3 2" xfId="5194" xr:uid="{F79D7971-35BD-4F6A-88FA-9A3D4449796F}"/>
    <cellStyle name="Normal 9 5 2 2 2 2 4" xfId="3397" xr:uid="{BF6CCD5E-E621-4573-AA38-665E2F75835D}"/>
    <cellStyle name="Normal 9 5 2 2 2 2 4 2" xfId="5195" xr:uid="{4E4D4DD2-2696-44F5-A691-2B383483BF02}"/>
    <cellStyle name="Normal 9 5 2 2 2 2 5" xfId="5192" xr:uid="{51620540-FA35-47AE-B9D4-B9E2FD3184D4}"/>
    <cellStyle name="Normal 9 5 2 2 2 3" xfId="3398" xr:uid="{52C60F68-7D3D-4FAB-9822-F8D800416909}"/>
    <cellStyle name="Normal 9 5 2 2 2 3 2" xfId="3399" xr:uid="{A7D84D49-75C3-492F-8483-A4BA44E1ED1E}"/>
    <cellStyle name="Normal 9 5 2 2 2 3 2 2" xfId="5197" xr:uid="{6F72144D-6706-44B2-AACF-D87FA5341D91}"/>
    <cellStyle name="Normal 9 5 2 2 2 3 3" xfId="3400" xr:uid="{DEB0BFC0-6AC8-47D9-B90F-FD577C17CA56}"/>
    <cellStyle name="Normal 9 5 2 2 2 3 3 2" xfId="5198" xr:uid="{AEE2D406-35BA-4399-8F47-4E04FD969F50}"/>
    <cellStyle name="Normal 9 5 2 2 2 3 4" xfId="3401" xr:uid="{03CA0861-E115-40D7-AD98-93C13EA8709B}"/>
    <cellStyle name="Normal 9 5 2 2 2 3 4 2" xfId="5199" xr:uid="{32A7F68F-61F7-406D-A998-8879224554B9}"/>
    <cellStyle name="Normal 9 5 2 2 2 3 5" xfId="5196" xr:uid="{8B0642EB-69EE-4565-B618-D1599A0F8EF2}"/>
    <cellStyle name="Normal 9 5 2 2 2 4" xfId="3402" xr:uid="{5D86A963-245A-49A6-A2B1-B654F7A5EFF0}"/>
    <cellStyle name="Normal 9 5 2 2 2 4 2" xfId="5200" xr:uid="{40ECBE63-48DA-47F1-BAF2-71BAE049DB96}"/>
    <cellStyle name="Normal 9 5 2 2 2 5" xfId="3403" xr:uid="{0D7CCE81-E84A-4D9A-80E7-BF2B58D2C1DD}"/>
    <cellStyle name="Normal 9 5 2 2 2 5 2" xfId="5201" xr:uid="{88F29B6B-C0DF-4F41-910E-C704FFDA40F8}"/>
    <cellStyle name="Normal 9 5 2 2 2 6" xfId="3404" xr:uid="{FE0A2B1A-1FB6-4859-A93A-8CAF03C86E3D}"/>
    <cellStyle name="Normal 9 5 2 2 2 6 2" xfId="5202" xr:uid="{DE5DC3E7-1652-461F-933E-7523C6BC1837}"/>
    <cellStyle name="Normal 9 5 2 2 2 7" xfId="5191" xr:uid="{162C93B2-B12C-43D0-B910-37EDEBE17360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57EFF74C-2138-43D0-85B5-CDD40E813ED9}"/>
    <cellStyle name="Normal 9 5 2 2 3 2 3" xfId="3408" xr:uid="{460C8630-68AB-426D-9D9D-763D724AF965}"/>
    <cellStyle name="Normal 9 5 2 2 3 2 3 2" xfId="5206" xr:uid="{24A1612C-E78F-4ACA-945A-6CDB5621FB4C}"/>
    <cellStyle name="Normal 9 5 2 2 3 2 4" xfId="3409" xr:uid="{D555BAE4-2377-4ABA-9575-DA6DB052A73A}"/>
    <cellStyle name="Normal 9 5 2 2 3 2 4 2" xfId="5207" xr:uid="{ECF0CC9A-2F50-4A21-8BC0-F7BEA1B58B87}"/>
    <cellStyle name="Normal 9 5 2 2 3 2 5" xfId="5204" xr:uid="{F878F1FA-EEC5-4F06-9DE8-FA8DA3708057}"/>
    <cellStyle name="Normal 9 5 2 2 3 3" xfId="3410" xr:uid="{C505AA95-563E-408B-A1CC-731CD37B53A9}"/>
    <cellStyle name="Normal 9 5 2 2 3 3 2" xfId="5208" xr:uid="{A3B94D23-4265-482B-80F7-011F3F4B48F5}"/>
    <cellStyle name="Normal 9 5 2 2 3 4" xfId="3411" xr:uid="{D68FF109-AC44-43B9-9469-DF21F3BAECA0}"/>
    <cellStyle name="Normal 9 5 2 2 3 4 2" xfId="5209" xr:uid="{807EA08C-DD96-4520-917A-155CAAF18416}"/>
    <cellStyle name="Normal 9 5 2 2 3 5" xfId="3412" xr:uid="{48D2BC56-2EE9-4334-A763-D2EDC87911F4}"/>
    <cellStyle name="Normal 9 5 2 2 3 5 2" xfId="5210" xr:uid="{51D6C21A-51FA-4EE5-AD3E-602403095FDD}"/>
    <cellStyle name="Normal 9 5 2 2 3 6" xfId="5203" xr:uid="{367D4247-D71D-4BE4-8B40-69B14C3D08EA}"/>
    <cellStyle name="Normal 9 5 2 2 4" xfId="3413" xr:uid="{19746D52-1266-4886-850F-DE49B8F1E5D1}"/>
    <cellStyle name="Normal 9 5 2 2 4 2" xfId="3414" xr:uid="{8F02253D-2DA7-4DF7-AB36-0A15BE33DDCE}"/>
    <cellStyle name="Normal 9 5 2 2 4 2 2" xfId="5212" xr:uid="{AA323C99-9498-4345-93FE-AB1B65C30035}"/>
    <cellStyle name="Normal 9 5 2 2 4 3" xfId="3415" xr:uid="{A1462127-7D09-4D1D-AA9D-AF764FEC13B9}"/>
    <cellStyle name="Normal 9 5 2 2 4 3 2" xfId="5213" xr:uid="{FADA3EDD-1864-485B-B269-E89F28E343E4}"/>
    <cellStyle name="Normal 9 5 2 2 4 4" xfId="3416" xr:uid="{E5FC1265-8147-4DBD-94DB-054BA3D935D8}"/>
    <cellStyle name="Normal 9 5 2 2 4 4 2" xfId="5214" xr:uid="{B61A04AB-1DAC-40AA-BCE1-56D2AC62D388}"/>
    <cellStyle name="Normal 9 5 2 2 4 5" xfId="5211" xr:uid="{B75DBC10-6EA9-420D-93B9-256E6511F29F}"/>
    <cellStyle name="Normal 9 5 2 2 5" xfId="3417" xr:uid="{D1030FEA-03C9-49A7-8E62-BABCB3AB477F}"/>
    <cellStyle name="Normal 9 5 2 2 5 2" xfId="3418" xr:uid="{9EF967B1-DD50-422B-9C1C-8D416AF67331}"/>
    <cellStyle name="Normal 9 5 2 2 5 2 2" xfId="5216" xr:uid="{224E22AA-DF5C-45D5-9F28-562926BB3DAD}"/>
    <cellStyle name="Normal 9 5 2 2 5 3" xfId="3419" xr:uid="{3ADD6D94-AD84-40E9-A436-ABE7AEFFDEE9}"/>
    <cellStyle name="Normal 9 5 2 2 5 3 2" xfId="5217" xr:uid="{69141C65-4584-4B2C-839A-DD6AEF10D1C7}"/>
    <cellStyle name="Normal 9 5 2 2 5 4" xfId="3420" xr:uid="{EBC5E9A4-78A2-4167-A8DF-A6150A067C14}"/>
    <cellStyle name="Normal 9 5 2 2 5 4 2" xfId="5218" xr:uid="{82443E10-81A5-4F6A-8650-8A347ABE8729}"/>
    <cellStyle name="Normal 9 5 2 2 5 5" xfId="5215" xr:uid="{632DC681-EBA1-457F-A4F8-2152B62CF391}"/>
    <cellStyle name="Normal 9 5 2 2 6" xfId="3421" xr:uid="{5E5DB2A2-9827-4596-869F-B8830BBB12B8}"/>
    <cellStyle name="Normal 9 5 2 2 6 2" xfId="5219" xr:uid="{EE2CB20C-A11C-49BC-A517-6A6F03DAD56D}"/>
    <cellStyle name="Normal 9 5 2 2 7" xfId="3422" xr:uid="{88D7E271-7BDB-49C9-AD74-416A73ED543D}"/>
    <cellStyle name="Normal 9 5 2 2 7 2" xfId="5220" xr:uid="{4C5C2F08-4AF9-4D50-A181-3F9589612ADE}"/>
    <cellStyle name="Normal 9 5 2 2 8" xfId="3423" xr:uid="{08E1DCC5-DF73-4598-A21C-A13B18CBF928}"/>
    <cellStyle name="Normal 9 5 2 2 8 2" xfId="5221" xr:uid="{A0509321-064B-4F3C-A6C7-2413964617D4}"/>
    <cellStyle name="Normal 9 5 2 2 9" xfId="5190" xr:uid="{0A3BA97A-329D-42DD-87D2-E783F1E7E1C1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F8052EEA-7FA0-4401-848B-0F2615A0BEE2}"/>
    <cellStyle name="Normal 9 5 2 3 2 3" xfId="3427" xr:uid="{6CAF1EA0-5483-45FF-99E2-B6981CAE9767}"/>
    <cellStyle name="Normal 9 5 2 3 2 3 2" xfId="5225" xr:uid="{68645C76-661E-4A69-BA43-AF0C2A8DD927}"/>
    <cellStyle name="Normal 9 5 2 3 2 4" xfId="3428" xr:uid="{B47E8974-458C-4AF9-84CC-34D421E180D2}"/>
    <cellStyle name="Normal 9 5 2 3 2 4 2" xfId="5226" xr:uid="{E90514D4-A984-4C67-A1BD-93FCECCAC268}"/>
    <cellStyle name="Normal 9 5 2 3 2 5" xfId="5223" xr:uid="{F3425A3E-03FD-4784-A0CB-C173039D3998}"/>
    <cellStyle name="Normal 9 5 2 3 3" xfId="3429" xr:uid="{DF70A764-65AE-4A06-B0C3-C0EA68E39D1E}"/>
    <cellStyle name="Normal 9 5 2 3 3 2" xfId="3430" xr:uid="{33B9A006-230F-4430-AD81-0A1828F7FF73}"/>
    <cellStyle name="Normal 9 5 2 3 3 2 2" xfId="5228" xr:uid="{7F8E4DE2-B3B6-43E0-A11C-4DD226E7B1B8}"/>
    <cellStyle name="Normal 9 5 2 3 3 3" xfId="3431" xr:uid="{4C6CE248-1EA7-4D82-AF72-DBF364689ED2}"/>
    <cellStyle name="Normal 9 5 2 3 3 3 2" xfId="5229" xr:uid="{2C3DCC60-B9E8-457B-9F75-7D7E69EA44FF}"/>
    <cellStyle name="Normal 9 5 2 3 3 4" xfId="3432" xr:uid="{95A18C9F-E989-4B20-93A6-3A5BC6326BF0}"/>
    <cellStyle name="Normal 9 5 2 3 3 4 2" xfId="5230" xr:uid="{0EE7B3FB-FC2C-4CBA-BFE6-92042E2A38BE}"/>
    <cellStyle name="Normal 9 5 2 3 3 5" xfId="5227" xr:uid="{ABF68217-EC5E-45DE-BF5C-EB6FD11E2FD9}"/>
    <cellStyle name="Normal 9 5 2 3 4" xfId="3433" xr:uid="{63CBE5E3-3D73-45AA-8C1D-E37B4B46874E}"/>
    <cellStyle name="Normal 9 5 2 3 4 2" xfId="5231" xr:uid="{6EB2AB44-CDE5-481B-9980-625124CBD858}"/>
    <cellStyle name="Normal 9 5 2 3 5" xfId="3434" xr:uid="{50BFB28E-AADF-4B76-ABA7-97EA3ECBB478}"/>
    <cellStyle name="Normal 9 5 2 3 5 2" xfId="5232" xr:uid="{EDE79743-D689-4526-9FC5-AA21FFA9B1F9}"/>
    <cellStyle name="Normal 9 5 2 3 6" xfId="3435" xr:uid="{9AFBB40A-5FA7-4E06-8CB0-CD5FD46CC394}"/>
    <cellStyle name="Normal 9 5 2 3 6 2" xfId="5233" xr:uid="{8DAC7298-0D3C-4B2F-8333-040E88AA8FD0}"/>
    <cellStyle name="Normal 9 5 2 3 7" xfId="5222" xr:uid="{D1E3C834-A4E1-4EB8-ADB2-5BBE34D8B747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A4FB277E-A4F5-4DD8-89FE-864BF4581FA2}"/>
    <cellStyle name="Normal 9 5 2 4 2 3" xfId="3439" xr:uid="{99513CF1-4434-4648-9370-365F77384D49}"/>
    <cellStyle name="Normal 9 5 2 4 2 3 2" xfId="5237" xr:uid="{C081FAFA-6F1C-41F1-833E-A1880CBEA9C5}"/>
    <cellStyle name="Normal 9 5 2 4 2 4" xfId="3440" xr:uid="{0BFD76FB-8B12-4A52-80B3-C930DD07FDA4}"/>
    <cellStyle name="Normal 9 5 2 4 2 4 2" xfId="5238" xr:uid="{39D0AAB7-0771-4D53-9EBB-34256515AB10}"/>
    <cellStyle name="Normal 9 5 2 4 2 5" xfId="5235" xr:uid="{FF9B6AA5-0B56-4769-BC0B-7CA7F26CCB46}"/>
    <cellStyle name="Normal 9 5 2 4 3" xfId="3441" xr:uid="{558C0A5C-B690-4755-A11B-3995B5942152}"/>
    <cellStyle name="Normal 9 5 2 4 3 2" xfId="5239" xr:uid="{33BDA9D4-F66E-4DF9-B16A-E1590E87070A}"/>
    <cellStyle name="Normal 9 5 2 4 4" xfId="3442" xr:uid="{731FAB44-C035-4434-BBC2-78D19177F876}"/>
    <cellStyle name="Normal 9 5 2 4 4 2" xfId="5240" xr:uid="{5196762B-89C3-458B-A25D-3564D19EF005}"/>
    <cellStyle name="Normal 9 5 2 4 5" xfId="3443" xr:uid="{5287E35C-CA63-49C4-85CA-9AC4CE3047F9}"/>
    <cellStyle name="Normal 9 5 2 4 5 2" xfId="5241" xr:uid="{92AEE46E-262B-4FED-95AC-47600C6CC812}"/>
    <cellStyle name="Normal 9 5 2 4 6" xfId="5234" xr:uid="{C25F2F82-87A7-4955-B096-8FE424D0DC83}"/>
    <cellStyle name="Normal 9 5 2 5" xfId="3444" xr:uid="{E41A2246-1F45-4D76-B522-E10C396DE870}"/>
    <cellStyle name="Normal 9 5 2 5 2" xfId="3445" xr:uid="{9C71CA7C-6CFE-4080-AE49-38B843637FEB}"/>
    <cellStyle name="Normal 9 5 2 5 2 2" xfId="5243" xr:uid="{78E91343-6A43-46CA-BCCE-EC1EF23D0C7A}"/>
    <cellStyle name="Normal 9 5 2 5 3" xfId="3446" xr:uid="{0CF0622F-4418-4EC2-ACF3-0B81D498B5AD}"/>
    <cellStyle name="Normal 9 5 2 5 3 2" xfId="5244" xr:uid="{77FC000A-0674-429E-A943-343B5409DE03}"/>
    <cellStyle name="Normal 9 5 2 5 4" xfId="3447" xr:uid="{A6E4643C-6A1B-4B6B-A850-222E09D6CCA6}"/>
    <cellStyle name="Normal 9 5 2 5 4 2" xfId="5245" xr:uid="{BB822FC2-68B9-4E85-8567-D3C3B0E16544}"/>
    <cellStyle name="Normal 9 5 2 5 5" xfId="5242" xr:uid="{39D31FBB-9838-4EBB-B1AE-AE2297BDBC72}"/>
    <cellStyle name="Normal 9 5 2 6" xfId="3448" xr:uid="{8C110C3A-907B-435A-A8AA-D24C4B1366CE}"/>
    <cellStyle name="Normal 9 5 2 6 2" xfId="3449" xr:uid="{8568CA61-10C1-4A67-BF81-74C3A75566F2}"/>
    <cellStyle name="Normal 9 5 2 6 2 2" xfId="5247" xr:uid="{E1AF9243-E9CD-4493-BF28-2D0516D51943}"/>
    <cellStyle name="Normal 9 5 2 6 3" xfId="3450" xr:uid="{29A4313F-8949-45E4-B984-92A0944FDCE2}"/>
    <cellStyle name="Normal 9 5 2 6 3 2" xfId="5248" xr:uid="{21B6A536-7CBE-491D-BFD9-1D9A8C0788E5}"/>
    <cellStyle name="Normal 9 5 2 6 4" xfId="3451" xr:uid="{0325FD9A-847A-43EE-B727-CD6655DBABC1}"/>
    <cellStyle name="Normal 9 5 2 6 4 2" xfId="5249" xr:uid="{1A50A852-07ED-4FB2-B458-3275DAEE0FBD}"/>
    <cellStyle name="Normal 9 5 2 6 5" xfId="5246" xr:uid="{AF6EA7B3-8D86-411A-BA79-910BD31F092B}"/>
    <cellStyle name="Normal 9 5 2 7" xfId="3452" xr:uid="{E9633376-09FD-480B-B8E6-E2BBB4C54C9C}"/>
    <cellStyle name="Normal 9 5 2 7 2" xfId="5250" xr:uid="{418D0EFE-C9B4-4274-BA2C-23D96E3AB1BA}"/>
    <cellStyle name="Normal 9 5 2 8" xfId="3453" xr:uid="{24667192-8A7F-4C78-B8E0-8EA511051635}"/>
    <cellStyle name="Normal 9 5 2 8 2" xfId="5251" xr:uid="{2B49286A-81C0-45C9-A515-1C14960C9AF4}"/>
    <cellStyle name="Normal 9 5 2 9" xfId="3454" xr:uid="{A3859758-B49F-42CD-A0B5-055EE9E68BF6}"/>
    <cellStyle name="Normal 9 5 2 9 2" xfId="5252" xr:uid="{77706186-1374-480A-B37E-5091907CE335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0DF421C6-AC77-4C25-BDAE-F2225379AD54}"/>
    <cellStyle name="Normal 9 5 3 2 2 2 3" xfId="5256" xr:uid="{419C86A2-0C45-4554-8C06-B4637683F146}"/>
    <cellStyle name="Normal 9 5 3 2 2 3" xfId="3459" xr:uid="{81EDA8D9-CE06-4943-BBD1-3133299612F3}"/>
    <cellStyle name="Normal 9 5 3 2 2 3 2" xfId="5258" xr:uid="{67876E09-F019-47A1-8010-246666F8851A}"/>
    <cellStyle name="Normal 9 5 3 2 2 4" xfId="3460" xr:uid="{9B9702E4-91CA-4288-83C4-823B366BBDE5}"/>
    <cellStyle name="Normal 9 5 3 2 2 4 2" xfId="5259" xr:uid="{BC6D0AF1-C8C2-4053-B0B5-526CB406204B}"/>
    <cellStyle name="Normal 9 5 3 2 2 5" xfId="5255" xr:uid="{4D330EBD-F303-4ECE-98CC-6A550B306684}"/>
    <cellStyle name="Normal 9 5 3 2 3" xfId="3461" xr:uid="{215002A9-D445-4D5A-AE79-C3D1F42472E5}"/>
    <cellStyle name="Normal 9 5 3 2 3 2" xfId="3462" xr:uid="{3B61D4E9-2E45-4B2B-8CF2-01515EE8EC5B}"/>
    <cellStyle name="Normal 9 5 3 2 3 2 2" xfId="5261" xr:uid="{8EED23CE-EFD3-40CE-8CAD-D1D8836844B5}"/>
    <cellStyle name="Normal 9 5 3 2 3 3" xfId="3463" xr:uid="{1F61B04B-9527-40FF-BE3D-CA384975FB41}"/>
    <cellStyle name="Normal 9 5 3 2 3 3 2" xfId="5262" xr:uid="{29494F43-A60E-4AF9-96D5-929CA20D8A69}"/>
    <cellStyle name="Normal 9 5 3 2 3 4" xfId="3464" xr:uid="{8882092E-0D1E-4D0E-907F-194906559D1A}"/>
    <cellStyle name="Normal 9 5 3 2 3 4 2" xfId="5263" xr:uid="{F23CBF3D-D29F-41D7-9C12-9FC490C4D54A}"/>
    <cellStyle name="Normal 9 5 3 2 3 5" xfId="5260" xr:uid="{1419E678-51EE-4E00-8C39-3EA44C3001EF}"/>
    <cellStyle name="Normal 9 5 3 2 4" xfId="3465" xr:uid="{411F4421-ABEA-461A-9058-E8CD9798B9E8}"/>
    <cellStyle name="Normal 9 5 3 2 4 2" xfId="5264" xr:uid="{3F5DE33E-8C74-47B9-9FC7-F138A2CEDA37}"/>
    <cellStyle name="Normal 9 5 3 2 5" xfId="3466" xr:uid="{0B02444B-F6A2-462A-9062-3C95251D624E}"/>
    <cellStyle name="Normal 9 5 3 2 5 2" xfId="5265" xr:uid="{D4D05954-5DBC-4CD8-9E11-72CC85C542B0}"/>
    <cellStyle name="Normal 9 5 3 2 6" xfId="3467" xr:uid="{65C3478D-E36D-4799-9007-A7B5C1DE94A4}"/>
    <cellStyle name="Normal 9 5 3 2 6 2" xfId="5266" xr:uid="{97793B48-CD46-4CB4-ADFE-43315B18DC91}"/>
    <cellStyle name="Normal 9 5 3 2 7" xfId="5254" xr:uid="{137AC23E-0050-4ED2-8D61-163CBD95B212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BF5E0114-F7A7-4819-A7C5-02CB3DF881AD}"/>
    <cellStyle name="Normal 9 5 3 3 2 3" xfId="3471" xr:uid="{9DD214D2-D70D-43B5-B6D3-39A6668C3BA7}"/>
    <cellStyle name="Normal 9 5 3 3 2 3 2" xfId="5270" xr:uid="{3362763D-87AB-479B-8FD8-DF8E6669A2A6}"/>
    <cellStyle name="Normal 9 5 3 3 2 4" xfId="3472" xr:uid="{4CAC0FFB-A3DC-46A0-853A-11ACB7CC7939}"/>
    <cellStyle name="Normal 9 5 3 3 2 4 2" xfId="5271" xr:uid="{C312DC41-AEE1-492D-AAFC-B50B3B87E1D0}"/>
    <cellStyle name="Normal 9 5 3 3 2 5" xfId="5268" xr:uid="{7EBC6E0C-F7D7-4B77-8BB3-601FA8D289C6}"/>
    <cellStyle name="Normal 9 5 3 3 3" xfId="3473" xr:uid="{E5026B54-9B89-4D83-A174-5D07F5E2155D}"/>
    <cellStyle name="Normal 9 5 3 3 3 2" xfId="5272" xr:uid="{0440F5A3-6205-4D56-97CA-008F937F44B8}"/>
    <cellStyle name="Normal 9 5 3 3 4" xfId="3474" xr:uid="{E062739B-F646-405F-8385-F898B790ECB5}"/>
    <cellStyle name="Normal 9 5 3 3 4 2" xfId="5273" xr:uid="{60EDF268-9C8F-4819-8FBD-4C4C1856C563}"/>
    <cellStyle name="Normal 9 5 3 3 5" xfId="3475" xr:uid="{F5D30213-279D-4255-A0DE-3F69F4F403A7}"/>
    <cellStyle name="Normal 9 5 3 3 5 2" xfId="5274" xr:uid="{3FAE87EF-9147-42AC-A6EC-B6E7ED5D496D}"/>
    <cellStyle name="Normal 9 5 3 3 6" xfId="5267" xr:uid="{4EF02DA7-E6B0-456D-B664-1DC416880E13}"/>
    <cellStyle name="Normal 9 5 3 4" xfId="3476" xr:uid="{2956DDAD-978D-48AC-8E58-46D23C8B510F}"/>
    <cellStyle name="Normal 9 5 3 4 2" xfId="3477" xr:uid="{D1FFA0D6-70DA-4217-8381-68FE55181D90}"/>
    <cellStyle name="Normal 9 5 3 4 2 2" xfId="5276" xr:uid="{B851231D-EB3F-4846-BFBD-8187D6A31D71}"/>
    <cellStyle name="Normal 9 5 3 4 3" xfId="3478" xr:uid="{900533C0-49E9-4916-B9A3-32FDDAE42CF6}"/>
    <cellStyle name="Normal 9 5 3 4 3 2" xfId="5277" xr:uid="{E8A4082F-EC03-4BC5-A45D-D3B216AA660E}"/>
    <cellStyle name="Normal 9 5 3 4 4" xfId="3479" xr:uid="{D7820F01-9A4B-4F9C-B399-F6C809DC336F}"/>
    <cellStyle name="Normal 9 5 3 4 4 2" xfId="5278" xr:uid="{924B1EB5-0ADB-42DE-83B7-3A2C76CC8E05}"/>
    <cellStyle name="Normal 9 5 3 4 5" xfId="5275" xr:uid="{C5012A40-D79B-436B-99C2-5504671ACB68}"/>
    <cellStyle name="Normal 9 5 3 5" xfId="3480" xr:uid="{7CB31839-CB84-4E61-8E87-49120194112E}"/>
    <cellStyle name="Normal 9 5 3 5 2" xfId="3481" xr:uid="{78CD7958-FB10-470E-9ADC-A9F616CE1DA8}"/>
    <cellStyle name="Normal 9 5 3 5 2 2" xfId="5280" xr:uid="{C1D825B1-41A2-4C63-8F58-A32FABBCCA34}"/>
    <cellStyle name="Normal 9 5 3 5 3" xfId="3482" xr:uid="{7A44180B-DC9E-4628-AA2C-D511A3E1A4DB}"/>
    <cellStyle name="Normal 9 5 3 5 3 2" xfId="5281" xr:uid="{99D1FDF0-DD47-4621-A948-480F8CF85A54}"/>
    <cellStyle name="Normal 9 5 3 5 4" xfId="3483" xr:uid="{C065D9EF-3BF9-4395-869B-985EBB592D22}"/>
    <cellStyle name="Normal 9 5 3 5 4 2" xfId="5282" xr:uid="{C8B404FE-2240-4581-9DCF-7114AC13E9DB}"/>
    <cellStyle name="Normal 9 5 3 5 5" xfId="5279" xr:uid="{A2454E29-0FE2-498E-9923-C10F6F93419F}"/>
    <cellStyle name="Normal 9 5 3 6" xfId="3484" xr:uid="{8069611D-FE07-40C2-A3F2-F7AADA426843}"/>
    <cellStyle name="Normal 9 5 3 6 2" xfId="5283" xr:uid="{73E9728A-9B2C-4679-A38D-940ACBEA29B4}"/>
    <cellStyle name="Normal 9 5 3 7" xfId="3485" xr:uid="{E409B1D1-567A-4E09-ADFE-5127B91B5C13}"/>
    <cellStyle name="Normal 9 5 3 7 2" xfId="5284" xr:uid="{E9805C1C-FCD1-486D-86BA-14899F5DA696}"/>
    <cellStyle name="Normal 9 5 3 8" xfId="3486" xr:uid="{AD8E4184-C5B5-42A8-95BB-6AF790A5515D}"/>
    <cellStyle name="Normal 9 5 3 8 2" xfId="5285" xr:uid="{B87CA45A-6746-4BAB-9F9E-8F6907975F3F}"/>
    <cellStyle name="Normal 9 5 3 9" xfId="5253" xr:uid="{E5039928-C3A5-4072-AE29-9BD8AAB29ED9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50A8947B-2B53-4F91-A4A9-979E5D53BF07}"/>
    <cellStyle name="Normal 9 5 4 2 2 3" xfId="3491" xr:uid="{F4965547-5CE4-4099-98C1-719E32EC737E}"/>
    <cellStyle name="Normal 9 5 4 2 2 3 2" xfId="5290" xr:uid="{9EB8CD1B-50BA-4A73-B2F4-A8A690C97639}"/>
    <cellStyle name="Normal 9 5 4 2 2 4" xfId="3492" xr:uid="{CAFDA8F3-4445-4C8B-9D75-ED2E1F9C4D20}"/>
    <cellStyle name="Normal 9 5 4 2 2 4 2" xfId="5291" xr:uid="{4BCCD903-FDAA-4AF7-AA24-00189F8F8C0F}"/>
    <cellStyle name="Normal 9 5 4 2 2 5" xfId="5288" xr:uid="{A96AB8E5-D249-44F5-ADD0-860E49ED7363}"/>
    <cellStyle name="Normal 9 5 4 2 3" xfId="3493" xr:uid="{ABEBAA1B-2EFC-4D53-91C2-CFB8E892C35D}"/>
    <cellStyle name="Normal 9 5 4 2 3 2" xfId="5292" xr:uid="{A10B4A51-28F8-4B15-A200-072148EF8B1C}"/>
    <cellStyle name="Normal 9 5 4 2 4" xfId="3494" xr:uid="{F80B5EA7-759F-4D1A-BE47-A48DFBB52A17}"/>
    <cellStyle name="Normal 9 5 4 2 4 2" xfId="5293" xr:uid="{B265BE6D-57E7-4649-A1F6-6C971A6E531D}"/>
    <cellStyle name="Normal 9 5 4 2 5" xfId="3495" xr:uid="{8290C90D-43B6-427D-AB95-609FE562B116}"/>
    <cellStyle name="Normal 9 5 4 2 5 2" xfId="5294" xr:uid="{D65AB275-0040-4504-8CB0-AA1FFA4F815B}"/>
    <cellStyle name="Normal 9 5 4 2 6" xfId="5287" xr:uid="{62125A38-638D-4BFB-A8A3-7BA1331E6F3B}"/>
    <cellStyle name="Normal 9 5 4 3" xfId="3496" xr:uid="{F50801D6-FC22-40E5-A00A-61F4FB8F1128}"/>
    <cellStyle name="Normal 9 5 4 3 2" xfId="3497" xr:uid="{39EF0002-E058-4ADE-9EE2-B1CCF3F38BC8}"/>
    <cellStyle name="Normal 9 5 4 3 2 2" xfId="5296" xr:uid="{3FAD21ED-A1A6-46FC-BC2F-0C07566FFA59}"/>
    <cellStyle name="Normal 9 5 4 3 3" xfId="3498" xr:uid="{34CA5CF6-F299-4624-8DA9-F03519E3BC52}"/>
    <cellStyle name="Normal 9 5 4 3 3 2" xfId="5297" xr:uid="{6C978BEE-1E4A-406C-9649-E60E37D72221}"/>
    <cellStyle name="Normal 9 5 4 3 4" xfId="3499" xr:uid="{39A6F213-740F-4718-A632-93D5AE134FC9}"/>
    <cellStyle name="Normal 9 5 4 3 4 2" xfId="5298" xr:uid="{2D24B069-229A-48FB-8937-B1BAED16BB08}"/>
    <cellStyle name="Normal 9 5 4 3 5" xfId="5295" xr:uid="{B3E864DC-72FE-4B6E-B362-F72F9F69B74A}"/>
    <cellStyle name="Normal 9 5 4 4" xfId="3500" xr:uid="{2C9BBD38-6AEB-49E7-BA39-C871B7F700AA}"/>
    <cellStyle name="Normal 9 5 4 4 2" xfId="3501" xr:uid="{681755ED-F5DC-433D-B04E-19D20F0825CC}"/>
    <cellStyle name="Normal 9 5 4 4 2 2" xfId="5300" xr:uid="{AE3535B0-E5A1-4D0B-94B0-42BA59C9AC21}"/>
    <cellStyle name="Normal 9 5 4 4 3" xfId="3502" xr:uid="{A023CC44-368B-47B8-88A1-E0BBB93BA094}"/>
    <cellStyle name="Normal 9 5 4 4 3 2" xfId="5301" xr:uid="{E5B0DFB4-C20F-4A99-94CB-B1E4790CA1A8}"/>
    <cellStyle name="Normal 9 5 4 4 4" xfId="3503" xr:uid="{2498BC5C-214B-434F-BC73-5368B7617698}"/>
    <cellStyle name="Normal 9 5 4 4 4 2" xfId="5302" xr:uid="{C3420997-E4CC-4143-9ADD-F8FC617E2BA2}"/>
    <cellStyle name="Normal 9 5 4 4 5" xfId="5299" xr:uid="{55E84A1B-795C-469F-B3DB-09A5B7DB2881}"/>
    <cellStyle name="Normal 9 5 4 5" xfId="3504" xr:uid="{8446262D-E7F7-4258-9D75-FCC787D28D67}"/>
    <cellStyle name="Normal 9 5 4 5 2" xfId="5303" xr:uid="{D54CAD6E-1EB3-464C-AAAC-2706003554A9}"/>
    <cellStyle name="Normal 9 5 4 6" xfId="3505" xr:uid="{77E3D96C-E4D1-4F59-B251-4F8906AAB81D}"/>
    <cellStyle name="Normal 9 5 4 6 2" xfId="5304" xr:uid="{A72655F5-6106-4092-BC23-BEAEB2919F30}"/>
    <cellStyle name="Normal 9 5 4 7" xfId="3506" xr:uid="{32671DA6-9AD3-4086-BD12-3784DE729229}"/>
    <cellStyle name="Normal 9 5 4 7 2" xfId="5305" xr:uid="{9AB2A648-5BE1-499E-A8AA-9A9E50BAD8B6}"/>
    <cellStyle name="Normal 9 5 4 8" xfId="5286" xr:uid="{377B6708-4A31-4767-8316-2E21B4E0E160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9DE39FCE-04ED-4226-A15D-EAD79FC37389}"/>
    <cellStyle name="Normal 9 5 5 2 3" xfId="3510" xr:uid="{C7D3BD57-3ACF-4D97-BA3E-A4BF37669E8D}"/>
    <cellStyle name="Normal 9 5 5 2 3 2" xfId="5309" xr:uid="{F96A32C0-8C63-4383-8082-F3719D0F4983}"/>
    <cellStyle name="Normal 9 5 5 2 4" xfId="3511" xr:uid="{8DA4C761-7A49-4571-8A1D-72507E79E84E}"/>
    <cellStyle name="Normal 9 5 5 2 4 2" xfId="5310" xr:uid="{BB01DDB7-A291-45D3-A808-2E510DEB61C5}"/>
    <cellStyle name="Normal 9 5 5 2 5" xfId="5307" xr:uid="{F512A482-1654-4162-96CB-47FB6A32C354}"/>
    <cellStyle name="Normal 9 5 5 3" xfId="3512" xr:uid="{2BE788CD-4950-456F-8B23-3AA8AD516D7B}"/>
    <cellStyle name="Normal 9 5 5 3 2" xfId="3513" xr:uid="{44C72F3C-AE61-4366-B44B-8ACA85C34C2A}"/>
    <cellStyle name="Normal 9 5 5 3 2 2" xfId="5312" xr:uid="{3925CF81-698A-45B5-B4C6-B24C4EAC15AB}"/>
    <cellStyle name="Normal 9 5 5 3 3" xfId="3514" xr:uid="{0ED9306D-CB61-424E-8173-2CCDE6CAA260}"/>
    <cellStyle name="Normal 9 5 5 3 3 2" xfId="5313" xr:uid="{9B8E766C-EB76-4D17-8374-46B192FD8E43}"/>
    <cellStyle name="Normal 9 5 5 3 4" xfId="3515" xr:uid="{E66B88EB-697F-46E7-AF5B-304EDB839CEE}"/>
    <cellStyle name="Normal 9 5 5 3 4 2" xfId="5314" xr:uid="{CFE62863-322B-4F01-B280-D51685FF6EAE}"/>
    <cellStyle name="Normal 9 5 5 3 5" xfId="5311" xr:uid="{5A0681E4-1460-4131-8777-A155E7A3FCA8}"/>
    <cellStyle name="Normal 9 5 5 4" xfId="3516" xr:uid="{E57C5B06-B711-49E3-BBE2-CD6C41D017AC}"/>
    <cellStyle name="Normal 9 5 5 4 2" xfId="5315" xr:uid="{7771E978-6C4C-4EF3-8FB2-F05B50891200}"/>
    <cellStyle name="Normal 9 5 5 5" xfId="3517" xr:uid="{20BC3070-137A-4FE4-86CB-626E81A8A232}"/>
    <cellStyle name="Normal 9 5 5 5 2" xfId="5316" xr:uid="{B9C6F488-F708-49B9-A7CF-CA2672582B68}"/>
    <cellStyle name="Normal 9 5 5 6" xfId="3518" xr:uid="{5C5464CF-3BBC-4985-967F-F6E6B54E4410}"/>
    <cellStyle name="Normal 9 5 5 6 2" xfId="5317" xr:uid="{C4273C33-5807-413A-A1AA-5E76A8325866}"/>
    <cellStyle name="Normal 9 5 5 7" xfId="5306" xr:uid="{9150F8AF-3EE5-4AB0-AD24-7D5DBDA59045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553D6824-7E5B-46E6-8C46-CD4D0E7B04B8}"/>
    <cellStyle name="Normal 9 5 6 2 3" xfId="3522" xr:uid="{006A5A07-34F7-42CB-A581-0731DEA5CD09}"/>
    <cellStyle name="Normal 9 5 6 2 3 2" xfId="5321" xr:uid="{6A08C3F3-0771-4D7E-823B-87B48444E08C}"/>
    <cellStyle name="Normal 9 5 6 2 4" xfId="3523" xr:uid="{9FB6EDE4-ABB1-4D30-B3C6-2868CB304DE9}"/>
    <cellStyle name="Normal 9 5 6 2 4 2" xfId="5322" xr:uid="{60C59A5B-FD80-4702-B859-DFB6F0CCF696}"/>
    <cellStyle name="Normal 9 5 6 2 5" xfId="5319" xr:uid="{35276782-58E2-4F20-AE59-EE3737226690}"/>
    <cellStyle name="Normal 9 5 6 3" xfId="3524" xr:uid="{70D31E7D-8D35-44B6-B356-31B307F95A5E}"/>
    <cellStyle name="Normal 9 5 6 3 2" xfId="5323" xr:uid="{91F5F59F-5439-443F-96B5-A63B413005BB}"/>
    <cellStyle name="Normal 9 5 6 4" xfId="3525" xr:uid="{59D60B76-2E95-4932-908E-B4A988E02ED0}"/>
    <cellStyle name="Normal 9 5 6 4 2" xfId="5324" xr:uid="{BEAC42B4-32DB-4E9B-90EB-AF1DF8EEB75B}"/>
    <cellStyle name="Normal 9 5 6 5" xfId="3526" xr:uid="{53C37F21-B8FF-4570-A5B6-899519EC1C2C}"/>
    <cellStyle name="Normal 9 5 6 5 2" xfId="5325" xr:uid="{34D246C3-018F-4C69-A573-A1F729882342}"/>
    <cellStyle name="Normal 9 5 6 6" xfId="5318" xr:uid="{559D6A64-F372-432A-B126-AE199C76D08E}"/>
    <cellStyle name="Normal 9 5 7" xfId="3527" xr:uid="{8A32F5F6-6741-43EE-B908-023D31B5CDEF}"/>
    <cellStyle name="Normal 9 5 7 2" xfId="3528" xr:uid="{0BFFC645-E101-4F53-AA74-A74675214F22}"/>
    <cellStyle name="Normal 9 5 7 2 2" xfId="5327" xr:uid="{6605862A-C61B-4414-ACF6-22BEE19D8FEF}"/>
    <cellStyle name="Normal 9 5 7 3" xfId="3529" xr:uid="{6C2490A9-054E-46AA-BD0E-B1E151926868}"/>
    <cellStyle name="Normal 9 5 7 3 2" xfId="5328" xr:uid="{319FAA3C-866F-4D5A-8293-E8DA400FED36}"/>
    <cellStyle name="Normal 9 5 7 4" xfId="3530" xr:uid="{ED3CC8C0-21C6-4A1E-BC3F-94506ED26F43}"/>
    <cellStyle name="Normal 9 5 7 4 2" xfId="5329" xr:uid="{70178AB4-D5FB-442D-9983-23CBBB5356B3}"/>
    <cellStyle name="Normal 9 5 7 5" xfId="5326" xr:uid="{9E65D860-F9FB-40B3-ACAE-A604FEB17488}"/>
    <cellStyle name="Normal 9 5 8" xfId="3531" xr:uid="{6C98A002-3128-4D4F-83EE-6C28969DC451}"/>
    <cellStyle name="Normal 9 5 8 2" xfId="3532" xr:uid="{DC28BC4D-8758-49D8-B680-B0944F67D6B4}"/>
    <cellStyle name="Normal 9 5 8 2 2" xfId="5331" xr:uid="{D44331AD-10BB-4B8A-B2DE-8E2DE2311BDD}"/>
    <cellStyle name="Normal 9 5 8 3" xfId="3533" xr:uid="{268D54E0-77E2-4619-B8E2-87A0033AA1BC}"/>
    <cellStyle name="Normal 9 5 8 3 2" xfId="5332" xr:uid="{21340AB4-8CC1-4F7A-A389-0AC50EDFF740}"/>
    <cellStyle name="Normal 9 5 8 4" xfId="3534" xr:uid="{94538C98-43EE-4226-9D9A-8F6193FFF09B}"/>
    <cellStyle name="Normal 9 5 8 4 2" xfId="5333" xr:uid="{73854ED7-9FE0-44D2-B948-690F12B2E194}"/>
    <cellStyle name="Normal 9 5 8 5" xfId="5330" xr:uid="{9577B519-0BB6-4D54-AA0B-1AE75838C719}"/>
    <cellStyle name="Normal 9 5 9" xfId="3535" xr:uid="{50615741-9D37-4C1F-A470-C55E03F6F494}"/>
    <cellStyle name="Normal 9 5 9 2" xfId="5334" xr:uid="{FBD294A9-6DA4-46C3-80EA-13C4FC04C817}"/>
    <cellStyle name="Normal 9 6" xfId="3536" xr:uid="{BFF50448-C313-459F-A1AE-C47CB71FEEAF}"/>
    <cellStyle name="Normal 9 6 10" xfId="5335" xr:uid="{39BD818F-AC79-4858-8C65-69BB43724CE8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2F636E22-4278-40D4-84DC-7518D70895CF}"/>
    <cellStyle name="Normal 9 6 2 2 2 3" xfId="3541" xr:uid="{73779289-A292-487E-B418-CBD91DC2C29B}"/>
    <cellStyle name="Normal 9 6 2 2 2 3 2" xfId="5340" xr:uid="{23EA624F-514C-4222-8E02-6DB371A4E7D5}"/>
    <cellStyle name="Normal 9 6 2 2 2 4" xfId="3542" xr:uid="{73DBD49D-6AE8-49DC-8480-11C32F4CC6D8}"/>
    <cellStyle name="Normal 9 6 2 2 2 4 2" xfId="5341" xr:uid="{AF703185-F5DF-4203-9548-F5057FF3E901}"/>
    <cellStyle name="Normal 9 6 2 2 2 5" xfId="5338" xr:uid="{98FB9BEC-CBDC-4BB1-A72E-E335E08CEC0D}"/>
    <cellStyle name="Normal 9 6 2 2 3" xfId="3543" xr:uid="{7BA9F422-CD62-4268-82F0-C92AB9933DCF}"/>
    <cellStyle name="Normal 9 6 2 2 3 2" xfId="3544" xr:uid="{5377CFB1-BB37-4FE4-AB9C-531370EB18D3}"/>
    <cellStyle name="Normal 9 6 2 2 3 2 2" xfId="5343" xr:uid="{9B855B19-726B-4524-9BAD-53073208D94E}"/>
    <cellStyle name="Normal 9 6 2 2 3 3" xfId="3545" xr:uid="{6DE34F42-A5F4-48D8-B3CF-462084457B73}"/>
    <cellStyle name="Normal 9 6 2 2 3 3 2" xfId="5344" xr:uid="{68DEB67F-4EFB-4AE8-B0C8-E59F326B6EE0}"/>
    <cellStyle name="Normal 9 6 2 2 3 4" xfId="3546" xr:uid="{6D549EB1-AE7E-45A6-8D6A-4E41FABAA8D3}"/>
    <cellStyle name="Normal 9 6 2 2 3 4 2" xfId="5345" xr:uid="{875493D8-2D3B-4CFD-B9F6-C4FBF2652FBF}"/>
    <cellStyle name="Normal 9 6 2 2 3 5" xfId="5342" xr:uid="{71B927F3-86E4-4B8E-9FEF-90D118BBCC64}"/>
    <cellStyle name="Normal 9 6 2 2 4" xfId="3547" xr:uid="{25C44FEE-C857-454C-9628-80136D3143C4}"/>
    <cellStyle name="Normal 9 6 2 2 4 2" xfId="5346" xr:uid="{0AE75FF5-86F0-4F83-9F6D-76D741666397}"/>
    <cellStyle name="Normal 9 6 2 2 5" xfId="3548" xr:uid="{BB987446-C94E-4745-8998-FC992F40EDDE}"/>
    <cellStyle name="Normal 9 6 2 2 5 2" xfId="5347" xr:uid="{F5597D16-E675-4097-9D2C-8B59219E7D01}"/>
    <cellStyle name="Normal 9 6 2 2 6" xfId="3549" xr:uid="{7D423F21-B260-4FB8-84D8-F006CDBDBE2B}"/>
    <cellStyle name="Normal 9 6 2 2 6 2" xfId="5348" xr:uid="{C1025831-BE9F-4B72-BB8C-9220268C2922}"/>
    <cellStyle name="Normal 9 6 2 2 7" xfId="5337" xr:uid="{CA31BEA1-76D4-4F4A-BF4F-F7CD2F30EAA0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C38CE154-70F0-4833-8FD7-1C99A9610A2C}"/>
    <cellStyle name="Normal 9 6 2 3 2 3" xfId="3553" xr:uid="{976C345C-BF81-4A56-AF4A-BA19F53385F9}"/>
    <cellStyle name="Normal 9 6 2 3 2 3 2" xfId="5352" xr:uid="{5F0E1F9F-B7FB-4FD4-A7BD-5323A058744A}"/>
    <cellStyle name="Normal 9 6 2 3 2 4" xfId="3554" xr:uid="{DAE3C33D-9F68-41A1-9BC4-BF63BBC05322}"/>
    <cellStyle name="Normal 9 6 2 3 2 4 2" xfId="5353" xr:uid="{9FCEC366-9465-470A-8CDC-735D4CDA3395}"/>
    <cellStyle name="Normal 9 6 2 3 2 5" xfId="5350" xr:uid="{45A1C695-F9AA-415C-826C-48FE630909A3}"/>
    <cellStyle name="Normal 9 6 2 3 3" xfId="3555" xr:uid="{6569709C-1DB4-4379-B9F1-707848279119}"/>
    <cellStyle name="Normal 9 6 2 3 3 2" xfId="5354" xr:uid="{B79BC32F-0DAA-4133-8E3D-9C859CE69A46}"/>
    <cellStyle name="Normal 9 6 2 3 4" xfId="3556" xr:uid="{473A70A9-1D27-41DD-BEB5-C40510E5B886}"/>
    <cellStyle name="Normal 9 6 2 3 4 2" xfId="5355" xr:uid="{3486F85B-35DD-413E-A7DE-CD066F15EE4B}"/>
    <cellStyle name="Normal 9 6 2 3 5" xfId="3557" xr:uid="{469C6613-360F-4DC0-926E-953A820A56D9}"/>
    <cellStyle name="Normal 9 6 2 3 5 2" xfId="5356" xr:uid="{08F7AF6C-1696-4892-B6C6-F8ECAFB371EA}"/>
    <cellStyle name="Normal 9 6 2 3 6" xfId="5349" xr:uid="{4EE2058A-AAA3-49C2-B55B-B75830FB1EEC}"/>
    <cellStyle name="Normal 9 6 2 4" xfId="3558" xr:uid="{181F9A72-7F71-4BF4-8374-2655C19FD2BE}"/>
    <cellStyle name="Normal 9 6 2 4 2" xfId="3559" xr:uid="{EDE0ADEA-01DF-4D01-8810-40EF343715F5}"/>
    <cellStyle name="Normal 9 6 2 4 2 2" xfId="5358" xr:uid="{A2727EEB-D8FB-425A-9769-6BFFE445A2A1}"/>
    <cellStyle name="Normal 9 6 2 4 3" xfId="3560" xr:uid="{7D46754F-1AC8-42A2-8351-AC704A273C3E}"/>
    <cellStyle name="Normal 9 6 2 4 3 2" xfId="5359" xr:uid="{7D95AA2F-CD97-4F06-BA1B-61F486BEAEEA}"/>
    <cellStyle name="Normal 9 6 2 4 4" xfId="3561" xr:uid="{BBFBAE1F-7778-4D57-8216-8BAA1EB684FC}"/>
    <cellStyle name="Normal 9 6 2 4 4 2" xfId="5360" xr:uid="{F748DBAF-FF46-434E-AC8D-BB82F8C50D86}"/>
    <cellStyle name="Normal 9 6 2 4 5" xfId="5357" xr:uid="{79299B78-26D8-43EC-8B0F-4CC803458BB0}"/>
    <cellStyle name="Normal 9 6 2 5" xfId="3562" xr:uid="{58A1AE35-8B69-4A2D-956A-33769B503AC6}"/>
    <cellStyle name="Normal 9 6 2 5 2" xfId="3563" xr:uid="{831D0774-7BEE-40E5-9751-35C17D08B1A5}"/>
    <cellStyle name="Normal 9 6 2 5 2 2" xfId="5362" xr:uid="{328CFE42-6F33-4F48-903F-355E15D35DF7}"/>
    <cellStyle name="Normal 9 6 2 5 3" xfId="3564" xr:uid="{EABD4579-EDCC-49DC-ADE2-BB733F24C981}"/>
    <cellStyle name="Normal 9 6 2 5 3 2" xfId="5363" xr:uid="{F221B9FE-6036-4E00-8172-C510D1B7221A}"/>
    <cellStyle name="Normal 9 6 2 5 4" xfId="3565" xr:uid="{E9050EC4-9E3F-4864-9B10-478686ED3916}"/>
    <cellStyle name="Normal 9 6 2 5 4 2" xfId="5364" xr:uid="{D8C40497-BAF3-499D-AD2B-4B763889B5EA}"/>
    <cellStyle name="Normal 9 6 2 5 5" xfId="5361" xr:uid="{25D5D306-8EC8-4FEB-92C3-C67D923B2090}"/>
    <cellStyle name="Normal 9 6 2 6" xfId="3566" xr:uid="{4B33F863-1C38-4324-AA75-D196B7579E80}"/>
    <cellStyle name="Normal 9 6 2 6 2" xfId="5365" xr:uid="{D2596AD5-D77B-4B02-9F65-86F623708720}"/>
    <cellStyle name="Normal 9 6 2 7" xfId="3567" xr:uid="{B14AE6E0-C2EF-4B6C-A994-A48E33E70A9A}"/>
    <cellStyle name="Normal 9 6 2 7 2" xfId="5366" xr:uid="{41E51607-9D08-4CE9-824E-824EC033ED5D}"/>
    <cellStyle name="Normal 9 6 2 8" xfId="3568" xr:uid="{DD756611-FAB7-48F1-88C5-282241F09FE9}"/>
    <cellStyle name="Normal 9 6 2 8 2" xfId="5367" xr:uid="{CBAABCA1-4D62-414D-9300-17D2A7217A35}"/>
    <cellStyle name="Normal 9 6 2 9" xfId="5336" xr:uid="{60D48F4A-08EE-42E3-ADE6-6AB5126FCD1D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CE4A5681-8BEF-4C3F-8C3F-9FF534A1D5B8}"/>
    <cellStyle name="Normal 9 6 3 2 3" xfId="3572" xr:uid="{A3BFEEC4-8F30-4186-BD82-2A46424EE3FD}"/>
    <cellStyle name="Normal 9 6 3 2 3 2" xfId="5371" xr:uid="{CF55B71F-6EFD-4075-8775-17F1F193E5A9}"/>
    <cellStyle name="Normal 9 6 3 2 4" xfId="3573" xr:uid="{8BB588AC-2F51-46D3-B387-FE3A8D84AA87}"/>
    <cellStyle name="Normal 9 6 3 2 4 2" xfId="5372" xr:uid="{D7B66674-DFDA-4853-B42E-1FE1079A1CA7}"/>
    <cellStyle name="Normal 9 6 3 2 5" xfId="5369" xr:uid="{6398E039-6D72-4C68-B3D8-F5034B7D160C}"/>
    <cellStyle name="Normal 9 6 3 3" xfId="3574" xr:uid="{6DB1D84B-B945-407A-836E-297729974FE9}"/>
    <cellStyle name="Normal 9 6 3 3 2" xfId="3575" xr:uid="{6B0D7E83-9998-4BBE-B9BE-62EC78B57D03}"/>
    <cellStyle name="Normal 9 6 3 3 2 2" xfId="5374" xr:uid="{41A20961-D59D-49CB-81A9-C6FA164878CB}"/>
    <cellStyle name="Normal 9 6 3 3 3" xfId="3576" xr:uid="{B48D4A7B-667B-4F43-9694-BDA9AF1FF268}"/>
    <cellStyle name="Normal 9 6 3 3 3 2" xfId="5375" xr:uid="{61009504-834D-4016-9141-3CA13A4D3FB6}"/>
    <cellStyle name="Normal 9 6 3 3 4" xfId="3577" xr:uid="{473FF0FD-BB7F-4164-B806-DFA303720F70}"/>
    <cellStyle name="Normal 9 6 3 3 4 2" xfId="5376" xr:uid="{370F0B96-8E55-4685-A6B0-B2CC2DDBE37C}"/>
    <cellStyle name="Normal 9 6 3 3 5" xfId="5373" xr:uid="{C45CD4E2-4BF0-453D-80F5-3FBD4A5E77C6}"/>
    <cellStyle name="Normal 9 6 3 4" xfId="3578" xr:uid="{6FC633F9-6940-468A-81F1-10EF4C3C73D6}"/>
    <cellStyle name="Normal 9 6 3 4 2" xfId="5377" xr:uid="{02E20FB6-E6BC-4656-86BA-CF45E6399D0E}"/>
    <cellStyle name="Normal 9 6 3 5" xfId="3579" xr:uid="{CEFE2E24-082C-401F-8910-15BEA397F712}"/>
    <cellStyle name="Normal 9 6 3 5 2" xfId="5378" xr:uid="{07B6E0B8-63A6-4413-A712-FE5CA1E55DC9}"/>
    <cellStyle name="Normal 9 6 3 6" xfId="3580" xr:uid="{CBF0593B-4FC3-4CEE-9D56-F5B4D4CD827A}"/>
    <cellStyle name="Normal 9 6 3 6 2" xfId="5379" xr:uid="{715DC7A8-EA60-4C6C-BBB1-759E165E5EDB}"/>
    <cellStyle name="Normal 9 6 3 7" xfId="5368" xr:uid="{F5B38DD7-0251-4380-A0D1-B88CDCF935C2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BA6E6CC7-525B-4500-BD0E-31688C990433}"/>
    <cellStyle name="Normal 9 6 4 2 3" xfId="3584" xr:uid="{DC61F81A-6DF7-4700-94A5-B9EB382707BC}"/>
    <cellStyle name="Normal 9 6 4 2 3 2" xfId="5383" xr:uid="{504CCFB3-6886-48DB-B3AB-BE7A8407FEEC}"/>
    <cellStyle name="Normal 9 6 4 2 4" xfId="3585" xr:uid="{67AA95AB-FDFD-43D6-A665-5C710A2C2282}"/>
    <cellStyle name="Normal 9 6 4 2 4 2" xfId="5384" xr:uid="{D1422354-F412-419E-8A1A-63212CE678D2}"/>
    <cellStyle name="Normal 9 6 4 2 5" xfId="5381" xr:uid="{0EF23B70-B386-4F6E-99C7-D3AFDAAA7EE3}"/>
    <cellStyle name="Normal 9 6 4 3" xfId="3586" xr:uid="{809A3D4A-684F-44B2-A252-AAC9427708E6}"/>
    <cellStyle name="Normal 9 6 4 3 2" xfId="5385" xr:uid="{695F9645-7052-4018-802F-08236ECA1C2A}"/>
    <cellStyle name="Normal 9 6 4 4" xfId="3587" xr:uid="{10B8F45D-7267-48A3-9B6F-985E233549E9}"/>
    <cellStyle name="Normal 9 6 4 4 2" xfId="5386" xr:uid="{EBBEC3CE-7BDB-408F-945B-F184125FCBB3}"/>
    <cellStyle name="Normal 9 6 4 5" xfId="3588" xr:uid="{94E968E2-C4B9-4661-8E26-BAC486FBD715}"/>
    <cellStyle name="Normal 9 6 4 5 2" xfId="5387" xr:uid="{A7373F28-D29D-4639-A7D2-C72C2A7B7FCC}"/>
    <cellStyle name="Normal 9 6 4 6" xfId="5380" xr:uid="{1A94078E-916F-4A0C-B0E6-B3877C26F478}"/>
    <cellStyle name="Normal 9 6 5" xfId="3589" xr:uid="{D7DEA669-35E8-4386-9E39-652110E46899}"/>
    <cellStyle name="Normal 9 6 5 2" xfId="3590" xr:uid="{36EBB53C-B0AA-48BB-99D7-8DDFC815D542}"/>
    <cellStyle name="Normal 9 6 5 2 2" xfId="5389" xr:uid="{ADFCADCF-DAF0-4B35-8B40-EEE7FEBC55E1}"/>
    <cellStyle name="Normal 9 6 5 3" xfId="3591" xr:uid="{F07DB241-45F7-4040-A12A-34D633E5E2FB}"/>
    <cellStyle name="Normal 9 6 5 3 2" xfId="5390" xr:uid="{2ACE7D7C-56F8-489F-99D8-F516101D166F}"/>
    <cellStyle name="Normal 9 6 5 4" xfId="3592" xr:uid="{90897537-06F6-458A-A62D-EDC6187BEB9D}"/>
    <cellStyle name="Normal 9 6 5 4 2" xfId="5391" xr:uid="{558EB808-3945-462C-A369-F9FBB4BC2361}"/>
    <cellStyle name="Normal 9 6 5 5" xfId="5388" xr:uid="{5C4F7447-95FC-4CC3-B89B-3295FD205C49}"/>
    <cellStyle name="Normal 9 6 6" xfId="3593" xr:uid="{E64DE26C-5E9A-47A0-BE60-B36039D521E8}"/>
    <cellStyle name="Normal 9 6 6 2" xfId="3594" xr:uid="{FAE45BA7-BEF7-4442-9F63-8C356B78A5CB}"/>
    <cellStyle name="Normal 9 6 6 2 2" xfId="5393" xr:uid="{95147E37-0173-41BE-96BB-9A6B8440BD6C}"/>
    <cellStyle name="Normal 9 6 6 3" xfId="3595" xr:uid="{67AAB308-2EB9-44EA-B33D-8F1A69C94B6F}"/>
    <cellStyle name="Normal 9 6 6 3 2" xfId="5394" xr:uid="{3AA2A124-066D-4431-99A1-D35ECDA36A92}"/>
    <cellStyle name="Normal 9 6 6 4" xfId="3596" xr:uid="{6FFD0B3E-2192-4836-B579-95842BC39CF3}"/>
    <cellStyle name="Normal 9 6 6 4 2" xfId="5395" xr:uid="{31167317-6FB3-4C04-B685-7FF56925BFC3}"/>
    <cellStyle name="Normal 9 6 6 5" xfId="5392" xr:uid="{84FFCF75-B682-46A6-8307-A7D9D1E853C5}"/>
    <cellStyle name="Normal 9 6 7" xfId="3597" xr:uid="{9019F92E-C065-46D0-A6FF-9D9B80A657F1}"/>
    <cellStyle name="Normal 9 6 7 2" xfId="5396" xr:uid="{7CEE2D96-710B-43A5-A587-95535E6C288D}"/>
    <cellStyle name="Normal 9 6 8" xfId="3598" xr:uid="{193ABBD1-F4F9-45CF-AA0D-DBB3F8B2B385}"/>
    <cellStyle name="Normal 9 6 8 2" xfId="5397" xr:uid="{7E403AB9-904A-4F50-9D45-787E4DC9C87D}"/>
    <cellStyle name="Normal 9 6 9" xfId="3599" xr:uid="{00B2B5A6-9F51-4D64-8277-75B17B08B9B8}"/>
    <cellStyle name="Normal 9 6 9 2" xfId="5398" xr:uid="{4295C9BB-C2DF-4DB9-8541-4814394D4DCD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D3AD5B62-EF57-4331-92EF-80F5D54A44D7}"/>
    <cellStyle name="Normal 9 7 2 2 2 3" xfId="5402" xr:uid="{D4A8D82B-0FBA-4C54-ACBF-A3DF276D8B42}"/>
    <cellStyle name="Normal 9 7 2 2 3" xfId="3604" xr:uid="{2E626BC5-1911-4CBB-A85B-3BF05DED003B}"/>
    <cellStyle name="Normal 9 7 2 2 3 2" xfId="5404" xr:uid="{27D8853D-214D-40D8-A241-C68C4F7783F2}"/>
    <cellStyle name="Normal 9 7 2 2 4" xfId="3605" xr:uid="{09E9B784-B6A2-4EEF-B74B-EA06208DCDD2}"/>
    <cellStyle name="Normal 9 7 2 2 4 2" xfId="5405" xr:uid="{D09C1F28-4291-44D7-9A31-CCBEE100F78C}"/>
    <cellStyle name="Normal 9 7 2 2 5" xfId="5401" xr:uid="{E4862760-1F94-4EFE-9EAF-7A0712CDC9FF}"/>
    <cellStyle name="Normal 9 7 2 3" xfId="3606" xr:uid="{2961A527-A5A0-4FD6-91A2-96A85005EF31}"/>
    <cellStyle name="Normal 9 7 2 3 2" xfId="3607" xr:uid="{C678F8B2-AE8A-4663-BB19-19B928427025}"/>
    <cellStyle name="Normal 9 7 2 3 2 2" xfId="5407" xr:uid="{19581D34-4E8E-4609-AADA-34932E4CCDCE}"/>
    <cellStyle name="Normal 9 7 2 3 3" xfId="3608" xr:uid="{1BD4EB06-3217-45DB-9510-4F91E919C856}"/>
    <cellStyle name="Normal 9 7 2 3 3 2" xfId="5408" xr:uid="{45A3476B-3CF7-4EE7-9FFC-A9B882D45AC0}"/>
    <cellStyle name="Normal 9 7 2 3 4" xfId="3609" xr:uid="{D25A23E5-F06B-4DB6-B767-ECEDD31CA078}"/>
    <cellStyle name="Normal 9 7 2 3 4 2" xfId="5409" xr:uid="{776AE804-C736-4DB2-95A2-BF0C7EF0ECB3}"/>
    <cellStyle name="Normal 9 7 2 3 5" xfId="5406" xr:uid="{9A856E2C-30EB-4200-8333-F8D98DBA72D4}"/>
    <cellStyle name="Normal 9 7 2 4" xfId="3610" xr:uid="{DC9C7B3B-D56A-4400-9BA6-0A8D4B5DAF0A}"/>
    <cellStyle name="Normal 9 7 2 4 2" xfId="5410" xr:uid="{EEDF2715-98D6-4276-93AB-30AD27440F50}"/>
    <cellStyle name="Normal 9 7 2 5" xfId="3611" xr:uid="{74A854AA-BE3C-4C1B-9BF3-D1A85778D077}"/>
    <cellStyle name="Normal 9 7 2 5 2" xfId="5411" xr:uid="{87118461-CDE4-4A72-BA20-0088C4C78FCD}"/>
    <cellStyle name="Normal 9 7 2 6" xfId="3612" xr:uid="{3667CF48-1370-49B0-BD9F-7E88100CB84A}"/>
    <cellStyle name="Normal 9 7 2 6 2" xfId="5412" xr:uid="{171461C9-2DC2-475B-96B1-75ADA3546810}"/>
    <cellStyle name="Normal 9 7 2 7" xfId="5400" xr:uid="{B6612DC0-160B-4050-9E6D-669D06780E94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9E7E7E54-37F4-4B6E-9E1A-91803F2359C3}"/>
    <cellStyle name="Normal 9 7 3 2 3" xfId="3616" xr:uid="{07D563BF-E801-40FD-BCB1-8E3E3262EB12}"/>
    <cellStyle name="Normal 9 7 3 2 3 2" xfId="5416" xr:uid="{54D1696B-78AD-4F09-92C3-36622A2CE988}"/>
    <cellStyle name="Normal 9 7 3 2 4" xfId="3617" xr:uid="{06CEE252-CBBE-4CD0-B330-2852D613814B}"/>
    <cellStyle name="Normal 9 7 3 2 4 2" xfId="5417" xr:uid="{E5F03557-4130-47FB-B5D6-3EE0F7225021}"/>
    <cellStyle name="Normal 9 7 3 2 5" xfId="5414" xr:uid="{6B525320-2ED2-4CDD-9625-330435AE5806}"/>
    <cellStyle name="Normal 9 7 3 3" xfId="3618" xr:uid="{DA496EC0-5ADD-4BE0-8356-91A5D643329E}"/>
    <cellStyle name="Normal 9 7 3 3 2" xfId="5418" xr:uid="{F12FDC9D-39EF-46D1-B40D-5B5C6FD6864D}"/>
    <cellStyle name="Normal 9 7 3 4" xfId="3619" xr:uid="{594CA94A-87A5-477C-91B4-BBA60C6CE123}"/>
    <cellStyle name="Normal 9 7 3 4 2" xfId="5419" xr:uid="{30A0A260-CC5D-48AA-B281-53110DD48DEF}"/>
    <cellStyle name="Normal 9 7 3 5" xfId="3620" xr:uid="{C427076E-FB01-4841-9F79-6F2E93744E88}"/>
    <cellStyle name="Normal 9 7 3 5 2" xfId="5420" xr:uid="{FD6992DC-1D94-4A9D-8BCD-936E3F720935}"/>
    <cellStyle name="Normal 9 7 3 6" xfId="5413" xr:uid="{5D63C26F-E208-422E-8C7C-1149EFD81B69}"/>
    <cellStyle name="Normal 9 7 4" xfId="3621" xr:uid="{6C9E7BAF-4D63-4E99-9949-9CEC7B4D8A4B}"/>
    <cellStyle name="Normal 9 7 4 2" xfId="3622" xr:uid="{7DD27DF7-9311-4DC5-8455-F4C930942613}"/>
    <cellStyle name="Normal 9 7 4 2 2" xfId="5422" xr:uid="{09360AEA-7DE3-411E-A639-3DF68EBE8B27}"/>
    <cellStyle name="Normal 9 7 4 3" xfId="3623" xr:uid="{B1CD8D0A-5EF7-4EC4-BE0B-DAC542A55B63}"/>
    <cellStyle name="Normal 9 7 4 3 2" xfId="5423" xr:uid="{95BDC2F3-30D7-4A94-8903-908E424A4990}"/>
    <cellStyle name="Normal 9 7 4 4" xfId="3624" xr:uid="{0E6BF897-F229-445E-BE94-B9A3678ECC6D}"/>
    <cellStyle name="Normal 9 7 4 4 2" xfId="5424" xr:uid="{72F74464-A399-4321-BE29-BA9B16E79EA8}"/>
    <cellStyle name="Normal 9 7 4 5" xfId="5421" xr:uid="{D6CAAAA4-9B22-4B6B-BE03-D801AC2AC0E7}"/>
    <cellStyle name="Normal 9 7 5" xfId="3625" xr:uid="{5BFF3073-2034-4E17-B505-FB1B98FEC907}"/>
    <cellStyle name="Normal 9 7 5 2" xfId="3626" xr:uid="{8BBDB8FF-BF98-44D1-9134-F685BB7E95F9}"/>
    <cellStyle name="Normal 9 7 5 2 2" xfId="5426" xr:uid="{1556772F-6643-40E7-8B7B-1B2DBC9AA276}"/>
    <cellStyle name="Normal 9 7 5 3" xfId="3627" xr:uid="{32A4342F-C2A6-41F5-9DAE-027E60F571BE}"/>
    <cellStyle name="Normal 9 7 5 3 2" xfId="5427" xr:uid="{83AD31FB-9DF3-4878-8746-295D21991C38}"/>
    <cellStyle name="Normal 9 7 5 4" xfId="3628" xr:uid="{6003E606-2178-4B8D-A56E-9468325110C8}"/>
    <cellStyle name="Normal 9 7 5 4 2" xfId="5428" xr:uid="{0927C5A2-8F32-4957-9417-15E7F47ADCB6}"/>
    <cellStyle name="Normal 9 7 5 5" xfId="5425" xr:uid="{6D8455EE-B44F-470B-B1C5-098A565B39AC}"/>
    <cellStyle name="Normal 9 7 6" xfId="3629" xr:uid="{7A13BAFB-B33D-4667-BB7B-C7427265176B}"/>
    <cellStyle name="Normal 9 7 6 2" xfId="5429" xr:uid="{0237864F-6BF3-4504-B0E1-136EAA9646E1}"/>
    <cellStyle name="Normal 9 7 7" xfId="3630" xr:uid="{857833F3-4206-4BF2-9D86-9D386834CCA9}"/>
    <cellStyle name="Normal 9 7 7 2" xfId="5430" xr:uid="{B75471A4-3515-4B90-8CE0-A57FCB670FF2}"/>
    <cellStyle name="Normal 9 7 8" xfId="3631" xr:uid="{9A139019-200B-440C-9D85-1AB73A6A4C56}"/>
    <cellStyle name="Normal 9 7 8 2" xfId="5431" xr:uid="{04D00B38-FD2B-43D9-BCC0-74EF9A49FDDD}"/>
    <cellStyle name="Normal 9 7 9" xfId="5399" xr:uid="{AECA9B7E-8AEB-47BB-B5E7-F33C8D3F24E1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D2292E9B-3085-4DB7-9BC7-5E7D87CAC815}"/>
    <cellStyle name="Normal 9 8 2 2 3" xfId="3636" xr:uid="{6E272C3E-45E8-47C3-BCC0-AD2244A388E1}"/>
    <cellStyle name="Normal 9 8 2 2 3 2" xfId="5436" xr:uid="{962393F0-AB48-4EF6-A3E5-16CC7F0349FA}"/>
    <cellStyle name="Normal 9 8 2 2 4" xfId="3637" xr:uid="{B7A78CC0-CA37-45B4-8144-865D08256F04}"/>
    <cellStyle name="Normal 9 8 2 2 4 2" xfId="5437" xr:uid="{D5B6CF2A-CE03-4139-BBA4-C51232AEF779}"/>
    <cellStyle name="Normal 9 8 2 2 5" xfId="5434" xr:uid="{357B27B7-5C89-447D-9A06-44A3E10B00C3}"/>
    <cellStyle name="Normal 9 8 2 3" xfId="3638" xr:uid="{9E900116-C839-4B36-A322-5A7509900B5B}"/>
    <cellStyle name="Normal 9 8 2 3 2" xfId="5438" xr:uid="{7E0F914D-FBBB-45C3-8900-665FCBC4832D}"/>
    <cellStyle name="Normal 9 8 2 4" xfId="3639" xr:uid="{5D88517C-88EB-4F3C-A06A-0E1703FA1B1D}"/>
    <cellStyle name="Normal 9 8 2 4 2" xfId="5439" xr:uid="{C80D7706-014D-4D6F-8631-52750DE2A43A}"/>
    <cellStyle name="Normal 9 8 2 5" xfId="3640" xr:uid="{05896BB6-F57E-4BB4-8743-2CC4BBCB32F6}"/>
    <cellStyle name="Normal 9 8 2 5 2" xfId="5440" xr:uid="{20AB31BF-EC71-460C-A4D1-F936431D696D}"/>
    <cellStyle name="Normal 9 8 2 6" xfId="5433" xr:uid="{1CE235F8-2426-4E95-8095-6A81161F3634}"/>
    <cellStyle name="Normal 9 8 3" xfId="3641" xr:uid="{4649D1C1-078F-4EF0-9BFE-6F402EF00446}"/>
    <cellStyle name="Normal 9 8 3 2" xfId="3642" xr:uid="{B7AB93C7-A568-4481-BF6B-21860DBE6121}"/>
    <cellStyle name="Normal 9 8 3 2 2" xfId="5442" xr:uid="{1429C66D-D024-4F68-8B68-C78E4B43348F}"/>
    <cellStyle name="Normal 9 8 3 3" xfId="3643" xr:uid="{21304D52-FDBA-4FB2-86CB-5694683F5861}"/>
    <cellStyle name="Normal 9 8 3 3 2" xfId="5443" xr:uid="{C36C87C7-5157-42EE-98EC-1F5DE16B1FA3}"/>
    <cellStyle name="Normal 9 8 3 4" xfId="3644" xr:uid="{CD15FEAC-5CA3-4DD2-BC2E-E23BAB659DD4}"/>
    <cellStyle name="Normal 9 8 3 4 2" xfId="5444" xr:uid="{A83355FD-DB51-4E89-A2C1-6A8D5A5FB69D}"/>
    <cellStyle name="Normal 9 8 3 5" xfId="5441" xr:uid="{678C7CAE-9243-4DE3-B2F8-D3DD81B10D22}"/>
    <cellStyle name="Normal 9 8 4" xfId="3645" xr:uid="{3F650EE3-B876-4D70-92E8-CB73D1CF7880}"/>
    <cellStyle name="Normal 9 8 4 2" xfId="3646" xr:uid="{68B66646-06E1-43D4-8153-99BC8B0FA796}"/>
    <cellStyle name="Normal 9 8 4 2 2" xfId="5446" xr:uid="{FDAE9707-84F1-40AC-AE46-4E1B97245AEB}"/>
    <cellStyle name="Normal 9 8 4 3" xfId="3647" xr:uid="{641C0901-22F5-473D-ABA3-BD85B4BCD562}"/>
    <cellStyle name="Normal 9 8 4 3 2" xfId="5447" xr:uid="{84840F7B-F799-4249-8207-528A34F8EC83}"/>
    <cellStyle name="Normal 9 8 4 4" xfId="3648" xr:uid="{6802E739-3394-4E66-A9F2-00C11CC3469B}"/>
    <cellStyle name="Normal 9 8 4 4 2" xfId="5448" xr:uid="{976FDB89-CD7A-46BA-B408-79EDEE94E70E}"/>
    <cellStyle name="Normal 9 8 4 5" xfId="5445" xr:uid="{A8294E12-C16D-4357-95C0-1B77B162E3FD}"/>
    <cellStyle name="Normal 9 8 5" xfId="3649" xr:uid="{3C041058-318B-41A5-ADBB-64D04DE98204}"/>
    <cellStyle name="Normal 9 8 5 2" xfId="5449" xr:uid="{5B8DD406-7A89-4956-B4F5-00EE64B3BF1B}"/>
    <cellStyle name="Normal 9 8 6" xfId="3650" xr:uid="{3C1DC8F7-43B5-4D9B-9135-4F5AF94799F7}"/>
    <cellStyle name="Normal 9 8 6 2" xfId="5450" xr:uid="{766C0007-1915-4866-9134-503148B9279C}"/>
    <cellStyle name="Normal 9 8 7" xfId="3651" xr:uid="{1CC99482-1D33-4992-AD22-6BDA4BC0AB3E}"/>
    <cellStyle name="Normal 9 8 7 2" xfId="5451" xr:uid="{CAF6184D-89CB-4348-B2B8-86C2D0072324}"/>
    <cellStyle name="Normal 9 8 8" xfId="5432" xr:uid="{3CEEA35C-92C1-4FAE-877D-F0DAF1ECD0FE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E9B880D8-85D7-4B66-B565-7CFD75376A1D}"/>
    <cellStyle name="Normal 9 9 2 3" xfId="3655" xr:uid="{62CBCAAE-7869-4256-80FB-05F1A173D00B}"/>
    <cellStyle name="Normal 9 9 2 3 2" xfId="5455" xr:uid="{D3F6152A-254A-46F9-87D1-D26A08AFA918}"/>
    <cellStyle name="Normal 9 9 2 4" xfId="3656" xr:uid="{66BC08DA-6A39-47E5-A59E-0956FD36FF0D}"/>
    <cellStyle name="Normal 9 9 2 4 2" xfId="5456" xr:uid="{AD7D8C83-1C54-4B06-952E-5A0199D43D23}"/>
    <cellStyle name="Normal 9 9 2 5" xfId="5453" xr:uid="{69456E4A-98CA-48ED-B659-E925D16F3F34}"/>
    <cellStyle name="Normal 9 9 3" xfId="3657" xr:uid="{DBF7B777-3095-48FD-825C-02FC4A36C6D7}"/>
    <cellStyle name="Normal 9 9 3 2" xfId="3658" xr:uid="{82F64612-5806-4225-9C43-0EB75720D7EE}"/>
    <cellStyle name="Normal 9 9 3 2 2" xfId="5458" xr:uid="{E14EB45E-5AA4-421D-A897-366E20374E52}"/>
    <cellStyle name="Normal 9 9 3 3" xfId="3659" xr:uid="{10D810C2-F585-4B39-84DC-0F01552EC093}"/>
    <cellStyle name="Normal 9 9 3 3 2" xfId="5459" xr:uid="{0EA3F1BA-9DE6-4E76-960C-1206B3CCDB77}"/>
    <cellStyle name="Normal 9 9 3 4" xfId="3660" xr:uid="{A5385F0A-72D7-4655-B04D-B81B1552A410}"/>
    <cellStyle name="Normal 9 9 3 4 2" xfId="5460" xr:uid="{844168E8-1928-4342-84B7-9419FC8FD872}"/>
    <cellStyle name="Normal 9 9 3 5" xfId="5457" xr:uid="{B1CF79D9-56CF-4E74-8803-331F91806249}"/>
    <cellStyle name="Normal 9 9 4" xfId="3661" xr:uid="{99D6C685-704D-47F2-9F39-005F0D0475EA}"/>
    <cellStyle name="Normal 9 9 4 2" xfId="5461" xr:uid="{B1BC2B54-1021-4B82-BF32-FFCE003E28FD}"/>
    <cellStyle name="Normal 9 9 5" xfId="3662" xr:uid="{7C324A39-4404-45C2-843C-B46208813AB4}"/>
    <cellStyle name="Normal 9 9 5 2" xfId="5462" xr:uid="{86CF264E-E14C-47A9-B971-110BD09B1C15}"/>
    <cellStyle name="Normal 9 9 6" xfId="3663" xr:uid="{B741073B-D48B-446D-BDDB-AF93464E6262}"/>
    <cellStyle name="Normal 9 9 6 2" xfId="5463" xr:uid="{D25142C2-1AB1-41FC-A904-92A2E330BA07}"/>
    <cellStyle name="Normal 9 9 7" xfId="5452" xr:uid="{717F168C-64E8-4DCB-B4CC-516734351237}"/>
    <cellStyle name="Percent 2" xfId="79" xr:uid="{750081A1-93E2-4099-B6D5-52DA3EB8C718}"/>
    <cellStyle name="Percent 2 2" xfId="5464" xr:uid="{5B6D4EAA-9512-4C1C-8482-1C44C0140BB4}"/>
    <cellStyle name="Гиперссылка 2" xfId="4" xr:uid="{49BAA0F8-B3D3-41B5-87DD-435502328B29}"/>
    <cellStyle name="Гиперссылка 2 2" xfId="5465" xr:uid="{B926AEBE-582C-4863-92AF-F9E2EF540455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A55D58F6-6E95-4782-8129-27CB2E965D51}"/>
    <cellStyle name="Обычный 2 3" xfId="5466" xr:uid="{E6A8546A-0897-4248-B5B5-8D98F0B295D1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</row>
        <row r="4641">
          <cell r="A4641">
            <v>45542</v>
          </cell>
        </row>
        <row r="4642">
          <cell r="A4642">
            <v>45543</v>
          </cell>
        </row>
        <row r="4643">
          <cell r="A4643">
            <v>45544</v>
          </cell>
        </row>
        <row r="4644">
          <cell r="A4644">
            <v>45545</v>
          </cell>
        </row>
        <row r="4645">
          <cell r="A4645">
            <v>45546</v>
          </cell>
        </row>
        <row r="4646">
          <cell r="A4646">
            <v>45547</v>
          </cell>
        </row>
        <row r="4647">
          <cell r="A4647">
            <v>45548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81"/>
  <sheetViews>
    <sheetView tabSelected="1" topLeftCell="A19" zoomScale="90" zoomScaleNormal="90" workbookViewId="0">
      <selection activeCell="Q39" sqref="Q39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28" t="s">
        <v>6</v>
      </c>
      <c r="C2" s="121"/>
      <c r="D2" s="121"/>
      <c r="E2" s="121"/>
      <c r="F2" s="121"/>
      <c r="G2" s="121"/>
      <c r="H2" s="121"/>
      <c r="I2" s="121"/>
      <c r="J2" s="121"/>
      <c r="K2" s="129" t="s">
        <v>12</v>
      </c>
      <c r="L2" s="94"/>
    </row>
    <row r="3" spans="1:12">
      <c r="A3" s="93"/>
      <c r="B3" s="122" t="s">
        <v>7</v>
      </c>
      <c r="C3" s="121"/>
      <c r="D3" s="121"/>
      <c r="E3" s="121"/>
      <c r="F3" s="121"/>
      <c r="G3" s="121"/>
      <c r="H3" s="121"/>
      <c r="I3" s="121"/>
      <c r="J3" s="121"/>
      <c r="K3" s="121"/>
      <c r="L3" s="94"/>
    </row>
    <row r="4" spans="1:12">
      <c r="A4" s="93"/>
      <c r="B4" s="122" t="s">
        <v>8</v>
      </c>
      <c r="C4" s="121"/>
      <c r="D4" s="121"/>
      <c r="E4" s="121"/>
      <c r="F4" s="121"/>
      <c r="G4" s="121"/>
      <c r="H4" s="121"/>
      <c r="I4" s="121"/>
      <c r="J4" s="121"/>
      <c r="K4" s="121"/>
      <c r="L4" s="94"/>
    </row>
    <row r="5" spans="1:12">
      <c r="A5" s="93"/>
      <c r="B5" s="122" t="s">
        <v>9</v>
      </c>
      <c r="C5" s="121"/>
      <c r="D5" s="121"/>
      <c r="E5" s="121"/>
      <c r="F5" s="121"/>
      <c r="G5" s="121"/>
      <c r="H5" s="121"/>
      <c r="I5" s="121"/>
      <c r="J5" s="121"/>
      <c r="K5" s="85" t="s">
        <v>56</v>
      </c>
      <c r="L5" s="94"/>
    </row>
    <row r="6" spans="1:12">
      <c r="A6" s="93"/>
      <c r="B6" s="122" t="s">
        <v>10</v>
      </c>
      <c r="C6" s="121"/>
      <c r="D6" s="121"/>
      <c r="E6" s="121"/>
      <c r="F6" s="121"/>
      <c r="G6" s="121"/>
      <c r="H6" s="121"/>
      <c r="I6" s="121"/>
      <c r="J6" s="121"/>
      <c r="K6" s="153" t="s">
        <v>247</v>
      </c>
      <c r="L6" s="94"/>
    </row>
    <row r="7" spans="1:12">
      <c r="A7" s="93"/>
      <c r="B7" s="122" t="s">
        <v>11</v>
      </c>
      <c r="C7" s="121"/>
      <c r="D7" s="121"/>
      <c r="E7" s="121"/>
      <c r="F7" s="121"/>
      <c r="G7" s="121"/>
      <c r="H7" s="121"/>
      <c r="I7" s="121"/>
      <c r="J7" s="121"/>
      <c r="K7" s="154"/>
      <c r="L7" s="94"/>
    </row>
    <row r="8" spans="1:12">
      <c r="A8" s="93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1"/>
      <c r="K9" s="85" t="s">
        <v>70</v>
      </c>
      <c r="L9" s="94"/>
    </row>
    <row r="10" spans="1:12" ht="15" customHeight="1">
      <c r="A10" s="93"/>
      <c r="B10" s="93" t="s">
        <v>245</v>
      </c>
      <c r="C10" s="121"/>
      <c r="D10" s="121"/>
      <c r="E10" s="94"/>
      <c r="F10" s="121"/>
      <c r="G10" s="94"/>
      <c r="H10" s="95"/>
      <c r="I10" s="95" t="str">
        <f>B10</f>
        <v>JS Sourcings</v>
      </c>
      <c r="J10" s="121"/>
      <c r="K10" s="150">
        <v>45441</v>
      </c>
      <c r="L10" s="94"/>
    </row>
    <row r="11" spans="1:12">
      <c r="A11" s="93"/>
      <c r="B11" s="93" t="s">
        <v>246</v>
      </c>
      <c r="C11" s="121"/>
      <c r="D11" s="121"/>
      <c r="E11" s="94"/>
      <c r="F11" s="121"/>
      <c r="G11" s="94"/>
      <c r="H11" s="95"/>
      <c r="I11" s="95" t="str">
        <f>B11</f>
        <v>Sam Kong</v>
      </c>
      <c r="J11" s="121"/>
      <c r="K11" s="151"/>
      <c r="L11" s="94"/>
    </row>
    <row r="12" spans="1:12">
      <c r="A12" s="93"/>
      <c r="B12" s="93" t="s">
        <v>84</v>
      </c>
      <c r="C12" s="121"/>
      <c r="D12" s="121"/>
      <c r="E12" s="94"/>
      <c r="F12" s="121"/>
      <c r="G12" s="94"/>
      <c r="H12" s="95"/>
      <c r="I12" s="95" t="s">
        <v>84</v>
      </c>
      <c r="J12" s="121"/>
      <c r="K12" s="121"/>
      <c r="L12" s="94"/>
    </row>
    <row r="13" spans="1:12">
      <c r="A13" s="93"/>
      <c r="B13" s="93" t="s">
        <v>85</v>
      </c>
      <c r="C13" s="121"/>
      <c r="D13" s="121"/>
      <c r="E13" s="94"/>
      <c r="F13" s="121"/>
      <c r="G13" s="94"/>
      <c r="H13" s="95"/>
      <c r="I13" s="95" t="s">
        <v>85</v>
      </c>
      <c r="J13" s="121"/>
      <c r="K13" s="85" t="s">
        <v>3</v>
      </c>
      <c r="L13" s="94"/>
    </row>
    <row r="14" spans="1:12" ht="15" customHeight="1">
      <c r="A14" s="93"/>
      <c r="B14" s="93" t="s">
        <v>23</v>
      </c>
      <c r="C14" s="121"/>
      <c r="D14" s="121"/>
      <c r="E14" s="94"/>
      <c r="F14" s="121"/>
      <c r="G14" s="94"/>
      <c r="H14" s="95"/>
      <c r="I14" s="95" t="s">
        <v>23</v>
      </c>
      <c r="J14" s="121"/>
      <c r="K14" s="150">
        <v>45439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1"/>
      <c r="K15" s="152"/>
      <c r="L15" s="94"/>
    </row>
    <row r="16" spans="1:12" ht="15" customHeight="1">
      <c r="A16" s="93"/>
      <c r="B16" s="121"/>
      <c r="C16" s="121"/>
      <c r="D16" s="121"/>
      <c r="E16" s="121"/>
      <c r="F16" s="121"/>
      <c r="G16" s="121"/>
      <c r="H16" s="121"/>
      <c r="I16" s="121"/>
      <c r="J16" s="125" t="s">
        <v>71</v>
      </c>
      <c r="K16" s="130">
        <v>42941</v>
      </c>
      <c r="L16" s="94"/>
    </row>
    <row r="17" spans="1:12">
      <c r="A17" s="93"/>
      <c r="B17" s="121" t="s">
        <v>86</v>
      </c>
      <c r="C17" s="121"/>
      <c r="D17" s="121"/>
      <c r="E17" s="121"/>
      <c r="F17" s="121"/>
      <c r="G17" s="121"/>
      <c r="H17" s="121"/>
      <c r="I17" s="121"/>
      <c r="J17" s="125" t="s">
        <v>14</v>
      </c>
      <c r="K17" s="130" t="s">
        <v>81</v>
      </c>
      <c r="L17" s="94"/>
    </row>
    <row r="18" spans="1:12" ht="18">
      <c r="A18" s="93"/>
      <c r="B18" s="121" t="s">
        <v>87</v>
      </c>
      <c r="C18" s="121"/>
      <c r="D18" s="121"/>
      <c r="E18" s="121"/>
      <c r="F18" s="121"/>
      <c r="G18" s="121"/>
      <c r="H18" s="121"/>
      <c r="I18" s="121"/>
      <c r="J18" s="123" t="s">
        <v>64</v>
      </c>
      <c r="K18" s="90" t="s">
        <v>68</v>
      </c>
      <c r="L18" s="94"/>
    </row>
    <row r="19" spans="1:12">
      <c r="A19" s="93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6" t="s">
        <v>60</v>
      </c>
      <c r="H20" s="157"/>
      <c r="I20" s="86" t="s">
        <v>40</v>
      </c>
      <c r="J20" s="86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58"/>
      <c r="H21" s="159"/>
      <c r="I21" s="98" t="s">
        <v>13</v>
      </c>
      <c r="J21" s="98"/>
      <c r="K21" s="98"/>
      <c r="L21" s="94"/>
    </row>
    <row r="22" spans="1:12" ht="24">
      <c r="A22" s="93"/>
      <c r="B22" s="100">
        <v>4</v>
      </c>
      <c r="C22" s="110" t="s">
        <v>88</v>
      </c>
      <c r="D22" s="106" t="s">
        <v>88</v>
      </c>
      <c r="E22" s="112" t="s">
        <v>89</v>
      </c>
      <c r="F22" s="106" t="s">
        <v>90</v>
      </c>
      <c r="G22" s="160"/>
      <c r="H22" s="161"/>
      <c r="I22" s="107" t="s">
        <v>240</v>
      </c>
      <c r="J22" s="102">
        <v>6.23</v>
      </c>
      <c r="K22" s="104">
        <f t="shared" ref="K22:K69" si="0">J22*B22</f>
        <v>24.92</v>
      </c>
      <c r="L22" s="97"/>
    </row>
    <row r="23" spans="1:12">
      <c r="A23" s="93"/>
      <c r="B23" s="100">
        <v>42</v>
      </c>
      <c r="C23" s="110" t="s">
        <v>91</v>
      </c>
      <c r="D23" s="106" t="s">
        <v>91</v>
      </c>
      <c r="E23" s="112" t="s">
        <v>92</v>
      </c>
      <c r="F23" s="106" t="s">
        <v>93</v>
      </c>
      <c r="G23" s="160"/>
      <c r="H23" s="161"/>
      <c r="I23" s="107" t="s">
        <v>94</v>
      </c>
      <c r="J23" s="102">
        <v>7.33</v>
      </c>
      <c r="K23" s="104">
        <f t="shared" si="0"/>
        <v>307.86</v>
      </c>
      <c r="L23" s="97"/>
    </row>
    <row r="24" spans="1:12" ht="24">
      <c r="A24" s="93"/>
      <c r="B24" s="100">
        <v>3</v>
      </c>
      <c r="C24" s="110" t="s">
        <v>95</v>
      </c>
      <c r="D24" s="106" t="s">
        <v>95</v>
      </c>
      <c r="E24" s="112" t="s">
        <v>96</v>
      </c>
      <c r="F24" s="106" t="s">
        <v>97</v>
      </c>
      <c r="G24" s="160"/>
      <c r="H24" s="161"/>
      <c r="I24" s="107" t="s">
        <v>98</v>
      </c>
      <c r="J24" s="102">
        <v>6.96</v>
      </c>
      <c r="K24" s="104">
        <f t="shared" si="0"/>
        <v>20.88</v>
      </c>
      <c r="L24" s="97"/>
    </row>
    <row r="25" spans="1:12">
      <c r="A25" s="93"/>
      <c r="B25" s="100">
        <v>3</v>
      </c>
      <c r="C25" s="110" t="s">
        <v>99</v>
      </c>
      <c r="D25" s="106" t="s">
        <v>99</v>
      </c>
      <c r="E25" s="112" t="s">
        <v>100</v>
      </c>
      <c r="F25" s="106" t="s">
        <v>101</v>
      </c>
      <c r="G25" s="160"/>
      <c r="H25" s="161"/>
      <c r="I25" s="107" t="s">
        <v>102</v>
      </c>
      <c r="J25" s="102">
        <v>6.96</v>
      </c>
      <c r="K25" s="104">
        <f t="shared" si="0"/>
        <v>20.88</v>
      </c>
      <c r="L25" s="97"/>
    </row>
    <row r="26" spans="1:12">
      <c r="A26" s="93"/>
      <c r="B26" s="100">
        <v>2</v>
      </c>
      <c r="C26" s="110" t="s">
        <v>99</v>
      </c>
      <c r="D26" s="106" t="s">
        <v>99</v>
      </c>
      <c r="E26" s="112" t="s">
        <v>103</v>
      </c>
      <c r="F26" s="106" t="s">
        <v>97</v>
      </c>
      <c r="G26" s="160"/>
      <c r="H26" s="161"/>
      <c r="I26" s="107" t="s">
        <v>102</v>
      </c>
      <c r="J26" s="102">
        <v>6.96</v>
      </c>
      <c r="K26" s="104">
        <f t="shared" si="0"/>
        <v>13.92</v>
      </c>
      <c r="L26" s="97"/>
    </row>
    <row r="27" spans="1:12">
      <c r="A27" s="93"/>
      <c r="B27" s="100">
        <v>2</v>
      </c>
      <c r="C27" s="110" t="s">
        <v>99</v>
      </c>
      <c r="D27" s="106" t="s">
        <v>99</v>
      </c>
      <c r="E27" s="112" t="s">
        <v>104</v>
      </c>
      <c r="F27" s="106" t="s">
        <v>105</v>
      </c>
      <c r="G27" s="160"/>
      <c r="H27" s="161"/>
      <c r="I27" s="107" t="s">
        <v>102</v>
      </c>
      <c r="J27" s="102">
        <v>6.96</v>
      </c>
      <c r="K27" s="104">
        <f t="shared" si="0"/>
        <v>13.92</v>
      </c>
      <c r="L27" s="97"/>
    </row>
    <row r="28" spans="1:12">
      <c r="A28" s="93"/>
      <c r="B28" s="100">
        <v>3</v>
      </c>
      <c r="C28" s="110" t="s">
        <v>106</v>
      </c>
      <c r="D28" s="106" t="s">
        <v>106</v>
      </c>
      <c r="E28" s="112" t="s">
        <v>107</v>
      </c>
      <c r="F28" s="106" t="s">
        <v>101</v>
      </c>
      <c r="G28" s="160"/>
      <c r="H28" s="161"/>
      <c r="I28" s="107" t="s">
        <v>108</v>
      </c>
      <c r="J28" s="102">
        <v>5.13</v>
      </c>
      <c r="K28" s="104">
        <f t="shared" si="0"/>
        <v>15.39</v>
      </c>
      <c r="L28" s="97"/>
    </row>
    <row r="29" spans="1:12">
      <c r="A29" s="93"/>
      <c r="B29" s="100">
        <v>2</v>
      </c>
      <c r="C29" s="110" t="s">
        <v>106</v>
      </c>
      <c r="D29" s="106" t="s">
        <v>106</v>
      </c>
      <c r="E29" s="112" t="s">
        <v>109</v>
      </c>
      <c r="F29" s="106" t="s">
        <v>97</v>
      </c>
      <c r="G29" s="160"/>
      <c r="H29" s="161"/>
      <c r="I29" s="107" t="s">
        <v>108</v>
      </c>
      <c r="J29" s="102">
        <v>5.13</v>
      </c>
      <c r="K29" s="104">
        <f t="shared" si="0"/>
        <v>10.26</v>
      </c>
      <c r="L29" s="97"/>
    </row>
    <row r="30" spans="1:12">
      <c r="A30" s="93"/>
      <c r="B30" s="100">
        <v>2</v>
      </c>
      <c r="C30" s="110" t="s">
        <v>106</v>
      </c>
      <c r="D30" s="106" t="s">
        <v>106</v>
      </c>
      <c r="E30" s="112" t="s">
        <v>110</v>
      </c>
      <c r="F30" s="106" t="s">
        <v>105</v>
      </c>
      <c r="G30" s="160"/>
      <c r="H30" s="161"/>
      <c r="I30" s="107" t="s">
        <v>108</v>
      </c>
      <c r="J30" s="102">
        <v>5.13</v>
      </c>
      <c r="K30" s="104">
        <f t="shared" si="0"/>
        <v>10.26</v>
      </c>
      <c r="L30" s="97"/>
    </row>
    <row r="31" spans="1:12" ht="24">
      <c r="A31" s="93"/>
      <c r="B31" s="100">
        <v>4</v>
      </c>
      <c r="C31" s="110" t="s">
        <v>111</v>
      </c>
      <c r="D31" s="106" t="s">
        <v>111</v>
      </c>
      <c r="E31" s="112" t="s">
        <v>112</v>
      </c>
      <c r="F31" s="106" t="s">
        <v>113</v>
      </c>
      <c r="G31" s="160" t="s">
        <v>114</v>
      </c>
      <c r="H31" s="161"/>
      <c r="I31" s="107" t="s">
        <v>241</v>
      </c>
      <c r="J31" s="102">
        <v>54.6</v>
      </c>
      <c r="K31" s="104">
        <f t="shared" si="0"/>
        <v>218.4</v>
      </c>
      <c r="L31" s="97"/>
    </row>
    <row r="32" spans="1:12" ht="24" hidden="1">
      <c r="A32" s="93"/>
      <c r="B32" s="143">
        <v>0</v>
      </c>
      <c r="C32" s="144" t="s">
        <v>115</v>
      </c>
      <c r="D32" s="145" t="s">
        <v>115</v>
      </c>
      <c r="E32" s="146" t="s">
        <v>116</v>
      </c>
      <c r="F32" s="145" t="s">
        <v>101</v>
      </c>
      <c r="G32" s="162" t="s">
        <v>117</v>
      </c>
      <c r="H32" s="163"/>
      <c r="I32" s="147" t="s">
        <v>118</v>
      </c>
      <c r="J32" s="148">
        <v>5.13</v>
      </c>
      <c r="K32" s="149">
        <f t="shared" si="0"/>
        <v>0</v>
      </c>
      <c r="L32" s="97"/>
    </row>
    <row r="33" spans="1:12" ht="24">
      <c r="A33" s="93"/>
      <c r="B33" s="100">
        <v>8</v>
      </c>
      <c r="C33" s="110" t="s">
        <v>119</v>
      </c>
      <c r="D33" s="106" t="s">
        <v>119</v>
      </c>
      <c r="E33" s="112" t="s">
        <v>120</v>
      </c>
      <c r="F33" s="106" t="s">
        <v>121</v>
      </c>
      <c r="G33" s="160"/>
      <c r="H33" s="161"/>
      <c r="I33" s="107" t="s">
        <v>242</v>
      </c>
      <c r="J33" s="102">
        <v>6.6</v>
      </c>
      <c r="K33" s="104">
        <f t="shared" si="0"/>
        <v>52.8</v>
      </c>
      <c r="L33" s="97"/>
    </row>
    <row r="34" spans="1:12" ht="24">
      <c r="A34" s="93"/>
      <c r="B34" s="100">
        <v>32</v>
      </c>
      <c r="C34" s="110" t="s">
        <v>122</v>
      </c>
      <c r="D34" s="106" t="s">
        <v>122</v>
      </c>
      <c r="E34" s="112" t="s">
        <v>123</v>
      </c>
      <c r="F34" s="106" t="s">
        <v>97</v>
      </c>
      <c r="G34" s="160"/>
      <c r="H34" s="161"/>
      <c r="I34" s="107" t="s">
        <v>243</v>
      </c>
      <c r="J34" s="102">
        <v>5.13</v>
      </c>
      <c r="K34" s="104">
        <f t="shared" si="0"/>
        <v>164.16</v>
      </c>
      <c r="L34" s="97"/>
    </row>
    <row r="35" spans="1:12" hidden="1">
      <c r="A35" s="93"/>
      <c r="B35" s="143">
        <v>0</v>
      </c>
      <c r="C35" s="144" t="s">
        <v>124</v>
      </c>
      <c r="D35" s="145" t="s">
        <v>124</v>
      </c>
      <c r="E35" s="146" t="s">
        <v>125</v>
      </c>
      <c r="F35" s="145" t="s">
        <v>101</v>
      </c>
      <c r="G35" s="162" t="s">
        <v>126</v>
      </c>
      <c r="H35" s="163"/>
      <c r="I35" s="147" t="s">
        <v>127</v>
      </c>
      <c r="J35" s="148">
        <v>8.7899999999999991</v>
      </c>
      <c r="K35" s="149">
        <f t="shared" si="0"/>
        <v>0</v>
      </c>
      <c r="L35" s="97"/>
    </row>
    <row r="36" spans="1:12" hidden="1">
      <c r="A36" s="93"/>
      <c r="B36" s="143">
        <v>0</v>
      </c>
      <c r="C36" s="144" t="s">
        <v>124</v>
      </c>
      <c r="D36" s="145" t="s">
        <v>124</v>
      </c>
      <c r="E36" s="146" t="s">
        <v>128</v>
      </c>
      <c r="F36" s="145" t="s">
        <v>97</v>
      </c>
      <c r="G36" s="162" t="s">
        <v>126</v>
      </c>
      <c r="H36" s="163"/>
      <c r="I36" s="147" t="s">
        <v>127</v>
      </c>
      <c r="J36" s="148">
        <v>8.7899999999999991</v>
      </c>
      <c r="K36" s="149">
        <f t="shared" si="0"/>
        <v>0</v>
      </c>
      <c r="L36" s="97"/>
    </row>
    <row r="37" spans="1:12">
      <c r="A37" s="93"/>
      <c r="B37" s="100">
        <v>4</v>
      </c>
      <c r="C37" s="110" t="s">
        <v>129</v>
      </c>
      <c r="D37" s="106" t="s">
        <v>227</v>
      </c>
      <c r="E37" s="112" t="s">
        <v>130</v>
      </c>
      <c r="F37" s="106" t="s">
        <v>131</v>
      </c>
      <c r="G37" s="160" t="s">
        <v>114</v>
      </c>
      <c r="H37" s="161"/>
      <c r="I37" s="107" t="s">
        <v>132</v>
      </c>
      <c r="J37" s="102">
        <v>19.059999999999999</v>
      </c>
      <c r="K37" s="104">
        <f t="shared" si="0"/>
        <v>76.239999999999995</v>
      </c>
      <c r="L37" s="97"/>
    </row>
    <row r="38" spans="1:12">
      <c r="A38" s="93"/>
      <c r="B38" s="100">
        <v>2</v>
      </c>
      <c r="C38" s="110" t="s">
        <v>129</v>
      </c>
      <c r="D38" s="106" t="s">
        <v>228</v>
      </c>
      <c r="E38" s="112" t="s">
        <v>133</v>
      </c>
      <c r="F38" s="106" t="s">
        <v>134</v>
      </c>
      <c r="G38" s="160" t="s">
        <v>114</v>
      </c>
      <c r="H38" s="161"/>
      <c r="I38" s="107" t="s">
        <v>132</v>
      </c>
      <c r="J38" s="102">
        <v>25.65</v>
      </c>
      <c r="K38" s="104">
        <f t="shared" si="0"/>
        <v>51.3</v>
      </c>
      <c r="L38" s="97"/>
    </row>
    <row r="39" spans="1:12">
      <c r="A39" s="93"/>
      <c r="B39" s="100">
        <v>2</v>
      </c>
      <c r="C39" s="110" t="s">
        <v>135</v>
      </c>
      <c r="D39" s="106" t="s">
        <v>229</v>
      </c>
      <c r="E39" s="112" t="s">
        <v>136</v>
      </c>
      <c r="F39" s="106" t="s">
        <v>137</v>
      </c>
      <c r="G39" s="160"/>
      <c r="H39" s="161"/>
      <c r="I39" s="107" t="s">
        <v>138</v>
      </c>
      <c r="J39" s="102">
        <v>76.59</v>
      </c>
      <c r="K39" s="104">
        <f t="shared" si="0"/>
        <v>153.18</v>
      </c>
      <c r="L39" s="97"/>
    </row>
    <row r="40" spans="1:12">
      <c r="A40" s="93"/>
      <c r="B40" s="100">
        <v>2</v>
      </c>
      <c r="C40" s="110" t="s">
        <v>139</v>
      </c>
      <c r="D40" s="106" t="s">
        <v>139</v>
      </c>
      <c r="E40" s="112" t="s">
        <v>140</v>
      </c>
      <c r="F40" s="106" t="s">
        <v>141</v>
      </c>
      <c r="G40" s="160" t="s">
        <v>121</v>
      </c>
      <c r="H40" s="161"/>
      <c r="I40" s="107" t="s">
        <v>142</v>
      </c>
      <c r="J40" s="102">
        <v>12.46</v>
      </c>
      <c r="K40" s="104">
        <f t="shared" si="0"/>
        <v>24.92</v>
      </c>
      <c r="L40" s="97"/>
    </row>
    <row r="41" spans="1:12">
      <c r="A41" s="93"/>
      <c r="B41" s="100">
        <v>4</v>
      </c>
      <c r="C41" s="110" t="s">
        <v>143</v>
      </c>
      <c r="D41" s="106" t="s">
        <v>230</v>
      </c>
      <c r="E41" s="112" t="s">
        <v>144</v>
      </c>
      <c r="F41" s="106" t="s">
        <v>101</v>
      </c>
      <c r="G41" s="160" t="s">
        <v>145</v>
      </c>
      <c r="H41" s="161"/>
      <c r="I41" s="107" t="s">
        <v>146</v>
      </c>
      <c r="J41" s="102">
        <v>17.96</v>
      </c>
      <c r="K41" s="104">
        <f t="shared" si="0"/>
        <v>71.84</v>
      </c>
      <c r="L41" s="97"/>
    </row>
    <row r="42" spans="1:12">
      <c r="A42" s="93"/>
      <c r="B42" s="100">
        <v>16</v>
      </c>
      <c r="C42" s="110" t="s">
        <v>147</v>
      </c>
      <c r="D42" s="106" t="s">
        <v>147</v>
      </c>
      <c r="E42" s="112" t="s">
        <v>148</v>
      </c>
      <c r="F42" s="106" t="s">
        <v>149</v>
      </c>
      <c r="G42" s="160"/>
      <c r="H42" s="161"/>
      <c r="I42" s="107" t="s">
        <v>150</v>
      </c>
      <c r="J42" s="102">
        <v>6.23</v>
      </c>
      <c r="K42" s="104">
        <f t="shared" si="0"/>
        <v>99.68</v>
      </c>
      <c r="L42" s="97"/>
    </row>
    <row r="43" spans="1:12">
      <c r="A43" s="93"/>
      <c r="B43" s="100">
        <v>6</v>
      </c>
      <c r="C43" s="110" t="s">
        <v>151</v>
      </c>
      <c r="D43" s="106" t="s">
        <v>151</v>
      </c>
      <c r="E43" s="112" t="s">
        <v>152</v>
      </c>
      <c r="F43" s="106" t="s">
        <v>93</v>
      </c>
      <c r="G43" s="160"/>
      <c r="H43" s="161"/>
      <c r="I43" s="107" t="s">
        <v>153</v>
      </c>
      <c r="J43" s="102">
        <v>5.86</v>
      </c>
      <c r="K43" s="104">
        <f t="shared" si="0"/>
        <v>35.160000000000004</v>
      </c>
      <c r="L43" s="97"/>
    </row>
    <row r="44" spans="1:12" ht="36">
      <c r="A44" s="93"/>
      <c r="B44" s="100">
        <v>2</v>
      </c>
      <c r="C44" s="110" t="s">
        <v>154</v>
      </c>
      <c r="D44" s="106" t="s">
        <v>231</v>
      </c>
      <c r="E44" s="112" t="s">
        <v>155</v>
      </c>
      <c r="F44" s="106" t="s">
        <v>156</v>
      </c>
      <c r="G44" s="160" t="s">
        <v>157</v>
      </c>
      <c r="H44" s="161"/>
      <c r="I44" s="107" t="s">
        <v>158</v>
      </c>
      <c r="J44" s="102">
        <v>28.95</v>
      </c>
      <c r="K44" s="104">
        <f t="shared" si="0"/>
        <v>57.9</v>
      </c>
      <c r="L44" s="97"/>
    </row>
    <row r="45" spans="1:12" ht="36">
      <c r="A45" s="93"/>
      <c r="B45" s="100">
        <v>2</v>
      </c>
      <c r="C45" s="110" t="s">
        <v>154</v>
      </c>
      <c r="D45" s="106" t="s">
        <v>231</v>
      </c>
      <c r="E45" s="112" t="s">
        <v>159</v>
      </c>
      <c r="F45" s="106" t="s">
        <v>156</v>
      </c>
      <c r="G45" s="160" t="s">
        <v>160</v>
      </c>
      <c r="H45" s="161"/>
      <c r="I45" s="107" t="s">
        <v>158</v>
      </c>
      <c r="J45" s="102">
        <v>28.95</v>
      </c>
      <c r="K45" s="104">
        <f t="shared" si="0"/>
        <v>57.9</v>
      </c>
      <c r="L45" s="97"/>
    </row>
    <row r="46" spans="1:12">
      <c r="A46" s="93"/>
      <c r="B46" s="100">
        <v>4</v>
      </c>
      <c r="C46" s="110" t="s">
        <v>161</v>
      </c>
      <c r="D46" s="106" t="s">
        <v>161</v>
      </c>
      <c r="E46" s="112" t="s">
        <v>162</v>
      </c>
      <c r="F46" s="106" t="s">
        <v>93</v>
      </c>
      <c r="G46" s="160" t="s">
        <v>114</v>
      </c>
      <c r="H46" s="161"/>
      <c r="I46" s="107" t="s">
        <v>163</v>
      </c>
      <c r="J46" s="102">
        <v>21.62</v>
      </c>
      <c r="K46" s="104">
        <f t="shared" si="0"/>
        <v>86.48</v>
      </c>
      <c r="L46" s="97"/>
    </row>
    <row r="47" spans="1:12" ht="24">
      <c r="A47" s="93"/>
      <c r="B47" s="100">
        <v>4</v>
      </c>
      <c r="C47" s="110" t="s">
        <v>164</v>
      </c>
      <c r="D47" s="106" t="s">
        <v>164</v>
      </c>
      <c r="E47" s="112" t="s">
        <v>165</v>
      </c>
      <c r="F47" s="106" t="s">
        <v>166</v>
      </c>
      <c r="G47" s="160"/>
      <c r="H47" s="161"/>
      <c r="I47" s="107" t="s">
        <v>167</v>
      </c>
      <c r="J47" s="102">
        <v>5.13</v>
      </c>
      <c r="K47" s="104">
        <f t="shared" si="0"/>
        <v>20.52</v>
      </c>
      <c r="L47" s="97"/>
    </row>
    <row r="48" spans="1:12" ht="24">
      <c r="A48" s="93"/>
      <c r="B48" s="100">
        <v>1</v>
      </c>
      <c r="C48" s="110" t="s">
        <v>168</v>
      </c>
      <c r="D48" s="106" t="s">
        <v>168</v>
      </c>
      <c r="E48" s="112" t="s">
        <v>169</v>
      </c>
      <c r="F48" s="106" t="s">
        <v>170</v>
      </c>
      <c r="G48" s="160"/>
      <c r="H48" s="161"/>
      <c r="I48" s="107" t="s">
        <v>171</v>
      </c>
      <c r="J48" s="102">
        <v>16.12</v>
      </c>
      <c r="K48" s="104">
        <f t="shared" si="0"/>
        <v>16.12</v>
      </c>
      <c r="L48" s="97"/>
    </row>
    <row r="49" spans="1:12" ht="24">
      <c r="A49" s="93"/>
      <c r="B49" s="100">
        <v>1</v>
      </c>
      <c r="C49" s="110" t="s">
        <v>168</v>
      </c>
      <c r="D49" s="106" t="s">
        <v>168</v>
      </c>
      <c r="E49" s="112" t="s">
        <v>172</v>
      </c>
      <c r="F49" s="106" t="s">
        <v>173</v>
      </c>
      <c r="G49" s="160"/>
      <c r="H49" s="161"/>
      <c r="I49" s="107" t="s">
        <v>171</v>
      </c>
      <c r="J49" s="102">
        <v>16.12</v>
      </c>
      <c r="K49" s="104">
        <f t="shared" si="0"/>
        <v>16.12</v>
      </c>
      <c r="L49" s="97"/>
    </row>
    <row r="50" spans="1:12" ht="24">
      <c r="A50" s="93"/>
      <c r="B50" s="100">
        <v>1</v>
      </c>
      <c r="C50" s="110" t="s">
        <v>168</v>
      </c>
      <c r="D50" s="106" t="s">
        <v>168</v>
      </c>
      <c r="E50" s="112" t="s">
        <v>174</v>
      </c>
      <c r="F50" s="106" t="s">
        <v>160</v>
      </c>
      <c r="G50" s="160"/>
      <c r="H50" s="161"/>
      <c r="I50" s="107" t="s">
        <v>171</v>
      </c>
      <c r="J50" s="102">
        <v>16.12</v>
      </c>
      <c r="K50" s="104">
        <f t="shared" si="0"/>
        <v>16.12</v>
      </c>
      <c r="L50" s="97"/>
    </row>
    <row r="51" spans="1:12" ht="24">
      <c r="A51" s="93"/>
      <c r="B51" s="100">
        <v>4</v>
      </c>
      <c r="C51" s="110" t="s">
        <v>175</v>
      </c>
      <c r="D51" s="106" t="s">
        <v>175</v>
      </c>
      <c r="E51" s="112" t="s">
        <v>176</v>
      </c>
      <c r="F51" s="106"/>
      <c r="G51" s="160"/>
      <c r="H51" s="161"/>
      <c r="I51" s="107" t="s">
        <v>177</v>
      </c>
      <c r="J51" s="102">
        <v>5.13</v>
      </c>
      <c r="K51" s="104">
        <f t="shared" si="0"/>
        <v>20.52</v>
      </c>
      <c r="L51" s="97"/>
    </row>
    <row r="52" spans="1:12" ht="24">
      <c r="A52" s="93"/>
      <c r="B52" s="100">
        <v>4</v>
      </c>
      <c r="C52" s="110" t="s">
        <v>178</v>
      </c>
      <c r="D52" s="106" t="s">
        <v>178</v>
      </c>
      <c r="E52" s="112" t="s">
        <v>179</v>
      </c>
      <c r="F52" s="106"/>
      <c r="G52" s="160"/>
      <c r="H52" s="161"/>
      <c r="I52" s="107" t="s">
        <v>180</v>
      </c>
      <c r="J52" s="102">
        <v>5.13</v>
      </c>
      <c r="K52" s="104">
        <f t="shared" si="0"/>
        <v>20.52</v>
      </c>
      <c r="L52" s="97"/>
    </row>
    <row r="53" spans="1:12">
      <c r="A53" s="93"/>
      <c r="B53" s="100">
        <v>2</v>
      </c>
      <c r="C53" s="110" t="s">
        <v>181</v>
      </c>
      <c r="D53" s="106" t="s">
        <v>232</v>
      </c>
      <c r="E53" s="112" t="s">
        <v>182</v>
      </c>
      <c r="F53" s="106" t="s">
        <v>183</v>
      </c>
      <c r="G53" s="160"/>
      <c r="H53" s="161"/>
      <c r="I53" s="107" t="s">
        <v>184</v>
      </c>
      <c r="J53" s="102">
        <v>36.28</v>
      </c>
      <c r="K53" s="104">
        <f t="shared" si="0"/>
        <v>72.56</v>
      </c>
      <c r="L53" s="97"/>
    </row>
    <row r="54" spans="1:12">
      <c r="A54" s="93"/>
      <c r="B54" s="100">
        <v>2</v>
      </c>
      <c r="C54" s="110" t="s">
        <v>181</v>
      </c>
      <c r="D54" s="106" t="s">
        <v>233</v>
      </c>
      <c r="E54" s="112" t="s">
        <v>185</v>
      </c>
      <c r="F54" s="106" t="s">
        <v>131</v>
      </c>
      <c r="G54" s="160"/>
      <c r="H54" s="161"/>
      <c r="I54" s="107" t="s">
        <v>184</v>
      </c>
      <c r="J54" s="102">
        <v>56.43</v>
      </c>
      <c r="K54" s="104">
        <f t="shared" si="0"/>
        <v>112.86</v>
      </c>
      <c r="L54" s="97"/>
    </row>
    <row r="55" spans="1:12">
      <c r="A55" s="93"/>
      <c r="B55" s="100">
        <v>4</v>
      </c>
      <c r="C55" s="110" t="s">
        <v>186</v>
      </c>
      <c r="D55" s="106" t="s">
        <v>234</v>
      </c>
      <c r="E55" s="112" t="s">
        <v>187</v>
      </c>
      <c r="F55" s="106" t="s">
        <v>183</v>
      </c>
      <c r="G55" s="160"/>
      <c r="H55" s="161"/>
      <c r="I55" s="107" t="s">
        <v>188</v>
      </c>
      <c r="J55" s="102">
        <v>54.6</v>
      </c>
      <c r="K55" s="104">
        <f t="shared" si="0"/>
        <v>218.4</v>
      </c>
      <c r="L55" s="97"/>
    </row>
    <row r="56" spans="1:12">
      <c r="A56" s="93"/>
      <c r="B56" s="100">
        <v>2</v>
      </c>
      <c r="C56" s="110" t="s">
        <v>186</v>
      </c>
      <c r="D56" s="106" t="s">
        <v>235</v>
      </c>
      <c r="E56" s="112" t="s">
        <v>189</v>
      </c>
      <c r="F56" s="106" t="s">
        <v>131</v>
      </c>
      <c r="G56" s="160"/>
      <c r="H56" s="161"/>
      <c r="I56" s="107" t="s">
        <v>188</v>
      </c>
      <c r="J56" s="102">
        <v>85.75</v>
      </c>
      <c r="K56" s="104">
        <f t="shared" si="0"/>
        <v>171.5</v>
      </c>
      <c r="L56" s="97"/>
    </row>
    <row r="57" spans="1:12">
      <c r="A57" s="93"/>
      <c r="B57" s="100">
        <v>14</v>
      </c>
      <c r="C57" s="110" t="s">
        <v>186</v>
      </c>
      <c r="D57" s="106" t="s">
        <v>236</v>
      </c>
      <c r="E57" s="112" t="s">
        <v>190</v>
      </c>
      <c r="F57" s="106" t="s">
        <v>191</v>
      </c>
      <c r="G57" s="160"/>
      <c r="H57" s="161"/>
      <c r="I57" s="107" t="s">
        <v>188</v>
      </c>
      <c r="J57" s="102">
        <v>122.39</v>
      </c>
      <c r="K57" s="104">
        <f t="shared" si="0"/>
        <v>1713.46</v>
      </c>
      <c r="L57" s="97"/>
    </row>
    <row r="58" spans="1:12">
      <c r="A58" s="93"/>
      <c r="B58" s="100">
        <v>2</v>
      </c>
      <c r="C58" s="110" t="s">
        <v>192</v>
      </c>
      <c r="D58" s="106" t="s">
        <v>237</v>
      </c>
      <c r="E58" s="112" t="s">
        <v>193</v>
      </c>
      <c r="F58" s="106" t="s">
        <v>183</v>
      </c>
      <c r="G58" s="160"/>
      <c r="H58" s="161"/>
      <c r="I58" s="107" t="s">
        <v>194</v>
      </c>
      <c r="J58" s="102">
        <v>32.61</v>
      </c>
      <c r="K58" s="104">
        <f t="shared" si="0"/>
        <v>65.22</v>
      </c>
      <c r="L58" s="97"/>
    </row>
    <row r="59" spans="1:12" ht="24">
      <c r="A59" s="93"/>
      <c r="B59" s="100">
        <v>6</v>
      </c>
      <c r="C59" s="110" t="s">
        <v>195</v>
      </c>
      <c r="D59" s="106" t="s">
        <v>238</v>
      </c>
      <c r="E59" s="112" t="s">
        <v>196</v>
      </c>
      <c r="F59" s="106" t="s">
        <v>183</v>
      </c>
      <c r="G59" s="160"/>
      <c r="H59" s="161"/>
      <c r="I59" s="107" t="s">
        <v>197</v>
      </c>
      <c r="J59" s="102">
        <v>72.92</v>
      </c>
      <c r="K59" s="104">
        <f t="shared" si="0"/>
        <v>437.52</v>
      </c>
      <c r="L59" s="97"/>
    </row>
    <row r="60" spans="1:12">
      <c r="A60" s="93"/>
      <c r="B60" s="100">
        <v>2</v>
      </c>
      <c r="C60" s="110" t="s">
        <v>198</v>
      </c>
      <c r="D60" s="106" t="s">
        <v>239</v>
      </c>
      <c r="E60" s="112" t="s">
        <v>199</v>
      </c>
      <c r="F60" s="106" t="s">
        <v>200</v>
      </c>
      <c r="G60" s="160" t="s">
        <v>201</v>
      </c>
      <c r="H60" s="161"/>
      <c r="I60" s="107" t="s">
        <v>202</v>
      </c>
      <c r="J60" s="102">
        <v>29.32</v>
      </c>
      <c r="K60" s="104">
        <f t="shared" si="0"/>
        <v>58.64</v>
      </c>
      <c r="L60" s="97"/>
    </row>
    <row r="61" spans="1:12">
      <c r="A61" s="93"/>
      <c r="B61" s="100">
        <v>2</v>
      </c>
      <c r="C61" s="110" t="s">
        <v>198</v>
      </c>
      <c r="D61" s="106" t="s">
        <v>239</v>
      </c>
      <c r="E61" s="112" t="s">
        <v>203</v>
      </c>
      <c r="F61" s="106" t="s">
        <v>200</v>
      </c>
      <c r="G61" s="160" t="s">
        <v>145</v>
      </c>
      <c r="H61" s="161"/>
      <c r="I61" s="107" t="s">
        <v>202</v>
      </c>
      <c r="J61" s="102">
        <v>29.32</v>
      </c>
      <c r="K61" s="104">
        <f t="shared" si="0"/>
        <v>58.64</v>
      </c>
      <c r="L61" s="97"/>
    </row>
    <row r="62" spans="1:12">
      <c r="A62" s="93"/>
      <c r="B62" s="100">
        <v>2</v>
      </c>
      <c r="C62" s="110" t="s">
        <v>198</v>
      </c>
      <c r="D62" s="106" t="s">
        <v>239</v>
      </c>
      <c r="E62" s="112" t="s">
        <v>204</v>
      </c>
      <c r="F62" s="106" t="s">
        <v>200</v>
      </c>
      <c r="G62" s="160" t="s">
        <v>205</v>
      </c>
      <c r="H62" s="161"/>
      <c r="I62" s="107" t="s">
        <v>202</v>
      </c>
      <c r="J62" s="102">
        <v>29.32</v>
      </c>
      <c r="K62" s="104">
        <f t="shared" si="0"/>
        <v>58.64</v>
      </c>
      <c r="L62" s="97"/>
    </row>
    <row r="63" spans="1:12">
      <c r="A63" s="93"/>
      <c r="B63" s="100">
        <v>4</v>
      </c>
      <c r="C63" s="110" t="s">
        <v>206</v>
      </c>
      <c r="D63" s="106" t="s">
        <v>206</v>
      </c>
      <c r="E63" s="112" t="s">
        <v>207</v>
      </c>
      <c r="F63" s="106" t="s">
        <v>93</v>
      </c>
      <c r="G63" s="160"/>
      <c r="H63" s="161"/>
      <c r="I63" s="107" t="s">
        <v>208</v>
      </c>
      <c r="J63" s="102">
        <v>36.28</v>
      </c>
      <c r="K63" s="104">
        <f t="shared" si="0"/>
        <v>145.12</v>
      </c>
      <c r="L63" s="97"/>
    </row>
    <row r="64" spans="1:12">
      <c r="A64" s="93"/>
      <c r="B64" s="100">
        <v>4</v>
      </c>
      <c r="C64" s="110" t="s">
        <v>209</v>
      </c>
      <c r="D64" s="106" t="s">
        <v>209</v>
      </c>
      <c r="E64" s="112" t="s">
        <v>210</v>
      </c>
      <c r="F64" s="106" t="s">
        <v>101</v>
      </c>
      <c r="G64" s="160"/>
      <c r="H64" s="161"/>
      <c r="I64" s="107" t="s">
        <v>211</v>
      </c>
      <c r="J64" s="102">
        <v>47.27</v>
      </c>
      <c r="K64" s="104">
        <f t="shared" si="0"/>
        <v>189.08</v>
      </c>
      <c r="L64" s="97"/>
    </row>
    <row r="65" spans="1:12" ht="24">
      <c r="A65" s="93"/>
      <c r="B65" s="100">
        <v>2</v>
      </c>
      <c r="C65" s="110" t="s">
        <v>212</v>
      </c>
      <c r="D65" s="106" t="s">
        <v>212</v>
      </c>
      <c r="E65" s="112" t="s">
        <v>213</v>
      </c>
      <c r="F65" s="106" t="s">
        <v>214</v>
      </c>
      <c r="G65" s="160" t="s">
        <v>101</v>
      </c>
      <c r="H65" s="161"/>
      <c r="I65" s="107" t="s">
        <v>215</v>
      </c>
      <c r="J65" s="102">
        <v>61.93</v>
      </c>
      <c r="K65" s="104">
        <f t="shared" si="0"/>
        <v>123.86</v>
      </c>
      <c r="L65" s="97"/>
    </row>
    <row r="66" spans="1:12" ht="24">
      <c r="A66" s="93"/>
      <c r="B66" s="100">
        <v>1</v>
      </c>
      <c r="C66" s="110" t="s">
        <v>216</v>
      </c>
      <c r="D66" s="106" t="s">
        <v>216</v>
      </c>
      <c r="E66" s="112" t="s">
        <v>217</v>
      </c>
      <c r="F66" s="106" t="s">
        <v>114</v>
      </c>
      <c r="G66" s="160"/>
      <c r="H66" s="161"/>
      <c r="I66" s="107" t="s">
        <v>218</v>
      </c>
      <c r="J66" s="102">
        <v>72.92</v>
      </c>
      <c r="K66" s="104">
        <f t="shared" si="0"/>
        <v>72.92</v>
      </c>
      <c r="L66" s="97"/>
    </row>
    <row r="67" spans="1:12" ht="24">
      <c r="A67" s="93"/>
      <c r="B67" s="100">
        <v>2</v>
      </c>
      <c r="C67" s="110" t="s">
        <v>219</v>
      </c>
      <c r="D67" s="106" t="s">
        <v>219</v>
      </c>
      <c r="E67" s="112" t="s">
        <v>220</v>
      </c>
      <c r="F67" s="106" t="s">
        <v>170</v>
      </c>
      <c r="G67" s="160"/>
      <c r="H67" s="161"/>
      <c r="I67" s="107" t="s">
        <v>221</v>
      </c>
      <c r="J67" s="102">
        <v>135.58000000000001</v>
      </c>
      <c r="K67" s="104">
        <f t="shared" si="0"/>
        <v>271.16000000000003</v>
      </c>
      <c r="L67" s="97"/>
    </row>
    <row r="68" spans="1:12" ht="24">
      <c r="A68" s="93"/>
      <c r="B68" s="100">
        <v>1</v>
      </c>
      <c r="C68" s="110" t="s">
        <v>219</v>
      </c>
      <c r="D68" s="106" t="s">
        <v>219</v>
      </c>
      <c r="E68" s="112" t="s">
        <v>222</v>
      </c>
      <c r="F68" s="106" t="s">
        <v>223</v>
      </c>
      <c r="G68" s="160"/>
      <c r="H68" s="161"/>
      <c r="I68" s="107" t="s">
        <v>221</v>
      </c>
      <c r="J68" s="102">
        <v>135.58000000000001</v>
      </c>
      <c r="K68" s="104">
        <f t="shared" si="0"/>
        <v>135.58000000000001</v>
      </c>
      <c r="L68" s="97"/>
    </row>
    <row r="69" spans="1:12" ht="24">
      <c r="A69" s="93"/>
      <c r="B69" s="101">
        <v>3</v>
      </c>
      <c r="C69" s="111" t="s">
        <v>224</v>
      </c>
      <c r="D69" s="108" t="s">
        <v>224</v>
      </c>
      <c r="E69" s="113" t="s">
        <v>225</v>
      </c>
      <c r="F69" s="108" t="s">
        <v>113</v>
      </c>
      <c r="G69" s="164"/>
      <c r="H69" s="165"/>
      <c r="I69" s="109" t="s">
        <v>226</v>
      </c>
      <c r="J69" s="103">
        <v>87.95</v>
      </c>
      <c r="K69" s="105">
        <f t="shared" si="0"/>
        <v>263.85000000000002</v>
      </c>
      <c r="L69" s="97"/>
    </row>
    <row r="70" spans="1:12" ht="13.5" thickBot="1">
      <c r="A70" s="93"/>
      <c r="B70" s="131"/>
      <c r="C70" s="121"/>
      <c r="D70" s="121"/>
      <c r="E70" s="121"/>
      <c r="F70" s="121"/>
      <c r="G70" s="121"/>
      <c r="H70" s="121"/>
      <c r="I70" s="121"/>
      <c r="J70" s="127" t="s">
        <v>62</v>
      </c>
      <c r="K70" s="124">
        <f>SUM(K22:K69)</f>
        <v>5867.18</v>
      </c>
      <c r="L70" s="97"/>
    </row>
    <row r="71" spans="1:12">
      <c r="A71" s="93"/>
      <c r="B71" s="121"/>
      <c r="C71" s="142" t="s">
        <v>250</v>
      </c>
      <c r="D71" s="141"/>
      <c r="E71" s="141"/>
      <c r="F71" s="140"/>
      <c r="G71" s="139"/>
      <c r="H71" s="133"/>
      <c r="I71" s="121"/>
      <c r="J71" s="134" t="s">
        <v>248</v>
      </c>
      <c r="K71" s="124">
        <f>K70*-0.4</f>
        <v>-2346.8720000000003</v>
      </c>
      <c r="L71" s="97"/>
    </row>
    <row r="72" spans="1:12" ht="13.5" outlineLevel="1" thickBot="1">
      <c r="A72" s="93"/>
      <c r="B72" s="121"/>
      <c r="C72" s="138" t="s">
        <v>251</v>
      </c>
      <c r="D72" s="137">
        <v>44671</v>
      </c>
      <c r="E72" s="137">
        <v>45403</v>
      </c>
      <c r="F72" s="137">
        <f>K10+90</f>
        <v>45531</v>
      </c>
      <c r="G72" s="136"/>
      <c r="H72" s="135"/>
      <c r="I72" s="121"/>
      <c r="J72" s="134" t="s">
        <v>249</v>
      </c>
      <c r="K72" s="124">
        <v>0</v>
      </c>
      <c r="L72" s="97"/>
    </row>
    <row r="73" spans="1:12">
      <c r="A73" s="93"/>
      <c r="B73" s="121"/>
      <c r="C73" s="121"/>
      <c r="D73" s="121"/>
      <c r="E73" s="121"/>
      <c r="F73" s="121"/>
      <c r="G73" s="121"/>
      <c r="H73" s="121"/>
      <c r="I73" s="121"/>
      <c r="J73" s="127" t="s">
        <v>63</v>
      </c>
      <c r="K73" s="124">
        <f>SUM(K70:K72)</f>
        <v>3520.308</v>
      </c>
      <c r="L73" s="97"/>
    </row>
    <row r="74" spans="1:12" ht="15" customHeight="1">
      <c r="A74" s="6"/>
      <c r="B74" s="7"/>
      <c r="C74" s="7"/>
      <c r="D74" s="7"/>
      <c r="E74" s="7"/>
      <c r="F74" s="7"/>
      <c r="G74" s="155" t="s">
        <v>252</v>
      </c>
      <c r="H74" s="155"/>
      <c r="I74" s="155"/>
      <c r="J74" s="7"/>
      <c r="K74" s="7"/>
      <c r="L74" s="8"/>
    </row>
    <row r="76" spans="1:12">
      <c r="I76" s="1" t="s">
        <v>80</v>
      </c>
      <c r="J76" s="79">
        <f>'Tax Invoice'!E14</f>
        <v>1</v>
      </c>
    </row>
    <row r="77" spans="1:12">
      <c r="I77" s="1" t="s">
        <v>74</v>
      </c>
      <c r="J77" s="79">
        <v>33.79</v>
      </c>
    </row>
    <row r="78" spans="1:12">
      <c r="I78" s="1" t="s">
        <v>75</v>
      </c>
      <c r="J78" s="79">
        <f>J80/J77</f>
        <v>173.63657886948803</v>
      </c>
    </row>
    <row r="79" spans="1:12">
      <c r="I79" s="1" t="s">
        <v>76</v>
      </c>
      <c r="J79" s="79">
        <f>J81/J77</f>
        <v>104.18194732169282</v>
      </c>
    </row>
    <row r="80" spans="1:12">
      <c r="I80" s="1" t="s">
        <v>77</v>
      </c>
      <c r="J80" s="79">
        <f>K70*J76</f>
        <v>5867.18</v>
      </c>
    </row>
    <row r="81" spans="9:10">
      <c r="I81" s="1" t="s">
        <v>78</v>
      </c>
      <c r="J81" s="79">
        <f>K73*J76</f>
        <v>3520.308</v>
      </c>
    </row>
  </sheetData>
  <mergeCells count="54">
    <mergeCell ref="G67:H67"/>
    <mergeCell ref="G68:H68"/>
    <mergeCell ref="G69:H69"/>
    <mergeCell ref="G62:H62"/>
    <mergeCell ref="G63:H63"/>
    <mergeCell ref="G64:H64"/>
    <mergeCell ref="G65:H65"/>
    <mergeCell ref="G66:H66"/>
    <mergeCell ref="G57:H57"/>
    <mergeCell ref="G58:H58"/>
    <mergeCell ref="G59:H59"/>
    <mergeCell ref="G60:H60"/>
    <mergeCell ref="G61:H61"/>
    <mergeCell ref="G52:H52"/>
    <mergeCell ref="G53:H53"/>
    <mergeCell ref="G54:H54"/>
    <mergeCell ref="G55:H55"/>
    <mergeCell ref="G56:H56"/>
    <mergeCell ref="G47:H47"/>
    <mergeCell ref="G48:H48"/>
    <mergeCell ref="G49:H49"/>
    <mergeCell ref="G50:H50"/>
    <mergeCell ref="G51:H51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K10:K11"/>
    <mergeCell ref="K14:K15"/>
    <mergeCell ref="K6:K7"/>
    <mergeCell ref="G74:I74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69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314</v>
      </c>
      <c r="O1" t="s">
        <v>15</v>
      </c>
      <c r="T1" t="s">
        <v>62</v>
      </c>
      <c r="U1">
        <v>6571.19</v>
      </c>
    </row>
    <row r="2" spans="1:21" ht="15.75">
      <c r="A2" s="93"/>
      <c r="B2" s="128" t="s">
        <v>6</v>
      </c>
      <c r="C2" s="121"/>
      <c r="D2" s="121"/>
      <c r="E2" s="121"/>
      <c r="F2" s="121"/>
      <c r="G2" s="121"/>
      <c r="H2" s="121"/>
      <c r="I2" s="129" t="s">
        <v>12</v>
      </c>
      <c r="J2" s="94"/>
    </row>
    <row r="3" spans="1:21">
      <c r="A3" s="93"/>
      <c r="B3" s="122" t="s">
        <v>7</v>
      </c>
      <c r="C3" s="121"/>
      <c r="D3" s="121"/>
      <c r="E3" s="121"/>
      <c r="F3" s="121"/>
      <c r="G3" s="121"/>
      <c r="H3" s="121"/>
      <c r="I3" s="121"/>
      <c r="J3" s="94"/>
    </row>
    <row r="4" spans="1:21">
      <c r="A4" s="93"/>
      <c r="B4" s="122" t="s">
        <v>8</v>
      </c>
      <c r="C4" s="121"/>
      <c r="D4" s="121"/>
      <c r="E4" s="121"/>
      <c r="F4" s="121"/>
      <c r="G4" s="121"/>
      <c r="H4" s="121"/>
      <c r="I4" s="121"/>
      <c r="J4" s="94"/>
    </row>
    <row r="5" spans="1:21">
      <c r="A5" s="93"/>
      <c r="B5" s="122" t="s">
        <v>9</v>
      </c>
      <c r="C5" s="121"/>
      <c r="D5" s="121"/>
      <c r="E5" s="121"/>
      <c r="F5" s="121"/>
      <c r="G5" s="121"/>
      <c r="H5" s="121"/>
      <c r="I5" s="85" t="s">
        <v>56</v>
      </c>
      <c r="J5" s="94"/>
    </row>
    <row r="6" spans="1:21">
      <c r="A6" s="93"/>
      <c r="B6" s="122" t="s">
        <v>10</v>
      </c>
      <c r="C6" s="121"/>
      <c r="D6" s="121"/>
      <c r="E6" s="121"/>
      <c r="F6" s="121"/>
      <c r="G6" s="121"/>
      <c r="H6" s="121"/>
      <c r="I6" s="153"/>
      <c r="J6" s="94"/>
    </row>
    <row r="7" spans="1:21">
      <c r="A7" s="93"/>
      <c r="B7" s="122" t="s">
        <v>11</v>
      </c>
      <c r="C7" s="121"/>
      <c r="D7" s="121"/>
      <c r="E7" s="121"/>
      <c r="F7" s="121"/>
      <c r="G7" s="121"/>
      <c r="H7" s="121"/>
      <c r="I7" s="154"/>
      <c r="J7" s="94"/>
    </row>
    <row r="8" spans="1:21">
      <c r="A8" s="93"/>
      <c r="B8" s="121"/>
      <c r="C8" s="121"/>
      <c r="D8" s="121"/>
      <c r="E8" s="121"/>
      <c r="F8" s="121"/>
      <c r="G8" s="121"/>
      <c r="H8" s="121"/>
      <c r="I8" s="121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1"/>
      <c r="I9" s="85" t="s">
        <v>70</v>
      </c>
      <c r="J9" s="94"/>
    </row>
    <row r="10" spans="1:21">
      <c r="A10" s="93"/>
      <c r="B10" s="93" t="s">
        <v>82</v>
      </c>
      <c r="C10" s="121"/>
      <c r="D10" s="121"/>
      <c r="E10" s="94"/>
      <c r="F10" s="95"/>
      <c r="G10" s="95" t="s">
        <v>82</v>
      </c>
      <c r="H10" s="121"/>
      <c r="I10" s="150"/>
      <c r="J10" s="94"/>
    </row>
    <row r="11" spans="1:21">
      <c r="A11" s="93"/>
      <c r="B11" s="93" t="s">
        <v>83</v>
      </c>
      <c r="C11" s="121"/>
      <c r="D11" s="121"/>
      <c r="E11" s="94"/>
      <c r="F11" s="95"/>
      <c r="G11" s="95" t="s">
        <v>83</v>
      </c>
      <c r="H11" s="121"/>
      <c r="I11" s="151"/>
      <c r="J11" s="94"/>
    </row>
    <row r="12" spans="1:21">
      <c r="A12" s="93"/>
      <c r="B12" s="93" t="s">
        <v>84</v>
      </c>
      <c r="C12" s="121"/>
      <c r="D12" s="121"/>
      <c r="E12" s="94"/>
      <c r="F12" s="95"/>
      <c r="G12" s="95" t="s">
        <v>84</v>
      </c>
      <c r="H12" s="121"/>
      <c r="I12" s="121"/>
      <c r="J12" s="94"/>
    </row>
    <row r="13" spans="1:21">
      <c r="A13" s="93"/>
      <c r="B13" s="93" t="s">
        <v>85</v>
      </c>
      <c r="C13" s="121"/>
      <c r="D13" s="121"/>
      <c r="E13" s="94"/>
      <c r="F13" s="95"/>
      <c r="G13" s="95" t="s">
        <v>85</v>
      </c>
      <c r="H13" s="121"/>
      <c r="I13" s="85" t="s">
        <v>3</v>
      </c>
      <c r="J13" s="94"/>
    </row>
    <row r="14" spans="1:21">
      <c r="A14" s="93"/>
      <c r="B14" s="93" t="s">
        <v>23</v>
      </c>
      <c r="C14" s="121"/>
      <c r="D14" s="121"/>
      <c r="E14" s="94"/>
      <c r="F14" s="95"/>
      <c r="G14" s="95" t="s">
        <v>23</v>
      </c>
      <c r="H14" s="121"/>
      <c r="I14" s="150">
        <v>45439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1"/>
      <c r="I15" s="152"/>
      <c r="J15" s="94"/>
    </row>
    <row r="16" spans="1:21">
      <c r="A16" s="93"/>
      <c r="B16" s="121"/>
      <c r="C16" s="121"/>
      <c r="D16" s="121"/>
      <c r="E16" s="121"/>
      <c r="F16" s="121"/>
      <c r="G16" s="121"/>
      <c r="H16" s="125" t="s">
        <v>71</v>
      </c>
      <c r="I16" s="130">
        <v>42941</v>
      </c>
      <c r="J16" s="94"/>
    </row>
    <row r="17" spans="1:10">
      <c r="A17" s="93"/>
      <c r="B17" s="121" t="s">
        <v>86</v>
      </c>
      <c r="C17" s="121"/>
      <c r="D17" s="121"/>
      <c r="E17" s="121"/>
      <c r="F17" s="121"/>
      <c r="G17" s="121"/>
      <c r="H17" s="125" t="s">
        <v>14</v>
      </c>
      <c r="I17" s="130" t="s">
        <v>81</v>
      </c>
      <c r="J17" s="94"/>
    </row>
    <row r="18" spans="1:10" ht="18">
      <c r="A18" s="93"/>
      <c r="B18" s="121" t="s">
        <v>87</v>
      </c>
      <c r="C18" s="121"/>
      <c r="D18" s="121"/>
      <c r="E18" s="121"/>
      <c r="F18" s="121"/>
      <c r="G18" s="121"/>
      <c r="H18" s="123" t="s">
        <v>64</v>
      </c>
      <c r="I18" s="90" t="s">
        <v>68</v>
      </c>
      <c r="J18" s="94"/>
    </row>
    <row r="19" spans="1:10">
      <c r="A19" s="93"/>
      <c r="B19" s="121"/>
      <c r="C19" s="121"/>
      <c r="D19" s="121"/>
      <c r="E19" s="121"/>
      <c r="F19" s="121"/>
      <c r="G19" s="121"/>
      <c r="H19" s="121"/>
      <c r="I19" s="121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6" t="s">
        <v>60</v>
      </c>
      <c r="F20" s="157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8"/>
      <c r="F21" s="159"/>
      <c r="G21" s="98" t="s">
        <v>13</v>
      </c>
      <c r="H21" s="98"/>
      <c r="I21" s="98"/>
      <c r="J21" s="94"/>
    </row>
    <row r="22" spans="1:10" ht="180">
      <c r="A22" s="93"/>
      <c r="B22" s="100">
        <v>4</v>
      </c>
      <c r="C22" s="110" t="s">
        <v>88</v>
      </c>
      <c r="D22" s="106" t="s">
        <v>90</v>
      </c>
      <c r="E22" s="160"/>
      <c r="F22" s="161"/>
      <c r="G22" s="107" t="s">
        <v>240</v>
      </c>
      <c r="H22" s="102">
        <v>6.23</v>
      </c>
      <c r="I22" s="104">
        <f t="shared" ref="I22:I69" si="0">H22*B22</f>
        <v>24.92</v>
      </c>
      <c r="J22" s="97"/>
    </row>
    <row r="23" spans="1:10" ht="96">
      <c r="A23" s="93"/>
      <c r="B23" s="100">
        <v>42</v>
      </c>
      <c r="C23" s="110" t="s">
        <v>91</v>
      </c>
      <c r="D23" s="106" t="s">
        <v>93</v>
      </c>
      <c r="E23" s="160"/>
      <c r="F23" s="161"/>
      <c r="G23" s="107" t="s">
        <v>94</v>
      </c>
      <c r="H23" s="102">
        <v>7.33</v>
      </c>
      <c r="I23" s="104">
        <f t="shared" si="0"/>
        <v>307.86</v>
      </c>
      <c r="J23" s="97"/>
    </row>
    <row r="24" spans="1:10" ht="96">
      <c r="A24" s="93"/>
      <c r="B24" s="100">
        <v>3</v>
      </c>
      <c r="C24" s="110" t="s">
        <v>95</v>
      </c>
      <c r="D24" s="106" t="s">
        <v>97</v>
      </c>
      <c r="E24" s="160"/>
      <c r="F24" s="161"/>
      <c r="G24" s="107" t="s">
        <v>98</v>
      </c>
      <c r="H24" s="102">
        <v>6.96</v>
      </c>
      <c r="I24" s="104">
        <f t="shared" si="0"/>
        <v>20.88</v>
      </c>
      <c r="J24" s="97"/>
    </row>
    <row r="25" spans="1:10" ht="96">
      <c r="A25" s="93"/>
      <c r="B25" s="100">
        <v>3</v>
      </c>
      <c r="C25" s="110" t="s">
        <v>99</v>
      </c>
      <c r="D25" s="106" t="s">
        <v>101</v>
      </c>
      <c r="E25" s="160"/>
      <c r="F25" s="161"/>
      <c r="G25" s="107" t="s">
        <v>102</v>
      </c>
      <c r="H25" s="102">
        <v>6.96</v>
      </c>
      <c r="I25" s="104">
        <f t="shared" si="0"/>
        <v>20.88</v>
      </c>
      <c r="J25" s="97"/>
    </row>
    <row r="26" spans="1:10" ht="96">
      <c r="A26" s="93"/>
      <c r="B26" s="100">
        <v>2</v>
      </c>
      <c r="C26" s="110" t="s">
        <v>99</v>
      </c>
      <c r="D26" s="106" t="s">
        <v>97</v>
      </c>
      <c r="E26" s="160"/>
      <c r="F26" s="161"/>
      <c r="G26" s="107" t="s">
        <v>102</v>
      </c>
      <c r="H26" s="102">
        <v>6.96</v>
      </c>
      <c r="I26" s="104">
        <f t="shared" si="0"/>
        <v>13.92</v>
      </c>
      <c r="J26" s="97"/>
    </row>
    <row r="27" spans="1:10" ht="96">
      <c r="A27" s="93"/>
      <c r="B27" s="100">
        <v>2</v>
      </c>
      <c r="C27" s="110" t="s">
        <v>99</v>
      </c>
      <c r="D27" s="106" t="s">
        <v>105</v>
      </c>
      <c r="E27" s="160"/>
      <c r="F27" s="161"/>
      <c r="G27" s="107" t="s">
        <v>102</v>
      </c>
      <c r="H27" s="102">
        <v>6.96</v>
      </c>
      <c r="I27" s="104">
        <f t="shared" si="0"/>
        <v>13.92</v>
      </c>
      <c r="J27" s="97"/>
    </row>
    <row r="28" spans="1:10" ht="96">
      <c r="A28" s="93"/>
      <c r="B28" s="100">
        <v>3</v>
      </c>
      <c r="C28" s="110" t="s">
        <v>106</v>
      </c>
      <c r="D28" s="106" t="s">
        <v>101</v>
      </c>
      <c r="E28" s="160"/>
      <c r="F28" s="161"/>
      <c r="G28" s="107" t="s">
        <v>108</v>
      </c>
      <c r="H28" s="102">
        <v>5.13</v>
      </c>
      <c r="I28" s="104">
        <f t="shared" si="0"/>
        <v>15.39</v>
      </c>
      <c r="J28" s="97"/>
    </row>
    <row r="29" spans="1:10" ht="96">
      <c r="A29" s="93"/>
      <c r="B29" s="100">
        <v>2</v>
      </c>
      <c r="C29" s="110" t="s">
        <v>106</v>
      </c>
      <c r="D29" s="106" t="s">
        <v>97</v>
      </c>
      <c r="E29" s="160"/>
      <c r="F29" s="161"/>
      <c r="G29" s="107" t="s">
        <v>108</v>
      </c>
      <c r="H29" s="102">
        <v>5.13</v>
      </c>
      <c r="I29" s="104">
        <f t="shared" si="0"/>
        <v>10.26</v>
      </c>
      <c r="J29" s="97"/>
    </row>
    <row r="30" spans="1:10" ht="96">
      <c r="A30" s="93"/>
      <c r="B30" s="100">
        <v>2</v>
      </c>
      <c r="C30" s="110" t="s">
        <v>106</v>
      </c>
      <c r="D30" s="106" t="s">
        <v>105</v>
      </c>
      <c r="E30" s="160"/>
      <c r="F30" s="161"/>
      <c r="G30" s="107" t="s">
        <v>108</v>
      </c>
      <c r="H30" s="102">
        <v>5.13</v>
      </c>
      <c r="I30" s="104">
        <f t="shared" si="0"/>
        <v>10.26</v>
      </c>
      <c r="J30" s="97"/>
    </row>
    <row r="31" spans="1:10" ht="192">
      <c r="A31" s="93"/>
      <c r="B31" s="100">
        <v>4</v>
      </c>
      <c r="C31" s="110" t="s">
        <v>111</v>
      </c>
      <c r="D31" s="106" t="s">
        <v>113</v>
      </c>
      <c r="E31" s="160" t="s">
        <v>114</v>
      </c>
      <c r="F31" s="161"/>
      <c r="G31" s="107" t="s">
        <v>241</v>
      </c>
      <c r="H31" s="102">
        <v>54.6</v>
      </c>
      <c r="I31" s="104">
        <f t="shared" si="0"/>
        <v>218.4</v>
      </c>
      <c r="J31" s="97"/>
    </row>
    <row r="32" spans="1:10" ht="144">
      <c r="A32" s="93"/>
      <c r="B32" s="100">
        <v>31</v>
      </c>
      <c r="C32" s="110" t="s">
        <v>115</v>
      </c>
      <c r="D32" s="106" t="s">
        <v>101</v>
      </c>
      <c r="E32" s="160" t="s">
        <v>117</v>
      </c>
      <c r="F32" s="161"/>
      <c r="G32" s="107" t="s">
        <v>118</v>
      </c>
      <c r="H32" s="102">
        <v>5.13</v>
      </c>
      <c r="I32" s="104">
        <f t="shared" si="0"/>
        <v>159.03</v>
      </c>
      <c r="J32" s="97"/>
    </row>
    <row r="33" spans="1:10" ht="180">
      <c r="A33" s="93"/>
      <c r="B33" s="100">
        <v>8</v>
      </c>
      <c r="C33" s="110" t="s">
        <v>119</v>
      </c>
      <c r="D33" s="106" t="s">
        <v>121</v>
      </c>
      <c r="E33" s="160"/>
      <c r="F33" s="161"/>
      <c r="G33" s="107" t="s">
        <v>242</v>
      </c>
      <c r="H33" s="102">
        <v>6.6</v>
      </c>
      <c r="I33" s="104">
        <f t="shared" si="0"/>
        <v>52.8</v>
      </c>
      <c r="J33" s="97"/>
    </row>
    <row r="34" spans="1:10" ht="132">
      <c r="A34" s="93"/>
      <c r="B34" s="100">
        <v>32</v>
      </c>
      <c r="C34" s="110" t="s">
        <v>122</v>
      </c>
      <c r="D34" s="106" t="s">
        <v>97</v>
      </c>
      <c r="E34" s="160"/>
      <c r="F34" s="161"/>
      <c r="G34" s="107" t="s">
        <v>243</v>
      </c>
      <c r="H34" s="102">
        <v>5.13</v>
      </c>
      <c r="I34" s="104">
        <f t="shared" si="0"/>
        <v>164.16</v>
      </c>
      <c r="J34" s="97"/>
    </row>
    <row r="35" spans="1:10" ht="96">
      <c r="A35" s="93"/>
      <c r="B35" s="100">
        <v>36</v>
      </c>
      <c r="C35" s="110" t="s">
        <v>124</v>
      </c>
      <c r="D35" s="106" t="s">
        <v>101</v>
      </c>
      <c r="E35" s="160" t="s">
        <v>126</v>
      </c>
      <c r="F35" s="161"/>
      <c r="G35" s="107" t="s">
        <v>127</v>
      </c>
      <c r="H35" s="102">
        <v>8.7899999999999991</v>
      </c>
      <c r="I35" s="104">
        <f t="shared" si="0"/>
        <v>316.43999999999994</v>
      </c>
      <c r="J35" s="97"/>
    </row>
    <row r="36" spans="1:10" ht="96">
      <c r="A36" s="93"/>
      <c r="B36" s="100">
        <v>26</v>
      </c>
      <c r="C36" s="110" t="s">
        <v>124</v>
      </c>
      <c r="D36" s="106" t="s">
        <v>97</v>
      </c>
      <c r="E36" s="160" t="s">
        <v>126</v>
      </c>
      <c r="F36" s="161"/>
      <c r="G36" s="107" t="s">
        <v>127</v>
      </c>
      <c r="H36" s="102">
        <v>8.7899999999999991</v>
      </c>
      <c r="I36" s="104">
        <f t="shared" si="0"/>
        <v>228.53999999999996</v>
      </c>
      <c r="J36" s="97"/>
    </row>
    <row r="37" spans="1:10" ht="60">
      <c r="A37" s="93"/>
      <c r="B37" s="100">
        <v>4</v>
      </c>
      <c r="C37" s="110" t="s">
        <v>129</v>
      </c>
      <c r="D37" s="106" t="s">
        <v>131</v>
      </c>
      <c r="E37" s="160" t="s">
        <v>114</v>
      </c>
      <c r="F37" s="161"/>
      <c r="G37" s="107" t="s">
        <v>132</v>
      </c>
      <c r="H37" s="102">
        <v>19.059999999999999</v>
      </c>
      <c r="I37" s="104">
        <f t="shared" si="0"/>
        <v>76.239999999999995</v>
      </c>
      <c r="J37" s="97"/>
    </row>
    <row r="38" spans="1:10" ht="60">
      <c r="A38" s="93"/>
      <c r="B38" s="100">
        <v>2</v>
      </c>
      <c r="C38" s="110" t="s">
        <v>129</v>
      </c>
      <c r="D38" s="106" t="s">
        <v>134</v>
      </c>
      <c r="E38" s="160" t="s">
        <v>114</v>
      </c>
      <c r="F38" s="161"/>
      <c r="G38" s="107" t="s">
        <v>132</v>
      </c>
      <c r="H38" s="102">
        <v>25.65</v>
      </c>
      <c r="I38" s="104">
        <f t="shared" si="0"/>
        <v>51.3</v>
      </c>
      <c r="J38" s="97"/>
    </row>
    <row r="39" spans="1:10" ht="48">
      <c r="A39" s="93"/>
      <c r="B39" s="100">
        <v>2</v>
      </c>
      <c r="C39" s="110" t="s">
        <v>135</v>
      </c>
      <c r="D39" s="106" t="s">
        <v>137</v>
      </c>
      <c r="E39" s="160"/>
      <c r="F39" s="161"/>
      <c r="G39" s="107" t="s">
        <v>138</v>
      </c>
      <c r="H39" s="102">
        <v>76.59</v>
      </c>
      <c r="I39" s="104">
        <f t="shared" si="0"/>
        <v>153.18</v>
      </c>
      <c r="J39" s="97"/>
    </row>
    <row r="40" spans="1:10" ht="60">
      <c r="A40" s="93"/>
      <c r="B40" s="100">
        <v>2</v>
      </c>
      <c r="C40" s="110" t="s">
        <v>139</v>
      </c>
      <c r="D40" s="106" t="s">
        <v>141</v>
      </c>
      <c r="E40" s="160" t="s">
        <v>121</v>
      </c>
      <c r="F40" s="161"/>
      <c r="G40" s="107" t="s">
        <v>142</v>
      </c>
      <c r="H40" s="102">
        <v>12.46</v>
      </c>
      <c r="I40" s="104">
        <f t="shared" si="0"/>
        <v>24.92</v>
      </c>
      <c r="J40" s="97"/>
    </row>
    <row r="41" spans="1:10" ht="96">
      <c r="A41" s="93"/>
      <c r="B41" s="100">
        <v>4</v>
      </c>
      <c r="C41" s="110" t="s">
        <v>143</v>
      </c>
      <c r="D41" s="106" t="s">
        <v>101</v>
      </c>
      <c r="E41" s="160" t="s">
        <v>145</v>
      </c>
      <c r="F41" s="161"/>
      <c r="G41" s="107" t="s">
        <v>146</v>
      </c>
      <c r="H41" s="102">
        <v>17.96</v>
      </c>
      <c r="I41" s="104">
        <f t="shared" si="0"/>
        <v>71.84</v>
      </c>
      <c r="J41" s="97"/>
    </row>
    <row r="42" spans="1:10" ht="84">
      <c r="A42" s="93"/>
      <c r="B42" s="100">
        <v>16</v>
      </c>
      <c r="C42" s="110" t="s">
        <v>147</v>
      </c>
      <c r="D42" s="106" t="s">
        <v>149</v>
      </c>
      <c r="E42" s="160"/>
      <c r="F42" s="161"/>
      <c r="G42" s="107" t="s">
        <v>150</v>
      </c>
      <c r="H42" s="102">
        <v>6.23</v>
      </c>
      <c r="I42" s="104">
        <f t="shared" si="0"/>
        <v>99.68</v>
      </c>
      <c r="J42" s="97"/>
    </row>
    <row r="43" spans="1:10" ht="84">
      <c r="A43" s="93"/>
      <c r="B43" s="100">
        <v>6</v>
      </c>
      <c r="C43" s="110" t="s">
        <v>151</v>
      </c>
      <c r="D43" s="106" t="s">
        <v>93</v>
      </c>
      <c r="E43" s="160"/>
      <c r="F43" s="161"/>
      <c r="G43" s="107" t="s">
        <v>153</v>
      </c>
      <c r="H43" s="102">
        <v>5.86</v>
      </c>
      <c r="I43" s="104">
        <f t="shared" si="0"/>
        <v>35.160000000000004</v>
      </c>
      <c r="J43" s="97"/>
    </row>
    <row r="44" spans="1:10" ht="192">
      <c r="A44" s="93"/>
      <c r="B44" s="100">
        <v>2</v>
      </c>
      <c r="C44" s="110" t="s">
        <v>154</v>
      </c>
      <c r="D44" s="106" t="s">
        <v>156</v>
      </c>
      <c r="E44" s="160" t="s">
        <v>157</v>
      </c>
      <c r="F44" s="161"/>
      <c r="G44" s="107" t="s">
        <v>158</v>
      </c>
      <c r="H44" s="102">
        <v>28.95</v>
      </c>
      <c r="I44" s="104">
        <f t="shared" si="0"/>
        <v>57.9</v>
      </c>
      <c r="J44" s="97"/>
    </row>
    <row r="45" spans="1:10" ht="192">
      <c r="A45" s="93"/>
      <c r="B45" s="100">
        <v>2</v>
      </c>
      <c r="C45" s="110" t="s">
        <v>154</v>
      </c>
      <c r="D45" s="106" t="s">
        <v>156</v>
      </c>
      <c r="E45" s="160" t="s">
        <v>160</v>
      </c>
      <c r="F45" s="161"/>
      <c r="G45" s="107" t="s">
        <v>158</v>
      </c>
      <c r="H45" s="102">
        <v>28.95</v>
      </c>
      <c r="I45" s="104">
        <f t="shared" si="0"/>
        <v>57.9</v>
      </c>
      <c r="J45" s="97"/>
    </row>
    <row r="46" spans="1:10" ht="96">
      <c r="A46" s="93"/>
      <c r="B46" s="100">
        <v>4</v>
      </c>
      <c r="C46" s="110" t="s">
        <v>161</v>
      </c>
      <c r="D46" s="106" t="s">
        <v>93</v>
      </c>
      <c r="E46" s="160" t="s">
        <v>114</v>
      </c>
      <c r="F46" s="161"/>
      <c r="G46" s="107" t="s">
        <v>163</v>
      </c>
      <c r="H46" s="102">
        <v>21.62</v>
      </c>
      <c r="I46" s="104">
        <f t="shared" si="0"/>
        <v>86.48</v>
      </c>
      <c r="J46" s="97"/>
    </row>
    <row r="47" spans="1:10" ht="168">
      <c r="A47" s="93"/>
      <c r="B47" s="100">
        <v>4</v>
      </c>
      <c r="C47" s="110" t="s">
        <v>164</v>
      </c>
      <c r="D47" s="106" t="s">
        <v>166</v>
      </c>
      <c r="E47" s="160"/>
      <c r="F47" s="161"/>
      <c r="G47" s="107" t="s">
        <v>167</v>
      </c>
      <c r="H47" s="102">
        <v>5.13</v>
      </c>
      <c r="I47" s="104">
        <f t="shared" si="0"/>
        <v>20.52</v>
      </c>
      <c r="J47" s="97"/>
    </row>
    <row r="48" spans="1:10" ht="132">
      <c r="A48" s="93"/>
      <c r="B48" s="100">
        <v>1</v>
      </c>
      <c r="C48" s="110" t="s">
        <v>168</v>
      </c>
      <c r="D48" s="106" t="s">
        <v>170</v>
      </c>
      <c r="E48" s="160"/>
      <c r="F48" s="161"/>
      <c r="G48" s="107" t="s">
        <v>171</v>
      </c>
      <c r="H48" s="102">
        <v>16.12</v>
      </c>
      <c r="I48" s="104">
        <f t="shared" si="0"/>
        <v>16.12</v>
      </c>
      <c r="J48" s="97"/>
    </row>
    <row r="49" spans="1:10" ht="132">
      <c r="A49" s="93"/>
      <c r="B49" s="100">
        <v>1</v>
      </c>
      <c r="C49" s="110" t="s">
        <v>168</v>
      </c>
      <c r="D49" s="106" t="s">
        <v>173</v>
      </c>
      <c r="E49" s="160"/>
      <c r="F49" s="161"/>
      <c r="G49" s="107" t="s">
        <v>171</v>
      </c>
      <c r="H49" s="102">
        <v>16.12</v>
      </c>
      <c r="I49" s="104">
        <f t="shared" si="0"/>
        <v>16.12</v>
      </c>
      <c r="J49" s="97"/>
    </row>
    <row r="50" spans="1:10" ht="132">
      <c r="A50" s="93"/>
      <c r="B50" s="100">
        <v>1</v>
      </c>
      <c r="C50" s="110" t="s">
        <v>168</v>
      </c>
      <c r="D50" s="106" t="s">
        <v>160</v>
      </c>
      <c r="E50" s="160"/>
      <c r="F50" s="161"/>
      <c r="G50" s="107" t="s">
        <v>171</v>
      </c>
      <c r="H50" s="102">
        <v>16.12</v>
      </c>
      <c r="I50" s="104">
        <f t="shared" si="0"/>
        <v>16.12</v>
      </c>
      <c r="J50" s="97"/>
    </row>
    <row r="51" spans="1:10" ht="132">
      <c r="A51" s="93"/>
      <c r="B51" s="100">
        <v>4</v>
      </c>
      <c r="C51" s="110" t="s">
        <v>175</v>
      </c>
      <c r="D51" s="106"/>
      <c r="E51" s="160"/>
      <c r="F51" s="161"/>
      <c r="G51" s="107" t="s">
        <v>177</v>
      </c>
      <c r="H51" s="102">
        <v>5.13</v>
      </c>
      <c r="I51" s="104">
        <f t="shared" si="0"/>
        <v>20.52</v>
      </c>
      <c r="J51" s="97"/>
    </row>
    <row r="52" spans="1:10" ht="144">
      <c r="A52" s="93"/>
      <c r="B52" s="100">
        <v>4</v>
      </c>
      <c r="C52" s="110" t="s">
        <v>178</v>
      </c>
      <c r="D52" s="106"/>
      <c r="E52" s="160"/>
      <c r="F52" s="161"/>
      <c r="G52" s="107" t="s">
        <v>180</v>
      </c>
      <c r="H52" s="102">
        <v>5.13</v>
      </c>
      <c r="I52" s="104">
        <f t="shared" si="0"/>
        <v>20.52</v>
      </c>
      <c r="J52" s="97"/>
    </row>
    <row r="53" spans="1:10" ht="60">
      <c r="A53" s="93"/>
      <c r="B53" s="100">
        <v>2</v>
      </c>
      <c r="C53" s="110" t="s">
        <v>181</v>
      </c>
      <c r="D53" s="106" t="s">
        <v>183</v>
      </c>
      <c r="E53" s="160"/>
      <c r="F53" s="161"/>
      <c r="G53" s="107" t="s">
        <v>184</v>
      </c>
      <c r="H53" s="102">
        <v>36.28</v>
      </c>
      <c r="I53" s="104">
        <f t="shared" si="0"/>
        <v>72.56</v>
      </c>
      <c r="J53" s="97"/>
    </row>
    <row r="54" spans="1:10" ht="60">
      <c r="A54" s="93"/>
      <c r="B54" s="100">
        <v>2</v>
      </c>
      <c r="C54" s="110" t="s">
        <v>181</v>
      </c>
      <c r="D54" s="106" t="s">
        <v>131</v>
      </c>
      <c r="E54" s="160"/>
      <c r="F54" s="161"/>
      <c r="G54" s="107" t="s">
        <v>184</v>
      </c>
      <c r="H54" s="102">
        <v>56.43</v>
      </c>
      <c r="I54" s="104">
        <f t="shared" si="0"/>
        <v>112.86</v>
      </c>
      <c r="J54" s="97"/>
    </row>
    <row r="55" spans="1:10" ht="60">
      <c r="A55" s="93"/>
      <c r="B55" s="100">
        <v>4</v>
      </c>
      <c r="C55" s="110" t="s">
        <v>186</v>
      </c>
      <c r="D55" s="106" t="s">
        <v>183</v>
      </c>
      <c r="E55" s="160"/>
      <c r="F55" s="161"/>
      <c r="G55" s="107" t="s">
        <v>188</v>
      </c>
      <c r="H55" s="102">
        <v>54.6</v>
      </c>
      <c r="I55" s="104">
        <f t="shared" si="0"/>
        <v>218.4</v>
      </c>
      <c r="J55" s="97"/>
    </row>
    <row r="56" spans="1:10" ht="60">
      <c r="A56" s="93"/>
      <c r="B56" s="100">
        <v>2</v>
      </c>
      <c r="C56" s="110" t="s">
        <v>186</v>
      </c>
      <c r="D56" s="106" t="s">
        <v>131</v>
      </c>
      <c r="E56" s="160"/>
      <c r="F56" s="161"/>
      <c r="G56" s="107" t="s">
        <v>188</v>
      </c>
      <c r="H56" s="102">
        <v>85.75</v>
      </c>
      <c r="I56" s="104">
        <f t="shared" si="0"/>
        <v>171.5</v>
      </c>
      <c r="J56" s="97"/>
    </row>
    <row r="57" spans="1:10" ht="60">
      <c r="A57" s="93"/>
      <c r="B57" s="100">
        <v>14</v>
      </c>
      <c r="C57" s="110" t="s">
        <v>186</v>
      </c>
      <c r="D57" s="106" t="s">
        <v>191</v>
      </c>
      <c r="E57" s="160"/>
      <c r="F57" s="161"/>
      <c r="G57" s="107" t="s">
        <v>188</v>
      </c>
      <c r="H57" s="102">
        <v>122.39</v>
      </c>
      <c r="I57" s="104">
        <f t="shared" si="0"/>
        <v>1713.46</v>
      </c>
      <c r="J57" s="97"/>
    </row>
    <row r="58" spans="1:10" ht="60">
      <c r="A58" s="93"/>
      <c r="B58" s="100">
        <v>2</v>
      </c>
      <c r="C58" s="110" t="s">
        <v>192</v>
      </c>
      <c r="D58" s="106" t="s">
        <v>183</v>
      </c>
      <c r="E58" s="160"/>
      <c r="F58" s="161"/>
      <c r="G58" s="107" t="s">
        <v>194</v>
      </c>
      <c r="H58" s="102">
        <v>32.61</v>
      </c>
      <c r="I58" s="104">
        <f t="shared" si="0"/>
        <v>65.22</v>
      </c>
      <c r="J58" s="97"/>
    </row>
    <row r="59" spans="1:10" ht="108">
      <c r="A59" s="93"/>
      <c r="B59" s="100">
        <v>6</v>
      </c>
      <c r="C59" s="110" t="s">
        <v>195</v>
      </c>
      <c r="D59" s="106" t="s">
        <v>183</v>
      </c>
      <c r="E59" s="160"/>
      <c r="F59" s="161"/>
      <c r="G59" s="107" t="s">
        <v>197</v>
      </c>
      <c r="H59" s="102">
        <v>72.92</v>
      </c>
      <c r="I59" s="104">
        <f t="shared" si="0"/>
        <v>437.52</v>
      </c>
      <c r="J59" s="97"/>
    </row>
    <row r="60" spans="1:10" ht="60">
      <c r="A60" s="93"/>
      <c r="B60" s="100">
        <v>2</v>
      </c>
      <c r="C60" s="110" t="s">
        <v>198</v>
      </c>
      <c r="D60" s="106" t="s">
        <v>200</v>
      </c>
      <c r="E60" s="160" t="s">
        <v>201</v>
      </c>
      <c r="F60" s="161"/>
      <c r="G60" s="107" t="s">
        <v>202</v>
      </c>
      <c r="H60" s="102">
        <v>29.32</v>
      </c>
      <c r="I60" s="104">
        <f t="shared" si="0"/>
        <v>58.64</v>
      </c>
      <c r="J60" s="97"/>
    </row>
    <row r="61" spans="1:10" ht="60">
      <c r="A61" s="93"/>
      <c r="B61" s="100">
        <v>2</v>
      </c>
      <c r="C61" s="110" t="s">
        <v>198</v>
      </c>
      <c r="D61" s="106" t="s">
        <v>200</v>
      </c>
      <c r="E61" s="160" t="s">
        <v>145</v>
      </c>
      <c r="F61" s="161"/>
      <c r="G61" s="107" t="s">
        <v>202</v>
      </c>
      <c r="H61" s="102">
        <v>29.32</v>
      </c>
      <c r="I61" s="104">
        <f t="shared" si="0"/>
        <v>58.64</v>
      </c>
      <c r="J61" s="97"/>
    </row>
    <row r="62" spans="1:10" ht="60">
      <c r="A62" s="93"/>
      <c r="B62" s="100">
        <v>2</v>
      </c>
      <c r="C62" s="110" t="s">
        <v>198</v>
      </c>
      <c r="D62" s="106" t="s">
        <v>200</v>
      </c>
      <c r="E62" s="160" t="s">
        <v>205</v>
      </c>
      <c r="F62" s="161"/>
      <c r="G62" s="107" t="s">
        <v>202</v>
      </c>
      <c r="H62" s="102">
        <v>29.32</v>
      </c>
      <c r="I62" s="104">
        <f t="shared" si="0"/>
        <v>58.64</v>
      </c>
      <c r="J62" s="97"/>
    </row>
    <row r="63" spans="1:10" ht="96">
      <c r="A63" s="93"/>
      <c r="B63" s="100">
        <v>4</v>
      </c>
      <c r="C63" s="110" t="s">
        <v>206</v>
      </c>
      <c r="D63" s="106" t="s">
        <v>93</v>
      </c>
      <c r="E63" s="160"/>
      <c r="F63" s="161"/>
      <c r="G63" s="107" t="s">
        <v>208</v>
      </c>
      <c r="H63" s="102">
        <v>36.28</v>
      </c>
      <c r="I63" s="104">
        <f t="shared" si="0"/>
        <v>145.12</v>
      </c>
      <c r="J63" s="97"/>
    </row>
    <row r="64" spans="1:10" ht="96">
      <c r="A64" s="93"/>
      <c r="B64" s="100">
        <v>4</v>
      </c>
      <c r="C64" s="110" t="s">
        <v>209</v>
      </c>
      <c r="D64" s="106" t="s">
        <v>101</v>
      </c>
      <c r="E64" s="160"/>
      <c r="F64" s="161"/>
      <c r="G64" s="107" t="s">
        <v>211</v>
      </c>
      <c r="H64" s="102">
        <v>47.27</v>
      </c>
      <c r="I64" s="104">
        <f t="shared" si="0"/>
        <v>189.08</v>
      </c>
      <c r="J64" s="97"/>
    </row>
    <row r="65" spans="1:10" ht="132">
      <c r="A65" s="93"/>
      <c r="B65" s="100">
        <v>2</v>
      </c>
      <c r="C65" s="110" t="s">
        <v>212</v>
      </c>
      <c r="D65" s="106" t="s">
        <v>214</v>
      </c>
      <c r="E65" s="160" t="s">
        <v>101</v>
      </c>
      <c r="F65" s="161"/>
      <c r="G65" s="107" t="s">
        <v>215</v>
      </c>
      <c r="H65" s="102">
        <v>61.93</v>
      </c>
      <c r="I65" s="104">
        <f t="shared" si="0"/>
        <v>123.86</v>
      </c>
      <c r="J65" s="97"/>
    </row>
    <row r="66" spans="1:10" ht="120">
      <c r="A66" s="93"/>
      <c r="B66" s="100">
        <v>1</v>
      </c>
      <c r="C66" s="110" t="s">
        <v>216</v>
      </c>
      <c r="D66" s="106" t="s">
        <v>114</v>
      </c>
      <c r="E66" s="160"/>
      <c r="F66" s="161"/>
      <c r="G66" s="107" t="s">
        <v>218</v>
      </c>
      <c r="H66" s="102">
        <v>72.92</v>
      </c>
      <c r="I66" s="104">
        <f t="shared" si="0"/>
        <v>72.92</v>
      </c>
      <c r="J66" s="97"/>
    </row>
    <row r="67" spans="1:10" ht="156">
      <c r="A67" s="93"/>
      <c r="B67" s="100">
        <v>2</v>
      </c>
      <c r="C67" s="110" t="s">
        <v>219</v>
      </c>
      <c r="D67" s="106" t="s">
        <v>170</v>
      </c>
      <c r="E67" s="160"/>
      <c r="F67" s="161"/>
      <c r="G67" s="107" t="s">
        <v>221</v>
      </c>
      <c r="H67" s="102">
        <v>135.58000000000001</v>
      </c>
      <c r="I67" s="104">
        <f t="shared" si="0"/>
        <v>271.16000000000003</v>
      </c>
      <c r="J67" s="97"/>
    </row>
    <row r="68" spans="1:10" ht="156">
      <c r="A68" s="93"/>
      <c r="B68" s="100">
        <v>1</v>
      </c>
      <c r="C68" s="110" t="s">
        <v>219</v>
      </c>
      <c r="D68" s="106" t="s">
        <v>223</v>
      </c>
      <c r="E68" s="160"/>
      <c r="F68" s="161"/>
      <c r="G68" s="107" t="s">
        <v>221</v>
      </c>
      <c r="H68" s="102">
        <v>135.58000000000001</v>
      </c>
      <c r="I68" s="104">
        <f t="shared" si="0"/>
        <v>135.58000000000001</v>
      </c>
      <c r="J68" s="97"/>
    </row>
    <row r="69" spans="1:10" ht="168">
      <c r="A69" s="93"/>
      <c r="B69" s="101">
        <v>3</v>
      </c>
      <c r="C69" s="111" t="s">
        <v>224</v>
      </c>
      <c r="D69" s="108" t="s">
        <v>113</v>
      </c>
      <c r="E69" s="164"/>
      <c r="F69" s="165"/>
      <c r="G69" s="109" t="s">
        <v>226</v>
      </c>
      <c r="H69" s="103">
        <v>87.95</v>
      </c>
      <c r="I69" s="105">
        <f t="shared" si="0"/>
        <v>263.85000000000002</v>
      </c>
      <c r="J69" s="97"/>
    </row>
  </sheetData>
  <mergeCells count="53"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81"/>
  <sheetViews>
    <sheetView zoomScale="90" zoomScaleNormal="90" workbookViewId="0">
      <selection activeCell="I24" sqref="I24"/>
    </sheetView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28" t="s">
        <v>6</v>
      </c>
      <c r="C2" s="121"/>
      <c r="D2" s="121"/>
      <c r="E2" s="121"/>
      <c r="F2" s="121"/>
      <c r="G2" s="121"/>
      <c r="H2" s="121"/>
      <c r="I2" s="121"/>
      <c r="J2" s="121"/>
      <c r="K2" s="121"/>
      <c r="L2" s="129" t="s">
        <v>12</v>
      </c>
      <c r="M2" s="94"/>
      <c r="O2">
        <v>6571.19</v>
      </c>
      <c r="P2" t="s">
        <v>52</v>
      </c>
    </row>
    <row r="3" spans="1:16" ht="12.75" customHeight="1">
      <c r="A3" s="93"/>
      <c r="B3" s="122" t="s">
        <v>7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94"/>
      <c r="O3">
        <v>6571.19</v>
      </c>
      <c r="P3" t="s">
        <v>53</v>
      </c>
    </row>
    <row r="4" spans="1:16" ht="12.75" customHeight="1">
      <c r="A4" s="93"/>
      <c r="B4" s="122" t="s">
        <v>8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94"/>
    </row>
    <row r="5" spans="1:16" ht="12.75" customHeight="1">
      <c r="A5" s="93"/>
      <c r="B5" s="122" t="s">
        <v>9</v>
      </c>
      <c r="C5" s="121"/>
      <c r="D5" s="121"/>
      <c r="E5" s="121"/>
      <c r="F5" s="121"/>
      <c r="G5" s="121"/>
      <c r="H5" s="121"/>
      <c r="I5" s="121"/>
      <c r="J5" s="121"/>
      <c r="K5" s="85"/>
      <c r="L5" s="85" t="s">
        <v>56</v>
      </c>
      <c r="M5" s="94"/>
    </row>
    <row r="6" spans="1:16" ht="12.75" customHeight="1">
      <c r="A6" s="93"/>
      <c r="B6" s="122" t="s">
        <v>10</v>
      </c>
      <c r="C6" s="121"/>
      <c r="D6" s="121"/>
      <c r="E6" s="121"/>
      <c r="F6" s="121"/>
      <c r="G6" s="121"/>
      <c r="H6" s="121"/>
      <c r="I6" s="121"/>
      <c r="J6" s="121"/>
      <c r="K6" s="166"/>
      <c r="L6" s="166" t="str">
        <f>IF(Invoice!K6&lt;&gt;"", Invoice!K6, "")</f>
        <v>54569</v>
      </c>
      <c r="M6" s="94"/>
    </row>
    <row r="7" spans="1:16" ht="12.75" customHeight="1">
      <c r="A7" s="93"/>
      <c r="B7" s="122" t="s">
        <v>11</v>
      </c>
      <c r="C7" s="121"/>
      <c r="D7" s="121"/>
      <c r="E7" s="121"/>
      <c r="F7" s="121"/>
      <c r="G7" s="121"/>
      <c r="H7" s="121"/>
      <c r="I7" s="121"/>
      <c r="J7" s="121"/>
      <c r="K7" s="167"/>
      <c r="L7" s="154"/>
      <c r="M7" s="94"/>
    </row>
    <row r="8" spans="1:16" ht="12.75" customHeight="1">
      <c r="A8" s="93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1"/>
      <c r="K9" s="121"/>
      <c r="L9" s="85" t="s">
        <v>70</v>
      </c>
      <c r="M9" s="94"/>
    </row>
    <row r="10" spans="1:16" ht="15" customHeight="1">
      <c r="A10" s="93"/>
      <c r="B10" s="93" t="s">
        <v>245</v>
      </c>
      <c r="C10" s="121"/>
      <c r="D10" s="121"/>
      <c r="E10" s="94"/>
      <c r="F10" s="121"/>
      <c r="G10" s="94"/>
      <c r="H10" s="95"/>
      <c r="I10" s="95" t="str">
        <f>B10</f>
        <v>JS Sourcings</v>
      </c>
      <c r="J10" s="121"/>
      <c r="K10" s="121"/>
      <c r="L10" s="150">
        <f>IF(Invoice!K10&lt;&gt;"",Invoice!K10,"")</f>
        <v>45441</v>
      </c>
      <c r="M10" s="94"/>
    </row>
    <row r="11" spans="1:16" ht="12.75" customHeight="1">
      <c r="A11" s="93"/>
      <c r="B11" s="93" t="s">
        <v>246</v>
      </c>
      <c r="C11" s="121"/>
      <c r="D11" s="121"/>
      <c r="E11" s="94"/>
      <c r="F11" s="121"/>
      <c r="G11" s="94"/>
      <c r="H11" s="95"/>
      <c r="I11" s="95" t="str">
        <f>B11</f>
        <v>Sam Kong</v>
      </c>
      <c r="J11" s="121"/>
      <c r="K11" s="121"/>
      <c r="L11" s="151"/>
      <c r="M11" s="94"/>
    </row>
    <row r="12" spans="1:16" ht="12.75" customHeight="1">
      <c r="A12" s="93"/>
      <c r="B12" s="93" t="s">
        <v>84</v>
      </c>
      <c r="C12" s="121"/>
      <c r="D12" s="121"/>
      <c r="E12" s="94"/>
      <c r="F12" s="121"/>
      <c r="G12" s="94"/>
      <c r="H12" s="95"/>
      <c r="I12" s="95" t="s">
        <v>84</v>
      </c>
      <c r="J12" s="121"/>
      <c r="K12" s="121"/>
      <c r="L12" s="121"/>
      <c r="M12" s="94"/>
    </row>
    <row r="13" spans="1:16" ht="12.75" customHeight="1">
      <c r="A13" s="93"/>
      <c r="B13" s="93" t="s">
        <v>85</v>
      </c>
      <c r="C13" s="121"/>
      <c r="D13" s="121"/>
      <c r="E13" s="94"/>
      <c r="F13" s="121"/>
      <c r="G13" s="94"/>
      <c r="H13" s="95"/>
      <c r="I13" s="95" t="s">
        <v>85</v>
      </c>
      <c r="J13" s="121"/>
      <c r="K13" s="121"/>
      <c r="L13" s="85" t="s">
        <v>3</v>
      </c>
      <c r="M13" s="94"/>
    </row>
    <row r="14" spans="1:16" ht="15" customHeight="1">
      <c r="A14" s="93"/>
      <c r="B14" s="93" t="s">
        <v>23</v>
      </c>
      <c r="C14" s="121"/>
      <c r="D14" s="121"/>
      <c r="E14" s="94"/>
      <c r="F14" s="121"/>
      <c r="G14" s="94"/>
      <c r="H14" s="95"/>
      <c r="I14" s="95" t="s">
        <v>23</v>
      </c>
      <c r="J14" s="121"/>
      <c r="K14" s="121"/>
      <c r="L14" s="150">
        <v>45439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1"/>
      <c r="K15" s="121"/>
      <c r="L15" s="152"/>
      <c r="M15" s="94"/>
    </row>
    <row r="16" spans="1:16" ht="15" customHeight="1">
      <c r="A16" s="93"/>
      <c r="B16" s="121"/>
      <c r="C16" s="121"/>
      <c r="D16" s="121"/>
      <c r="E16" s="121"/>
      <c r="F16" s="121"/>
      <c r="G16" s="121"/>
      <c r="H16" s="121"/>
      <c r="I16" s="121"/>
      <c r="J16" s="125" t="s">
        <v>71</v>
      </c>
      <c r="K16" s="125" t="s">
        <v>71</v>
      </c>
      <c r="L16" s="130">
        <v>42941</v>
      </c>
      <c r="M16" s="94"/>
    </row>
    <row r="17" spans="1:13" ht="12.75" customHeight="1">
      <c r="A17" s="93"/>
      <c r="B17" s="121" t="s">
        <v>86</v>
      </c>
      <c r="C17" s="121"/>
      <c r="D17" s="121"/>
      <c r="E17" s="121"/>
      <c r="F17" s="121"/>
      <c r="G17" s="121"/>
      <c r="H17" s="121"/>
      <c r="I17" s="121"/>
      <c r="J17" s="125" t="s">
        <v>14</v>
      </c>
      <c r="K17" s="125" t="s">
        <v>14</v>
      </c>
      <c r="L17" s="130" t="str">
        <f>IF(Invoice!K17&lt;&gt;"",Invoice!K17,"")</f>
        <v>Sunny</v>
      </c>
      <c r="M17" s="94"/>
    </row>
    <row r="18" spans="1:13" ht="18" customHeight="1">
      <c r="A18" s="93"/>
      <c r="B18" s="121" t="s">
        <v>87</v>
      </c>
      <c r="C18" s="121"/>
      <c r="D18" s="121"/>
      <c r="E18" s="121"/>
      <c r="F18" s="121"/>
      <c r="G18" s="121"/>
      <c r="H18" s="121"/>
      <c r="I18" s="121"/>
      <c r="J18" s="123" t="s">
        <v>64</v>
      </c>
      <c r="K18" s="123" t="s">
        <v>64</v>
      </c>
      <c r="L18" s="90" t="s">
        <v>68</v>
      </c>
      <c r="M18" s="94"/>
    </row>
    <row r="19" spans="1:13" ht="12.75" customHeight="1">
      <c r="A19" s="93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6" t="s">
        <v>60</v>
      </c>
      <c r="H20" s="157"/>
      <c r="I20" s="86" t="s">
        <v>40</v>
      </c>
      <c r="J20" s="86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8"/>
      <c r="H21" s="159"/>
      <c r="I21" s="98" t="s">
        <v>13</v>
      </c>
      <c r="J21" s="98"/>
      <c r="K21" s="98"/>
      <c r="L21" s="98"/>
      <c r="M21" s="94"/>
    </row>
    <row r="22" spans="1:13" ht="24" customHeight="1">
      <c r="A22" s="93"/>
      <c r="B22" s="100">
        <f>'Tax Invoice'!D18</f>
        <v>4</v>
      </c>
      <c r="C22" s="110" t="s">
        <v>88</v>
      </c>
      <c r="D22" s="106" t="s">
        <v>88</v>
      </c>
      <c r="E22" s="112" t="s">
        <v>89</v>
      </c>
      <c r="F22" s="106" t="s">
        <v>90</v>
      </c>
      <c r="G22" s="160"/>
      <c r="H22" s="161"/>
      <c r="I22" s="107" t="s">
        <v>240</v>
      </c>
      <c r="J22" s="102">
        <f t="shared" ref="J22:J69" si="0">ROUNDUP(K22*$O$1,2)</f>
        <v>6.23</v>
      </c>
      <c r="K22" s="102">
        <v>6.23</v>
      </c>
      <c r="L22" s="104">
        <f t="shared" ref="L22:L69" si="1">J22*B22</f>
        <v>24.92</v>
      </c>
      <c r="M22" s="97"/>
    </row>
    <row r="23" spans="1:13" ht="12.75" customHeight="1">
      <c r="A23" s="93"/>
      <c r="B23" s="100">
        <f>'Tax Invoice'!D19</f>
        <v>42</v>
      </c>
      <c r="C23" s="110" t="s">
        <v>91</v>
      </c>
      <c r="D23" s="106" t="s">
        <v>91</v>
      </c>
      <c r="E23" s="112" t="s">
        <v>92</v>
      </c>
      <c r="F23" s="106" t="s">
        <v>93</v>
      </c>
      <c r="G23" s="160"/>
      <c r="H23" s="161"/>
      <c r="I23" s="107" t="s">
        <v>94</v>
      </c>
      <c r="J23" s="102">
        <f t="shared" si="0"/>
        <v>7.33</v>
      </c>
      <c r="K23" s="102">
        <v>7.33</v>
      </c>
      <c r="L23" s="104">
        <f t="shared" si="1"/>
        <v>307.86</v>
      </c>
      <c r="M23" s="97"/>
    </row>
    <row r="24" spans="1:13" ht="24" customHeight="1">
      <c r="A24" s="93"/>
      <c r="B24" s="100">
        <f>'Tax Invoice'!D20</f>
        <v>3</v>
      </c>
      <c r="C24" s="110" t="s">
        <v>95</v>
      </c>
      <c r="D24" s="106" t="s">
        <v>95</v>
      </c>
      <c r="E24" s="112" t="s">
        <v>96</v>
      </c>
      <c r="F24" s="106" t="s">
        <v>97</v>
      </c>
      <c r="G24" s="160"/>
      <c r="H24" s="161"/>
      <c r="I24" s="107" t="s">
        <v>98</v>
      </c>
      <c r="J24" s="102">
        <f t="shared" si="0"/>
        <v>6.96</v>
      </c>
      <c r="K24" s="102">
        <v>6.96</v>
      </c>
      <c r="L24" s="104">
        <f t="shared" si="1"/>
        <v>20.88</v>
      </c>
      <c r="M24" s="97"/>
    </row>
    <row r="25" spans="1:13" ht="12.75" customHeight="1">
      <c r="A25" s="93"/>
      <c r="B25" s="100">
        <f>'Tax Invoice'!D21</f>
        <v>3</v>
      </c>
      <c r="C25" s="110" t="s">
        <v>99</v>
      </c>
      <c r="D25" s="106" t="s">
        <v>99</v>
      </c>
      <c r="E25" s="112" t="s">
        <v>100</v>
      </c>
      <c r="F25" s="106" t="s">
        <v>101</v>
      </c>
      <c r="G25" s="160"/>
      <c r="H25" s="161"/>
      <c r="I25" s="107" t="s">
        <v>102</v>
      </c>
      <c r="J25" s="102">
        <f t="shared" si="0"/>
        <v>6.96</v>
      </c>
      <c r="K25" s="102">
        <v>6.96</v>
      </c>
      <c r="L25" s="104">
        <f t="shared" si="1"/>
        <v>20.88</v>
      </c>
      <c r="M25" s="97"/>
    </row>
    <row r="26" spans="1:13" ht="12.75" customHeight="1">
      <c r="A26" s="93"/>
      <c r="B26" s="100">
        <f>'Tax Invoice'!D22</f>
        <v>2</v>
      </c>
      <c r="C26" s="110" t="s">
        <v>99</v>
      </c>
      <c r="D26" s="106" t="s">
        <v>99</v>
      </c>
      <c r="E26" s="112" t="s">
        <v>103</v>
      </c>
      <c r="F26" s="106" t="s">
        <v>97</v>
      </c>
      <c r="G26" s="160"/>
      <c r="H26" s="161"/>
      <c r="I26" s="107" t="s">
        <v>102</v>
      </c>
      <c r="J26" s="102">
        <f t="shared" si="0"/>
        <v>6.96</v>
      </c>
      <c r="K26" s="102">
        <v>6.96</v>
      </c>
      <c r="L26" s="104">
        <f t="shared" si="1"/>
        <v>13.92</v>
      </c>
      <c r="M26" s="97"/>
    </row>
    <row r="27" spans="1:13" ht="12.75" customHeight="1">
      <c r="A27" s="93"/>
      <c r="B27" s="100">
        <f>'Tax Invoice'!D23</f>
        <v>2</v>
      </c>
      <c r="C27" s="110" t="s">
        <v>99</v>
      </c>
      <c r="D27" s="106" t="s">
        <v>99</v>
      </c>
      <c r="E27" s="112" t="s">
        <v>104</v>
      </c>
      <c r="F27" s="106" t="s">
        <v>105</v>
      </c>
      <c r="G27" s="160"/>
      <c r="H27" s="161"/>
      <c r="I27" s="107" t="s">
        <v>102</v>
      </c>
      <c r="J27" s="102">
        <f t="shared" si="0"/>
        <v>6.96</v>
      </c>
      <c r="K27" s="102">
        <v>6.96</v>
      </c>
      <c r="L27" s="104">
        <f t="shared" si="1"/>
        <v>13.92</v>
      </c>
      <c r="M27" s="97"/>
    </row>
    <row r="28" spans="1:13" ht="12.75" customHeight="1">
      <c r="A28" s="93"/>
      <c r="B28" s="100">
        <f>'Tax Invoice'!D24</f>
        <v>3</v>
      </c>
      <c r="C28" s="110" t="s">
        <v>106</v>
      </c>
      <c r="D28" s="106" t="s">
        <v>106</v>
      </c>
      <c r="E28" s="112" t="s">
        <v>107</v>
      </c>
      <c r="F28" s="106" t="s">
        <v>101</v>
      </c>
      <c r="G28" s="160"/>
      <c r="H28" s="161"/>
      <c r="I28" s="107" t="s">
        <v>108</v>
      </c>
      <c r="J28" s="102">
        <f t="shared" si="0"/>
        <v>5.13</v>
      </c>
      <c r="K28" s="102">
        <v>5.13</v>
      </c>
      <c r="L28" s="104">
        <f t="shared" si="1"/>
        <v>15.39</v>
      </c>
      <c r="M28" s="97"/>
    </row>
    <row r="29" spans="1:13" ht="12.75" customHeight="1">
      <c r="A29" s="93"/>
      <c r="B29" s="100">
        <f>'Tax Invoice'!D25</f>
        <v>2</v>
      </c>
      <c r="C29" s="110" t="s">
        <v>106</v>
      </c>
      <c r="D29" s="106" t="s">
        <v>106</v>
      </c>
      <c r="E29" s="112" t="s">
        <v>109</v>
      </c>
      <c r="F29" s="106" t="s">
        <v>97</v>
      </c>
      <c r="G29" s="160"/>
      <c r="H29" s="161"/>
      <c r="I29" s="107" t="s">
        <v>108</v>
      </c>
      <c r="J29" s="102">
        <f t="shared" si="0"/>
        <v>5.13</v>
      </c>
      <c r="K29" s="102">
        <v>5.13</v>
      </c>
      <c r="L29" s="104">
        <f t="shared" si="1"/>
        <v>10.26</v>
      </c>
      <c r="M29" s="97"/>
    </row>
    <row r="30" spans="1:13" ht="12.75" customHeight="1">
      <c r="A30" s="93"/>
      <c r="B30" s="100">
        <f>'Tax Invoice'!D26</f>
        <v>2</v>
      </c>
      <c r="C30" s="110" t="s">
        <v>106</v>
      </c>
      <c r="D30" s="106" t="s">
        <v>106</v>
      </c>
      <c r="E30" s="112" t="s">
        <v>110</v>
      </c>
      <c r="F30" s="106" t="s">
        <v>105</v>
      </c>
      <c r="G30" s="160"/>
      <c r="H30" s="161"/>
      <c r="I30" s="107" t="s">
        <v>108</v>
      </c>
      <c r="J30" s="102">
        <f t="shared" si="0"/>
        <v>5.13</v>
      </c>
      <c r="K30" s="102">
        <v>5.13</v>
      </c>
      <c r="L30" s="104">
        <f t="shared" si="1"/>
        <v>10.26</v>
      </c>
      <c r="M30" s="97"/>
    </row>
    <row r="31" spans="1:13" ht="24" customHeight="1">
      <c r="A31" s="93"/>
      <c r="B31" s="100">
        <f>'Tax Invoice'!D27</f>
        <v>4</v>
      </c>
      <c r="C31" s="110" t="s">
        <v>111</v>
      </c>
      <c r="D31" s="106" t="s">
        <v>111</v>
      </c>
      <c r="E31" s="112" t="s">
        <v>112</v>
      </c>
      <c r="F31" s="106" t="s">
        <v>113</v>
      </c>
      <c r="G31" s="160" t="s">
        <v>114</v>
      </c>
      <c r="H31" s="161"/>
      <c r="I31" s="107" t="s">
        <v>241</v>
      </c>
      <c r="J31" s="102">
        <f t="shared" si="0"/>
        <v>54.6</v>
      </c>
      <c r="K31" s="102">
        <v>54.6</v>
      </c>
      <c r="L31" s="104">
        <f t="shared" si="1"/>
        <v>218.4</v>
      </c>
      <c r="M31" s="97"/>
    </row>
    <row r="32" spans="1:13" ht="24" customHeight="1">
      <c r="A32" s="93"/>
      <c r="B32" s="100">
        <f>'Tax Invoice'!D28</f>
        <v>0</v>
      </c>
      <c r="C32" s="110" t="s">
        <v>115</v>
      </c>
      <c r="D32" s="106" t="s">
        <v>115</v>
      </c>
      <c r="E32" s="112" t="s">
        <v>116</v>
      </c>
      <c r="F32" s="106" t="s">
        <v>101</v>
      </c>
      <c r="G32" s="160" t="s">
        <v>117</v>
      </c>
      <c r="H32" s="161"/>
      <c r="I32" s="107" t="s">
        <v>118</v>
      </c>
      <c r="J32" s="102">
        <f t="shared" si="0"/>
        <v>5.13</v>
      </c>
      <c r="K32" s="102">
        <v>5.13</v>
      </c>
      <c r="L32" s="104">
        <f t="shared" si="1"/>
        <v>0</v>
      </c>
      <c r="M32" s="97"/>
    </row>
    <row r="33" spans="1:13" ht="24" customHeight="1">
      <c r="A33" s="93"/>
      <c r="B33" s="100">
        <f>'Tax Invoice'!D29</f>
        <v>8</v>
      </c>
      <c r="C33" s="110" t="s">
        <v>119</v>
      </c>
      <c r="D33" s="106" t="s">
        <v>119</v>
      </c>
      <c r="E33" s="112" t="s">
        <v>120</v>
      </c>
      <c r="F33" s="106" t="s">
        <v>121</v>
      </c>
      <c r="G33" s="160"/>
      <c r="H33" s="161"/>
      <c r="I33" s="107" t="s">
        <v>242</v>
      </c>
      <c r="J33" s="102">
        <f t="shared" si="0"/>
        <v>6.6</v>
      </c>
      <c r="K33" s="102">
        <v>6.6</v>
      </c>
      <c r="L33" s="104">
        <f t="shared" si="1"/>
        <v>52.8</v>
      </c>
      <c r="M33" s="97"/>
    </row>
    <row r="34" spans="1:13" ht="24" customHeight="1">
      <c r="A34" s="93"/>
      <c r="B34" s="100">
        <f>'Tax Invoice'!D30</f>
        <v>32</v>
      </c>
      <c r="C34" s="110" t="s">
        <v>122</v>
      </c>
      <c r="D34" s="106" t="s">
        <v>122</v>
      </c>
      <c r="E34" s="112" t="s">
        <v>123</v>
      </c>
      <c r="F34" s="106" t="s">
        <v>97</v>
      </c>
      <c r="G34" s="160"/>
      <c r="H34" s="161"/>
      <c r="I34" s="107" t="s">
        <v>243</v>
      </c>
      <c r="J34" s="102">
        <f t="shared" si="0"/>
        <v>5.13</v>
      </c>
      <c r="K34" s="102">
        <v>5.13</v>
      </c>
      <c r="L34" s="104">
        <f t="shared" si="1"/>
        <v>164.16</v>
      </c>
      <c r="M34" s="97"/>
    </row>
    <row r="35" spans="1:13" ht="12.75" customHeight="1">
      <c r="A35" s="93"/>
      <c r="B35" s="100">
        <f>'Tax Invoice'!D31</f>
        <v>0</v>
      </c>
      <c r="C35" s="110" t="s">
        <v>124</v>
      </c>
      <c r="D35" s="106" t="s">
        <v>124</v>
      </c>
      <c r="E35" s="112" t="s">
        <v>125</v>
      </c>
      <c r="F35" s="106" t="s">
        <v>101</v>
      </c>
      <c r="G35" s="160" t="s">
        <v>126</v>
      </c>
      <c r="H35" s="161"/>
      <c r="I35" s="107" t="s">
        <v>127</v>
      </c>
      <c r="J35" s="102">
        <f t="shared" si="0"/>
        <v>8.7899999999999991</v>
      </c>
      <c r="K35" s="102">
        <v>8.7899999999999991</v>
      </c>
      <c r="L35" s="104">
        <f t="shared" si="1"/>
        <v>0</v>
      </c>
      <c r="M35" s="97"/>
    </row>
    <row r="36" spans="1:13" ht="12.75" customHeight="1">
      <c r="A36" s="93"/>
      <c r="B36" s="100">
        <f>'Tax Invoice'!D32</f>
        <v>0</v>
      </c>
      <c r="C36" s="110" t="s">
        <v>124</v>
      </c>
      <c r="D36" s="106" t="s">
        <v>124</v>
      </c>
      <c r="E36" s="112" t="s">
        <v>128</v>
      </c>
      <c r="F36" s="106" t="s">
        <v>97</v>
      </c>
      <c r="G36" s="160" t="s">
        <v>126</v>
      </c>
      <c r="H36" s="161"/>
      <c r="I36" s="107" t="s">
        <v>127</v>
      </c>
      <c r="J36" s="102">
        <f t="shared" si="0"/>
        <v>8.7899999999999991</v>
      </c>
      <c r="K36" s="102">
        <v>8.7899999999999991</v>
      </c>
      <c r="L36" s="104">
        <f t="shared" si="1"/>
        <v>0</v>
      </c>
      <c r="M36" s="97"/>
    </row>
    <row r="37" spans="1:13" ht="12.75" customHeight="1">
      <c r="A37" s="93"/>
      <c r="B37" s="100">
        <f>'Tax Invoice'!D33</f>
        <v>4</v>
      </c>
      <c r="C37" s="110" t="s">
        <v>129</v>
      </c>
      <c r="D37" s="106" t="s">
        <v>227</v>
      </c>
      <c r="E37" s="112" t="s">
        <v>130</v>
      </c>
      <c r="F37" s="106" t="s">
        <v>131</v>
      </c>
      <c r="G37" s="160" t="s">
        <v>114</v>
      </c>
      <c r="H37" s="161"/>
      <c r="I37" s="107" t="s">
        <v>132</v>
      </c>
      <c r="J37" s="102">
        <f t="shared" si="0"/>
        <v>19.059999999999999</v>
      </c>
      <c r="K37" s="102">
        <v>19.059999999999999</v>
      </c>
      <c r="L37" s="104">
        <f t="shared" si="1"/>
        <v>76.239999999999995</v>
      </c>
      <c r="M37" s="97"/>
    </row>
    <row r="38" spans="1:13" ht="12.75" customHeight="1">
      <c r="A38" s="93"/>
      <c r="B38" s="100">
        <f>'Tax Invoice'!D34</f>
        <v>2</v>
      </c>
      <c r="C38" s="110" t="s">
        <v>129</v>
      </c>
      <c r="D38" s="106" t="s">
        <v>228</v>
      </c>
      <c r="E38" s="112" t="s">
        <v>133</v>
      </c>
      <c r="F38" s="106" t="s">
        <v>134</v>
      </c>
      <c r="G38" s="160" t="s">
        <v>114</v>
      </c>
      <c r="H38" s="161"/>
      <c r="I38" s="107" t="s">
        <v>132</v>
      </c>
      <c r="J38" s="102">
        <f t="shared" si="0"/>
        <v>25.65</v>
      </c>
      <c r="K38" s="102">
        <v>25.65</v>
      </c>
      <c r="L38" s="104">
        <f t="shared" si="1"/>
        <v>51.3</v>
      </c>
      <c r="M38" s="97"/>
    </row>
    <row r="39" spans="1:13" ht="12.75" customHeight="1">
      <c r="A39" s="93"/>
      <c r="B39" s="100">
        <f>'Tax Invoice'!D35</f>
        <v>2</v>
      </c>
      <c r="C39" s="110" t="s">
        <v>135</v>
      </c>
      <c r="D39" s="106" t="s">
        <v>229</v>
      </c>
      <c r="E39" s="112" t="s">
        <v>136</v>
      </c>
      <c r="F39" s="106" t="s">
        <v>137</v>
      </c>
      <c r="G39" s="160"/>
      <c r="H39" s="161"/>
      <c r="I39" s="107" t="s">
        <v>138</v>
      </c>
      <c r="J39" s="102">
        <f t="shared" si="0"/>
        <v>76.59</v>
      </c>
      <c r="K39" s="102">
        <v>76.59</v>
      </c>
      <c r="L39" s="104">
        <f t="shared" si="1"/>
        <v>153.18</v>
      </c>
      <c r="M39" s="97"/>
    </row>
    <row r="40" spans="1:13" ht="12.75" customHeight="1">
      <c r="A40" s="93"/>
      <c r="B40" s="100">
        <f>'Tax Invoice'!D36</f>
        <v>2</v>
      </c>
      <c r="C40" s="110" t="s">
        <v>139</v>
      </c>
      <c r="D40" s="106" t="s">
        <v>139</v>
      </c>
      <c r="E40" s="112" t="s">
        <v>140</v>
      </c>
      <c r="F40" s="106" t="s">
        <v>141</v>
      </c>
      <c r="G40" s="160" t="s">
        <v>121</v>
      </c>
      <c r="H40" s="161"/>
      <c r="I40" s="107" t="s">
        <v>142</v>
      </c>
      <c r="J40" s="102">
        <f t="shared" si="0"/>
        <v>12.46</v>
      </c>
      <c r="K40" s="102">
        <v>12.46</v>
      </c>
      <c r="L40" s="104">
        <f t="shared" si="1"/>
        <v>24.92</v>
      </c>
      <c r="M40" s="97"/>
    </row>
    <row r="41" spans="1:13" ht="12.75" customHeight="1">
      <c r="A41" s="93"/>
      <c r="B41" s="100">
        <f>'Tax Invoice'!D37</f>
        <v>4</v>
      </c>
      <c r="C41" s="110" t="s">
        <v>143</v>
      </c>
      <c r="D41" s="106" t="s">
        <v>230</v>
      </c>
      <c r="E41" s="112" t="s">
        <v>144</v>
      </c>
      <c r="F41" s="106" t="s">
        <v>101</v>
      </c>
      <c r="G41" s="160" t="s">
        <v>145</v>
      </c>
      <c r="H41" s="161"/>
      <c r="I41" s="107" t="s">
        <v>146</v>
      </c>
      <c r="J41" s="102">
        <f t="shared" si="0"/>
        <v>17.96</v>
      </c>
      <c r="K41" s="102">
        <v>17.96</v>
      </c>
      <c r="L41" s="104">
        <f t="shared" si="1"/>
        <v>71.84</v>
      </c>
      <c r="M41" s="97"/>
    </row>
    <row r="42" spans="1:13" ht="12.75" customHeight="1">
      <c r="A42" s="93"/>
      <c r="B42" s="100">
        <f>'Tax Invoice'!D38</f>
        <v>16</v>
      </c>
      <c r="C42" s="110" t="s">
        <v>147</v>
      </c>
      <c r="D42" s="106" t="s">
        <v>147</v>
      </c>
      <c r="E42" s="112" t="s">
        <v>148</v>
      </c>
      <c r="F42" s="106" t="s">
        <v>149</v>
      </c>
      <c r="G42" s="160"/>
      <c r="H42" s="161"/>
      <c r="I42" s="107" t="s">
        <v>150</v>
      </c>
      <c r="J42" s="102">
        <f t="shared" si="0"/>
        <v>6.23</v>
      </c>
      <c r="K42" s="102">
        <v>6.23</v>
      </c>
      <c r="L42" s="104">
        <f t="shared" si="1"/>
        <v>99.68</v>
      </c>
      <c r="M42" s="97"/>
    </row>
    <row r="43" spans="1:13" ht="12.75" customHeight="1">
      <c r="A43" s="93"/>
      <c r="B43" s="100">
        <f>'Tax Invoice'!D39</f>
        <v>6</v>
      </c>
      <c r="C43" s="110" t="s">
        <v>151</v>
      </c>
      <c r="D43" s="106" t="s">
        <v>151</v>
      </c>
      <c r="E43" s="112" t="s">
        <v>152</v>
      </c>
      <c r="F43" s="106" t="s">
        <v>93</v>
      </c>
      <c r="G43" s="160"/>
      <c r="H43" s="161"/>
      <c r="I43" s="107" t="s">
        <v>153</v>
      </c>
      <c r="J43" s="102">
        <f t="shared" si="0"/>
        <v>5.86</v>
      </c>
      <c r="K43" s="102">
        <v>5.86</v>
      </c>
      <c r="L43" s="104">
        <f t="shared" si="1"/>
        <v>35.160000000000004</v>
      </c>
      <c r="M43" s="97"/>
    </row>
    <row r="44" spans="1:13" ht="36" customHeight="1">
      <c r="A44" s="93"/>
      <c r="B44" s="100">
        <f>'Tax Invoice'!D40</f>
        <v>2</v>
      </c>
      <c r="C44" s="110" t="s">
        <v>154</v>
      </c>
      <c r="D44" s="106" t="s">
        <v>231</v>
      </c>
      <c r="E44" s="112" t="s">
        <v>155</v>
      </c>
      <c r="F44" s="106" t="s">
        <v>156</v>
      </c>
      <c r="G44" s="160" t="s">
        <v>157</v>
      </c>
      <c r="H44" s="161"/>
      <c r="I44" s="107" t="s">
        <v>158</v>
      </c>
      <c r="J44" s="102">
        <f t="shared" si="0"/>
        <v>28.95</v>
      </c>
      <c r="K44" s="102">
        <v>28.95</v>
      </c>
      <c r="L44" s="104">
        <f t="shared" si="1"/>
        <v>57.9</v>
      </c>
      <c r="M44" s="97"/>
    </row>
    <row r="45" spans="1:13" ht="36" customHeight="1">
      <c r="A45" s="93"/>
      <c r="B45" s="100">
        <f>'Tax Invoice'!D41</f>
        <v>2</v>
      </c>
      <c r="C45" s="110" t="s">
        <v>154</v>
      </c>
      <c r="D45" s="106" t="s">
        <v>231</v>
      </c>
      <c r="E45" s="112" t="s">
        <v>159</v>
      </c>
      <c r="F45" s="106" t="s">
        <v>156</v>
      </c>
      <c r="G45" s="160" t="s">
        <v>160</v>
      </c>
      <c r="H45" s="161"/>
      <c r="I45" s="107" t="s">
        <v>158</v>
      </c>
      <c r="J45" s="102">
        <f t="shared" si="0"/>
        <v>28.95</v>
      </c>
      <c r="K45" s="102">
        <v>28.95</v>
      </c>
      <c r="L45" s="104">
        <f t="shared" si="1"/>
        <v>57.9</v>
      </c>
      <c r="M45" s="97"/>
    </row>
    <row r="46" spans="1:13" ht="12.75" customHeight="1">
      <c r="A46" s="93"/>
      <c r="B46" s="100">
        <f>'Tax Invoice'!D42</f>
        <v>4</v>
      </c>
      <c r="C46" s="110" t="s">
        <v>161</v>
      </c>
      <c r="D46" s="106" t="s">
        <v>161</v>
      </c>
      <c r="E46" s="112" t="s">
        <v>162</v>
      </c>
      <c r="F46" s="106" t="s">
        <v>93</v>
      </c>
      <c r="G46" s="160" t="s">
        <v>114</v>
      </c>
      <c r="H46" s="161"/>
      <c r="I46" s="107" t="s">
        <v>163</v>
      </c>
      <c r="J46" s="102">
        <f t="shared" si="0"/>
        <v>21.62</v>
      </c>
      <c r="K46" s="102">
        <v>21.62</v>
      </c>
      <c r="L46" s="104">
        <f t="shared" si="1"/>
        <v>86.48</v>
      </c>
      <c r="M46" s="97"/>
    </row>
    <row r="47" spans="1:13" ht="24" customHeight="1">
      <c r="A47" s="93"/>
      <c r="B47" s="100">
        <f>'Tax Invoice'!D43</f>
        <v>4</v>
      </c>
      <c r="C47" s="110" t="s">
        <v>164</v>
      </c>
      <c r="D47" s="106" t="s">
        <v>164</v>
      </c>
      <c r="E47" s="112" t="s">
        <v>165</v>
      </c>
      <c r="F47" s="106" t="s">
        <v>166</v>
      </c>
      <c r="G47" s="160"/>
      <c r="H47" s="161"/>
      <c r="I47" s="107" t="s">
        <v>167</v>
      </c>
      <c r="J47" s="102">
        <f t="shared" si="0"/>
        <v>5.13</v>
      </c>
      <c r="K47" s="102">
        <v>5.13</v>
      </c>
      <c r="L47" s="104">
        <f t="shared" si="1"/>
        <v>20.52</v>
      </c>
      <c r="M47" s="97"/>
    </row>
    <row r="48" spans="1:13" ht="24" customHeight="1">
      <c r="A48" s="93"/>
      <c r="B48" s="100">
        <f>'Tax Invoice'!D44</f>
        <v>1</v>
      </c>
      <c r="C48" s="110" t="s">
        <v>168</v>
      </c>
      <c r="D48" s="106" t="s">
        <v>168</v>
      </c>
      <c r="E48" s="112" t="s">
        <v>169</v>
      </c>
      <c r="F48" s="106" t="s">
        <v>170</v>
      </c>
      <c r="G48" s="160"/>
      <c r="H48" s="161"/>
      <c r="I48" s="107" t="s">
        <v>171</v>
      </c>
      <c r="J48" s="102">
        <f t="shared" si="0"/>
        <v>16.12</v>
      </c>
      <c r="K48" s="102">
        <v>16.12</v>
      </c>
      <c r="L48" s="104">
        <f t="shared" si="1"/>
        <v>16.12</v>
      </c>
      <c r="M48" s="97"/>
    </row>
    <row r="49" spans="1:13" ht="24" customHeight="1">
      <c r="A49" s="93"/>
      <c r="B49" s="100">
        <f>'Tax Invoice'!D45</f>
        <v>1</v>
      </c>
      <c r="C49" s="110" t="s">
        <v>168</v>
      </c>
      <c r="D49" s="106" t="s">
        <v>168</v>
      </c>
      <c r="E49" s="112" t="s">
        <v>172</v>
      </c>
      <c r="F49" s="106" t="s">
        <v>173</v>
      </c>
      <c r="G49" s="160"/>
      <c r="H49" s="161"/>
      <c r="I49" s="107" t="s">
        <v>171</v>
      </c>
      <c r="J49" s="102">
        <f t="shared" si="0"/>
        <v>16.12</v>
      </c>
      <c r="K49" s="102">
        <v>16.12</v>
      </c>
      <c r="L49" s="104">
        <f t="shared" si="1"/>
        <v>16.12</v>
      </c>
      <c r="M49" s="97"/>
    </row>
    <row r="50" spans="1:13" ht="24" customHeight="1">
      <c r="A50" s="93"/>
      <c r="B50" s="100">
        <f>'Tax Invoice'!D46</f>
        <v>1</v>
      </c>
      <c r="C50" s="110" t="s">
        <v>168</v>
      </c>
      <c r="D50" s="106" t="s">
        <v>168</v>
      </c>
      <c r="E50" s="112" t="s">
        <v>174</v>
      </c>
      <c r="F50" s="106" t="s">
        <v>160</v>
      </c>
      <c r="G50" s="160"/>
      <c r="H50" s="161"/>
      <c r="I50" s="107" t="s">
        <v>171</v>
      </c>
      <c r="J50" s="102">
        <f t="shared" si="0"/>
        <v>16.12</v>
      </c>
      <c r="K50" s="102">
        <v>16.12</v>
      </c>
      <c r="L50" s="104">
        <f t="shared" si="1"/>
        <v>16.12</v>
      </c>
      <c r="M50" s="97"/>
    </row>
    <row r="51" spans="1:13" ht="24" customHeight="1">
      <c r="A51" s="93"/>
      <c r="B51" s="100">
        <f>'Tax Invoice'!D47</f>
        <v>4</v>
      </c>
      <c r="C51" s="110" t="s">
        <v>175</v>
      </c>
      <c r="D51" s="106" t="s">
        <v>175</v>
      </c>
      <c r="E51" s="112" t="s">
        <v>176</v>
      </c>
      <c r="F51" s="106"/>
      <c r="G51" s="160"/>
      <c r="H51" s="161"/>
      <c r="I51" s="107" t="s">
        <v>177</v>
      </c>
      <c r="J51" s="102">
        <f t="shared" si="0"/>
        <v>5.13</v>
      </c>
      <c r="K51" s="102">
        <v>5.13</v>
      </c>
      <c r="L51" s="104">
        <f t="shared" si="1"/>
        <v>20.52</v>
      </c>
      <c r="M51" s="97"/>
    </row>
    <row r="52" spans="1:13" ht="24" customHeight="1">
      <c r="A52" s="93"/>
      <c r="B52" s="100">
        <f>'Tax Invoice'!D48</f>
        <v>4</v>
      </c>
      <c r="C52" s="110" t="s">
        <v>178</v>
      </c>
      <c r="D52" s="106" t="s">
        <v>178</v>
      </c>
      <c r="E52" s="112" t="s">
        <v>179</v>
      </c>
      <c r="F52" s="106"/>
      <c r="G52" s="160"/>
      <c r="H52" s="161"/>
      <c r="I52" s="107" t="s">
        <v>180</v>
      </c>
      <c r="J52" s="102">
        <f t="shared" si="0"/>
        <v>5.13</v>
      </c>
      <c r="K52" s="102">
        <v>5.13</v>
      </c>
      <c r="L52" s="104">
        <f t="shared" si="1"/>
        <v>20.52</v>
      </c>
      <c r="M52" s="97"/>
    </row>
    <row r="53" spans="1:13" ht="12.75" customHeight="1">
      <c r="A53" s="93"/>
      <c r="B53" s="100">
        <f>'Tax Invoice'!D49</f>
        <v>2</v>
      </c>
      <c r="C53" s="110" t="s">
        <v>181</v>
      </c>
      <c r="D53" s="106" t="s">
        <v>232</v>
      </c>
      <c r="E53" s="112" t="s">
        <v>182</v>
      </c>
      <c r="F53" s="106" t="s">
        <v>183</v>
      </c>
      <c r="G53" s="160"/>
      <c r="H53" s="161"/>
      <c r="I53" s="107" t="s">
        <v>184</v>
      </c>
      <c r="J53" s="102">
        <f t="shared" si="0"/>
        <v>36.28</v>
      </c>
      <c r="K53" s="102">
        <v>36.28</v>
      </c>
      <c r="L53" s="104">
        <f t="shared" si="1"/>
        <v>72.56</v>
      </c>
      <c r="M53" s="97"/>
    </row>
    <row r="54" spans="1:13" ht="12.75" customHeight="1">
      <c r="A54" s="93"/>
      <c r="B54" s="100">
        <f>'Tax Invoice'!D50</f>
        <v>2</v>
      </c>
      <c r="C54" s="110" t="s">
        <v>181</v>
      </c>
      <c r="D54" s="106" t="s">
        <v>233</v>
      </c>
      <c r="E54" s="112" t="s">
        <v>185</v>
      </c>
      <c r="F54" s="106" t="s">
        <v>131</v>
      </c>
      <c r="G54" s="160"/>
      <c r="H54" s="161"/>
      <c r="I54" s="107" t="s">
        <v>184</v>
      </c>
      <c r="J54" s="102">
        <f t="shared" si="0"/>
        <v>56.43</v>
      </c>
      <c r="K54" s="102">
        <v>56.43</v>
      </c>
      <c r="L54" s="104">
        <f t="shared" si="1"/>
        <v>112.86</v>
      </c>
      <c r="M54" s="97"/>
    </row>
    <row r="55" spans="1:13" ht="12.75" customHeight="1">
      <c r="A55" s="93"/>
      <c r="B55" s="100">
        <f>'Tax Invoice'!D51</f>
        <v>4</v>
      </c>
      <c r="C55" s="110" t="s">
        <v>186</v>
      </c>
      <c r="D55" s="106" t="s">
        <v>234</v>
      </c>
      <c r="E55" s="112" t="s">
        <v>187</v>
      </c>
      <c r="F55" s="106" t="s">
        <v>183</v>
      </c>
      <c r="G55" s="160"/>
      <c r="H55" s="161"/>
      <c r="I55" s="107" t="s">
        <v>188</v>
      </c>
      <c r="J55" s="102">
        <f t="shared" si="0"/>
        <v>54.6</v>
      </c>
      <c r="K55" s="102">
        <v>54.6</v>
      </c>
      <c r="L55" s="104">
        <f t="shared" si="1"/>
        <v>218.4</v>
      </c>
      <c r="M55" s="97"/>
    </row>
    <row r="56" spans="1:13" ht="12.75" customHeight="1">
      <c r="A56" s="93"/>
      <c r="B56" s="100">
        <f>'Tax Invoice'!D52</f>
        <v>2</v>
      </c>
      <c r="C56" s="110" t="s">
        <v>186</v>
      </c>
      <c r="D56" s="106" t="s">
        <v>235</v>
      </c>
      <c r="E56" s="112" t="s">
        <v>189</v>
      </c>
      <c r="F56" s="106" t="s">
        <v>131</v>
      </c>
      <c r="G56" s="160"/>
      <c r="H56" s="161"/>
      <c r="I56" s="107" t="s">
        <v>188</v>
      </c>
      <c r="J56" s="102">
        <f t="shared" si="0"/>
        <v>85.75</v>
      </c>
      <c r="K56" s="102">
        <v>85.75</v>
      </c>
      <c r="L56" s="104">
        <f t="shared" si="1"/>
        <v>171.5</v>
      </c>
      <c r="M56" s="97"/>
    </row>
    <row r="57" spans="1:13" ht="12.75" customHeight="1">
      <c r="A57" s="93"/>
      <c r="B57" s="100">
        <f>'Tax Invoice'!D53</f>
        <v>14</v>
      </c>
      <c r="C57" s="110" t="s">
        <v>186</v>
      </c>
      <c r="D57" s="106" t="s">
        <v>236</v>
      </c>
      <c r="E57" s="112" t="s">
        <v>190</v>
      </c>
      <c r="F57" s="106" t="s">
        <v>191</v>
      </c>
      <c r="G57" s="160"/>
      <c r="H57" s="161"/>
      <c r="I57" s="107" t="s">
        <v>188</v>
      </c>
      <c r="J57" s="102">
        <f t="shared" si="0"/>
        <v>122.39</v>
      </c>
      <c r="K57" s="102">
        <v>122.39</v>
      </c>
      <c r="L57" s="104">
        <f t="shared" si="1"/>
        <v>1713.46</v>
      </c>
      <c r="M57" s="97"/>
    </row>
    <row r="58" spans="1:13" ht="12.75" customHeight="1">
      <c r="A58" s="93"/>
      <c r="B58" s="100">
        <f>'Tax Invoice'!D54</f>
        <v>2</v>
      </c>
      <c r="C58" s="110" t="s">
        <v>192</v>
      </c>
      <c r="D58" s="106" t="s">
        <v>237</v>
      </c>
      <c r="E58" s="112" t="s">
        <v>193</v>
      </c>
      <c r="F58" s="106" t="s">
        <v>183</v>
      </c>
      <c r="G58" s="160"/>
      <c r="H58" s="161"/>
      <c r="I58" s="107" t="s">
        <v>194</v>
      </c>
      <c r="J58" s="102">
        <f t="shared" si="0"/>
        <v>32.61</v>
      </c>
      <c r="K58" s="102">
        <v>32.61</v>
      </c>
      <c r="L58" s="104">
        <f t="shared" si="1"/>
        <v>65.22</v>
      </c>
      <c r="M58" s="97"/>
    </row>
    <row r="59" spans="1:13" ht="24" customHeight="1">
      <c r="A59" s="93"/>
      <c r="B59" s="100">
        <f>'Tax Invoice'!D55</f>
        <v>6</v>
      </c>
      <c r="C59" s="110" t="s">
        <v>195</v>
      </c>
      <c r="D59" s="106" t="s">
        <v>238</v>
      </c>
      <c r="E59" s="112" t="s">
        <v>196</v>
      </c>
      <c r="F59" s="106" t="s">
        <v>183</v>
      </c>
      <c r="G59" s="160"/>
      <c r="H59" s="161"/>
      <c r="I59" s="107" t="s">
        <v>197</v>
      </c>
      <c r="J59" s="102">
        <f t="shared" si="0"/>
        <v>72.92</v>
      </c>
      <c r="K59" s="102">
        <v>72.92</v>
      </c>
      <c r="L59" s="104">
        <f t="shared" si="1"/>
        <v>437.52</v>
      </c>
      <c r="M59" s="97"/>
    </row>
    <row r="60" spans="1:13" ht="12.75" customHeight="1">
      <c r="A60" s="93"/>
      <c r="B60" s="100">
        <f>'Tax Invoice'!D56</f>
        <v>2</v>
      </c>
      <c r="C60" s="110" t="s">
        <v>198</v>
      </c>
      <c r="D60" s="106" t="s">
        <v>239</v>
      </c>
      <c r="E60" s="112" t="s">
        <v>199</v>
      </c>
      <c r="F60" s="106" t="s">
        <v>200</v>
      </c>
      <c r="G60" s="160" t="s">
        <v>201</v>
      </c>
      <c r="H60" s="161"/>
      <c r="I60" s="107" t="s">
        <v>202</v>
      </c>
      <c r="J60" s="102">
        <f t="shared" si="0"/>
        <v>29.32</v>
      </c>
      <c r="K60" s="102">
        <v>29.32</v>
      </c>
      <c r="L60" s="104">
        <f t="shared" si="1"/>
        <v>58.64</v>
      </c>
      <c r="M60" s="97"/>
    </row>
    <row r="61" spans="1:13" ht="12.75" customHeight="1">
      <c r="A61" s="93"/>
      <c r="B61" s="100">
        <f>'Tax Invoice'!D57</f>
        <v>2</v>
      </c>
      <c r="C61" s="110" t="s">
        <v>198</v>
      </c>
      <c r="D61" s="106" t="s">
        <v>239</v>
      </c>
      <c r="E61" s="112" t="s">
        <v>203</v>
      </c>
      <c r="F61" s="106" t="s">
        <v>200</v>
      </c>
      <c r="G61" s="160" t="s">
        <v>145</v>
      </c>
      <c r="H61" s="161"/>
      <c r="I61" s="107" t="s">
        <v>202</v>
      </c>
      <c r="J61" s="102">
        <f t="shared" si="0"/>
        <v>29.32</v>
      </c>
      <c r="K61" s="102">
        <v>29.32</v>
      </c>
      <c r="L61" s="104">
        <f t="shared" si="1"/>
        <v>58.64</v>
      </c>
      <c r="M61" s="97"/>
    </row>
    <row r="62" spans="1:13" ht="12.75" customHeight="1">
      <c r="A62" s="93"/>
      <c r="B62" s="100">
        <f>'Tax Invoice'!D58</f>
        <v>2</v>
      </c>
      <c r="C62" s="110" t="s">
        <v>198</v>
      </c>
      <c r="D62" s="106" t="s">
        <v>239</v>
      </c>
      <c r="E62" s="112" t="s">
        <v>204</v>
      </c>
      <c r="F62" s="106" t="s">
        <v>200</v>
      </c>
      <c r="G62" s="160" t="s">
        <v>205</v>
      </c>
      <c r="H62" s="161"/>
      <c r="I62" s="107" t="s">
        <v>202</v>
      </c>
      <c r="J62" s="102">
        <f t="shared" si="0"/>
        <v>29.32</v>
      </c>
      <c r="K62" s="102">
        <v>29.32</v>
      </c>
      <c r="L62" s="104">
        <f t="shared" si="1"/>
        <v>58.64</v>
      </c>
      <c r="M62" s="97"/>
    </row>
    <row r="63" spans="1:13" ht="12.75" customHeight="1">
      <c r="A63" s="93"/>
      <c r="B63" s="100">
        <f>'Tax Invoice'!D59</f>
        <v>4</v>
      </c>
      <c r="C63" s="110" t="s">
        <v>206</v>
      </c>
      <c r="D63" s="106" t="s">
        <v>206</v>
      </c>
      <c r="E63" s="112" t="s">
        <v>207</v>
      </c>
      <c r="F63" s="106" t="s">
        <v>93</v>
      </c>
      <c r="G63" s="160"/>
      <c r="H63" s="161"/>
      <c r="I63" s="107" t="s">
        <v>208</v>
      </c>
      <c r="J63" s="102">
        <f t="shared" si="0"/>
        <v>36.28</v>
      </c>
      <c r="K63" s="102">
        <v>36.28</v>
      </c>
      <c r="L63" s="104">
        <f t="shared" si="1"/>
        <v>145.12</v>
      </c>
      <c r="M63" s="97"/>
    </row>
    <row r="64" spans="1:13" ht="12.75" customHeight="1">
      <c r="A64" s="93"/>
      <c r="B64" s="100">
        <f>'Tax Invoice'!D60</f>
        <v>4</v>
      </c>
      <c r="C64" s="110" t="s">
        <v>209</v>
      </c>
      <c r="D64" s="106" t="s">
        <v>209</v>
      </c>
      <c r="E64" s="112" t="s">
        <v>210</v>
      </c>
      <c r="F64" s="106" t="s">
        <v>101</v>
      </c>
      <c r="G64" s="160"/>
      <c r="H64" s="161"/>
      <c r="I64" s="107" t="s">
        <v>211</v>
      </c>
      <c r="J64" s="102">
        <f t="shared" si="0"/>
        <v>47.27</v>
      </c>
      <c r="K64" s="102">
        <v>47.27</v>
      </c>
      <c r="L64" s="104">
        <f t="shared" si="1"/>
        <v>189.08</v>
      </c>
      <c r="M64" s="97"/>
    </row>
    <row r="65" spans="1:13" ht="24" customHeight="1">
      <c r="A65" s="93"/>
      <c r="B65" s="100">
        <f>'Tax Invoice'!D61</f>
        <v>2</v>
      </c>
      <c r="C65" s="110" t="s">
        <v>212</v>
      </c>
      <c r="D65" s="106" t="s">
        <v>212</v>
      </c>
      <c r="E65" s="112" t="s">
        <v>213</v>
      </c>
      <c r="F65" s="106" t="s">
        <v>214</v>
      </c>
      <c r="G65" s="160" t="s">
        <v>101</v>
      </c>
      <c r="H65" s="161"/>
      <c r="I65" s="107" t="s">
        <v>215</v>
      </c>
      <c r="J65" s="102">
        <f t="shared" si="0"/>
        <v>61.93</v>
      </c>
      <c r="K65" s="102">
        <v>61.93</v>
      </c>
      <c r="L65" s="104">
        <f t="shared" si="1"/>
        <v>123.86</v>
      </c>
      <c r="M65" s="97"/>
    </row>
    <row r="66" spans="1:13" ht="24" customHeight="1">
      <c r="A66" s="93"/>
      <c r="B66" s="100">
        <f>'Tax Invoice'!D62</f>
        <v>1</v>
      </c>
      <c r="C66" s="110" t="s">
        <v>216</v>
      </c>
      <c r="D66" s="106" t="s">
        <v>216</v>
      </c>
      <c r="E66" s="112" t="s">
        <v>217</v>
      </c>
      <c r="F66" s="106" t="s">
        <v>114</v>
      </c>
      <c r="G66" s="160"/>
      <c r="H66" s="161"/>
      <c r="I66" s="107" t="s">
        <v>218</v>
      </c>
      <c r="J66" s="102">
        <f t="shared" si="0"/>
        <v>72.92</v>
      </c>
      <c r="K66" s="102">
        <v>72.92</v>
      </c>
      <c r="L66" s="104">
        <f t="shared" si="1"/>
        <v>72.92</v>
      </c>
      <c r="M66" s="97"/>
    </row>
    <row r="67" spans="1:13" ht="24" customHeight="1">
      <c r="A67" s="93"/>
      <c r="B67" s="100">
        <f>'Tax Invoice'!D63</f>
        <v>2</v>
      </c>
      <c r="C67" s="110" t="s">
        <v>219</v>
      </c>
      <c r="D67" s="106" t="s">
        <v>219</v>
      </c>
      <c r="E67" s="112" t="s">
        <v>220</v>
      </c>
      <c r="F67" s="106" t="s">
        <v>170</v>
      </c>
      <c r="G67" s="160"/>
      <c r="H67" s="161"/>
      <c r="I67" s="107" t="s">
        <v>221</v>
      </c>
      <c r="J67" s="102">
        <f t="shared" si="0"/>
        <v>135.58000000000001</v>
      </c>
      <c r="K67" s="102">
        <v>135.58000000000001</v>
      </c>
      <c r="L67" s="104">
        <f t="shared" si="1"/>
        <v>271.16000000000003</v>
      </c>
      <c r="M67" s="97"/>
    </row>
    <row r="68" spans="1:13" ht="24" customHeight="1">
      <c r="A68" s="93"/>
      <c r="B68" s="100">
        <f>'Tax Invoice'!D64</f>
        <v>1</v>
      </c>
      <c r="C68" s="110" t="s">
        <v>219</v>
      </c>
      <c r="D68" s="106" t="s">
        <v>219</v>
      </c>
      <c r="E68" s="112" t="s">
        <v>222</v>
      </c>
      <c r="F68" s="106" t="s">
        <v>223</v>
      </c>
      <c r="G68" s="160"/>
      <c r="H68" s="161"/>
      <c r="I68" s="107" t="s">
        <v>221</v>
      </c>
      <c r="J68" s="102">
        <f t="shared" si="0"/>
        <v>135.58000000000001</v>
      </c>
      <c r="K68" s="102">
        <v>135.58000000000001</v>
      </c>
      <c r="L68" s="104">
        <f t="shared" si="1"/>
        <v>135.58000000000001</v>
      </c>
      <c r="M68" s="97"/>
    </row>
    <row r="69" spans="1:13" ht="24" customHeight="1">
      <c r="A69" s="93"/>
      <c r="B69" s="101">
        <f>'Tax Invoice'!D65</f>
        <v>3</v>
      </c>
      <c r="C69" s="111" t="s">
        <v>224</v>
      </c>
      <c r="D69" s="108" t="s">
        <v>224</v>
      </c>
      <c r="E69" s="113" t="s">
        <v>225</v>
      </c>
      <c r="F69" s="108" t="s">
        <v>113</v>
      </c>
      <c r="G69" s="164"/>
      <c r="H69" s="165"/>
      <c r="I69" s="109" t="s">
        <v>226</v>
      </c>
      <c r="J69" s="103">
        <f t="shared" si="0"/>
        <v>87.95</v>
      </c>
      <c r="K69" s="103">
        <v>87.95</v>
      </c>
      <c r="L69" s="105">
        <f t="shared" si="1"/>
        <v>263.85000000000002</v>
      </c>
      <c r="M69" s="97"/>
    </row>
    <row r="70" spans="1:13" ht="12.75" customHeight="1">
      <c r="A70" s="93"/>
      <c r="B70" s="131">
        <f>SUM(B22:B69)</f>
        <v>221</v>
      </c>
      <c r="C70" s="121" t="s">
        <v>15</v>
      </c>
      <c r="D70" s="121"/>
      <c r="E70" s="121"/>
      <c r="F70" s="121"/>
      <c r="G70" s="121"/>
      <c r="H70" s="121"/>
      <c r="I70" s="121"/>
      <c r="J70" s="127" t="s">
        <v>62</v>
      </c>
      <c r="K70" s="127" t="s">
        <v>62</v>
      </c>
      <c r="L70" s="124">
        <f>SUM(L22:L69)</f>
        <v>5867.18</v>
      </c>
      <c r="M70" s="97"/>
    </row>
    <row r="71" spans="1:13" ht="12.75" customHeight="1">
      <c r="A71" s="93"/>
      <c r="B71" s="121"/>
      <c r="C71" s="121"/>
      <c r="D71" s="121"/>
      <c r="E71" s="121"/>
      <c r="F71" s="121"/>
      <c r="G71" s="121"/>
      <c r="H71" s="121"/>
      <c r="I71" s="121"/>
      <c r="J71" s="126" t="s">
        <v>54</v>
      </c>
      <c r="K71" s="126" t="s">
        <v>54</v>
      </c>
      <c r="L71" s="124">
        <f>Invoice!K71</f>
        <v>-2346.8720000000003</v>
      </c>
      <c r="M71" s="97"/>
    </row>
    <row r="72" spans="1:13" ht="12.75" customHeight="1" outlineLevel="1">
      <c r="A72" s="93"/>
      <c r="B72" s="121"/>
      <c r="C72" s="121"/>
      <c r="D72" s="121"/>
      <c r="E72" s="121"/>
      <c r="F72" s="121"/>
      <c r="G72" s="121"/>
      <c r="H72" s="121"/>
      <c r="I72" s="121"/>
      <c r="J72" s="127" t="s">
        <v>55</v>
      </c>
      <c r="K72" s="127" t="s">
        <v>55</v>
      </c>
      <c r="L72" s="124">
        <f>Invoice!K72</f>
        <v>0</v>
      </c>
      <c r="M72" s="97"/>
    </row>
    <row r="73" spans="1:13" ht="12.75" customHeight="1">
      <c r="A73" s="93"/>
      <c r="B73" s="121"/>
      <c r="C73" s="121"/>
      <c r="D73" s="121"/>
      <c r="E73" s="121"/>
      <c r="F73" s="121"/>
      <c r="G73" s="121"/>
      <c r="H73" s="121"/>
      <c r="I73" s="121"/>
      <c r="J73" s="127" t="s">
        <v>63</v>
      </c>
      <c r="K73" s="127" t="s">
        <v>63</v>
      </c>
      <c r="L73" s="124">
        <f>SUM(L70:L72)</f>
        <v>3520.308</v>
      </c>
      <c r="M73" s="97"/>
    </row>
    <row r="74" spans="1:13" ht="12.75" customHeight="1">
      <c r="A74" s="6"/>
      <c r="B74" s="7"/>
      <c r="C74" s="7"/>
      <c r="D74" s="7"/>
      <c r="E74" s="7"/>
      <c r="F74" s="7"/>
      <c r="G74" s="7"/>
      <c r="H74" s="7"/>
      <c r="I74" s="7" t="s">
        <v>244</v>
      </c>
      <c r="J74" s="7"/>
      <c r="K74" s="7"/>
      <c r="L74" s="7"/>
      <c r="M74" s="8"/>
    </row>
    <row r="75" spans="1:13" ht="12.75" customHeight="1"/>
    <row r="76" spans="1:13" ht="12.75" customHeight="1"/>
    <row r="77" spans="1:13" ht="12.75" customHeight="1"/>
    <row r="78" spans="1:13" ht="12.75" customHeight="1"/>
    <row r="79" spans="1:13" ht="12.75" customHeight="1"/>
    <row r="80" spans="1:13" ht="12.75" customHeight="1"/>
    <row r="81" ht="12.75" customHeight="1"/>
  </sheetData>
  <mergeCells count="54">
    <mergeCell ref="G66:H66"/>
    <mergeCell ref="G67:H67"/>
    <mergeCell ref="G68:H68"/>
    <mergeCell ref="G69:H69"/>
    <mergeCell ref="G61:H61"/>
    <mergeCell ref="G62:H62"/>
    <mergeCell ref="G63:H63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46:H46"/>
    <mergeCell ref="G47:H47"/>
    <mergeCell ref="G48:H48"/>
    <mergeCell ref="G49:H49"/>
    <mergeCell ref="G50:H50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L6:L7"/>
    <mergeCell ref="L10:L11"/>
    <mergeCell ref="L14:L15"/>
    <mergeCell ref="G20:H20"/>
    <mergeCell ref="G21:H21"/>
    <mergeCell ref="G27:H27"/>
    <mergeCell ref="G28:H28"/>
    <mergeCell ref="G29:H29"/>
    <mergeCell ref="G30:H30"/>
    <mergeCell ref="K6:K7"/>
    <mergeCell ref="G22:H22"/>
    <mergeCell ref="G23:H23"/>
    <mergeCell ref="G24:H24"/>
    <mergeCell ref="G25:H25"/>
    <mergeCell ref="G26:H26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>
      <selection activeCell="N27" sqref="N27"/>
    </sheetView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6571.19</v>
      </c>
      <c r="O2" s="15" t="s">
        <v>65</v>
      </c>
    </row>
    <row r="3" spans="1:15" s="15" customFormat="1" ht="13.5" thickBot="1">
      <c r="A3" s="16" t="s">
        <v>22</v>
      </c>
      <c r="F3" s="115"/>
      <c r="G3" s="114">
        <f>Invoice!K10</f>
        <v>45441</v>
      </c>
      <c r="H3" s="132"/>
      <c r="N3" s="15">
        <v>6571.19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Sam4 Kong4</v>
      </c>
      <c r="B11" s="34"/>
      <c r="C11" s="34"/>
      <c r="D11" s="34"/>
      <c r="F11" s="35" t="str">
        <f>'Copy paste to Here'!B11</f>
        <v>Sam4 Kong4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36.51</v>
      </c>
    </row>
    <row r="12" spans="1:15" s="15" customFormat="1" ht="15.75" thickBot="1">
      <c r="A12" s="33" t="str">
        <f>'Copy paste to Here'!G12</f>
        <v>Bang Rak 152 Chartered Square Building</v>
      </c>
      <c r="B12" s="34"/>
      <c r="C12" s="34"/>
      <c r="D12" s="34"/>
      <c r="E12" s="77"/>
      <c r="F12" s="35" t="str">
        <f>'Copy paste to Here'!B12</f>
        <v>Bang Rak 152 Chartered Square Building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39.42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91" t="s">
        <v>68</v>
      </c>
      <c r="F13" s="35" t="str">
        <f>'Copy paste to Here'!B13</f>
        <v>10500 Bangkok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46.34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91">
        <f>VLOOKUP(J9,$L$10:$M$17,2,FALSE)</f>
        <v>1</v>
      </c>
      <c r="F14" s="35" t="str">
        <f>'Copy paste to Here'!B14</f>
        <v>Thailand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23.92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26.56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22.15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THB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79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Flexible acrylic belly banana, 14g (1.6mm) with 5 &amp; 8mm solid colored acrylic balls - length 3/8'' (10mm)Color: Red</v>
      </c>
      <c r="B18" s="49" t="str">
        <f>'Copy paste to Here'!C22</f>
        <v>ABNSA</v>
      </c>
      <c r="C18" s="50" t="s">
        <v>88</v>
      </c>
      <c r="D18" s="50">
        <f>Invoice!B22</f>
        <v>4</v>
      </c>
      <c r="E18" s="51">
        <f>'Shipping Invoice'!K22*$N$1</f>
        <v>6.23</v>
      </c>
      <c r="F18" s="51">
        <f>D18*E18</f>
        <v>24.92</v>
      </c>
      <c r="G18" s="52">
        <f>E18*$E$14</f>
        <v>6.23</v>
      </c>
      <c r="H18" s="53">
        <f>D18*G18</f>
        <v>24.92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316L steel barbell, 14g (1.6mm) with two 4mm ballsLength: 6mm</v>
      </c>
      <c r="B19" s="49" t="str">
        <f>'Copy paste to Here'!C23</f>
        <v>BBER20B</v>
      </c>
      <c r="C19" s="50" t="s">
        <v>91</v>
      </c>
      <c r="D19" s="50">
        <f>Invoice!B23</f>
        <v>42</v>
      </c>
      <c r="E19" s="51">
        <f>'Shipping Invoice'!K23*$N$1</f>
        <v>7.33</v>
      </c>
      <c r="F19" s="51">
        <f t="shared" ref="F19:F82" si="0">D19*E19</f>
        <v>307.86</v>
      </c>
      <c r="G19" s="52">
        <f t="shared" ref="G19:G82" si="1">E19*$E$14</f>
        <v>7.33</v>
      </c>
      <c r="H19" s="55">
        <f t="shared" ref="H19:H82" si="2">D19*G19</f>
        <v>307.86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316L Surgical steel ball closure ring, 16g (1.2mm) with a 3mm ballLength: 10mm</v>
      </c>
      <c r="B20" s="49" t="str">
        <f>'Copy paste to Here'!C24</f>
        <v>BCR16</v>
      </c>
      <c r="C20" s="50" t="s">
        <v>95</v>
      </c>
      <c r="D20" s="50">
        <f>Invoice!B24</f>
        <v>3</v>
      </c>
      <c r="E20" s="51">
        <f>'Shipping Invoice'!K24*$N$1</f>
        <v>6.96</v>
      </c>
      <c r="F20" s="51">
        <f t="shared" si="0"/>
        <v>20.88</v>
      </c>
      <c r="G20" s="52">
        <f t="shared" si="1"/>
        <v>6.96</v>
      </c>
      <c r="H20" s="55">
        <f t="shared" si="2"/>
        <v>20.88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Surgical steel banana, 14g (1.6mm) with two 4mm ballsLength: 8mm</v>
      </c>
      <c r="B21" s="49" t="str">
        <f>'Copy paste to Here'!C25</f>
        <v>BNB4</v>
      </c>
      <c r="C21" s="50" t="s">
        <v>99</v>
      </c>
      <c r="D21" s="50">
        <f>Invoice!B25</f>
        <v>3</v>
      </c>
      <c r="E21" s="51">
        <f>'Shipping Invoice'!K25*$N$1</f>
        <v>6.96</v>
      </c>
      <c r="F21" s="51">
        <f t="shared" si="0"/>
        <v>20.88</v>
      </c>
      <c r="G21" s="52">
        <f t="shared" si="1"/>
        <v>6.96</v>
      </c>
      <c r="H21" s="55">
        <f t="shared" si="2"/>
        <v>20.88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Surgical steel banana, 14g (1.6mm) with two 4mm ballsLength: 10mm</v>
      </c>
      <c r="B22" s="49" t="str">
        <f>'Copy paste to Here'!C26</f>
        <v>BNB4</v>
      </c>
      <c r="C22" s="50" t="s">
        <v>99</v>
      </c>
      <c r="D22" s="50">
        <f>Invoice!B26</f>
        <v>2</v>
      </c>
      <c r="E22" s="51">
        <f>'Shipping Invoice'!K26*$N$1</f>
        <v>6.96</v>
      </c>
      <c r="F22" s="51">
        <f t="shared" si="0"/>
        <v>13.92</v>
      </c>
      <c r="G22" s="52">
        <f t="shared" si="1"/>
        <v>6.96</v>
      </c>
      <c r="H22" s="55">
        <f t="shared" si="2"/>
        <v>13.92</v>
      </c>
    </row>
    <row r="23" spans="1:13" s="54" customFormat="1" ht="25.5">
      <c r="A23" s="48" t="str">
        <f>IF(LEN('Copy paste to Here'!G27) &gt; 5, CONCATENATE('Copy paste to Here'!G27, 'Copy paste to Here'!D27, 'Copy paste to Here'!E27), "Empty Cell")</f>
        <v>Surgical steel banana, 14g (1.6mm) with two 4mm ballsLength: 12mm</v>
      </c>
      <c r="B23" s="49" t="str">
        <f>'Copy paste to Here'!C27</f>
        <v>BNB4</v>
      </c>
      <c r="C23" s="50" t="s">
        <v>99</v>
      </c>
      <c r="D23" s="50">
        <f>Invoice!B27</f>
        <v>2</v>
      </c>
      <c r="E23" s="51">
        <f>'Shipping Invoice'!K27*$N$1</f>
        <v>6.96</v>
      </c>
      <c r="F23" s="51">
        <f t="shared" si="0"/>
        <v>13.92</v>
      </c>
      <c r="G23" s="52">
        <f t="shared" si="1"/>
        <v>6.96</v>
      </c>
      <c r="H23" s="55">
        <f t="shared" si="2"/>
        <v>13.92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Surgical steel banana, 14g (1.6mm) with two 4mm coneLength: 8mm</v>
      </c>
      <c r="B24" s="49" t="str">
        <f>'Copy paste to Here'!C28</f>
        <v>BNCN4</v>
      </c>
      <c r="C24" s="50" t="s">
        <v>106</v>
      </c>
      <c r="D24" s="50">
        <f>Invoice!B28</f>
        <v>3</v>
      </c>
      <c r="E24" s="51">
        <f>'Shipping Invoice'!K28*$N$1</f>
        <v>5.13</v>
      </c>
      <c r="F24" s="51">
        <f t="shared" si="0"/>
        <v>15.39</v>
      </c>
      <c r="G24" s="52">
        <f t="shared" si="1"/>
        <v>5.13</v>
      </c>
      <c r="H24" s="55">
        <f t="shared" si="2"/>
        <v>15.39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Surgical steel banana, 14g (1.6mm) with two 4mm coneLength: 10mm</v>
      </c>
      <c r="B25" s="49" t="str">
        <f>'Copy paste to Here'!C29</f>
        <v>BNCN4</v>
      </c>
      <c r="C25" s="50" t="s">
        <v>106</v>
      </c>
      <c r="D25" s="50">
        <f>Invoice!B29</f>
        <v>2</v>
      </c>
      <c r="E25" s="51">
        <f>'Shipping Invoice'!K29*$N$1</f>
        <v>5.13</v>
      </c>
      <c r="F25" s="51">
        <f t="shared" si="0"/>
        <v>10.26</v>
      </c>
      <c r="G25" s="52">
        <f t="shared" si="1"/>
        <v>5.13</v>
      </c>
      <c r="H25" s="55">
        <f t="shared" si="2"/>
        <v>10.26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Surgical steel banana, 14g (1.6mm) with two 4mm coneLength: 12mm</v>
      </c>
      <c r="B26" s="49" t="str">
        <f>'Copy paste to Here'!C30</f>
        <v>BNCN4</v>
      </c>
      <c r="C26" s="50" t="s">
        <v>106</v>
      </c>
      <c r="D26" s="50">
        <f>Invoice!B30</f>
        <v>2</v>
      </c>
      <c r="E26" s="51">
        <f>'Shipping Invoice'!K30*$N$1</f>
        <v>5.13</v>
      </c>
      <c r="F26" s="51">
        <f t="shared" si="0"/>
        <v>10.26</v>
      </c>
      <c r="G26" s="52">
        <f t="shared" si="1"/>
        <v>5.13</v>
      </c>
      <c r="H26" s="55">
        <f t="shared" si="2"/>
        <v>10.26</v>
      </c>
    </row>
    <row r="27" spans="1:13" s="54" customFormat="1" ht="36">
      <c r="A27" s="48" t="str">
        <f>IF(LEN('Copy paste to Here'!G31) &gt; 5, CONCATENATE('Copy paste to Here'!G31, 'Copy paste to Here'!D31, 'Copy paste to Here'!E31), "Empty Cell")</f>
        <v>Clear bio flexible belly banana, 14g (1.6mm) with a 5mm and a 10mm jewel ball - length 5/8'' (16mm) ''cut to fit to your size''Crystal Color: ABColor: Black</v>
      </c>
      <c r="B27" s="49" t="str">
        <f>'Copy paste to Here'!C31</f>
        <v>BNOCC</v>
      </c>
      <c r="C27" s="50" t="s">
        <v>111</v>
      </c>
      <c r="D27" s="50">
        <f>Invoice!B31</f>
        <v>4</v>
      </c>
      <c r="E27" s="51">
        <f>'Shipping Invoice'!K31*$N$1</f>
        <v>54.6</v>
      </c>
      <c r="F27" s="51">
        <f t="shared" si="0"/>
        <v>218.4</v>
      </c>
      <c r="G27" s="52">
        <f t="shared" si="1"/>
        <v>54.6</v>
      </c>
      <c r="H27" s="55">
        <f t="shared" si="2"/>
        <v>218.4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Bioflexible belly piercing retainer, 16g to 14g (1.6mm to 1.2mm) with rubber O-ringLength: 8mmGauge: 1.2mm</v>
      </c>
      <c r="B28" s="49" t="str">
        <f>'Copy paste to Here'!C32</f>
        <v>BNRT</v>
      </c>
      <c r="C28" s="50" t="s">
        <v>115</v>
      </c>
      <c r="D28" s="50">
        <f>Invoice!B32</f>
        <v>0</v>
      </c>
      <c r="E28" s="51">
        <f>'Shipping Invoice'!K32*$N$1</f>
        <v>5.13</v>
      </c>
      <c r="F28" s="51">
        <f t="shared" si="0"/>
        <v>0</v>
      </c>
      <c r="G28" s="52">
        <f t="shared" si="1"/>
        <v>5.13</v>
      </c>
      <c r="H28" s="55">
        <f t="shared" si="2"/>
        <v>0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Surgical steel belly bananas, 14g (1.6mm) with 5 &amp; 8mm solid acrylic color balls - length 3/8'' (10mm)Color: White</v>
      </c>
      <c r="B29" s="49" t="str">
        <f>'Copy paste to Here'!C33</f>
        <v>BNSA</v>
      </c>
      <c r="C29" s="50" t="s">
        <v>119</v>
      </c>
      <c r="D29" s="50">
        <f>Invoice!B33</f>
        <v>8</v>
      </c>
      <c r="E29" s="51">
        <f>'Shipping Invoice'!K33*$N$1</f>
        <v>6.6</v>
      </c>
      <c r="F29" s="51">
        <f t="shared" si="0"/>
        <v>52.8</v>
      </c>
      <c r="G29" s="52">
        <f t="shared" si="1"/>
        <v>6.6</v>
      </c>
      <c r="H29" s="55">
        <f t="shared" si="2"/>
        <v>52.8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Bio flexible eyebrow retainer, 16g (1.2mm) - length 1/4'' to 1/2'' (6mm to 12mm)Length: 10mm</v>
      </c>
      <c r="B30" s="49" t="str">
        <f>'Copy paste to Here'!C34</f>
        <v>EBRT</v>
      </c>
      <c r="C30" s="50" t="s">
        <v>122</v>
      </c>
      <c r="D30" s="50">
        <f>Invoice!B34</f>
        <v>32</v>
      </c>
      <c r="E30" s="51">
        <f>'Shipping Invoice'!K34*$N$1</f>
        <v>5.13</v>
      </c>
      <c r="F30" s="51">
        <f t="shared" si="0"/>
        <v>164.16</v>
      </c>
      <c r="G30" s="52">
        <f t="shared" si="1"/>
        <v>5.13</v>
      </c>
      <c r="H30" s="55">
        <f t="shared" si="2"/>
        <v>164.16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Bioflex eyebrow banana, 16g (1.2mm) with two 3mm ballsLength: 8mmColor: Clear</v>
      </c>
      <c r="B31" s="49" t="str">
        <f>'Copy paste to Here'!C35</f>
        <v>FBNEVB</v>
      </c>
      <c r="C31" s="50" t="s">
        <v>124</v>
      </c>
      <c r="D31" s="50">
        <f>Invoice!B35</f>
        <v>0</v>
      </c>
      <c r="E31" s="51">
        <f>'Shipping Invoice'!K35*$N$1</f>
        <v>8.7899999999999991</v>
      </c>
      <c r="F31" s="51">
        <f t="shared" si="0"/>
        <v>0</v>
      </c>
      <c r="G31" s="52">
        <f t="shared" si="1"/>
        <v>8.7899999999999991</v>
      </c>
      <c r="H31" s="55">
        <f t="shared" si="2"/>
        <v>0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Bioflex eyebrow banana, 16g (1.2mm) with two 3mm ballsLength: 10mmColor: Clear</v>
      </c>
      <c r="B32" s="49" t="str">
        <f>'Copy paste to Here'!C36</f>
        <v>FBNEVB</v>
      </c>
      <c r="C32" s="50" t="s">
        <v>124</v>
      </c>
      <c r="D32" s="50">
        <f>Invoice!B36</f>
        <v>0</v>
      </c>
      <c r="E32" s="51">
        <f>'Shipping Invoice'!K36*$N$1</f>
        <v>8.7899999999999991</v>
      </c>
      <c r="F32" s="51">
        <f t="shared" si="0"/>
        <v>0</v>
      </c>
      <c r="G32" s="52">
        <f t="shared" si="1"/>
        <v>8.7899999999999991</v>
      </c>
      <c r="H32" s="55">
        <f t="shared" si="2"/>
        <v>0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Silicone double flared flesh tunnelGauge: 10mmColor: Black</v>
      </c>
      <c r="B33" s="49" t="str">
        <f>'Copy paste to Here'!C37</f>
        <v>FTSI</v>
      </c>
      <c r="C33" s="50" t="s">
        <v>227</v>
      </c>
      <c r="D33" s="50">
        <f>Invoice!B37</f>
        <v>4</v>
      </c>
      <c r="E33" s="51">
        <f>'Shipping Invoice'!K37*$N$1</f>
        <v>19.059999999999999</v>
      </c>
      <c r="F33" s="51">
        <f t="shared" si="0"/>
        <v>76.239999999999995</v>
      </c>
      <c r="G33" s="52">
        <f t="shared" si="1"/>
        <v>19.059999999999999</v>
      </c>
      <c r="H33" s="55">
        <f t="shared" si="2"/>
        <v>76.239999999999995</v>
      </c>
    </row>
    <row r="34" spans="1:8" s="54" customFormat="1" ht="38.25">
      <c r="A34" s="48" t="str">
        <f>IF(LEN('Copy paste to Here'!G38) &gt; 5, CONCATENATE('Copy paste to Here'!G38, 'Copy paste to Here'!D38, 'Copy paste to Here'!E38), "Empty Cell")</f>
        <v>Silicone double flared flesh tunnelGauge: 18mmColor: Black</v>
      </c>
      <c r="B34" s="49" t="str">
        <f>'Copy paste to Here'!C38</f>
        <v>FTSI</v>
      </c>
      <c r="C34" s="50" t="s">
        <v>228</v>
      </c>
      <c r="D34" s="50">
        <f>Invoice!B38</f>
        <v>2</v>
      </c>
      <c r="E34" s="51">
        <f>'Shipping Invoice'!K38*$N$1</f>
        <v>25.65</v>
      </c>
      <c r="F34" s="51">
        <f t="shared" si="0"/>
        <v>51.3</v>
      </c>
      <c r="G34" s="52">
        <f t="shared" si="1"/>
        <v>25.65</v>
      </c>
      <c r="H34" s="55">
        <f t="shared" si="2"/>
        <v>51.3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Areng wood spiral coil taperGauge: 8mm</v>
      </c>
      <c r="B35" s="49" t="str">
        <f>'Copy paste to Here'!C39</f>
        <v>IPAR</v>
      </c>
      <c r="C35" s="50" t="s">
        <v>229</v>
      </c>
      <c r="D35" s="50">
        <f>Invoice!B39</f>
        <v>2</v>
      </c>
      <c r="E35" s="51">
        <f>'Shipping Invoice'!K39*$N$1</f>
        <v>76.59</v>
      </c>
      <c r="F35" s="51">
        <f t="shared" si="0"/>
        <v>153.18</v>
      </c>
      <c r="G35" s="52">
        <f t="shared" si="1"/>
        <v>76.59</v>
      </c>
      <c r="H35" s="55">
        <f t="shared" si="2"/>
        <v>153.18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Acrylic fake plug without rubber O-ringsSize: 8mmColor: White</v>
      </c>
      <c r="B36" s="49" t="str">
        <f>'Copy paste to Here'!C40</f>
        <v>IPVRD</v>
      </c>
      <c r="C36" s="50" t="s">
        <v>139</v>
      </c>
      <c r="D36" s="50">
        <f>Invoice!B40</f>
        <v>2</v>
      </c>
      <c r="E36" s="51">
        <f>'Shipping Invoice'!K40*$N$1</f>
        <v>12.46</v>
      </c>
      <c r="F36" s="51">
        <f t="shared" si="0"/>
        <v>24.92</v>
      </c>
      <c r="G36" s="52">
        <f t="shared" si="1"/>
        <v>12.46</v>
      </c>
      <c r="H36" s="55">
        <f t="shared" si="2"/>
        <v>24.92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Acrylic fake taper with rubber O-rings in UV and solid colorsLength: 8mmColor: # 3 in picture</v>
      </c>
      <c r="B37" s="49" t="str">
        <f>'Copy paste to Here'!C41</f>
        <v>IVTP</v>
      </c>
      <c r="C37" s="50" t="s">
        <v>230</v>
      </c>
      <c r="D37" s="50">
        <f>Invoice!B41</f>
        <v>4</v>
      </c>
      <c r="E37" s="51">
        <f>'Shipping Invoice'!K41*$N$1</f>
        <v>17.96</v>
      </c>
      <c r="F37" s="51">
        <f t="shared" si="0"/>
        <v>71.84</v>
      </c>
      <c r="G37" s="52">
        <f t="shared" si="1"/>
        <v>17.96</v>
      </c>
      <c r="H37" s="55">
        <f t="shared" si="2"/>
        <v>71.84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Surgical steel labret, 16g (1.2mm) with a 3mm ballLength: 7mm</v>
      </c>
      <c r="B38" s="49" t="str">
        <f>'Copy paste to Here'!C42</f>
        <v>LBB3</v>
      </c>
      <c r="C38" s="50" t="s">
        <v>147</v>
      </c>
      <c r="D38" s="50">
        <f>Invoice!B42</f>
        <v>16</v>
      </c>
      <c r="E38" s="51">
        <f>'Shipping Invoice'!K42*$N$1</f>
        <v>6.23</v>
      </c>
      <c r="F38" s="51">
        <f t="shared" si="0"/>
        <v>99.68</v>
      </c>
      <c r="G38" s="52">
        <f t="shared" si="1"/>
        <v>6.23</v>
      </c>
      <c r="H38" s="55">
        <f t="shared" si="2"/>
        <v>99.68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Surgical steel labret, 14g (1.6mm) with a 4mm ballLength: 6mm</v>
      </c>
      <c r="B39" s="49" t="str">
        <f>'Copy paste to Here'!C43</f>
        <v>LBB4</v>
      </c>
      <c r="C39" s="50" t="s">
        <v>151</v>
      </c>
      <c r="D39" s="50">
        <f>Invoice!B43</f>
        <v>6</v>
      </c>
      <c r="E39" s="51">
        <f>'Shipping Invoice'!K43*$N$1</f>
        <v>5.86</v>
      </c>
      <c r="F39" s="51">
        <f t="shared" si="0"/>
        <v>35.160000000000004</v>
      </c>
      <c r="G39" s="52">
        <f t="shared" si="1"/>
        <v>5.86</v>
      </c>
      <c r="H39" s="55">
        <f t="shared" si="2"/>
        <v>35.160000000000004</v>
      </c>
    </row>
    <row r="40" spans="1:8" s="54" customFormat="1" ht="36">
      <c r="A40" s="48" t="str">
        <f>IF(LEN('Copy paste to Here'!G44) &gt; 5, CONCATENATE('Copy paste to Here'!G44, 'Copy paste to Here'!D44, 'Copy paste to Here'!E44), "Empty Cell")</f>
        <v>Surgical steel internally threaded labret, 16g (1.2mm) with bezel set jewel flat head sized 1.5mm to 4mm for triple tragus piercingsLength: 8mm with 2mm top partCrystal Color: Jet</v>
      </c>
      <c r="B40" s="49" t="str">
        <f>'Copy paste to Here'!C44</f>
        <v>LBIRC</v>
      </c>
      <c r="C40" s="50" t="s">
        <v>231</v>
      </c>
      <c r="D40" s="50">
        <f>Invoice!B44</f>
        <v>2</v>
      </c>
      <c r="E40" s="51">
        <f>'Shipping Invoice'!K44*$N$1</f>
        <v>28.95</v>
      </c>
      <c r="F40" s="51">
        <f t="shared" si="0"/>
        <v>57.9</v>
      </c>
      <c r="G40" s="52">
        <f t="shared" si="1"/>
        <v>28.95</v>
      </c>
      <c r="H40" s="55">
        <f t="shared" si="2"/>
        <v>57.9</v>
      </c>
    </row>
    <row r="41" spans="1:8" s="54" customFormat="1" ht="36">
      <c r="A41" s="48" t="str">
        <f>IF(LEN('Copy paste to Here'!G45) &gt; 5, CONCATENATE('Copy paste to Here'!G45, 'Copy paste to Here'!D45, 'Copy paste to Here'!E45), "Empty Cell")</f>
        <v>Surgical steel internally threaded labret, 16g (1.2mm) with bezel set jewel flat head sized 1.5mm to 4mm for triple tragus piercingsLength: 8mm with 2mm top partCrystal Color: Peridot</v>
      </c>
      <c r="B41" s="49" t="str">
        <f>'Copy paste to Here'!C45</f>
        <v>LBIRC</v>
      </c>
      <c r="C41" s="50" t="s">
        <v>231</v>
      </c>
      <c r="D41" s="50">
        <f>Invoice!B45</f>
        <v>2</v>
      </c>
      <c r="E41" s="51">
        <f>'Shipping Invoice'!K45*$N$1</f>
        <v>28.95</v>
      </c>
      <c r="F41" s="51">
        <f t="shared" si="0"/>
        <v>57.9</v>
      </c>
      <c r="G41" s="52">
        <f t="shared" si="1"/>
        <v>28.95</v>
      </c>
      <c r="H41" s="55">
        <f t="shared" si="2"/>
        <v>57.9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Anodized surgical steel labret, 14g (1.6mm) with a 4mm ballLength: 6mmColor: Black</v>
      </c>
      <c r="B42" s="49" t="str">
        <f>'Copy paste to Here'!C46</f>
        <v>LBTB4</v>
      </c>
      <c r="C42" s="50" t="s">
        <v>161</v>
      </c>
      <c r="D42" s="50">
        <f>Invoice!B46</f>
        <v>4</v>
      </c>
      <c r="E42" s="51">
        <f>'Shipping Invoice'!K46*$N$1</f>
        <v>21.62</v>
      </c>
      <c r="F42" s="51">
        <f t="shared" si="0"/>
        <v>86.48</v>
      </c>
      <c r="G42" s="52">
        <f t="shared" si="1"/>
        <v>21.62</v>
      </c>
      <c r="H42" s="55">
        <f t="shared" si="2"/>
        <v>86.48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Clear acrylic flexible nose bone retainer, 22g (0.6mm) and 20g (0.8mm) with 2mm flat disk shaped topGauge: 0.8mm</v>
      </c>
      <c r="B43" s="49" t="str">
        <f>'Copy paste to Here'!C47</f>
        <v>NBRTD</v>
      </c>
      <c r="C43" s="50" t="s">
        <v>164</v>
      </c>
      <c r="D43" s="50">
        <f>Invoice!B47</f>
        <v>4</v>
      </c>
      <c r="E43" s="51">
        <f>'Shipping Invoice'!K47*$N$1</f>
        <v>5.13</v>
      </c>
      <c r="F43" s="51">
        <f t="shared" si="0"/>
        <v>20.52</v>
      </c>
      <c r="G43" s="52">
        <f t="shared" si="1"/>
        <v>5.13</v>
      </c>
      <c r="H43" s="55">
        <f t="shared" si="2"/>
        <v>20.52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316L steel nose stud, 1mm (18g) with a 2mm round crystal in flat head bezel setCrystal Color: Clear</v>
      </c>
      <c r="B44" s="49" t="str">
        <f>'Copy paste to Here'!C48</f>
        <v>NLCB18</v>
      </c>
      <c r="C44" s="50" t="s">
        <v>168</v>
      </c>
      <c r="D44" s="50">
        <f>Invoice!B48</f>
        <v>1</v>
      </c>
      <c r="E44" s="51">
        <f>'Shipping Invoice'!K48*$N$1</f>
        <v>16.12</v>
      </c>
      <c r="F44" s="51">
        <f t="shared" si="0"/>
        <v>16.12</v>
      </c>
      <c r="G44" s="52">
        <f t="shared" si="1"/>
        <v>16.12</v>
      </c>
      <c r="H44" s="55">
        <f t="shared" si="2"/>
        <v>16.12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316L steel nose stud, 1mm (18g) with a 2mm round crystal in flat head bezel setCrystal Color: Rose</v>
      </c>
      <c r="B45" s="49" t="str">
        <f>'Copy paste to Here'!C49</f>
        <v>NLCB18</v>
      </c>
      <c r="C45" s="50" t="s">
        <v>168</v>
      </c>
      <c r="D45" s="50">
        <f>Invoice!B49</f>
        <v>1</v>
      </c>
      <c r="E45" s="51">
        <f>'Shipping Invoice'!K49*$N$1</f>
        <v>16.12</v>
      </c>
      <c r="F45" s="51">
        <f t="shared" si="0"/>
        <v>16.12</v>
      </c>
      <c r="G45" s="52">
        <f t="shared" si="1"/>
        <v>16.12</v>
      </c>
      <c r="H45" s="55">
        <f t="shared" si="2"/>
        <v>16.12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316L steel nose stud, 1mm (18g) with a 2mm round crystal in flat head bezel setCrystal Color: Peridot</v>
      </c>
      <c r="B46" s="49" t="str">
        <f>'Copy paste to Here'!C50</f>
        <v>NLCB18</v>
      </c>
      <c r="C46" s="50" t="s">
        <v>168</v>
      </c>
      <c r="D46" s="50">
        <f>Invoice!B50</f>
        <v>1</v>
      </c>
      <c r="E46" s="51">
        <f>'Shipping Invoice'!K50*$N$1</f>
        <v>16.12</v>
      </c>
      <c r="F46" s="51">
        <f t="shared" si="0"/>
        <v>16.12</v>
      </c>
      <c r="G46" s="52">
        <f t="shared" si="1"/>
        <v>16.12</v>
      </c>
      <c r="H46" s="55">
        <f t="shared" si="2"/>
        <v>16.12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Clear Bio-flexible nose screw retainer, 20g (0.8mm) with 2mm ball shaped top</v>
      </c>
      <c r="B47" s="49" t="str">
        <f>'Copy paste to Here'!C51</f>
        <v>NSCRT20</v>
      </c>
      <c r="C47" s="50" t="s">
        <v>175</v>
      </c>
      <c r="D47" s="50">
        <f>Invoice!B51</f>
        <v>4</v>
      </c>
      <c r="E47" s="51">
        <f>'Shipping Invoice'!K51*$N$1</f>
        <v>5.13</v>
      </c>
      <c r="F47" s="51">
        <f t="shared" si="0"/>
        <v>20.52</v>
      </c>
      <c r="G47" s="52">
        <f t="shared" si="1"/>
        <v>5.13</v>
      </c>
      <c r="H47" s="55">
        <f t="shared" si="2"/>
        <v>20.52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 xml:space="preserve">Clear acrylic flexible nose stud retainer, 20g (0.8mm) with 2mm flat disk shaped top &amp;   &amp;  </v>
      </c>
      <c r="B48" s="49" t="str">
        <f>'Copy paste to Here'!C52</f>
        <v>NSRTD</v>
      </c>
      <c r="C48" s="50" t="s">
        <v>178</v>
      </c>
      <c r="D48" s="50">
        <f>Invoice!B52</f>
        <v>4</v>
      </c>
      <c r="E48" s="51">
        <f>'Shipping Invoice'!K52*$N$1</f>
        <v>5.13</v>
      </c>
      <c r="F48" s="51">
        <f t="shared" si="0"/>
        <v>20.52</v>
      </c>
      <c r="G48" s="52">
        <f t="shared" si="1"/>
        <v>5.13</v>
      </c>
      <c r="H48" s="55">
        <f t="shared" si="2"/>
        <v>20.52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 xml:space="preserve">Hematite double flared stone plug &amp; Gauge: 6mm  &amp;  </v>
      </c>
      <c r="B49" s="49" t="str">
        <f>'Copy paste to Here'!C53</f>
        <v>PGSEE</v>
      </c>
      <c r="C49" s="50" t="s">
        <v>232</v>
      </c>
      <c r="D49" s="50">
        <f>Invoice!B53</f>
        <v>2</v>
      </c>
      <c r="E49" s="51">
        <f>'Shipping Invoice'!K53*$N$1</f>
        <v>36.28</v>
      </c>
      <c r="F49" s="51">
        <f t="shared" si="0"/>
        <v>72.56</v>
      </c>
      <c r="G49" s="52">
        <f t="shared" si="1"/>
        <v>36.28</v>
      </c>
      <c r="H49" s="55">
        <f t="shared" si="2"/>
        <v>72.56</v>
      </c>
    </row>
    <row r="50" spans="1:8" s="54" customFormat="1" ht="38.25">
      <c r="A50" s="48" t="str">
        <f>IF((LEN('Copy paste to Here'!G54))&gt;5,((CONCATENATE('Copy paste to Here'!G54," &amp; ",'Copy paste to Here'!D54,"  &amp;  ",'Copy paste to Here'!E54))),"Empty Cell")</f>
        <v xml:space="preserve">Hematite double flared stone plug &amp; Gauge: 10mm  &amp;  </v>
      </c>
      <c r="B50" s="49" t="str">
        <f>'Copy paste to Here'!C54</f>
        <v>PGSEE</v>
      </c>
      <c r="C50" s="50" t="s">
        <v>233</v>
      </c>
      <c r="D50" s="50">
        <f>Invoice!B54</f>
        <v>2</v>
      </c>
      <c r="E50" s="51">
        <f>'Shipping Invoice'!K54*$N$1</f>
        <v>56.43</v>
      </c>
      <c r="F50" s="51">
        <f t="shared" si="0"/>
        <v>112.86</v>
      </c>
      <c r="G50" s="52">
        <f t="shared" si="1"/>
        <v>56.43</v>
      </c>
      <c r="H50" s="55">
        <f t="shared" si="2"/>
        <v>112.86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 xml:space="preserve">Amethyst double flared stone plug &amp; Gauge: 6mm  &amp;  </v>
      </c>
      <c r="B51" s="49" t="str">
        <f>'Copy paste to Here'!C55</f>
        <v>PGSFF</v>
      </c>
      <c r="C51" s="50" t="s">
        <v>234</v>
      </c>
      <c r="D51" s="50">
        <f>Invoice!B55</f>
        <v>4</v>
      </c>
      <c r="E51" s="51">
        <f>'Shipping Invoice'!K55*$N$1</f>
        <v>54.6</v>
      </c>
      <c r="F51" s="51">
        <f t="shared" si="0"/>
        <v>218.4</v>
      </c>
      <c r="G51" s="52">
        <f t="shared" si="1"/>
        <v>54.6</v>
      </c>
      <c r="H51" s="55">
        <f t="shared" si="2"/>
        <v>218.4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 xml:space="preserve">Amethyst double flared stone plug &amp; Gauge: 10mm  &amp;  </v>
      </c>
      <c r="B52" s="49" t="str">
        <f>'Copy paste to Here'!C56</f>
        <v>PGSFF</v>
      </c>
      <c r="C52" s="50" t="s">
        <v>235</v>
      </c>
      <c r="D52" s="50">
        <f>Invoice!B56</f>
        <v>2</v>
      </c>
      <c r="E52" s="51">
        <f>'Shipping Invoice'!K56*$N$1</f>
        <v>85.75</v>
      </c>
      <c r="F52" s="51">
        <f t="shared" si="0"/>
        <v>171.5</v>
      </c>
      <c r="G52" s="52">
        <f t="shared" si="1"/>
        <v>85.75</v>
      </c>
      <c r="H52" s="55">
        <f t="shared" si="2"/>
        <v>171.5</v>
      </c>
    </row>
    <row r="53" spans="1:8" s="54" customFormat="1" ht="38.25">
      <c r="A53" s="48" t="str">
        <f>IF((LEN('Copy paste to Here'!G57))&gt;5,((CONCATENATE('Copy paste to Here'!G57," &amp; ",'Copy paste to Here'!D57,"  &amp;  ",'Copy paste to Here'!E57))),"Empty Cell")</f>
        <v xml:space="preserve">Amethyst double flared stone plug &amp; Gauge: 14mm  &amp;  </v>
      </c>
      <c r="B53" s="49" t="str">
        <f>'Copy paste to Here'!C57</f>
        <v>PGSFF</v>
      </c>
      <c r="C53" s="50" t="s">
        <v>236</v>
      </c>
      <c r="D53" s="50">
        <f>Invoice!B57</f>
        <v>14</v>
      </c>
      <c r="E53" s="51">
        <f>'Shipping Invoice'!K57*$N$1</f>
        <v>122.39</v>
      </c>
      <c r="F53" s="51">
        <f t="shared" si="0"/>
        <v>1713.46</v>
      </c>
      <c r="G53" s="52">
        <f t="shared" si="1"/>
        <v>122.39</v>
      </c>
      <c r="H53" s="55">
        <f t="shared" si="2"/>
        <v>1713.46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 xml:space="preserve">Tiger Eye stone double flared plug &amp; Gauge: 6mm  &amp;  </v>
      </c>
      <c r="B54" s="49" t="str">
        <f>'Copy paste to Here'!C58</f>
        <v>PGSM</v>
      </c>
      <c r="C54" s="50" t="s">
        <v>237</v>
      </c>
      <c r="D54" s="50">
        <f>Invoice!B58</f>
        <v>2</v>
      </c>
      <c r="E54" s="51">
        <f>'Shipping Invoice'!K58*$N$1</f>
        <v>32.61</v>
      </c>
      <c r="F54" s="51">
        <f t="shared" si="0"/>
        <v>65.22</v>
      </c>
      <c r="G54" s="52">
        <f t="shared" si="1"/>
        <v>32.61</v>
      </c>
      <c r="H54" s="55">
        <f t="shared" si="2"/>
        <v>65.22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 xml:space="preserve">High polished internally threaded surgical steel double flare flesh tunnel &amp; Gauge: 6mm  &amp;  </v>
      </c>
      <c r="B55" s="49" t="str">
        <f>'Copy paste to Here'!C59</f>
        <v>SHP</v>
      </c>
      <c r="C55" s="50" t="s">
        <v>238</v>
      </c>
      <c r="D55" s="50">
        <f>Invoice!B59</f>
        <v>6</v>
      </c>
      <c r="E55" s="51">
        <f>'Shipping Invoice'!K59*$N$1</f>
        <v>72.92</v>
      </c>
      <c r="F55" s="51">
        <f t="shared" si="0"/>
        <v>437.52</v>
      </c>
      <c r="G55" s="52">
        <f t="shared" si="1"/>
        <v>72.92</v>
      </c>
      <c r="H55" s="55">
        <f t="shared" si="2"/>
        <v>437.52</v>
      </c>
    </row>
    <row r="56" spans="1:8" s="54" customFormat="1" ht="38.25">
      <c r="A56" s="48" t="str">
        <f>IF((LEN('Copy paste to Here'!G60))&gt;5,((CONCATENATE('Copy paste to Here'!G60," &amp; ",'Copy paste to Here'!D60,"  &amp;  ",'Copy paste to Here'!E60))),"Empty Cell")</f>
        <v>Silicone double flared solid plug retainer &amp; Gauge: 20mm  &amp;  Color: # 2 in picture</v>
      </c>
      <c r="B56" s="49" t="str">
        <f>'Copy paste to Here'!C60</f>
        <v>SIPG</v>
      </c>
      <c r="C56" s="50" t="s">
        <v>239</v>
      </c>
      <c r="D56" s="50">
        <f>Invoice!B60</f>
        <v>2</v>
      </c>
      <c r="E56" s="51">
        <f>'Shipping Invoice'!K60*$N$1</f>
        <v>29.32</v>
      </c>
      <c r="F56" s="51">
        <f t="shared" si="0"/>
        <v>58.64</v>
      </c>
      <c r="G56" s="52">
        <f t="shared" si="1"/>
        <v>29.32</v>
      </c>
      <c r="H56" s="55">
        <f t="shared" si="2"/>
        <v>58.64</v>
      </c>
    </row>
    <row r="57" spans="1:8" s="54" customFormat="1" ht="38.25">
      <c r="A57" s="48" t="str">
        <f>IF((LEN('Copy paste to Here'!G61))&gt;5,((CONCATENATE('Copy paste to Here'!G61," &amp; ",'Copy paste to Here'!D61,"  &amp;  ",'Copy paste to Here'!E61))),"Empty Cell")</f>
        <v>Silicone double flared solid plug retainer &amp; Gauge: 20mm  &amp;  Color: # 3 in picture</v>
      </c>
      <c r="B57" s="49" t="str">
        <f>'Copy paste to Here'!C61</f>
        <v>SIPG</v>
      </c>
      <c r="C57" s="50" t="s">
        <v>239</v>
      </c>
      <c r="D57" s="50">
        <f>Invoice!B61</f>
        <v>2</v>
      </c>
      <c r="E57" s="51">
        <f>'Shipping Invoice'!K61*$N$1</f>
        <v>29.32</v>
      </c>
      <c r="F57" s="51">
        <f t="shared" si="0"/>
        <v>58.64</v>
      </c>
      <c r="G57" s="52">
        <f t="shared" si="1"/>
        <v>29.32</v>
      </c>
      <c r="H57" s="55">
        <f t="shared" si="2"/>
        <v>58.64</v>
      </c>
    </row>
    <row r="58" spans="1:8" s="54" customFormat="1" ht="38.25">
      <c r="A58" s="48" t="str">
        <f>IF((LEN('Copy paste to Here'!G62))&gt;5,((CONCATENATE('Copy paste to Here'!G62," &amp; ",'Copy paste to Here'!D62,"  &amp;  ",'Copy paste to Here'!E62))),"Empty Cell")</f>
        <v>Silicone double flared solid plug retainer &amp; Gauge: 20mm  &amp;  Color: # 4 in picture</v>
      </c>
      <c r="B58" s="49" t="str">
        <f>'Copy paste to Here'!C62</f>
        <v>SIPG</v>
      </c>
      <c r="C58" s="50" t="s">
        <v>239</v>
      </c>
      <c r="D58" s="50">
        <f>Invoice!B62</f>
        <v>2</v>
      </c>
      <c r="E58" s="51">
        <f>'Shipping Invoice'!K62*$N$1</f>
        <v>29.32</v>
      </c>
      <c r="F58" s="51">
        <f t="shared" si="0"/>
        <v>58.64</v>
      </c>
      <c r="G58" s="52">
        <f t="shared" si="1"/>
        <v>29.32</v>
      </c>
      <c r="H58" s="55">
        <f t="shared" si="2"/>
        <v>58.64</v>
      </c>
    </row>
    <row r="59" spans="1:8" s="54" customFormat="1" ht="38.25">
      <c r="A59" s="48" t="str">
        <f>IF((LEN('Copy paste to Here'!G63))&gt;5,((CONCATENATE('Copy paste to Here'!G63," &amp; ",'Copy paste to Here'!D63,"  &amp;  ",'Copy paste to Here'!E63))),"Empty Cell")</f>
        <v xml:space="preserve">Titanium G23 helix barbell, 16g (1.2mm) with two 3mm balls &amp; Length: 6mm  &amp;  </v>
      </c>
      <c r="B59" s="49" t="str">
        <f>'Copy paste to Here'!C63</f>
        <v>UBBER31</v>
      </c>
      <c r="C59" s="50" t="s">
        <v>206</v>
      </c>
      <c r="D59" s="50">
        <f>Invoice!B63</f>
        <v>4</v>
      </c>
      <c r="E59" s="51">
        <f>'Shipping Invoice'!K63*$N$1</f>
        <v>36.28</v>
      </c>
      <c r="F59" s="51">
        <f t="shared" si="0"/>
        <v>145.12</v>
      </c>
      <c r="G59" s="52">
        <f t="shared" si="1"/>
        <v>36.28</v>
      </c>
      <c r="H59" s="55">
        <f t="shared" si="2"/>
        <v>145.12</v>
      </c>
    </row>
    <row r="60" spans="1:8" s="54" customFormat="1" ht="25.5">
      <c r="A60" s="48" t="str">
        <f>IF((LEN('Copy paste to Here'!G64))&gt;5,((CONCATENATE('Copy paste to Here'!G64," &amp; ",'Copy paste to Here'!D64,"  &amp;  ",'Copy paste to Here'!E64))),"Empty Cell")</f>
        <v xml:space="preserve">Titanium G23 barbell, 14g (1.6mm) with two 4mm balls &amp; Length: 8mm  &amp;  </v>
      </c>
      <c r="B60" s="49" t="str">
        <f>'Copy paste to Here'!C64</f>
        <v>UBBNPS</v>
      </c>
      <c r="C60" s="50" t="s">
        <v>209</v>
      </c>
      <c r="D60" s="50">
        <f>Invoice!B64</f>
        <v>4</v>
      </c>
      <c r="E60" s="51">
        <f>'Shipping Invoice'!K64*$N$1</f>
        <v>47.27</v>
      </c>
      <c r="F60" s="51">
        <f t="shared" si="0"/>
        <v>189.08</v>
      </c>
      <c r="G60" s="52">
        <f t="shared" si="1"/>
        <v>47.27</v>
      </c>
      <c r="H60" s="55">
        <f t="shared" si="2"/>
        <v>189.08</v>
      </c>
    </row>
    <row r="61" spans="1:8" s="54" customFormat="1" ht="38.25">
      <c r="A61" s="48" t="str">
        <f>IF((LEN('Copy paste to Here'!G65))&gt;5,((CONCATENATE('Copy paste to Here'!G65," &amp; ",'Copy paste to Here'!D65,"  &amp;  ",'Copy paste to Here'!E65))),"Empty Cell")</f>
        <v>PVD plated titanium G23 internally threaded labret, 1.2mm (16g) with a 3mm ball &amp; Color: Rainbow  &amp;  Length: 8mm</v>
      </c>
      <c r="B61" s="49" t="str">
        <f>'Copy paste to Here'!C65</f>
        <v>UTLBB3IN</v>
      </c>
      <c r="C61" s="50" t="s">
        <v>212</v>
      </c>
      <c r="D61" s="50">
        <f>Invoice!B65</f>
        <v>2</v>
      </c>
      <c r="E61" s="51">
        <f>'Shipping Invoice'!K65*$N$1</f>
        <v>61.93</v>
      </c>
      <c r="F61" s="51">
        <f t="shared" si="0"/>
        <v>123.86</v>
      </c>
      <c r="G61" s="52">
        <f t="shared" si="1"/>
        <v>61.93</v>
      </c>
      <c r="H61" s="55">
        <f t="shared" si="2"/>
        <v>123.86</v>
      </c>
    </row>
    <row r="62" spans="1:8" s="54" customFormat="1" ht="25.5">
      <c r="A62" s="48" t="str">
        <f>IF((LEN('Copy paste to Here'!G66))&gt;5,((CONCATENATE('Copy paste to Here'!G66," &amp; ",'Copy paste to Here'!D66,"  &amp;  ",'Copy paste to Here'!E66))),"Empty Cell")</f>
        <v xml:space="preserve">Pack of 10 pcs. of 4mm anodized surgical steel balls with threading 1.6mm (14g) &amp; Color: Black  &amp;  </v>
      </c>
      <c r="B62" s="49" t="str">
        <f>'Copy paste to Here'!C66</f>
        <v>XBT4G</v>
      </c>
      <c r="C62" s="50" t="s">
        <v>216</v>
      </c>
      <c r="D62" s="50">
        <f>Invoice!B66</f>
        <v>1</v>
      </c>
      <c r="E62" s="51">
        <f>'Shipping Invoice'!K66*$N$1</f>
        <v>72.92</v>
      </c>
      <c r="F62" s="51">
        <f t="shared" si="0"/>
        <v>72.92</v>
      </c>
      <c r="G62" s="52">
        <f t="shared" si="1"/>
        <v>72.92</v>
      </c>
      <c r="H62" s="55">
        <f t="shared" si="2"/>
        <v>72.92</v>
      </c>
    </row>
    <row r="63" spans="1:8" s="54" customFormat="1" ht="25.5">
      <c r="A63" s="48" t="str">
        <f>IF((LEN('Copy paste to Here'!G67))&gt;5,((CONCATENATE('Copy paste to Here'!G67," &amp; ",'Copy paste to Here'!D67,"  &amp;  ",'Copy paste to Here'!E67))),"Empty Cell")</f>
        <v xml:space="preserve">Pack of 10 pcs. of 3mm surgical steel half jewel balls with bezel set crystal with 1.2mm threading (16g) &amp; Crystal Color: Clear  &amp;  </v>
      </c>
      <c r="B63" s="49" t="str">
        <f>'Copy paste to Here'!C67</f>
        <v>XHJB3</v>
      </c>
      <c r="C63" s="50" t="s">
        <v>219</v>
      </c>
      <c r="D63" s="50">
        <f>Invoice!B67</f>
        <v>2</v>
      </c>
      <c r="E63" s="51">
        <f>'Shipping Invoice'!K67*$N$1</f>
        <v>135.58000000000001</v>
      </c>
      <c r="F63" s="51">
        <f t="shared" si="0"/>
        <v>271.16000000000003</v>
      </c>
      <c r="G63" s="52">
        <f t="shared" si="1"/>
        <v>135.58000000000001</v>
      </c>
      <c r="H63" s="55">
        <f t="shared" si="2"/>
        <v>271.16000000000003</v>
      </c>
    </row>
    <row r="64" spans="1:8" s="54" customFormat="1" ht="36">
      <c r="A64" s="48" t="str">
        <f>IF((LEN('Copy paste to Here'!G68))&gt;5,((CONCATENATE('Copy paste to Here'!G68," &amp; ",'Copy paste to Here'!D68,"  &amp;  ",'Copy paste to Here'!E68))),"Empty Cell")</f>
        <v xml:space="preserve">Pack of 10 pcs. of 3mm surgical steel half jewel balls with bezel set crystal with 1.2mm threading (16g) &amp; Crystal Color: Aquamarine  &amp;  </v>
      </c>
      <c r="B64" s="49" t="str">
        <f>'Copy paste to Here'!C68</f>
        <v>XHJB3</v>
      </c>
      <c r="C64" s="50" t="s">
        <v>219</v>
      </c>
      <c r="D64" s="50">
        <f>Invoice!B68</f>
        <v>1</v>
      </c>
      <c r="E64" s="51">
        <f>'Shipping Invoice'!K68*$N$1</f>
        <v>135.58000000000001</v>
      </c>
      <c r="F64" s="51">
        <f t="shared" si="0"/>
        <v>135.58000000000001</v>
      </c>
      <c r="G64" s="52">
        <f t="shared" si="1"/>
        <v>135.58000000000001</v>
      </c>
      <c r="H64" s="55">
        <f t="shared" si="2"/>
        <v>135.58000000000001</v>
      </c>
    </row>
    <row r="65" spans="1:8" s="54" customFormat="1" ht="36">
      <c r="A65" s="48" t="str">
        <f>IF((LEN('Copy paste to Here'!G69))&gt;5,((CONCATENATE('Copy paste to Here'!G69," &amp; ",'Copy paste to Here'!D69,"  &amp;  ",'Copy paste to Here'!E69))),"Empty Cell")</f>
        <v xml:space="preserve">Pack of 10 pcs. of 4mm high polished surgical steel balls with bezel set crystal and with 1.6mm (14g) threading &amp; Crystal Color: AB  &amp;  </v>
      </c>
      <c r="B65" s="49" t="str">
        <f>'Copy paste to Here'!C69</f>
        <v>XJB4</v>
      </c>
      <c r="C65" s="50" t="s">
        <v>224</v>
      </c>
      <c r="D65" s="50">
        <f>Invoice!B69</f>
        <v>3</v>
      </c>
      <c r="E65" s="51">
        <f>'Shipping Invoice'!K69*$N$1</f>
        <v>87.95</v>
      </c>
      <c r="F65" s="51">
        <f t="shared" si="0"/>
        <v>263.85000000000002</v>
      </c>
      <c r="G65" s="52">
        <f t="shared" si="1"/>
        <v>87.95</v>
      </c>
      <c r="H65" s="55">
        <f t="shared" si="2"/>
        <v>263.85000000000002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5867.18</v>
      </c>
      <c r="G1000" s="52"/>
      <c r="H1000" s="53">
        <f t="shared" ref="H1000:H1007" si="49">F1000*$E$14</f>
        <v>5867.18</v>
      </c>
    </row>
    <row r="1001" spans="1:14" s="54" customFormat="1">
      <c r="A1001" s="48" t="s">
        <v>54</v>
      </c>
      <c r="B1001" s="67"/>
      <c r="C1001" s="68"/>
      <c r="D1001" s="68"/>
      <c r="E1001" s="116"/>
      <c r="F1001" s="51">
        <f>Invoice!K71</f>
        <v>-2346.8720000000003</v>
      </c>
      <c r="G1001" s="52"/>
      <c r="H1001" s="53">
        <f t="shared" si="49"/>
        <v>-2346.8720000000003</v>
      </c>
    </row>
    <row r="1002" spans="1:14" s="54" customFormat="1" outlineLevel="1">
      <c r="A1002" s="48" t="s">
        <v>55</v>
      </c>
      <c r="B1002" s="67"/>
      <c r="C1002" s="68"/>
      <c r="D1002" s="68"/>
      <c r="E1002" s="116"/>
      <c r="F1002" s="51">
        <f>Invoice!K72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3520.308</v>
      </c>
      <c r="G1003" s="52"/>
      <c r="H1003" s="53">
        <f t="shared" si="49"/>
        <v>3520.308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7">
        <f>(SUM(H18:H999))</f>
        <v>5867.18</v>
      </c>
    </row>
    <row r="1010" spans="1:8" s="15" customFormat="1">
      <c r="A1010" s="16"/>
      <c r="E1010" s="15" t="s">
        <v>47</v>
      </c>
      <c r="H1010" s="118">
        <f>(SUMIF($A$1000:$A$1008,"Total:",$H$1000:$H$1008))</f>
        <v>3520.308</v>
      </c>
    </row>
    <row r="1011" spans="1:8" s="15" customFormat="1">
      <c r="E1011" s="15" t="s">
        <v>48</v>
      </c>
      <c r="H1011" s="119">
        <f>H1013-H1012</f>
        <v>3290.0099999999998</v>
      </c>
    </row>
    <row r="1012" spans="1:8" s="15" customFormat="1">
      <c r="E1012" s="15" t="s">
        <v>49</v>
      </c>
      <c r="H1012" s="119">
        <f>ROUND((H1013*7)/107,2)</f>
        <v>230.3</v>
      </c>
    </row>
    <row r="1013" spans="1:8" s="15" customFormat="1">
      <c r="E1013" s="16" t="s">
        <v>50</v>
      </c>
      <c r="H1013" s="120">
        <f>ROUND((SUMIF($A$1000:$A$1008,"Total:",$H$1000:$H$1008)),2)</f>
        <v>3520.31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08" stopIfTrue="1" operator="containsText" text="Empty Cell">
      <formula>NOT(ISERROR(SEARCH("Empty Cell",A18)))</formula>
    </cfRule>
  </conditionalFormatting>
  <conditionalFormatting sqref="C18:D77 B27 C79:D999">
    <cfRule type="cellIs" dxfId="3" priority="11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07" stopIfTrue="1" operator="equal">
      <formula>0</formula>
    </cfRule>
  </conditionalFormatting>
  <conditionalFormatting sqref="F10:F15 B18:H77 D79:H1001 B79:C1007 D1002 F1002:H1002 D1003:H1007">
    <cfRule type="cellIs" dxfId="0" priority="10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48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88</v>
      </c>
      <c r="B1" s="2" t="s">
        <v>89</v>
      </c>
    </row>
    <row r="2" spans="1:2">
      <c r="A2" s="2" t="s">
        <v>91</v>
      </c>
      <c r="B2" s="2" t="s">
        <v>92</v>
      </c>
    </row>
    <row r="3" spans="1:2">
      <c r="A3" s="2" t="s">
        <v>95</v>
      </c>
      <c r="B3" s="2" t="s">
        <v>96</v>
      </c>
    </row>
    <row r="4" spans="1:2">
      <c r="A4" s="2" t="s">
        <v>99</v>
      </c>
      <c r="B4" s="2" t="s">
        <v>100</v>
      </c>
    </row>
    <row r="5" spans="1:2">
      <c r="A5" s="2" t="s">
        <v>99</v>
      </c>
      <c r="B5" s="2" t="s">
        <v>103</v>
      </c>
    </row>
    <row r="6" spans="1:2">
      <c r="A6" s="2" t="s">
        <v>99</v>
      </c>
      <c r="B6" s="2" t="s">
        <v>104</v>
      </c>
    </row>
    <row r="7" spans="1:2">
      <c r="A7" s="2" t="s">
        <v>106</v>
      </c>
      <c r="B7" s="2" t="s">
        <v>107</v>
      </c>
    </row>
    <row r="8" spans="1:2">
      <c r="A8" s="2" t="s">
        <v>106</v>
      </c>
      <c r="B8" s="2" t="s">
        <v>109</v>
      </c>
    </row>
    <row r="9" spans="1:2">
      <c r="A9" s="2" t="s">
        <v>106</v>
      </c>
      <c r="B9" s="2" t="s">
        <v>110</v>
      </c>
    </row>
    <row r="10" spans="1:2">
      <c r="A10" s="2" t="s">
        <v>111</v>
      </c>
      <c r="B10" s="2" t="s">
        <v>112</v>
      </c>
    </row>
    <row r="11" spans="1:2">
      <c r="A11" s="2" t="s">
        <v>115</v>
      </c>
      <c r="B11" s="2" t="s">
        <v>116</v>
      </c>
    </row>
    <row r="12" spans="1:2">
      <c r="A12" s="2" t="s">
        <v>119</v>
      </c>
      <c r="B12" s="2" t="s">
        <v>120</v>
      </c>
    </row>
    <row r="13" spans="1:2">
      <c r="A13" s="2" t="s">
        <v>122</v>
      </c>
      <c r="B13" s="2" t="s">
        <v>123</v>
      </c>
    </row>
    <row r="14" spans="1:2">
      <c r="A14" s="2" t="s">
        <v>124</v>
      </c>
      <c r="B14" s="2" t="s">
        <v>125</v>
      </c>
    </row>
    <row r="15" spans="1:2">
      <c r="A15" s="2" t="s">
        <v>124</v>
      </c>
      <c r="B15" s="2" t="s">
        <v>128</v>
      </c>
    </row>
    <row r="16" spans="1:2">
      <c r="A16" s="2" t="s">
        <v>227</v>
      </c>
      <c r="B16" s="2" t="s">
        <v>130</v>
      </c>
    </row>
    <row r="17" spans="1:2">
      <c r="A17" s="2" t="s">
        <v>228</v>
      </c>
      <c r="B17" s="2" t="s">
        <v>133</v>
      </c>
    </row>
    <row r="18" spans="1:2">
      <c r="A18" s="2" t="s">
        <v>229</v>
      </c>
      <c r="B18" s="2" t="s">
        <v>136</v>
      </c>
    </row>
    <row r="19" spans="1:2">
      <c r="A19" s="2" t="s">
        <v>139</v>
      </c>
      <c r="B19" s="2" t="s">
        <v>140</v>
      </c>
    </row>
    <row r="20" spans="1:2">
      <c r="A20" s="2" t="s">
        <v>230</v>
      </c>
      <c r="B20" s="2" t="s">
        <v>144</v>
      </c>
    </row>
    <row r="21" spans="1:2">
      <c r="A21" s="2" t="s">
        <v>147</v>
      </c>
      <c r="B21" s="2" t="s">
        <v>148</v>
      </c>
    </row>
    <row r="22" spans="1:2">
      <c r="A22" s="2" t="s">
        <v>151</v>
      </c>
      <c r="B22" s="2" t="s">
        <v>152</v>
      </c>
    </row>
    <row r="23" spans="1:2">
      <c r="A23" s="2" t="s">
        <v>231</v>
      </c>
      <c r="B23" s="2" t="s">
        <v>155</v>
      </c>
    </row>
    <row r="24" spans="1:2">
      <c r="A24" s="2" t="s">
        <v>231</v>
      </c>
      <c r="B24" s="2" t="s">
        <v>159</v>
      </c>
    </row>
    <row r="25" spans="1:2">
      <c r="A25" s="2" t="s">
        <v>161</v>
      </c>
      <c r="B25" s="2" t="s">
        <v>162</v>
      </c>
    </row>
    <row r="26" spans="1:2">
      <c r="A26" s="2" t="s">
        <v>164</v>
      </c>
      <c r="B26" s="2" t="s">
        <v>165</v>
      </c>
    </row>
    <row r="27" spans="1:2">
      <c r="A27" s="2" t="s">
        <v>168</v>
      </c>
      <c r="B27" s="2" t="s">
        <v>169</v>
      </c>
    </row>
    <row r="28" spans="1:2">
      <c r="A28" s="2" t="s">
        <v>168</v>
      </c>
      <c r="B28" s="2" t="s">
        <v>172</v>
      </c>
    </row>
    <row r="29" spans="1:2">
      <c r="A29" s="2" t="s">
        <v>168</v>
      </c>
      <c r="B29" s="2" t="s">
        <v>174</v>
      </c>
    </row>
    <row r="30" spans="1:2">
      <c r="A30" s="2" t="s">
        <v>175</v>
      </c>
      <c r="B30" s="2" t="s">
        <v>176</v>
      </c>
    </row>
    <row r="31" spans="1:2">
      <c r="A31" s="2" t="s">
        <v>178</v>
      </c>
      <c r="B31" s="2" t="s">
        <v>179</v>
      </c>
    </row>
    <row r="32" spans="1:2">
      <c r="A32" s="2" t="s">
        <v>232</v>
      </c>
      <c r="B32" s="2" t="s">
        <v>182</v>
      </c>
    </row>
    <row r="33" spans="1:2">
      <c r="A33" s="2" t="s">
        <v>233</v>
      </c>
      <c r="B33" s="2" t="s">
        <v>185</v>
      </c>
    </row>
    <row r="34" spans="1:2">
      <c r="A34" s="2" t="s">
        <v>234</v>
      </c>
      <c r="B34" s="2" t="s">
        <v>187</v>
      </c>
    </row>
    <row r="35" spans="1:2">
      <c r="A35" s="2" t="s">
        <v>235</v>
      </c>
      <c r="B35" s="2" t="s">
        <v>189</v>
      </c>
    </row>
    <row r="36" spans="1:2">
      <c r="A36" s="2" t="s">
        <v>236</v>
      </c>
      <c r="B36" s="2" t="s">
        <v>190</v>
      </c>
    </row>
    <row r="37" spans="1:2">
      <c r="A37" s="2" t="s">
        <v>237</v>
      </c>
      <c r="B37" s="2" t="s">
        <v>193</v>
      </c>
    </row>
    <row r="38" spans="1:2">
      <c r="A38" s="2" t="s">
        <v>238</v>
      </c>
      <c r="B38" s="2" t="s">
        <v>196</v>
      </c>
    </row>
    <row r="39" spans="1:2">
      <c r="A39" s="2" t="s">
        <v>239</v>
      </c>
      <c r="B39" s="2" t="s">
        <v>199</v>
      </c>
    </row>
    <row r="40" spans="1:2">
      <c r="A40" s="2" t="s">
        <v>239</v>
      </c>
      <c r="B40" s="2" t="s">
        <v>203</v>
      </c>
    </row>
    <row r="41" spans="1:2">
      <c r="A41" s="2" t="s">
        <v>239</v>
      </c>
      <c r="B41" s="2" t="s">
        <v>204</v>
      </c>
    </row>
    <row r="42" spans="1:2">
      <c r="A42" s="2" t="s">
        <v>206</v>
      </c>
      <c r="B42" s="2" t="s">
        <v>207</v>
      </c>
    </row>
    <row r="43" spans="1:2">
      <c r="A43" s="2" t="s">
        <v>209</v>
      </c>
      <c r="B43" s="2" t="s">
        <v>210</v>
      </c>
    </row>
    <row r="44" spans="1:2">
      <c r="A44" s="2" t="s">
        <v>212</v>
      </c>
      <c r="B44" s="2" t="s">
        <v>213</v>
      </c>
    </row>
    <row r="45" spans="1:2">
      <c r="A45" s="2" t="s">
        <v>216</v>
      </c>
      <c r="B45" s="2" t="s">
        <v>217</v>
      </c>
    </row>
    <row r="46" spans="1:2">
      <c r="A46" s="2" t="s">
        <v>219</v>
      </c>
      <c r="B46" s="2" t="s">
        <v>220</v>
      </c>
    </row>
    <row r="47" spans="1:2">
      <c r="A47" s="2" t="s">
        <v>219</v>
      </c>
      <c r="B47" s="2" t="s">
        <v>222</v>
      </c>
    </row>
    <row r="48" spans="1:2">
      <c r="A48" s="2" t="s">
        <v>224</v>
      </c>
      <c r="B48" s="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2024-09-05T04:00:24Z</cp:lastPrinted>
  <dcterms:created xsi:type="dcterms:W3CDTF">2009-06-02T18:56:54Z</dcterms:created>
  <dcterms:modified xsi:type="dcterms:W3CDTF">2024-09-05T04:00:27Z</dcterms:modified>
</cp:coreProperties>
</file>