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191AF4FF-45E7-49C3-AFD1-526E5659E6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oice" sheetId="2" r:id="rId1"/>
    <sheet name="Copy paste to Here" sheetId="5" state="hidden" r:id="rId2"/>
    <sheet name="Shipping Invoice" sheetId="7" r:id="rId3"/>
    <sheet name="Tax Invoice" sheetId="6" r:id="rId4"/>
    <sheet name="Old Code" sheetId="11" state="hidden" r:id="rId5"/>
  </sheets>
  <externalReferences>
    <externalReference r:id="rId6"/>
  </externalReferences>
  <definedNames>
    <definedName name="_xlnm.Print_Area" localSheetId="0">Invoice!$A$1:$L$74</definedName>
    <definedName name="_xlnm.Print_Area" localSheetId="2">'Shipping Invoice'!$A$1:$M$67</definedName>
    <definedName name="_xlnm.Print_Area" localSheetId="3">'Tax Invoice'!$A$1:$H$1013</definedName>
    <definedName name="_xlnm.Print_Titles" localSheetId="0">Invoice!$2:$21</definedName>
    <definedName name="_xlnm.Print_Titles" localSheetId="2">'Shipping Invoice'!$1:$21</definedName>
    <definedName name="_xlnm.Print_Titles" localSheetId="3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4" i="2" l="1"/>
  <c r="F65" i="2"/>
  <c r="L6" i="7" l="1"/>
  <c r="L65" i="7"/>
  <c r="L64" i="7"/>
  <c r="L10" i="7"/>
  <c r="L17" i="7"/>
  <c r="J61" i="7"/>
  <c r="B60" i="7"/>
  <c r="J60" i="7"/>
  <c r="J59" i="7"/>
  <c r="B58" i="7"/>
  <c r="J57" i="7"/>
  <c r="B56" i="7"/>
  <c r="J56" i="7"/>
  <c r="J55" i="7"/>
  <c r="B54" i="7"/>
  <c r="J54" i="7"/>
  <c r="L54" i="7" s="1"/>
  <c r="J53" i="7"/>
  <c r="J52" i="7"/>
  <c r="J51" i="7"/>
  <c r="J50" i="7"/>
  <c r="B48" i="7"/>
  <c r="J48" i="7"/>
  <c r="L48" i="7" s="1"/>
  <c r="J47" i="7"/>
  <c r="J46" i="7"/>
  <c r="J44" i="7"/>
  <c r="J43" i="7"/>
  <c r="J42" i="7"/>
  <c r="J41" i="7"/>
  <c r="B40" i="7"/>
  <c r="J40" i="7"/>
  <c r="L40" i="7" s="1"/>
  <c r="J39" i="7"/>
  <c r="J38" i="7"/>
  <c r="J37" i="7"/>
  <c r="B36" i="7"/>
  <c r="J36" i="7"/>
  <c r="L36" i="7" s="1"/>
  <c r="J35" i="7"/>
  <c r="J34" i="7"/>
  <c r="J33" i="7"/>
  <c r="J32" i="7"/>
  <c r="B30" i="7"/>
  <c r="J30" i="7"/>
  <c r="L30" i="7" s="1"/>
  <c r="J29" i="7"/>
  <c r="J28" i="7"/>
  <c r="J26" i="7"/>
  <c r="J25" i="7"/>
  <c r="J24" i="7"/>
  <c r="J23" i="7"/>
  <c r="J22" i="7"/>
  <c r="O1" i="7"/>
  <c r="J62" i="7" s="1"/>
  <c r="N1" i="6"/>
  <c r="E53" i="6" s="1"/>
  <c r="F1002" i="6"/>
  <c r="F1001" i="6"/>
  <c r="D58" i="6"/>
  <c r="B62" i="7" s="1"/>
  <c r="D57" i="6"/>
  <c r="B61" i="7" s="1"/>
  <c r="L61" i="7" s="1"/>
  <c r="D56" i="6"/>
  <c r="D55" i="6"/>
  <c r="B59" i="7" s="1"/>
  <c r="D54" i="6"/>
  <c r="D53" i="6"/>
  <c r="B57" i="7" s="1"/>
  <c r="L57" i="7" s="1"/>
  <c r="D52" i="6"/>
  <c r="D51" i="6"/>
  <c r="B55" i="7" s="1"/>
  <c r="D50" i="6"/>
  <c r="D49" i="6"/>
  <c r="B53" i="7" s="1"/>
  <c r="D48" i="6"/>
  <c r="B52" i="7" s="1"/>
  <c r="D47" i="6"/>
  <c r="B51" i="7" s="1"/>
  <c r="D46" i="6"/>
  <c r="B50" i="7" s="1"/>
  <c r="L50" i="7" s="1"/>
  <c r="D45" i="6"/>
  <c r="B49" i="7" s="1"/>
  <c r="D44" i="6"/>
  <c r="D43" i="6"/>
  <c r="B47" i="7" s="1"/>
  <c r="D42" i="6"/>
  <c r="B46" i="7" s="1"/>
  <c r="L46" i="7" s="1"/>
  <c r="D41" i="6"/>
  <c r="B45" i="7" s="1"/>
  <c r="D40" i="6"/>
  <c r="B44" i="7" s="1"/>
  <c r="L44" i="7" s="1"/>
  <c r="D39" i="6"/>
  <c r="B43" i="7" s="1"/>
  <c r="D38" i="6"/>
  <c r="B42" i="7" s="1"/>
  <c r="D37" i="6"/>
  <c r="B41" i="7" s="1"/>
  <c r="D36" i="6"/>
  <c r="D35" i="6"/>
  <c r="B39" i="7" s="1"/>
  <c r="L39" i="7" s="1"/>
  <c r="D34" i="6"/>
  <c r="B38" i="7" s="1"/>
  <c r="L38" i="7" s="1"/>
  <c r="D33" i="6"/>
  <c r="B37" i="7" s="1"/>
  <c r="D32" i="6"/>
  <c r="D31" i="6"/>
  <c r="B35" i="7" s="1"/>
  <c r="D30" i="6"/>
  <c r="B34" i="7" s="1"/>
  <c r="D29" i="6"/>
  <c r="B33" i="7" s="1"/>
  <c r="D28" i="6"/>
  <c r="B32" i="7" s="1"/>
  <c r="L32" i="7" s="1"/>
  <c r="D27" i="6"/>
  <c r="B31" i="7" s="1"/>
  <c r="D26" i="6"/>
  <c r="D25" i="6"/>
  <c r="B29" i="7" s="1"/>
  <c r="D24" i="6"/>
  <c r="B28" i="7" s="1"/>
  <c r="L28" i="7" s="1"/>
  <c r="D23" i="6"/>
  <c r="B27" i="7" s="1"/>
  <c r="D22" i="6"/>
  <c r="B26" i="7" s="1"/>
  <c r="L26" i="7" s="1"/>
  <c r="D21" i="6"/>
  <c r="B25" i="7" s="1"/>
  <c r="D20" i="6"/>
  <c r="B24" i="7" s="1"/>
  <c r="D19" i="6"/>
  <c r="B23" i="7" s="1"/>
  <c r="D18" i="6"/>
  <c r="B22" i="7" s="1"/>
  <c r="G3" i="6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63" i="2" s="1"/>
  <c r="K25" i="2"/>
  <c r="K24" i="2"/>
  <c r="K23" i="2"/>
  <c r="K22" i="2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L62" i="7" l="1"/>
  <c r="L34" i="7"/>
  <c r="L52" i="7"/>
  <c r="L56" i="7"/>
  <c r="L60" i="7"/>
  <c r="L23" i="7"/>
  <c r="L29" i="7"/>
  <c r="L35" i="7"/>
  <c r="L41" i="7"/>
  <c r="L47" i="7"/>
  <c r="L59" i="7"/>
  <c r="L24" i="7"/>
  <c r="L42" i="7"/>
  <c r="J27" i="7"/>
  <c r="L27" i="7" s="1"/>
  <c r="J31" i="7"/>
  <c r="L31" i="7" s="1"/>
  <c r="J45" i="7"/>
  <c r="L45" i="7" s="1"/>
  <c r="J49" i="7"/>
  <c r="L49" i="7" s="1"/>
  <c r="J58" i="7"/>
  <c r="L33" i="7"/>
  <c r="L51" i="7"/>
  <c r="L25" i="7"/>
  <c r="L37" i="7"/>
  <c r="L43" i="7"/>
  <c r="L55" i="7"/>
  <c r="L58" i="7"/>
  <c r="L53" i="7"/>
  <c r="E27" i="6"/>
  <c r="E18" i="6"/>
  <c r="E24" i="6"/>
  <c r="E30" i="6"/>
  <c r="E36" i="6"/>
  <c r="E42" i="6"/>
  <c r="E48" i="6"/>
  <c r="E54" i="6"/>
  <c r="E19" i="6"/>
  <c r="E25" i="6"/>
  <c r="E31" i="6"/>
  <c r="E37" i="6"/>
  <c r="E43" i="6"/>
  <c r="E49" i="6"/>
  <c r="E55" i="6"/>
  <c r="E20" i="6"/>
  <c r="E26" i="6"/>
  <c r="E32" i="6"/>
  <c r="E38" i="6"/>
  <c r="E44" i="6"/>
  <c r="E50" i="6"/>
  <c r="E56" i="6"/>
  <c r="E21" i="6"/>
  <c r="E33" i="6"/>
  <c r="E45" i="6"/>
  <c r="E51" i="6"/>
  <c r="E57" i="6"/>
  <c r="E22" i="6"/>
  <c r="E28" i="6"/>
  <c r="E34" i="6"/>
  <c r="E40" i="6"/>
  <c r="E46" i="6"/>
  <c r="E52" i="6"/>
  <c r="E58" i="6"/>
  <c r="E39" i="6"/>
  <c r="E23" i="6"/>
  <c r="E29" i="6"/>
  <c r="E35" i="6"/>
  <c r="E41" i="6"/>
  <c r="E47" i="6"/>
  <c r="K66" i="2"/>
  <c r="L22" i="7"/>
  <c r="B63" i="7"/>
  <c r="M11" i="6"/>
  <c r="L63" i="7" l="1"/>
  <c r="L66" i="7" s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69" i="2" s="1"/>
  <c r="J73" i="2" l="1"/>
  <c r="J71" i="2" s="1"/>
  <c r="J74" i="2"/>
  <c r="J72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<sst xmlns="http://schemas.openxmlformats.org/spreadsheetml/2006/main" count="901" uniqueCount="212">
  <si>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</si>
  <si>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</si>
  <si>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</si>
  <si>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</si>
  <si>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</si>
  <si>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</si>
  <si>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</si>
  <si>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</si>
  <si>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</si>
  <si>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</si>
  <si>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</si>
  <si>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</si>
  <si>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</si>
  <si>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</si>
  <si>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</si>
  <si>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</si>
  <si>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</si>
  <si>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</si>
  <si>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</si>
  <si>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</si>
  <si>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</si>
  <si>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</si>
  <si>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</si>
  <si>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</si>
  <si>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</si>
  <si>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</si>
  <si>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</si>
  <si>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</si>
  <si>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</si>
  <si>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</si>
  <si>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</si>
  <si>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</si>
  <si>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</si>
  <si>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</si>
  <si>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</si>
  <si>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</si>
  <si>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</si>
  <si>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</si>
  <si>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</si>
  <si>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</si>
  <si>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</si>
  <si>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</si>
  <si>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</si>
  <si>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</si>
  <si>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</si>
  <si>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</si>
  <si>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</si>
  <si>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</si>
  <si>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</si>
  <si>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</si>
  <si>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</si>
  <si>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</si>
  <si>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</si>
  <si>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</si>
  <si>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</si>
  <si>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</si>
  <si>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</si>
  <si>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</si>
  <si>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</si>
  <si>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</si>
  <si>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</si>
  <si>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</si>
  <si>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</si>
  <si>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</si>
  <si>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</si>
  <si>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</si>
  <si>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</si>
  <si>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</si>
  <si>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</si>
  <si>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</si>
  <si>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</si>
  <si>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</si>
  <si>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</si>
  <si>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</si>
  <si>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</si>
  <si>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USD</t>
  </si>
  <si>
    <t>Total Invoice USD</t>
  </si>
  <si>
    <t>Total Order THB</t>
  </si>
  <si>
    <t>Total Invoice THB</t>
  </si>
  <si>
    <t>JPY</t>
  </si>
  <si>
    <t>Exchange Rate THB-THB</t>
  </si>
  <si>
    <t>Didi</t>
  </si>
  <si>
    <t>Sunny</t>
  </si>
  <si>
    <t>JS Sourcings2</t>
  </si>
  <si>
    <t>Sam2 Kong2</t>
  </si>
  <si>
    <t>30/F Room 30-01 / S-01 152 Chartered Square Building</t>
  </si>
  <si>
    <t>10500 Bang Rak</t>
  </si>
  <si>
    <t>Tel: +66 0967325866</t>
  </si>
  <si>
    <t>Email: jssourcings@gmail.com</t>
  </si>
  <si>
    <t>ACCO</t>
  </si>
  <si>
    <t>ACCO-D09A07</t>
  </si>
  <si>
    <t>Gauge: 4mm</t>
  </si>
  <si>
    <t>Color: Black</t>
  </si>
  <si>
    <t>Acrylic solid &amp; UV spiral coil taper</t>
  </si>
  <si>
    <t>AERRD</t>
  </si>
  <si>
    <t>AERRD-000000</t>
  </si>
  <si>
    <t>Pair of flexible clear acrylic retainer ear studs, 20g (0.8mm) with flat disk top and ultra soft silicon butterflies</t>
  </si>
  <si>
    <t>ANBBC25</t>
  </si>
  <si>
    <t>ANBBC25-B02000</t>
  </si>
  <si>
    <t>Crystal Color: AB</t>
  </si>
  <si>
    <t>Bio - Flex nose bone, 20g (0.8mm) with a 2.5mm round top with bezel set SwarovskiⓇ crystal</t>
  </si>
  <si>
    <t>ANBBC25-B07000</t>
  </si>
  <si>
    <t>Crystal Color: Blue Zircon</t>
  </si>
  <si>
    <t>ANBBC25-B15000</t>
  </si>
  <si>
    <t>Crystal Color: Emerald</t>
  </si>
  <si>
    <t>ANBBC25-B16000</t>
  </si>
  <si>
    <t>Crystal Color: Peridot</t>
  </si>
  <si>
    <t>ANSBC25</t>
  </si>
  <si>
    <t>ANSBC25-B02000</t>
  </si>
  <si>
    <t>Bio - Flex nose stud, 20g (0.8mm) with a 2.5mm round top with bezel set SwarovskiⓇ crystal</t>
  </si>
  <si>
    <t>ANSBC25-B03000</t>
  </si>
  <si>
    <t>Crystal Color: Rose</t>
  </si>
  <si>
    <t>ANSBC25-B09000</t>
  </si>
  <si>
    <t>Crystal Color: Amethyst</t>
  </si>
  <si>
    <t>ANSBC25-B12000</t>
  </si>
  <si>
    <t>Crystal Color: Fuchsia</t>
  </si>
  <si>
    <t>BN2CS</t>
  </si>
  <si>
    <t>BN2CS-F06B01</t>
  </si>
  <si>
    <t>Length: 10mm</t>
  </si>
  <si>
    <t>Crystal Color: Clear</t>
  </si>
  <si>
    <t>Surgical steel belly banana, 14g (1.6mm) with a 6mm and a 5mm bezel set jewel ball</t>
  </si>
  <si>
    <t>CB18B3</t>
  </si>
  <si>
    <t>CB18B3-F04000</t>
  </si>
  <si>
    <t>Length: 8mm</t>
  </si>
  <si>
    <t>Surgical steel circular barbell, 18g (1mm) with two 3mm balls</t>
  </si>
  <si>
    <t>CB18B3-F06000</t>
  </si>
  <si>
    <t>CB18CN3</t>
  </si>
  <si>
    <t>CB18CN3-F04000</t>
  </si>
  <si>
    <t>Surgical steel circular barbell, 18g (1mm) with two 3mm cones</t>
  </si>
  <si>
    <t>CB18CN3-F06000</t>
  </si>
  <si>
    <t>EBRT</t>
  </si>
  <si>
    <t>EBRT-F08000</t>
  </si>
  <si>
    <t>Length: 12mm</t>
  </si>
  <si>
    <t>FTPG</t>
  </si>
  <si>
    <t>FTPG-D18A07</t>
  </si>
  <si>
    <t>Gauge: 19mm</t>
  </si>
  <si>
    <t>PVD plated surgical steel screw-fit flesh tunnel</t>
  </si>
  <si>
    <t>FTPG-D21A07</t>
  </si>
  <si>
    <t>Gauge: 25mm</t>
  </si>
  <si>
    <t>FTPG-D24A07</t>
  </si>
  <si>
    <t>Gauge: 35mm</t>
  </si>
  <si>
    <t>HEXDC</t>
  </si>
  <si>
    <t>HEXDC-F62B01</t>
  </si>
  <si>
    <t>Length: 6mm with 4mm top part</t>
  </si>
  <si>
    <t>316L steel triple tragus piercing barbell, 16g (1.2mm) with 3mm lower ball and 2.5mm to 5mm upper bezel set jewel ball</t>
  </si>
  <si>
    <t>NLCB18</t>
  </si>
  <si>
    <t>NLCB18-B01000</t>
  </si>
  <si>
    <t>316L steel nose stud, 1mm (18g) with a 2mm round crystal in flat head bezel set</t>
  </si>
  <si>
    <t>NSRTD</t>
  </si>
  <si>
    <t>NSRTD-000000</t>
  </si>
  <si>
    <t>Clear acrylic flexible nose stud retainer, 20g (0.8mm) with 2mm flat disk shaped top</t>
  </si>
  <si>
    <t>SPETB</t>
  </si>
  <si>
    <t>SPETB-F04A07</t>
  </si>
  <si>
    <t>Premium PVD plated surgical steel eyebrow spiral, 16g (1.2mm) with two 3mm balls</t>
  </si>
  <si>
    <t>UBNEB</t>
  </si>
  <si>
    <t>UBNEB-F04000</t>
  </si>
  <si>
    <t>Titanium G23 eyebrow banana, 16g (1.2mm) with two 3mm balls</t>
  </si>
  <si>
    <t>UBNEB-F06000</t>
  </si>
  <si>
    <t>UBNECN</t>
  </si>
  <si>
    <t>UBNECN-F04000</t>
  </si>
  <si>
    <t>Titanium G23 eyebrow banana, 16g (1.2mm) with two 3mm cones</t>
  </si>
  <si>
    <t>UBNECN-F06000</t>
  </si>
  <si>
    <t>ULBB3</t>
  </si>
  <si>
    <t>ULBB3-F06000</t>
  </si>
  <si>
    <t>Titanium G23 labret, 16g (1.2mm) with a 3mm ball</t>
  </si>
  <si>
    <t>UTCBEB</t>
  </si>
  <si>
    <t>UTCBEB-F04A10</t>
  </si>
  <si>
    <t>Color: Blue</t>
  </si>
  <si>
    <t>Anodized titanium G23 circular eyebrow barbell, 16g (1.2mm) with 3mm balls</t>
  </si>
  <si>
    <t>UTCBECN</t>
  </si>
  <si>
    <t>UTCBECN-F04A10</t>
  </si>
  <si>
    <t>Anodized titanium G23 circular eyebrow barbell, 16g (1.2mm) with 3mm cones</t>
  </si>
  <si>
    <t>UTLBB3</t>
  </si>
  <si>
    <t>UTLBB3-F04A07</t>
  </si>
  <si>
    <t>Anodized titanium G23 labret, 16g (1.2mm) with a 3mm ball</t>
  </si>
  <si>
    <t>XABN16G</t>
  </si>
  <si>
    <t>XABN16G-F06A09</t>
  </si>
  <si>
    <t>Color: Clear</t>
  </si>
  <si>
    <t>Pack of 10 pcs. of bioflex banana posts with external threading, 16g (1.2mm)</t>
  </si>
  <si>
    <t>XAJB3</t>
  </si>
  <si>
    <t>XAJB3-B03000</t>
  </si>
  <si>
    <t>Pack of 10 pcs. of 3mm Bio-Flex balls with bezel set crystal with 1.2mm threading (16g)</t>
  </si>
  <si>
    <t>XAJB3-B07000</t>
  </si>
  <si>
    <t>XAJB3-B09000</t>
  </si>
  <si>
    <t>XALB16G</t>
  </si>
  <si>
    <t>XALB16G-F06A09</t>
  </si>
  <si>
    <t>Pack of 10 pcs. of Flexible acrylic labret with external threading, 16g (1.2mm)</t>
  </si>
  <si>
    <t>XTCB16G</t>
  </si>
  <si>
    <t>XTCB16G-F04A07</t>
  </si>
  <si>
    <t>Pack of 10 pcs. of anodized 316L steel circular barbell posts - threading 1.2mm (16g)</t>
  </si>
  <si>
    <t>XTCB16G-F08A07</t>
  </si>
  <si>
    <t>XUSP16G</t>
  </si>
  <si>
    <t>XUSP16G-F04000</t>
  </si>
  <si>
    <t>Pack of 10 pcs. of high polished titanium G23 spiral bars, 16g (1.2mm)</t>
  </si>
  <si>
    <t>XUTBN16</t>
  </si>
  <si>
    <t>XUTBN16-F04A07</t>
  </si>
  <si>
    <t>Set of 5 pcs. of anodized titanium G23eyebrow banana post with 16g threading (1.2mm)</t>
  </si>
  <si>
    <t>XUTCB16</t>
  </si>
  <si>
    <t>XUTCB16-F04A07</t>
  </si>
  <si>
    <t>ACCO6</t>
  </si>
  <si>
    <t>FTPG3/4</t>
  </si>
  <si>
    <t>FTPG1</t>
  </si>
  <si>
    <t>FTPG13/8</t>
  </si>
  <si>
    <t>HEXDC4</t>
  </si>
  <si>
    <t>Bio flexible eyebrow retainer, 16g (1.2mm) - length 1/4'' to 1/2'' (6mm to 12mm)</t>
  </si>
  <si>
    <t>Set of 5 pcs. of anodized titanium G23 circular barbell post with 16g threading (1.2mm) - length 1/4'' to 3/8'' (6mm to 10mm)</t>
  </si>
  <si>
    <t>Seven Thousand Seven Hundred Seven and 68/100 THB</t>
  </si>
  <si>
    <t xml:space="preserve">Credit 90 Days from the day order is picked up. </t>
  </si>
  <si>
    <t>Due Date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</si>
  <si>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</si>
  <si>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</si>
  <si>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>Four Thousand One Hundred Eighty Four and 89/100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</si>
</sst>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0_);\(0.00\)"/>
    <numFmt numFmtId="166" formatCode="dd/mmm/yy"/>
    <numFmt numFmtId="167" formatCode="[$-409]d\-mmm\-yy;@"/>
    <numFmt numFmtId="168" formatCode="[$-409]dd\-mmm\-yy;@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32">
    <xf numFmtId="0" fontId="0" fillId="0" borderId="0"/>
    <xf numFmtId="0" fontId="4" fillId="0" borderId="0"/>
    <xf numFmtId="0" fontId="2" fillId="0" borderId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" fillId="0" borderId="0"/>
    <xf numFmtId="0" fontId="5" fillId="0" borderId="0"/>
    <xf numFmtId="0" fontId="22" fillId="0" borderId="0">
      <alignment vertical="center"/>
    </xf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/>
    <xf numFmtId="0" fontId="22" fillId="0" borderId="0">
      <alignment vertical="center"/>
    </xf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5" fillId="0" borderId="0" applyNumberFormat="0" applyFill="0" applyBorder="0" applyAlignment="0" applyProtection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2" fillId="0" borderId="0">
      <alignment vertical="center"/>
    </xf>
    <xf numFmtId="0" fontId="28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7" fillId="0" borderId="0">
      <alignment vertical="center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" fillId="0" borderId="0"/>
    <xf numFmtId="43" fontId="2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30" fillId="0" borderId="0"/>
    <xf numFmtId="0" fontId="5" fillId="0" borderId="0"/>
    <xf numFmtId="0" fontId="2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" fillId="0" borderId="0"/>
    <xf numFmtId="0" fontId="2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44" fontId="5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21" fillId="0" borderId="0" applyNumberFormat="0" applyFont="0" applyFill="0" applyBorder="0" applyAlignment="0" applyProtection="0"/>
    <xf numFmtId="0" fontId="21" fillId="0" borderId="0" applyNumberFormat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 applyNumberForma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3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2" fillId="0" borderId="0"/>
    <xf numFmtId="0" fontId="5" fillId="0" borderId="0" applyNumberFormat="0" applyFill="0" applyBorder="0" applyAlignment="0" applyProtection="0"/>
    <xf numFmtId="0" fontId="5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2" fillId="0" borderId="0"/>
  </cellStyleXfs>
  <cellXfs count="15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6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8" xfId="0" applyFont="1" applyFill="1" applyBorder="1"/>
    <xf numFmtId="0" fontId="1" fillId="2" borderId="20" xfId="0" applyFont="1" applyFill="1" applyBorder="1"/>
    <xf numFmtId="0" fontId="6" fillId="0" borderId="0" xfId="3" applyFont="1" applyAlignment="1">
      <alignment horizontal="left" vertical="center"/>
    </xf>
    <xf numFmtId="0" fontId="7" fillId="0" borderId="24" xfId="3" applyFont="1" applyBorder="1" applyAlignment="1">
      <alignment horizontal="left" vertical="center"/>
    </xf>
    <xf numFmtId="0" fontId="7" fillId="0" borderId="25" xfId="3" applyFont="1" applyBorder="1" applyAlignment="1">
      <alignment horizontal="left" vertical="center"/>
    </xf>
    <xf numFmtId="0" fontId="8" fillId="0" borderId="26" xfId="3" applyFont="1" applyBorder="1" applyAlignment="1">
      <alignment horizontal="left" vertical="center"/>
    </xf>
    <xf numFmtId="0" fontId="8" fillId="0" borderId="0" xfId="3" applyFont="1" applyAlignment="1">
      <alignment vertical="center"/>
    </xf>
    <xf numFmtId="0" fontId="5" fillId="0" borderId="0" xfId="3" applyAlignment="1">
      <alignment vertical="center"/>
    </xf>
    <xf numFmtId="0" fontId="7" fillId="0" borderId="0" xfId="3" applyFont="1" applyAlignment="1">
      <alignment vertical="center"/>
    </xf>
    <xf numFmtId="0" fontId="7" fillId="0" borderId="24" xfId="3" applyFont="1" applyBorder="1" applyAlignment="1">
      <alignment vertical="center"/>
    </xf>
    <xf numFmtId="0" fontId="5" fillId="0" borderId="25" xfId="3" applyBorder="1" applyAlignment="1">
      <alignment vertical="center"/>
    </xf>
    <xf numFmtId="0" fontId="5" fillId="0" borderId="26" xfId="3" applyBorder="1" applyAlignment="1">
      <alignment vertical="center"/>
    </xf>
    <xf numFmtId="49" fontId="9" fillId="0" borderId="27" xfId="3" applyNumberFormat="1" applyFont="1" applyBorder="1" applyAlignment="1">
      <alignment horizontal="center" vertical="center"/>
    </xf>
    <xf numFmtId="49" fontId="9" fillId="0" borderId="28" xfId="3" applyNumberFormat="1" applyFont="1" applyBorder="1" applyAlignment="1">
      <alignment horizontal="center" vertical="center"/>
    </xf>
    <xf numFmtId="0" fontId="11" fillId="0" borderId="0" xfId="4" applyAlignment="1" applyProtection="1">
      <alignment vertical="center"/>
    </xf>
    <xf numFmtId="14" fontId="12" fillId="0" borderId="0" xfId="3" applyNumberFormat="1" applyFont="1" applyAlignment="1">
      <alignment horizontal="center" vertical="center"/>
    </xf>
    <xf numFmtId="0" fontId="10" fillId="0" borderId="30" xfId="3" applyFont="1" applyBorder="1" applyAlignment="1">
      <alignment vertical="center"/>
    </xf>
    <xf numFmtId="49" fontId="9" fillId="0" borderId="31" xfId="3" applyNumberFormat="1" applyFont="1" applyBorder="1" applyAlignment="1">
      <alignment vertical="center"/>
    </xf>
    <xf numFmtId="0" fontId="5" fillId="0" borderId="32" xfId="3" applyBorder="1" applyAlignment="1">
      <alignment vertical="center"/>
    </xf>
    <xf numFmtId="0" fontId="5" fillId="0" borderId="3" xfId="3" applyBorder="1" applyAlignment="1">
      <alignment vertical="center"/>
    </xf>
    <xf numFmtId="0" fontId="7" fillId="0" borderId="30" xfId="3" applyFont="1" applyBorder="1"/>
    <xf numFmtId="49" fontId="9" fillId="0" borderId="0" xfId="3" applyNumberFormat="1" applyFont="1"/>
    <xf numFmtId="0" fontId="7" fillId="0" borderId="1" xfId="3" applyFont="1" applyBorder="1"/>
    <xf numFmtId="0" fontId="7" fillId="0" borderId="2" xfId="3" applyFont="1" applyBorder="1"/>
    <xf numFmtId="0" fontId="7" fillId="0" borderId="3" xfId="3" applyFont="1" applyBorder="1"/>
    <xf numFmtId="0" fontId="7" fillId="0" borderId="33" xfId="4" applyNumberFormat="1" applyFont="1" applyFill="1" applyBorder="1" applyAlignment="1" applyProtection="1">
      <alignment vertical="center"/>
    </xf>
    <xf numFmtId="49" fontId="9" fillId="0" borderId="0" xfId="3" applyNumberFormat="1" applyFont="1" applyAlignment="1">
      <alignment vertical="center"/>
    </xf>
    <xf numFmtId="0" fontId="7" fillId="0" borderId="4" xfId="4" applyNumberFormat="1" applyFont="1" applyFill="1" applyBorder="1" applyAlignment="1" applyProtection="1">
      <alignment vertical="center"/>
    </xf>
    <xf numFmtId="0" fontId="7" fillId="0" borderId="0" xfId="4" applyNumberFormat="1" applyFont="1" applyFill="1" applyBorder="1" applyAlignment="1" applyProtection="1">
      <alignment vertical="center"/>
    </xf>
    <xf numFmtId="0" fontId="7" fillId="0" borderId="5" xfId="4" applyNumberFormat="1" applyFont="1" applyFill="1" applyBorder="1" applyAlignment="1" applyProtection="1">
      <alignment vertical="center"/>
    </xf>
    <xf numFmtId="0" fontId="13" fillId="0" borderId="26" xfId="1" applyFont="1" applyBorder="1" applyAlignment="1">
      <alignment horizontal="center"/>
    </xf>
    <xf numFmtId="0" fontId="7" fillId="0" borderId="34" xfId="4" applyNumberFormat="1" applyFont="1" applyBorder="1" applyAlignment="1" applyProtection="1">
      <alignment vertical="center"/>
    </xf>
    <xf numFmtId="0" fontId="7" fillId="0" borderId="6" xfId="4" applyNumberFormat="1" applyFont="1" applyBorder="1" applyAlignment="1" applyProtection="1">
      <alignment vertical="center"/>
    </xf>
    <xf numFmtId="0" fontId="7" fillId="0" borderId="7" xfId="4" applyNumberFormat="1" applyFont="1" applyBorder="1" applyAlignment="1" applyProtection="1">
      <alignment vertical="center"/>
    </xf>
    <xf numFmtId="0" fontId="7" fillId="0" borderId="8" xfId="4" applyNumberFormat="1" applyFont="1" applyBorder="1" applyAlignment="1" applyProtection="1">
      <alignment vertical="center"/>
    </xf>
    <xf numFmtId="0" fontId="13" fillId="0" borderId="26" xfId="1" applyFont="1" applyBorder="1" applyAlignment="1">
      <alignment horizontal="center" wrapText="1"/>
    </xf>
    <xf numFmtId="49" fontId="11" fillId="0" borderId="0" xfId="4" applyNumberFormat="1" applyBorder="1" applyAlignment="1" applyProtection="1">
      <alignment vertical="center"/>
    </xf>
    <xf numFmtId="49" fontId="14" fillId="0" borderId="35" xfId="3" applyNumberFormat="1" applyFont="1" applyBorder="1" applyAlignment="1">
      <alignment horizontal="center" vertical="center"/>
    </xf>
    <xf numFmtId="49" fontId="9" fillId="0" borderId="35" xfId="3" applyNumberFormat="1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4" fontId="15" fillId="0" borderId="27" xfId="3" applyNumberFormat="1" applyFont="1" applyBorder="1" applyAlignment="1">
      <alignment vertical="center" wrapText="1"/>
    </xf>
    <xf numFmtId="2" fontId="5" fillId="2" borderId="20" xfId="3" applyNumberFormat="1" applyFill="1" applyBorder="1" applyAlignment="1">
      <alignment horizontal="left" vertical="center" wrapText="1"/>
    </xf>
    <xf numFmtId="1" fontId="16" fillId="0" borderId="20" xfId="3" applyNumberFormat="1" applyFont="1" applyBorder="1" applyAlignment="1">
      <alignment horizontal="center" vertical="center" wrapText="1"/>
    </xf>
    <xf numFmtId="39" fontId="12" fillId="0" borderId="20" xfId="3" applyNumberFormat="1" applyFont="1" applyBorder="1" applyAlignment="1">
      <alignment vertical="center" wrapText="1"/>
    </xf>
    <xf numFmtId="4" fontId="15" fillId="0" borderId="20" xfId="3" applyNumberFormat="1" applyFont="1" applyBorder="1" applyAlignment="1">
      <alignment horizontal="right" vertical="center" wrapText="1"/>
    </xf>
    <xf numFmtId="4" fontId="17" fillId="0" borderId="36" xfId="3" applyNumberFormat="1" applyFont="1" applyBorder="1" applyAlignment="1">
      <alignment vertical="center" wrapText="1"/>
    </xf>
    <xf numFmtId="0" fontId="5" fillId="0" borderId="0" xfId="3" applyAlignment="1">
      <alignment vertical="top" wrapText="1"/>
    </xf>
    <xf numFmtId="4" fontId="17" fillId="0" borderId="37" xfId="3" applyNumberFormat="1" applyFont="1" applyBorder="1" applyAlignment="1">
      <alignment vertical="center" wrapText="1"/>
    </xf>
    <xf numFmtId="4" fontId="15" fillId="0" borderId="38" xfId="3" applyNumberFormat="1" applyFont="1" applyBorder="1" applyAlignment="1">
      <alignment vertical="center" wrapText="1"/>
    </xf>
    <xf numFmtId="2" fontId="5" fillId="2" borderId="15" xfId="3" applyNumberFormat="1" applyFill="1" applyBorder="1" applyAlignment="1">
      <alignment horizontal="left" vertical="center" wrapText="1"/>
    </xf>
    <xf numFmtId="1" fontId="16" fillId="0" borderId="15" xfId="3" applyNumberFormat="1" applyFont="1" applyBorder="1" applyAlignment="1">
      <alignment horizontal="center" vertical="center" wrapText="1"/>
    </xf>
    <xf numFmtId="39" fontId="12" fillId="0" borderId="15" xfId="3" applyNumberFormat="1" applyFont="1" applyBorder="1" applyAlignment="1">
      <alignment vertical="center" wrapText="1"/>
    </xf>
    <xf numFmtId="4" fontId="15" fillId="0" borderId="15" xfId="3" applyNumberFormat="1" applyFont="1" applyBorder="1" applyAlignment="1">
      <alignment horizontal="right" vertical="center" wrapText="1"/>
    </xf>
    <xf numFmtId="4" fontId="15" fillId="0" borderId="39" xfId="3" applyNumberFormat="1" applyFont="1" applyBorder="1" applyAlignment="1">
      <alignment vertical="center" wrapText="1"/>
    </xf>
    <xf numFmtId="0" fontId="5" fillId="2" borderId="40" xfId="3" applyFill="1" applyBorder="1" applyAlignment="1">
      <alignment horizontal="left" vertical="center" wrapText="1"/>
    </xf>
    <xf numFmtId="0" fontId="16" fillId="0" borderId="40" xfId="3" applyFont="1" applyBorder="1" applyAlignment="1">
      <alignment horizontal="center" vertical="center" wrapText="1"/>
    </xf>
    <xf numFmtId="39" fontId="12" fillId="0" borderId="40" xfId="3" applyNumberFormat="1" applyFont="1" applyBorder="1" applyAlignment="1">
      <alignment vertical="center" wrapText="1"/>
    </xf>
    <xf numFmtId="4" fontId="15" fillId="0" borderId="40" xfId="3" applyNumberFormat="1" applyFont="1" applyBorder="1" applyAlignment="1">
      <alignment horizontal="right" vertical="center" wrapText="1"/>
    </xf>
    <xf numFmtId="4" fontId="17" fillId="0" borderId="41" xfId="3" applyNumberFormat="1" applyFont="1" applyBorder="1" applyAlignment="1">
      <alignment vertical="center" wrapText="1"/>
    </xf>
    <xf numFmtId="0" fontId="5" fillId="2" borderId="20" xfId="3" applyFill="1" applyBorder="1" applyAlignment="1">
      <alignment horizontal="left" vertical="center" wrapText="1"/>
    </xf>
    <xf numFmtId="0" fontId="16" fillId="0" borderId="20" xfId="3" applyFont="1" applyBorder="1" applyAlignment="1">
      <alignment horizontal="center" vertical="center" wrapText="1"/>
    </xf>
    <xf numFmtId="0" fontId="15" fillId="0" borderId="42" xfId="3" applyFont="1" applyBorder="1" applyAlignment="1">
      <alignment vertical="top" wrapText="1"/>
    </xf>
    <xf numFmtId="0" fontId="15" fillId="0" borderId="43" xfId="3" applyFont="1" applyBorder="1" applyAlignment="1">
      <alignment vertical="center"/>
    </xf>
    <xf numFmtId="0" fontId="16" fillId="0" borderId="44" xfId="3" applyFont="1" applyBorder="1" applyAlignment="1">
      <alignment horizontal="center" vertical="center" wrapText="1"/>
    </xf>
    <xf numFmtId="39" fontId="12" fillId="0" borderId="44" xfId="3" applyNumberFormat="1" applyFont="1" applyBorder="1" applyAlignment="1">
      <alignment vertical="top" wrapText="1"/>
    </xf>
    <xf numFmtId="4" fontId="15" fillId="0" borderId="44" xfId="3" applyNumberFormat="1" applyFont="1" applyBorder="1" applyAlignment="1">
      <alignment horizontal="right" vertical="center"/>
    </xf>
    <xf numFmtId="4" fontId="17" fillId="0" borderId="45" xfId="3" applyNumberFormat="1" applyFont="1" applyBorder="1" applyAlignment="1">
      <alignment vertical="top" wrapText="1"/>
    </xf>
    <xf numFmtId="49" fontId="5" fillId="0" borderId="0" xfId="3" applyNumberFormat="1" applyAlignment="1">
      <alignment vertical="center"/>
    </xf>
    <xf numFmtId="0" fontId="5" fillId="0" borderId="0" xfId="3"/>
    <xf numFmtId="0" fontId="5" fillId="2" borderId="0" xfId="3" applyFill="1" applyAlignment="1">
      <alignment vertical="center"/>
    </xf>
    <xf numFmtId="10" fontId="0" fillId="4" borderId="0" xfId="0" applyNumberFormat="1" applyFill="1"/>
    <xf numFmtId="4" fontId="1" fillId="0" borderId="0" xfId="0" applyNumberFormat="1" applyFont="1"/>
    <xf numFmtId="10" fontId="5" fillId="4" borderId="0" xfId="3" applyNumberFormat="1" applyFill="1" applyAlignment="1">
      <alignment vertical="center"/>
    </xf>
    <xf numFmtId="0" fontId="13" fillId="0" borderId="35" xfId="1" applyFont="1" applyBorder="1" applyAlignment="1">
      <alignment horizontal="center"/>
    </xf>
    <xf numFmtId="0" fontId="13" fillId="0" borderId="35" xfId="1" applyFont="1" applyBorder="1" applyAlignment="1">
      <alignment horizontal="center" wrapText="1"/>
    </xf>
    <xf numFmtId="0" fontId="5" fillId="0" borderId="35" xfId="3" applyBorder="1" applyAlignment="1">
      <alignment vertical="center"/>
    </xf>
    <xf numFmtId="0" fontId="18" fillId="2" borderId="19" xfId="0" applyFont="1" applyFill="1" applyBorder="1"/>
    <xf numFmtId="0" fontId="18" fillId="3" borderId="15" xfId="0" applyFont="1" applyFill="1" applyBorder="1"/>
    <xf numFmtId="0" fontId="18" fillId="3" borderId="15" xfId="0" applyFont="1" applyFill="1" applyBorder="1" applyAlignment="1">
      <alignment horizontal="center"/>
    </xf>
    <xf numFmtId="0" fontId="18" fillId="3" borderId="12" xfId="0" applyFont="1" applyFill="1" applyBorder="1"/>
    <xf numFmtId="0" fontId="18" fillId="3" borderId="23" xfId="0" applyFont="1" applyFill="1" applyBorder="1"/>
    <xf numFmtId="0" fontId="18" fillId="3" borderId="22" xfId="0" applyFont="1" applyFill="1" applyBorder="1"/>
    <xf numFmtId="0" fontId="20" fillId="2" borderId="15" xfId="0" applyFont="1" applyFill="1" applyBorder="1" applyAlignment="1">
      <alignment horizontal="left"/>
    </xf>
    <xf numFmtId="0" fontId="7" fillId="2" borderId="0" xfId="3" applyFont="1" applyFill="1" applyAlignment="1">
      <alignment horizontal="center" vertical="center"/>
    </xf>
    <xf numFmtId="2" fontId="5" fillId="0" borderId="0" xfId="3" applyNumberFormat="1" applyAlignment="1">
      <alignment vertical="center"/>
    </xf>
    <xf numFmtId="0" fontId="1" fillId="2" borderId="9" xfId="0" applyFont="1" applyFill="1" applyBorder="1"/>
    <xf numFmtId="0" fontId="1" fillId="2" borderId="17" xfId="0" applyFont="1" applyFill="1" applyBorder="1"/>
    <xf numFmtId="0" fontId="1" fillId="2" borderId="19" xfId="0" applyFont="1" applyFill="1" applyBorder="1"/>
    <xf numFmtId="0" fontId="18" fillId="3" borderId="12" xfId="0" applyFont="1" applyFill="1" applyBorder="1" applyAlignment="1">
      <alignment horizontal="center"/>
    </xf>
    <xf numFmtId="4" fontId="1" fillId="2" borderId="17" xfId="0" applyNumberFormat="1" applyFont="1" applyFill="1" applyBorder="1"/>
    <xf numFmtId="0" fontId="18" fillId="3" borderId="19" xfId="0" applyFont="1" applyFill="1" applyBorder="1" applyAlignment="1">
      <alignment horizontal="center"/>
    </xf>
    <xf numFmtId="0" fontId="18" fillId="3" borderId="9" xfId="0" applyFont="1" applyFill="1" applyBorder="1" applyAlignment="1">
      <alignment horizontal="center"/>
    </xf>
    <xf numFmtId="1" fontId="18" fillId="2" borderId="19" xfId="0" applyNumberFormat="1" applyFont="1" applyFill="1" applyBorder="1" applyAlignment="1">
      <alignment horizontal="center" vertical="top"/>
    </xf>
    <xf numFmtId="1" fontId="18" fillId="2" borderId="20" xfId="0" applyNumberFormat="1" applyFont="1" applyFill="1" applyBorder="1" applyAlignment="1">
      <alignment horizontal="center" vertical="top"/>
    </xf>
    <xf numFmtId="0" fontId="1" fillId="2" borderId="19" xfId="0" applyFont="1" applyFill="1" applyBorder="1" applyAlignment="1">
      <alignment horizontal="right" vertical="top" wrapText="1"/>
    </xf>
    <xf numFmtId="0" fontId="1" fillId="2" borderId="20" xfId="0" applyFont="1" applyFill="1" applyBorder="1" applyAlignment="1">
      <alignment horizontal="right" vertical="top" wrapText="1"/>
    </xf>
    <xf numFmtId="4" fontId="18" fillId="2" borderId="19" xfId="0" applyNumberFormat="1" applyFont="1" applyFill="1" applyBorder="1" applyAlignment="1">
      <alignment horizontal="right" vertical="top"/>
    </xf>
    <xf numFmtId="4" fontId="18" fillId="2" borderId="20" xfId="0" applyNumberFormat="1" applyFont="1" applyFill="1" applyBorder="1" applyAlignment="1">
      <alignment horizontal="right" vertical="top"/>
    </xf>
    <xf numFmtId="0" fontId="3" fillId="2" borderId="9" xfId="0" applyFont="1" applyFill="1" applyBorder="1" applyAlignment="1">
      <alignment horizontal="left" vertical="top" wrapText="1"/>
    </xf>
    <xf numFmtId="0" fontId="3" fillId="2" borderId="19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20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left" vertical="top"/>
    </xf>
    <xf numFmtId="0" fontId="1" fillId="2" borderId="20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13" xfId="0" applyFont="1" applyFill="1" applyBorder="1" applyAlignment="1">
      <alignment horizontal="left" vertical="top"/>
    </xf>
    <xf numFmtId="15" fontId="5" fillId="0" borderId="0" xfId="3" applyNumberFormat="1" applyAlignment="1">
      <alignment vertical="center"/>
    </xf>
    <xf numFmtId="165" fontId="5" fillId="0" borderId="15" xfId="3" applyNumberFormat="1" applyBorder="1" applyAlignment="1">
      <alignment vertical="top" wrapText="1"/>
    </xf>
    <xf numFmtId="4" fontId="5" fillId="0" borderId="20" xfId="3" applyNumberFormat="1" applyBorder="1" applyAlignment="1">
      <alignment vertical="center"/>
    </xf>
    <xf numFmtId="4" fontId="5" fillId="0" borderId="15" xfId="3" applyNumberFormat="1" applyBorder="1" applyAlignment="1">
      <alignment horizontal="right" vertical="center"/>
    </xf>
    <xf numFmtId="4" fontId="5" fillId="0" borderId="15" xfId="3" applyNumberFormat="1" applyBorder="1" applyAlignment="1">
      <alignment vertical="center"/>
    </xf>
    <xf numFmtId="4" fontId="7" fillId="0" borderId="15" xfId="3" applyNumberFormat="1" applyFont="1" applyBorder="1" applyAlignment="1">
      <alignment vertical="center"/>
    </xf>
    <xf numFmtId="0" fontId="1" fillId="2" borderId="0" xfId="0" applyFont="1" applyFill="1"/>
    <xf numFmtId="0" fontId="18" fillId="2" borderId="0" xfId="0" applyFont="1" applyFill="1"/>
    <xf numFmtId="0" fontId="18" fillId="2" borderId="0" xfId="0" applyFont="1" applyFill="1" applyAlignment="1">
      <alignment horizontal="right"/>
    </xf>
    <xf numFmtId="4" fontId="18" fillId="2" borderId="0" xfId="0" applyNumberFormat="1" applyFont="1" applyFill="1" applyAlignment="1">
      <alignment horizontal="right" vertical="top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right" vertical="top" wrapText="1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center"/>
    </xf>
    <xf numFmtId="0" fontId="10" fillId="0" borderId="8" xfId="3" applyFont="1" applyBorder="1" applyAlignment="1">
      <alignment horizontal="center" vertical="center"/>
    </xf>
    <xf numFmtId="15" fontId="5" fillId="2" borderId="29" xfId="3" applyNumberForma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3" xfId="0" applyFont="1" applyFill="1" applyBorder="1"/>
    <xf numFmtId="168" fontId="32" fillId="2" borderId="7" xfId="61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/>
    <xf numFmtId="1" fontId="1" fillId="2" borderId="7" xfId="0" applyNumberFormat="1" applyFont="1" applyFill="1" applyBorder="1"/>
    <xf numFmtId="1" fontId="18" fillId="2" borderId="1" xfId="61" applyNumberFormat="1" applyFont="1" applyFill="1" applyBorder="1"/>
    <xf numFmtId="167" fontId="32" fillId="2" borderId="7" xfId="61" applyNumberFormat="1" applyFont="1" applyFill="1" applyBorder="1" applyAlignment="1">
      <alignment horizontal="center"/>
    </xf>
    <xf numFmtId="1" fontId="18" fillId="2" borderId="2" xfId="61" applyNumberFormat="1" applyFont="1" applyFill="1" applyBorder="1"/>
    <xf numFmtId="1" fontId="18" fillId="2" borderId="6" xfId="61" applyNumberFormat="1" applyFont="1" applyFill="1" applyBorder="1"/>
    <xf numFmtId="2" fontId="1" fillId="2" borderId="0" xfId="0" applyNumberFormat="1" applyFont="1" applyFill="1" applyAlignment="1">
      <alignment horizontal="right"/>
    </xf>
    <xf numFmtId="0" fontId="3" fillId="2" borderId="13" xfId="0" applyFont="1" applyFill="1" applyBorder="1" applyAlignment="1">
      <alignment horizontal="left" vertical="top" wrapText="1"/>
    </xf>
    <xf numFmtId="0" fontId="3" fillId="2" borderId="1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left" vertical="top" wrapText="1"/>
    </xf>
    <xf numFmtId="15" fontId="1" fillId="2" borderId="21" xfId="0" applyNumberFormat="1" applyFont="1" applyFill="1" applyBorder="1" applyAlignment="1">
      <alignment horizontal="center" vertical="center"/>
    </xf>
    <xf numFmtId="15" fontId="1" fillId="2" borderId="20" xfId="0" applyNumberFormat="1" applyFont="1" applyFill="1" applyBorder="1" applyAlignment="1">
      <alignment horizontal="center" vertical="center"/>
    </xf>
    <xf numFmtId="166" fontId="1" fillId="2" borderId="20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8" fillId="3" borderId="12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</cellXfs>
  <cellStyles count="5532">
    <cellStyle name="Comma 2" xfId="7" xr:uid="{07EBDB42-8F92-4BFB-B91E-1F84BA0118C6}"/>
    <cellStyle name="Comma 2 2" xfId="4409" xr:uid="{150297A4-B598-44A0-B5E6-18EB6CA99D00}"/>
    <cellStyle name="Comma 2 2 2" xfId="4923" xr:uid="{170DDDFD-7BCF-4854-A52E-E1F2E44F1EB2}"/>
    <cellStyle name="Comma 2 2 2 2" xfId="5493" xr:uid="{873B5B5C-A063-4CC3-B9F5-149628543B53}"/>
    <cellStyle name="Comma 2 2 3" xfId="4805" xr:uid="{90F24A86-5B24-48FD-8E78-0B1DC2DF6556}"/>
    <cellStyle name="Comma 2 2 4" xfId="5518" xr:uid="{4C2C8129-4FC9-43A8-9304-C430187733B3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FE1DB7D5-6FEC-49D1-B6A2-2CF27C3375AC}"/>
    <cellStyle name="Comma 3 2 2 2" xfId="5494" xr:uid="{428AD003-2A5E-4640-83A6-5692BC6C59E1}"/>
    <cellStyle name="Comma 3 2 3" xfId="5492" xr:uid="{69902FEC-C18F-4331-8741-6B9C0F455018}"/>
    <cellStyle name="Comma 3 2 4" xfId="5519" xr:uid="{7DC8203B-41B4-4D25-A36E-75CD908E3B06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C9B9B8F0-4DA2-4691-829C-68DC7794E06D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8EAA0CB4-BB7F-4E43-8694-B2FF916C6B2C}"/>
    <cellStyle name="Currency 11 5 3" xfId="4888" xr:uid="{856DB28C-8CD8-4B0C-BEA4-A6D667D69CAA}"/>
    <cellStyle name="Currency 11 5 3 2" xfId="5483" xr:uid="{9F56B12E-646E-4BCA-BADC-05A068FE3158}"/>
    <cellStyle name="Currency 11 5 3 3" xfId="4925" xr:uid="{A54733B8-8B67-46D5-8ADD-35DE79186AFA}"/>
    <cellStyle name="Currency 11 5 4" xfId="4865" xr:uid="{1115300C-85D6-4FB1-B065-BC9ED2124D0C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56A70370-9A65-488B-9174-9B76B98A091E}"/>
    <cellStyle name="Currency 13 4" xfId="4295" xr:uid="{BA07601C-D51B-4BC1-8732-754F15EBA5CA}"/>
    <cellStyle name="Currency 13 4 2" xfId="4578" xr:uid="{8EEB68E9-B27C-4202-B3AF-AF92F10EC3A6}"/>
    <cellStyle name="Currency 13 5" xfId="4926" xr:uid="{405AA13B-590B-4D6B-B823-42FE1596D851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EC55EBF2-A14C-44AB-8504-B7B0863A4C59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13A4E014-A8C7-4FFA-9255-58C55850ABA6}"/>
    <cellStyle name="Currency 2 6" xfId="4685" xr:uid="{C4962C6D-347E-42AB-96F6-416A62483AC2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856FAE4B-12F6-4921-AFFC-C0CB07B1FEE1}"/>
    <cellStyle name="Currency 4 5 3" xfId="4889" xr:uid="{6F61E631-66C3-4ABB-BEA2-180FB5F90033}"/>
    <cellStyle name="Currency 4 5 3 2" xfId="5484" xr:uid="{B3E5C6D0-187E-4071-B627-1BE78D2176EA}"/>
    <cellStyle name="Currency 4 5 3 3" xfId="4929" xr:uid="{02279D53-A03A-4DFB-8083-AE0E18204D7C}"/>
    <cellStyle name="Currency 4 5 4" xfId="4866" xr:uid="{E982524F-9EEF-45B7-A25D-6BE89CC9B48C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420C75F3-A6E9-4727-B345-2BF046A6C00B}"/>
    <cellStyle name="Currency 5 3 2 2" xfId="5474" xr:uid="{C2CAEF67-0EE3-4655-9432-0652BE8521C7}"/>
    <cellStyle name="Currency 5 3 2 3" xfId="4931" xr:uid="{7FD920AB-8CBD-4300-9C92-B1D85D58A320}"/>
    <cellStyle name="Currency 5 4" xfId="4930" xr:uid="{F94FB111-9CD3-4CDC-A12C-C7C7AFA16745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4B7F9814-129E-4CF2-840E-55EEDF6FD245}"/>
    <cellStyle name="Currency 6 3 3" xfId="4890" xr:uid="{E4E765E8-3830-4C31-9837-636CABB38ECF}"/>
    <cellStyle name="Currency 6 3 3 2" xfId="5485" xr:uid="{84FFBA37-6984-4992-AF5A-CEE7B9FC5472}"/>
    <cellStyle name="Currency 6 3 3 3" xfId="4932" xr:uid="{421BEC36-B09F-4CD1-81BB-CE4735D406D6}"/>
    <cellStyle name="Currency 6 3 4" xfId="4867" xr:uid="{DA06C432-0F0E-4896-949E-49C5E3B977EE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37831837-555C-42F2-92A4-ABF5CA945270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466DAEC0-446A-436E-ACA8-484C8EEA2ABF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783B79CE-2F59-4607-9699-A6600C8DBD0E}"/>
    <cellStyle name="Currency 9 5 3" xfId="4891" xr:uid="{22397F5F-CBCA-4720-AAD9-CDEEDD96EA44}"/>
    <cellStyle name="Currency 9 5 4" xfId="4868" xr:uid="{1DBEC009-5165-43ED-BB6A-03D4DC751C94}"/>
    <cellStyle name="Currency 9 6" xfId="4439" xr:uid="{8342876A-405C-4CEC-8691-EE7DFE839E1E}"/>
    <cellStyle name="Hyperlink 2" xfId="6" xr:uid="{6CFFD761-E1C4-4FFC-9C82-FDD569F38491}"/>
    <cellStyle name="Hyperlink 2 2" xfId="5527" xr:uid="{C254336D-CDDF-4270-8D40-0C166D225097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2" xr:uid="{B1F81704-CF65-4879-A412-29BFDBE89875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3" xfId="4843" xr:uid="{9A278E3F-5D3E-47B9-9022-F28854D9C88A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8C5848B8-038F-477A-9837-6D78B67BCD9E}"/>
    <cellStyle name="Normal 10 2 2 6 4 3" xfId="4844" xr:uid="{4A57ACB4-4FB8-42A3-A687-947CCA894160}"/>
    <cellStyle name="Normal 10 2 2 6 4 4" xfId="4816" xr:uid="{49FC4268-33CB-47E2-8994-AC9C4CB56D8E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3EDEBD78-7C84-4BE4-9D26-3534FE84397F}"/>
    <cellStyle name="Normal 10 2 3 5 4 3" xfId="4845" xr:uid="{4F47C715-859D-49EE-95C0-97BB34351BA4}"/>
    <cellStyle name="Normal 10 2 3 5 4 4" xfId="4817" xr:uid="{3B2A35AF-A0F0-481A-A79D-CB5632E60FC4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3DDE6C6F-D1C4-46D5-B604-78067250CBF3}"/>
    <cellStyle name="Normal 10 2 7 4 3" xfId="4846" xr:uid="{5F289EDF-B5C9-48EF-B3F8-F08A6147596B}"/>
    <cellStyle name="Normal 10 2 7 4 4" xfId="4815" xr:uid="{E6C7A37B-B597-4AB4-8C3D-C35E0A48F9A6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BCA13960-C5CD-483F-8ADA-A545C78CF4BD}"/>
    <cellStyle name="Normal 10 3 3 2 2 2 3" xfId="4705" xr:uid="{633B8D0F-1805-4452-8021-AB2D3C0CCEC3}"/>
    <cellStyle name="Normal 10 3 3 2 2 3" xfId="328" xr:uid="{03EA47A2-FCA6-493E-8BCB-8143C776488D}"/>
    <cellStyle name="Normal 10 3 3 2 2 3 2" xfId="4706" xr:uid="{9DCF0BF7-C061-4EA7-B3FD-83480946F69E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E8760230-D6B6-4275-B842-86314FD5FBED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E692DCC8-3042-497F-BB92-DC53D277E164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0293CA5C-E9B9-4641-8241-E9AD6D59C683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8D2077CD-B583-44C4-A517-4B44AAD0A0F5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F629F056-2186-4FAD-BCC7-04A516F1E591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F7F8A14B-B011-44AA-9339-1805E1C6E79D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5C90DD76-DAF7-423D-B323-535EFF5BFF36}"/>
    <cellStyle name="Normal 10 9 4" xfId="687" xr:uid="{B2FEB87C-CA84-46E0-B15C-D3D05C2A3E26}"/>
    <cellStyle name="Normal 10 9 4 2" xfId="4776" xr:uid="{2055B62F-1F52-48EC-8DCF-8AFEEA7EABC6}"/>
    <cellStyle name="Normal 10 9 4 3" xfId="4848" xr:uid="{A14F5284-40B0-4973-A851-D5ABD41B194A}"/>
    <cellStyle name="Normal 10 9 4 4" xfId="4814" xr:uid="{59131916-D4CD-44CD-8672-6DA3181C5CB2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3D62DCFE-35B6-4430-90CB-905F3EE61D7A}"/>
    <cellStyle name="Normal 11 3 3" xfId="4892" xr:uid="{1D225CA9-E760-49CF-BFAC-395C5E3473DA}"/>
    <cellStyle name="Normal 11 3 4" xfId="4869" xr:uid="{C914DA53-C38C-44E1-A943-CC38665F037A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607C8CD9-762C-460F-A332-D951FA8F7698}"/>
    <cellStyle name="Normal 13 2 3 3" xfId="4893" xr:uid="{DAC789C3-30E0-4F10-8B46-F1DF274D216C}"/>
    <cellStyle name="Normal 13 2 3 4" xfId="4870" xr:uid="{1C76D968-B85A-41FC-9F70-708C90F88A06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8328E11B-417A-4630-B4D3-F456296D9A71}"/>
    <cellStyle name="Normal 13 3 5" xfId="4894" xr:uid="{219F127A-B9DE-4270-B860-1C3CF0DE2DAD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3491FE3D-146B-46E2-9A65-841D355D10D0}"/>
    <cellStyle name="Normal 14 4 3" xfId="4895" xr:uid="{CAF54CA4-EE0D-4FB9-9B54-D8721CFE0610}"/>
    <cellStyle name="Normal 14 4 4" xfId="4871" xr:uid="{C1B5D101-7187-41CD-9D05-FE63041D5312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B9BED8E9-0A71-4029-95FA-38726D4979A0}"/>
    <cellStyle name="Normal 15 3 5" xfId="4897" xr:uid="{291B9CD5-2817-4E12-8FFD-E518F42829BB}"/>
    <cellStyle name="Normal 15 4" xfId="4317" xr:uid="{8D39809D-26D4-4C6B-9648-4D8B4EE914CC}"/>
    <cellStyle name="Normal 15 4 2" xfId="4589" xr:uid="{64FD5A7D-8B84-4992-9D1F-34D88340CC06}"/>
    <cellStyle name="Normal 15 4 2 2" xfId="4769" xr:uid="{F3687415-827D-4855-AFCB-7DC0C4D55D15}"/>
    <cellStyle name="Normal 15 4 3" xfId="4896" xr:uid="{51911DA6-B8C8-4B2E-BD31-4FCE7E01B372}"/>
    <cellStyle name="Normal 15 4 4" xfId="4872" xr:uid="{56DAA23A-2246-454B-8674-8D953670C970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5BD2915F-48E7-4FDF-A96C-294EAAEAB2D8}"/>
    <cellStyle name="Normal 16 2 5" xfId="4898" xr:uid="{5F531DEA-F13C-422F-9A4D-0745C7FBCFC4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26A92E1F-97CF-46E6-A550-E81CA2EF959A}"/>
    <cellStyle name="Normal 17 2 5" xfId="4899" xr:uid="{ED21DD0E-E874-410B-9786-C70E3088017B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5070D5F2-271D-4457-9359-FB9F7288D0D6}"/>
    <cellStyle name="Normal 18 3 3" xfId="4900" xr:uid="{D2AF38C9-9125-433C-B26A-467E4CBF0B3D}"/>
    <cellStyle name="Normal 18 3 4" xfId="4873" xr:uid="{1BE8FE55-1A2D-43BB-9A7A-7A19979BC4FF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F30F6B95-3E2D-43C9-9F94-9CFD138CA1B5}"/>
    <cellStyle name="Normal 2 2 3 2 2 2" xfId="4832" xr:uid="{3652A91F-5476-49F6-A658-DDE6CBFB58CE}"/>
    <cellStyle name="Normal 2 2 3 2 2 3" xfId="5520" xr:uid="{F43A72DE-4D91-49A8-9175-D235FD4544F2}"/>
    <cellStyle name="Normal 2 2 3 2 3" xfId="4918" xr:uid="{DD35C995-F064-410A-9965-B93EC44EDD6E}"/>
    <cellStyle name="Normal 2 2 3 2 4" xfId="5473" xr:uid="{192A9DB9-F25D-4DDA-8477-21CD189F7B46}"/>
    <cellStyle name="Normal 2 2 3 3" xfId="4697" xr:uid="{A05DC4C9-16DA-46A6-9CD6-EA097CE9B7C3}"/>
    <cellStyle name="Normal 2 2 3 4" xfId="4874" xr:uid="{CDDAAF8F-C87F-42F2-B521-B723AC91F8AD}"/>
    <cellStyle name="Normal 2 2 3 5" xfId="4863" xr:uid="{56D1078D-4E44-4333-95D8-75EC35B02FDE}"/>
    <cellStyle name="Normal 2 2 4" xfId="4324" xr:uid="{8879226F-2111-4565-AF46-876A7BE55D44}"/>
    <cellStyle name="Normal 2 2 4 2" xfId="4595" xr:uid="{2D91A38E-CD3B-44CD-BF6E-21C05E055A25}"/>
    <cellStyle name="Normal 2 2 4 2 2" xfId="4771" xr:uid="{B8CFDDD1-7B61-4C2E-BC17-8B42F79C03EB}"/>
    <cellStyle name="Normal 2 2 4 3" xfId="4901" xr:uid="{70FCDEC1-1DD9-4482-A434-C349C155C945}"/>
    <cellStyle name="Normal 2 2 4 4" xfId="4875" xr:uid="{5774376D-7CCB-41BA-B87F-ED3A36AB0AB8}"/>
    <cellStyle name="Normal 2 2 5" xfId="4454" xr:uid="{598C08F5-11D4-4448-A08A-BF99F7CDF576}"/>
    <cellStyle name="Normal 2 2 5 2" xfId="4831" xr:uid="{398D0FCD-8D7A-415C-AC03-B43D0FDF6E50}"/>
    <cellStyle name="Normal 2 2 6" xfId="4921" xr:uid="{CE1E3A9C-23DE-4E32-9926-AEDC0E483686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55B777AB-44CE-4B84-B8D8-CAF45B388529}"/>
    <cellStyle name="Normal 2 3 2 3 3" xfId="4903" xr:uid="{EE5E7FED-F5A6-48BD-95A7-E65E037F1593}"/>
    <cellStyle name="Normal 2 3 2 3 4" xfId="4876" xr:uid="{6515A032-0F67-48B8-BDC1-1300866A47A0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80741E05-B781-4024-92FD-FA9DAB60B431}"/>
    <cellStyle name="Normal 2 3 6 3" xfId="4902" xr:uid="{1CF45E04-D581-480A-97B3-7552D35EB937}"/>
    <cellStyle name="Normal 2 3 6 4" xfId="4877" xr:uid="{7869B2E8-AC0D-4FFA-8423-22C869D1D69C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58D3368C-0F39-4F91-9449-D5F5215E2765}"/>
    <cellStyle name="Normal 2 4 4" xfId="4458" xr:uid="{68194DA7-C351-4737-A6E2-1FA81ADAED31}"/>
    <cellStyle name="Normal 2 4 5" xfId="4922" xr:uid="{5600B14B-9010-4D3E-BA07-DB1216220CF5}"/>
    <cellStyle name="Normal 2 4 6" xfId="4920" xr:uid="{3E08A2C3-BBD6-4E34-9740-33079B18F110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19E39F31-BCF1-4675-A31D-17DED050D15F}"/>
    <cellStyle name="Normal 2 5 3" xfId="4543" xr:uid="{4AF2022B-5ED7-4D45-893D-83AF6474317F}"/>
    <cellStyle name="Normal 2 5 3 2" xfId="4800" xr:uid="{27A66C7D-6DFB-426B-9CFC-85803AA6443F}"/>
    <cellStyle name="Normal 2 5 3 3" xfId="4914" xr:uid="{A71357CF-70C5-4BC9-99C8-C83DEE4E8E15}"/>
    <cellStyle name="Normal 2 5 3 4" xfId="5470" xr:uid="{D69F111E-0530-49CA-B25C-0A64BC3CB63A}"/>
    <cellStyle name="Normal 2 5 3 4 2" xfId="5514" xr:uid="{974A8A09-8C3F-4513-914F-2D73D3C99DCE}"/>
    <cellStyle name="Normal 2 5 4" xfId="4833" xr:uid="{2FB660BC-D3EB-46EA-B635-5C48A168AEB5}"/>
    <cellStyle name="Normal 2 5 5" xfId="4829" xr:uid="{D20D612B-6611-4076-978C-CB12CA423CCE}"/>
    <cellStyle name="Normal 2 5 6" xfId="4828" xr:uid="{16DBF45C-21D9-46F6-B379-F18B283DFBF9}"/>
    <cellStyle name="Normal 2 5 7" xfId="4917" xr:uid="{B2BD0C55-21B8-4065-80DF-C00B42F9B723}"/>
    <cellStyle name="Normal 2 5 8" xfId="4887" xr:uid="{B32B237D-8879-457B-9697-AF2FA8A93E30}"/>
    <cellStyle name="Normal 2 6" xfId="3736" xr:uid="{062F5EAA-23BD-48A8-8B68-75D1E89C1A45}"/>
    <cellStyle name="Normal 2 6 2" xfId="4559" xr:uid="{E258376E-FD3C-449C-AEEB-382F70BAADD5}"/>
    <cellStyle name="Normal 2 6 2 2" xfId="4687" xr:uid="{F35C60E0-F4FF-441B-BA34-BFE5A395FDC1}"/>
    <cellStyle name="Normal 2 6 3" xfId="4690" xr:uid="{216A20DF-75DA-48C5-809E-C26DC96A274F}"/>
    <cellStyle name="Normal 2 6 3 2" xfId="5502" xr:uid="{C8D5BBAA-781D-469E-B55A-0D7308412EC4}"/>
    <cellStyle name="Normal 2 6 4" xfId="4834" xr:uid="{BA1CE90D-C1B4-4FF4-9616-5B86B52FB410}"/>
    <cellStyle name="Normal 2 6 5" xfId="4826" xr:uid="{ADB641E0-0F6E-4E57-8F55-FFA9A3085F8B}"/>
    <cellStyle name="Normal 2 6 5 2" xfId="4878" xr:uid="{D33A50BF-A563-4345-802D-147F1B1CCC0E}"/>
    <cellStyle name="Normal 2 6 6" xfId="4812" xr:uid="{BF93E5E2-011F-40B5-8FC3-F888AB5AA0C6}"/>
    <cellStyle name="Normal 2 6 7" xfId="5489" xr:uid="{2F04BD8E-548D-4705-BD35-6FF519D0C9C2}"/>
    <cellStyle name="Normal 2 6 8" xfId="5498" xr:uid="{527E3574-05FA-4AD3-8EEE-4197437D9727}"/>
    <cellStyle name="Normal 2 6 9" xfId="4686" xr:uid="{C710B71D-77DE-4106-B802-63C91CC180AB}"/>
    <cellStyle name="Normal 2 7" xfId="4406" xr:uid="{8D366A65-FEDC-4227-BE49-6A36FE242731}"/>
    <cellStyle name="Normal 2 7 2" xfId="4712" xr:uid="{FE1DFF49-184E-46E6-99AB-9A815259EB3A}"/>
    <cellStyle name="Normal 2 7 3" xfId="4835" xr:uid="{8C5CBD02-EE43-4787-8CBD-0699E2303B10}"/>
    <cellStyle name="Normal 2 7 4" xfId="5471" xr:uid="{B4991B4B-2ABC-4EB5-B0BF-567652B1A47A}"/>
    <cellStyle name="Normal 2 7 5" xfId="4688" xr:uid="{B4A6317A-B6DC-4F70-B5A2-3E3A92D672A2}"/>
    <cellStyle name="Normal 2 8" xfId="4761" xr:uid="{9AB28A6B-D3D5-4F98-8CBD-60D5D6ED5286}"/>
    <cellStyle name="Normal 2 9" xfId="4830" xr:uid="{F1FE156B-4F38-4F7A-BA67-5B83D129DC09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6F62B0D4-07A1-4951-B5EA-0FF77052D602}"/>
    <cellStyle name="Normal 20 2 2 5" xfId="4912" xr:uid="{134C4F63-F29C-4147-B8A1-F74F5576AECD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103F0468-0AFF-4464-A978-1B1955D65359}"/>
    <cellStyle name="Normal 20 2 6" xfId="4911" xr:uid="{F280FF80-3516-432B-AAB1-98E55F6BA8D4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B82B8F63-EC88-49D2-8895-8C270C82CC24}"/>
    <cellStyle name="Normal 20 4 3" xfId="4904" xr:uid="{C069C3FE-E10D-43B9-A6BF-BF217F40A73F}"/>
    <cellStyle name="Normal 20 4 4" xfId="4879" xr:uid="{308AC48D-A35B-4E87-863B-392D261A25BE}"/>
    <cellStyle name="Normal 20 5" xfId="4468" xr:uid="{8FB8BD1E-8933-4262-8885-0601B296D845}"/>
    <cellStyle name="Normal 20 5 2" xfId="5495" xr:uid="{0968019E-EF1F-43D2-AD59-348FFACEDD11}"/>
    <cellStyle name="Normal 20 6" xfId="4801" xr:uid="{51446A28-AC2B-4494-9B16-2B78E3C550FD}"/>
    <cellStyle name="Normal 20 7" xfId="4864" xr:uid="{488EA992-B376-4BCC-8432-DC0DFD37AD3F}"/>
    <cellStyle name="Normal 20 8" xfId="4885" xr:uid="{28B8DCCE-A38E-4662-AA99-E07F38F26D53}"/>
    <cellStyle name="Normal 20 9" xfId="4884" xr:uid="{ACAC3413-8180-439E-A26C-A3D4564F2C16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26432219-11D5-4969-915D-1EC8AD1201D1}"/>
    <cellStyle name="Normal 21 3 2 2" xfId="5524" xr:uid="{8BF6848B-4B8E-4AD6-97BD-B6BAA9C8A92B}"/>
    <cellStyle name="Normal 21 3 3" xfId="4713" xr:uid="{F8A5FEA8-9771-4EF6-8B0B-9E899F225CAB}"/>
    <cellStyle name="Normal 21 4" xfId="4469" xr:uid="{BBBF06E8-86E3-4B41-B53F-687957D82874}"/>
    <cellStyle name="Normal 21 4 2" xfId="5525" xr:uid="{0BA458CE-3C27-4E1D-87CD-2D7B721E51EA}"/>
    <cellStyle name="Normal 21 4 3" xfId="4784" xr:uid="{6CD7A165-F697-40C4-B337-C7E4AC7FC514}"/>
    <cellStyle name="Normal 21 5" xfId="4905" xr:uid="{C5E9B9E0-07DD-434F-969D-43502628BAAC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2F43B91B-7FF9-4785-A200-C7A79EED4118}"/>
    <cellStyle name="Normal 22 3 3" xfId="4487" xr:uid="{A8140693-B090-44C0-A1DB-C305F5FCCC2C}"/>
    <cellStyle name="Normal 22 3 4" xfId="4859" xr:uid="{08588406-FAFC-41ED-9D21-7825DA0C81D9}"/>
    <cellStyle name="Normal 22 4" xfId="3668" xr:uid="{1FC7FC2B-4DAF-48EB-BD08-6EBC158583EB}"/>
    <cellStyle name="Normal 22 4 10" xfId="5523" xr:uid="{C458C0F5-CCE0-4F9A-A45F-BB1CB140C685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7FE1BB36-454E-4807-A2F3-7FB490A1C64B}"/>
    <cellStyle name="Normal 22 4 3 3" xfId="4916" xr:uid="{DBEDACFF-C691-46DD-A0D2-6275A9F2AB05}"/>
    <cellStyle name="Normal 22 4 3 4" xfId="5505" xr:uid="{23384369-F1C7-43A8-863C-CB4FFBA6EEDC}"/>
    <cellStyle name="Normal 22 4 3 5" xfId="5501" xr:uid="{289C5941-0270-4819-BA10-CEC3C26F58A7}"/>
    <cellStyle name="Normal 22 4 3 6" xfId="4785" xr:uid="{92241E9A-8BDB-49F2-9DEF-390FDDD9163C}"/>
    <cellStyle name="Normal 22 4 4" xfId="4860" xr:uid="{A2027212-1D20-415C-8E40-FAF23603F442}"/>
    <cellStyle name="Normal 22 4 5" xfId="4818" xr:uid="{1AC7B8D1-2030-4747-A15B-902C1F76D507}"/>
    <cellStyle name="Normal 22 4 6" xfId="4809" xr:uid="{F2E82A4C-50BD-40EE-8843-9AB089582588}"/>
    <cellStyle name="Normal 22 4 7" xfId="4808" xr:uid="{8E1E6E6C-2120-4A70-ACB4-A03AE15DCF27}"/>
    <cellStyle name="Normal 22 4 8" xfId="4807" xr:uid="{F2A56364-9B13-4AC6-9809-64112E4B94F6}"/>
    <cellStyle name="Normal 22 4 9" xfId="4806" xr:uid="{FEE2CAE0-5D98-49D7-A881-2489B1906D34}"/>
    <cellStyle name="Normal 22 5" xfId="4472" xr:uid="{97F37249-F920-4DF6-BF87-0C9CCDCCDF2D}"/>
    <cellStyle name="Normal 22 5 2" xfId="4906" xr:uid="{6C21A00E-7E8F-46CE-B946-88B60079CFF6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AE3A99F6-D18E-44C3-ABB8-9AAEE21AC967}"/>
    <cellStyle name="Normal 23 2 2 3" xfId="4861" xr:uid="{24C6B51A-8527-46AA-A6DA-5D883142DFC3}"/>
    <cellStyle name="Normal 23 2 2 4" xfId="4836" xr:uid="{0CD8F1A4-4977-4859-BCB3-0981A68D51B1}"/>
    <cellStyle name="Normal 23 2 3" xfId="4572" xr:uid="{EA02A35C-556D-4352-B529-8B4731D40F41}"/>
    <cellStyle name="Normal 23 2 3 2" xfId="4819" xr:uid="{A67A6BE0-F6C6-40ED-B46E-8904D006E73F}"/>
    <cellStyle name="Normal 23 2 4" xfId="4880" xr:uid="{0F35CB97-EBCF-4C5C-9BB2-68D9513AF102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284672DD-4597-48C8-BD6F-DD3919E3BDC8}"/>
    <cellStyle name="Normal 23 6" xfId="4907" xr:uid="{E9642D2C-78B3-4F50-A80A-7BE3876F410B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A180B6FE-28A9-4124-B33B-5255002059E8}"/>
    <cellStyle name="Normal 24 2 5" xfId="4909" xr:uid="{18491D57-4D99-44CD-B7E8-751AA2489875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37AEEEC2-C14E-44BD-A5D0-6751D51FE1B9}"/>
    <cellStyle name="Normal 24 6" xfId="4908" xr:uid="{3A9791C5-2095-46A7-A6E4-A51622294735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18925D25-FBBC-4A74-948D-D5302CCBA6F2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5530" xr:uid="{92807B88-92B9-4907-AB24-89E4F1FB8081}"/>
    <cellStyle name="Normal 25 5 3" xfId="4789" xr:uid="{E510C59E-369A-4DA6-98A8-8CAC865D82C5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F3698F22-3123-4CB8-9B20-3DD5162BDA1F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351C2509-7CF7-40CE-98E3-05340CE4F854}"/>
    <cellStyle name="Normal 27 5" xfId="5487" xr:uid="{678082B0-9BEF-40C8-8F7F-0DD98E7DF50C}"/>
    <cellStyle name="Normal 27 6" xfId="4803" xr:uid="{2A23A531-5DE3-4112-A444-A2BC59F3121C}"/>
    <cellStyle name="Normal 27 7" xfId="5499" xr:uid="{1B9F75FF-F9FC-457E-8E7E-77699A57E2D1}"/>
    <cellStyle name="Normal 27 8" xfId="4693" xr:uid="{CCCA0964-55CD-4E98-A53B-919BA5CADDCB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AEDDF15A-E1E9-4D36-B5DA-088DB71B3FD9}"/>
    <cellStyle name="Normal 3 2 5 3" xfId="5472" xr:uid="{528A958A-6FC8-451C-806E-5528A5035896}"/>
    <cellStyle name="Normal 3 2 5 4" xfId="4692" xr:uid="{76549D5A-89F9-4647-8553-3D48DADA78A5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B191BAFF-1504-412F-9085-20194A463712}"/>
    <cellStyle name="Normal 3 4 2 3" xfId="5531" xr:uid="{68BF94C8-F6FF-43B1-801E-C4ECE50DB85C}"/>
    <cellStyle name="Normal 3 4 3" xfId="4560" xr:uid="{6FE9DBBC-F0C4-4131-937D-B504FC092390}"/>
    <cellStyle name="Normal 3 5" xfId="4287" xr:uid="{046AE01D-A4D4-47BC-A4B9-2FC83F7E5298}"/>
    <cellStyle name="Normal 3 5 2" xfId="4573" xr:uid="{2C41BE8F-B6A0-4666-A092-ED91F048346C}"/>
    <cellStyle name="Normal 3 5 2 2" xfId="4839" xr:uid="{AC0899F9-AAB5-4861-948B-B454D42EA2B4}"/>
    <cellStyle name="Normal 3 5 3" xfId="4913" xr:uid="{00794540-1AB7-42A3-8184-CDC124AFB28C}"/>
    <cellStyle name="Normal 3 5 4" xfId="4881" xr:uid="{AF8E980A-0EB4-4DFC-AD09-8258EAD6E704}"/>
    <cellStyle name="Normal 3 6" xfId="83" xr:uid="{EC173372-2831-41ED-88C4-207DAEED39E8}"/>
    <cellStyle name="Normal 3 6 2" xfId="5503" xr:uid="{6B2C238E-377D-4998-B70D-983EC2F9BC1D}"/>
    <cellStyle name="Normal 3 6 2 2" xfId="5500" xr:uid="{E1F883F0-A2CD-4F97-B7AD-FEBE485B29BE}"/>
    <cellStyle name="Normal 3 6 3" xfId="5510" xr:uid="{F9C18D5E-38F8-4C3B-AAD3-831133680010}"/>
    <cellStyle name="Normal 3 6 4" xfId="4837" xr:uid="{9C3CFE2C-A6D7-4511-93DD-6C60C931C03E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BD4F21F4-0364-46FE-8A04-D39126E6DBE3}"/>
    <cellStyle name="Normal 4 2 3 2 3" xfId="5513" xr:uid="{17A68357-0441-488C-A26A-B2113606DAC9}"/>
    <cellStyle name="Normal 4 2 3 3" xfId="4566" xr:uid="{BE4FC7CD-F34D-4F1B-96B8-4C951C03170E}"/>
    <cellStyle name="Normal 4 2 3 3 2" xfId="4717" xr:uid="{4AD98EF1-2E57-4DE5-A303-3CC2A2964360}"/>
    <cellStyle name="Normal 4 2 3 4" xfId="4718" xr:uid="{0ED35469-0B78-4664-80BD-543E90BDCB8E}"/>
    <cellStyle name="Normal 4 2 3 5" xfId="4719" xr:uid="{24D259A9-2358-420E-B356-94D2243AFC67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218EC46C-92DD-449C-BBB4-F430D08C5458}"/>
    <cellStyle name="Normal 4 2 4 2 3" xfId="4862" xr:uid="{6BE0225A-2EC1-41B4-AFF0-CDD3F417E312}"/>
    <cellStyle name="Normal 4 2 4 2 4" xfId="4827" xr:uid="{96580568-0E79-4844-8501-0CF0577384CC}"/>
    <cellStyle name="Normal 4 2 4 3" xfId="4567" xr:uid="{12E74042-91BB-4385-858A-F89982E395B7}"/>
    <cellStyle name="Normal 4 2 4 3 2" xfId="4790" xr:uid="{DBB1AA4E-5AFE-4F73-A7D8-DCB3193C4AB9}"/>
    <cellStyle name="Normal 4 2 4 4" xfId="4882" xr:uid="{DB743C71-CB49-45A7-9BB8-28DFD018F621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7" xr:uid="{476E49D6-3A37-4FE0-866B-D36C457E1B5F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ECAE939C-2C08-44F9-BAD0-9424AF1D46B3}"/>
    <cellStyle name="Normal 4 3 4" xfId="699" xr:uid="{76085EC5-0529-4D74-A1F6-0D35DFA8D307}"/>
    <cellStyle name="Normal 4 3 4 2" xfId="4482" xr:uid="{CA580C14-4467-4359-83FA-4F1DD5AAABF4}"/>
    <cellStyle name="Normal 4 3 4 2 2" xfId="5528" xr:uid="{BAB97DFC-807A-45CA-B60C-4F213AA50CF5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2" xr:uid="{E1FD090D-BDF2-48A1-91DD-D4B3EFBDCF79}"/>
    <cellStyle name="Normal 4 4" xfId="3738" xr:uid="{FD6CD9AE-9EA2-45AF-84AA-DCD5B84564E0}"/>
    <cellStyle name="Normal 4 4 2" xfId="4281" xr:uid="{519939FC-48BF-4502-9F01-34B063D97408}"/>
    <cellStyle name="Normal 4 4 2 2" xfId="5521" xr:uid="{574DFEA8-8F42-4695-B07B-B3CE906D6FC3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5529" xr:uid="{2F6A4054-6CD9-4434-95E4-925A66A8490B}"/>
    <cellStyle name="Normal 4 4 4 3" xfId="4915" xr:uid="{CA31345D-23F5-464B-8104-6DB3B787BA07}"/>
    <cellStyle name="Normal 4 4 5" xfId="5511" xr:uid="{B87AB4C4-34C1-4063-A270-8BB78064D728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6" xr:uid="{77FFBA9D-5101-4AE4-833C-625EBF0CF842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754C66DF-446C-4ADA-B535-A8108041AF57}"/>
    <cellStyle name="Normal 45 2" xfId="5491" xr:uid="{4090CAC2-7B5A-471E-AB73-9741BAEAB7EF}"/>
    <cellStyle name="Normal 45 3" xfId="5490" xr:uid="{7773134B-631E-4778-AD15-BED95AE0896D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D0EBC94B-8A11-41C6-8EE5-8A5D47984A7B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4B2A9A6A-C778-49B8-BE0A-5AB1D0ABF013}"/>
    <cellStyle name="Normal 5 11 4" xfId="722" xr:uid="{808FA53A-B689-4E59-8801-716276933DAC}"/>
    <cellStyle name="Normal 5 11 4 2" xfId="4791" xr:uid="{041D3960-E882-412F-8959-DD2D15FA49FF}"/>
    <cellStyle name="Normal 5 11 4 3" xfId="4850" xr:uid="{715E08F5-7DBD-4C1E-AD20-168733BE7CA8}"/>
    <cellStyle name="Normal 5 11 4 4" xfId="4820" xr:uid="{7B7FB9E4-8373-40FB-8535-B87085BB84DB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6" xr:uid="{7EB6A223-ABCF-4C36-9463-BC4DC6684AAA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964D0620-B404-4A89-B265-9A186ABD5ECF}"/>
    <cellStyle name="Normal 5 2 2 2 2 2" xfId="4672" xr:uid="{D5C6A959-667D-43D1-AAF3-08B06DD16B4C}"/>
    <cellStyle name="Normal 5 2 2 2 3" xfId="4673" xr:uid="{4AF96B33-A698-4FFA-9033-C2C560C5F39E}"/>
    <cellStyle name="Normal 5 2 2 2 4" xfId="4840" xr:uid="{C13B6B08-0A1E-4BBF-AD8F-756D00C66BAF}"/>
    <cellStyle name="Normal 5 2 2 2 5" xfId="5468" xr:uid="{70ABE951-2791-410B-8A77-C646D00A7E7D}"/>
    <cellStyle name="Normal 5 2 2 2 6" xfId="4670" xr:uid="{79DB8D8F-D930-4F0F-8B96-99DE340570BD}"/>
    <cellStyle name="Normal 5 2 2 3" xfId="4674" xr:uid="{99F13DF3-3F05-4CA8-8972-B6C6FBBFCF19}"/>
    <cellStyle name="Normal 5 2 2 3 2" xfId="4675" xr:uid="{12BF8C4A-3EF0-4289-8383-8C1C485D2093}"/>
    <cellStyle name="Normal 5 2 2 4" xfId="4676" xr:uid="{BDCEB7BD-EB7F-4E04-8625-013352F9BCDE}"/>
    <cellStyle name="Normal 5 2 2 5" xfId="4689" xr:uid="{04480C59-5893-4841-84A2-DD27C0B684CC}"/>
    <cellStyle name="Normal 5 2 2 6" xfId="4810" xr:uid="{388E7B9B-F9A1-415C-B1A8-A29215D2D947}"/>
    <cellStyle name="Normal 5 2 2 7" xfId="5496" xr:uid="{BD8B9192-D51D-4C6D-B799-E0AD52B2EDC8}"/>
    <cellStyle name="Normal 5 2 2 8" xfId="4669" xr:uid="{F36E281B-0D01-428F-B783-A785FA3C408D}"/>
    <cellStyle name="Normal 5 2 3" xfId="4379" xr:uid="{3D93D95F-1BD9-416C-9A99-DD561FAA9933}"/>
    <cellStyle name="Normal 5 2 3 2" xfId="4645" xr:uid="{76A8864A-5186-4FC7-A979-D53475351AAC}"/>
    <cellStyle name="Normal 5 2 3 2 2" xfId="4679" xr:uid="{225AB49F-5732-41F1-9EDE-D9E5E08E2DC9}"/>
    <cellStyle name="Normal 5 2 3 2 3" xfId="4775" xr:uid="{6E2CBB39-3248-4B8C-9880-F706B4FA707A}"/>
    <cellStyle name="Normal 5 2 3 2 4" xfId="5469" xr:uid="{092E0BFA-9DCC-4F2C-A5B7-AED7F77EA264}"/>
    <cellStyle name="Normal 5 2 3 2 5" xfId="4678" xr:uid="{4FF779D5-26B2-4394-AA29-93EEFC34BB44}"/>
    <cellStyle name="Normal 5 2 3 3" xfId="4680" xr:uid="{F6AF287C-2CB0-4BBB-97A8-ED73C485385D}"/>
    <cellStyle name="Normal 5 2 3 3 2" xfId="4910" xr:uid="{EBBD62E9-B7DA-49E9-A846-BBC3F33C6775}"/>
    <cellStyle name="Normal 5 2 3 4" xfId="4695" xr:uid="{6FAFDB88-B474-489F-B261-E86ED363D880}"/>
    <cellStyle name="Normal 5 2 3 4 2" xfId="4883" xr:uid="{750D9572-F294-48A1-8A18-5AA9FAC819CE}"/>
    <cellStyle name="Normal 5 2 3 5" xfId="4811" xr:uid="{D05269F3-A4EB-4DE9-8A26-3FB53B574798}"/>
    <cellStyle name="Normal 5 2 3 6" xfId="5488" xr:uid="{E8B98E26-5F2D-438F-97EE-F5BF02397339}"/>
    <cellStyle name="Normal 5 2 3 7" xfId="5497" xr:uid="{E405D5E6-F87D-4017-BBE5-BC47FAED2AEC}"/>
    <cellStyle name="Normal 5 2 3 8" xfId="4677" xr:uid="{3B5B7D21-0EBE-4C0D-B11E-E9200442E38D}"/>
    <cellStyle name="Normal 5 2 4" xfId="4463" xr:uid="{3BDC48C5-D13C-4EC2-B528-694BF8E816E1}"/>
    <cellStyle name="Normal 5 2 4 2" xfId="4682" xr:uid="{9E8E5EE5-FB55-4FA4-B561-DF7866A61D04}"/>
    <cellStyle name="Normal 5 2 4 3" xfId="4681" xr:uid="{FAD18C44-F980-4DF5-BE59-B25EB5A78618}"/>
    <cellStyle name="Normal 5 2 5" xfId="4683" xr:uid="{6290FCF3-8BFB-4C26-92C0-0CF15B2D6455}"/>
    <cellStyle name="Normal 5 2 6" xfId="4668" xr:uid="{348C7371-B450-418F-A038-C720310F7EE3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0BB3205A-1623-4165-80F7-9A336E8D31DE}"/>
    <cellStyle name="Normal 5 4 2 6 4 3" xfId="4851" xr:uid="{FC0A744A-88CD-4198-A3E5-DF171CDD2A0A}"/>
    <cellStyle name="Normal 5 4 2 6 4 4" xfId="4825" xr:uid="{E5BC79E8-50FD-4C8E-8039-0278F0C95B0C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2FB4C133-E6C5-4461-8183-965F3993FC3D}"/>
    <cellStyle name="Normal 5 4 7 4 3" xfId="4852" xr:uid="{4B89D33C-8836-4FC0-8978-8748524D4387}"/>
    <cellStyle name="Normal 5 4 7 4 4" xfId="4824" xr:uid="{DD7FFF09-6B2B-4DB1-BF06-55A2C48D282A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36630A35-4B17-4A9D-9B88-BF8DECA79758}"/>
    <cellStyle name="Normal 5 5 3 2 2 2 3" xfId="4722" xr:uid="{351AA83B-4E11-4D3E-AA39-E037A944AF05}"/>
    <cellStyle name="Normal 5 5 3 2 2 3" xfId="955" xr:uid="{0B9A5734-1A3C-4682-8F6A-A2961F3F3809}"/>
    <cellStyle name="Normal 5 5 3 2 2 3 2" xfId="4723" xr:uid="{EFD21B3A-A2EF-4318-A906-E896BD9EC28F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316C3F91-7FB8-4890-BF27-E4A46E0243A9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6E529427-B7F0-4494-BA37-88FE7678CE9A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2B203776-ABDF-4449-8650-F4A5072E4653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47042354-0F77-42A6-A247-257F9CE40EAF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ECDFF600-89D9-4945-883C-59F9FF203DEA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B68DEA0B-3877-4954-B61F-CF85D9DCF169}"/>
    <cellStyle name="Normal 6 10 2 3" xfId="1299" xr:uid="{78ED2972-A832-4B12-A26A-7E53F0E44244}"/>
    <cellStyle name="Normal 6 10 2 4" xfId="1300" xr:uid="{70F04B64-70C0-4A7D-9AFB-9BD63129E3AD}"/>
    <cellStyle name="Normal 6 10 2 5" xfId="5515" xr:uid="{73DC8911-E206-4BFC-8D9D-0E05C0375AD7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B5FA591E-4F52-4C6F-873F-0740D1705499}"/>
    <cellStyle name="Normal 6 13 5" xfId="5486" xr:uid="{8EFCB6BA-3E3D-4A02-9DFE-836AABDF4425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FD3E42A4-2CD7-4AD1-A01A-4BDED9082A47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99B8EEDB-9968-409C-AAAF-D30E9E2B3467}"/>
    <cellStyle name="Normal 6 4 3 2 2 2 3" xfId="4730" xr:uid="{3322F75E-D2C4-4184-8350-417C27D3A843}"/>
    <cellStyle name="Normal 6 4 3 2 2 3" xfId="1535" xr:uid="{54EDD147-8464-49D6-9FD8-FBE229AE6C84}"/>
    <cellStyle name="Normal 6 4 3 2 2 3 2" xfId="4731" xr:uid="{C00F2832-0887-4D0F-A55B-FA8AB843B9B5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32C23E4F-5710-4BE5-B9A3-D0DF3F922122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186E1F4C-6267-4748-9A22-F77E571B1278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BA42E49A-1F49-470F-B79D-2E15CE0071E2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03740F96-1134-4BAD-BAF5-7E8AA3FFA1E8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24700451-D4FB-4708-9721-31C06D0BD689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506A2931-6F7C-4AF5-B4A0-32D6538D7ADA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798D18E2-3DC5-43C8-96A1-AD125507FD56}"/>
    <cellStyle name="Normal 7 2 7 4 3" xfId="4854" xr:uid="{98397F7D-F042-4BC2-B25A-CEEE6906C26B}"/>
    <cellStyle name="Normal 7 2 7 4 4" xfId="4822" xr:uid="{E2595951-30F2-46FF-84A1-D0001257A8D8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DB65709D-D8A2-4E04-873A-09AB384C58BC}"/>
    <cellStyle name="Normal 7 3 3 2 2 2 3" xfId="4738" xr:uid="{8948393C-B86E-4E2F-8E0D-C74719A62C32}"/>
    <cellStyle name="Normal 7 3 3 2 2 3" xfId="2119" xr:uid="{59EE3DA1-DB0B-4770-AA07-504ACC639355}"/>
    <cellStyle name="Normal 7 3 3 2 2 3 2" xfId="4739" xr:uid="{C9C2DA4F-7D74-4879-9DFA-EF390CC81C3F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751CEAD6-92FB-48C6-9B12-A26FCDBDDE09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CC89D0D3-5B77-491C-970C-1D40DC575C42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3E9F82F3-FC3A-43F4-BF88-83EF929F57F5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F5CD4766-1581-4039-B299-F128A4D6FE1E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9C759D5F-9B1F-4702-9A84-DF4E681C9D01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D8BC2943-DF8F-4065-9334-A6D742723F28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DE4D4F12-7B65-4673-8DD7-DE2745496AF7}"/>
    <cellStyle name="Normal 7 9 4" xfId="2478" xr:uid="{E54CEC28-D8CE-4A63-B422-E849457E4CFD}"/>
    <cellStyle name="Normal 7 9 4 2" xfId="4792" xr:uid="{A3D3EA3F-D629-4B59-99B7-BD1BD85C6AD5}"/>
    <cellStyle name="Normal 7 9 4 3" xfId="4856" xr:uid="{08BE3782-F6AE-46B9-AB54-8C58B05A6133}"/>
    <cellStyle name="Normal 7 9 4 4" xfId="4821" xr:uid="{1FA5FACE-E42E-4B3B-9E01-C4ABEED04088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ED570573-DDA7-4A1F-B902-0E1A49DD57FB}"/>
    <cellStyle name="Normal 8 3 3 2 2 2 3" xfId="4746" xr:uid="{24B12355-8E03-49FB-8FB1-2481C89AE68A}"/>
    <cellStyle name="Normal 8 3 3 2 2 3" xfId="2711" xr:uid="{61611B3B-040E-4461-B4C8-0DDB13582815}"/>
    <cellStyle name="Normal 8 3 3 2 2 3 2" xfId="4747" xr:uid="{7CFC7880-2B01-4360-B9EE-501613CBF76B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B2AEAA9B-1B5E-4794-98FF-3F4745B1F0E0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CBA31C7A-59CB-47D5-8A7C-F1084A18E9B6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2C32487F-B8E3-45C2-AABD-0B35F2F7C308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C03F6412-6FA7-4522-8B95-8E01BBD77810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F85FEFD0-14AF-421C-81A9-D719ADF0678E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B122E566-2435-443E-9123-4200340B762E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D8B07E36-BA4C-4ADF-94B7-416FFB7BE7F6}"/>
    <cellStyle name="Normal 8 9 4" xfId="3070" xr:uid="{536FF2B0-038F-4AE5-9FE7-52C6BA46A005}"/>
    <cellStyle name="Normal 8 9 4 2" xfId="4794" xr:uid="{CD0B436A-96F5-46BD-AB9B-A168211EBC89}"/>
    <cellStyle name="Normal 8 9 4 3" xfId="4858" xr:uid="{FA8D9C31-2534-44DD-8F9B-32E0D9182A0E}"/>
    <cellStyle name="Normal 8 9 4 4" xfId="4823" xr:uid="{03B12305-BC3D-4B6C-9AE8-FD17945191BF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8097D939-7009-4DB5-A3D7-162EB4774D3D}"/>
    <cellStyle name="Normal 9 3 3 3 2 2 3" xfId="4238" xr:uid="{5EC2DB2A-3429-4C68-9A9E-182529ED8F67}"/>
    <cellStyle name="Normal 9 3 3 3 2 2 3 2" xfId="4934" xr:uid="{42D46AB6-0783-4F4E-92A8-8B0054CEBC71}"/>
    <cellStyle name="Normal 9 3 3 3 2 3" xfId="3175" xr:uid="{85E4EB72-0899-4CDE-B2A3-D779D0CB8684}"/>
    <cellStyle name="Normal 9 3 3 3 2 3 2" xfId="4239" xr:uid="{0D35D169-A9E1-4217-A710-3312CC798062}"/>
    <cellStyle name="Normal 9 3 3 3 2 3 2 2" xfId="4936" xr:uid="{77AD9622-A482-43D3-8DC4-85CEC5569A6E}"/>
    <cellStyle name="Normal 9 3 3 3 2 3 3" xfId="4935" xr:uid="{B695756D-212F-4CCD-BFFE-AA9BB26C64F1}"/>
    <cellStyle name="Normal 9 3 3 3 2 4" xfId="3176" xr:uid="{FF234467-C34C-4526-9E6D-A8AAC1711BAD}"/>
    <cellStyle name="Normal 9 3 3 3 2 4 2" xfId="4937" xr:uid="{D330021D-8026-4C62-9891-68F047362FA2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CD9AF609-DF92-4484-B9BE-28D17BD3F288}"/>
    <cellStyle name="Normal 9 3 3 3 3 2 3" xfId="4939" xr:uid="{10410A7F-E0D1-429A-BD8F-66A7CA487D2C}"/>
    <cellStyle name="Normal 9 3 3 3 3 3" xfId="4242" xr:uid="{75AF3F6B-4569-446D-9042-B4223F0A5F58}"/>
    <cellStyle name="Normal 9 3 3 3 3 3 2" xfId="4941" xr:uid="{20B34A6A-2B15-4E93-912B-E53F06DC00B8}"/>
    <cellStyle name="Normal 9 3 3 3 3 4" xfId="4938" xr:uid="{A2EE94DF-0196-493F-A3E3-1F62A06970C4}"/>
    <cellStyle name="Normal 9 3 3 3 4" xfId="3178" xr:uid="{FAA61678-B95A-4658-BF1B-C0F2FEF8E4A4}"/>
    <cellStyle name="Normal 9 3 3 3 4 2" xfId="4243" xr:uid="{327ADF0C-6426-4F53-9C38-1819753EFB63}"/>
    <cellStyle name="Normal 9 3 3 3 4 2 2" xfId="4943" xr:uid="{C8F566F8-412A-4018-8CFB-70D9F375304B}"/>
    <cellStyle name="Normal 9 3 3 3 4 3" xfId="4942" xr:uid="{A1899CB4-3B88-4913-8685-903582E14841}"/>
    <cellStyle name="Normal 9 3 3 3 5" xfId="3179" xr:uid="{09A1ACBC-C0CB-4C1A-8729-8B9CDF8C6C5B}"/>
    <cellStyle name="Normal 9 3 3 3 5 2" xfId="4944" xr:uid="{1B4146E2-B14F-48E5-A29C-FB16C901FD1E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F8429BDA-A85F-4172-902F-244041F36B6D}"/>
    <cellStyle name="Normal 9 3 3 4 2 2 3" xfId="4947" xr:uid="{981566C3-0630-4265-A1A3-5832E6967CA8}"/>
    <cellStyle name="Normal 9 3 3 4 2 3" xfId="4246" xr:uid="{6C0DE8CA-5730-4C8F-A9EC-F72076C6D58A}"/>
    <cellStyle name="Normal 9 3 3 4 2 3 2" xfId="4949" xr:uid="{AB5F5323-F27D-4B62-BB5A-CB3C20CDBBD6}"/>
    <cellStyle name="Normal 9 3 3 4 2 4" xfId="4946" xr:uid="{96E4896A-B619-4CA3-B58B-E0E943E0764E}"/>
    <cellStyle name="Normal 9 3 3 4 3" xfId="3182" xr:uid="{635E208F-86A3-4AB7-9738-B6A06CB3C906}"/>
    <cellStyle name="Normal 9 3 3 4 3 2" xfId="4247" xr:uid="{A8D1A167-6002-4C17-84E2-4A455CFC55EE}"/>
    <cellStyle name="Normal 9 3 3 4 3 2 2" xfId="4951" xr:uid="{1F3122B1-15F7-4E19-A910-3D5B4E4E223B}"/>
    <cellStyle name="Normal 9 3 3 4 3 3" xfId="4950" xr:uid="{CED6C252-F450-4C06-814E-BD2CB9AD20BD}"/>
    <cellStyle name="Normal 9 3 3 4 4" xfId="3183" xr:uid="{E098A52F-FD89-44CF-9487-669FF6468F75}"/>
    <cellStyle name="Normal 9 3 3 4 4 2" xfId="4952" xr:uid="{8F5DB4C9-4109-4ACE-9243-9409B3DD7837}"/>
    <cellStyle name="Normal 9 3 3 4 5" xfId="4945" xr:uid="{840171B9-8256-49F4-9C73-0720767A4B39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2381A9C8-7850-4FCF-AFAD-FB70AF7A1BE5}"/>
    <cellStyle name="Normal 9 3 3 5 2 3" xfId="4954" xr:uid="{438FAF89-AC43-4852-93E3-E938F7612797}"/>
    <cellStyle name="Normal 9 3 3 5 3" xfId="3186" xr:uid="{F5A394A9-821F-408B-884A-6587DD2A7753}"/>
    <cellStyle name="Normal 9 3 3 5 3 2" xfId="4956" xr:uid="{B8CA784E-CFCF-4052-A967-134722636205}"/>
    <cellStyle name="Normal 9 3 3 5 4" xfId="3187" xr:uid="{673F3A29-4FF4-449F-A591-44EDFB635A51}"/>
    <cellStyle name="Normal 9 3 3 5 4 2" xfId="4957" xr:uid="{1FDE510E-3A49-4FEA-94AC-9CA8BFDF257C}"/>
    <cellStyle name="Normal 9 3 3 5 5" xfId="4953" xr:uid="{7308E05F-CD77-4678-8338-7A3CD15A9DBF}"/>
    <cellStyle name="Normal 9 3 3 6" xfId="3188" xr:uid="{C450359E-1F3A-45B5-A2FF-BCCF081E102A}"/>
    <cellStyle name="Normal 9 3 3 6 2" xfId="4249" xr:uid="{E3FDC8C8-FEA9-4756-B2B8-70E5900D1294}"/>
    <cellStyle name="Normal 9 3 3 6 2 2" xfId="4959" xr:uid="{387114C0-0BC5-42EE-B9B7-3BCB0BA1BD8D}"/>
    <cellStyle name="Normal 9 3 3 6 3" xfId="4958" xr:uid="{02541AF3-0FA7-4B0B-B41C-58D7C7FBD24E}"/>
    <cellStyle name="Normal 9 3 3 7" xfId="3189" xr:uid="{B65396C8-6144-4577-B70A-7A0F4766CBEF}"/>
    <cellStyle name="Normal 9 3 3 7 2" xfId="4960" xr:uid="{D21127AF-DF2F-401B-86F6-43951765A9AF}"/>
    <cellStyle name="Normal 9 3 3 8" xfId="3190" xr:uid="{49F58DF3-23CF-40F1-B1C5-BF29FD744974}"/>
    <cellStyle name="Normal 9 3 3 8 2" xfId="4961" xr:uid="{C5C37F4C-552A-4500-9244-7B6C531F698E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F0C31530-4711-44FE-B258-E28C0039F5E4}"/>
    <cellStyle name="Normal 9 3 4 2 2 2 3" xfId="4965" xr:uid="{A8E9F528-C3C1-4F27-8C5A-5A50D9256715}"/>
    <cellStyle name="Normal 9 3 4 2 2 3" xfId="3195" xr:uid="{402E439A-DB24-4ED0-9CC6-488A5F999901}"/>
    <cellStyle name="Normal 9 3 4 2 2 3 2" xfId="4967" xr:uid="{C239970D-EBA7-4E03-A16A-6C85C6BC693E}"/>
    <cellStyle name="Normal 9 3 4 2 2 4" xfId="3196" xr:uid="{56B6DAED-1368-4989-BC5D-03577D2F313D}"/>
    <cellStyle name="Normal 9 3 4 2 2 4 2" xfId="4968" xr:uid="{3A3E09FE-6620-41F5-92D0-0CDB874F8529}"/>
    <cellStyle name="Normal 9 3 4 2 2 5" xfId="4964" xr:uid="{E34C8608-9F38-4107-A695-70AE082FA112}"/>
    <cellStyle name="Normal 9 3 4 2 3" xfId="3197" xr:uid="{AE0C72F5-C65C-40F8-997A-BE82FE4AAEF2}"/>
    <cellStyle name="Normal 9 3 4 2 3 2" xfId="4251" xr:uid="{74522319-1DFD-4241-AD02-C95B2C2F3055}"/>
    <cellStyle name="Normal 9 3 4 2 3 2 2" xfId="4970" xr:uid="{EAEC75E2-E8C2-44A3-95CE-A4335D545893}"/>
    <cellStyle name="Normal 9 3 4 2 3 3" xfId="4969" xr:uid="{7AB46D96-0E8C-4071-9933-05E35FA4405F}"/>
    <cellStyle name="Normal 9 3 4 2 4" xfId="3198" xr:uid="{1964B088-DD81-4689-8774-DC35D99AC0A7}"/>
    <cellStyle name="Normal 9 3 4 2 4 2" xfId="4971" xr:uid="{67DA3477-9EC4-46B7-AEBF-F943DCE676D2}"/>
    <cellStyle name="Normal 9 3 4 2 5" xfId="3199" xr:uid="{85AA862A-566A-4298-95CA-001900BFF469}"/>
    <cellStyle name="Normal 9 3 4 2 5 2" xfId="4972" xr:uid="{388F74C5-F3AA-4C4C-B7EE-69020DB59684}"/>
    <cellStyle name="Normal 9 3 4 2 6" xfId="4963" xr:uid="{62C0DE75-6931-49DD-BB6F-AA50221F6DAB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291F7793-8D06-47D9-AE20-DAC269A3785F}"/>
    <cellStyle name="Normal 9 3 4 3 2 3" xfId="4974" xr:uid="{51F2ECBD-5C53-4211-8085-31E4201DFF1C}"/>
    <cellStyle name="Normal 9 3 4 3 3" xfId="3202" xr:uid="{859E553D-2322-4DB5-9E80-3DCC002E1CE7}"/>
    <cellStyle name="Normal 9 3 4 3 3 2" xfId="4976" xr:uid="{8757A842-283D-4924-B6E9-BCDDFEFF54BE}"/>
    <cellStyle name="Normal 9 3 4 3 4" xfId="3203" xr:uid="{C9E2BC69-2D11-4B5E-8793-867FEC47FD74}"/>
    <cellStyle name="Normal 9 3 4 3 4 2" xfId="4977" xr:uid="{6B100E5C-B0EC-43CD-AB0B-A2750AD5623D}"/>
    <cellStyle name="Normal 9 3 4 3 5" xfId="4973" xr:uid="{994809EE-6F6D-4F5D-B1B3-FACA910F85D4}"/>
    <cellStyle name="Normal 9 3 4 4" xfId="3204" xr:uid="{B7E52E64-CF8F-4FA1-BD38-E40D2DE1CA8F}"/>
    <cellStyle name="Normal 9 3 4 4 2" xfId="3205" xr:uid="{6A5A9A9D-6477-4EC3-91D0-8634064021F4}"/>
    <cellStyle name="Normal 9 3 4 4 2 2" xfId="4979" xr:uid="{B4404CD8-718A-4DF8-878C-42E5B04E04B7}"/>
    <cellStyle name="Normal 9 3 4 4 3" xfId="3206" xr:uid="{BE61994C-C61D-45B9-A15A-8CA2F75F275C}"/>
    <cellStyle name="Normal 9 3 4 4 3 2" xfId="4980" xr:uid="{6F1E598F-AF21-4069-80A9-E46523ED1172}"/>
    <cellStyle name="Normal 9 3 4 4 4" xfId="3207" xr:uid="{38B0C644-8565-442D-8A70-0CDFD71267BE}"/>
    <cellStyle name="Normal 9 3 4 4 4 2" xfId="4981" xr:uid="{12D49E25-8B1A-432F-8AC8-0DBD841D19B8}"/>
    <cellStyle name="Normal 9 3 4 4 5" xfId="4978" xr:uid="{B91B0D0C-130B-4B60-8CC3-5294BB8B4905}"/>
    <cellStyle name="Normal 9 3 4 5" xfId="3208" xr:uid="{F3E6D4C4-EA5D-43E6-AA16-6FCFED5CAC01}"/>
    <cellStyle name="Normal 9 3 4 5 2" xfId="4982" xr:uid="{7749CD6C-BF23-4CE2-967D-EF542DEF6016}"/>
    <cellStyle name="Normal 9 3 4 6" xfId="3209" xr:uid="{803A3E4C-71C6-4C73-BF27-0215576BC0DE}"/>
    <cellStyle name="Normal 9 3 4 6 2" xfId="4983" xr:uid="{C07979FD-4FD2-418B-8FAA-13E395787F7B}"/>
    <cellStyle name="Normal 9 3 4 7" xfId="3210" xr:uid="{2D7083F8-557C-4B17-B563-D93C0384D675}"/>
    <cellStyle name="Normal 9 3 4 7 2" xfId="4984" xr:uid="{2B4ADFA1-4CE1-419D-8973-BDFBD1590275}"/>
    <cellStyle name="Normal 9 3 4 8" xfId="4962" xr:uid="{348F2D25-F92C-40AB-A309-52550B6BCD33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E09A7B2E-489C-47FC-BCC3-D1C7A1B5FB8E}"/>
    <cellStyle name="Normal 9 3 5 2 2 2 3" xfId="4988" xr:uid="{62FE6F90-E00F-4965-AA77-D41DA3352A06}"/>
    <cellStyle name="Normal 9 3 5 2 2 3" xfId="4255" xr:uid="{CDCA4BF1-82E3-45DD-8C87-BEDE17AF3A01}"/>
    <cellStyle name="Normal 9 3 5 2 2 3 2" xfId="4990" xr:uid="{5528CCAA-1AE5-45A7-AA68-13104B6988A9}"/>
    <cellStyle name="Normal 9 3 5 2 2 4" xfId="4987" xr:uid="{2F0F21BB-CCC3-47C9-BC38-18956706A7F1}"/>
    <cellStyle name="Normal 9 3 5 2 3" xfId="3214" xr:uid="{E9D1AAEF-09A2-445F-BED7-13D463E938FC}"/>
    <cellStyle name="Normal 9 3 5 2 3 2" xfId="4256" xr:uid="{2E65939E-F180-4EF8-9329-2AEA0F8150D2}"/>
    <cellStyle name="Normal 9 3 5 2 3 2 2" xfId="4992" xr:uid="{2CAEB9F6-801E-4B22-8DD9-DC9793252E52}"/>
    <cellStyle name="Normal 9 3 5 2 3 3" xfId="4991" xr:uid="{6E8AA6C2-A51C-4920-9384-50D07BEA01DF}"/>
    <cellStyle name="Normal 9 3 5 2 4" xfId="3215" xr:uid="{B907F800-23B2-472F-AB26-899EAA492952}"/>
    <cellStyle name="Normal 9 3 5 2 4 2" xfId="4993" xr:uid="{A33EDBA1-2E4D-4FC3-A0D3-27532AE2070C}"/>
    <cellStyle name="Normal 9 3 5 2 5" xfId="4986" xr:uid="{F28FED61-C5C5-4D9B-95F7-2F42EE5B8D90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E90E96B9-68D4-438B-8C17-B019786B86E3}"/>
    <cellStyle name="Normal 9 3 5 3 2 3" xfId="4995" xr:uid="{5F4025EC-608F-4A0A-AD1D-85CB3656CC91}"/>
    <cellStyle name="Normal 9 3 5 3 3" xfId="3218" xr:uid="{D376B54B-4288-4988-92BA-FE9EEEB32519}"/>
    <cellStyle name="Normal 9 3 5 3 3 2" xfId="4997" xr:uid="{56CD5104-4A1A-43D6-96F7-C9CCE7BD3B55}"/>
    <cellStyle name="Normal 9 3 5 3 4" xfId="3219" xr:uid="{7B79ED67-678A-4700-95E9-FD42624D2D91}"/>
    <cellStyle name="Normal 9 3 5 3 4 2" xfId="4998" xr:uid="{A807E32F-A541-4A95-890E-162C0B3D957D}"/>
    <cellStyle name="Normal 9 3 5 3 5" xfId="4994" xr:uid="{6FA0DFBD-A1AC-4FAE-BAE2-E60B0BC2A1D0}"/>
    <cellStyle name="Normal 9 3 5 4" xfId="3220" xr:uid="{E37FD5A4-8D85-4AF9-8746-2A27AD14D583}"/>
    <cellStyle name="Normal 9 3 5 4 2" xfId="4258" xr:uid="{D6C9FA30-B072-4839-ACB0-40FDE19D79FB}"/>
    <cellStyle name="Normal 9 3 5 4 2 2" xfId="5000" xr:uid="{11A4B4D8-B123-42B8-9AED-B3D0679298D5}"/>
    <cellStyle name="Normal 9 3 5 4 3" xfId="4999" xr:uid="{34B5C87C-C7F9-4BED-A09B-57E568AA91C4}"/>
    <cellStyle name="Normal 9 3 5 5" xfId="3221" xr:uid="{81B55BE6-F6F2-41F3-B85B-B0837804FE64}"/>
    <cellStyle name="Normal 9 3 5 5 2" xfId="5001" xr:uid="{2E8DB257-D8A1-41E4-A04C-65EBA42CF3DE}"/>
    <cellStyle name="Normal 9 3 5 6" xfId="3222" xr:uid="{3A11D87E-9994-4FC6-809F-B4E217F15DB3}"/>
    <cellStyle name="Normal 9 3 5 6 2" xfId="5002" xr:uid="{26BCCF70-A71E-4E00-9017-68F52B843F60}"/>
    <cellStyle name="Normal 9 3 5 7" xfId="4985" xr:uid="{ABC94913-4601-4C8C-80B8-822517E60E31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24315D98-332F-4067-A177-5CF0AED94F76}"/>
    <cellStyle name="Normal 9 3 6 2 2 3" xfId="5005" xr:uid="{CA44F527-F8C2-4935-A77A-2EEDF64DBB5E}"/>
    <cellStyle name="Normal 9 3 6 2 3" xfId="3226" xr:uid="{BFB16D22-425E-4A4C-9E8B-76A55139CE48}"/>
    <cellStyle name="Normal 9 3 6 2 3 2" xfId="5007" xr:uid="{D1DB7062-9020-4FE0-9E67-58AE1300927E}"/>
    <cellStyle name="Normal 9 3 6 2 4" xfId="3227" xr:uid="{DEE05BC0-CAED-4A4E-AA58-32B1C758C8FE}"/>
    <cellStyle name="Normal 9 3 6 2 4 2" xfId="5008" xr:uid="{D7744F67-4706-49EF-922E-1C2A12AD9B85}"/>
    <cellStyle name="Normal 9 3 6 2 5" xfId="5004" xr:uid="{5A88EC4E-CBE3-44F9-988A-D6E16AFF0F8C}"/>
    <cellStyle name="Normal 9 3 6 3" xfId="3228" xr:uid="{9B268206-27D9-4036-B757-17A679EBF9F6}"/>
    <cellStyle name="Normal 9 3 6 3 2" xfId="4260" xr:uid="{F4A59E7F-A319-4A3D-BDFE-4A802922E196}"/>
    <cellStyle name="Normal 9 3 6 3 2 2" xfId="5010" xr:uid="{B9222390-7115-488F-804C-0D9F083577A8}"/>
    <cellStyle name="Normal 9 3 6 3 3" xfId="5009" xr:uid="{662185C8-DE39-4FB0-B831-688847923009}"/>
    <cellStyle name="Normal 9 3 6 4" xfId="3229" xr:uid="{2A25F579-A2F9-4E80-98F9-BE1CA3AA2300}"/>
    <cellStyle name="Normal 9 3 6 4 2" xfId="5011" xr:uid="{E2837B8B-6133-4704-9227-4771CE180694}"/>
    <cellStyle name="Normal 9 3 6 5" xfId="3230" xr:uid="{A38065C7-B910-4346-8B42-57F6B4E3B824}"/>
    <cellStyle name="Normal 9 3 6 5 2" xfId="5012" xr:uid="{858B62F6-3620-4024-9D38-AEDA92D7A21D}"/>
    <cellStyle name="Normal 9 3 6 6" xfId="5003" xr:uid="{D0FF8BE1-4546-48E0-8603-08C26D43063D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BEA88EE0-0CE4-402F-B239-DF7280163501}"/>
    <cellStyle name="Normal 9 3 7 2 3" xfId="5014" xr:uid="{A5BD7570-5061-4ABB-8809-1C7CC3BAA829}"/>
    <cellStyle name="Normal 9 3 7 3" xfId="3233" xr:uid="{38775F42-C864-4A35-9A6E-6EB8D771FAB3}"/>
    <cellStyle name="Normal 9 3 7 3 2" xfId="5016" xr:uid="{671EDC52-AA17-4FF9-B863-27113FDDD8DD}"/>
    <cellStyle name="Normal 9 3 7 4" xfId="3234" xr:uid="{7F377F1D-7586-4C1C-AC60-FA8942F86B23}"/>
    <cellStyle name="Normal 9 3 7 4 2" xfId="5017" xr:uid="{53A200E3-26A5-433A-A0D7-CED70EBC0F4D}"/>
    <cellStyle name="Normal 9 3 7 5" xfId="5013" xr:uid="{7AA3C14E-7057-4FB6-A9D0-CAAC66AF1175}"/>
    <cellStyle name="Normal 9 3 8" xfId="3235" xr:uid="{3EE253FF-82BE-49E8-B59F-DC9BEF7DAF32}"/>
    <cellStyle name="Normal 9 3 8 2" xfId="3236" xr:uid="{41429C95-83AF-4EE0-A816-07E56C62A355}"/>
    <cellStyle name="Normal 9 3 8 2 2" xfId="5019" xr:uid="{B57B7932-E22A-4443-93B6-A362207525C6}"/>
    <cellStyle name="Normal 9 3 8 3" xfId="3237" xr:uid="{F8F46510-84F2-451B-872B-5E61B548F04B}"/>
    <cellStyle name="Normal 9 3 8 3 2" xfId="5020" xr:uid="{43822E6B-7FB6-40DB-ACB0-B2AD0126DC13}"/>
    <cellStyle name="Normal 9 3 8 4" xfId="3238" xr:uid="{5B25F764-DE19-4C03-9C12-57F7E42DB5E6}"/>
    <cellStyle name="Normal 9 3 8 4 2" xfId="5021" xr:uid="{68A38A5C-37E7-41B7-8750-D0E752F938DE}"/>
    <cellStyle name="Normal 9 3 8 5" xfId="5018" xr:uid="{4350F790-E89A-476A-A47D-2342C7ADB814}"/>
    <cellStyle name="Normal 9 3 9" xfId="3239" xr:uid="{4F151668-A318-42FE-9B66-03C6CECE435F}"/>
    <cellStyle name="Normal 9 3 9 2" xfId="5022" xr:uid="{07CEC486-3B7D-4DCB-92AC-F7A9F542CFA0}"/>
    <cellStyle name="Normal 9 4" xfId="3240" xr:uid="{B36AF820-063D-4106-AA68-C19939629719}"/>
    <cellStyle name="Normal 9 4 10" xfId="3241" xr:uid="{05587996-56E9-472F-9AEA-D541525D9EDB}"/>
    <cellStyle name="Normal 9 4 10 2" xfId="5024" xr:uid="{4177039B-F067-46BC-B974-77271F33F658}"/>
    <cellStyle name="Normal 9 4 11" xfId="3242" xr:uid="{D10EDA6B-A4CA-4A9B-A25A-EB03B9568D01}"/>
    <cellStyle name="Normal 9 4 11 2" xfId="5025" xr:uid="{7520A2D8-1325-4B9E-94DB-5D66CB16DF21}"/>
    <cellStyle name="Normal 9 4 12" xfId="5023" xr:uid="{199C044D-E570-4D89-97C3-FA015D5BBA8F}"/>
    <cellStyle name="Normal 9 4 2" xfId="3243" xr:uid="{8AC80D2C-D820-4EC4-8604-A26386C0B4D5}"/>
    <cellStyle name="Normal 9 4 2 10" xfId="5026" xr:uid="{7AC20451-C6C1-47E1-8924-08E7E61493D1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F814E894-8559-4516-9B51-41862566A038}"/>
    <cellStyle name="Normal 9 4 2 2 2 2 2 3" xfId="5030" xr:uid="{4EDFB251-0861-4289-8682-25179FAECA79}"/>
    <cellStyle name="Normal 9 4 2 2 2 2 3" xfId="3248" xr:uid="{4EC5BD16-BFA6-4F0A-8F5C-336B40266A81}"/>
    <cellStyle name="Normal 9 4 2 2 2 2 3 2" xfId="5032" xr:uid="{8C9632B5-277D-4395-B97C-72811FB7FD0C}"/>
    <cellStyle name="Normal 9 4 2 2 2 2 4" xfId="3249" xr:uid="{61228715-DA0D-4526-8B76-26E7220A911F}"/>
    <cellStyle name="Normal 9 4 2 2 2 2 4 2" xfId="5033" xr:uid="{19E0B8ED-CB34-46C5-BBCF-5BBBD410C325}"/>
    <cellStyle name="Normal 9 4 2 2 2 2 5" xfId="5029" xr:uid="{7516CFBD-FF02-4FCA-84A2-BC50A1C3B05B}"/>
    <cellStyle name="Normal 9 4 2 2 2 3" xfId="3250" xr:uid="{044B7EE5-169B-45B6-BB06-F969673A29EC}"/>
    <cellStyle name="Normal 9 4 2 2 2 3 2" xfId="3251" xr:uid="{9934C75E-97DC-4A5F-92D9-9BB9518D6B7A}"/>
    <cellStyle name="Normal 9 4 2 2 2 3 2 2" xfId="5035" xr:uid="{C9342F3A-BD73-45CD-A6FF-734B22A95BC7}"/>
    <cellStyle name="Normal 9 4 2 2 2 3 3" xfId="3252" xr:uid="{CC6D834B-C4D9-4194-84D9-E271FA2738D2}"/>
    <cellStyle name="Normal 9 4 2 2 2 3 3 2" xfId="5036" xr:uid="{79D72962-D608-4C2A-A573-A1DC373D8831}"/>
    <cellStyle name="Normal 9 4 2 2 2 3 4" xfId="3253" xr:uid="{C0DFF6F1-8303-4F5C-BA12-2A0C67856970}"/>
    <cellStyle name="Normal 9 4 2 2 2 3 4 2" xfId="5037" xr:uid="{04B33CAE-8D5A-43C9-A354-753BCD6332E3}"/>
    <cellStyle name="Normal 9 4 2 2 2 3 5" xfId="5034" xr:uid="{D3D07FE1-64A0-41AE-9E0A-EA4467483154}"/>
    <cellStyle name="Normal 9 4 2 2 2 4" xfId="3254" xr:uid="{8E6B803C-95FC-4CC7-BD71-A248E7196F0B}"/>
    <cellStyle name="Normal 9 4 2 2 2 4 2" xfId="5038" xr:uid="{4E61A8F2-A6DB-4867-9BF2-999CA384FD4D}"/>
    <cellStyle name="Normal 9 4 2 2 2 5" xfId="3255" xr:uid="{1586594D-1969-4E74-AE57-6F0C25308D6E}"/>
    <cellStyle name="Normal 9 4 2 2 2 5 2" xfId="5039" xr:uid="{F3F3548A-23A1-4F97-BE1D-27D2661BC484}"/>
    <cellStyle name="Normal 9 4 2 2 2 6" xfId="3256" xr:uid="{8EF72C3A-1B20-4919-A3FF-7A4971B0B7F8}"/>
    <cellStyle name="Normal 9 4 2 2 2 6 2" xfId="5040" xr:uid="{97D5FEAA-C1F6-4F47-B51A-53DB7EB4114C}"/>
    <cellStyle name="Normal 9 4 2 2 2 7" xfId="5028" xr:uid="{3BBE3459-91C8-472E-8DCB-A5B87248EDDD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8F0CAFA1-8738-4381-8330-5CC54549C69E}"/>
    <cellStyle name="Normal 9 4 2 2 3 2 3" xfId="3260" xr:uid="{6F8DDBC6-3E3A-40CD-A4F4-C1180DC5667B}"/>
    <cellStyle name="Normal 9 4 2 2 3 2 3 2" xfId="5044" xr:uid="{277B24D5-6A78-49B0-97D9-6CF36F4D807C}"/>
    <cellStyle name="Normal 9 4 2 2 3 2 4" xfId="3261" xr:uid="{219981AE-239B-4A9A-8E59-0EE983D2BF3D}"/>
    <cellStyle name="Normal 9 4 2 2 3 2 4 2" xfId="5045" xr:uid="{657FA2CA-5AF7-47A5-8A19-2BBD6BC788BB}"/>
    <cellStyle name="Normal 9 4 2 2 3 2 5" xfId="5042" xr:uid="{86AAC0BD-059C-46FB-BBB2-72E6AE28860A}"/>
    <cellStyle name="Normal 9 4 2 2 3 3" xfId="3262" xr:uid="{23E1501E-7B04-40CD-A487-2F219F247E65}"/>
    <cellStyle name="Normal 9 4 2 2 3 3 2" xfId="5046" xr:uid="{9426ABE3-7608-4754-9910-56F2ED4F55E5}"/>
    <cellStyle name="Normal 9 4 2 2 3 4" xfId="3263" xr:uid="{E1B79620-2A9C-4A0F-B2AD-3E033A2CE8F8}"/>
    <cellStyle name="Normal 9 4 2 2 3 4 2" xfId="5047" xr:uid="{B253DDEC-D0CE-4F20-821E-6BFFA27DB1E0}"/>
    <cellStyle name="Normal 9 4 2 2 3 5" xfId="3264" xr:uid="{110D809D-0BC3-46CD-B72B-711780E9050F}"/>
    <cellStyle name="Normal 9 4 2 2 3 5 2" xfId="5048" xr:uid="{850EFCF0-08CF-446E-9C24-39E5BDC0C5F2}"/>
    <cellStyle name="Normal 9 4 2 2 3 6" xfId="5041" xr:uid="{D74E6539-19DF-4CD6-9AB6-8B1D1806FA5E}"/>
    <cellStyle name="Normal 9 4 2 2 4" xfId="3265" xr:uid="{B8C2EED8-CB66-47A1-ADA3-DD4BA98651F3}"/>
    <cellStyle name="Normal 9 4 2 2 4 2" xfId="3266" xr:uid="{0BC5AF3E-CC97-466E-ACF1-9AA392D62128}"/>
    <cellStyle name="Normal 9 4 2 2 4 2 2" xfId="5050" xr:uid="{D26C7FAE-64C9-4CCF-A1D5-BD22AA5C1DA4}"/>
    <cellStyle name="Normal 9 4 2 2 4 3" xfId="3267" xr:uid="{17E09A5C-8A59-4EB1-8865-BE6EC04B6B60}"/>
    <cellStyle name="Normal 9 4 2 2 4 3 2" xfId="5051" xr:uid="{23B09CF2-DC0A-4B5B-88DD-8778F353482D}"/>
    <cellStyle name="Normal 9 4 2 2 4 4" xfId="3268" xr:uid="{71E5044D-E050-4A67-87BB-3B7AEAEEA0E1}"/>
    <cellStyle name="Normal 9 4 2 2 4 4 2" xfId="5052" xr:uid="{99CBC0E8-CD86-43CE-9BD2-577048BA4378}"/>
    <cellStyle name="Normal 9 4 2 2 4 5" xfId="5049" xr:uid="{E3509D58-ABC3-4D40-BDCB-7F118038C61B}"/>
    <cellStyle name="Normal 9 4 2 2 5" xfId="3269" xr:uid="{A1A31F0E-5E48-40A1-A790-F81542757042}"/>
    <cellStyle name="Normal 9 4 2 2 5 2" xfId="3270" xr:uid="{B07BD559-0B0D-479E-8705-6D1395CB3079}"/>
    <cellStyle name="Normal 9 4 2 2 5 2 2" xfId="5054" xr:uid="{421A16EE-74F7-498C-AE9A-E86C1FE2643A}"/>
    <cellStyle name="Normal 9 4 2 2 5 3" xfId="3271" xr:uid="{D696B72D-DA5D-432D-B7FC-060A1F34C1ED}"/>
    <cellStyle name="Normal 9 4 2 2 5 3 2" xfId="5055" xr:uid="{45302F99-AF2A-41C4-A24F-6C4BEE711A32}"/>
    <cellStyle name="Normal 9 4 2 2 5 4" xfId="3272" xr:uid="{13EBF954-1F08-4D3B-B5FA-D19F1D84E502}"/>
    <cellStyle name="Normal 9 4 2 2 5 4 2" xfId="5056" xr:uid="{6C35BD2A-4ABA-4EA6-B5A7-500D6F108F32}"/>
    <cellStyle name="Normal 9 4 2 2 5 5" xfId="5053" xr:uid="{0DD4AA13-9FC4-48C5-A02B-A3C1C2D064B3}"/>
    <cellStyle name="Normal 9 4 2 2 6" xfId="3273" xr:uid="{FAF572B2-5516-4FEC-B5D0-D8BB079B286A}"/>
    <cellStyle name="Normal 9 4 2 2 6 2" xfId="5057" xr:uid="{FC0189E9-06B4-4032-B4B0-1C14434EC962}"/>
    <cellStyle name="Normal 9 4 2 2 7" xfId="3274" xr:uid="{8B112F79-1278-4631-81D6-9972DA2AC6D9}"/>
    <cellStyle name="Normal 9 4 2 2 7 2" xfId="5058" xr:uid="{E18111EC-F1B5-41CC-8D1D-E46EE0065CEB}"/>
    <cellStyle name="Normal 9 4 2 2 8" xfId="3275" xr:uid="{6CF4D569-8D5B-414E-922F-009464BABB7D}"/>
    <cellStyle name="Normal 9 4 2 2 8 2" xfId="5059" xr:uid="{9246D439-5F7C-4A77-9D43-CA1B42F21768}"/>
    <cellStyle name="Normal 9 4 2 2 9" xfId="5027" xr:uid="{74CA836D-6089-417D-98BE-866E4553FFC5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25C141EA-97F5-4171-B762-E7D5A32FF71E}"/>
    <cellStyle name="Normal 9 4 2 3 2 2 2 3" xfId="5063" xr:uid="{12D03388-2B6E-43CF-9242-D8415B99A2FC}"/>
    <cellStyle name="Normal 9 4 2 3 2 2 3" xfId="4265" xr:uid="{2ECDEDAD-A212-4492-8F74-A6CEEF34DDEA}"/>
    <cellStyle name="Normal 9 4 2 3 2 2 3 2" xfId="5065" xr:uid="{211BA534-E5AF-4D00-A0F8-36F9331BB82A}"/>
    <cellStyle name="Normal 9 4 2 3 2 2 4" xfId="5062" xr:uid="{B206B0CB-EC1E-4E39-876E-7D8A177640CC}"/>
    <cellStyle name="Normal 9 4 2 3 2 3" xfId="3279" xr:uid="{8CDEB715-07C0-4FE4-A61E-49CC1FB8EB0C}"/>
    <cellStyle name="Normal 9 4 2 3 2 3 2" xfId="4266" xr:uid="{49793AFE-CA67-4B52-AE66-F411EC6ECE11}"/>
    <cellStyle name="Normal 9 4 2 3 2 3 2 2" xfId="5067" xr:uid="{62884DDB-F6CA-437E-8972-EFE813517595}"/>
    <cellStyle name="Normal 9 4 2 3 2 3 3" xfId="5066" xr:uid="{0AC1A63E-386D-4F68-A199-84BA7C783EF2}"/>
    <cellStyle name="Normal 9 4 2 3 2 4" xfId="3280" xr:uid="{6813B584-FABB-43CA-AEE4-24CDD72D4F7D}"/>
    <cellStyle name="Normal 9 4 2 3 2 4 2" xfId="5068" xr:uid="{5E16D9B1-796F-4EDD-9D5A-A4DF32F8ABC5}"/>
    <cellStyle name="Normal 9 4 2 3 2 5" xfId="5061" xr:uid="{B4322EFC-D1D8-403D-BA29-7E1ACCF57397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04AA5EFA-33F2-44D8-855E-C7B6A95F776A}"/>
    <cellStyle name="Normal 9 4 2 3 3 2 3" xfId="5070" xr:uid="{E7622B29-19D5-4A06-B081-AF46DF6BF0C1}"/>
    <cellStyle name="Normal 9 4 2 3 3 3" xfId="3283" xr:uid="{ABFF89AF-85E3-46C9-B362-41EEC11E2AEE}"/>
    <cellStyle name="Normal 9 4 2 3 3 3 2" xfId="5072" xr:uid="{1E32A96E-E7B7-4F79-8BD0-FD4F13A2C88F}"/>
    <cellStyle name="Normal 9 4 2 3 3 4" xfId="3284" xr:uid="{549A0934-7F38-4FBF-B25D-0C11B396FC8C}"/>
    <cellStyle name="Normal 9 4 2 3 3 4 2" xfId="5073" xr:uid="{7552FB47-84BE-4245-B061-27AC50AA1C20}"/>
    <cellStyle name="Normal 9 4 2 3 3 5" xfId="5069" xr:uid="{49108657-DB5A-444B-896A-64E7B0F3D4B5}"/>
    <cellStyle name="Normal 9 4 2 3 4" xfId="3285" xr:uid="{EE1C93E9-6800-4BBD-A6DA-7EAAA8FB2FD6}"/>
    <cellStyle name="Normal 9 4 2 3 4 2" xfId="4268" xr:uid="{D58037FC-2370-4193-A0C1-F8E06A91FC04}"/>
    <cellStyle name="Normal 9 4 2 3 4 2 2" xfId="5075" xr:uid="{86B6FB47-2CA2-4BF2-B6FC-0C2A704311E3}"/>
    <cellStyle name="Normal 9 4 2 3 4 3" xfId="5074" xr:uid="{0039E1EA-32A0-4230-B194-4510AA6F2AC7}"/>
    <cellStyle name="Normal 9 4 2 3 5" xfId="3286" xr:uid="{E8C37C29-FD4B-49BC-8E22-AC2EBE7DF593}"/>
    <cellStyle name="Normal 9 4 2 3 5 2" xfId="5076" xr:uid="{540CE13A-0408-46D3-B655-83DE41D2D27B}"/>
    <cellStyle name="Normal 9 4 2 3 6" xfId="3287" xr:uid="{906AEEC2-8CF4-473F-99C6-F43E29750A31}"/>
    <cellStyle name="Normal 9 4 2 3 6 2" xfId="5077" xr:uid="{CC17AA52-D4ED-4525-B78C-40FEA3B1F342}"/>
    <cellStyle name="Normal 9 4 2 3 7" xfId="5060" xr:uid="{13B8BB65-A1FA-429C-B602-16E061166BED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8B1A2CE9-D97B-422A-9FC7-E53DC3DFE730}"/>
    <cellStyle name="Normal 9 4 2 4 2 2 3" xfId="5080" xr:uid="{3A27BD25-0036-4363-8F2A-2546D0112F9F}"/>
    <cellStyle name="Normal 9 4 2 4 2 3" xfId="3291" xr:uid="{B5DF5C07-B2AB-4224-A98B-82ABF32D17FE}"/>
    <cellStyle name="Normal 9 4 2 4 2 3 2" xfId="5082" xr:uid="{87E9C902-A605-4196-B586-669A05932635}"/>
    <cellStyle name="Normal 9 4 2 4 2 4" xfId="3292" xr:uid="{E3649021-61EE-422C-820F-959F7B2F146A}"/>
    <cellStyle name="Normal 9 4 2 4 2 4 2" xfId="5083" xr:uid="{E1150761-10BE-495E-955E-2F325B2B6BEC}"/>
    <cellStyle name="Normal 9 4 2 4 2 5" xfId="5079" xr:uid="{BDD4F8D1-8734-42B8-93BA-0503EF3CC0B8}"/>
    <cellStyle name="Normal 9 4 2 4 3" xfId="3293" xr:uid="{A9E734C7-CD7B-445D-A574-47F4C6690C6E}"/>
    <cellStyle name="Normal 9 4 2 4 3 2" xfId="4270" xr:uid="{4F7E71AF-2EBC-4F6C-BBB1-729B073D06F1}"/>
    <cellStyle name="Normal 9 4 2 4 3 2 2" xfId="5085" xr:uid="{3DEDB2BD-7176-4F34-92E6-2B4DDCA8B272}"/>
    <cellStyle name="Normal 9 4 2 4 3 3" xfId="5084" xr:uid="{8107C9E7-C6F0-4A7C-87C2-E9C6712A73A4}"/>
    <cellStyle name="Normal 9 4 2 4 4" xfId="3294" xr:uid="{DC7FEBBA-CC56-40D6-96FC-5EF4CE97DDAF}"/>
    <cellStyle name="Normal 9 4 2 4 4 2" xfId="5086" xr:uid="{1060DB5F-7AC2-4679-A738-A3514F39D738}"/>
    <cellStyle name="Normal 9 4 2 4 5" xfId="3295" xr:uid="{8DE7B1EA-9A22-4B40-B828-D5462898E796}"/>
    <cellStyle name="Normal 9 4 2 4 5 2" xfId="5087" xr:uid="{7384B6C9-F6DB-4244-A76A-0DF793A71E62}"/>
    <cellStyle name="Normal 9 4 2 4 6" xfId="5078" xr:uid="{327539D6-C218-4470-AD53-93F63BD99248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28D7A0BF-0643-476C-8E63-CB9BACCC89C3}"/>
    <cellStyle name="Normal 9 4 2 5 2 3" xfId="5089" xr:uid="{56E89194-F82D-451F-8A22-772CBFAAE98D}"/>
    <cellStyle name="Normal 9 4 2 5 3" xfId="3298" xr:uid="{515F52F5-1FF6-4780-AB0D-57AC1901353A}"/>
    <cellStyle name="Normal 9 4 2 5 3 2" xfId="5091" xr:uid="{7AF03E00-CCBC-4EFA-8E40-B1FBA921F2DA}"/>
    <cellStyle name="Normal 9 4 2 5 4" xfId="3299" xr:uid="{E7E48E44-7E34-4478-905F-783CE06C0F36}"/>
    <cellStyle name="Normal 9 4 2 5 4 2" xfId="5092" xr:uid="{0DF44BA1-3D24-49C5-86DD-2302C3FDC5C9}"/>
    <cellStyle name="Normal 9 4 2 5 5" xfId="5088" xr:uid="{0B66F429-9D7E-48BA-9820-67C13AF3AFE2}"/>
    <cellStyle name="Normal 9 4 2 6" xfId="3300" xr:uid="{5C803D0A-6AEB-4A8F-8E80-8D3622118DA2}"/>
    <cellStyle name="Normal 9 4 2 6 2" xfId="3301" xr:uid="{EBA2872D-81A5-4177-BD14-9D3F5247FA3D}"/>
    <cellStyle name="Normal 9 4 2 6 2 2" xfId="5094" xr:uid="{626615C4-0189-4E03-B81B-14DB1260DE64}"/>
    <cellStyle name="Normal 9 4 2 6 3" xfId="3302" xr:uid="{30B89C50-1B50-431D-AE16-A9B691624786}"/>
    <cellStyle name="Normal 9 4 2 6 3 2" xfId="5095" xr:uid="{3188C80E-07BA-4FE9-8FAC-032F25754AD2}"/>
    <cellStyle name="Normal 9 4 2 6 4" xfId="3303" xr:uid="{E02EA51D-AE4E-4A27-B385-1D45F1D7B0F0}"/>
    <cellStyle name="Normal 9 4 2 6 4 2" xfId="5096" xr:uid="{3DF2C8C6-1FDD-4C40-8FCD-A82FFC69C176}"/>
    <cellStyle name="Normal 9 4 2 6 5" xfId="5093" xr:uid="{BBFDC51E-1DF5-4434-BA43-CFCF6A784C62}"/>
    <cellStyle name="Normal 9 4 2 7" xfId="3304" xr:uid="{717EC764-6200-4781-9DBE-7AE01DC492DD}"/>
    <cellStyle name="Normal 9 4 2 7 2" xfId="5097" xr:uid="{F458994E-7F51-49EB-A5D0-74DF2FCAFFDB}"/>
    <cellStyle name="Normal 9 4 2 8" xfId="3305" xr:uid="{D54AE50E-6751-456D-B814-0BC1D4404099}"/>
    <cellStyle name="Normal 9 4 2 8 2" xfId="5098" xr:uid="{C2F11105-7152-427A-9518-8E975D03994C}"/>
    <cellStyle name="Normal 9 4 2 9" xfId="3306" xr:uid="{B26C6B3A-C714-4834-A076-37A046B30935}"/>
    <cellStyle name="Normal 9 4 2 9 2" xfId="5099" xr:uid="{01C8D672-55DA-4874-BCA2-72198D6FDBC1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C341862C-28CD-4C4E-8476-1C4841244092}"/>
    <cellStyle name="Normal 9 4 3 2 2 2 2 2 2" xfId="5475" xr:uid="{6E3410CE-CBB9-4C3B-8C29-4B7E02E1D555}"/>
    <cellStyle name="Normal 9 4 3 2 2 2 2 2 3" xfId="5104" xr:uid="{E85D682C-999F-4307-899F-EB2FC7FEEBC7}"/>
    <cellStyle name="Normal 9 4 3 2 2 2 3" xfId="4754" xr:uid="{8EAF3D29-3A2C-4AE2-9CFC-21A4F0F83878}"/>
    <cellStyle name="Normal 9 4 3 2 2 2 3 2" xfId="5476" xr:uid="{01B7D6CB-EE9D-41B6-9507-4129A99910A1}"/>
    <cellStyle name="Normal 9 4 3 2 2 2 3 3" xfId="5103" xr:uid="{C13C8549-34A5-47E2-9DE0-A997020B7504}"/>
    <cellStyle name="Normal 9 4 3 2 2 3" xfId="3311" xr:uid="{11006371-3CA0-4985-B591-71D72B539045}"/>
    <cellStyle name="Normal 9 4 3 2 2 3 2" xfId="4755" xr:uid="{E2883ACB-962C-4142-AAA5-EBB4E4B937C4}"/>
    <cellStyle name="Normal 9 4 3 2 2 3 2 2" xfId="5477" xr:uid="{AB8676BD-B342-4A58-8B1C-B13B4AECD50E}"/>
    <cellStyle name="Normal 9 4 3 2 2 3 2 3" xfId="5105" xr:uid="{F2D62090-DEFA-440C-9935-266B58DD57C3}"/>
    <cellStyle name="Normal 9 4 3 2 2 4" xfId="3312" xr:uid="{E62A273D-F6D5-433E-B6BD-74AE87A1D16D}"/>
    <cellStyle name="Normal 9 4 3 2 2 4 2" xfId="5106" xr:uid="{914BAC86-5A75-4963-9DB2-05417A93F9CF}"/>
    <cellStyle name="Normal 9 4 3 2 2 5" xfId="5102" xr:uid="{1B0BD6CC-A2E4-4372-875F-4D13DE2B4719}"/>
    <cellStyle name="Normal 9 4 3 2 3" xfId="3313" xr:uid="{CDF820E3-1F8D-4790-8EBB-F35BAB48E074}"/>
    <cellStyle name="Normal 9 4 3 2 3 2" xfId="3314" xr:uid="{C6D6D191-4345-4124-95DB-DA72114A04AD}"/>
    <cellStyle name="Normal 9 4 3 2 3 2 2" xfId="4756" xr:uid="{32E4648D-CC98-4A00-BD62-366B99AF7DEF}"/>
    <cellStyle name="Normal 9 4 3 2 3 2 2 2" xfId="5478" xr:uid="{65A9475C-845A-4D89-9B91-B8658AF60742}"/>
    <cellStyle name="Normal 9 4 3 2 3 2 2 3" xfId="5108" xr:uid="{733BF07B-F132-4801-8263-F4139EE21B79}"/>
    <cellStyle name="Normal 9 4 3 2 3 3" xfId="3315" xr:uid="{F82A6596-11F2-4F37-AE15-33682F6E3CCA}"/>
    <cellStyle name="Normal 9 4 3 2 3 3 2" xfId="5109" xr:uid="{FEA43017-9475-4B55-AA07-1DC3728DF837}"/>
    <cellStyle name="Normal 9 4 3 2 3 4" xfId="3316" xr:uid="{93A4C50D-082E-4EAA-80B5-ABA592ACE146}"/>
    <cellStyle name="Normal 9 4 3 2 3 4 2" xfId="5110" xr:uid="{2CAB3600-CAF0-456C-8C3C-4EC090BEBB16}"/>
    <cellStyle name="Normal 9 4 3 2 3 5" xfId="5107" xr:uid="{C6492ECD-920E-4F51-A46F-4172CE0DE2AF}"/>
    <cellStyle name="Normal 9 4 3 2 4" xfId="3317" xr:uid="{0989A098-235A-42A9-8FF4-60D3A72B6897}"/>
    <cellStyle name="Normal 9 4 3 2 4 2" xfId="4757" xr:uid="{B4AFA5C8-22D8-410C-9B8E-A289A2262328}"/>
    <cellStyle name="Normal 9 4 3 2 4 2 2" xfId="5479" xr:uid="{8C58CD6F-F3DB-4CF7-953B-B246BA6B03B6}"/>
    <cellStyle name="Normal 9 4 3 2 4 2 3" xfId="5111" xr:uid="{DD2A0A79-A74B-42A3-99D9-36E20B51F38C}"/>
    <cellStyle name="Normal 9 4 3 2 5" xfId="3318" xr:uid="{74781C37-F52E-4614-9623-0B5315CC4C21}"/>
    <cellStyle name="Normal 9 4 3 2 5 2" xfId="5112" xr:uid="{48E13336-5A13-418F-9B60-12653D241C1C}"/>
    <cellStyle name="Normal 9 4 3 2 6" xfId="3319" xr:uid="{47557503-8191-4F66-A55C-0066518F1329}"/>
    <cellStyle name="Normal 9 4 3 2 6 2" xfId="5113" xr:uid="{4B06D046-DB32-4EE0-8584-5B5FDADFB277}"/>
    <cellStyle name="Normal 9 4 3 2 7" xfId="5101" xr:uid="{B1913DC3-4340-4F25-8344-C92386B2C4F7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B9D5CB0F-7A5D-421B-9767-810C25EBC8FF}"/>
    <cellStyle name="Normal 9 4 3 3 2 2 2 2" xfId="5480" xr:uid="{308839A0-CD32-4F47-8582-CF262F209FE5}"/>
    <cellStyle name="Normal 9 4 3 3 2 2 2 3" xfId="5116" xr:uid="{EC179F6C-25B1-4054-80AA-E7EF6F62DDD2}"/>
    <cellStyle name="Normal 9 4 3 3 2 3" xfId="3323" xr:uid="{7540B3B3-BE63-4382-8788-035841DB8000}"/>
    <cellStyle name="Normal 9 4 3 3 2 3 2" xfId="5117" xr:uid="{158AB8F6-BB1A-46FC-9F7C-F461CBA3F47A}"/>
    <cellStyle name="Normal 9 4 3 3 2 4" xfId="3324" xr:uid="{4D05D9EA-2B64-4F3B-97E4-EE0965D522EA}"/>
    <cellStyle name="Normal 9 4 3 3 2 4 2" xfId="5118" xr:uid="{40F1448B-B7DD-4553-8230-3FB86511D607}"/>
    <cellStyle name="Normal 9 4 3 3 2 5" xfId="5115" xr:uid="{5D01E355-7B6D-4CAF-92FC-8E457C7C5808}"/>
    <cellStyle name="Normal 9 4 3 3 3" xfId="3325" xr:uid="{1695321A-5755-4761-9344-30D1F8022A20}"/>
    <cellStyle name="Normal 9 4 3 3 3 2" xfId="4759" xr:uid="{553715BD-42D4-4C6E-9BFE-3509D39618FF}"/>
    <cellStyle name="Normal 9 4 3 3 3 2 2" xfId="5481" xr:uid="{9E8F9623-10EA-4AD4-9D1C-0A8148892C2C}"/>
    <cellStyle name="Normal 9 4 3 3 3 2 3" xfId="5119" xr:uid="{19A2AA9C-A323-4189-A6B7-E0ABCDC63E05}"/>
    <cellStyle name="Normal 9 4 3 3 4" xfId="3326" xr:uid="{E5D4892A-4307-46D8-9909-A239FFC90172}"/>
    <cellStyle name="Normal 9 4 3 3 4 2" xfId="5120" xr:uid="{2B5FF526-5994-40DA-972C-560ED289359D}"/>
    <cellStyle name="Normal 9 4 3 3 5" xfId="3327" xr:uid="{4FF37372-DFBC-4372-9252-087A62240A77}"/>
    <cellStyle name="Normal 9 4 3 3 5 2" xfId="5121" xr:uid="{D2431523-8EB6-48D5-8D50-6DE1C679BEEB}"/>
    <cellStyle name="Normal 9 4 3 3 6" xfId="5114" xr:uid="{31F4FA0C-8EBF-4405-90AC-A9B9765F0FF6}"/>
    <cellStyle name="Normal 9 4 3 4" xfId="3328" xr:uid="{B65728D1-7259-48BA-B3D2-BD4C2CBF7246}"/>
    <cellStyle name="Normal 9 4 3 4 2" xfId="3329" xr:uid="{BE4EE3B0-ECF7-4EF0-ADD3-F7F9BC0D8FBD}"/>
    <cellStyle name="Normal 9 4 3 4 2 2" xfId="4760" xr:uid="{5ABA2E02-5B19-4087-96DF-BB39871FB02D}"/>
    <cellStyle name="Normal 9 4 3 4 2 2 2" xfId="5482" xr:uid="{B0B37511-503C-48A3-AD4D-60230DBB930D}"/>
    <cellStyle name="Normal 9 4 3 4 2 2 3" xfId="5123" xr:uid="{031E8354-8F8C-4771-B749-E6A828F83832}"/>
    <cellStyle name="Normal 9 4 3 4 3" xfId="3330" xr:uid="{B566C851-B38D-41FF-BF26-4880290593F5}"/>
    <cellStyle name="Normal 9 4 3 4 3 2" xfId="5124" xr:uid="{A421A81B-AF46-48DF-8497-DC04EF88136B}"/>
    <cellStyle name="Normal 9 4 3 4 4" xfId="3331" xr:uid="{C4DF18AD-95DD-4803-8718-861871550545}"/>
    <cellStyle name="Normal 9 4 3 4 4 2" xfId="5125" xr:uid="{59F30A71-2012-496B-84D5-524CA050C25A}"/>
    <cellStyle name="Normal 9 4 3 4 5" xfId="5122" xr:uid="{49AA6F22-7CB4-487D-AE61-9DE7B461C2B7}"/>
    <cellStyle name="Normal 9 4 3 5" xfId="3332" xr:uid="{6BE34A0C-5247-4E0E-8C18-CBEF482FD451}"/>
    <cellStyle name="Normal 9 4 3 5 2" xfId="3333" xr:uid="{69C0B82B-E59E-451D-8DA8-F3B070829995}"/>
    <cellStyle name="Normal 9 4 3 5 2 2" xfId="5127" xr:uid="{DAFA51E2-1979-4767-ADA6-A08138A8E863}"/>
    <cellStyle name="Normal 9 4 3 5 3" xfId="3334" xr:uid="{C658907C-AF6D-45D3-88AB-E4B8019AE96D}"/>
    <cellStyle name="Normal 9 4 3 5 3 2" xfId="5128" xr:uid="{0D630DB3-055E-4336-8DB5-AB53F320B14E}"/>
    <cellStyle name="Normal 9 4 3 5 4" xfId="3335" xr:uid="{8BAF2CE6-A7BF-40F0-8222-1362BA7F2706}"/>
    <cellStyle name="Normal 9 4 3 5 4 2" xfId="5129" xr:uid="{7A820D2A-A27A-4EDE-8B79-A4866A82CED1}"/>
    <cellStyle name="Normal 9 4 3 5 5" xfId="5126" xr:uid="{75F9936F-3163-490A-A4CF-AFCC1C883DB9}"/>
    <cellStyle name="Normal 9 4 3 6" xfId="3336" xr:uid="{663F01B0-33FA-4D39-B6E1-F587E2B0AF15}"/>
    <cellStyle name="Normal 9 4 3 6 2" xfId="5130" xr:uid="{EBEAEED0-EE4D-4181-9D70-C2AAF998F301}"/>
    <cellStyle name="Normal 9 4 3 7" xfId="3337" xr:uid="{ED672016-18E9-4ABB-90F2-C09EC1FDC260}"/>
    <cellStyle name="Normal 9 4 3 7 2" xfId="5131" xr:uid="{DC8AE319-6136-4D9D-B3C2-382D469B8C2B}"/>
    <cellStyle name="Normal 9 4 3 8" xfId="3338" xr:uid="{818A346A-71F6-4324-9525-50E86AB2A0BA}"/>
    <cellStyle name="Normal 9 4 3 8 2" xfId="5132" xr:uid="{8D3FF37A-E372-4165-BA52-8E4929C9BEF2}"/>
    <cellStyle name="Normal 9 4 3 9" xfId="5100" xr:uid="{EC4D8594-9D3E-4C68-BCB2-EC9B8322DFDA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3C5D47F2-6D85-48FC-A1F8-203B9B078532}"/>
    <cellStyle name="Normal 9 4 4 2 2 2 3" xfId="5136" xr:uid="{CD30506D-5554-4CA1-ADCD-4B9B9B990F96}"/>
    <cellStyle name="Normal 9 4 4 2 2 3" xfId="3343" xr:uid="{1B8C1CF7-E5C9-4880-B588-E7606850BBF2}"/>
    <cellStyle name="Normal 9 4 4 2 2 3 2" xfId="5138" xr:uid="{ACA73096-FF98-418E-95D9-C79D672850DB}"/>
    <cellStyle name="Normal 9 4 4 2 2 4" xfId="3344" xr:uid="{A6BBA61C-2B58-4B6A-8522-D19F9275B174}"/>
    <cellStyle name="Normal 9 4 4 2 2 4 2" xfId="5139" xr:uid="{1F6AC82C-9087-4CA5-A1D6-78C85D78FC50}"/>
    <cellStyle name="Normal 9 4 4 2 2 5" xfId="5135" xr:uid="{B0F91CF0-768C-4EB6-A06D-89A2153F6C21}"/>
    <cellStyle name="Normal 9 4 4 2 3" xfId="3345" xr:uid="{58AD18EB-8B28-4CCF-A2F5-A6C00EBA9C96}"/>
    <cellStyle name="Normal 9 4 4 2 3 2" xfId="4274" xr:uid="{7633241B-2A2F-4012-9F3C-417098F53043}"/>
    <cellStyle name="Normal 9 4 4 2 3 2 2" xfId="5141" xr:uid="{33C92B47-87D7-428A-B345-B92F5DD3278F}"/>
    <cellStyle name="Normal 9 4 4 2 3 3" xfId="5140" xr:uid="{B0E75E7F-4040-4A68-A7F9-655E0D96A3FA}"/>
    <cellStyle name="Normal 9 4 4 2 4" xfId="3346" xr:uid="{3F26112B-9D0F-4391-92B1-84B930FB740C}"/>
    <cellStyle name="Normal 9 4 4 2 4 2" xfId="5142" xr:uid="{59ADD1F4-4789-4024-B4CE-D63299A47E57}"/>
    <cellStyle name="Normal 9 4 4 2 5" xfId="3347" xr:uid="{97EBE7D5-F65F-460B-9708-FD331A512542}"/>
    <cellStyle name="Normal 9 4 4 2 5 2" xfId="5143" xr:uid="{43A6193D-C06E-4B29-9D1B-B607A7F5753F}"/>
    <cellStyle name="Normal 9 4 4 2 6" xfId="5134" xr:uid="{190CA986-9A3E-4193-AA5F-62691BE98A44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1008A29C-AA44-4C25-AE1C-A108BA729428}"/>
    <cellStyle name="Normal 9 4 4 3 2 3" xfId="5145" xr:uid="{5F4B0007-8079-45D4-9A06-C43ADC39302F}"/>
    <cellStyle name="Normal 9 4 4 3 3" xfId="3350" xr:uid="{677283A2-FBAA-4A7D-BF93-5C581F8828B9}"/>
    <cellStyle name="Normal 9 4 4 3 3 2" xfId="5147" xr:uid="{A6B1ACAF-3265-4FC5-9373-7CF0E2612CE5}"/>
    <cellStyle name="Normal 9 4 4 3 4" xfId="3351" xr:uid="{086C0F03-BD4C-4343-9F4F-C5C72CC9C108}"/>
    <cellStyle name="Normal 9 4 4 3 4 2" xfId="5148" xr:uid="{E83663CE-C617-4A3F-ADB1-8EB060EABABE}"/>
    <cellStyle name="Normal 9 4 4 3 5" xfId="5144" xr:uid="{9155F40F-7C8C-4742-97D0-44C6A993045E}"/>
    <cellStyle name="Normal 9 4 4 4" xfId="3352" xr:uid="{373083DB-45F7-467D-8220-0D1AFD273947}"/>
    <cellStyle name="Normal 9 4 4 4 2" xfId="3353" xr:uid="{321DF2AC-9CAD-420A-9817-3F63C8157AEA}"/>
    <cellStyle name="Normal 9 4 4 4 2 2" xfId="5150" xr:uid="{82240D40-3FDD-4AF7-85E1-0C8AA61C2010}"/>
    <cellStyle name="Normal 9 4 4 4 3" xfId="3354" xr:uid="{B396A407-E763-4E74-9620-D29DAC74A0C9}"/>
    <cellStyle name="Normal 9 4 4 4 3 2" xfId="5151" xr:uid="{F4F5C2F9-DEB6-411C-BA50-01D21466E11F}"/>
    <cellStyle name="Normal 9 4 4 4 4" xfId="3355" xr:uid="{49057117-C5D1-4F54-9358-182822105648}"/>
    <cellStyle name="Normal 9 4 4 4 4 2" xfId="5152" xr:uid="{0EABFF61-53DF-453B-A333-483371602323}"/>
    <cellStyle name="Normal 9 4 4 4 5" xfId="5149" xr:uid="{49BE5C67-3DCE-4D5F-B4C3-C7D5AF1FDFD4}"/>
    <cellStyle name="Normal 9 4 4 5" xfId="3356" xr:uid="{C64D3DB9-8FB5-481D-8C0E-356859EB31C3}"/>
    <cellStyle name="Normal 9 4 4 5 2" xfId="5153" xr:uid="{02CB3C86-96BB-499F-B57E-C1813E200833}"/>
    <cellStyle name="Normal 9 4 4 6" xfId="3357" xr:uid="{CE611F52-669B-4434-9538-3DE5D1953BF8}"/>
    <cellStyle name="Normal 9 4 4 6 2" xfId="5154" xr:uid="{0CAE4E02-2B98-4633-9A45-C48EC1B847E0}"/>
    <cellStyle name="Normal 9 4 4 7" xfId="3358" xr:uid="{E42AA119-7F29-4E69-B4D7-3893569B3A67}"/>
    <cellStyle name="Normal 9 4 4 7 2" xfId="5155" xr:uid="{833A4A5A-547D-4A0C-B14A-12EB0E7752B6}"/>
    <cellStyle name="Normal 9 4 4 8" xfId="5133" xr:uid="{135D125E-1CC7-4ED6-8101-064E3BF96F41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C0F263C1-ADA8-447A-B0AF-15C1D264BCAC}"/>
    <cellStyle name="Normal 9 4 5 2 2 3" xfId="5158" xr:uid="{DA158165-9D18-4A4E-B12F-34BA5E1948BB}"/>
    <cellStyle name="Normal 9 4 5 2 3" xfId="3362" xr:uid="{DC9331B7-1C1E-4DEF-8ACA-BBB92E1435CA}"/>
    <cellStyle name="Normal 9 4 5 2 3 2" xfId="5160" xr:uid="{BE3F841C-F112-477D-A8BB-D0D665EF79A3}"/>
    <cellStyle name="Normal 9 4 5 2 4" xfId="3363" xr:uid="{A08CA7CB-1D88-4572-B0F9-EF195DDDD5C2}"/>
    <cellStyle name="Normal 9 4 5 2 4 2" xfId="5161" xr:uid="{14992CB7-C644-494C-BA84-12F49F80699E}"/>
    <cellStyle name="Normal 9 4 5 2 5" xfId="5157" xr:uid="{9CBD436D-84CA-4DB1-B60F-CE9DA91C0FF9}"/>
    <cellStyle name="Normal 9 4 5 3" xfId="3364" xr:uid="{A1E9C33C-C94E-4FFB-BAAF-493B0788A2C1}"/>
    <cellStyle name="Normal 9 4 5 3 2" xfId="3365" xr:uid="{3876BB89-BE58-496A-92CB-3F4DBDAC9F60}"/>
    <cellStyle name="Normal 9 4 5 3 2 2" xfId="5163" xr:uid="{0E552BFB-5C8D-45D0-B7FB-740A78C5EBB9}"/>
    <cellStyle name="Normal 9 4 5 3 3" xfId="3366" xr:uid="{F73D1800-06A9-4D99-8554-9DB4BC2DCF62}"/>
    <cellStyle name="Normal 9 4 5 3 3 2" xfId="5164" xr:uid="{F3DA9754-80D7-4102-A812-1802F311A403}"/>
    <cellStyle name="Normal 9 4 5 3 4" xfId="3367" xr:uid="{41C66C3B-088B-4235-9A2A-04856B8649BA}"/>
    <cellStyle name="Normal 9 4 5 3 4 2" xfId="5165" xr:uid="{1F2F79DB-6112-41C2-92D0-5DC54507C8A8}"/>
    <cellStyle name="Normal 9 4 5 3 5" xfId="5162" xr:uid="{D431AAA2-28F5-4857-884E-DAC95C6979C8}"/>
    <cellStyle name="Normal 9 4 5 4" xfId="3368" xr:uid="{E2116F0C-A7ED-4018-B37E-6460DD191EFB}"/>
    <cellStyle name="Normal 9 4 5 4 2" xfId="5166" xr:uid="{1FEA544E-6407-45E4-9D44-33452017CFDA}"/>
    <cellStyle name="Normal 9 4 5 5" xfId="3369" xr:uid="{10597110-38DF-4F4E-BF64-F79F5D4481D5}"/>
    <cellStyle name="Normal 9 4 5 5 2" xfId="5167" xr:uid="{DE63B7D2-A547-44BA-9AC9-43B46F9075E2}"/>
    <cellStyle name="Normal 9 4 5 6" xfId="3370" xr:uid="{6193CB2F-0D4F-4003-B651-78D0486386BF}"/>
    <cellStyle name="Normal 9 4 5 6 2" xfId="5168" xr:uid="{CE4259C0-EBD2-4D54-BE2E-E3EFCD970D65}"/>
    <cellStyle name="Normal 9 4 5 7" xfId="5156" xr:uid="{1194AA58-5523-4A21-BF42-9982C20BAE24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CB583370-808F-426C-983C-02FAA9BE9D2A}"/>
    <cellStyle name="Normal 9 4 6 2 3" xfId="3374" xr:uid="{936E98DF-DA76-41C5-997F-EDEF1086A88A}"/>
    <cellStyle name="Normal 9 4 6 2 3 2" xfId="5172" xr:uid="{A745C22A-2694-4825-A55D-9B950B233DEB}"/>
    <cellStyle name="Normal 9 4 6 2 4" xfId="3375" xr:uid="{D86FE3C7-4910-4F6A-AFE5-FB872984644E}"/>
    <cellStyle name="Normal 9 4 6 2 4 2" xfId="5173" xr:uid="{1C44A270-E0B3-4888-B38D-728272B78F71}"/>
    <cellStyle name="Normal 9 4 6 2 5" xfId="5170" xr:uid="{9AE1F7B5-947A-42C6-82C4-E0D7EA48510F}"/>
    <cellStyle name="Normal 9 4 6 3" xfId="3376" xr:uid="{7D42B768-6197-45F7-A266-F5094882D122}"/>
    <cellStyle name="Normal 9 4 6 3 2" xfId="5174" xr:uid="{B5C37AE4-A958-469D-8DAD-670095CC1142}"/>
    <cellStyle name="Normal 9 4 6 4" xfId="3377" xr:uid="{7DB71026-A14B-43C5-8F56-41602DDF0746}"/>
    <cellStyle name="Normal 9 4 6 4 2" xfId="5175" xr:uid="{26FB140F-E88A-42FC-9260-B8026C11E166}"/>
    <cellStyle name="Normal 9 4 6 5" xfId="3378" xr:uid="{331CA8AB-5B2B-4241-B49C-65027FE1626C}"/>
    <cellStyle name="Normal 9 4 6 5 2" xfId="5176" xr:uid="{13D0125D-40B1-4837-AD9B-C7255778B536}"/>
    <cellStyle name="Normal 9 4 6 6" xfId="5169" xr:uid="{4215E8BC-EE45-4F43-A014-20E04D96C584}"/>
    <cellStyle name="Normal 9 4 7" xfId="3379" xr:uid="{23E879BA-5EDE-4527-B83F-BD3E7C5CD9E1}"/>
    <cellStyle name="Normal 9 4 7 2" xfId="3380" xr:uid="{FE6BB645-9DCD-439A-AA54-1D20CA64AABA}"/>
    <cellStyle name="Normal 9 4 7 2 2" xfId="5178" xr:uid="{C80E701A-11BC-4093-85C0-9F1002D97D17}"/>
    <cellStyle name="Normal 9 4 7 3" xfId="3381" xr:uid="{63EACFD9-C165-4BCD-83BB-E9C03CCCBB36}"/>
    <cellStyle name="Normal 9 4 7 3 2" xfId="5179" xr:uid="{D5246EB7-6BB9-428E-9107-90D851EC5FB0}"/>
    <cellStyle name="Normal 9 4 7 4" xfId="3382" xr:uid="{A237818C-2634-4E2F-A320-E14CE2E43306}"/>
    <cellStyle name="Normal 9 4 7 4 2" xfId="5180" xr:uid="{C170A614-5E2E-414D-90DF-0CFF84634FEC}"/>
    <cellStyle name="Normal 9 4 7 5" xfId="5177" xr:uid="{E6E44A37-5C25-4DCE-8A8A-54A129CB7898}"/>
    <cellStyle name="Normal 9 4 8" xfId="3383" xr:uid="{4B3F0F96-7698-4C1B-9352-DFB8A143B4C0}"/>
    <cellStyle name="Normal 9 4 8 2" xfId="3384" xr:uid="{1652C9F7-EF06-4CE0-89E5-AD33D943B7C8}"/>
    <cellStyle name="Normal 9 4 8 2 2" xfId="5182" xr:uid="{C243F235-4A24-4630-8CC1-C13334D1E747}"/>
    <cellStyle name="Normal 9 4 8 3" xfId="3385" xr:uid="{42C48E4C-0A45-4969-A540-285C636278BC}"/>
    <cellStyle name="Normal 9 4 8 3 2" xfId="5183" xr:uid="{8013A85E-4AA7-4CC1-9A25-4D2B16A13317}"/>
    <cellStyle name="Normal 9 4 8 4" xfId="3386" xr:uid="{6ED60723-E769-4128-AB65-7053B9A54F85}"/>
    <cellStyle name="Normal 9 4 8 4 2" xfId="5184" xr:uid="{98729451-A843-40BE-A46B-163264BDE1FF}"/>
    <cellStyle name="Normal 9 4 8 5" xfId="5181" xr:uid="{430ED7B4-5745-4CC6-A28E-B5574B7BA2EC}"/>
    <cellStyle name="Normal 9 4 9" xfId="3387" xr:uid="{0A0D880C-0BFC-41C8-B227-974676FB3A25}"/>
    <cellStyle name="Normal 9 4 9 2" xfId="5185" xr:uid="{A1548011-786E-43AD-9624-9CD38FC3CD37}"/>
    <cellStyle name="Normal 9 5" xfId="3388" xr:uid="{F86CC073-51FB-4947-B60F-A224C8F5AAAD}"/>
    <cellStyle name="Normal 9 5 10" xfId="3389" xr:uid="{A9761081-2313-4CCE-946F-97186494E246}"/>
    <cellStyle name="Normal 9 5 10 2" xfId="5187" xr:uid="{A4F4D4F0-EF66-4C99-A141-CB3D865D6C60}"/>
    <cellStyle name="Normal 9 5 11" xfId="3390" xr:uid="{D20600A0-E03E-4CBD-8164-D0D21344248F}"/>
    <cellStyle name="Normal 9 5 11 2" xfId="5188" xr:uid="{DDEEB323-2BEA-405B-9B3C-10BF73491813}"/>
    <cellStyle name="Normal 9 5 12" xfId="5186" xr:uid="{D539A81F-256E-4643-88B4-A981464DC738}"/>
    <cellStyle name="Normal 9 5 2" xfId="3391" xr:uid="{A630278B-53B1-4F67-ABBD-AD5D7E85E57A}"/>
    <cellStyle name="Normal 9 5 2 10" xfId="5189" xr:uid="{1C348D34-945C-4760-9D51-E2F5D575BEC7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A802E6EB-6FAE-413B-A702-EC8C0BFB58FC}"/>
    <cellStyle name="Normal 9 5 2 2 2 2 3" xfId="3396" xr:uid="{3E2CCF73-B1F9-4F05-80C1-CDC65940B91F}"/>
    <cellStyle name="Normal 9 5 2 2 2 2 3 2" xfId="5194" xr:uid="{5EC605E6-8E48-40B2-A532-7CDAAF66CB7E}"/>
    <cellStyle name="Normal 9 5 2 2 2 2 4" xfId="3397" xr:uid="{BF6CCD5E-E621-4573-AA38-665E2F75835D}"/>
    <cellStyle name="Normal 9 5 2 2 2 2 4 2" xfId="5195" xr:uid="{1FF9144D-1917-4B08-834B-45B488E582FD}"/>
    <cellStyle name="Normal 9 5 2 2 2 2 5" xfId="5192" xr:uid="{561D2CCD-4839-41AC-9A54-8E14BE87876B}"/>
    <cellStyle name="Normal 9 5 2 2 2 3" xfId="3398" xr:uid="{52C60F68-7D3D-4FAB-9822-F8D800416909}"/>
    <cellStyle name="Normal 9 5 2 2 2 3 2" xfId="3399" xr:uid="{A7D84D49-75C3-492F-8483-A4BA44E1ED1E}"/>
    <cellStyle name="Normal 9 5 2 2 2 3 2 2" xfId="5197" xr:uid="{43C69873-2161-4BBA-8A4B-41C63A803CEA}"/>
    <cellStyle name="Normal 9 5 2 2 2 3 3" xfId="3400" xr:uid="{DEB0BFC0-6AC8-47D9-B90F-FD577C17CA56}"/>
    <cellStyle name="Normal 9 5 2 2 2 3 3 2" xfId="5198" xr:uid="{4D9EE713-6C10-4EB8-B35E-E4CD4C80EFE3}"/>
    <cellStyle name="Normal 9 5 2 2 2 3 4" xfId="3401" xr:uid="{03CA0861-E115-40D7-AD98-93C13EA8709B}"/>
    <cellStyle name="Normal 9 5 2 2 2 3 4 2" xfId="5199" xr:uid="{643747E5-F242-4A49-9EEC-92AD508D88F4}"/>
    <cellStyle name="Normal 9 5 2 2 2 3 5" xfId="5196" xr:uid="{02C45B20-E33D-46A3-A0DA-94B81F5BC75C}"/>
    <cellStyle name="Normal 9 5 2 2 2 4" xfId="3402" xr:uid="{5D86A963-245A-49A6-A2B1-B654F7A5EFF0}"/>
    <cellStyle name="Normal 9 5 2 2 2 4 2" xfId="5200" xr:uid="{E4C71F6A-35F7-4B4A-BFB3-7FBDDAB7012E}"/>
    <cellStyle name="Normal 9 5 2 2 2 5" xfId="3403" xr:uid="{0D7CCE81-E84A-4D9A-80E7-BF2B58D2C1DD}"/>
    <cellStyle name="Normal 9 5 2 2 2 5 2" xfId="5201" xr:uid="{59AD8787-B790-4861-9346-7A7AF0942B69}"/>
    <cellStyle name="Normal 9 5 2 2 2 6" xfId="3404" xr:uid="{FE0A2B1A-1FB6-4859-A93A-8CAF03C86E3D}"/>
    <cellStyle name="Normal 9 5 2 2 2 6 2" xfId="5202" xr:uid="{865232D3-72A0-42B1-A236-4371BE332DDB}"/>
    <cellStyle name="Normal 9 5 2 2 2 7" xfId="5191" xr:uid="{797DEDDE-1038-45AE-AFB0-C157EC80D321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4FB455CA-2641-4419-B0E9-7BACB51E3B59}"/>
    <cellStyle name="Normal 9 5 2 2 3 2 3" xfId="3408" xr:uid="{460C8630-68AB-426D-9D9D-763D724AF965}"/>
    <cellStyle name="Normal 9 5 2 2 3 2 3 2" xfId="5206" xr:uid="{9551C0CC-8FAD-4C4E-8288-5937418A865C}"/>
    <cellStyle name="Normal 9 5 2 2 3 2 4" xfId="3409" xr:uid="{D555BAE4-2377-4ABA-9575-DA6DB052A73A}"/>
    <cellStyle name="Normal 9 5 2 2 3 2 4 2" xfId="5207" xr:uid="{9722629D-1B2C-4E24-A67E-739273AD952D}"/>
    <cellStyle name="Normal 9 5 2 2 3 2 5" xfId="5204" xr:uid="{AD353042-886E-48A6-8190-E36D2E2EDCE2}"/>
    <cellStyle name="Normal 9 5 2 2 3 3" xfId="3410" xr:uid="{C505AA95-563E-408B-A1CC-731CD37B53A9}"/>
    <cellStyle name="Normal 9 5 2 2 3 3 2" xfId="5208" xr:uid="{99BFBE87-65FC-43D5-AF1A-DB5F6D8D2D6D}"/>
    <cellStyle name="Normal 9 5 2 2 3 4" xfId="3411" xr:uid="{D68FF109-AC44-43B9-9469-DF21F3BAECA0}"/>
    <cellStyle name="Normal 9 5 2 2 3 4 2" xfId="5209" xr:uid="{7A4C310F-2FF4-474F-BA49-913CC1C38349}"/>
    <cellStyle name="Normal 9 5 2 2 3 5" xfId="3412" xr:uid="{48D2BC56-2EE9-4334-A763-D2EDC87911F4}"/>
    <cellStyle name="Normal 9 5 2 2 3 5 2" xfId="5210" xr:uid="{810EEB53-1E94-479C-88A3-BEED755FDBBC}"/>
    <cellStyle name="Normal 9 5 2 2 3 6" xfId="5203" xr:uid="{64ECBE8F-9CDE-4226-B392-DD76028761B6}"/>
    <cellStyle name="Normal 9 5 2 2 4" xfId="3413" xr:uid="{19746D52-1266-4886-850F-DE49B8F1E5D1}"/>
    <cellStyle name="Normal 9 5 2 2 4 2" xfId="3414" xr:uid="{8F02253D-2DA7-4DF7-AB36-0A15BE33DDCE}"/>
    <cellStyle name="Normal 9 5 2 2 4 2 2" xfId="5212" xr:uid="{53B4245A-DFB5-4085-A136-2C3989A2F0C4}"/>
    <cellStyle name="Normal 9 5 2 2 4 3" xfId="3415" xr:uid="{A1462127-7D09-4D1D-AA9D-AF764FEC13B9}"/>
    <cellStyle name="Normal 9 5 2 2 4 3 2" xfId="5213" xr:uid="{80EDCCC5-EB1A-4915-99CD-8D8722970FAF}"/>
    <cellStyle name="Normal 9 5 2 2 4 4" xfId="3416" xr:uid="{E5FC1265-8147-4DBD-94DB-054BA3D935D8}"/>
    <cellStyle name="Normal 9 5 2 2 4 4 2" xfId="5214" xr:uid="{4DC8E635-1CF0-4286-A76F-61096617F6D5}"/>
    <cellStyle name="Normal 9 5 2 2 4 5" xfId="5211" xr:uid="{8B2BB846-EDEA-4495-90EE-172A56CC33B3}"/>
    <cellStyle name="Normal 9 5 2 2 5" xfId="3417" xr:uid="{D1030FEA-03C9-49A7-8E62-BABCB3AB477F}"/>
    <cellStyle name="Normal 9 5 2 2 5 2" xfId="3418" xr:uid="{9EF967B1-DD50-422B-9C1C-8D416AF67331}"/>
    <cellStyle name="Normal 9 5 2 2 5 2 2" xfId="5216" xr:uid="{793B8D23-7A8B-4ECD-AB97-D63CCD2EEE52}"/>
    <cellStyle name="Normal 9 5 2 2 5 3" xfId="3419" xr:uid="{3ADD6D94-AD84-40E9-A436-ABE7AEFFDEE9}"/>
    <cellStyle name="Normal 9 5 2 2 5 3 2" xfId="5217" xr:uid="{B8627520-BA74-48EC-A220-46DD73B47CC1}"/>
    <cellStyle name="Normal 9 5 2 2 5 4" xfId="3420" xr:uid="{EBC5E9A4-78A2-4167-A8DF-A6150A067C14}"/>
    <cellStyle name="Normal 9 5 2 2 5 4 2" xfId="5218" xr:uid="{9B8A1834-AA5B-43B3-865B-428F4B73F80D}"/>
    <cellStyle name="Normal 9 5 2 2 5 5" xfId="5215" xr:uid="{97B9DEAD-DA00-4414-A44C-15EFB4693B3F}"/>
    <cellStyle name="Normal 9 5 2 2 6" xfId="3421" xr:uid="{5E5DB2A2-9827-4596-869F-B8830BBB12B8}"/>
    <cellStyle name="Normal 9 5 2 2 6 2" xfId="5219" xr:uid="{EE824927-8B4E-440C-9495-E71BBBE40F90}"/>
    <cellStyle name="Normal 9 5 2 2 7" xfId="3422" xr:uid="{88D7E271-7BDB-49C9-AD74-416A73ED543D}"/>
    <cellStyle name="Normal 9 5 2 2 7 2" xfId="5220" xr:uid="{801288B1-A7E2-441A-9B01-D73F9D1F7918}"/>
    <cellStyle name="Normal 9 5 2 2 8" xfId="3423" xr:uid="{08E1DCC5-DF73-4598-A21C-A13B18CBF928}"/>
    <cellStyle name="Normal 9 5 2 2 8 2" xfId="5221" xr:uid="{0B4AFBF7-1318-4526-93BF-A39666703A1A}"/>
    <cellStyle name="Normal 9 5 2 2 9" xfId="5190" xr:uid="{4B4D77DD-3412-424A-8F17-4ABD4A411C3A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DD282384-110A-4286-AC22-89AE2E05233B}"/>
    <cellStyle name="Normal 9 5 2 3 2 3" xfId="3427" xr:uid="{6CAF1EA0-5483-45FF-99E2-B6981CAE9767}"/>
    <cellStyle name="Normal 9 5 2 3 2 3 2" xfId="5225" xr:uid="{6084B915-7C5F-4C00-82A1-7957688DD615}"/>
    <cellStyle name="Normal 9 5 2 3 2 4" xfId="3428" xr:uid="{B47E8974-458C-4AF9-84CC-34D421E180D2}"/>
    <cellStyle name="Normal 9 5 2 3 2 4 2" xfId="5226" xr:uid="{81E25558-6D7D-4E56-BDA8-0BD190FDF913}"/>
    <cellStyle name="Normal 9 5 2 3 2 5" xfId="5223" xr:uid="{68FC3D57-D5AD-4029-905A-3C792AC788D5}"/>
    <cellStyle name="Normal 9 5 2 3 3" xfId="3429" xr:uid="{DF70A764-65AE-4A06-B0C3-C0EA68E39D1E}"/>
    <cellStyle name="Normal 9 5 2 3 3 2" xfId="3430" xr:uid="{33B9A006-230F-4430-AD81-0A1828F7FF73}"/>
    <cellStyle name="Normal 9 5 2 3 3 2 2" xfId="5228" xr:uid="{4D50B04A-B479-4479-AA5C-31A495E724D1}"/>
    <cellStyle name="Normal 9 5 2 3 3 3" xfId="3431" xr:uid="{4C6CE248-1EA7-4D82-AF72-DBF364689ED2}"/>
    <cellStyle name="Normal 9 5 2 3 3 3 2" xfId="5229" xr:uid="{B0A4492C-8EE3-4D91-8F62-662215F166F0}"/>
    <cellStyle name="Normal 9 5 2 3 3 4" xfId="3432" xr:uid="{95A18C9F-E989-4B20-93A6-3A5BC6326BF0}"/>
    <cellStyle name="Normal 9 5 2 3 3 4 2" xfId="5230" xr:uid="{3A070FA8-29DA-407D-9D91-7BC353FE09B7}"/>
    <cellStyle name="Normal 9 5 2 3 3 5" xfId="5227" xr:uid="{50BB67AF-E89F-4466-B390-DA2F6EEB044F}"/>
    <cellStyle name="Normal 9 5 2 3 4" xfId="3433" xr:uid="{63CBE5E3-3D73-45AA-8C1D-E37B4B46874E}"/>
    <cellStyle name="Normal 9 5 2 3 4 2" xfId="5231" xr:uid="{E0CA131B-C77C-4BB6-84C1-05FBD0E1EC26}"/>
    <cellStyle name="Normal 9 5 2 3 5" xfId="3434" xr:uid="{50BFB28E-AADF-4B76-ABA7-97EA3ECBB478}"/>
    <cellStyle name="Normal 9 5 2 3 5 2" xfId="5232" xr:uid="{B9D770C6-C1FB-4C48-9154-3715FF0FAF0C}"/>
    <cellStyle name="Normal 9 5 2 3 6" xfId="3435" xr:uid="{9AFBB40A-5FA7-4E06-8CB0-CD5FD46CC394}"/>
    <cellStyle name="Normal 9 5 2 3 6 2" xfId="5233" xr:uid="{A105B1C8-DFB3-49AB-91BF-8A8BB6C42E9A}"/>
    <cellStyle name="Normal 9 5 2 3 7" xfId="5222" xr:uid="{B9D47E68-3EA2-4202-8CCF-FEB7445A8840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255890A0-8DAA-4C74-A855-6A07B4944DC6}"/>
    <cellStyle name="Normal 9 5 2 4 2 3" xfId="3439" xr:uid="{99513CF1-4434-4648-9370-365F77384D49}"/>
    <cellStyle name="Normal 9 5 2 4 2 3 2" xfId="5237" xr:uid="{AC50B12F-7B2A-46E8-A018-FF282BA09DB9}"/>
    <cellStyle name="Normal 9 5 2 4 2 4" xfId="3440" xr:uid="{0BFD76FB-8B12-4A52-80B3-C930DD07FDA4}"/>
    <cellStyle name="Normal 9 5 2 4 2 4 2" xfId="5238" xr:uid="{67B94564-B202-4E49-95F6-5899037A2068}"/>
    <cellStyle name="Normal 9 5 2 4 2 5" xfId="5235" xr:uid="{17102F09-8988-49AB-9F24-38C478B5BF11}"/>
    <cellStyle name="Normal 9 5 2 4 3" xfId="3441" xr:uid="{558C0A5C-B690-4755-A11B-3995B5942152}"/>
    <cellStyle name="Normal 9 5 2 4 3 2" xfId="5239" xr:uid="{59703B0C-D340-4BC5-B838-B1BCFFB68788}"/>
    <cellStyle name="Normal 9 5 2 4 4" xfId="3442" xr:uid="{731FAB44-C035-4434-BBC2-78D19177F876}"/>
    <cellStyle name="Normal 9 5 2 4 4 2" xfId="5240" xr:uid="{8E5D2DE6-2C99-4F3A-9F09-1076B99BC0D3}"/>
    <cellStyle name="Normal 9 5 2 4 5" xfId="3443" xr:uid="{5287E35C-CA63-49C4-85CA-9AC4CE3047F9}"/>
    <cellStyle name="Normal 9 5 2 4 5 2" xfId="5241" xr:uid="{0B3C09CD-4B6B-4C1C-8518-7B49E3F01795}"/>
    <cellStyle name="Normal 9 5 2 4 6" xfId="5234" xr:uid="{6B6F9C85-E47B-4A65-A316-30606E7F01AC}"/>
    <cellStyle name="Normal 9 5 2 5" xfId="3444" xr:uid="{E41A2246-1F45-4D76-B522-E10C396DE870}"/>
    <cellStyle name="Normal 9 5 2 5 2" xfId="3445" xr:uid="{9C71CA7C-6CFE-4080-AE49-38B843637FEB}"/>
    <cellStyle name="Normal 9 5 2 5 2 2" xfId="5243" xr:uid="{3A64F80A-EC06-4B68-9F28-F6C3DE5D9566}"/>
    <cellStyle name="Normal 9 5 2 5 3" xfId="3446" xr:uid="{0CF0622F-4418-4EC2-ACF3-0B81D498B5AD}"/>
    <cellStyle name="Normal 9 5 2 5 3 2" xfId="5244" xr:uid="{C965EA86-4FE8-41CB-9343-46427115C30C}"/>
    <cellStyle name="Normal 9 5 2 5 4" xfId="3447" xr:uid="{A6E4643C-6A1B-4B6B-A850-222E09D6CCA6}"/>
    <cellStyle name="Normal 9 5 2 5 4 2" xfId="5245" xr:uid="{3CF2328A-633A-4D22-8ADE-3971CC9E20A6}"/>
    <cellStyle name="Normal 9 5 2 5 5" xfId="5242" xr:uid="{D62044F0-9C0B-4218-810D-F787380B5C6F}"/>
    <cellStyle name="Normal 9 5 2 6" xfId="3448" xr:uid="{8C110C3A-907B-435A-A8AA-D24C4B1366CE}"/>
    <cellStyle name="Normal 9 5 2 6 2" xfId="3449" xr:uid="{8568CA61-10C1-4A67-BF81-74C3A75566F2}"/>
    <cellStyle name="Normal 9 5 2 6 2 2" xfId="5247" xr:uid="{711B8DE1-C69A-4709-B50B-87436CAB1FEF}"/>
    <cellStyle name="Normal 9 5 2 6 3" xfId="3450" xr:uid="{29A4313F-8949-45E4-B984-92A0944FDCE2}"/>
    <cellStyle name="Normal 9 5 2 6 3 2" xfId="5248" xr:uid="{001C8510-336F-4B32-AE0E-67E05A2DC284}"/>
    <cellStyle name="Normal 9 5 2 6 4" xfId="3451" xr:uid="{0325FD9A-847A-43EE-B727-CD6655DBABC1}"/>
    <cellStyle name="Normal 9 5 2 6 4 2" xfId="5249" xr:uid="{4F8FDDD2-613C-4747-AAED-187E447985A5}"/>
    <cellStyle name="Normal 9 5 2 6 5" xfId="5246" xr:uid="{BB4F9842-2F72-4EF1-AA22-2ADB299B1DDB}"/>
    <cellStyle name="Normal 9 5 2 7" xfId="3452" xr:uid="{E9633376-09FD-480B-B8E6-E2BBB4C54C9C}"/>
    <cellStyle name="Normal 9 5 2 7 2" xfId="5250" xr:uid="{758CCB3B-5602-498D-8DF5-99018168D0B3}"/>
    <cellStyle name="Normal 9 5 2 8" xfId="3453" xr:uid="{24667192-8A7F-4C78-B8E0-8EA511051635}"/>
    <cellStyle name="Normal 9 5 2 8 2" xfId="5251" xr:uid="{5C2162AA-3EA0-483E-A1F6-10CBD3A7DEFE}"/>
    <cellStyle name="Normal 9 5 2 9" xfId="3454" xr:uid="{A3859758-B49F-42CD-A0B5-055EE9E68BF6}"/>
    <cellStyle name="Normal 9 5 2 9 2" xfId="5252" xr:uid="{D3229E8E-B17C-47C9-82ED-7058319C65B3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E5BC02E2-5EB6-438F-97EE-552461C397B8}"/>
    <cellStyle name="Normal 9 5 3 2 2 2 3" xfId="5256" xr:uid="{7711F216-8E2E-470C-BC84-A53E9185CCE2}"/>
    <cellStyle name="Normal 9 5 3 2 2 3" xfId="3459" xr:uid="{81EDA8D9-CE06-4943-BBD1-3133299612F3}"/>
    <cellStyle name="Normal 9 5 3 2 2 3 2" xfId="5258" xr:uid="{45EF60E0-8C92-4AC0-93C0-B6FB2829FC61}"/>
    <cellStyle name="Normal 9 5 3 2 2 4" xfId="3460" xr:uid="{9B9702E4-91CA-4288-83C4-823B366BBDE5}"/>
    <cellStyle name="Normal 9 5 3 2 2 4 2" xfId="5259" xr:uid="{9839D66B-F09E-42C3-B630-5EF9A8FBDEDF}"/>
    <cellStyle name="Normal 9 5 3 2 2 5" xfId="5255" xr:uid="{782B5F3D-10FE-4B3F-A625-012695DC8395}"/>
    <cellStyle name="Normal 9 5 3 2 3" xfId="3461" xr:uid="{215002A9-D445-4D5A-AE79-C3D1F42472E5}"/>
    <cellStyle name="Normal 9 5 3 2 3 2" xfId="3462" xr:uid="{3B61D4E9-2E45-4B2B-8CF2-01515EE8EC5B}"/>
    <cellStyle name="Normal 9 5 3 2 3 2 2" xfId="5261" xr:uid="{97835749-0BC3-40A7-85CE-EB0655853C57}"/>
    <cellStyle name="Normal 9 5 3 2 3 3" xfId="3463" xr:uid="{1F61B04B-9527-40FF-BE3D-CA384975FB41}"/>
    <cellStyle name="Normal 9 5 3 2 3 3 2" xfId="5262" xr:uid="{B90F6AB0-CC83-4D52-B750-F5AEC3C3074E}"/>
    <cellStyle name="Normal 9 5 3 2 3 4" xfId="3464" xr:uid="{8882092E-0D1E-4D0E-907F-194906559D1A}"/>
    <cellStyle name="Normal 9 5 3 2 3 4 2" xfId="5263" xr:uid="{66839E99-BA63-4D07-8DC4-F1582B3E3353}"/>
    <cellStyle name="Normal 9 5 3 2 3 5" xfId="5260" xr:uid="{E6989B8A-E9E4-4124-9687-3A5D93DAE9BA}"/>
    <cellStyle name="Normal 9 5 3 2 4" xfId="3465" xr:uid="{411F4421-ABEA-461A-9058-E8CD9798B9E8}"/>
    <cellStyle name="Normal 9 5 3 2 4 2" xfId="5264" xr:uid="{4C9318DC-C582-42F4-80E9-06565652EB58}"/>
    <cellStyle name="Normal 9 5 3 2 5" xfId="3466" xr:uid="{0B02444B-F6A2-462A-9062-3C95251D624E}"/>
    <cellStyle name="Normal 9 5 3 2 5 2" xfId="5265" xr:uid="{8602AC68-35CA-4B94-A128-15EC4E34D018}"/>
    <cellStyle name="Normal 9 5 3 2 6" xfId="3467" xr:uid="{65C3478D-E36D-4799-9007-A7B5C1DE94A4}"/>
    <cellStyle name="Normal 9 5 3 2 6 2" xfId="5266" xr:uid="{6299986D-55C1-4134-9A56-797BEDE0740E}"/>
    <cellStyle name="Normal 9 5 3 2 7" xfId="5254" xr:uid="{A0C648E6-777A-4EA6-989C-BF51CAC53958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6FDA4E8C-65FF-436B-B4CD-12147895450C}"/>
    <cellStyle name="Normal 9 5 3 3 2 3" xfId="3471" xr:uid="{9DD214D2-D70D-43B5-B6D3-39A6668C3BA7}"/>
    <cellStyle name="Normal 9 5 3 3 2 3 2" xfId="5270" xr:uid="{1C8C85F6-B5A4-4A2B-917D-B9BE8840FD18}"/>
    <cellStyle name="Normal 9 5 3 3 2 4" xfId="3472" xr:uid="{4CAC0FFB-A3DC-46A0-853A-11ACB7CC7939}"/>
    <cellStyle name="Normal 9 5 3 3 2 4 2" xfId="5271" xr:uid="{324B3B1B-D8D9-4406-A6B9-B356EF1FDE6F}"/>
    <cellStyle name="Normal 9 5 3 3 2 5" xfId="5268" xr:uid="{544A2012-576B-4637-AFA8-9548ED7D39DE}"/>
    <cellStyle name="Normal 9 5 3 3 3" xfId="3473" xr:uid="{E5026B54-9B89-4D83-A174-5D07F5E2155D}"/>
    <cellStyle name="Normal 9 5 3 3 3 2" xfId="5272" xr:uid="{1A829985-72D2-44BE-8128-1A1797D56912}"/>
    <cellStyle name="Normal 9 5 3 3 4" xfId="3474" xr:uid="{E062739B-F646-405F-8385-F898B790ECB5}"/>
    <cellStyle name="Normal 9 5 3 3 4 2" xfId="5273" xr:uid="{F8697BA1-9015-4BB1-BEE1-D4CA65DEFAF6}"/>
    <cellStyle name="Normal 9 5 3 3 5" xfId="3475" xr:uid="{F5D30213-279D-4255-A0DE-3F69F4F403A7}"/>
    <cellStyle name="Normal 9 5 3 3 5 2" xfId="5274" xr:uid="{9DBACA25-F848-4BAA-8CE8-A886539C3475}"/>
    <cellStyle name="Normal 9 5 3 3 6" xfId="5267" xr:uid="{99C0EAAF-4BF1-484D-B357-4FB7BDC6A651}"/>
    <cellStyle name="Normal 9 5 3 4" xfId="3476" xr:uid="{2956DDAD-978D-48AC-8E58-46D23C8B510F}"/>
    <cellStyle name="Normal 9 5 3 4 2" xfId="3477" xr:uid="{D1FFA0D6-70DA-4217-8381-68FE55181D90}"/>
    <cellStyle name="Normal 9 5 3 4 2 2" xfId="5276" xr:uid="{D99BDC2F-A840-4C6E-A99B-E9AC040019B8}"/>
    <cellStyle name="Normal 9 5 3 4 3" xfId="3478" xr:uid="{900533C0-49E9-4916-B9A3-32FDDAE42CF6}"/>
    <cellStyle name="Normal 9 5 3 4 3 2" xfId="5277" xr:uid="{382CA2A5-503B-40C6-84A8-0EE01664B5A7}"/>
    <cellStyle name="Normal 9 5 3 4 4" xfId="3479" xr:uid="{D7820F01-9A4B-4F9C-B399-F6C809DC336F}"/>
    <cellStyle name="Normal 9 5 3 4 4 2" xfId="5278" xr:uid="{E1D48767-D7E0-4BE8-A85F-633EE2A0A598}"/>
    <cellStyle name="Normal 9 5 3 4 5" xfId="5275" xr:uid="{939DC55A-69F1-44A3-A9EB-5C5F26613287}"/>
    <cellStyle name="Normal 9 5 3 5" xfId="3480" xr:uid="{7CB31839-CB84-4E61-8E87-49120194112E}"/>
    <cellStyle name="Normal 9 5 3 5 2" xfId="3481" xr:uid="{78CD7958-FB10-470E-9ADC-A9F616CE1DA8}"/>
    <cellStyle name="Normal 9 5 3 5 2 2" xfId="5280" xr:uid="{C20F5B69-D8C4-4D24-9767-CA25702FAC7B}"/>
    <cellStyle name="Normal 9 5 3 5 3" xfId="3482" xr:uid="{7A44180B-DC9E-4628-AA2C-D511A3E1A4DB}"/>
    <cellStyle name="Normal 9 5 3 5 3 2" xfId="5281" xr:uid="{ACC50302-B54C-4A69-962E-B2502753E443}"/>
    <cellStyle name="Normal 9 5 3 5 4" xfId="3483" xr:uid="{C065D9EF-3BF9-4395-869B-985EBB592D22}"/>
    <cellStyle name="Normal 9 5 3 5 4 2" xfId="5282" xr:uid="{1905B2E7-5124-4A38-AE90-172950EA09D9}"/>
    <cellStyle name="Normal 9 5 3 5 5" xfId="5279" xr:uid="{6E850757-4EB4-40C0-9F1F-BACF9FAABAF6}"/>
    <cellStyle name="Normal 9 5 3 6" xfId="3484" xr:uid="{8069611D-FE07-40C2-A3F2-F7AADA426843}"/>
    <cellStyle name="Normal 9 5 3 6 2" xfId="5283" xr:uid="{2029430D-461A-4A19-936D-CB10A85389E9}"/>
    <cellStyle name="Normal 9 5 3 7" xfId="3485" xr:uid="{E409B1D1-567A-4E09-ADFE-5127B91B5C13}"/>
    <cellStyle name="Normal 9 5 3 7 2" xfId="5284" xr:uid="{AF1442EE-8EF6-442E-9D2B-C1B4A5222BDA}"/>
    <cellStyle name="Normal 9 5 3 8" xfId="3486" xr:uid="{AD8E4184-C5B5-42A8-95BB-6AF790A5515D}"/>
    <cellStyle name="Normal 9 5 3 8 2" xfId="5285" xr:uid="{4E1C9E4F-96DC-4E58-9B93-7102B67BD155}"/>
    <cellStyle name="Normal 9 5 3 9" xfId="5253" xr:uid="{DA157B2C-9326-4EC2-9FB9-B2AB7332D066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9B99BDA8-EAA3-46DE-A4EC-7212B1E8C9AE}"/>
    <cellStyle name="Normal 9 5 4 2 2 3" xfId="3491" xr:uid="{F4965547-5CE4-4099-98C1-719E32EC737E}"/>
    <cellStyle name="Normal 9 5 4 2 2 3 2" xfId="5290" xr:uid="{8D948A3A-8334-4950-BD0E-1CCD908B6E56}"/>
    <cellStyle name="Normal 9 5 4 2 2 4" xfId="3492" xr:uid="{CAFDA8F3-4445-4C8B-9D75-ED2E1F9C4D20}"/>
    <cellStyle name="Normal 9 5 4 2 2 4 2" xfId="5291" xr:uid="{C55B42BE-5274-4C86-ABB0-31155F48EC47}"/>
    <cellStyle name="Normal 9 5 4 2 2 5" xfId="5288" xr:uid="{E2FC35E6-A7B5-4B90-AA52-BE32663C602C}"/>
    <cellStyle name="Normal 9 5 4 2 3" xfId="3493" xr:uid="{ABEBAA1B-2EFC-4D53-91C2-CFB8E892C35D}"/>
    <cellStyle name="Normal 9 5 4 2 3 2" xfId="5292" xr:uid="{E86D3A4B-CA64-43BF-9225-91679EAE6CD5}"/>
    <cellStyle name="Normal 9 5 4 2 4" xfId="3494" xr:uid="{F80B5EA7-759F-4D1A-BE47-A48DFBB52A17}"/>
    <cellStyle name="Normal 9 5 4 2 4 2" xfId="5293" xr:uid="{0130E28C-67CA-4FF9-A2E1-E7C3A8A6D395}"/>
    <cellStyle name="Normal 9 5 4 2 5" xfId="3495" xr:uid="{8290C90D-43B6-427D-AB95-609FE562B116}"/>
    <cellStyle name="Normal 9 5 4 2 5 2" xfId="5294" xr:uid="{0422DF65-003B-455C-8B3D-666C32B2EF73}"/>
    <cellStyle name="Normal 9 5 4 2 6" xfId="5287" xr:uid="{E232A88F-41BF-4D1E-96EF-4C749576132C}"/>
    <cellStyle name="Normal 9 5 4 3" xfId="3496" xr:uid="{F50801D6-FC22-40E5-A00A-61F4FB8F1128}"/>
    <cellStyle name="Normal 9 5 4 3 2" xfId="3497" xr:uid="{39EF0002-E058-4ADE-9EE2-B1CCF3F38BC8}"/>
    <cellStyle name="Normal 9 5 4 3 2 2" xfId="5296" xr:uid="{F8DCC3E1-AE59-4B15-A148-79941C5D77E1}"/>
    <cellStyle name="Normal 9 5 4 3 3" xfId="3498" xr:uid="{34CA5CF6-F299-4624-8DA9-F03519E3BC52}"/>
    <cellStyle name="Normal 9 5 4 3 3 2" xfId="5297" xr:uid="{7BD621C4-F7DC-4E56-A99E-739470B83607}"/>
    <cellStyle name="Normal 9 5 4 3 4" xfId="3499" xr:uid="{39A6F213-740F-4718-A632-93D5AE134FC9}"/>
    <cellStyle name="Normal 9 5 4 3 4 2" xfId="5298" xr:uid="{D2B27E4E-B300-4F7F-8469-6576DB1A90D4}"/>
    <cellStyle name="Normal 9 5 4 3 5" xfId="5295" xr:uid="{1E76030C-12F3-4DC2-98EE-706350C61B79}"/>
    <cellStyle name="Normal 9 5 4 4" xfId="3500" xr:uid="{2C9BBD38-6AEB-49E7-BA39-C871B7F700AA}"/>
    <cellStyle name="Normal 9 5 4 4 2" xfId="3501" xr:uid="{681755ED-F5DC-433D-B04E-19D20F0825CC}"/>
    <cellStyle name="Normal 9 5 4 4 2 2" xfId="5300" xr:uid="{CD7A69B7-F402-4A91-B13D-6D479C72C37A}"/>
    <cellStyle name="Normal 9 5 4 4 3" xfId="3502" xr:uid="{A023CC44-368B-47B8-88A1-E0BBB93BA094}"/>
    <cellStyle name="Normal 9 5 4 4 3 2" xfId="5301" xr:uid="{806AB27F-1717-4F16-8809-6D45726DB139}"/>
    <cellStyle name="Normal 9 5 4 4 4" xfId="3503" xr:uid="{2498BC5C-214B-434F-BC73-5368B7617698}"/>
    <cellStyle name="Normal 9 5 4 4 4 2" xfId="5302" xr:uid="{D622802B-0EE5-4B99-9327-15F808E0EE7F}"/>
    <cellStyle name="Normal 9 5 4 4 5" xfId="5299" xr:uid="{4E5E6A02-68E7-483B-8631-38E3BF465987}"/>
    <cellStyle name="Normal 9 5 4 5" xfId="3504" xr:uid="{8446262D-E7F7-4258-9D75-FCC787D28D67}"/>
    <cellStyle name="Normal 9 5 4 5 2" xfId="5303" xr:uid="{98501316-BE0B-49BB-ABAC-9C8652624F6B}"/>
    <cellStyle name="Normal 9 5 4 6" xfId="3505" xr:uid="{77E3D96C-E4D1-4F59-B251-4F8906AAB81D}"/>
    <cellStyle name="Normal 9 5 4 6 2" xfId="5304" xr:uid="{683136DC-8092-40FE-9055-90E2AF7AB4FA}"/>
    <cellStyle name="Normal 9 5 4 7" xfId="3506" xr:uid="{32671DA6-9AD3-4086-BD12-3784DE729229}"/>
    <cellStyle name="Normal 9 5 4 7 2" xfId="5305" xr:uid="{96365D9E-9238-46BE-AE7F-E322F478C19A}"/>
    <cellStyle name="Normal 9 5 4 8" xfId="5286" xr:uid="{D5F65088-EA72-4554-9ED3-CF08BA07CA5F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592FE8F0-4C7F-4D4E-BAFA-32529DF0C524}"/>
    <cellStyle name="Normal 9 5 5 2 3" xfId="3510" xr:uid="{C7D3BD57-3ACF-4D97-BA3E-A4BF37669E8D}"/>
    <cellStyle name="Normal 9 5 5 2 3 2" xfId="5309" xr:uid="{3DF9647D-EA58-4654-89F7-1C1C3034E04E}"/>
    <cellStyle name="Normal 9 5 5 2 4" xfId="3511" xr:uid="{8DA4C761-7A49-4571-8A1D-72507E79E84E}"/>
    <cellStyle name="Normal 9 5 5 2 4 2" xfId="5310" xr:uid="{13B232F3-C068-4955-B913-5ADEE60275E3}"/>
    <cellStyle name="Normal 9 5 5 2 5" xfId="5307" xr:uid="{6504B43D-09DB-4A84-85F4-1691F9E7AC31}"/>
    <cellStyle name="Normal 9 5 5 3" xfId="3512" xr:uid="{2BE788CD-4950-456F-8B23-3AA8AD516D7B}"/>
    <cellStyle name="Normal 9 5 5 3 2" xfId="3513" xr:uid="{44C72F3C-AE61-4366-B44B-8ACA85C34C2A}"/>
    <cellStyle name="Normal 9 5 5 3 2 2" xfId="5312" xr:uid="{5624AD3F-3AF4-4A85-A370-7B761AF1B8DB}"/>
    <cellStyle name="Normal 9 5 5 3 3" xfId="3514" xr:uid="{0ED9306D-CB61-424E-8173-2CCDE6CAA260}"/>
    <cellStyle name="Normal 9 5 5 3 3 2" xfId="5313" xr:uid="{073C4669-EE41-415A-8664-2028262E43D8}"/>
    <cellStyle name="Normal 9 5 5 3 4" xfId="3515" xr:uid="{E66B88EB-697F-46E7-AF5B-304EDB839CEE}"/>
    <cellStyle name="Normal 9 5 5 3 4 2" xfId="5314" xr:uid="{BF9A6A9A-97BC-47E0-B823-EBB2BF3687F0}"/>
    <cellStyle name="Normal 9 5 5 3 5" xfId="5311" xr:uid="{A1FD754E-2943-4199-BC50-133A9F967655}"/>
    <cellStyle name="Normal 9 5 5 4" xfId="3516" xr:uid="{E57C5B06-B711-49E3-BBE2-CD6C41D017AC}"/>
    <cellStyle name="Normal 9 5 5 4 2" xfId="5315" xr:uid="{70B945FF-87F1-4E9B-B459-63AD019F0839}"/>
    <cellStyle name="Normal 9 5 5 5" xfId="3517" xr:uid="{20BC3070-137A-4FE4-86CB-626E81A8A232}"/>
    <cellStyle name="Normal 9 5 5 5 2" xfId="5316" xr:uid="{230D681E-276F-467F-B056-C6D1821FF9D9}"/>
    <cellStyle name="Normal 9 5 5 6" xfId="3518" xr:uid="{5C5464CF-3BBC-4985-967F-F6E6B54E4410}"/>
    <cellStyle name="Normal 9 5 5 6 2" xfId="5317" xr:uid="{CEDF2CD7-6093-45B5-8D69-B4C2DC5EFB83}"/>
    <cellStyle name="Normal 9 5 5 7" xfId="5306" xr:uid="{D5DCFDAA-5E3F-4187-B700-051DDF6BC25F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366437A5-5C92-40F2-9A14-D84F76584122}"/>
    <cellStyle name="Normal 9 5 6 2 3" xfId="3522" xr:uid="{006A5A07-34F7-42CB-A581-0731DEA5CD09}"/>
    <cellStyle name="Normal 9 5 6 2 3 2" xfId="5321" xr:uid="{292AC048-8931-47AD-8FA2-FE85AF2979BE}"/>
    <cellStyle name="Normal 9 5 6 2 4" xfId="3523" xr:uid="{9FB6EDE4-ABB1-4D30-B3C6-2868CB304DE9}"/>
    <cellStyle name="Normal 9 5 6 2 4 2" xfId="5322" xr:uid="{C9E28AF7-4705-4AF0-AEA7-C6C14DF57C7D}"/>
    <cellStyle name="Normal 9 5 6 2 5" xfId="5319" xr:uid="{4629BFCF-F78D-4746-B919-226E9D6CF233}"/>
    <cellStyle name="Normal 9 5 6 3" xfId="3524" xr:uid="{70D31E7D-8D35-44B6-B356-31B307F95A5E}"/>
    <cellStyle name="Normal 9 5 6 3 2" xfId="5323" xr:uid="{575E3DC9-1C6E-4822-B71C-E08E67A3EE28}"/>
    <cellStyle name="Normal 9 5 6 4" xfId="3525" xr:uid="{59D60B76-2E95-4932-908E-B4A988E02ED0}"/>
    <cellStyle name="Normal 9 5 6 4 2" xfId="5324" xr:uid="{93A177EF-05DA-4D4D-AB19-D0D821DB9B35}"/>
    <cellStyle name="Normal 9 5 6 5" xfId="3526" xr:uid="{53C37F21-B8FF-4570-A5B6-899519EC1C2C}"/>
    <cellStyle name="Normal 9 5 6 5 2" xfId="5325" xr:uid="{68D09827-202E-41F0-BA91-3381AD107BC8}"/>
    <cellStyle name="Normal 9 5 6 6" xfId="5318" xr:uid="{4712AE8B-0478-4B6F-A79E-31DEC8CCBE7E}"/>
    <cellStyle name="Normal 9 5 7" xfId="3527" xr:uid="{8A32F5F6-6741-43EE-B908-023D31B5CDEF}"/>
    <cellStyle name="Normal 9 5 7 2" xfId="3528" xr:uid="{0BFFC645-E101-4F53-AA74-A74675214F22}"/>
    <cellStyle name="Normal 9 5 7 2 2" xfId="5327" xr:uid="{A9432F96-94BF-4E41-A57E-FFE975E508C2}"/>
    <cellStyle name="Normal 9 5 7 3" xfId="3529" xr:uid="{6C2490A9-054E-46AA-BD0E-B1E151926868}"/>
    <cellStyle name="Normal 9 5 7 3 2" xfId="5328" xr:uid="{2F74BCA7-5196-4F5C-9338-070D6F3CC3F2}"/>
    <cellStyle name="Normal 9 5 7 4" xfId="3530" xr:uid="{ED3CC8C0-21C6-4A1E-BC3F-94506ED26F43}"/>
    <cellStyle name="Normal 9 5 7 4 2" xfId="5329" xr:uid="{1C56B2CE-02DF-4F54-BF2C-5BAE78D2441C}"/>
    <cellStyle name="Normal 9 5 7 5" xfId="5326" xr:uid="{E612F5F6-3719-4EDA-A912-1A054D1CCEA8}"/>
    <cellStyle name="Normal 9 5 8" xfId="3531" xr:uid="{6C98A002-3128-4D4F-83EE-6C28969DC451}"/>
    <cellStyle name="Normal 9 5 8 2" xfId="3532" xr:uid="{DC28BC4D-8758-49D8-B680-B0944F67D6B4}"/>
    <cellStyle name="Normal 9 5 8 2 2" xfId="5331" xr:uid="{B1449596-5E84-408E-A85B-89AEB0674216}"/>
    <cellStyle name="Normal 9 5 8 3" xfId="3533" xr:uid="{268D54E0-77E2-4619-B8E2-87A0033AA1BC}"/>
    <cellStyle name="Normal 9 5 8 3 2" xfId="5332" xr:uid="{7FD80324-2CDF-47D8-A532-34E97205F246}"/>
    <cellStyle name="Normal 9 5 8 4" xfId="3534" xr:uid="{94538C98-43EE-4226-9D9A-8F6193FFF09B}"/>
    <cellStyle name="Normal 9 5 8 4 2" xfId="5333" xr:uid="{D8D34F96-651A-402F-B94D-DCF526922ED1}"/>
    <cellStyle name="Normal 9 5 8 5" xfId="5330" xr:uid="{84D72CA9-C166-44C2-9D67-511055AF954F}"/>
    <cellStyle name="Normal 9 5 9" xfId="3535" xr:uid="{50615741-9D37-4C1F-A470-C55E03F6F494}"/>
    <cellStyle name="Normal 9 5 9 2" xfId="5334" xr:uid="{99450120-F95E-48B5-80BF-0B99E8C871D0}"/>
    <cellStyle name="Normal 9 6" xfId="3536" xr:uid="{BFF50448-C313-459F-A1AE-C47CB71FEEAF}"/>
    <cellStyle name="Normal 9 6 10" xfId="5335" xr:uid="{9FA3FB72-4877-4937-A6F8-64F519BC5D81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67EB5BED-1640-46C0-8D8C-41DBDAC7D6BB}"/>
    <cellStyle name="Normal 9 6 2 2 2 3" xfId="3541" xr:uid="{73779289-A292-487E-B418-CBD91DC2C29B}"/>
    <cellStyle name="Normal 9 6 2 2 2 3 2" xfId="5340" xr:uid="{D8264F25-6FB2-47DC-9958-AB7B1D789328}"/>
    <cellStyle name="Normal 9 6 2 2 2 4" xfId="3542" xr:uid="{73DBD49D-6AE8-49DC-8480-11C32F4CC6D8}"/>
    <cellStyle name="Normal 9 6 2 2 2 4 2" xfId="5341" xr:uid="{A031162A-0676-495F-B075-2013F1287FB7}"/>
    <cellStyle name="Normal 9 6 2 2 2 5" xfId="5338" xr:uid="{F82B967C-879F-4B4F-A749-02F1633D003A}"/>
    <cellStyle name="Normal 9 6 2 2 3" xfId="3543" xr:uid="{7BA9F422-CD62-4268-82F0-C92AB9933DCF}"/>
    <cellStyle name="Normal 9 6 2 2 3 2" xfId="3544" xr:uid="{5377CFB1-BB37-4FE4-AB9C-531370EB18D3}"/>
    <cellStyle name="Normal 9 6 2 2 3 2 2" xfId="5343" xr:uid="{4EF5278A-B8B3-4BDA-9822-D21179CA21E0}"/>
    <cellStyle name="Normal 9 6 2 2 3 3" xfId="3545" xr:uid="{6DE34F42-A5F4-48D8-B3CF-462084457B73}"/>
    <cellStyle name="Normal 9 6 2 2 3 3 2" xfId="5344" xr:uid="{E475E05E-F4E9-4DF4-99BA-6FC8F990649F}"/>
    <cellStyle name="Normal 9 6 2 2 3 4" xfId="3546" xr:uid="{6D549EB1-AE7E-45A6-8D6A-4E41FABAA8D3}"/>
    <cellStyle name="Normal 9 6 2 2 3 4 2" xfId="5345" xr:uid="{57590549-1F7D-4ED6-B163-067F951F90D3}"/>
    <cellStyle name="Normal 9 6 2 2 3 5" xfId="5342" xr:uid="{8ECC1CE3-F505-418E-99FE-E82A537C954E}"/>
    <cellStyle name="Normal 9 6 2 2 4" xfId="3547" xr:uid="{25C44FEE-C857-454C-9628-80136D3143C4}"/>
    <cellStyle name="Normal 9 6 2 2 4 2" xfId="5346" xr:uid="{F872E09C-95B1-4437-BDE4-F1330DBA0E86}"/>
    <cellStyle name="Normal 9 6 2 2 5" xfId="3548" xr:uid="{BB987446-C94E-4745-8998-FC992F40EDDE}"/>
    <cellStyle name="Normal 9 6 2 2 5 2" xfId="5347" xr:uid="{B4757F3D-B0BA-40B9-A436-06E19FB71914}"/>
    <cellStyle name="Normal 9 6 2 2 6" xfId="3549" xr:uid="{7D423F21-B260-4FB8-84D8-F006CDBDBE2B}"/>
    <cellStyle name="Normal 9 6 2 2 6 2" xfId="5348" xr:uid="{109FF92D-AD90-44C5-919D-11965BE9853D}"/>
    <cellStyle name="Normal 9 6 2 2 7" xfId="5337" xr:uid="{A22926EF-AF6F-4738-ABCD-8966CC312C74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3ABCF548-ED05-442A-87B6-AD435B654F13}"/>
    <cellStyle name="Normal 9 6 2 3 2 3" xfId="3553" xr:uid="{976C345C-BF81-4A56-AF4A-BA19F53385F9}"/>
    <cellStyle name="Normal 9 6 2 3 2 3 2" xfId="5352" xr:uid="{68714AE5-01C9-40EB-848B-1187DDE0AA13}"/>
    <cellStyle name="Normal 9 6 2 3 2 4" xfId="3554" xr:uid="{DAE3C33D-9F68-41A1-9BC4-BF63BBC05322}"/>
    <cellStyle name="Normal 9 6 2 3 2 4 2" xfId="5353" xr:uid="{1CF1BFB9-4B50-4D45-A66C-C7A26ACBCA89}"/>
    <cellStyle name="Normal 9 6 2 3 2 5" xfId="5350" xr:uid="{A757CD31-B2B1-4200-BBFD-C270343ADC93}"/>
    <cellStyle name="Normal 9 6 2 3 3" xfId="3555" xr:uid="{6569709C-1DB4-4379-B9F1-707848279119}"/>
    <cellStyle name="Normal 9 6 2 3 3 2" xfId="5354" xr:uid="{17ACA574-560C-46A5-81E6-B20F813BA7BF}"/>
    <cellStyle name="Normal 9 6 2 3 4" xfId="3556" xr:uid="{473A70A9-1D27-41DD-BEB5-C40510E5B886}"/>
    <cellStyle name="Normal 9 6 2 3 4 2" xfId="5355" xr:uid="{666AB4EA-7748-41A8-9B37-CB7B72CAE61D}"/>
    <cellStyle name="Normal 9 6 2 3 5" xfId="3557" xr:uid="{469C6613-360F-4DC0-926E-953A820A56D9}"/>
    <cellStyle name="Normal 9 6 2 3 5 2" xfId="5356" xr:uid="{7B7901CF-05E2-42BA-A734-169DBA602CD0}"/>
    <cellStyle name="Normal 9 6 2 3 6" xfId="5349" xr:uid="{C1298CD2-10B3-44EA-9E86-497B098DF43D}"/>
    <cellStyle name="Normal 9 6 2 4" xfId="3558" xr:uid="{181F9A72-7F71-4BF4-8374-2655C19FD2BE}"/>
    <cellStyle name="Normal 9 6 2 4 2" xfId="3559" xr:uid="{EDE0ADEA-01DF-4D01-8810-40EF343715F5}"/>
    <cellStyle name="Normal 9 6 2 4 2 2" xfId="5358" xr:uid="{1B864F0A-FF71-4EFF-BD5C-2433A597A975}"/>
    <cellStyle name="Normal 9 6 2 4 3" xfId="3560" xr:uid="{7D46754F-1AC8-42A2-8351-AC704A273C3E}"/>
    <cellStyle name="Normal 9 6 2 4 3 2" xfId="5359" xr:uid="{A94BE3FA-9C69-4845-A2F0-382274D58BA1}"/>
    <cellStyle name="Normal 9 6 2 4 4" xfId="3561" xr:uid="{BBFBAE1F-7778-4D57-8216-8BAA1EB684FC}"/>
    <cellStyle name="Normal 9 6 2 4 4 2" xfId="5360" xr:uid="{9CCEE115-0A28-409A-BA29-F48BDD4AC7ED}"/>
    <cellStyle name="Normal 9 6 2 4 5" xfId="5357" xr:uid="{31C8DC7D-0A16-4579-8B73-AC04AAD57778}"/>
    <cellStyle name="Normal 9 6 2 5" xfId="3562" xr:uid="{58A1AE35-8B69-4A2D-956A-33769B503AC6}"/>
    <cellStyle name="Normal 9 6 2 5 2" xfId="3563" xr:uid="{831D0774-7BEE-40E5-9751-35C17D08B1A5}"/>
    <cellStyle name="Normal 9 6 2 5 2 2" xfId="5362" xr:uid="{C07B88BC-1FF8-4EB8-953B-69219A9C2224}"/>
    <cellStyle name="Normal 9 6 2 5 3" xfId="3564" xr:uid="{EABD4579-EDCC-49DC-ADE2-BB733F24C981}"/>
    <cellStyle name="Normal 9 6 2 5 3 2" xfId="5363" xr:uid="{A2FB15EB-77ED-4603-9A8B-B6A83285B06F}"/>
    <cellStyle name="Normal 9 6 2 5 4" xfId="3565" xr:uid="{E9050EC4-9E3F-4864-9B10-478686ED3916}"/>
    <cellStyle name="Normal 9 6 2 5 4 2" xfId="5364" xr:uid="{6EDCA8B3-2204-47A7-87BD-ACF9E59F4C10}"/>
    <cellStyle name="Normal 9 6 2 5 5" xfId="5361" xr:uid="{383718E5-4DC2-4CF7-AED2-0E0655AF3449}"/>
    <cellStyle name="Normal 9 6 2 6" xfId="3566" xr:uid="{4B33F863-1C38-4324-AA75-D196B7579E80}"/>
    <cellStyle name="Normal 9 6 2 6 2" xfId="5365" xr:uid="{6669119D-646E-4931-8539-73987055DBB9}"/>
    <cellStyle name="Normal 9 6 2 7" xfId="3567" xr:uid="{B14AE6E0-C2EF-4B6C-A994-A48E33E70A9A}"/>
    <cellStyle name="Normal 9 6 2 7 2" xfId="5366" xr:uid="{96DCF573-F708-49A8-B6A5-BAD5F6DAF78D}"/>
    <cellStyle name="Normal 9 6 2 8" xfId="3568" xr:uid="{DD756611-FAB7-48F1-88C5-282241F09FE9}"/>
    <cellStyle name="Normal 9 6 2 8 2" xfId="5367" xr:uid="{C6EF5CF4-BD96-436B-BCEC-209928EAB8D7}"/>
    <cellStyle name="Normal 9 6 2 9" xfId="5336" xr:uid="{694BD4EC-FD02-43AC-B32C-C42258AD6DDB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F0E1E626-D080-4EA8-8CD2-81456D2EB3AF}"/>
    <cellStyle name="Normal 9 6 3 2 3" xfId="3572" xr:uid="{A3BFEEC4-8F30-4186-BD82-2A46424EE3FD}"/>
    <cellStyle name="Normal 9 6 3 2 3 2" xfId="5371" xr:uid="{4B3BF6CD-A8FB-418E-BF76-312C1E7BD863}"/>
    <cellStyle name="Normal 9 6 3 2 4" xfId="3573" xr:uid="{8BB588AC-2F51-46D3-B387-FE3A8D84AA87}"/>
    <cellStyle name="Normal 9 6 3 2 4 2" xfId="5372" xr:uid="{F5D99710-A0AE-44FD-98ED-431F8D179FB9}"/>
    <cellStyle name="Normal 9 6 3 2 5" xfId="5369" xr:uid="{09BFE8DC-AF2E-4433-8052-C3BAA1CA6419}"/>
    <cellStyle name="Normal 9 6 3 3" xfId="3574" xr:uid="{6DB1D84B-B945-407A-836E-297729974FE9}"/>
    <cellStyle name="Normal 9 6 3 3 2" xfId="3575" xr:uid="{6B0D7E83-9998-4BBE-B9BE-62EC78B57D03}"/>
    <cellStyle name="Normal 9 6 3 3 2 2" xfId="5374" xr:uid="{E340F4C0-6DB0-4C3E-86B6-4AAA0D0595E0}"/>
    <cellStyle name="Normal 9 6 3 3 3" xfId="3576" xr:uid="{B48D4A7B-667B-4F43-9694-BDA9AF1FF268}"/>
    <cellStyle name="Normal 9 6 3 3 3 2" xfId="5375" xr:uid="{C2F53AA0-5623-46AC-BD3B-48F2D2818C28}"/>
    <cellStyle name="Normal 9 6 3 3 4" xfId="3577" xr:uid="{473FF0FD-BB7F-4164-B806-DFA303720F70}"/>
    <cellStyle name="Normal 9 6 3 3 4 2" xfId="5376" xr:uid="{3B7B9A84-0992-45F9-8B19-00327F777F1B}"/>
    <cellStyle name="Normal 9 6 3 3 5" xfId="5373" xr:uid="{2FA0EF62-6EC4-4FFE-B52A-3ED5FD128887}"/>
    <cellStyle name="Normal 9 6 3 4" xfId="3578" xr:uid="{6FC633F9-6940-468A-81F1-10EF4C3C73D6}"/>
    <cellStyle name="Normal 9 6 3 4 2" xfId="5377" xr:uid="{B3673B42-2046-45B4-B55C-3164966DDC41}"/>
    <cellStyle name="Normal 9 6 3 5" xfId="3579" xr:uid="{CEFE2E24-082C-401F-8910-15BEA397F712}"/>
    <cellStyle name="Normal 9 6 3 5 2" xfId="5378" xr:uid="{E81031C0-B348-4910-B60B-023A1AD1C741}"/>
    <cellStyle name="Normal 9 6 3 6" xfId="3580" xr:uid="{CBF0593B-4FC3-4CEE-9D56-F5B4D4CD827A}"/>
    <cellStyle name="Normal 9 6 3 6 2" xfId="5379" xr:uid="{72E77659-629A-4D19-A0F4-62B808569C92}"/>
    <cellStyle name="Normal 9 6 3 7" xfId="5368" xr:uid="{04B99C14-CEF8-4E6E-9758-4E06449BD6D0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AFB8E469-0717-4623-B095-91855D4BE641}"/>
    <cellStyle name="Normal 9 6 4 2 3" xfId="3584" xr:uid="{DC61F81A-6DF7-4700-94A5-B9EB382707BC}"/>
    <cellStyle name="Normal 9 6 4 2 3 2" xfId="5383" xr:uid="{45876378-95F8-4157-89D5-ACBEB80B45F9}"/>
    <cellStyle name="Normal 9 6 4 2 4" xfId="3585" xr:uid="{67AA95AB-FDFD-43D6-A665-5C710A2C2282}"/>
    <cellStyle name="Normal 9 6 4 2 4 2" xfId="5384" xr:uid="{DD7BC29B-4E94-4C01-97AD-19554007EFE2}"/>
    <cellStyle name="Normal 9 6 4 2 5" xfId="5381" xr:uid="{1E3E1CA4-037F-4A67-B122-4195C5FCEC59}"/>
    <cellStyle name="Normal 9 6 4 3" xfId="3586" xr:uid="{809A3D4A-684F-44B2-A252-AAC9427708E6}"/>
    <cellStyle name="Normal 9 6 4 3 2" xfId="5385" xr:uid="{6A6FCF4E-46A1-4195-8A19-9F2F6EC2079B}"/>
    <cellStyle name="Normal 9 6 4 4" xfId="3587" xr:uid="{10B8F45D-7267-48A3-9B6F-985E233549E9}"/>
    <cellStyle name="Normal 9 6 4 4 2" xfId="5386" xr:uid="{0E01E91B-F886-4E9C-912F-A7E151DAB0F0}"/>
    <cellStyle name="Normal 9 6 4 5" xfId="3588" xr:uid="{94E968E2-C4B9-4661-8E26-BAC486FBD715}"/>
    <cellStyle name="Normal 9 6 4 5 2" xfId="5387" xr:uid="{9D1D90C6-C312-4DD4-A54A-2120321BA9E6}"/>
    <cellStyle name="Normal 9 6 4 6" xfId="5380" xr:uid="{DBD0942D-9240-4878-9441-68A0004653BF}"/>
    <cellStyle name="Normal 9 6 5" xfId="3589" xr:uid="{D7DEA669-35E8-4386-9E39-652110E46899}"/>
    <cellStyle name="Normal 9 6 5 2" xfId="3590" xr:uid="{36EBB53C-B0AA-48BB-99D7-8DDFC815D542}"/>
    <cellStyle name="Normal 9 6 5 2 2" xfId="5389" xr:uid="{D697F205-AE09-40AB-98D8-48A1BDDE5863}"/>
    <cellStyle name="Normal 9 6 5 3" xfId="3591" xr:uid="{F07DB241-45F7-4040-A12A-34D633E5E2FB}"/>
    <cellStyle name="Normal 9 6 5 3 2" xfId="5390" xr:uid="{ED2D728E-EF7F-480E-8007-D8AEA942A152}"/>
    <cellStyle name="Normal 9 6 5 4" xfId="3592" xr:uid="{90897537-06F6-458A-A62D-EDC6187BEB9D}"/>
    <cellStyle name="Normal 9 6 5 4 2" xfId="5391" xr:uid="{8763B3A5-53E9-426F-8CEF-5E5D2FB84A92}"/>
    <cellStyle name="Normal 9 6 5 5" xfId="5388" xr:uid="{FC7937E1-FB30-4222-BFBC-A41BA6EF06E3}"/>
    <cellStyle name="Normal 9 6 6" xfId="3593" xr:uid="{E64DE26C-5E9A-47A0-BE60-B36039D521E8}"/>
    <cellStyle name="Normal 9 6 6 2" xfId="3594" xr:uid="{FAE45BA7-BEF7-4442-9F63-8C356B78A5CB}"/>
    <cellStyle name="Normal 9 6 6 2 2" xfId="5393" xr:uid="{8139EDC5-9DDD-4164-B647-F0E853698D19}"/>
    <cellStyle name="Normal 9 6 6 3" xfId="3595" xr:uid="{67AAB308-2EB9-44EA-B33D-8F1A69C94B6F}"/>
    <cellStyle name="Normal 9 6 6 3 2" xfId="5394" xr:uid="{2646B0EE-F9A2-4902-B681-A55A9D0ACA31}"/>
    <cellStyle name="Normal 9 6 6 4" xfId="3596" xr:uid="{6FFD0B3E-2192-4836-B579-95842BC39CF3}"/>
    <cellStyle name="Normal 9 6 6 4 2" xfId="5395" xr:uid="{7C52E3E7-2923-4272-BAD9-704C821F6496}"/>
    <cellStyle name="Normal 9 6 6 5" xfId="5392" xr:uid="{539C91BB-E78C-4EE4-B3D7-8642E9CCD28E}"/>
    <cellStyle name="Normal 9 6 7" xfId="3597" xr:uid="{9019F92E-C065-46D0-A6FF-9D9B80A657F1}"/>
    <cellStyle name="Normal 9 6 7 2" xfId="5396" xr:uid="{2512DE9D-94BE-4C5B-9730-64CEDF5FCB8B}"/>
    <cellStyle name="Normal 9 6 8" xfId="3598" xr:uid="{193ABBD1-F4F9-45CF-AA0D-DBB3F8B2B385}"/>
    <cellStyle name="Normal 9 6 8 2" xfId="5397" xr:uid="{F52C90A1-B967-4667-8927-F5008EED022E}"/>
    <cellStyle name="Normal 9 6 9" xfId="3599" xr:uid="{00B2B5A6-9F51-4D64-8277-75B17B08B9B8}"/>
    <cellStyle name="Normal 9 6 9 2" xfId="5398" xr:uid="{4CBE8B4C-A4F4-4004-878B-384EB377F401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765271A6-C90B-4F25-90DC-0132DC567177}"/>
    <cellStyle name="Normal 9 7 2 2 2 3" xfId="5402" xr:uid="{B811BD58-1C72-4718-AB00-A491F3B9FD86}"/>
    <cellStyle name="Normal 9 7 2 2 3" xfId="3604" xr:uid="{2E626BC5-1911-4CBB-A85B-3BF05DED003B}"/>
    <cellStyle name="Normal 9 7 2 2 3 2" xfId="5404" xr:uid="{F7F9B690-3E33-4343-A63C-A6BEA1C63DE8}"/>
    <cellStyle name="Normal 9 7 2 2 4" xfId="3605" xr:uid="{09E9B784-B6A2-4EEF-B74B-EA06208DCDD2}"/>
    <cellStyle name="Normal 9 7 2 2 4 2" xfId="5405" xr:uid="{B239E937-D9E4-4820-903F-1B89D2F77660}"/>
    <cellStyle name="Normal 9 7 2 2 5" xfId="5401" xr:uid="{0683CE10-F253-4B6D-952C-D8F008293FAD}"/>
    <cellStyle name="Normal 9 7 2 3" xfId="3606" xr:uid="{2961A527-A5A0-4FD6-91A2-96A85005EF31}"/>
    <cellStyle name="Normal 9 7 2 3 2" xfId="3607" xr:uid="{C678F8B2-AE8A-4663-BB19-19B928427025}"/>
    <cellStyle name="Normal 9 7 2 3 2 2" xfId="5407" xr:uid="{9A69043A-74C0-4601-8BE5-01160CC120AF}"/>
    <cellStyle name="Normal 9 7 2 3 3" xfId="3608" xr:uid="{1BD4EB06-3217-45DB-9510-4F91E919C856}"/>
    <cellStyle name="Normal 9 7 2 3 3 2" xfId="5408" xr:uid="{86C20B15-FFEE-4046-B9B9-5C43585E5462}"/>
    <cellStyle name="Normal 9 7 2 3 4" xfId="3609" xr:uid="{D25A23E5-F06B-4DB6-B767-ECEDD31CA078}"/>
    <cellStyle name="Normal 9 7 2 3 4 2" xfId="5409" xr:uid="{528C59EC-397F-4A13-9690-7D0AD56BE4BC}"/>
    <cellStyle name="Normal 9 7 2 3 5" xfId="5406" xr:uid="{AF1FC72F-62B2-4CFE-A80E-2EEDA6DDFC38}"/>
    <cellStyle name="Normal 9 7 2 4" xfId="3610" xr:uid="{DC9C7B3B-D56A-4400-9BA6-0A8D4B5DAF0A}"/>
    <cellStyle name="Normal 9 7 2 4 2" xfId="5410" xr:uid="{A026FA35-E7D0-4854-AF82-6BC4B7DC65F4}"/>
    <cellStyle name="Normal 9 7 2 5" xfId="3611" xr:uid="{74A854AA-BE3C-4C1B-9BF3-D1A85778D077}"/>
    <cellStyle name="Normal 9 7 2 5 2" xfId="5411" xr:uid="{E3D7A3FE-0728-4A67-812E-98E6505FD1C0}"/>
    <cellStyle name="Normal 9 7 2 6" xfId="3612" xr:uid="{3667CF48-1370-49B0-BD9F-7E88100CB84A}"/>
    <cellStyle name="Normal 9 7 2 6 2" xfId="5412" xr:uid="{6C3C382A-B316-4E2D-8C61-42B971AA8F1D}"/>
    <cellStyle name="Normal 9 7 2 7" xfId="5400" xr:uid="{2E7DCC9A-CB42-4B2A-80A6-BF2A5EB72C7D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3322D928-9C29-4BA2-B40F-E7BBB6705142}"/>
    <cellStyle name="Normal 9 7 3 2 3" xfId="3616" xr:uid="{07D563BF-E801-40FD-BCB1-8E3E3262EB12}"/>
    <cellStyle name="Normal 9 7 3 2 3 2" xfId="5416" xr:uid="{8A3816C2-722D-4DCD-9C7B-BF868A2AC8B6}"/>
    <cellStyle name="Normal 9 7 3 2 4" xfId="3617" xr:uid="{06CEE252-CBBE-4CD0-B330-2852D613814B}"/>
    <cellStyle name="Normal 9 7 3 2 4 2" xfId="5417" xr:uid="{6B135AC2-6468-4F49-BD39-FE6F1B23059F}"/>
    <cellStyle name="Normal 9 7 3 2 5" xfId="5414" xr:uid="{622033AB-3C2E-4BCB-A180-C36B36ADE3EB}"/>
    <cellStyle name="Normal 9 7 3 3" xfId="3618" xr:uid="{DA496EC0-5ADD-4BE0-8356-91A5D643329E}"/>
    <cellStyle name="Normal 9 7 3 3 2" xfId="5418" xr:uid="{DA93F456-56F0-4018-8D44-2E7D4E03786A}"/>
    <cellStyle name="Normal 9 7 3 4" xfId="3619" xr:uid="{594CA94A-87A5-477C-91B4-BBA60C6CE123}"/>
    <cellStyle name="Normal 9 7 3 4 2" xfId="5419" xr:uid="{B06A9735-80B6-41D6-BD7E-FAE6758E7161}"/>
    <cellStyle name="Normal 9 7 3 5" xfId="3620" xr:uid="{C427076E-FB01-4841-9F79-6F2E93744E88}"/>
    <cellStyle name="Normal 9 7 3 5 2" xfId="5420" xr:uid="{2ED88ECC-4967-4D4F-AD88-762A02EEF259}"/>
    <cellStyle name="Normal 9 7 3 6" xfId="5413" xr:uid="{26EE1317-FCD1-4CF4-A54B-01578B06A639}"/>
    <cellStyle name="Normal 9 7 4" xfId="3621" xr:uid="{6C9E7BAF-4D63-4E99-9949-9CEC7B4D8A4B}"/>
    <cellStyle name="Normal 9 7 4 2" xfId="3622" xr:uid="{7DD27DF7-9311-4DC5-8455-F4C930942613}"/>
    <cellStyle name="Normal 9 7 4 2 2" xfId="5422" xr:uid="{B387E874-1B4A-415B-8594-9B16310F3A99}"/>
    <cellStyle name="Normal 9 7 4 3" xfId="3623" xr:uid="{B1CD8D0A-5EF7-4EC4-BE0B-DAC542A55B63}"/>
    <cellStyle name="Normal 9 7 4 3 2" xfId="5423" xr:uid="{A5EE3DF3-CE4C-424C-93F2-7690D971C648}"/>
    <cellStyle name="Normal 9 7 4 4" xfId="3624" xr:uid="{0E6BF897-F229-445E-BE94-B9A3678ECC6D}"/>
    <cellStyle name="Normal 9 7 4 4 2" xfId="5424" xr:uid="{F8D17126-B44E-4337-AC33-03046B9B9613}"/>
    <cellStyle name="Normal 9 7 4 5" xfId="5421" xr:uid="{B0E07BD9-B87F-400D-937C-20843E4D9095}"/>
    <cellStyle name="Normal 9 7 5" xfId="3625" xr:uid="{5BFF3073-2034-4E17-B505-FB1B98FEC907}"/>
    <cellStyle name="Normal 9 7 5 2" xfId="3626" xr:uid="{8BBDB8FF-BF98-44D1-9134-F685BB7E95F9}"/>
    <cellStyle name="Normal 9 7 5 2 2" xfId="5426" xr:uid="{E05BF039-1E8E-49F5-87A2-593ACDBE6F3A}"/>
    <cellStyle name="Normal 9 7 5 3" xfId="3627" xr:uid="{32A4342F-C2A6-41F5-9DAE-027E60F571BE}"/>
    <cellStyle name="Normal 9 7 5 3 2" xfId="5427" xr:uid="{7957E7FC-0477-4026-82AE-A09993302B77}"/>
    <cellStyle name="Normal 9 7 5 4" xfId="3628" xr:uid="{6003E606-2178-4B8D-A56E-9468325110C8}"/>
    <cellStyle name="Normal 9 7 5 4 2" xfId="5428" xr:uid="{5172788A-5E32-4F23-BB35-7341075AEEAC}"/>
    <cellStyle name="Normal 9 7 5 5" xfId="5425" xr:uid="{82FE12B3-E0CF-4656-82BC-5925E77ABE71}"/>
    <cellStyle name="Normal 9 7 6" xfId="3629" xr:uid="{7A13BAFB-B33D-4667-BB7B-C7427265176B}"/>
    <cellStyle name="Normal 9 7 6 2" xfId="5429" xr:uid="{BE73C1CB-DBCD-428F-8FCC-C298B68ED264}"/>
    <cellStyle name="Normal 9 7 7" xfId="3630" xr:uid="{857833F3-4206-4BF2-9D86-9D386834CCA9}"/>
    <cellStyle name="Normal 9 7 7 2" xfId="5430" xr:uid="{052BF437-1C21-4471-8B02-B5FE20A411C9}"/>
    <cellStyle name="Normal 9 7 8" xfId="3631" xr:uid="{9A139019-200B-440C-9D85-1AB73A6A4C56}"/>
    <cellStyle name="Normal 9 7 8 2" xfId="5431" xr:uid="{0442A8B1-B2AC-4AA8-A484-9FC42488CBF6}"/>
    <cellStyle name="Normal 9 7 9" xfId="5399" xr:uid="{DA7B1EB1-5DC5-488B-9A04-7A58DB71F64D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329FB6DF-AA36-4734-BE2F-C81ECA6916A5}"/>
    <cellStyle name="Normal 9 8 2 2 3" xfId="3636" xr:uid="{6E272C3E-45E8-47C3-BCC0-AD2244A388E1}"/>
    <cellStyle name="Normal 9 8 2 2 3 2" xfId="5436" xr:uid="{EC28E92B-0243-4D29-8D47-A1D6B39A776C}"/>
    <cellStyle name="Normal 9 8 2 2 4" xfId="3637" xr:uid="{B7A78CC0-CA37-45B4-8144-865D08256F04}"/>
    <cellStyle name="Normal 9 8 2 2 4 2" xfId="5437" xr:uid="{5712A790-43A8-47C2-9D2B-5671769D0452}"/>
    <cellStyle name="Normal 9 8 2 2 5" xfId="5434" xr:uid="{D3DA5745-4806-4ED8-91F2-84A31DBF520E}"/>
    <cellStyle name="Normal 9 8 2 3" xfId="3638" xr:uid="{9E900116-C839-4B36-A322-5A7509900B5B}"/>
    <cellStyle name="Normal 9 8 2 3 2" xfId="5438" xr:uid="{AB8403F0-5111-43C2-A867-89A8D666682E}"/>
    <cellStyle name="Normal 9 8 2 4" xfId="3639" xr:uid="{5D88517C-88EB-4F3C-A06A-0E1703FA1B1D}"/>
    <cellStyle name="Normal 9 8 2 4 2" xfId="5439" xr:uid="{ABA33A8E-864D-432C-81B2-484F37DF2CD3}"/>
    <cellStyle name="Normal 9 8 2 5" xfId="3640" xr:uid="{05896BB6-F57E-4BB4-8743-2CC4BBCB32F6}"/>
    <cellStyle name="Normal 9 8 2 5 2" xfId="5440" xr:uid="{79A0C512-6E8E-4A93-93C7-68624BC39856}"/>
    <cellStyle name="Normal 9 8 2 6" xfId="5433" xr:uid="{1034BE9F-F26C-4551-A139-9030E7B56950}"/>
    <cellStyle name="Normal 9 8 3" xfId="3641" xr:uid="{4649D1C1-078F-4EF0-9BFE-6F402EF00446}"/>
    <cellStyle name="Normal 9 8 3 2" xfId="3642" xr:uid="{B7AB93C7-A568-4481-BF6B-21860DBE6121}"/>
    <cellStyle name="Normal 9 8 3 2 2" xfId="5442" xr:uid="{0B5FF479-2350-4C1B-9404-51549AFE9E32}"/>
    <cellStyle name="Normal 9 8 3 3" xfId="3643" xr:uid="{21304D52-FDBA-4FB2-86CB-5694683F5861}"/>
    <cellStyle name="Normal 9 8 3 3 2" xfId="5443" xr:uid="{10E98293-5B1E-4C7F-8A2F-17EF914BFE1B}"/>
    <cellStyle name="Normal 9 8 3 4" xfId="3644" xr:uid="{CD15FEAC-5CA3-4DD2-BC2E-E23BAB659DD4}"/>
    <cellStyle name="Normal 9 8 3 4 2" xfId="5444" xr:uid="{59736ED7-D277-4DBE-9B04-A54A1DE1CC44}"/>
    <cellStyle name="Normal 9 8 3 5" xfId="5441" xr:uid="{2231152B-3866-4CD8-A7A4-15B4C1C5708D}"/>
    <cellStyle name="Normal 9 8 4" xfId="3645" xr:uid="{3F650EE3-B876-4D70-92E8-CB73D1CF7880}"/>
    <cellStyle name="Normal 9 8 4 2" xfId="3646" xr:uid="{68B66646-06E1-43D4-8153-99BC8B0FA796}"/>
    <cellStyle name="Normal 9 8 4 2 2" xfId="5446" xr:uid="{C51FCB07-48F1-4366-B79F-F891CD2433BF}"/>
    <cellStyle name="Normal 9 8 4 3" xfId="3647" xr:uid="{641C0901-22F5-473D-ABA3-BD85B4BCD562}"/>
    <cellStyle name="Normal 9 8 4 3 2" xfId="5447" xr:uid="{93DBEE8B-CF4E-49BF-BD3B-736246CB5657}"/>
    <cellStyle name="Normal 9 8 4 4" xfId="3648" xr:uid="{6802E739-3394-4E66-A9F2-00C11CC3469B}"/>
    <cellStyle name="Normal 9 8 4 4 2" xfId="5448" xr:uid="{6812550C-A988-484F-8873-062FDB0F3500}"/>
    <cellStyle name="Normal 9 8 4 5" xfId="5445" xr:uid="{AABAC656-BAA9-4E29-B208-8813336A02F3}"/>
    <cellStyle name="Normal 9 8 5" xfId="3649" xr:uid="{3C041058-318B-41A5-ADBB-64D04DE98204}"/>
    <cellStyle name="Normal 9 8 5 2" xfId="5449" xr:uid="{CFE10F78-8B8D-427C-B1E7-EB00A8C5A347}"/>
    <cellStyle name="Normal 9 8 6" xfId="3650" xr:uid="{3C1DC8F7-43B5-4D9B-9135-4F5AF94799F7}"/>
    <cellStyle name="Normal 9 8 6 2" xfId="5450" xr:uid="{DF63FB6C-4825-4C73-A7EA-D41BE6154E30}"/>
    <cellStyle name="Normal 9 8 7" xfId="3651" xr:uid="{1CC99482-1D33-4992-AD22-6BDA4BC0AB3E}"/>
    <cellStyle name="Normal 9 8 7 2" xfId="5451" xr:uid="{B3164F97-B2AA-4D56-9BD4-F64F1A58F6BF}"/>
    <cellStyle name="Normal 9 8 8" xfId="5432" xr:uid="{E66CB338-00CB-4105-A7F7-B7E101A2663F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92455262-196A-47D8-8036-52E4BC81F7FA}"/>
    <cellStyle name="Normal 9 9 2 3" xfId="3655" xr:uid="{62CBCAAE-7869-4256-80FB-05F1A173D00B}"/>
    <cellStyle name="Normal 9 9 2 3 2" xfId="5455" xr:uid="{643F1B8E-937B-4E83-B488-3826BC9DDF62}"/>
    <cellStyle name="Normal 9 9 2 4" xfId="3656" xr:uid="{66BC08DA-6A39-47E5-A59E-0956FD36FF0D}"/>
    <cellStyle name="Normal 9 9 2 4 2" xfId="5456" xr:uid="{C77619B1-6019-43D9-BA52-CD9E9F994275}"/>
    <cellStyle name="Normal 9 9 2 5" xfId="5453" xr:uid="{4C26B485-7A09-4BF2-9805-2F8FB9F2B5C3}"/>
    <cellStyle name="Normal 9 9 3" xfId="3657" xr:uid="{DBF7B777-3095-48FD-825C-02FC4A36C6D7}"/>
    <cellStyle name="Normal 9 9 3 2" xfId="3658" xr:uid="{82F64612-5806-4225-9C43-0EB75720D7EE}"/>
    <cellStyle name="Normal 9 9 3 2 2" xfId="5458" xr:uid="{7A2907D5-CFDE-42F7-B7B0-5F6B198A481F}"/>
    <cellStyle name="Normal 9 9 3 3" xfId="3659" xr:uid="{10D810C2-F585-4B39-84DC-0F01552EC093}"/>
    <cellStyle name="Normal 9 9 3 3 2" xfId="5459" xr:uid="{2653742D-CF62-4F45-9C44-AA28126DF5D3}"/>
    <cellStyle name="Normal 9 9 3 4" xfId="3660" xr:uid="{A5385F0A-72D7-4655-B04D-B81B1552A410}"/>
    <cellStyle name="Normal 9 9 3 4 2" xfId="5460" xr:uid="{FAC7CBAB-1298-4B6F-BA11-D9AB0237BA6F}"/>
    <cellStyle name="Normal 9 9 3 5" xfId="5457" xr:uid="{8DEE6F85-300D-4162-BAD1-874A4FB1FD22}"/>
    <cellStyle name="Normal 9 9 4" xfId="3661" xr:uid="{99D6C685-704D-47F2-9F39-005F0D0475EA}"/>
    <cellStyle name="Normal 9 9 4 2" xfId="5461" xr:uid="{761DCE7E-98B6-4635-9D8D-54D23ECCE4C0}"/>
    <cellStyle name="Normal 9 9 5" xfId="3662" xr:uid="{7C324A39-4404-45C2-843C-B46208813AB4}"/>
    <cellStyle name="Normal 9 9 5 2" xfId="5462" xr:uid="{8076A6C5-5559-4923-B130-2F8CC1B67D3D}"/>
    <cellStyle name="Normal 9 9 6" xfId="3663" xr:uid="{B741073B-D48B-446D-BDDB-AF93464E6262}"/>
    <cellStyle name="Normal 9 9 6 2" xfId="5463" xr:uid="{C886464A-3113-4D32-A3B7-0A47A27426DC}"/>
    <cellStyle name="Normal 9 9 7" xfId="5452" xr:uid="{B3F2385B-6891-492A-9A56-A99208B7BB65}"/>
    <cellStyle name="Percent 2" xfId="79" xr:uid="{750081A1-93E2-4099-B6D5-52DA3EB8C718}"/>
    <cellStyle name="Percent 2 2" xfId="5464" xr:uid="{4B6C386B-C3AF-4608-812B-7F259A295203}"/>
    <cellStyle name="Гиперссылка 2" xfId="4" xr:uid="{49BAA0F8-B3D3-41B5-87DD-435502328B29}"/>
    <cellStyle name="Гиперссылка 2 2" xfId="5465" xr:uid="{B73AE66D-C982-4BB3-8587-4CE336593436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A03E0817-B2B5-408C-A34C-3B9D82BF8E27}"/>
    <cellStyle name="Обычный 2 3" xfId="5466" xr:uid="{111BDFB0-23EC-4D38-853B-B9DE1D983EEF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</row>
        <row r="4641">
          <cell r="A4641">
            <v>45542</v>
          </cell>
        </row>
        <row r="4642">
          <cell r="A4642">
            <v>45543</v>
          </cell>
        </row>
        <row r="4643">
          <cell r="A4643">
            <v>45544</v>
          </cell>
        </row>
        <row r="4644">
          <cell r="A4644">
            <v>45545</v>
          </cell>
        </row>
        <row r="4645">
          <cell r="A4645">
            <v>45546</v>
          </cell>
        </row>
        <row r="4646">
          <cell r="A4646">
            <v>45547</v>
          </cell>
        </row>
        <row r="4647">
          <cell r="A4647">
            <v>45548</v>
          </cell>
        </row>
        <row r="4648">
          <cell r="A4648">
            <v>45549</v>
          </cell>
        </row>
        <row r="4649">
          <cell r="A4649">
            <v>45550</v>
          </cell>
        </row>
        <row r="4650">
          <cell r="A4650">
            <v>45551</v>
          </cell>
        </row>
        <row r="4651">
          <cell r="A4651">
            <v>45552</v>
          </cell>
        </row>
        <row r="4652">
          <cell r="A4652">
            <v>45553</v>
          </cell>
        </row>
        <row r="4653">
          <cell r="A4653">
            <v>45554</v>
          </cell>
        </row>
        <row r="4654">
          <cell r="A4654">
            <v>45555</v>
          </cell>
        </row>
        <row r="4655">
          <cell r="A4655">
            <v>45556</v>
          </cell>
        </row>
        <row r="4656">
          <cell r="A4656">
            <v>45557</v>
          </cell>
        </row>
        <row r="4657">
          <cell r="A4657">
            <v>45558</v>
          </cell>
        </row>
        <row r="4658">
          <cell r="A4658">
            <v>45559</v>
          </cell>
        </row>
        <row r="4659">
          <cell r="A4659">
            <v>45560</v>
          </cell>
        </row>
        <row r="4660">
          <cell r="A4660">
            <v>45561</v>
          </cell>
        </row>
        <row r="4661">
          <cell r="A4661">
            <v>45562</v>
          </cell>
        </row>
        <row r="4662">
          <cell r="A4662">
            <v>45563</v>
          </cell>
        </row>
        <row r="4663">
          <cell r="A4663">
            <v>45564</v>
          </cell>
        </row>
        <row r="4664">
          <cell r="A4664">
            <v>45565</v>
          </cell>
        </row>
        <row r="4665">
          <cell r="A4665">
            <v>45566</v>
          </cell>
        </row>
        <row r="4666">
          <cell r="A4666">
            <v>45567</v>
          </cell>
        </row>
        <row r="4667">
          <cell r="A4667">
            <v>45568</v>
          </cell>
        </row>
        <row r="4668">
          <cell r="A4668">
            <v>45569</v>
          </cell>
        </row>
        <row r="4669">
          <cell r="A4669">
            <v>45570</v>
          </cell>
        </row>
        <row r="4670">
          <cell r="A4670">
            <v>45571</v>
          </cell>
        </row>
        <row r="4671">
          <cell r="A4671">
            <v>45572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L74"/>
  <sheetViews>
    <sheetView tabSelected="1" zoomScale="90" zoomScaleNormal="90" workbookViewId="0">
      <selection activeCell="O27" sqref="O26:O27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93"/>
      <c r="B2" s="127" t="s">
        <v>6</v>
      </c>
      <c r="C2" s="120"/>
      <c r="D2" s="120"/>
      <c r="E2" s="120"/>
      <c r="F2" s="120"/>
      <c r="G2" s="120"/>
      <c r="H2" s="120"/>
      <c r="I2" s="120"/>
      <c r="J2" s="120"/>
      <c r="K2" s="128" t="s">
        <v>12</v>
      </c>
      <c r="L2" s="94"/>
    </row>
    <row r="3" spans="1:12">
      <c r="A3" s="93"/>
      <c r="B3" s="121" t="s">
        <v>7</v>
      </c>
      <c r="C3" s="120"/>
      <c r="D3" s="120"/>
      <c r="E3" s="120"/>
      <c r="F3" s="120"/>
      <c r="G3" s="120"/>
      <c r="H3" s="120"/>
      <c r="I3" s="120"/>
      <c r="J3" s="120"/>
      <c r="K3" s="120"/>
      <c r="L3" s="94"/>
    </row>
    <row r="4" spans="1:12">
      <c r="A4" s="93"/>
      <c r="B4" s="121" t="s">
        <v>8</v>
      </c>
      <c r="C4" s="120"/>
      <c r="D4" s="120"/>
      <c r="E4" s="120"/>
      <c r="F4" s="120"/>
      <c r="G4" s="120"/>
      <c r="H4" s="120"/>
      <c r="I4" s="120"/>
      <c r="J4" s="120"/>
      <c r="K4" s="120"/>
      <c r="L4" s="94"/>
    </row>
    <row r="5" spans="1:12">
      <c r="A5" s="93"/>
      <c r="B5" s="121" t="s">
        <v>9</v>
      </c>
      <c r="C5" s="120"/>
      <c r="D5" s="120"/>
      <c r="E5" s="120"/>
      <c r="F5" s="120"/>
      <c r="G5" s="120"/>
      <c r="H5" s="120"/>
      <c r="I5" s="120"/>
      <c r="J5" s="120"/>
      <c r="K5" s="85" t="s">
        <v>56</v>
      </c>
      <c r="L5" s="94"/>
    </row>
    <row r="6" spans="1:12">
      <c r="A6" s="93"/>
      <c r="B6" s="121" t="s">
        <v>10</v>
      </c>
      <c r="C6" s="120"/>
      <c r="D6" s="120"/>
      <c r="E6" s="120"/>
      <c r="F6" s="120"/>
      <c r="G6" s="120"/>
      <c r="H6" s="120"/>
      <c r="I6" s="120"/>
      <c r="J6" s="120"/>
      <c r="K6" s="150">
        <v>54570</v>
      </c>
      <c r="L6" s="94"/>
    </row>
    <row r="7" spans="1:12">
      <c r="A7" s="93"/>
      <c r="B7" s="121" t="s">
        <v>11</v>
      </c>
      <c r="C7" s="120"/>
      <c r="D7" s="120"/>
      <c r="E7" s="120"/>
      <c r="F7" s="120"/>
      <c r="G7" s="120"/>
      <c r="H7" s="120"/>
      <c r="I7" s="120"/>
      <c r="J7" s="120"/>
      <c r="K7" s="151"/>
      <c r="L7" s="94"/>
    </row>
    <row r="8" spans="1:12">
      <c r="A8" s="93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94"/>
    </row>
    <row r="9" spans="1:12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0"/>
      <c r="K9" s="85" t="s">
        <v>70</v>
      </c>
      <c r="L9" s="94"/>
    </row>
    <row r="10" spans="1:12" ht="15" customHeight="1">
      <c r="A10" s="93"/>
      <c r="B10" s="93" t="s">
        <v>83</v>
      </c>
      <c r="C10" s="120"/>
      <c r="D10" s="120"/>
      <c r="E10" s="94"/>
      <c r="F10" s="120"/>
      <c r="G10" s="94"/>
      <c r="H10" s="95"/>
      <c r="I10" s="95" t="s">
        <v>83</v>
      </c>
      <c r="J10" s="120"/>
      <c r="K10" s="147">
        <v>45440</v>
      </c>
      <c r="L10" s="94"/>
    </row>
    <row r="11" spans="1:12">
      <c r="A11" s="93"/>
      <c r="B11" s="93" t="s">
        <v>84</v>
      </c>
      <c r="C11" s="120"/>
      <c r="D11" s="120"/>
      <c r="E11" s="94"/>
      <c r="F11" s="120"/>
      <c r="G11" s="94"/>
      <c r="H11" s="95"/>
      <c r="I11" s="95" t="s">
        <v>84</v>
      </c>
      <c r="J11" s="120"/>
      <c r="K11" s="148"/>
      <c r="L11" s="94"/>
    </row>
    <row r="12" spans="1:12">
      <c r="A12" s="93"/>
      <c r="B12" s="93" t="s">
        <v>85</v>
      </c>
      <c r="C12" s="120"/>
      <c r="D12" s="120"/>
      <c r="E12" s="94"/>
      <c r="F12" s="120"/>
      <c r="G12" s="94"/>
      <c r="H12" s="95"/>
      <c r="I12" s="95" t="s">
        <v>85</v>
      </c>
      <c r="J12" s="120"/>
      <c r="K12" s="120"/>
      <c r="L12" s="94"/>
    </row>
    <row r="13" spans="1:12">
      <c r="A13" s="93"/>
      <c r="B13" s="93" t="s">
        <v>86</v>
      </c>
      <c r="C13" s="120"/>
      <c r="D13" s="120"/>
      <c r="E13" s="94"/>
      <c r="F13" s="120"/>
      <c r="G13" s="94"/>
      <c r="H13" s="95"/>
      <c r="I13" s="95" t="s">
        <v>86</v>
      </c>
      <c r="J13" s="120"/>
      <c r="K13" s="85" t="s">
        <v>3</v>
      </c>
      <c r="L13" s="94"/>
    </row>
    <row r="14" spans="1:12" ht="15" customHeight="1">
      <c r="A14" s="93"/>
      <c r="B14" s="93" t="s">
        <v>23</v>
      </c>
      <c r="C14" s="120"/>
      <c r="D14" s="120"/>
      <c r="E14" s="94"/>
      <c r="F14" s="120"/>
      <c r="G14" s="94"/>
      <c r="H14" s="95"/>
      <c r="I14" s="95" t="s">
        <v>23</v>
      </c>
      <c r="J14" s="120"/>
      <c r="K14" s="147">
        <v>45438</v>
      </c>
      <c r="L14" s="94"/>
    </row>
    <row r="15" spans="1:12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0"/>
      <c r="K15" s="149"/>
      <c r="L15" s="94"/>
    </row>
    <row r="16" spans="1:12" ht="15" customHeight="1">
      <c r="A16" s="93"/>
      <c r="B16" s="120"/>
      <c r="C16" s="120"/>
      <c r="D16" s="120"/>
      <c r="E16" s="120"/>
      <c r="F16" s="120"/>
      <c r="G16" s="120"/>
      <c r="H16" s="120"/>
      <c r="I16" s="120"/>
      <c r="J16" s="124" t="s">
        <v>71</v>
      </c>
      <c r="K16" s="129">
        <v>42936</v>
      </c>
      <c r="L16" s="94"/>
    </row>
    <row r="17" spans="1:12">
      <c r="A17" s="93"/>
      <c r="B17" s="120" t="s">
        <v>87</v>
      </c>
      <c r="C17" s="120"/>
      <c r="D17" s="120"/>
      <c r="E17" s="120"/>
      <c r="F17" s="120"/>
      <c r="G17" s="120"/>
      <c r="H17" s="120"/>
      <c r="I17" s="120"/>
      <c r="J17" s="124" t="s">
        <v>14</v>
      </c>
      <c r="K17" s="129" t="s">
        <v>82</v>
      </c>
      <c r="L17" s="94"/>
    </row>
    <row r="18" spans="1:12" ht="18">
      <c r="A18" s="93"/>
      <c r="B18" s="120" t="s">
        <v>88</v>
      </c>
      <c r="C18" s="120"/>
      <c r="D18" s="120"/>
      <c r="E18" s="120"/>
      <c r="F18" s="120"/>
      <c r="G18" s="120"/>
      <c r="H18" s="120"/>
      <c r="I18" s="120"/>
      <c r="J18" s="122" t="s">
        <v>64</v>
      </c>
      <c r="K18" s="90" t="s">
        <v>68</v>
      </c>
      <c r="L18" s="94"/>
    </row>
    <row r="19" spans="1:12">
      <c r="A19" s="93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94"/>
    </row>
    <row r="20" spans="1:12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2" t="s">
        <v>60</v>
      </c>
      <c r="H20" s="153"/>
      <c r="I20" s="86" t="s">
        <v>40</v>
      </c>
      <c r="J20" s="86" t="s">
        <v>61</v>
      </c>
      <c r="K20" s="86" t="s">
        <v>4</v>
      </c>
      <c r="L20" s="94"/>
    </row>
    <row r="21" spans="1:12">
      <c r="A21" s="93"/>
      <c r="B21" s="98"/>
      <c r="C21" s="98"/>
      <c r="D21" s="99"/>
      <c r="E21" s="99"/>
      <c r="F21" s="99"/>
      <c r="G21" s="154"/>
      <c r="H21" s="155"/>
      <c r="I21" s="98" t="s">
        <v>13</v>
      </c>
      <c r="J21" s="98"/>
      <c r="K21" s="98"/>
      <c r="L21" s="94"/>
    </row>
    <row r="22" spans="1:12">
      <c r="A22" s="93"/>
      <c r="B22" s="100">
        <v>2</v>
      </c>
      <c r="C22" s="110" t="s">
        <v>89</v>
      </c>
      <c r="D22" s="106" t="s">
        <v>199</v>
      </c>
      <c r="E22" s="112" t="s">
        <v>90</v>
      </c>
      <c r="F22" s="106" t="s">
        <v>91</v>
      </c>
      <c r="G22" s="145" t="s">
        <v>92</v>
      </c>
      <c r="H22" s="146"/>
      <c r="I22" s="107" t="s">
        <v>93</v>
      </c>
      <c r="J22" s="102">
        <v>19.79</v>
      </c>
      <c r="K22" s="104">
        <f t="shared" ref="K22:K62" si="0">J22*B22</f>
        <v>39.58</v>
      </c>
      <c r="L22" s="97"/>
    </row>
    <row r="23" spans="1:12" ht="24">
      <c r="A23" s="93"/>
      <c r="B23" s="100">
        <v>4</v>
      </c>
      <c r="C23" s="110" t="s">
        <v>94</v>
      </c>
      <c r="D23" s="106" t="s">
        <v>94</v>
      </c>
      <c r="E23" s="112" t="s">
        <v>95</v>
      </c>
      <c r="F23" s="106"/>
      <c r="G23" s="145"/>
      <c r="H23" s="146"/>
      <c r="I23" s="107" t="s">
        <v>96</v>
      </c>
      <c r="J23" s="102">
        <v>12.46</v>
      </c>
      <c r="K23" s="104">
        <f t="shared" si="0"/>
        <v>49.84</v>
      </c>
      <c r="L23" s="97"/>
    </row>
    <row r="24" spans="1:12" ht="24">
      <c r="A24" s="93"/>
      <c r="B24" s="100">
        <v>2</v>
      </c>
      <c r="C24" s="110" t="s">
        <v>97</v>
      </c>
      <c r="D24" s="106" t="s">
        <v>97</v>
      </c>
      <c r="E24" s="112" t="s">
        <v>98</v>
      </c>
      <c r="F24" s="106" t="s">
        <v>99</v>
      </c>
      <c r="G24" s="145"/>
      <c r="H24" s="146"/>
      <c r="I24" s="107" t="s">
        <v>100</v>
      </c>
      <c r="J24" s="102">
        <v>12.46</v>
      </c>
      <c r="K24" s="104">
        <f t="shared" si="0"/>
        <v>24.92</v>
      </c>
      <c r="L24" s="97"/>
    </row>
    <row r="25" spans="1:12" ht="24">
      <c r="A25" s="93"/>
      <c r="B25" s="100">
        <v>2</v>
      </c>
      <c r="C25" s="110" t="s">
        <v>97</v>
      </c>
      <c r="D25" s="106" t="s">
        <v>97</v>
      </c>
      <c r="E25" s="112" t="s">
        <v>101</v>
      </c>
      <c r="F25" s="106" t="s">
        <v>102</v>
      </c>
      <c r="G25" s="145"/>
      <c r="H25" s="146"/>
      <c r="I25" s="107" t="s">
        <v>100</v>
      </c>
      <c r="J25" s="102">
        <v>12.46</v>
      </c>
      <c r="K25" s="104">
        <f t="shared" si="0"/>
        <v>24.92</v>
      </c>
      <c r="L25" s="97"/>
    </row>
    <row r="26" spans="1:12" ht="24">
      <c r="A26" s="93"/>
      <c r="B26" s="100">
        <v>2</v>
      </c>
      <c r="C26" s="110" t="s">
        <v>97</v>
      </c>
      <c r="D26" s="106" t="s">
        <v>97</v>
      </c>
      <c r="E26" s="112" t="s">
        <v>103</v>
      </c>
      <c r="F26" s="106" t="s">
        <v>104</v>
      </c>
      <c r="G26" s="145"/>
      <c r="H26" s="146"/>
      <c r="I26" s="107" t="s">
        <v>100</v>
      </c>
      <c r="J26" s="102">
        <v>12.46</v>
      </c>
      <c r="K26" s="104">
        <f t="shared" si="0"/>
        <v>24.92</v>
      </c>
      <c r="L26" s="97"/>
    </row>
    <row r="27" spans="1:12" ht="24">
      <c r="A27" s="93"/>
      <c r="B27" s="100">
        <v>2</v>
      </c>
      <c r="C27" s="110" t="s">
        <v>97</v>
      </c>
      <c r="D27" s="106" t="s">
        <v>97</v>
      </c>
      <c r="E27" s="112" t="s">
        <v>105</v>
      </c>
      <c r="F27" s="106" t="s">
        <v>106</v>
      </c>
      <c r="G27" s="145"/>
      <c r="H27" s="146"/>
      <c r="I27" s="107" t="s">
        <v>100</v>
      </c>
      <c r="J27" s="102">
        <v>12.46</v>
      </c>
      <c r="K27" s="104">
        <f t="shared" si="0"/>
        <v>24.92</v>
      </c>
      <c r="L27" s="97"/>
    </row>
    <row r="28" spans="1:12" ht="24">
      <c r="A28" s="93"/>
      <c r="B28" s="100">
        <v>2</v>
      </c>
      <c r="C28" s="110" t="s">
        <v>107</v>
      </c>
      <c r="D28" s="106" t="s">
        <v>107</v>
      </c>
      <c r="E28" s="112" t="s">
        <v>108</v>
      </c>
      <c r="F28" s="106" t="s">
        <v>99</v>
      </c>
      <c r="G28" s="145"/>
      <c r="H28" s="146"/>
      <c r="I28" s="107" t="s">
        <v>109</v>
      </c>
      <c r="J28" s="102">
        <v>12.46</v>
      </c>
      <c r="K28" s="104">
        <f t="shared" si="0"/>
        <v>24.92</v>
      </c>
      <c r="L28" s="97"/>
    </row>
    <row r="29" spans="1:12" ht="24">
      <c r="A29" s="93"/>
      <c r="B29" s="100">
        <v>2</v>
      </c>
      <c r="C29" s="110" t="s">
        <v>107</v>
      </c>
      <c r="D29" s="106" t="s">
        <v>107</v>
      </c>
      <c r="E29" s="112" t="s">
        <v>110</v>
      </c>
      <c r="F29" s="106" t="s">
        <v>111</v>
      </c>
      <c r="G29" s="145"/>
      <c r="H29" s="146"/>
      <c r="I29" s="107" t="s">
        <v>109</v>
      </c>
      <c r="J29" s="102">
        <v>12.46</v>
      </c>
      <c r="K29" s="104">
        <f t="shared" si="0"/>
        <v>24.92</v>
      </c>
      <c r="L29" s="97"/>
    </row>
    <row r="30" spans="1:12" ht="24">
      <c r="A30" s="93"/>
      <c r="B30" s="100">
        <v>2</v>
      </c>
      <c r="C30" s="110" t="s">
        <v>107</v>
      </c>
      <c r="D30" s="106" t="s">
        <v>107</v>
      </c>
      <c r="E30" s="112" t="s">
        <v>112</v>
      </c>
      <c r="F30" s="106" t="s">
        <v>113</v>
      </c>
      <c r="G30" s="145"/>
      <c r="H30" s="146"/>
      <c r="I30" s="107" t="s">
        <v>109</v>
      </c>
      <c r="J30" s="102">
        <v>12.46</v>
      </c>
      <c r="K30" s="104">
        <f t="shared" si="0"/>
        <v>24.92</v>
      </c>
      <c r="L30" s="97"/>
    </row>
    <row r="31" spans="1:12" ht="24">
      <c r="A31" s="93"/>
      <c r="B31" s="100">
        <v>2</v>
      </c>
      <c r="C31" s="110" t="s">
        <v>107</v>
      </c>
      <c r="D31" s="106" t="s">
        <v>107</v>
      </c>
      <c r="E31" s="112" t="s">
        <v>114</v>
      </c>
      <c r="F31" s="106" t="s">
        <v>115</v>
      </c>
      <c r="G31" s="145"/>
      <c r="H31" s="146"/>
      <c r="I31" s="107" t="s">
        <v>109</v>
      </c>
      <c r="J31" s="102">
        <v>12.46</v>
      </c>
      <c r="K31" s="104">
        <f t="shared" si="0"/>
        <v>24.92</v>
      </c>
      <c r="L31" s="97"/>
    </row>
    <row r="32" spans="1:12" ht="24">
      <c r="A32" s="93"/>
      <c r="B32" s="100">
        <v>4</v>
      </c>
      <c r="C32" s="110" t="s">
        <v>116</v>
      </c>
      <c r="D32" s="106" t="s">
        <v>116</v>
      </c>
      <c r="E32" s="112" t="s">
        <v>117</v>
      </c>
      <c r="F32" s="106" t="s">
        <v>118</v>
      </c>
      <c r="G32" s="145" t="s">
        <v>119</v>
      </c>
      <c r="H32" s="146"/>
      <c r="I32" s="107" t="s">
        <v>120</v>
      </c>
      <c r="J32" s="102">
        <v>28.95</v>
      </c>
      <c r="K32" s="104">
        <f t="shared" si="0"/>
        <v>115.8</v>
      </c>
      <c r="L32" s="97"/>
    </row>
    <row r="33" spans="1:12">
      <c r="A33" s="93"/>
      <c r="B33" s="100">
        <v>4</v>
      </c>
      <c r="C33" s="110" t="s">
        <v>121</v>
      </c>
      <c r="D33" s="106" t="s">
        <v>121</v>
      </c>
      <c r="E33" s="112" t="s">
        <v>122</v>
      </c>
      <c r="F33" s="106" t="s">
        <v>123</v>
      </c>
      <c r="G33" s="145"/>
      <c r="H33" s="146"/>
      <c r="I33" s="107" t="s">
        <v>124</v>
      </c>
      <c r="J33" s="102">
        <v>10.63</v>
      </c>
      <c r="K33" s="104">
        <f t="shared" si="0"/>
        <v>42.52</v>
      </c>
      <c r="L33" s="97"/>
    </row>
    <row r="34" spans="1:12">
      <c r="A34" s="93"/>
      <c r="B34" s="100">
        <v>4</v>
      </c>
      <c r="C34" s="110" t="s">
        <v>121</v>
      </c>
      <c r="D34" s="106" t="s">
        <v>121</v>
      </c>
      <c r="E34" s="112" t="s">
        <v>125</v>
      </c>
      <c r="F34" s="106" t="s">
        <v>118</v>
      </c>
      <c r="G34" s="145"/>
      <c r="H34" s="146"/>
      <c r="I34" s="107" t="s">
        <v>124</v>
      </c>
      <c r="J34" s="102">
        <v>10.63</v>
      </c>
      <c r="K34" s="104">
        <f t="shared" si="0"/>
        <v>42.52</v>
      </c>
      <c r="L34" s="97"/>
    </row>
    <row r="35" spans="1:12">
      <c r="A35" s="93"/>
      <c r="B35" s="100">
        <v>4</v>
      </c>
      <c r="C35" s="110" t="s">
        <v>126</v>
      </c>
      <c r="D35" s="106" t="s">
        <v>126</v>
      </c>
      <c r="E35" s="112" t="s">
        <v>127</v>
      </c>
      <c r="F35" s="106" t="s">
        <v>123</v>
      </c>
      <c r="G35" s="145"/>
      <c r="H35" s="146"/>
      <c r="I35" s="107" t="s">
        <v>128</v>
      </c>
      <c r="J35" s="102">
        <v>11.36</v>
      </c>
      <c r="K35" s="104">
        <f t="shared" si="0"/>
        <v>45.44</v>
      </c>
      <c r="L35" s="97"/>
    </row>
    <row r="36" spans="1:12">
      <c r="A36" s="93"/>
      <c r="B36" s="100">
        <v>4</v>
      </c>
      <c r="C36" s="110" t="s">
        <v>126</v>
      </c>
      <c r="D36" s="106" t="s">
        <v>126</v>
      </c>
      <c r="E36" s="112" t="s">
        <v>129</v>
      </c>
      <c r="F36" s="106" t="s">
        <v>118</v>
      </c>
      <c r="G36" s="145"/>
      <c r="H36" s="146"/>
      <c r="I36" s="107" t="s">
        <v>128</v>
      </c>
      <c r="J36" s="102">
        <v>11.36</v>
      </c>
      <c r="K36" s="104">
        <f t="shared" si="0"/>
        <v>45.44</v>
      </c>
      <c r="L36" s="97"/>
    </row>
    <row r="37" spans="1:12" ht="24">
      <c r="A37" s="93"/>
      <c r="B37" s="100">
        <v>6</v>
      </c>
      <c r="C37" s="110" t="s">
        <v>130</v>
      </c>
      <c r="D37" s="106" t="s">
        <v>130</v>
      </c>
      <c r="E37" s="112" t="s">
        <v>131</v>
      </c>
      <c r="F37" s="106" t="s">
        <v>132</v>
      </c>
      <c r="G37" s="145"/>
      <c r="H37" s="146"/>
      <c r="I37" s="107" t="s">
        <v>204</v>
      </c>
      <c r="J37" s="102">
        <v>5.13</v>
      </c>
      <c r="K37" s="104">
        <f t="shared" si="0"/>
        <v>30.78</v>
      </c>
      <c r="L37" s="97"/>
    </row>
    <row r="38" spans="1:12">
      <c r="A38" s="93"/>
      <c r="B38" s="100">
        <v>8</v>
      </c>
      <c r="C38" s="110" t="s">
        <v>133</v>
      </c>
      <c r="D38" s="106" t="s">
        <v>200</v>
      </c>
      <c r="E38" s="112" t="s">
        <v>134</v>
      </c>
      <c r="F38" s="106" t="s">
        <v>135</v>
      </c>
      <c r="G38" s="145" t="s">
        <v>92</v>
      </c>
      <c r="H38" s="146"/>
      <c r="I38" s="107" t="s">
        <v>136</v>
      </c>
      <c r="J38" s="102">
        <v>166.36</v>
      </c>
      <c r="K38" s="104">
        <f t="shared" si="0"/>
        <v>1330.88</v>
      </c>
      <c r="L38" s="97"/>
    </row>
    <row r="39" spans="1:12">
      <c r="A39" s="93"/>
      <c r="B39" s="100">
        <v>4</v>
      </c>
      <c r="C39" s="110" t="s">
        <v>133</v>
      </c>
      <c r="D39" s="106" t="s">
        <v>201</v>
      </c>
      <c r="E39" s="112" t="s">
        <v>137</v>
      </c>
      <c r="F39" s="106" t="s">
        <v>138</v>
      </c>
      <c r="G39" s="145" t="s">
        <v>92</v>
      </c>
      <c r="H39" s="146"/>
      <c r="I39" s="107" t="s">
        <v>136</v>
      </c>
      <c r="J39" s="102">
        <v>228.65</v>
      </c>
      <c r="K39" s="104">
        <f t="shared" si="0"/>
        <v>914.6</v>
      </c>
      <c r="L39" s="97"/>
    </row>
    <row r="40" spans="1:12">
      <c r="A40" s="93"/>
      <c r="B40" s="100">
        <v>4</v>
      </c>
      <c r="C40" s="110" t="s">
        <v>133</v>
      </c>
      <c r="D40" s="106" t="s">
        <v>202</v>
      </c>
      <c r="E40" s="112" t="s">
        <v>139</v>
      </c>
      <c r="F40" s="106" t="s">
        <v>140</v>
      </c>
      <c r="G40" s="145" t="s">
        <v>92</v>
      </c>
      <c r="H40" s="146"/>
      <c r="I40" s="107" t="s">
        <v>136</v>
      </c>
      <c r="J40" s="102">
        <v>329.42</v>
      </c>
      <c r="K40" s="104">
        <f t="shared" si="0"/>
        <v>1317.68</v>
      </c>
      <c r="L40" s="97"/>
    </row>
    <row r="41" spans="1:12" ht="24">
      <c r="A41" s="93"/>
      <c r="B41" s="100">
        <v>3</v>
      </c>
      <c r="C41" s="110" t="s">
        <v>141</v>
      </c>
      <c r="D41" s="106" t="s">
        <v>203</v>
      </c>
      <c r="E41" s="112" t="s">
        <v>142</v>
      </c>
      <c r="F41" s="106" t="s">
        <v>143</v>
      </c>
      <c r="G41" s="145" t="s">
        <v>119</v>
      </c>
      <c r="H41" s="146"/>
      <c r="I41" s="107" t="s">
        <v>144</v>
      </c>
      <c r="J41" s="102">
        <v>12.83</v>
      </c>
      <c r="K41" s="104">
        <f t="shared" si="0"/>
        <v>38.49</v>
      </c>
      <c r="L41" s="97"/>
    </row>
    <row r="42" spans="1:12" ht="24">
      <c r="A42" s="93"/>
      <c r="B42" s="100">
        <v>2</v>
      </c>
      <c r="C42" s="110" t="s">
        <v>145</v>
      </c>
      <c r="D42" s="106" t="s">
        <v>145</v>
      </c>
      <c r="E42" s="112" t="s">
        <v>146</v>
      </c>
      <c r="F42" s="106" t="s">
        <v>119</v>
      </c>
      <c r="G42" s="145"/>
      <c r="H42" s="146"/>
      <c r="I42" s="107" t="s">
        <v>147</v>
      </c>
      <c r="J42" s="102">
        <v>16.12</v>
      </c>
      <c r="K42" s="104">
        <f t="shared" si="0"/>
        <v>32.24</v>
      </c>
      <c r="L42" s="97"/>
    </row>
    <row r="43" spans="1:12" ht="24">
      <c r="A43" s="93"/>
      <c r="B43" s="100">
        <v>1</v>
      </c>
      <c r="C43" s="110" t="s">
        <v>148</v>
      </c>
      <c r="D43" s="106" t="s">
        <v>148</v>
      </c>
      <c r="E43" s="112" t="s">
        <v>149</v>
      </c>
      <c r="F43" s="106"/>
      <c r="G43" s="145"/>
      <c r="H43" s="146"/>
      <c r="I43" s="107" t="s">
        <v>150</v>
      </c>
      <c r="J43" s="102">
        <v>5.13</v>
      </c>
      <c r="K43" s="104">
        <f t="shared" si="0"/>
        <v>5.13</v>
      </c>
      <c r="L43" s="97"/>
    </row>
    <row r="44" spans="1:12" ht="24">
      <c r="A44" s="93"/>
      <c r="B44" s="100">
        <v>2</v>
      </c>
      <c r="C44" s="110" t="s">
        <v>151</v>
      </c>
      <c r="D44" s="106" t="s">
        <v>151</v>
      </c>
      <c r="E44" s="112" t="s">
        <v>152</v>
      </c>
      <c r="F44" s="106" t="s">
        <v>123</v>
      </c>
      <c r="G44" s="145" t="s">
        <v>92</v>
      </c>
      <c r="H44" s="146"/>
      <c r="I44" s="107" t="s">
        <v>153</v>
      </c>
      <c r="J44" s="102">
        <v>25.28</v>
      </c>
      <c r="K44" s="104">
        <f t="shared" si="0"/>
        <v>50.56</v>
      </c>
      <c r="L44" s="97"/>
    </row>
    <row r="45" spans="1:12" ht="24">
      <c r="A45" s="93"/>
      <c r="B45" s="100">
        <v>2</v>
      </c>
      <c r="C45" s="110" t="s">
        <v>154</v>
      </c>
      <c r="D45" s="106" t="s">
        <v>154</v>
      </c>
      <c r="E45" s="112" t="s">
        <v>155</v>
      </c>
      <c r="F45" s="106" t="s">
        <v>123</v>
      </c>
      <c r="G45" s="145"/>
      <c r="H45" s="146"/>
      <c r="I45" s="107" t="s">
        <v>156</v>
      </c>
      <c r="J45" s="102">
        <v>36.28</v>
      </c>
      <c r="K45" s="104">
        <f t="shared" si="0"/>
        <v>72.56</v>
      </c>
      <c r="L45" s="97"/>
    </row>
    <row r="46" spans="1:12" ht="24">
      <c r="A46" s="93"/>
      <c r="B46" s="100">
        <v>3</v>
      </c>
      <c r="C46" s="110" t="s">
        <v>154</v>
      </c>
      <c r="D46" s="106" t="s">
        <v>154</v>
      </c>
      <c r="E46" s="112" t="s">
        <v>157</v>
      </c>
      <c r="F46" s="106" t="s">
        <v>118</v>
      </c>
      <c r="G46" s="145"/>
      <c r="H46" s="146"/>
      <c r="I46" s="107" t="s">
        <v>156</v>
      </c>
      <c r="J46" s="102">
        <v>36.28</v>
      </c>
      <c r="K46" s="104">
        <f t="shared" si="0"/>
        <v>108.84</v>
      </c>
      <c r="L46" s="97"/>
    </row>
    <row r="47" spans="1:12" ht="24">
      <c r="A47" s="93"/>
      <c r="B47" s="100">
        <v>12</v>
      </c>
      <c r="C47" s="110" t="s">
        <v>158</v>
      </c>
      <c r="D47" s="106" t="s">
        <v>158</v>
      </c>
      <c r="E47" s="112" t="s">
        <v>159</v>
      </c>
      <c r="F47" s="106" t="s">
        <v>123</v>
      </c>
      <c r="G47" s="145"/>
      <c r="H47" s="146"/>
      <c r="I47" s="107" t="s">
        <v>160</v>
      </c>
      <c r="J47" s="102">
        <v>36.28</v>
      </c>
      <c r="K47" s="104">
        <f t="shared" si="0"/>
        <v>435.36</v>
      </c>
      <c r="L47" s="97"/>
    </row>
    <row r="48" spans="1:12" ht="24">
      <c r="A48" s="93"/>
      <c r="B48" s="100">
        <v>3</v>
      </c>
      <c r="C48" s="110" t="s">
        <v>158</v>
      </c>
      <c r="D48" s="106" t="s">
        <v>158</v>
      </c>
      <c r="E48" s="112" t="s">
        <v>161</v>
      </c>
      <c r="F48" s="106" t="s">
        <v>118</v>
      </c>
      <c r="G48" s="145"/>
      <c r="H48" s="146"/>
      <c r="I48" s="107" t="s">
        <v>160</v>
      </c>
      <c r="J48" s="102">
        <v>36.28</v>
      </c>
      <c r="K48" s="104">
        <f t="shared" si="0"/>
        <v>108.84</v>
      </c>
      <c r="L48" s="97"/>
    </row>
    <row r="49" spans="1:12">
      <c r="A49" s="93"/>
      <c r="B49" s="100">
        <v>4</v>
      </c>
      <c r="C49" s="110" t="s">
        <v>162</v>
      </c>
      <c r="D49" s="106" t="s">
        <v>162</v>
      </c>
      <c r="E49" s="112" t="s">
        <v>163</v>
      </c>
      <c r="F49" s="106" t="s">
        <v>118</v>
      </c>
      <c r="G49" s="145"/>
      <c r="H49" s="146"/>
      <c r="I49" s="107" t="s">
        <v>164</v>
      </c>
      <c r="J49" s="102">
        <v>36.28</v>
      </c>
      <c r="K49" s="104">
        <f t="shared" si="0"/>
        <v>145.12</v>
      </c>
      <c r="L49" s="97"/>
    </row>
    <row r="50" spans="1:12" ht="24">
      <c r="A50" s="93"/>
      <c r="B50" s="100">
        <v>5</v>
      </c>
      <c r="C50" s="110" t="s">
        <v>165</v>
      </c>
      <c r="D50" s="106" t="s">
        <v>165</v>
      </c>
      <c r="E50" s="112" t="s">
        <v>166</v>
      </c>
      <c r="F50" s="106" t="s">
        <v>123</v>
      </c>
      <c r="G50" s="145" t="s">
        <v>167</v>
      </c>
      <c r="H50" s="146"/>
      <c r="I50" s="107" t="s">
        <v>168</v>
      </c>
      <c r="J50" s="102">
        <v>53.87</v>
      </c>
      <c r="K50" s="104">
        <f t="shared" si="0"/>
        <v>269.34999999999997</v>
      </c>
      <c r="L50" s="97"/>
    </row>
    <row r="51" spans="1:12" ht="24">
      <c r="A51" s="93"/>
      <c r="B51" s="100">
        <v>5</v>
      </c>
      <c r="C51" s="110" t="s">
        <v>169</v>
      </c>
      <c r="D51" s="106" t="s">
        <v>169</v>
      </c>
      <c r="E51" s="112" t="s">
        <v>170</v>
      </c>
      <c r="F51" s="106" t="s">
        <v>123</v>
      </c>
      <c r="G51" s="145" t="s">
        <v>167</v>
      </c>
      <c r="H51" s="146"/>
      <c r="I51" s="107" t="s">
        <v>171</v>
      </c>
      <c r="J51" s="102">
        <v>57.16</v>
      </c>
      <c r="K51" s="104">
        <f t="shared" si="0"/>
        <v>285.79999999999995</v>
      </c>
      <c r="L51" s="97"/>
    </row>
    <row r="52" spans="1:12">
      <c r="A52" s="93"/>
      <c r="B52" s="100">
        <v>2</v>
      </c>
      <c r="C52" s="110" t="s">
        <v>172</v>
      </c>
      <c r="D52" s="106" t="s">
        <v>172</v>
      </c>
      <c r="E52" s="112" t="s">
        <v>173</v>
      </c>
      <c r="F52" s="106" t="s">
        <v>123</v>
      </c>
      <c r="G52" s="145" t="s">
        <v>92</v>
      </c>
      <c r="H52" s="146"/>
      <c r="I52" s="107" t="s">
        <v>174</v>
      </c>
      <c r="J52" s="102">
        <v>53.87</v>
      </c>
      <c r="K52" s="104">
        <f t="shared" si="0"/>
        <v>107.74</v>
      </c>
      <c r="L52" s="97"/>
    </row>
    <row r="53" spans="1:12" ht="24">
      <c r="A53" s="93"/>
      <c r="B53" s="100">
        <v>2</v>
      </c>
      <c r="C53" s="110" t="s">
        <v>175</v>
      </c>
      <c r="D53" s="106" t="s">
        <v>175</v>
      </c>
      <c r="E53" s="112" t="s">
        <v>176</v>
      </c>
      <c r="F53" s="106" t="s">
        <v>118</v>
      </c>
      <c r="G53" s="145" t="s">
        <v>177</v>
      </c>
      <c r="H53" s="146"/>
      <c r="I53" s="107" t="s">
        <v>178</v>
      </c>
      <c r="J53" s="102">
        <v>28.58</v>
      </c>
      <c r="K53" s="104">
        <f t="shared" si="0"/>
        <v>57.16</v>
      </c>
      <c r="L53" s="97"/>
    </row>
    <row r="54" spans="1:12" ht="24">
      <c r="A54" s="93"/>
      <c r="B54" s="100">
        <v>1</v>
      </c>
      <c r="C54" s="110" t="s">
        <v>179</v>
      </c>
      <c r="D54" s="106" t="s">
        <v>179</v>
      </c>
      <c r="E54" s="112" t="s">
        <v>180</v>
      </c>
      <c r="F54" s="106" t="s">
        <v>111</v>
      </c>
      <c r="G54" s="145"/>
      <c r="H54" s="146"/>
      <c r="I54" s="107" t="s">
        <v>181</v>
      </c>
      <c r="J54" s="102">
        <v>89.78</v>
      </c>
      <c r="K54" s="104">
        <f t="shared" si="0"/>
        <v>89.78</v>
      </c>
      <c r="L54" s="97"/>
    </row>
    <row r="55" spans="1:12" ht="24">
      <c r="A55" s="93"/>
      <c r="B55" s="100">
        <v>1</v>
      </c>
      <c r="C55" s="110" t="s">
        <v>179</v>
      </c>
      <c r="D55" s="106" t="s">
        <v>179</v>
      </c>
      <c r="E55" s="112" t="s">
        <v>182</v>
      </c>
      <c r="F55" s="106" t="s">
        <v>102</v>
      </c>
      <c r="G55" s="145"/>
      <c r="H55" s="146"/>
      <c r="I55" s="107" t="s">
        <v>181</v>
      </c>
      <c r="J55" s="102">
        <v>89.78</v>
      </c>
      <c r="K55" s="104">
        <f t="shared" si="0"/>
        <v>89.78</v>
      </c>
      <c r="L55" s="97"/>
    </row>
    <row r="56" spans="1:12" ht="24">
      <c r="A56" s="93"/>
      <c r="B56" s="100">
        <v>1</v>
      </c>
      <c r="C56" s="110" t="s">
        <v>179</v>
      </c>
      <c r="D56" s="106" t="s">
        <v>179</v>
      </c>
      <c r="E56" s="112" t="s">
        <v>183</v>
      </c>
      <c r="F56" s="106" t="s">
        <v>113</v>
      </c>
      <c r="G56" s="145"/>
      <c r="H56" s="146"/>
      <c r="I56" s="107" t="s">
        <v>181</v>
      </c>
      <c r="J56" s="102">
        <v>89.78</v>
      </c>
      <c r="K56" s="104">
        <f t="shared" si="0"/>
        <v>89.78</v>
      </c>
      <c r="L56" s="97"/>
    </row>
    <row r="57" spans="1:12" ht="24">
      <c r="A57" s="93"/>
      <c r="B57" s="100">
        <v>2</v>
      </c>
      <c r="C57" s="110" t="s">
        <v>184</v>
      </c>
      <c r="D57" s="106" t="s">
        <v>184</v>
      </c>
      <c r="E57" s="112" t="s">
        <v>185</v>
      </c>
      <c r="F57" s="106" t="s">
        <v>118</v>
      </c>
      <c r="G57" s="145" t="s">
        <v>177</v>
      </c>
      <c r="H57" s="146"/>
      <c r="I57" s="107" t="s">
        <v>186</v>
      </c>
      <c r="J57" s="102">
        <v>28.58</v>
      </c>
      <c r="K57" s="104">
        <f t="shared" si="0"/>
        <v>57.16</v>
      </c>
      <c r="L57" s="97"/>
    </row>
    <row r="58" spans="1:12" ht="24">
      <c r="A58" s="93"/>
      <c r="B58" s="100">
        <v>1</v>
      </c>
      <c r="C58" s="110" t="s">
        <v>187</v>
      </c>
      <c r="D58" s="106" t="s">
        <v>187</v>
      </c>
      <c r="E58" s="112" t="s">
        <v>188</v>
      </c>
      <c r="F58" s="106" t="s">
        <v>123</v>
      </c>
      <c r="G58" s="145" t="s">
        <v>92</v>
      </c>
      <c r="H58" s="146"/>
      <c r="I58" s="107" t="s">
        <v>189</v>
      </c>
      <c r="J58" s="102">
        <v>108.1</v>
      </c>
      <c r="K58" s="104">
        <f t="shared" si="0"/>
        <v>108.1</v>
      </c>
      <c r="L58" s="97"/>
    </row>
    <row r="59" spans="1:12" ht="24">
      <c r="A59" s="93"/>
      <c r="B59" s="100">
        <v>1</v>
      </c>
      <c r="C59" s="110" t="s">
        <v>187</v>
      </c>
      <c r="D59" s="106" t="s">
        <v>187</v>
      </c>
      <c r="E59" s="112" t="s">
        <v>190</v>
      </c>
      <c r="F59" s="106" t="s">
        <v>132</v>
      </c>
      <c r="G59" s="145" t="s">
        <v>92</v>
      </c>
      <c r="H59" s="146"/>
      <c r="I59" s="107" t="s">
        <v>189</v>
      </c>
      <c r="J59" s="102">
        <v>108.1</v>
      </c>
      <c r="K59" s="104">
        <f t="shared" si="0"/>
        <v>108.1</v>
      </c>
      <c r="L59" s="97"/>
    </row>
    <row r="60" spans="1:12" ht="24">
      <c r="A60" s="93"/>
      <c r="B60" s="100">
        <v>1</v>
      </c>
      <c r="C60" s="110" t="s">
        <v>191</v>
      </c>
      <c r="D60" s="106" t="s">
        <v>191</v>
      </c>
      <c r="E60" s="112" t="s">
        <v>192</v>
      </c>
      <c r="F60" s="106" t="s">
        <v>123</v>
      </c>
      <c r="G60" s="145"/>
      <c r="H60" s="146"/>
      <c r="I60" s="107" t="s">
        <v>193</v>
      </c>
      <c r="J60" s="102">
        <v>216.19</v>
      </c>
      <c r="K60" s="104">
        <f t="shared" si="0"/>
        <v>216.19</v>
      </c>
      <c r="L60" s="97"/>
    </row>
    <row r="61" spans="1:12" ht="24">
      <c r="A61" s="93"/>
      <c r="B61" s="100">
        <v>2</v>
      </c>
      <c r="C61" s="110" t="s">
        <v>194</v>
      </c>
      <c r="D61" s="106" t="s">
        <v>194</v>
      </c>
      <c r="E61" s="112" t="s">
        <v>195</v>
      </c>
      <c r="F61" s="106" t="s">
        <v>123</v>
      </c>
      <c r="G61" s="145" t="s">
        <v>92</v>
      </c>
      <c r="H61" s="146"/>
      <c r="I61" s="107" t="s">
        <v>196</v>
      </c>
      <c r="J61" s="102">
        <v>98.94</v>
      </c>
      <c r="K61" s="104">
        <f t="shared" si="0"/>
        <v>197.88</v>
      </c>
      <c r="L61" s="97"/>
    </row>
    <row r="62" spans="1:12" ht="36">
      <c r="A62" s="93"/>
      <c r="B62" s="101">
        <v>1</v>
      </c>
      <c r="C62" s="111" t="s">
        <v>197</v>
      </c>
      <c r="D62" s="108" t="s">
        <v>197</v>
      </c>
      <c r="E62" s="113" t="s">
        <v>198</v>
      </c>
      <c r="F62" s="108" t="s">
        <v>123</v>
      </c>
      <c r="G62" s="143" t="s">
        <v>92</v>
      </c>
      <c r="H62" s="144"/>
      <c r="I62" s="109" t="s">
        <v>205</v>
      </c>
      <c r="J62" s="103">
        <v>126.42</v>
      </c>
      <c r="K62" s="105">
        <f t="shared" si="0"/>
        <v>126.42</v>
      </c>
      <c r="L62" s="97"/>
    </row>
    <row r="63" spans="1:12" ht="13.5" thickBot="1">
      <c r="A63" s="93"/>
      <c r="B63" s="130"/>
      <c r="C63" s="120"/>
      <c r="D63" s="120"/>
      <c r="E63" s="120"/>
      <c r="F63" s="120"/>
      <c r="G63" s="120"/>
      <c r="H63" s="120"/>
      <c r="I63" s="120"/>
      <c r="J63" s="126" t="s">
        <v>62</v>
      </c>
      <c r="K63" s="123">
        <f>SUM(K22:K62)</f>
        <v>6974.8200000000006</v>
      </c>
      <c r="L63" s="97"/>
    </row>
    <row r="64" spans="1:12">
      <c r="A64" s="93"/>
      <c r="B64" s="120"/>
      <c r="C64" s="138" t="s">
        <v>207</v>
      </c>
      <c r="D64" s="140"/>
      <c r="E64" s="140"/>
      <c r="F64" s="136"/>
      <c r="G64" s="136"/>
      <c r="H64" s="134"/>
      <c r="I64" s="120"/>
      <c r="J64" s="142" t="s">
        <v>209</v>
      </c>
      <c r="K64" s="123">
        <f>K63*-40%</f>
        <v>-2789.9280000000003</v>
      </c>
      <c r="L64" s="97"/>
    </row>
    <row r="65" spans="1:12" ht="13.5" outlineLevel="1" thickBot="1">
      <c r="A65" s="93"/>
      <c r="B65" s="120"/>
      <c r="C65" s="141" t="s">
        <v>208</v>
      </c>
      <c r="D65" s="139">
        <v>44637</v>
      </c>
      <c r="E65" s="135">
        <v>45426</v>
      </c>
      <c r="F65" s="135">
        <f>K10+90</f>
        <v>45530</v>
      </c>
      <c r="G65" s="137"/>
      <c r="H65" s="133"/>
      <c r="I65" s="120"/>
      <c r="J65" s="142" t="s">
        <v>210</v>
      </c>
      <c r="K65" s="123">
        <v>0</v>
      </c>
      <c r="L65" s="97"/>
    </row>
    <row r="66" spans="1:12">
      <c r="A66" s="93"/>
      <c r="B66" s="120"/>
      <c r="C66" s="120"/>
      <c r="D66" s="120"/>
      <c r="E66" s="120"/>
      <c r="F66" s="120"/>
      <c r="G66" s="120"/>
      <c r="H66" s="120"/>
      <c r="I66" s="120"/>
      <c r="J66" s="126" t="s">
        <v>63</v>
      </c>
      <c r="K66" s="123">
        <f>SUM(K63:K65)</f>
        <v>4184.8919999999998</v>
      </c>
      <c r="L66" s="97"/>
    </row>
    <row r="67" spans="1:12">
      <c r="A67" s="6"/>
      <c r="B67" s="7"/>
      <c r="C67" s="7"/>
      <c r="D67" s="7"/>
      <c r="E67" s="7"/>
      <c r="F67" s="7"/>
      <c r="G67" s="7"/>
      <c r="H67" s="7"/>
      <c r="I67" s="7" t="s">
        <v>211</v>
      </c>
      <c r="J67" s="7"/>
      <c r="K67" s="7"/>
      <c r="L67" s="8"/>
    </row>
    <row r="69" spans="1:12">
      <c r="I69" s="1" t="s">
        <v>80</v>
      </c>
      <c r="J69" s="79">
        <f>'Tax Invoice'!E14</f>
        <v>1</v>
      </c>
    </row>
    <row r="70" spans="1:12">
      <c r="I70" s="1" t="s">
        <v>74</v>
      </c>
      <c r="J70" s="79">
        <v>33.79</v>
      </c>
    </row>
    <row r="71" spans="1:12">
      <c r="I71" s="1" t="s">
        <v>75</v>
      </c>
      <c r="J71" s="79">
        <f>J73/J70</f>
        <v>206.41669132879554</v>
      </c>
    </row>
    <row r="72" spans="1:12">
      <c r="I72" s="1" t="s">
        <v>76</v>
      </c>
      <c r="J72" s="79">
        <f>J74/J70</f>
        <v>123.8500147972773</v>
      </c>
    </row>
    <row r="73" spans="1:12">
      <c r="I73" s="1" t="s">
        <v>77</v>
      </c>
      <c r="J73" s="79">
        <f>K63*J69</f>
        <v>6974.8200000000006</v>
      </c>
    </row>
    <row r="74" spans="1:12">
      <c r="I74" s="1" t="s">
        <v>78</v>
      </c>
      <c r="J74" s="79">
        <f>K66*J69</f>
        <v>4184.8919999999998</v>
      </c>
    </row>
  </sheetData>
  <mergeCells count="46"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60:H60"/>
    <mergeCell ref="G61:H61"/>
    <mergeCell ref="G62:H62"/>
    <mergeCell ref="G55:H55"/>
    <mergeCell ref="G56:H56"/>
    <mergeCell ref="G57:H57"/>
    <mergeCell ref="G58:H58"/>
    <mergeCell ref="G59:H59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62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121</v>
      </c>
      <c r="O1" t="s">
        <v>15</v>
      </c>
      <c r="T1" t="s">
        <v>62</v>
      </c>
      <c r="U1">
        <v>6974.8200000000006</v>
      </c>
    </row>
    <row r="2" spans="1:21" ht="15.75">
      <c r="A2" s="93"/>
      <c r="B2" s="127" t="s">
        <v>6</v>
      </c>
      <c r="C2" s="120"/>
      <c r="D2" s="120"/>
      <c r="E2" s="120"/>
      <c r="F2" s="120"/>
      <c r="G2" s="120"/>
      <c r="H2" s="120"/>
      <c r="I2" s="128" t="s">
        <v>12</v>
      </c>
      <c r="J2" s="94"/>
    </row>
    <row r="3" spans="1:21">
      <c r="A3" s="93"/>
      <c r="B3" s="121" t="s">
        <v>7</v>
      </c>
      <c r="C3" s="120"/>
      <c r="D3" s="120"/>
      <c r="E3" s="120"/>
      <c r="F3" s="120"/>
      <c r="G3" s="120"/>
      <c r="H3" s="120"/>
      <c r="I3" s="120"/>
      <c r="J3" s="94"/>
    </row>
    <row r="4" spans="1:21">
      <c r="A4" s="93"/>
      <c r="B4" s="121" t="s">
        <v>8</v>
      </c>
      <c r="C4" s="120"/>
      <c r="D4" s="120"/>
      <c r="E4" s="120"/>
      <c r="F4" s="120"/>
      <c r="G4" s="120"/>
      <c r="H4" s="120"/>
      <c r="I4" s="120"/>
      <c r="J4" s="94"/>
    </row>
    <row r="5" spans="1:21">
      <c r="A5" s="93"/>
      <c r="B5" s="121" t="s">
        <v>9</v>
      </c>
      <c r="C5" s="120"/>
      <c r="D5" s="120"/>
      <c r="E5" s="120"/>
      <c r="F5" s="120"/>
      <c r="G5" s="120"/>
      <c r="H5" s="120"/>
      <c r="I5" s="85" t="s">
        <v>56</v>
      </c>
      <c r="J5" s="94"/>
    </row>
    <row r="6" spans="1:21">
      <c r="A6" s="93"/>
      <c r="B6" s="121" t="s">
        <v>10</v>
      </c>
      <c r="C6" s="120"/>
      <c r="D6" s="120"/>
      <c r="E6" s="120"/>
      <c r="F6" s="120"/>
      <c r="G6" s="120"/>
      <c r="H6" s="120"/>
      <c r="I6" s="150"/>
      <c r="J6" s="94"/>
    </row>
    <row r="7" spans="1:21">
      <c r="A7" s="93"/>
      <c r="B7" s="121" t="s">
        <v>11</v>
      </c>
      <c r="C7" s="120"/>
      <c r="D7" s="120"/>
      <c r="E7" s="120"/>
      <c r="F7" s="120"/>
      <c r="G7" s="120"/>
      <c r="H7" s="120"/>
      <c r="I7" s="151"/>
      <c r="J7" s="94"/>
    </row>
    <row r="8" spans="1:21">
      <c r="A8" s="93"/>
      <c r="B8" s="120"/>
      <c r="C8" s="120"/>
      <c r="D8" s="120"/>
      <c r="E8" s="120"/>
      <c r="F8" s="120"/>
      <c r="G8" s="120"/>
      <c r="H8" s="120"/>
      <c r="I8" s="120"/>
      <c r="J8" s="94"/>
    </row>
    <row r="9" spans="1:21">
      <c r="A9" s="93"/>
      <c r="B9" s="87" t="s">
        <v>0</v>
      </c>
      <c r="C9" s="88"/>
      <c r="D9" s="88"/>
      <c r="E9" s="89"/>
      <c r="F9" s="84"/>
      <c r="G9" s="85" t="s">
        <v>2</v>
      </c>
      <c r="H9" s="120"/>
      <c r="I9" s="85" t="s">
        <v>70</v>
      </c>
      <c r="J9" s="94"/>
    </row>
    <row r="10" spans="1:21">
      <c r="A10" s="93"/>
      <c r="B10" s="93" t="s">
        <v>83</v>
      </c>
      <c r="C10" s="120"/>
      <c r="D10" s="120"/>
      <c r="E10" s="94"/>
      <c r="F10" s="95"/>
      <c r="G10" s="95" t="s">
        <v>83</v>
      </c>
      <c r="H10" s="120"/>
      <c r="I10" s="147"/>
      <c r="J10" s="94"/>
    </row>
    <row r="11" spans="1:21">
      <c r="A11" s="93"/>
      <c r="B11" s="93" t="s">
        <v>84</v>
      </c>
      <c r="C11" s="120"/>
      <c r="D11" s="120"/>
      <c r="E11" s="94"/>
      <c r="F11" s="95"/>
      <c r="G11" s="95" t="s">
        <v>84</v>
      </c>
      <c r="H11" s="120"/>
      <c r="I11" s="148"/>
      <c r="J11" s="94"/>
    </row>
    <row r="12" spans="1:21">
      <c r="A12" s="93"/>
      <c r="B12" s="93" t="s">
        <v>85</v>
      </c>
      <c r="C12" s="120"/>
      <c r="D12" s="120"/>
      <c r="E12" s="94"/>
      <c r="F12" s="95"/>
      <c r="G12" s="95" t="s">
        <v>85</v>
      </c>
      <c r="H12" s="120"/>
      <c r="I12" s="120"/>
      <c r="J12" s="94"/>
    </row>
    <row r="13" spans="1:21">
      <c r="A13" s="93"/>
      <c r="B13" s="93" t="s">
        <v>86</v>
      </c>
      <c r="C13" s="120"/>
      <c r="D13" s="120"/>
      <c r="E13" s="94"/>
      <c r="F13" s="95"/>
      <c r="G13" s="95" t="s">
        <v>86</v>
      </c>
      <c r="H13" s="120"/>
      <c r="I13" s="85" t="s">
        <v>3</v>
      </c>
      <c r="J13" s="94"/>
    </row>
    <row r="14" spans="1:21">
      <c r="A14" s="93"/>
      <c r="B14" s="93" t="s">
        <v>23</v>
      </c>
      <c r="C14" s="120"/>
      <c r="D14" s="120"/>
      <c r="E14" s="94"/>
      <c r="F14" s="95"/>
      <c r="G14" s="95" t="s">
        <v>23</v>
      </c>
      <c r="H14" s="120"/>
      <c r="I14" s="147">
        <v>45438</v>
      </c>
      <c r="J14" s="94"/>
    </row>
    <row r="15" spans="1:21">
      <c r="A15" s="93"/>
      <c r="B15" s="6" t="s">
        <v>1</v>
      </c>
      <c r="C15" s="7"/>
      <c r="D15" s="7"/>
      <c r="E15" s="8"/>
      <c r="F15" s="95"/>
      <c r="G15" s="9" t="s">
        <v>1</v>
      </c>
      <c r="H15" s="120"/>
      <c r="I15" s="149"/>
      <c r="J15" s="94"/>
    </row>
    <row r="16" spans="1:21">
      <c r="A16" s="93"/>
      <c r="B16" s="120"/>
      <c r="C16" s="120"/>
      <c r="D16" s="120"/>
      <c r="E16" s="120"/>
      <c r="F16" s="120"/>
      <c r="G16" s="120"/>
      <c r="H16" s="124" t="s">
        <v>71</v>
      </c>
      <c r="I16" s="129">
        <v>42936</v>
      </c>
      <c r="J16" s="94"/>
    </row>
    <row r="17" spans="1:10">
      <c r="A17" s="93"/>
      <c r="B17" s="120" t="s">
        <v>87</v>
      </c>
      <c r="C17" s="120"/>
      <c r="D17" s="120"/>
      <c r="E17" s="120"/>
      <c r="F17" s="120"/>
      <c r="G17" s="120"/>
      <c r="H17" s="124" t="s">
        <v>14</v>
      </c>
      <c r="I17" s="129" t="s">
        <v>81</v>
      </c>
      <c r="J17" s="94"/>
    </row>
    <row r="18" spans="1:10" ht="18">
      <c r="A18" s="93"/>
      <c r="B18" s="120" t="s">
        <v>88</v>
      </c>
      <c r="C18" s="120"/>
      <c r="D18" s="120"/>
      <c r="E18" s="120"/>
      <c r="F18" s="120"/>
      <c r="G18" s="120"/>
      <c r="H18" s="122" t="s">
        <v>64</v>
      </c>
      <c r="I18" s="90" t="s">
        <v>68</v>
      </c>
      <c r="J18" s="94"/>
    </row>
    <row r="19" spans="1:10">
      <c r="A19" s="93"/>
      <c r="B19" s="120"/>
      <c r="C19" s="120"/>
      <c r="D19" s="120"/>
      <c r="E19" s="120"/>
      <c r="F19" s="120"/>
      <c r="G19" s="120"/>
      <c r="H19" s="120"/>
      <c r="I19" s="120"/>
      <c r="J19" s="94"/>
    </row>
    <row r="20" spans="1:10">
      <c r="A20" s="93"/>
      <c r="B20" s="86" t="s">
        <v>57</v>
      </c>
      <c r="C20" s="86" t="s">
        <v>58</v>
      </c>
      <c r="D20" s="96" t="s">
        <v>59</v>
      </c>
      <c r="E20" s="152" t="s">
        <v>60</v>
      </c>
      <c r="F20" s="153"/>
      <c r="G20" s="86" t="s">
        <v>40</v>
      </c>
      <c r="H20" s="86" t="s">
        <v>61</v>
      </c>
      <c r="I20" s="86" t="s">
        <v>4</v>
      </c>
      <c r="J20" s="94"/>
    </row>
    <row r="21" spans="1:10">
      <c r="A21" s="93"/>
      <c r="B21" s="98"/>
      <c r="C21" s="98"/>
      <c r="D21" s="99"/>
      <c r="E21" s="154"/>
      <c r="F21" s="155"/>
      <c r="G21" s="98" t="s">
        <v>13</v>
      </c>
      <c r="H21" s="98"/>
      <c r="I21" s="98"/>
      <c r="J21" s="94"/>
    </row>
    <row r="22" spans="1:10" ht="48">
      <c r="A22" s="93"/>
      <c r="B22" s="100">
        <v>2</v>
      </c>
      <c r="C22" s="110" t="s">
        <v>89</v>
      </c>
      <c r="D22" s="106" t="s">
        <v>91</v>
      </c>
      <c r="E22" s="145" t="s">
        <v>92</v>
      </c>
      <c r="F22" s="146"/>
      <c r="G22" s="107" t="s">
        <v>93</v>
      </c>
      <c r="H22" s="102">
        <v>19.79</v>
      </c>
      <c r="I22" s="104">
        <f t="shared" ref="I22:I62" si="0">H22*B22</f>
        <v>39.58</v>
      </c>
      <c r="J22" s="97"/>
    </row>
    <row r="23" spans="1:10" ht="180">
      <c r="A23" s="93"/>
      <c r="B23" s="100">
        <v>4</v>
      </c>
      <c r="C23" s="110" t="s">
        <v>94</v>
      </c>
      <c r="D23" s="106"/>
      <c r="E23" s="145"/>
      <c r="F23" s="146"/>
      <c r="G23" s="107" t="s">
        <v>96</v>
      </c>
      <c r="H23" s="102">
        <v>12.46</v>
      </c>
      <c r="I23" s="104">
        <f t="shared" si="0"/>
        <v>49.84</v>
      </c>
      <c r="J23" s="97"/>
    </row>
    <row r="24" spans="1:10" ht="144">
      <c r="A24" s="93"/>
      <c r="B24" s="100">
        <v>2</v>
      </c>
      <c r="C24" s="110" t="s">
        <v>97</v>
      </c>
      <c r="D24" s="106" t="s">
        <v>99</v>
      </c>
      <c r="E24" s="145"/>
      <c r="F24" s="146"/>
      <c r="G24" s="107" t="s">
        <v>100</v>
      </c>
      <c r="H24" s="102">
        <v>12.46</v>
      </c>
      <c r="I24" s="104">
        <f t="shared" si="0"/>
        <v>24.92</v>
      </c>
      <c r="J24" s="97"/>
    </row>
    <row r="25" spans="1:10" ht="144">
      <c r="A25" s="93"/>
      <c r="B25" s="100">
        <v>2</v>
      </c>
      <c r="C25" s="110" t="s">
        <v>97</v>
      </c>
      <c r="D25" s="106" t="s">
        <v>102</v>
      </c>
      <c r="E25" s="145"/>
      <c r="F25" s="146"/>
      <c r="G25" s="107" t="s">
        <v>100</v>
      </c>
      <c r="H25" s="102">
        <v>12.46</v>
      </c>
      <c r="I25" s="104">
        <f t="shared" si="0"/>
        <v>24.92</v>
      </c>
      <c r="J25" s="97"/>
    </row>
    <row r="26" spans="1:10" ht="144">
      <c r="A26" s="93"/>
      <c r="B26" s="100">
        <v>2</v>
      </c>
      <c r="C26" s="110" t="s">
        <v>97</v>
      </c>
      <c r="D26" s="106" t="s">
        <v>104</v>
      </c>
      <c r="E26" s="145"/>
      <c r="F26" s="146"/>
      <c r="G26" s="107" t="s">
        <v>100</v>
      </c>
      <c r="H26" s="102">
        <v>12.46</v>
      </c>
      <c r="I26" s="104">
        <f t="shared" si="0"/>
        <v>24.92</v>
      </c>
      <c r="J26" s="97"/>
    </row>
    <row r="27" spans="1:10" ht="144">
      <c r="A27" s="93"/>
      <c r="B27" s="100">
        <v>2</v>
      </c>
      <c r="C27" s="110" t="s">
        <v>97</v>
      </c>
      <c r="D27" s="106" t="s">
        <v>106</v>
      </c>
      <c r="E27" s="145"/>
      <c r="F27" s="146"/>
      <c r="G27" s="107" t="s">
        <v>100</v>
      </c>
      <c r="H27" s="102">
        <v>12.46</v>
      </c>
      <c r="I27" s="104">
        <f t="shared" si="0"/>
        <v>24.92</v>
      </c>
      <c r="J27" s="97"/>
    </row>
    <row r="28" spans="1:10" ht="132">
      <c r="A28" s="93"/>
      <c r="B28" s="100">
        <v>2</v>
      </c>
      <c r="C28" s="110" t="s">
        <v>107</v>
      </c>
      <c r="D28" s="106" t="s">
        <v>99</v>
      </c>
      <c r="E28" s="145"/>
      <c r="F28" s="146"/>
      <c r="G28" s="107" t="s">
        <v>109</v>
      </c>
      <c r="H28" s="102">
        <v>12.46</v>
      </c>
      <c r="I28" s="104">
        <f t="shared" si="0"/>
        <v>24.92</v>
      </c>
      <c r="J28" s="97"/>
    </row>
    <row r="29" spans="1:10" ht="132">
      <c r="A29" s="93"/>
      <c r="B29" s="100">
        <v>2</v>
      </c>
      <c r="C29" s="110" t="s">
        <v>107</v>
      </c>
      <c r="D29" s="106" t="s">
        <v>111</v>
      </c>
      <c r="E29" s="145"/>
      <c r="F29" s="146"/>
      <c r="G29" s="107" t="s">
        <v>109</v>
      </c>
      <c r="H29" s="102">
        <v>12.46</v>
      </c>
      <c r="I29" s="104">
        <f t="shared" si="0"/>
        <v>24.92</v>
      </c>
      <c r="J29" s="97"/>
    </row>
    <row r="30" spans="1:10" ht="132">
      <c r="A30" s="93"/>
      <c r="B30" s="100">
        <v>2</v>
      </c>
      <c r="C30" s="110" t="s">
        <v>107</v>
      </c>
      <c r="D30" s="106" t="s">
        <v>113</v>
      </c>
      <c r="E30" s="145"/>
      <c r="F30" s="146"/>
      <c r="G30" s="107" t="s">
        <v>109</v>
      </c>
      <c r="H30" s="102">
        <v>12.46</v>
      </c>
      <c r="I30" s="104">
        <f t="shared" si="0"/>
        <v>24.92</v>
      </c>
      <c r="J30" s="97"/>
    </row>
    <row r="31" spans="1:10" ht="132">
      <c r="A31" s="93"/>
      <c r="B31" s="100">
        <v>2</v>
      </c>
      <c r="C31" s="110" t="s">
        <v>107</v>
      </c>
      <c r="D31" s="106" t="s">
        <v>115</v>
      </c>
      <c r="E31" s="145"/>
      <c r="F31" s="146"/>
      <c r="G31" s="107" t="s">
        <v>109</v>
      </c>
      <c r="H31" s="102">
        <v>12.46</v>
      </c>
      <c r="I31" s="104">
        <f t="shared" si="0"/>
        <v>24.92</v>
      </c>
      <c r="J31" s="97"/>
    </row>
    <row r="32" spans="1:10" ht="132">
      <c r="A32" s="93"/>
      <c r="B32" s="100">
        <v>4</v>
      </c>
      <c r="C32" s="110" t="s">
        <v>116</v>
      </c>
      <c r="D32" s="106" t="s">
        <v>118</v>
      </c>
      <c r="E32" s="145" t="s">
        <v>119</v>
      </c>
      <c r="F32" s="146"/>
      <c r="G32" s="107" t="s">
        <v>120</v>
      </c>
      <c r="H32" s="102">
        <v>28.95</v>
      </c>
      <c r="I32" s="104">
        <f t="shared" si="0"/>
        <v>115.8</v>
      </c>
      <c r="J32" s="97"/>
    </row>
    <row r="33" spans="1:10" ht="108">
      <c r="A33" s="93"/>
      <c r="B33" s="100">
        <v>4</v>
      </c>
      <c r="C33" s="110" t="s">
        <v>121</v>
      </c>
      <c r="D33" s="106" t="s">
        <v>123</v>
      </c>
      <c r="E33" s="145"/>
      <c r="F33" s="146"/>
      <c r="G33" s="107" t="s">
        <v>124</v>
      </c>
      <c r="H33" s="102">
        <v>10.63</v>
      </c>
      <c r="I33" s="104">
        <f t="shared" si="0"/>
        <v>42.52</v>
      </c>
      <c r="J33" s="97"/>
    </row>
    <row r="34" spans="1:10" ht="108">
      <c r="A34" s="93"/>
      <c r="B34" s="100">
        <v>4</v>
      </c>
      <c r="C34" s="110" t="s">
        <v>121</v>
      </c>
      <c r="D34" s="106" t="s">
        <v>118</v>
      </c>
      <c r="E34" s="145"/>
      <c r="F34" s="146"/>
      <c r="G34" s="107" t="s">
        <v>124</v>
      </c>
      <c r="H34" s="102">
        <v>10.63</v>
      </c>
      <c r="I34" s="104">
        <f t="shared" si="0"/>
        <v>42.52</v>
      </c>
      <c r="J34" s="97"/>
    </row>
    <row r="35" spans="1:10" ht="108">
      <c r="A35" s="93"/>
      <c r="B35" s="100">
        <v>4</v>
      </c>
      <c r="C35" s="110" t="s">
        <v>126</v>
      </c>
      <c r="D35" s="106" t="s">
        <v>123</v>
      </c>
      <c r="E35" s="145"/>
      <c r="F35" s="146"/>
      <c r="G35" s="107" t="s">
        <v>128</v>
      </c>
      <c r="H35" s="102">
        <v>11.36</v>
      </c>
      <c r="I35" s="104">
        <f t="shared" si="0"/>
        <v>45.44</v>
      </c>
      <c r="J35" s="97"/>
    </row>
    <row r="36" spans="1:10" ht="108">
      <c r="A36" s="93"/>
      <c r="B36" s="100">
        <v>4</v>
      </c>
      <c r="C36" s="110" t="s">
        <v>126</v>
      </c>
      <c r="D36" s="106" t="s">
        <v>118</v>
      </c>
      <c r="E36" s="145"/>
      <c r="F36" s="146"/>
      <c r="G36" s="107" t="s">
        <v>128</v>
      </c>
      <c r="H36" s="102">
        <v>11.36</v>
      </c>
      <c r="I36" s="104">
        <f t="shared" si="0"/>
        <v>45.44</v>
      </c>
      <c r="J36" s="97"/>
    </row>
    <row r="37" spans="1:10" ht="132">
      <c r="A37" s="93"/>
      <c r="B37" s="100">
        <v>6</v>
      </c>
      <c r="C37" s="110" t="s">
        <v>130</v>
      </c>
      <c r="D37" s="106" t="s">
        <v>132</v>
      </c>
      <c r="E37" s="145"/>
      <c r="F37" s="146"/>
      <c r="G37" s="107" t="s">
        <v>204</v>
      </c>
      <c r="H37" s="102">
        <v>5.13</v>
      </c>
      <c r="I37" s="104">
        <f t="shared" si="0"/>
        <v>30.78</v>
      </c>
      <c r="J37" s="97"/>
    </row>
    <row r="38" spans="1:10" ht="84">
      <c r="A38" s="93"/>
      <c r="B38" s="100">
        <v>8</v>
      </c>
      <c r="C38" s="110" t="s">
        <v>133</v>
      </c>
      <c r="D38" s="106" t="s">
        <v>135</v>
      </c>
      <c r="E38" s="145" t="s">
        <v>92</v>
      </c>
      <c r="F38" s="146"/>
      <c r="G38" s="107" t="s">
        <v>136</v>
      </c>
      <c r="H38" s="102">
        <v>166.36</v>
      </c>
      <c r="I38" s="104">
        <f t="shared" si="0"/>
        <v>1330.88</v>
      </c>
      <c r="J38" s="97"/>
    </row>
    <row r="39" spans="1:10" ht="84">
      <c r="A39" s="93"/>
      <c r="B39" s="100">
        <v>4</v>
      </c>
      <c r="C39" s="110" t="s">
        <v>133</v>
      </c>
      <c r="D39" s="106" t="s">
        <v>138</v>
      </c>
      <c r="E39" s="145" t="s">
        <v>92</v>
      </c>
      <c r="F39" s="146"/>
      <c r="G39" s="107" t="s">
        <v>136</v>
      </c>
      <c r="H39" s="102">
        <v>228.65</v>
      </c>
      <c r="I39" s="104">
        <f t="shared" si="0"/>
        <v>914.6</v>
      </c>
      <c r="J39" s="97"/>
    </row>
    <row r="40" spans="1:10" ht="84">
      <c r="A40" s="93"/>
      <c r="B40" s="100">
        <v>4</v>
      </c>
      <c r="C40" s="110" t="s">
        <v>133</v>
      </c>
      <c r="D40" s="106" t="s">
        <v>140</v>
      </c>
      <c r="E40" s="145" t="s">
        <v>92</v>
      </c>
      <c r="F40" s="146"/>
      <c r="G40" s="107" t="s">
        <v>136</v>
      </c>
      <c r="H40" s="102">
        <v>329.42</v>
      </c>
      <c r="I40" s="104">
        <f t="shared" si="0"/>
        <v>1317.68</v>
      </c>
      <c r="J40" s="97"/>
    </row>
    <row r="41" spans="1:10" ht="192">
      <c r="A41" s="93"/>
      <c r="B41" s="100">
        <v>3</v>
      </c>
      <c r="C41" s="110" t="s">
        <v>141</v>
      </c>
      <c r="D41" s="106" t="s">
        <v>143</v>
      </c>
      <c r="E41" s="145" t="s">
        <v>119</v>
      </c>
      <c r="F41" s="146"/>
      <c r="G41" s="107" t="s">
        <v>144</v>
      </c>
      <c r="H41" s="102">
        <v>12.83</v>
      </c>
      <c r="I41" s="104">
        <f t="shared" si="0"/>
        <v>38.49</v>
      </c>
      <c r="J41" s="97"/>
    </row>
    <row r="42" spans="1:10" ht="132">
      <c r="A42" s="93"/>
      <c r="B42" s="100">
        <v>2</v>
      </c>
      <c r="C42" s="110" t="s">
        <v>145</v>
      </c>
      <c r="D42" s="106" t="s">
        <v>119</v>
      </c>
      <c r="E42" s="145"/>
      <c r="F42" s="146"/>
      <c r="G42" s="107" t="s">
        <v>147</v>
      </c>
      <c r="H42" s="102">
        <v>16.12</v>
      </c>
      <c r="I42" s="104">
        <f t="shared" si="0"/>
        <v>32.24</v>
      </c>
      <c r="J42" s="97"/>
    </row>
    <row r="43" spans="1:10" ht="144">
      <c r="A43" s="93"/>
      <c r="B43" s="100">
        <v>1</v>
      </c>
      <c r="C43" s="110" t="s">
        <v>148</v>
      </c>
      <c r="D43" s="106"/>
      <c r="E43" s="145"/>
      <c r="F43" s="146"/>
      <c r="G43" s="107" t="s">
        <v>150</v>
      </c>
      <c r="H43" s="102">
        <v>5.13</v>
      </c>
      <c r="I43" s="104">
        <f t="shared" si="0"/>
        <v>5.13</v>
      </c>
      <c r="J43" s="97"/>
    </row>
    <row r="44" spans="1:10" ht="144">
      <c r="A44" s="93"/>
      <c r="B44" s="100">
        <v>2</v>
      </c>
      <c r="C44" s="110" t="s">
        <v>151</v>
      </c>
      <c r="D44" s="106" t="s">
        <v>123</v>
      </c>
      <c r="E44" s="145" t="s">
        <v>92</v>
      </c>
      <c r="F44" s="146"/>
      <c r="G44" s="107" t="s">
        <v>153</v>
      </c>
      <c r="H44" s="102">
        <v>25.28</v>
      </c>
      <c r="I44" s="104">
        <f t="shared" si="0"/>
        <v>50.56</v>
      </c>
      <c r="J44" s="97"/>
    </row>
    <row r="45" spans="1:10" ht="108">
      <c r="A45" s="93"/>
      <c r="B45" s="100">
        <v>2</v>
      </c>
      <c r="C45" s="110" t="s">
        <v>154</v>
      </c>
      <c r="D45" s="106" t="s">
        <v>123</v>
      </c>
      <c r="E45" s="145"/>
      <c r="F45" s="146"/>
      <c r="G45" s="107" t="s">
        <v>156</v>
      </c>
      <c r="H45" s="102">
        <v>36.28</v>
      </c>
      <c r="I45" s="104">
        <f t="shared" si="0"/>
        <v>72.56</v>
      </c>
      <c r="J45" s="97"/>
    </row>
    <row r="46" spans="1:10" ht="108">
      <c r="A46" s="93"/>
      <c r="B46" s="100">
        <v>3</v>
      </c>
      <c r="C46" s="110" t="s">
        <v>154</v>
      </c>
      <c r="D46" s="106" t="s">
        <v>118</v>
      </c>
      <c r="E46" s="145"/>
      <c r="F46" s="146"/>
      <c r="G46" s="107" t="s">
        <v>156</v>
      </c>
      <c r="H46" s="102">
        <v>36.28</v>
      </c>
      <c r="I46" s="104">
        <f t="shared" si="0"/>
        <v>108.84</v>
      </c>
      <c r="J46" s="97"/>
    </row>
    <row r="47" spans="1:10" ht="108">
      <c r="A47" s="93"/>
      <c r="B47" s="100">
        <v>12</v>
      </c>
      <c r="C47" s="110" t="s">
        <v>158</v>
      </c>
      <c r="D47" s="106" t="s">
        <v>123</v>
      </c>
      <c r="E47" s="145"/>
      <c r="F47" s="146"/>
      <c r="G47" s="107" t="s">
        <v>160</v>
      </c>
      <c r="H47" s="102">
        <v>36.28</v>
      </c>
      <c r="I47" s="104">
        <f t="shared" si="0"/>
        <v>435.36</v>
      </c>
      <c r="J47" s="97"/>
    </row>
    <row r="48" spans="1:10" ht="108">
      <c r="A48" s="93"/>
      <c r="B48" s="100">
        <v>3</v>
      </c>
      <c r="C48" s="110" t="s">
        <v>158</v>
      </c>
      <c r="D48" s="106" t="s">
        <v>118</v>
      </c>
      <c r="E48" s="145"/>
      <c r="F48" s="146"/>
      <c r="G48" s="107" t="s">
        <v>160</v>
      </c>
      <c r="H48" s="102">
        <v>36.28</v>
      </c>
      <c r="I48" s="104">
        <f t="shared" si="0"/>
        <v>108.84</v>
      </c>
      <c r="J48" s="97"/>
    </row>
    <row r="49" spans="1:10" ht="84">
      <c r="A49" s="93"/>
      <c r="B49" s="100">
        <v>4</v>
      </c>
      <c r="C49" s="110" t="s">
        <v>162</v>
      </c>
      <c r="D49" s="106" t="s">
        <v>118</v>
      </c>
      <c r="E49" s="145"/>
      <c r="F49" s="146"/>
      <c r="G49" s="107" t="s">
        <v>164</v>
      </c>
      <c r="H49" s="102">
        <v>36.28</v>
      </c>
      <c r="I49" s="104">
        <f t="shared" si="0"/>
        <v>145.12</v>
      </c>
      <c r="J49" s="97"/>
    </row>
    <row r="50" spans="1:10" ht="120">
      <c r="A50" s="93"/>
      <c r="B50" s="100">
        <v>5</v>
      </c>
      <c r="C50" s="110" t="s">
        <v>165</v>
      </c>
      <c r="D50" s="106" t="s">
        <v>123</v>
      </c>
      <c r="E50" s="145" t="s">
        <v>167</v>
      </c>
      <c r="F50" s="146"/>
      <c r="G50" s="107" t="s">
        <v>168</v>
      </c>
      <c r="H50" s="102">
        <v>53.87</v>
      </c>
      <c r="I50" s="104">
        <f t="shared" si="0"/>
        <v>269.34999999999997</v>
      </c>
      <c r="J50" s="97"/>
    </row>
    <row r="51" spans="1:10" ht="120">
      <c r="A51" s="93"/>
      <c r="B51" s="100">
        <v>5</v>
      </c>
      <c r="C51" s="110" t="s">
        <v>169</v>
      </c>
      <c r="D51" s="106" t="s">
        <v>123</v>
      </c>
      <c r="E51" s="145" t="s">
        <v>167</v>
      </c>
      <c r="F51" s="146"/>
      <c r="G51" s="107" t="s">
        <v>171</v>
      </c>
      <c r="H51" s="102">
        <v>57.16</v>
      </c>
      <c r="I51" s="104">
        <f t="shared" si="0"/>
        <v>285.79999999999995</v>
      </c>
      <c r="J51" s="97"/>
    </row>
    <row r="52" spans="1:10" ht="96">
      <c r="A52" s="93"/>
      <c r="B52" s="100">
        <v>2</v>
      </c>
      <c r="C52" s="110" t="s">
        <v>172</v>
      </c>
      <c r="D52" s="106" t="s">
        <v>123</v>
      </c>
      <c r="E52" s="145" t="s">
        <v>92</v>
      </c>
      <c r="F52" s="146"/>
      <c r="G52" s="107" t="s">
        <v>174</v>
      </c>
      <c r="H52" s="102">
        <v>53.87</v>
      </c>
      <c r="I52" s="104">
        <f t="shared" si="0"/>
        <v>107.74</v>
      </c>
      <c r="J52" s="97"/>
    </row>
    <row r="53" spans="1:10" ht="120">
      <c r="A53" s="93"/>
      <c r="B53" s="100">
        <v>2</v>
      </c>
      <c r="C53" s="110" t="s">
        <v>175</v>
      </c>
      <c r="D53" s="106" t="s">
        <v>118</v>
      </c>
      <c r="E53" s="145" t="s">
        <v>177</v>
      </c>
      <c r="F53" s="146"/>
      <c r="G53" s="107" t="s">
        <v>178</v>
      </c>
      <c r="H53" s="102">
        <v>28.58</v>
      </c>
      <c r="I53" s="104">
        <f t="shared" si="0"/>
        <v>57.16</v>
      </c>
      <c r="J53" s="97"/>
    </row>
    <row r="54" spans="1:10" ht="132">
      <c r="A54" s="93"/>
      <c r="B54" s="100">
        <v>1</v>
      </c>
      <c r="C54" s="110" t="s">
        <v>179</v>
      </c>
      <c r="D54" s="106" t="s">
        <v>111</v>
      </c>
      <c r="E54" s="145"/>
      <c r="F54" s="146"/>
      <c r="G54" s="107" t="s">
        <v>181</v>
      </c>
      <c r="H54" s="102">
        <v>89.78</v>
      </c>
      <c r="I54" s="104">
        <f t="shared" si="0"/>
        <v>89.78</v>
      </c>
      <c r="J54" s="97"/>
    </row>
    <row r="55" spans="1:10" ht="132">
      <c r="A55" s="93"/>
      <c r="B55" s="100">
        <v>1</v>
      </c>
      <c r="C55" s="110" t="s">
        <v>179</v>
      </c>
      <c r="D55" s="106" t="s">
        <v>102</v>
      </c>
      <c r="E55" s="145"/>
      <c r="F55" s="146"/>
      <c r="G55" s="107" t="s">
        <v>181</v>
      </c>
      <c r="H55" s="102">
        <v>89.78</v>
      </c>
      <c r="I55" s="104">
        <f t="shared" si="0"/>
        <v>89.78</v>
      </c>
      <c r="J55" s="97"/>
    </row>
    <row r="56" spans="1:10" ht="132">
      <c r="A56" s="93"/>
      <c r="B56" s="100">
        <v>1</v>
      </c>
      <c r="C56" s="110" t="s">
        <v>179</v>
      </c>
      <c r="D56" s="106" t="s">
        <v>113</v>
      </c>
      <c r="E56" s="145"/>
      <c r="F56" s="146"/>
      <c r="G56" s="107" t="s">
        <v>181</v>
      </c>
      <c r="H56" s="102">
        <v>89.78</v>
      </c>
      <c r="I56" s="104">
        <f t="shared" si="0"/>
        <v>89.78</v>
      </c>
      <c r="J56" s="97"/>
    </row>
    <row r="57" spans="1:10" ht="120">
      <c r="A57" s="93"/>
      <c r="B57" s="100">
        <v>2</v>
      </c>
      <c r="C57" s="110" t="s">
        <v>184</v>
      </c>
      <c r="D57" s="106" t="s">
        <v>118</v>
      </c>
      <c r="E57" s="145" t="s">
        <v>177</v>
      </c>
      <c r="F57" s="146"/>
      <c r="G57" s="107" t="s">
        <v>186</v>
      </c>
      <c r="H57" s="102">
        <v>28.58</v>
      </c>
      <c r="I57" s="104">
        <f t="shared" si="0"/>
        <v>57.16</v>
      </c>
      <c r="J57" s="97"/>
    </row>
    <row r="58" spans="1:10" ht="132">
      <c r="A58" s="93"/>
      <c r="B58" s="100">
        <v>1</v>
      </c>
      <c r="C58" s="110" t="s">
        <v>187</v>
      </c>
      <c r="D58" s="106" t="s">
        <v>123</v>
      </c>
      <c r="E58" s="145" t="s">
        <v>92</v>
      </c>
      <c r="F58" s="146"/>
      <c r="G58" s="107" t="s">
        <v>189</v>
      </c>
      <c r="H58" s="102">
        <v>108.1</v>
      </c>
      <c r="I58" s="104">
        <f t="shared" si="0"/>
        <v>108.1</v>
      </c>
      <c r="J58" s="97"/>
    </row>
    <row r="59" spans="1:10" ht="132">
      <c r="A59" s="93"/>
      <c r="B59" s="100">
        <v>1</v>
      </c>
      <c r="C59" s="110" t="s">
        <v>187</v>
      </c>
      <c r="D59" s="106" t="s">
        <v>132</v>
      </c>
      <c r="E59" s="145" t="s">
        <v>92</v>
      </c>
      <c r="F59" s="146"/>
      <c r="G59" s="107" t="s">
        <v>189</v>
      </c>
      <c r="H59" s="102">
        <v>108.1</v>
      </c>
      <c r="I59" s="104">
        <f t="shared" si="0"/>
        <v>108.1</v>
      </c>
      <c r="J59" s="97"/>
    </row>
    <row r="60" spans="1:10" ht="108">
      <c r="A60" s="93"/>
      <c r="B60" s="100">
        <v>1</v>
      </c>
      <c r="C60" s="110" t="s">
        <v>191</v>
      </c>
      <c r="D60" s="106" t="s">
        <v>123</v>
      </c>
      <c r="E60" s="145"/>
      <c r="F60" s="146"/>
      <c r="G60" s="107" t="s">
        <v>193</v>
      </c>
      <c r="H60" s="102">
        <v>216.19</v>
      </c>
      <c r="I60" s="104">
        <f t="shared" si="0"/>
        <v>216.19</v>
      </c>
      <c r="J60" s="97"/>
    </row>
    <row r="61" spans="1:10" ht="132">
      <c r="A61" s="93"/>
      <c r="B61" s="100">
        <v>2</v>
      </c>
      <c r="C61" s="110" t="s">
        <v>194</v>
      </c>
      <c r="D61" s="106" t="s">
        <v>123</v>
      </c>
      <c r="E61" s="145" t="s">
        <v>92</v>
      </c>
      <c r="F61" s="146"/>
      <c r="G61" s="107" t="s">
        <v>196</v>
      </c>
      <c r="H61" s="102">
        <v>98.94</v>
      </c>
      <c r="I61" s="104">
        <f t="shared" si="0"/>
        <v>197.88</v>
      </c>
      <c r="J61" s="97"/>
    </row>
    <row r="62" spans="1:10" ht="192">
      <c r="A62" s="93"/>
      <c r="B62" s="101">
        <v>1</v>
      </c>
      <c r="C62" s="111" t="s">
        <v>197</v>
      </c>
      <c r="D62" s="108" t="s">
        <v>123</v>
      </c>
      <c r="E62" s="143" t="s">
        <v>92</v>
      </c>
      <c r="F62" s="144"/>
      <c r="G62" s="109" t="s">
        <v>205</v>
      </c>
      <c r="H62" s="103">
        <v>126.42</v>
      </c>
      <c r="I62" s="105">
        <f t="shared" si="0"/>
        <v>126.42</v>
      </c>
      <c r="J62" s="97"/>
    </row>
  </sheetData>
  <mergeCells count="46">
    <mergeCell ref="I6:I7"/>
    <mergeCell ref="E24:F24"/>
    <mergeCell ref="I10:I11"/>
    <mergeCell ref="I14:I15"/>
    <mergeCell ref="E20:F20"/>
    <mergeCell ref="E21:F21"/>
    <mergeCell ref="E22:F22"/>
    <mergeCell ref="E23:F23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60:F60"/>
    <mergeCell ref="E61:F61"/>
    <mergeCell ref="E62:F62"/>
    <mergeCell ref="E55:F55"/>
    <mergeCell ref="E56:F56"/>
    <mergeCell ref="E57:F57"/>
    <mergeCell ref="E58:F58"/>
    <mergeCell ref="E59:F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74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78">
        <f>O2/O3</f>
        <v>1</v>
      </c>
      <c r="P1" t="s">
        <v>51</v>
      </c>
    </row>
    <row r="2" spans="1:16" ht="15.75" customHeight="1">
      <c r="A2" s="93"/>
      <c r="B2" s="127" t="s">
        <v>6</v>
      </c>
      <c r="C2" s="120"/>
      <c r="D2" s="120"/>
      <c r="E2" s="120"/>
      <c r="F2" s="120"/>
      <c r="G2" s="120"/>
      <c r="H2" s="120"/>
      <c r="I2" s="120"/>
      <c r="J2" s="120"/>
      <c r="K2" s="120"/>
      <c r="L2" s="128" t="s">
        <v>12</v>
      </c>
      <c r="M2" s="94"/>
      <c r="O2">
        <v>6974.8200000000006</v>
      </c>
      <c r="P2" t="s">
        <v>52</v>
      </c>
    </row>
    <row r="3" spans="1:16" ht="12.75" customHeight="1">
      <c r="A3" s="93"/>
      <c r="B3" s="121" t="s">
        <v>7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94"/>
      <c r="O3">
        <v>6974.8200000000006</v>
      </c>
      <c r="P3" t="s">
        <v>53</v>
      </c>
    </row>
    <row r="4" spans="1:16" ht="12.75" customHeight="1">
      <c r="A4" s="93"/>
      <c r="B4" s="121" t="s">
        <v>8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94"/>
    </row>
    <row r="5" spans="1:16" ht="12.75" customHeight="1">
      <c r="A5" s="93"/>
      <c r="B5" s="121" t="s">
        <v>9</v>
      </c>
      <c r="C5" s="120"/>
      <c r="D5" s="120"/>
      <c r="E5" s="120"/>
      <c r="F5" s="120"/>
      <c r="G5" s="120"/>
      <c r="H5" s="120"/>
      <c r="I5" s="120"/>
      <c r="J5" s="120"/>
      <c r="K5" s="85"/>
      <c r="L5" s="85" t="s">
        <v>56</v>
      </c>
      <c r="M5" s="94"/>
    </row>
    <row r="6" spans="1:16" ht="12.75" customHeight="1">
      <c r="A6" s="93"/>
      <c r="B6" s="121" t="s">
        <v>10</v>
      </c>
      <c r="C6" s="120"/>
      <c r="D6" s="120"/>
      <c r="E6" s="120"/>
      <c r="F6" s="120"/>
      <c r="G6" s="120"/>
      <c r="H6" s="120"/>
      <c r="I6" s="120"/>
      <c r="J6" s="120"/>
      <c r="K6" s="156"/>
      <c r="L6" s="156">
        <f>IF(Invoice!K6&lt;&gt;"", Invoice!K6, "")</f>
        <v>54570</v>
      </c>
      <c r="M6" s="94"/>
    </row>
    <row r="7" spans="1:16" ht="12.75" customHeight="1">
      <c r="A7" s="93"/>
      <c r="B7" s="121" t="s">
        <v>11</v>
      </c>
      <c r="C7" s="120"/>
      <c r="D7" s="120"/>
      <c r="E7" s="120"/>
      <c r="F7" s="120"/>
      <c r="G7" s="120"/>
      <c r="H7" s="120"/>
      <c r="I7" s="120"/>
      <c r="J7" s="120"/>
      <c r="K7" s="157"/>
      <c r="L7" s="151"/>
      <c r="M7" s="94"/>
    </row>
    <row r="8" spans="1:16" ht="12.75" customHeight="1">
      <c r="A8" s="93"/>
      <c r="B8" s="120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94"/>
    </row>
    <row r="9" spans="1:16" ht="12.75" customHeight="1">
      <c r="A9" s="93"/>
      <c r="B9" s="87" t="s">
        <v>0</v>
      </c>
      <c r="C9" s="88"/>
      <c r="D9" s="88"/>
      <c r="E9" s="89"/>
      <c r="F9" s="88"/>
      <c r="G9" s="89"/>
      <c r="H9" s="84"/>
      <c r="I9" s="85" t="s">
        <v>2</v>
      </c>
      <c r="J9" s="120"/>
      <c r="K9" s="120"/>
      <c r="L9" s="85" t="s">
        <v>70</v>
      </c>
      <c r="M9" s="94"/>
    </row>
    <row r="10" spans="1:16" ht="15" customHeight="1">
      <c r="A10" s="93"/>
      <c r="B10" s="93" t="s">
        <v>83</v>
      </c>
      <c r="C10" s="120"/>
      <c r="D10" s="120"/>
      <c r="E10" s="94"/>
      <c r="F10" s="120"/>
      <c r="G10" s="94"/>
      <c r="H10" s="95"/>
      <c r="I10" s="95" t="s">
        <v>83</v>
      </c>
      <c r="J10" s="120"/>
      <c r="K10" s="120"/>
      <c r="L10" s="147">
        <f>IF(Invoice!K10&lt;&gt;"",Invoice!K10,"")</f>
        <v>45440</v>
      </c>
      <c r="M10" s="94"/>
    </row>
    <row r="11" spans="1:16" ht="12.75" customHeight="1">
      <c r="A11" s="93"/>
      <c r="B11" s="93" t="s">
        <v>84</v>
      </c>
      <c r="C11" s="120"/>
      <c r="D11" s="120"/>
      <c r="E11" s="94"/>
      <c r="F11" s="120"/>
      <c r="G11" s="94"/>
      <c r="H11" s="95"/>
      <c r="I11" s="95" t="s">
        <v>84</v>
      </c>
      <c r="J11" s="120"/>
      <c r="K11" s="120"/>
      <c r="L11" s="148"/>
      <c r="M11" s="94"/>
    </row>
    <row r="12" spans="1:16" ht="12.75" customHeight="1">
      <c r="A12" s="93"/>
      <c r="B12" s="93" t="s">
        <v>85</v>
      </c>
      <c r="C12" s="120"/>
      <c r="D12" s="120"/>
      <c r="E12" s="94"/>
      <c r="F12" s="120"/>
      <c r="G12" s="94"/>
      <c r="H12" s="95"/>
      <c r="I12" s="95" t="s">
        <v>85</v>
      </c>
      <c r="J12" s="120"/>
      <c r="K12" s="120"/>
      <c r="L12" s="120"/>
      <c r="M12" s="94"/>
    </row>
    <row r="13" spans="1:16" ht="12.75" customHeight="1">
      <c r="A13" s="93"/>
      <c r="B13" s="93" t="s">
        <v>86</v>
      </c>
      <c r="C13" s="120"/>
      <c r="D13" s="120"/>
      <c r="E13" s="94"/>
      <c r="F13" s="120"/>
      <c r="G13" s="94"/>
      <c r="H13" s="95"/>
      <c r="I13" s="95" t="s">
        <v>86</v>
      </c>
      <c r="J13" s="120"/>
      <c r="K13" s="120"/>
      <c r="L13" s="85" t="s">
        <v>3</v>
      </c>
      <c r="M13" s="94"/>
    </row>
    <row r="14" spans="1:16" ht="15" customHeight="1">
      <c r="A14" s="93"/>
      <c r="B14" s="93" t="s">
        <v>23</v>
      </c>
      <c r="C14" s="120"/>
      <c r="D14" s="120"/>
      <c r="E14" s="94"/>
      <c r="F14" s="120"/>
      <c r="G14" s="94"/>
      <c r="H14" s="95"/>
      <c r="I14" s="95" t="s">
        <v>23</v>
      </c>
      <c r="J14" s="120"/>
      <c r="K14" s="120"/>
      <c r="L14" s="147">
        <v>45438</v>
      </c>
      <c r="M14" s="94"/>
    </row>
    <row r="15" spans="1:16" ht="15" customHeight="1">
      <c r="A15" s="93"/>
      <c r="B15" s="6" t="s">
        <v>1</v>
      </c>
      <c r="C15" s="7"/>
      <c r="D15" s="7"/>
      <c r="E15" s="8"/>
      <c r="F15" s="7"/>
      <c r="G15" s="8"/>
      <c r="H15" s="95"/>
      <c r="I15" s="9" t="s">
        <v>1</v>
      </c>
      <c r="J15" s="120"/>
      <c r="K15" s="120"/>
      <c r="L15" s="149"/>
      <c r="M15" s="94"/>
    </row>
    <row r="16" spans="1:16" ht="15" customHeight="1">
      <c r="A16" s="93"/>
      <c r="B16" s="120"/>
      <c r="C16" s="120"/>
      <c r="D16" s="120"/>
      <c r="E16" s="120"/>
      <c r="F16" s="120"/>
      <c r="G16" s="120"/>
      <c r="H16" s="120"/>
      <c r="I16" s="120"/>
      <c r="J16" s="124" t="s">
        <v>71</v>
      </c>
      <c r="K16" s="124" t="s">
        <v>71</v>
      </c>
      <c r="L16" s="129">
        <v>42936</v>
      </c>
      <c r="M16" s="94"/>
    </row>
    <row r="17" spans="1:13" ht="12.75" customHeight="1">
      <c r="A17" s="93"/>
      <c r="B17" s="120" t="s">
        <v>87</v>
      </c>
      <c r="C17" s="120"/>
      <c r="D17" s="120"/>
      <c r="E17" s="120"/>
      <c r="F17" s="120"/>
      <c r="G17" s="120"/>
      <c r="H17" s="120"/>
      <c r="I17" s="120"/>
      <c r="J17" s="124" t="s">
        <v>14</v>
      </c>
      <c r="K17" s="124" t="s">
        <v>14</v>
      </c>
      <c r="L17" s="129" t="str">
        <f>IF(Invoice!K17&lt;&gt;"",Invoice!K17,"")</f>
        <v>Sunny</v>
      </c>
      <c r="M17" s="94"/>
    </row>
    <row r="18" spans="1:13" ht="18" customHeight="1">
      <c r="A18" s="93"/>
      <c r="B18" s="120" t="s">
        <v>88</v>
      </c>
      <c r="C18" s="120"/>
      <c r="D18" s="120"/>
      <c r="E18" s="120"/>
      <c r="F18" s="120"/>
      <c r="G18" s="120"/>
      <c r="H18" s="120"/>
      <c r="I18" s="120"/>
      <c r="J18" s="122" t="s">
        <v>64</v>
      </c>
      <c r="K18" s="122" t="s">
        <v>64</v>
      </c>
      <c r="L18" s="90" t="s">
        <v>68</v>
      </c>
      <c r="M18" s="94"/>
    </row>
    <row r="19" spans="1:13" ht="12.75" customHeight="1">
      <c r="A19" s="93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94"/>
    </row>
    <row r="20" spans="1:13" ht="12.75" customHeight="1">
      <c r="A20" s="93"/>
      <c r="B20" s="86" t="s">
        <v>57</v>
      </c>
      <c r="C20" s="86" t="s">
        <v>58</v>
      </c>
      <c r="D20" s="96" t="s">
        <v>69</v>
      </c>
      <c r="E20" s="96" t="s">
        <v>73</v>
      </c>
      <c r="F20" s="96" t="s">
        <v>59</v>
      </c>
      <c r="G20" s="152" t="s">
        <v>60</v>
      </c>
      <c r="H20" s="153"/>
      <c r="I20" s="86" t="s">
        <v>40</v>
      </c>
      <c r="J20" s="86" t="s">
        <v>61</v>
      </c>
      <c r="K20" s="86" t="s">
        <v>61</v>
      </c>
      <c r="L20" s="86" t="s">
        <v>4</v>
      </c>
      <c r="M20" s="94"/>
    </row>
    <row r="21" spans="1:13" ht="12.75" customHeight="1">
      <c r="A21" s="93"/>
      <c r="B21" s="98"/>
      <c r="C21" s="98"/>
      <c r="D21" s="99"/>
      <c r="E21" s="99"/>
      <c r="F21" s="99"/>
      <c r="G21" s="154"/>
      <c r="H21" s="155"/>
      <c r="I21" s="98" t="s">
        <v>13</v>
      </c>
      <c r="J21" s="98"/>
      <c r="K21" s="98"/>
      <c r="L21" s="98"/>
      <c r="M21" s="94"/>
    </row>
    <row r="22" spans="1:13" ht="12.75" customHeight="1">
      <c r="A22" s="93"/>
      <c r="B22" s="100">
        <f>'Tax Invoice'!D18</f>
        <v>2</v>
      </c>
      <c r="C22" s="110" t="s">
        <v>89</v>
      </c>
      <c r="D22" s="106" t="s">
        <v>199</v>
      </c>
      <c r="E22" s="112" t="s">
        <v>90</v>
      </c>
      <c r="F22" s="106" t="s">
        <v>91</v>
      </c>
      <c r="G22" s="145" t="s">
        <v>92</v>
      </c>
      <c r="H22" s="146"/>
      <c r="I22" s="107" t="s">
        <v>93</v>
      </c>
      <c r="J22" s="102">
        <f t="shared" ref="J22:J62" si="0">ROUNDUP(K22*$O$1,2)</f>
        <v>19.79</v>
      </c>
      <c r="K22" s="102">
        <v>19.79</v>
      </c>
      <c r="L22" s="104">
        <f t="shared" ref="L22:L62" si="1">J22*B22</f>
        <v>39.58</v>
      </c>
      <c r="M22" s="97"/>
    </row>
    <row r="23" spans="1:13" ht="24" customHeight="1">
      <c r="A23" s="93"/>
      <c r="B23" s="100">
        <f>'Tax Invoice'!D19</f>
        <v>4</v>
      </c>
      <c r="C23" s="110" t="s">
        <v>94</v>
      </c>
      <c r="D23" s="106" t="s">
        <v>94</v>
      </c>
      <c r="E23" s="112" t="s">
        <v>95</v>
      </c>
      <c r="F23" s="106"/>
      <c r="G23" s="145"/>
      <c r="H23" s="146"/>
      <c r="I23" s="107" t="s">
        <v>96</v>
      </c>
      <c r="J23" s="102">
        <f t="shared" si="0"/>
        <v>12.46</v>
      </c>
      <c r="K23" s="102">
        <v>12.46</v>
      </c>
      <c r="L23" s="104">
        <f t="shared" si="1"/>
        <v>49.84</v>
      </c>
      <c r="M23" s="97"/>
    </row>
    <row r="24" spans="1:13" ht="24" customHeight="1">
      <c r="A24" s="93"/>
      <c r="B24" s="100">
        <f>'Tax Invoice'!D20</f>
        <v>2</v>
      </c>
      <c r="C24" s="110" t="s">
        <v>97</v>
      </c>
      <c r="D24" s="106" t="s">
        <v>97</v>
      </c>
      <c r="E24" s="112" t="s">
        <v>98</v>
      </c>
      <c r="F24" s="106" t="s">
        <v>99</v>
      </c>
      <c r="G24" s="145"/>
      <c r="H24" s="146"/>
      <c r="I24" s="107" t="s">
        <v>100</v>
      </c>
      <c r="J24" s="102">
        <f t="shared" si="0"/>
        <v>12.46</v>
      </c>
      <c r="K24" s="102">
        <v>12.46</v>
      </c>
      <c r="L24" s="104">
        <f t="shared" si="1"/>
        <v>24.92</v>
      </c>
      <c r="M24" s="97"/>
    </row>
    <row r="25" spans="1:13" ht="24" customHeight="1">
      <c r="A25" s="93"/>
      <c r="B25" s="100">
        <f>'Tax Invoice'!D21</f>
        <v>2</v>
      </c>
      <c r="C25" s="110" t="s">
        <v>97</v>
      </c>
      <c r="D25" s="106" t="s">
        <v>97</v>
      </c>
      <c r="E25" s="112" t="s">
        <v>101</v>
      </c>
      <c r="F25" s="106" t="s">
        <v>102</v>
      </c>
      <c r="G25" s="145"/>
      <c r="H25" s="146"/>
      <c r="I25" s="107" t="s">
        <v>100</v>
      </c>
      <c r="J25" s="102">
        <f t="shared" si="0"/>
        <v>12.46</v>
      </c>
      <c r="K25" s="102">
        <v>12.46</v>
      </c>
      <c r="L25" s="104">
        <f t="shared" si="1"/>
        <v>24.92</v>
      </c>
      <c r="M25" s="97"/>
    </row>
    <row r="26" spans="1:13" ht="24" customHeight="1">
      <c r="A26" s="93"/>
      <c r="B26" s="100">
        <f>'Tax Invoice'!D22</f>
        <v>2</v>
      </c>
      <c r="C26" s="110" t="s">
        <v>97</v>
      </c>
      <c r="D26" s="106" t="s">
        <v>97</v>
      </c>
      <c r="E26" s="112" t="s">
        <v>103</v>
      </c>
      <c r="F26" s="106" t="s">
        <v>104</v>
      </c>
      <c r="G26" s="145"/>
      <c r="H26" s="146"/>
      <c r="I26" s="107" t="s">
        <v>100</v>
      </c>
      <c r="J26" s="102">
        <f t="shared" si="0"/>
        <v>12.46</v>
      </c>
      <c r="K26" s="102">
        <v>12.46</v>
      </c>
      <c r="L26" s="104">
        <f t="shared" si="1"/>
        <v>24.92</v>
      </c>
      <c r="M26" s="97"/>
    </row>
    <row r="27" spans="1:13" ht="24" customHeight="1">
      <c r="A27" s="93"/>
      <c r="B27" s="100">
        <f>'Tax Invoice'!D23</f>
        <v>2</v>
      </c>
      <c r="C27" s="110" t="s">
        <v>97</v>
      </c>
      <c r="D27" s="106" t="s">
        <v>97</v>
      </c>
      <c r="E27" s="112" t="s">
        <v>105</v>
      </c>
      <c r="F27" s="106" t="s">
        <v>106</v>
      </c>
      <c r="G27" s="145"/>
      <c r="H27" s="146"/>
      <c r="I27" s="107" t="s">
        <v>100</v>
      </c>
      <c r="J27" s="102">
        <f t="shared" si="0"/>
        <v>12.46</v>
      </c>
      <c r="K27" s="102">
        <v>12.46</v>
      </c>
      <c r="L27" s="104">
        <f t="shared" si="1"/>
        <v>24.92</v>
      </c>
      <c r="M27" s="97"/>
    </row>
    <row r="28" spans="1:13" ht="24" customHeight="1">
      <c r="A28" s="93"/>
      <c r="B28" s="100">
        <f>'Tax Invoice'!D24</f>
        <v>2</v>
      </c>
      <c r="C28" s="110" t="s">
        <v>107</v>
      </c>
      <c r="D28" s="106" t="s">
        <v>107</v>
      </c>
      <c r="E28" s="112" t="s">
        <v>108</v>
      </c>
      <c r="F28" s="106" t="s">
        <v>99</v>
      </c>
      <c r="G28" s="145"/>
      <c r="H28" s="146"/>
      <c r="I28" s="107" t="s">
        <v>109</v>
      </c>
      <c r="J28" s="102">
        <f t="shared" si="0"/>
        <v>12.46</v>
      </c>
      <c r="K28" s="102">
        <v>12.46</v>
      </c>
      <c r="L28" s="104">
        <f t="shared" si="1"/>
        <v>24.92</v>
      </c>
      <c r="M28" s="97"/>
    </row>
    <row r="29" spans="1:13" ht="24" customHeight="1">
      <c r="A29" s="93"/>
      <c r="B29" s="100">
        <f>'Tax Invoice'!D25</f>
        <v>2</v>
      </c>
      <c r="C29" s="110" t="s">
        <v>107</v>
      </c>
      <c r="D29" s="106" t="s">
        <v>107</v>
      </c>
      <c r="E29" s="112" t="s">
        <v>110</v>
      </c>
      <c r="F29" s="106" t="s">
        <v>111</v>
      </c>
      <c r="G29" s="145"/>
      <c r="H29" s="146"/>
      <c r="I29" s="107" t="s">
        <v>109</v>
      </c>
      <c r="J29" s="102">
        <f t="shared" si="0"/>
        <v>12.46</v>
      </c>
      <c r="K29" s="102">
        <v>12.46</v>
      </c>
      <c r="L29" s="104">
        <f t="shared" si="1"/>
        <v>24.92</v>
      </c>
      <c r="M29" s="97"/>
    </row>
    <row r="30" spans="1:13" ht="24" customHeight="1">
      <c r="A30" s="93"/>
      <c r="B30" s="100">
        <f>'Tax Invoice'!D26</f>
        <v>2</v>
      </c>
      <c r="C30" s="110" t="s">
        <v>107</v>
      </c>
      <c r="D30" s="106" t="s">
        <v>107</v>
      </c>
      <c r="E30" s="112" t="s">
        <v>112</v>
      </c>
      <c r="F30" s="106" t="s">
        <v>113</v>
      </c>
      <c r="G30" s="145"/>
      <c r="H30" s="146"/>
      <c r="I30" s="107" t="s">
        <v>109</v>
      </c>
      <c r="J30" s="102">
        <f t="shared" si="0"/>
        <v>12.46</v>
      </c>
      <c r="K30" s="102">
        <v>12.46</v>
      </c>
      <c r="L30" s="104">
        <f t="shared" si="1"/>
        <v>24.92</v>
      </c>
      <c r="M30" s="97"/>
    </row>
    <row r="31" spans="1:13" ht="24" customHeight="1">
      <c r="A31" s="93"/>
      <c r="B31" s="100">
        <f>'Tax Invoice'!D27</f>
        <v>2</v>
      </c>
      <c r="C31" s="110" t="s">
        <v>107</v>
      </c>
      <c r="D31" s="106" t="s">
        <v>107</v>
      </c>
      <c r="E31" s="112" t="s">
        <v>114</v>
      </c>
      <c r="F31" s="106" t="s">
        <v>115</v>
      </c>
      <c r="G31" s="145"/>
      <c r="H31" s="146"/>
      <c r="I31" s="107" t="s">
        <v>109</v>
      </c>
      <c r="J31" s="102">
        <f t="shared" si="0"/>
        <v>12.46</v>
      </c>
      <c r="K31" s="102">
        <v>12.46</v>
      </c>
      <c r="L31" s="104">
        <f t="shared" si="1"/>
        <v>24.92</v>
      </c>
      <c r="M31" s="97"/>
    </row>
    <row r="32" spans="1:13" ht="24" customHeight="1">
      <c r="A32" s="93"/>
      <c r="B32" s="100">
        <f>'Tax Invoice'!D28</f>
        <v>4</v>
      </c>
      <c r="C32" s="110" t="s">
        <v>116</v>
      </c>
      <c r="D32" s="106" t="s">
        <v>116</v>
      </c>
      <c r="E32" s="112" t="s">
        <v>117</v>
      </c>
      <c r="F32" s="106" t="s">
        <v>118</v>
      </c>
      <c r="G32" s="145" t="s">
        <v>119</v>
      </c>
      <c r="H32" s="146"/>
      <c r="I32" s="107" t="s">
        <v>120</v>
      </c>
      <c r="J32" s="102">
        <f t="shared" si="0"/>
        <v>28.95</v>
      </c>
      <c r="K32" s="102">
        <v>28.95</v>
      </c>
      <c r="L32" s="104">
        <f t="shared" si="1"/>
        <v>115.8</v>
      </c>
      <c r="M32" s="97"/>
    </row>
    <row r="33" spans="1:13" ht="12.75" customHeight="1">
      <c r="A33" s="93"/>
      <c r="B33" s="100">
        <f>'Tax Invoice'!D29</f>
        <v>4</v>
      </c>
      <c r="C33" s="110" t="s">
        <v>121</v>
      </c>
      <c r="D33" s="106" t="s">
        <v>121</v>
      </c>
      <c r="E33" s="112" t="s">
        <v>122</v>
      </c>
      <c r="F33" s="106" t="s">
        <v>123</v>
      </c>
      <c r="G33" s="145"/>
      <c r="H33" s="146"/>
      <c r="I33" s="107" t="s">
        <v>124</v>
      </c>
      <c r="J33" s="102">
        <f t="shared" si="0"/>
        <v>10.63</v>
      </c>
      <c r="K33" s="102">
        <v>10.63</v>
      </c>
      <c r="L33" s="104">
        <f t="shared" si="1"/>
        <v>42.52</v>
      </c>
      <c r="M33" s="97"/>
    </row>
    <row r="34" spans="1:13" ht="12.75" customHeight="1">
      <c r="A34" s="93"/>
      <c r="B34" s="100">
        <f>'Tax Invoice'!D30</f>
        <v>4</v>
      </c>
      <c r="C34" s="110" t="s">
        <v>121</v>
      </c>
      <c r="D34" s="106" t="s">
        <v>121</v>
      </c>
      <c r="E34" s="112" t="s">
        <v>125</v>
      </c>
      <c r="F34" s="106" t="s">
        <v>118</v>
      </c>
      <c r="G34" s="145"/>
      <c r="H34" s="146"/>
      <c r="I34" s="107" t="s">
        <v>124</v>
      </c>
      <c r="J34" s="102">
        <f t="shared" si="0"/>
        <v>10.63</v>
      </c>
      <c r="K34" s="102">
        <v>10.63</v>
      </c>
      <c r="L34" s="104">
        <f t="shared" si="1"/>
        <v>42.52</v>
      </c>
      <c r="M34" s="97"/>
    </row>
    <row r="35" spans="1:13" ht="12.75" customHeight="1">
      <c r="A35" s="93"/>
      <c r="B35" s="100">
        <f>'Tax Invoice'!D31</f>
        <v>4</v>
      </c>
      <c r="C35" s="110" t="s">
        <v>126</v>
      </c>
      <c r="D35" s="106" t="s">
        <v>126</v>
      </c>
      <c r="E35" s="112" t="s">
        <v>127</v>
      </c>
      <c r="F35" s="106" t="s">
        <v>123</v>
      </c>
      <c r="G35" s="145"/>
      <c r="H35" s="146"/>
      <c r="I35" s="107" t="s">
        <v>128</v>
      </c>
      <c r="J35" s="102">
        <f t="shared" si="0"/>
        <v>11.36</v>
      </c>
      <c r="K35" s="102">
        <v>11.36</v>
      </c>
      <c r="L35" s="104">
        <f t="shared" si="1"/>
        <v>45.44</v>
      </c>
      <c r="M35" s="97"/>
    </row>
    <row r="36" spans="1:13" ht="12.75" customHeight="1">
      <c r="A36" s="93"/>
      <c r="B36" s="100">
        <f>'Tax Invoice'!D32</f>
        <v>4</v>
      </c>
      <c r="C36" s="110" t="s">
        <v>126</v>
      </c>
      <c r="D36" s="106" t="s">
        <v>126</v>
      </c>
      <c r="E36" s="112" t="s">
        <v>129</v>
      </c>
      <c r="F36" s="106" t="s">
        <v>118</v>
      </c>
      <c r="G36" s="145"/>
      <c r="H36" s="146"/>
      <c r="I36" s="107" t="s">
        <v>128</v>
      </c>
      <c r="J36" s="102">
        <f t="shared" si="0"/>
        <v>11.36</v>
      </c>
      <c r="K36" s="102">
        <v>11.36</v>
      </c>
      <c r="L36" s="104">
        <f t="shared" si="1"/>
        <v>45.44</v>
      </c>
      <c r="M36" s="97"/>
    </row>
    <row r="37" spans="1:13" ht="24" customHeight="1">
      <c r="A37" s="93"/>
      <c r="B37" s="100">
        <f>'Tax Invoice'!D33</f>
        <v>6</v>
      </c>
      <c r="C37" s="110" t="s">
        <v>130</v>
      </c>
      <c r="D37" s="106" t="s">
        <v>130</v>
      </c>
      <c r="E37" s="112" t="s">
        <v>131</v>
      </c>
      <c r="F37" s="106" t="s">
        <v>132</v>
      </c>
      <c r="G37" s="145"/>
      <c r="H37" s="146"/>
      <c r="I37" s="107" t="s">
        <v>204</v>
      </c>
      <c r="J37" s="102">
        <f t="shared" si="0"/>
        <v>5.13</v>
      </c>
      <c r="K37" s="102">
        <v>5.13</v>
      </c>
      <c r="L37" s="104">
        <f t="shared" si="1"/>
        <v>30.78</v>
      </c>
      <c r="M37" s="97"/>
    </row>
    <row r="38" spans="1:13" ht="12.75" customHeight="1">
      <c r="A38" s="93"/>
      <c r="B38" s="100">
        <f>'Tax Invoice'!D34</f>
        <v>8</v>
      </c>
      <c r="C38" s="110" t="s">
        <v>133</v>
      </c>
      <c r="D38" s="106" t="s">
        <v>200</v>
      </c>
      <c r="E38" s="112" t="s">
        <v>134</v>
      </c>
      <c r="F38" s="106" t="s">
        <v>135</v>
      </c>
      <c r="G38" s="145" t="s">
        <v>92</v>
      </c>
      <c r="H38" s="146"/>
      <c r="I38" s="107" t="s">
        <v>136</v>
      </c>
      <c r="J38" s="102">
        <f t="shared" si="0"/>
        <v>166.36</v>
      </c>
      <c r="K38" s="102">
        <v>166.36</v>
      </c>
      <c r="L38" s="104">
        <f t="shared" si="1"/>
        <v>1330.88</v>
      </c>
      <c r="M38" s="97"/>
    </row>
    <row r="39" spans="1:13" ht="12.75" customHeight="1">
      <c r="A39" s="93"/>
      <c r="B39" s="100">
        <f>'Tax Invoice'!D35</f>
        <v>4</v>
      </c>
      <c r="C39" s="110" t="s">
        <v>133</v>
      </c>
      <c r="D39" s="106" t="s">
        <v>201</v>
      </c>
      <c r="E39" s="112" t="s">
        <v>137</v>
      </c>
      <c r="F39" s="106" t="s">
        <v>138</v>
      </c>
      <c r="G39" s="145" t="s">
        <v>92</v>
      </c>
      <c r="H39" s="146"/>
      <c r="I39" s="107" t="s">
        <v>136</v>
      </c>
      <c r="J39" s="102">
        <f t="shared" si="0"/>
        <v>228.65</v>
      </c>
      <c r="K39" s="102">
        <v>228.65</v>
      </c>
      <c r="L39" s="104">
        <f t="shared" si="1"/>
        <v>914.6</v>
      </c>
      <c r="M39" s="97"/>
    </row>
    <row r="40" spans="1:13" ht="12.75" customHeight="1">
      <c r="A40" s="93"/>
      <c r="B40" s="100">
        <f>'Tax Invoice'!D36</f>
        <v>4</v>
      </c>
      <c r="C40" s="110" t="s">
        <v>133</v>
      </c>
      <c r="D40" s="106" t="s">
        <v>202</v>
      </c>
      <c r="E40" s="112" t="s">
        <v>139</v>
      </c>
      <c r="F40" s="106" t="s">
        <v>140</v>
      </c>
      <c r="G40" s="145" t="s">
        <v>92</v>
      </c>
      <c r="H40" s="146"/>
      <c r="I40" s="107" t="s">
        <v>136</v>
      </c>
      <c r="J40" s="102">
        <f t="shared" si="0"/>
        <v>329.42</v>
      </c>
      <c r="K40" s="102">
        <v>329.42</v>
      </c>
      <c r="L40" s="104">
        <f t="shared" si="1"/>
        <v>1317.68</v>
      </c>
      <c r="M40" s="97"/>
    </row>
    <row r="41" spans="1:13" ht="24" customHeight="1">
      <c r="A41" s="93"/>
      <c r="B41" s="100">
        <f>'Tax Invoice'!D37</f>
        <v>3</v>
      </c>
      <c r="C41" s="110" t="s">
        <v>141</v>
      </c>
      <c r="D41" s="106" t="s">
        <v>203</v>
      </c>
      <c r="E41" s="112" t="s">
        <v>142</v>
      </c>
      <c r="F41" s="106" t="s">
        <v>143</v>
      </c>
      <c r="G41" s="145" t="s">
        <v>119</v>
      </c>
      <c r="H41" s="146"/>
      <c r="I41" s="107" t="s">
        <v>144</v>
      </c>
      <c r="J41" s="102">
        <f t="shared" si="0"/>
        <v>12.83</v>
      </c>
      <c r="K41" s="102">
        <v>12.83</v>
      </c>
      <c r="L41" s="104">
        <f t="shared" si="1"/>
        <v>38.49</v>
      </c>
      <c r="M41" s="97"/>
    </row>
    <row r="42" spans="1:13" ht="24" customHeight="1">
      <c r="A42" s="93"/>
      <c r="B42" s="100">
        <f>'Tax Invoice'!D38</f>
        <v>2</v>
      </c>
      <c r="C42" s="110" t="s">
        <v>145</v>
      </c>
      <c r="D42" s="106" t="s">
        <v>145</v>
      </c>
      <c r="E42" s="112" t="s">
        <v>146</v>
      </c>
      <c r="F42" s="106" t="s">
        <v>119</v>
      </c>
      <c r="G42" s="145"/>
      <c r="H42" s="146"/>
      <c r="I42" s="107" t="s">
        <v>147</v>
      </c>
      <c r="J42" s="102">
        <f t="shared" si="0"/>
        <v>16.12</v>
      </c>
      <c r="K42" s="102">
        <v>16.12</v>
      </c>
      <c r="L42" s="104">
        <f t="shared" si="1"/>
        <v>32.24</v>
      </c>
      <c r="M42" s="97"/>
    </row>
    <row r="43" spans="1:13" ht="24" customHeight="1">
      <c r="A43" s="93"/>
      <c r="B43" s="100">
        <f>'Tax Invoice'!D39</f>
        <v>1</v>
      </c>
      <c r="C43" s="110" t="s">
        <v>148</v>
      </c>
      <c r="D43" s="106" t="s">
        <v>148</v>
      </c>
      <c r="E43" s="112" t="s">
        <v>149</v>
      </c>
      <c r="F43" s="106"/>
      <c r="G43" s="145"/>
      <c r="H43" s="146"/>
      <c r="I43" s="107" t="s">
        <v>150</v>
      </c>
      <c r="J43" s="102">
        <f t="shared" si="0"/>
        <v>5.13</v>
      </c>
      <c r="K43" s="102">
        <v>5.13</v>
      </c>
      <c r="L43" s="104">
        <f t="shared" si="1"/>
        <v>5.13</v>
      </c>
      <c r="M43" s="97"/>
    </row>
    <row r="44" spans="1:13" ht="24" customHeight="1">
      <c r="A44" s="93"/>
      <c r="B44" s="100">
        <f>'Tax Invoice'!D40</f>
        <v>2</v>
      </c>
      <c r="C44" s="110" t="s">
        <v>151</v>
      </c>
      <c r="D44" s="106" t="s">
        <v>151</v>
      </c>
      <c r="E44" s="112" t="s">
        <v>152</v>
      </c>
      <c r="F44" s="106" t="s">
        <v>123</v>
      </c>
      <c r="G44" s="145" t="s">
        <v>92</v>
      </c>
      <c r="H44" s="146"/>
      <c r="I44" s="107" t="s">
        <v>153</v>
      </c>
      <c r="J44" s="102">
        <f t="shared" si="0"/>
        <v>25.28</v>
      </c>
      <c r="K44" s="102">
        <v>25.28</v>
      </c>
      <c r="L44" s="104">
        <f t="shared" si="1"/>
        <v>50.56</v>
      </c>
      <c r="M44" s="97"/>
    </row>
    <row r="45" spans="1:13" ht="24" customHeight="1">
      <c r="A45" s="93"/>
      <c r="B45" s="100">
        <f>'Tax Invoice'!D41</f>
        <v>2</v>
      </c>
      <c r="C45" s="110" t="s">
        <v>154</v>
      </c>
      <c r="D45" s="106" t="s">
        <v>154</v>
      </c>
      <c r="E45" s="112" t="s">
        <v>155</v>
      </c>
      <c r="F45" s="106" t="s">
        <v>123</v>
      </c>
      <c r="G45" s="145"/>
      <c r="H45" s="146"/>
      <c r="I45" s="107" t="s">
        <v>156</v>
      </c>
      <c r="J45" s="102">
        <f t="shared" si="0"/>
        <v>36.28</v>
      </c>
      <c r="K45" s="102">
        <v>36.28</v>
      </c>
      <c r="L45" s="104">
        <f t="shared" si="1"/>
        <v>72.56</v>
      </c>
      <c r="M45" s="97"/>
    </row>
    <row r="46" spans="1:13" ht="24" customHeight="1">
      <c r="A46" s="93"/>
      <c r="B46" s="100">
        <f>'Tax Invoice'!D42</f>
        <v>3</v>
      </c>
      <c r="C46" s="110" t="s">
        <v>154</v>
      </c>
      <c r="D46" s="106" t="s">
        <v>154</v>
      </c>
      <c r="E46" s="112" t="s">
        <v>157</v>
      </c>
      <c r="F46" s="106" t="s">
        <v>118</v>
      </c>
      <c r="G46" s="145"/>
      <c r="H46" s="146"/>
      <c r="I46" s="107" t="s">
        <v>156</v>
      </c>
      <c r="J46" s="102">
        <f t="shared" si="0"/>
        <v>36.28</v>
      </c>
      <c r="K46" s="102">
        <v>36.28</v>
      </c>
      <c r="L46" s="104">
        <f t="shared" si="1"/>
        <v>108.84</v>
      </c>
      <c r="M46" s="97"/>
    </row>
    <row r="47" spans="1:13" ht="24" customHeight="1">
      <c r="A47" s="93"/>
      <c r="B47" s="100">
        <f>'Tax Invoice'!D43</f>
        <v>12</v>
      </c>
      <c r="C47" s="110" t="s">
        <v>158</v>
      </c>
      <c r="D47" s="106" t="s">
        <v>158</v>
      </c>
      <c r="E47" s="112" t="s">
        <v>159</v>
      </c>
      <c r="F47" s="106" t="s">
        <v>123</v>
      </c>
      <c r="G47" s="145"/>
      <c r="H47" s="146"/>
      <c r="I47" s="107" t="s">
        <v>160</v>
      </c>
      <c r="J47" s="102">
        <f t="shared" si="0"/>
        <v>36.28</v>
      </c>
      <c r="K47" s="102">
        <v>36.28</v>
      </c>
      <c r="L47" s="104">
        <f t="shared" si="1"/>
        <v>435.36</v>
      </c>
      <c r="M47" s="97"/>
    </row>
    <row r="48" spans="1:13" ht="24" customHeight="1">
      <c r="A48" s="93"/>
      <c r="B48" s="100">
        <f>'Tax Invoice'!D44</f>
        <v>3</v>
      </c>
      <c r="C48" s="110" t="s">
        <v>158</v>
      </c>
      <c r="D48" s="106" t="s">
        <v>158</v>
      </c>
      <c r="E48" s="112" t="s">
        <v>161</v>
      </c>
      <c r="F48" s="106" t="s">
        <v>118</v>
      </c>
      <c r="G48" s="145"/>
      <c r="H48" s="146"/>
      <c r="I48" s="107" t="s">
        <v>160</v>
      </c>
      <c r="J48" s="102">
        <f t="shared" si="0"/>
        <v>36.28</v>
      </c>
      <c r="K48" s="102">
        <v>36.28</v>
      </c>
      <c r="L48" s="104">
        <f t="shared" si="1"/>
        <v>108.84</v>
      </c>
      <c r="M48" s="97"/>
    </row>
    <row r="49" spans="1:13" ht="12.75" customHeight="1">
      <c r="A49" s="93"/>
      <c r="B49" s="100">
        <f>'Tax Invoice'!D45</f>
        <v>4</v>
      </c>
      <c r="C49" s="110" t="s">
        <v>162</v>
      </c>
      <c r="D49" s="106" t="s">
        <v>162</v>
      </c>
      <c r="E49" s="112" t="s">
        <v>163</v>
      </c>
      <c r="F49" s="106" t="s">
        <v>118</v>
      </c>
      <c r="G49" s="145"/>
      <c r="H49" s="146"/>
      <c r="I49" s="107" t="s">
        <v>164</v>
      </c>
      <c r="J49" s="102">
        <f t="shared" si="0"/>
        <v>36.28</v>
      </c>
      <c r="K49" s="102">
        <v>36.28</v>
      </c>
      <c r="L49" s="104">
        <f t="shared" si="1"/>
        <v>145.12</v>
      </c>
      <c r="M49" s="97"/>
    </row>
    <row r="50" spans="1:13" ht="24" customHeight="1">
      <c r="A50" s="93"/>
      <c r="B50" s="100">
        <f>'Tax Invoice'!D46</f>
        <v>5</v>
      </c>
      <c r="C50" s="110" t="s">
        <v>165</v>
      </c>
      <c r="D50" s="106" t="s">
        <v>165</v>
      </c>
      <c r="E50" s="112" t="s">
        <v>166</v>
      </c>
      <c r="F50" s="106" t="s">
        <v>123</v>
      </c>
      <c r="G50" s="145" t="s">
        <v>167</v>
      </c>
      <c r="H50" s="146"/>
      <c r="I50" s="107" t="s">
        <v>168</v>
      </c>
      <c r="J50" s="102">
        <f t="shared" si="0"/>
        <v>53.87</v>
      </c>
      <c r="K50" s="102">
        <v>53.87</v>
      </c>
      <c r="L50" s="104">
        <f t="shared" si="1"/>
        <v>269.34999999999997</v>
      </c>
      <c r="M50" s="97"/>
    </row>
    <row r="51" spans="1:13" ht="24" customHeight="1">
      <c r="A51" s="93"/>
      <c r="B51" s="100">
        <f>'Tax Invoice'!D47</f>
        <v>5</v>
      </c>
      <c r="C51" s="110" t="s">
        <v>169</v>
      </c>
      <c r="D51" s="106" t="s">
        <v>169</v>
      </c>
      <c r="E51" s="112" t="s">
        <v>170</v>
      </c>
      <c r="F51" s="106" t="s">
        <v>123</v>
      </c>
      <c r="G51" s="145" t="s">
        <v>167</v>
      </c>
      <c r="H51" s="146"/>
      <c r="I51" s="107" t="s">
        <v>171</v>
      </c>
      <c r="J51" s="102">
        <f t="shared" si="0"/>
        <v>57.16</v>
      </c>
      <c r="K51" s="102">
        <v>57.16</v>
      </c>
      <c r="L51" s="104">
        <f t="shared" si="1"/>
        <v>285.79999999999995</v>
      </c>
      <c r="M51" s="97"/>
    </row>
    <row r="52" spans="1:13" ht="12.75" customHeight="1">
      <c r="A52" s="93"/>
      <c r="B52" s="100">
        <f>'Tax Invoice'!D48</f>
        <v>2</v>
      </c>
      <c r="C52" s="110" t="s">
        <v>172</v>
      </c>
      <c r="D52" s="106" t="s">
        <v>172</v>
      </c>
      <c r="E52" s="112" t="s">
        <v>173</v>
      </c>
      <c r="F52" s="106" t="s">
        <v>123</v>
      </c>
      <c r="G52" s="145" t="s">
        <v>92</v>
      </c>
      <c r="H52" s="146"/>
      <c r="I52" s="107" t="s">
        <v>174</v>
      </c>
      <c r="J52" s="102">
        <f t="shared" si="0"/>
        <v>53.87</v>
      </c>
      <c r="K52" s="102">
        <v>53.87</v>
      </c>
      <c r="L52" s="104">
        <f t="shared" si="1"/>
        <v>107.74</v>
      </c>
      <c r="M52" s="97"/>
    </row>
    <row r="53" spans="1:13" ht="24" customHeight="1">
      <c r="A53" s="93"/>
      <c r="B53" s="100">
        <f>'Tax Invoice'!D49</f>
        <v>2</v>
      </c>
      <c r="C53" s="110" t="s">
        <v>175</v>
      </c>
      <c r="D53" s="106" t="s">
        <v>175</v>
      </c>
      <c r="E53" s="112" t="s">
        <v>176</v>
      </c>
      <c r="F53" s="106" t="s">
        <v>118</v>
      </c>
      <c r="G53" s="145" t="s">
        <v>177</v>
      </c>
      <c r="H53" s="146"/>
      <c r="I53" s="107" t="s">
        <v>178</v>
      </c>
      <c r="J53" s="102">
        <f t="shared" si="0"/>
        <v>28.58</v>
      </c>
      <c r="K53" s="102">
        <v>28.58</v>
      </c>
      <c r="L53" s="104">
        <f t="shared" si="1"/>
        <v>57.16</v>
      </c>
      <c r="M53" s="97"/>
    </row>
    <row r="54" spans="1:13" ht="24" customHeight="1">
      <c r="A54" s="93"/>
      <c r="B54" s="100">
        <f>'Tax Invoice'!D50</f>
        <v>1</v>
      </c>
      <c r="C54" s="110" t="s">
        <v>179</v>
      </c>
      <c r="D54" s="106" t="s">
        <v>179</v>
      </c>
      <c r="E54" s="112" t="s">
        <v>180</v>
      </c>
      <c r="F54" s="106" t="s">
        <v>111</v>
      </c>
      <c r="G54" s="145"/>
      <c r="H54" s="146"/>
      <c r="I54" s="107" t="s">
        <v>181</v>
      </c>
      <c r="J54" s="102">
        <f t="shared" si="0"/>
        <v>89.78</v>
      </c>
      <c r="K54" s="102">
        <v>89.78</v>
      </c>
      <c r="L54" s="104">
        <f t="shared" si="1"/>
        <v>89.78</v>
      </c>
      <c r="M54" s="97"/>
    </row>
    <row r="55" spans="1:13" ht="24" customHeight="1">
      <c r="A55" s="93"/>
      <c r="B55" s="100">
        <f>'Tax Invoice'!D51</f>
        <v>1</v>
      </c>
      <c r="C55" s="110" t="s">
        <v>179</v>
      </c>
      <c r="D55" s="106" t="s">
        <v>179</v>
      </c>
      <c r="E55" s="112" t="s">
        <v>182</v>
      </c>
      <c r="F55" s="106" t="s">
        <v>102</v>
      </c>
      <c r="G55" s="145"/>
      <c r="H55" s="146"/>
      <c r="I55" s="107" t="s">
        <v>181</v>
      </c>
      <c r="J55" s="102">
        <f t="shared" si="0"/>
        <v>89.78</v>
      </c>
      <c r="K55" s="102">
        <v>89.78</v>
      </c>
      <c r="L55" s="104">
        <f t="shared" si="1"/>
        <v>89.78</v>
      </c>
      <c r="M55" s="97"/>
    </row>
    <row r="56" spans="1:13" ht="24" customHeight="1">
      <c r="A56" s="93"/>
      <c r="B56" s="100">
        <f>'Tax Invoice'!D52</f>
        <v>1</v>
      </c>
      <c r="C56" s="110" t="s">
        <v>179</v>
      </c>
      <c r="D56" s="106" t="s">
        <v>179</v>
      </c>
      <c r="E56" s="112" t="s">
        <v>183</v>
      </c>
      <c r="F56" s="106" t="s">
        <v>113</v>
      </c>
      <c r="G56" s="145"/>
      <c r="H56" s="146"/>
      <c r="I56" s="107" t="s">
        <v>181</v>
      </c>
      <c r="J56" s="102">
        <f t="shared" si="0"/>
        <v>89.78</v>
      </c>
      <c r="K56" s="102">
        <v>89.78</v>
      </c>
      <c r="L56" s="104">
        <f t="shared" si="1"/>
        <v>89.78</v>
      </c>
      <c r="M56" s="97"/>
    </row>
    <row r="57" spans="1:13" ht="24" customHeight="1">
      <c r="A57" s="93"/>
      <c r="B57" s="100">
        <f>'Tax Invoice'!D53</f>
        <v>2</v>
      </c>
      <c r="C57" s="110" t="s">
        <v>184</v>
      </c>
      <c r="D57" s="106" t="s">
        <v>184</v>
      </c>
      <c r="E57" s="112" t="s">
        <v>185</v>
      </c>
      <c r="F57" s="106" t="s">
        <v>118</v>
      </c>
      <c r="G57" s="145" t="s">
        <v>177</v>
      </c>
      <c r="H57" s="146"/>
      <c r="I57" s="107" t="s">
        <v>186</v>
      </c>
      <c r="J57" s="102">
        <f t="shared" si="0"/>
        <v>28.58</v>
      </c>
      <c r="K57" s="102">
        <v>28.58</v>
      </c>
      <c r="L57" s="104">
        <f t="shared" si="1"/>
        <v>57.16</v>
      </c>
      <c r="M57" s="97"/>
    </row>
    <row r="58" spans="1:13" ht="24" customHeight="1">
      <c r="A58" s="93"/>
      <c r="B58" s="100">
        <f>'Tax Invoice'!D54</f>
        <v>1</v>
      </c>
      <c r="C58" s="110" t="s">
        <v>187</v>
      </c>
      <c r="D58" s="106" t="s">
        <v>187</v>
      </c>
      <c r="E58" s="112" t="s">
        <v>188</v>
      </c>
      <c r="F58" s="106" t="s">
        <v>123</v>
      </c>
      <c r="G58" s="145" t="s">
        <v>92</v>
      </c>
      <c r="H58" s="146"/>
      <c r="I58" s="107" t="s">
        <v>189</v>
      </c>
      <c r="J58" s="102">
        <f t="shared" si="0"/>
        <v>108.1</v>
      </c>
      <c r="K58" s="102">
        <v>108.1</v>
      </c>
      <c r="L58" s="104">
        <f t="shared" si="1"/>
        <v>108.1</v>
      </c>
      <c r="M58" s="97"/>
    </row>
    <row r="59" spans="1:13" ht="24" customHeight="1">
      <c r="A59" s="93"/>
      <c r="B59" s="100">
        <f>'Tax Invoice'!D55</f>
        <v>1</v>
      </c>
      <c r="C59" s="110" t="s">
        <v>187</v>
      </c>
      <c r="D59" s="106" t="s">
        <v>187</v>
      </c>
      <c r="E59" s="112" t="s">
        <v>190</v>
      </c>
      <c r="F59" s="106" t="s">
        <v>132</v>
      </c>
      <c r="G59" s="145" t="s">
        <v>92</v>
      </c>
      <c r="H59" s="146"/>
      <c r="I59" s="107" t="s">
        <v>189</v>
      </c>
      <c r="J59" s="102">
        <f t="shared" si="0"/>
        <v>108.1</v>
      </c>
      <c r="K59" s="102">
        <v>108.1</v>
      </c>
      <c r="L59" s="104">
        <f t="shared" si="1"/>
        <v>108.1</v>
      </c>
      <c r="M59" s="97"/>
    </row>
    <row r="60" spans="1:13" ht="24" customHeight="1">
      <c r="A60" s="93"/>
      <c r="B60" s="100">
        <f>'Tax Invoice'!D56</f>
        <v>1</v>
      </c>
      <c r="C60" s="110" t="s">
        <v>191</v>
      </c>
      <c r="D60" s="106" t="s">
        <v>191</v>
      </c>
      <c r="E60" s="112" t="s">
        <v>192</v>
      </c>
      <c r="F60" s="106" t="s">
        <v>123</v>
      </c>
      <c r="G60" s="145"/>
      <c r="H60" s="146"/>
      <c r="I60" s="107" t="s">
        <v>193</v>
      </c>
      <c r="J60" s="102">
        <f t="shared" si="0"/>
        <v>216.19</v>
      </c>
      <c r="K60" s="102">
        <v>216.19</v>
      </c>
      <c r="L60" s="104">
        <f t="shared" si="1"/>
        <v>216.19</v>
      </c>
      <c r="M60" s="97"/>
    </row>
    <row r="61" spans="1:13" ht="24" customHeight="1">
      <c r="A61" s="93"/>
      <c r="B61" s="100">
        <f>'Tax Invoice'!D57</f>
        <v>2</v>
      </c>
      <c r="C61" s="110" t="s">
        <v>194</v>
      </c>
      <c r="D61" s="106" t="s">
        <v>194</v>
      </c>
      <c r="E61" s="112" t="s">
        <v>195</v>
      </c>
      <c r="F61" s="106" t="s">
        <v>123</v>
      </c>
      <c r="G61" s="145" t="s">
        <v>92</v>
      </c>
      <c r="H61" s="146"/>
      <c r="I61" s="107" t="s">
        <v>196</v>
      </c>
      <c r="J61" s="102">
        <f t="shared" si="0"/>
        <v>98.94</v>
      </c>
      <c r="K61" s="102">
        <v>98.94</v>
      </c>
      <c r="L61" s="104">
        <f t="shared" si="1"/>
        <v>197.88</v>
      </c>
      <c r="M61" s="97"/>
    </row>
    <row r="62" spans="1:13" ht="24" customHeight="1">
      <c r="A62" s="93"/>
      <c r="B62" s="101">
        <f>'Tax Invoice'!D58</f>
        <v>1</v>
      </c>
      <c r="C62" s="111" t="s">
        <v>197</v>
      </c>
      <c r="D62" s="108" t="s">
        <v>197</v>
      </c>
      <c r="E62" s="113" t="s">
        <v>198</v>
      </c>
      <c r="F62" s="108" t="s">
        <v>123</v>
      </c>
      <c r="G62" s="143" t="s">
        <v>92</v>
      </c>
      <c r="H62" s="144"/>
      <c r="I62" s="109" t="s">
        <v>205</v>
      </c>
      <c r="J62" s="103">
        <f t="shared" si="0"/>
        <v>126.42</v>
      </c>
      <c r="K62" s="103">
        <v>126.42</v>
      </c>
      <c r="L62" s="105">
        <f t="shared" si="1"/>
        <v>126.42</v>
      </c>
      <c r="M62" s="97"/>
    </row>
    <row r="63" spans="1:13" ht="12.75" customHeight="1">
      <c r="A63" s="93"/>
      <c r="B63" s="130">
        <f>SUM(B22:B62)</f>
        <v>121</v>
      </c>
      <c r="C63" s="120" t="s">
        <v>15</v>
      </c>
      <c r="D63" s="120"/>
      <c r="E63" s="120"/>
      <c r="F63" s="120"/>
      <c r="G63" s="120"/>
      <c r="H63" s="120"/>
      <c r="I63" s="120"/>
      <c r="J63" s="126" t="s">
        <v>62</v>
      </c>
      <c r="K63" s="126" t="s">
        <v>62</v>
      </c>
      <c r="L63" s="123">
        <f>SUM(L22:L62)</f>
        <v>6974.8200000000006</v>
      </c>
      <c r="M63" s="97"/>
    </row>
    <row r="64" spans="1:13" ht="12.75" customHeight="1">
      <c r="A64" s="93"/>
      <c r="B64" s="120"/>
      <c r="C64" s="120"/>
      <c r="D64" s="120"/>
      <c r="E64" s="120"/>
      <c r="F64" s="120"/>
      <c r="G64" s="120"/>
      <c r="H64" s="120"/>
      <c r="I64" s="120"/>
      <c r="J64" s="125" t="s">
        <v>54</v>
      </c>
      <c r="K64" s="125" t="s">
        <v>54</v>
      </c>
      <c r="L64" s="123">
        <f>Invoice!K64</f>
        <v>-2789.9280000000003</v>
      </c>
      <c r="M64" s="97"/>
    </row>
    <row r="65" spans="1:13" ht="12.75" customHeight="1" outlineLevel="1">
      <c r="A65" s="93"/>
      <c r="B65" s="120"/>
      <c r="C65" s="120"/>
      <c r="D65" s="120"/>
      <c r="E65" s="120"/>
      <c r="F65" s="120"/>
      <c r="G65" s="120"/>
      <c r="H65" s="120"/>
      <c r="I65" s="120"/>
      <c r="J65" s="126" t="s">
        <v>55</v>
      </c>
      <c r="K65" s="126" t="s">
        <v>55</v>
      </c>
      <c r="L65" s="123">
        <f>Invoice!K65</f>
        <v>0</v>
      </c>
      <c r="M65" s="97"/>
    </row>
    <row r="66" spans="1:13" ht="12.75" customHeight="1">
      <c r="A66" s="93"/>
      <c r="B66" s="120"/>
      <c r="C66" s="120"/>
      <c r="D66" s="120"/>
      <c r="E66" s="120"/>
      <c r="F66" s="120"/>
      <c r="G66" s="120"/>
      <c r="H66" s="120"/>
      <c r="I66" s="120"/>
      <c r="J66" s="126" t="s">
        <v>63</v>
      </c>
      <c r="K66" s="126" t="s">
        <v>63</v>
      </c>
      <c r="L66" s="123">
        <f>SUM(L63:L65)</f>
        <v>4184.8919999999998</v>
      </c>
      <c r="M66" s="97"/>
    </row>
    <row r="67" spans="1:13" ht="12.75" customHeight="1">
      <c r="A67" s="6"/>
      <c r="B67" s="7"/>
      <c r="C67" s="7"/>
      <c r="D67" s="7"/>
      <c r="E67" s="7"/>
      <c r="F67" s="7"/>
      <c r="G67" s="7"/>
      <c r="H67" s="7"/>
      <c r="I67" s="7" t="s">
        <v>206</v>
      </c>
      <c r="J67" s="7"/>
      <c r="K67" s="7"/>
      <c r="L67" s="7"/>
      <c r="M67" s="8"/>
    </row>
    <row r="68" spans="1:13" ht="12.75" customHeight="1"/>
    <row r="69" spans="1:13" ht="12.75" customHeight="1"/>
    <row r="70" spans="1:13" ht="12.75" customHeight="1"/>
    <row r="71" spans="1:13" ht="12.75" customHeight="1"/>
    <row r="72" spans="1:13" ht="12.75" customHeight="1"/>
    <row r="73" spans="1:13" ht="12.75" customHeight="1"/>
    <row r="74" spans="1:13" ht="12.75" customHeight="1"/>
  </sheetData>
  <mergeCells count="47">
    <mergeCell ref="G27:H27"/>
    <mergeCell ref="G28:H28"/>
    <mergeCell ref="G29:H29"/>
    <mergeCell ref="G30:H30"/>
    <mergeCell ref="K6:K7"/>
    <mergeCell ref="G22:H22"/>
    <mergeCell ref="G23:H23"/>
    <mergeCell ref="G24:H24"/>
    <mergeCell ref="G25:H25"/>
    <mergeCell ref="G26:H26"/>
    <mergeCell ref="L6:L7"/>
    <mergeCell ref="L10:L11"/>
    <mergeCell ref="L14:L15"/>
    <mergeCell ref="G20:H20"/>
    <mergeCell ref="G21:H21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61:H61"/>
    <mergeCell ref="G62:H62"/>
    <mergeCell ref="G56:H56"/>
    <mergeCell ref="G57:H57"/>
    <mergeCell ref="G58:H58"/>
    <mergeCell ref="G59:H59"/>
    <mergeCell ref="G60:H60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topLeftCell="A11"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16</v>
      </c>
      <c r="B1" s="11" t="s">
        <v>17</v>
      </c>
      <c r="C1" s="12"/>
      <c r="D1" s="12"/>
      <c r="E1" s="12"/>
      <c r="F1" s="12"/>
      <c r="G1" s="12"/>
      <c r="H1" s="13"/>
      <c r="I1" s="14"/>
      <c r="N1" s="80">
        <f>N2/N3</f>
        <v>1</v>
      </c>
      <c r="O1" s="15" t="s">
        <v>51</v>
      </c>
    </row>
    <row r="2" spans="1:15" s="15" customFormat="1" ht="13.5" thickBot="1">
      <c r="A2" s="16" t="s">
        <v>18</v>
      </c>
      <c r="B2" s="17" t="s">
        <v>19</v>
      </c>
      <c r="C2" s="18"/>
      <c r="D2" s="18"/>
      <c r="E2" s="19"/>
      <c r="G2" s="20" t="s">
        <v>20</v>
      </c>
      <c r="H2" s="21" t="s">
        <v>21</v>
      </c>
      <c r="N2" s="15">
        <v>6974.8200000000006</v>
      </c>
      <c r="O2" s="15" t="s">
        <v>65</v>
      </c>
    </row>
    <row r="3" spans="1:15" s="15" customFormat="1" ht="13.5" thickBot="1">
      <c r="A3" s="16" t="s">
        <v>22</v>
      </c>
      <c r="F3" s="114"/>
      <c r="G3" s="132">
        <f>Invoice!K10</f>
        <v>45440</v>
      </c>
      <c r="H3" s="131"/>
      <c r="N3" s="15">
        <v>6974.8200000000006</v>
      </c>
      <c r="O3" s="15" t="s">
        <v>66</v>
      </c>
    </row>
    <row r="4" spans="1:15" s="15" customFormat="1">
      <c r="A4" s="16" t="s">
        <v>23</v>
      </c>
    </row>
    <row r="5" spans="1:15" s="15" customFormat="1">
      <c r="A5" s="16" t="s">
        <v>24</v>
      </c>
      <c r="K5" s="16"/>
    </row>
    <row r="6" spans="1:15" s="15" customFormat="1">
      <c r="A6" s="16" t="s">
        <v>25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26</v>
      </c>
    </row>
    <row r="9" spans="1:15" s="15" customFormat="1" ht="13.5" thickBot="1">
      <c r="A9" s="24" t="s">
        <v>27</v>
      </c>
      <c r="F9" s="25" t="s">
        <v>28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 Sourcings2</v>
      </c>
      <c r="B10" s="29"/>
      <c r="C10" s="29"/>
      <c r="D10" s="29"/>
      <c r="F10" s="30" t="str">
        <f>'Copy paste to Here'!B10</f>
        <v>JS Sourcings2</v>
      </c>
      <c r="G10" s="31"/>
      <c r="H10" s="32"/>
      <c r="K10" s="83" t="s">
        <v>68</v>
      </c>
      <c r="L10" s="27" t="s">
        <v>68</v>
      </c>
      <c r="M10" s="15">
        <v>1</v>
      </c>
    </row>
    <row r="11" spans="1:15" s="15" customFormat="1" ht="15.75" thickBot="1">
      <c r="A11" s="33" t="str">
        <f>'Copy paste to Here'!G11</f>
        <v>Sam2 Kong2</v>
      </c>
      <c r="B11" s="34"/>
      <c r="C11" s="34"/>
      <c r="D11" s="34"/>
      <c r="F11" s="35" t="str">
        <f>'Copy paste to Here'!B11</f>
        <v>Sam2 Kong2</v>
      </c>
      <c r="G11" s="36"/>
      <c r="H11" s="37"/>
      <c r="K11" s="81" t="s">
        <v>29</v>
      </c>
      <c r="L11" s="38" t="s">
        <v>30</v>
      </c>
      <c r="M11" s="15">
        <f>VLOOKUP(G3,[1]Sheet1!$A$9:$I$7290,2,FALSE)</f>
        <v>36.44</v>
      </c>
    </row>
    <row r="12" spans="1:15" s="15" customFormat="1" ht="15.75" thickBot="1">
      <c r="A12" s="33" t="str">
        <f>'Copy paste to Here'!G12</f>
        <v>30/F Room 30-01 / S-01 152 Chartered Square Building</v>
      </c>
      <c r="B12" s="34"/>
      <c r="C12" s="34"/>
      <c r="D12" s="34"/>
      <c r="E12" s="77"/>
      <c r="F12" s="35" t="str">
        <f>'Copy paste to Here'!B12</f>
        <v>30/F Room 30-01 / S-01 152 Chartered Square Building</v>
      </c>
      <c r="G12" s="36"/>
      <c r="H12" s="37"/>
      <c r="K12" s="81" t="s">
        <v>31</v>
      </c>
      <c r="L12" s="38" t="s">
        <v>5</v>
      </c>
      <c r="M12" s="15">
        <f>VLOOKUP(G3,[1]Sheet1!$A$9:$I$7290,3,FALSE)</f>
        <v>39.409999999999997</v>
      </c>
    </row>
    <row r="13" spans="1:15" s="15" customFormat="1" ht="15.75" thickBot="1">
      <c r="A13" s="33" t="str">
        <f>'Copy paste to Here'!G13</f>
        <v>10500 Bang Rak</v>
      </c>
      <c r="B13" s="34"/>
      <c r="C13" s="34"/>
      <c r="D13" s="34"/>
      <c r="E13" s="91" t="s">
        <v>68</v>
      </c>
      <c r="F13" s="35" t="str">
        <f>'Copy paste to Here'!B13</f>
        <v>10500 Bang Rak</v>
      </c>
      <c r="G13" s="36"/>
      <c r="H13" s="37"/>
      <c r="K13" s="81" t="s">
        <v>32</v>
      </c>
      <c r="L13" s="38" t="s">
        <v>33</v>
      </c>
      <c r="M13" s="92">
        <f>VLOOKUP(G3,[1]Sheet1!$A$9:$I$7290,4,FALSE)</f>
        <v>46.32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91">
        <f>VLOOKUP(J9,$L$10:$M$17,2,FALSE)</f>
        <v>1</v>
      </c>
      <c r="F14" s="35" t="str">
        <f>'Copy paste to Here'!B14</f>
        <v>Thailand</v>
      </c>
      <c r="G14" s="36"/>
      <c r="H14" s="37"/>
      <c r="K14" s="81" t="s">
        <v>34</v>
      </c>
      <c r="L14" s="38" t="s">
        <v>35</v>
      </c>
      <c r="M14" s="15">
        <f>VLOOKUP(G3,[1]Sheet1!$A$9:$I$7290,5,FALSE)</f>
        <v>23.87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82" t="s">
        <v>36</v>
      </c>
      <c r="L15" s="43" t="s">
        <v>37</v>
      </c>
      <c r="M15" s="15">
        <f>VLOOKUP(G3,[1]Sheet1!$A$9:$I$7290,6,FALSE)</f>
        <v>26.55</v>
      </c>
    </row>
    <row r="16" spans="1:15" s="15" customFormat="1" ht="15.75" thickBot="1">
      <c r="A16" s="44"/>
      <c r="K16" s="82" t="s">
        <v>38</v>
      </c>
      <c r="L16" s="43" t="s">
        <v>39</v>
      </c>
      <c r="M16" s="15">
        <f>VLOOKUP(G3,[1]Sheet1!$A$9:$I$7290,7,FALSE)</f>
        <v>22.17</v>
      </c>
    </row>
    <row r="17" spans="1:13" s="15" customFormat="1" ht="13.5" thickBot="1">
      <c r="A17" s="45" t="s">
        <v>40</v>
      </c>
      <c r="B17" s="46" t="s">
        <v>41</v>
      </c>
      <c r="C17" s="47" t="s">
        <v>69</v>
      </c>
      <c r="D17" s="47" t="s">
        <v>57</v>
      </c>
      <c r="E17" s="47" t="s">
        <v>67</v>
      </c>
      <c r="F17" s="47" t="str">
        <f>CONCATENATE("Amount ",,J9)</f>
        <v>Amount THB</v>
      </c>
      <c r="G17" s="46" t="s">
        <v>42</v>
      </c>
      <c r="H17" s="46" t="s">
        <v>43</v>
      </c>
      <c r="J17" s="15" t="s">
        <v>44</v>
      </c>
      <c r="K17" s="15" t="s">
        <v>1</v>
      </c>
      <c r="L17" s="15" t="s">
        <v>79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Acrylic solid &amp; UV spiral coil taperGauge: 4mmColor: Black</v>
      </c>
      <c r="B18" s="49" t="str">
        <f>'Copy paste to Here'!C22</f>
        <v>ACCO</v>
      </c>
      <c r="C18" s="50" t="s">
        <v>199</v>
      </c>
      <c r="D18" s="50">
        <f>Invoice!B22</f>
        <v>2</v>
      </c>
      <c r="E18" s="51">
        <f>'Shipping Invoice'!K22*$N$1</f>
        <v>19.79</v>
      </c>
      <c r="F18" s="51">
        <f>D18*E18</f>
        <v>39.58</v>
      </c>
      <c r="G18" s="52">
        <f>E18*$E$14</f>
        <v>19.79</v>
      </c>
      <c r="H18" s="53">
        <f>D18*G18</f>
        <v>39.58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Pair of flexible clear acrylic retainer ear studs, 20g (0.8mm) with flat disk top and ultra soft silicon butterflies</v>
      </c>
      <c r="B19" s="49" t="str">
        <f>'Copy paste to Here'!C23</f>
        <v>AERRD</v>
      </c>
      <c r="C19" s="50" t="s">
        <v>94</v>
      </c>
      <c r="D19" s="50">
        <f>Invoice!B23</f>
        <v>4</v>
      </c>
      <c r="E19" s="51">
        <f>'Shipping Invoice'!K23*$N$1</f>
        <v>12.46</v>
      </c>
      <c r="F19" s="51">
        <f t="shared" ref="F19:F82" si="0">D19*E19</f>
        <v>49.84</v>
      </c>
      <c r="G19" s="52">
        <f t="shared" ref="G19:G82" si="1">E19*$E$14</f>
        <v>12.46</v>
      </c>
      <c r="H19" s="55">
        <f t="shared" ref="H19:H82" si="2">D19*G19</f>
        <v>49.84</v>
      </c>
    </row>
    <row r="20" spans="1:13" s="54" customFormat="1" ht="38.25">
      <c r="A20" s="48" t="str">
        <f>IF(LEN('Copy paste to Here'!G24) &gt; 5, CONCATENATE('Copy paste to Here'!G24, 'Copy paste to Here'!D24, 'Copy paste to Here'!E24), "Empty Cell")</f>
        <v>Bio - Flex nose bone, 20g (0.8mm) with a 2.5mm round top with bezel set SwarovskiⓇ crystalCrystal Color: AB</v>
      </c>
      <c r="B20" s="49" t="str">
        <f>'Copy paste to Here'!C24</f>
        <v>ANBBC25</v>
      </c>
      <c r="C20" s="50" t="s">
        <v>97</v>
      </c>
      <c r="D20" s="50">
        <f>Invoice!B24</f>
        <v>2</v>
      </c>
      <c r="E20" s="51">
        <f>'Shipping Invoice'!K24*$N$1</f>
        <v>12.46</v>
      </c>
      <c r="F20" s="51">
        <f t="shared" si="0"/>
        <v>24.92</v>
      </c>
      <c r="G20" s="52">
        <f t="shared" si="1"/>
        <v>12.46</v>
      </c>
      <c r="H20" s="55">
        <f t="shared" si="2"/>
        <v>24.92</v>
      </c>
    </row>
    <row r="21" spans="1:13" s="54" customFormat="1" ht="38.25">
      <c r="A21" s="48" t="str">
        <f>IF(LEN('Copy paste to Here'!G25) &gt; 5, CONCATENATE('Copy paste to Here'!G25, 'Copy paste to Here'!D25, 'Copy paste to Here'!E25), "Empty Cell")</f>
        <v>Bio - Flex nose bone, 20g (0.8mm) with a 2.5mm round top with bezel set SwarovskiⓇ crystalCrystal Color: Blue Zircon</v>
      </c>
      <c r="B21" s="49" t="str">
        <f>'Copy paste to Here'!C25</f>
        <v>ANBBC25</v>
      </c>
      <c r="C21" s="50" t="s">
        <v>97</v>
      </c>
      <c r="D21" s="50">
        <f>Invoice!B25</f>
        <v>2</v>
      </c>
      <c r="E21" s="51">
        <f>'Shipping Invoice'!K25*$N$1</f>
        <v>12.46</v>
      </c>
      <c r="F21" s="51">
        <f t="shared" si="0"/>
        <v>24.92</v>
      </c>
      <c r="G21" s="52">
        <f t="shared" si="1"/>
        <v>12.46</v>
      </c>
      <c r="H21" s="55">
        <f t="shared" si="2"/>
        <v>24.92</v>
      </c>
      <c r="L21" s="15"/>
    </row>
    <row r="22" spans="1:13" s="54" customFormat="1" ht="38.25">
      <c r="A22" s="48" t="str">
        <f>IF(LEN('Copy paste to Here'!G26) &gt; 5, CONCATENATE('Copy paste to Here'!G26, 'Copy paste to Here'!D26, 'Copy paste to Here'!E26), "Empty Cell")</f>
        <v>Bio - Flex nose bone, 20g (0.8mm) with a 2.5mm round top with bezel set SwarovskiⓇ crystalCrystal Color: Emerald</v>
      </c>
      <c r="B22" s="49" t="str">
        <f>'Copy paste to Here'!C26</f>
        <v>ANBBC25</v>
      </c>
      <c r="C22" s="50" t="s">
        <v>97</v>
      </c>
      <c r="D22" s="50">
        <f>Invoice!B26</f>
        <v>2</v>
      </c>
      <c r="E22" s="51">
        <f>'Shipping Invoice'!K26*$N$1</f>
        <v>12.46</v>
      </c>
      <c r="F22" s="51">
        <f t="shared" si="0"/>
        <v>24.92</v>
      </c>
      <c r="G22" s="52">
        <f t="shared" si="1"/>
        <v>12.46</v>
      </c>
      <c r="H22" s="55">
        <f t="shared" si="2"/>
        <v>24.92</v>
      </c>
    </row>
    <row r="23" spans="1:13" s="54" customFormat="1" ht="38.25">
      <c r="A23" s="48" t="str">
        <f>IF(LEN('Copy paste to Here'!G27) &gt; 5, CONCATENATE('Copy paste to Here'!G27, 'Copy paste to Here'!D27, 'Copy paste to Here'!E27), "Empty Cell")</f>
        <v>Bio - Flex nose bone, 20g (0.8mm) with a 2.5mm round top with bezel set SwarovskiⓇ crystalCrystal Color: Peridot</v>
      </c>
      <c r="B23" s="49" t="str">
        <f>'Copy paste to Here'!C27</f>
        <v>ANBBC25</v>
      </c>
      <c r="C23" s="50" t="s">
        <v>97</v>
      </c>
      <c r="D23" s="50">
        <f>Invoice!B27</f>
        <v>2</v>
      </c>
      <c r="E23" s="51">
        <f>'Shipping Invoice'!K27*$N$1</f>
        <v>12.46</v>
      </c>
      <c r="F23" s="51">
        <f t="shared" si="0"/>
        <v>24.92</v>
      </c>
      <c r="G23" s="52">
        <f t="shared" si="1"/>
        <v>12.46</v>
      </c>
      <c r="H23" s="55">
        <f t="shared" si="2"/>
        <v>24.92</v>
      </c>
    </row>
    <row r="24" spans="1:13" s="54" customFormat="1" ht="38.25">
      <c r="A24" s="48" t="str">
        <f>IF(LEN('Copy paste to Here'!G28) &gt; 5, CONCATENATE('Copy paste to Here'!G28, 'Copy paste to Here'!D28, 'Copy paste to Here'!E28), "Empty Cell")</f>
        <v>Bio - Flex nose stud, 20g (0.8mm) with a 2.5mm round top with bezel set SwarovskiⓇ crystalCrystal Color: AB</v>
      </c>
      <c r="B24" s="49" t="str">
        <f>'Copy paste to Here'!C28</f>
        <v>ANSBC25</v>
      </c>
      <c r="C24" s="50" t="s">
        <v>107</v>
      </c>
      <c r="D24" s="50">
        <f>Invoice!B28</f>
        <v>2</v>
      </c>
      <c r="E24" s="51">
        <f>'Shipping Invoice'!K28*$N$1</f>
        <v>12.46</v>
      </c>
      <c r="F24" s="51">
        <f t="shared" si="0"/>
        <v>24.92</v>
      </c>
      <c r="G24" s="52">
        <f t="shared" si="1"/>
        <v>12.46</v>
      </c>
      <c r="H24" s="55">
        <f t="shared" si="2"/>
        <v>24.92</v>
      </c>
    </row>
    <row r="25" spans="1:13" s="54" customFormat="1" ht="38.25">
      <c r="A25" s="48" t="str">
        <f>IF(LEN('Copy paste to Here'!G29) &gt; 5, CONCATENATE('Copy paste to Here'!G29, 'Copy paste to Here'!D29, 'Copy paste to Here'!E29), "Empty Cell")</f>
        <v>Bio - Flex nose stud, 20g (0.8mm) with a 2.5mm round top with bezel set SwarovskiⓇ crystalCrystal Color: Rose</v>
      </c>
      <c r="B25" s="49" t="str">
        <f>'Copy paste to Here'!C29</f>
        <v>ANSBC25</v>
      </c>
      <c r="C25" s="50" t="s">
        <v>107</v>
      </c>
      <c r="D25" s="50">
        <f>Invoice!B29</f>
        <v>2</v>
      </c>
      <c r="E25" s="51">
        <f>'Shipping Invoice'!K29*$N$1</f>
        <v>12.46</v>
      </c>
      <c r="F25" s="51">
        <f t="shared" si="0"/>
        <v>24.92</v>
      </c>
      <c r="G25" s="52">
        <f t="shared" si="1"/>
        <v>12.46</v>
      </c>
      <c r="H25" s="55">
        <f t="shared" si="2"/>
        <v>24.92</v>
      </c>
    </row>
    <row r="26" spans="1:13" s="54" customFormat="1" ht="38.25">
      <c r="A26" s="48" t="str">
        <f>IF(LEN('Copy paste to Here'!G30) &gt; 5, CONCATENATE('Copy paste to Here'!G30, 'Copy paste to Here'!D30, 'Copy paste to Here'!E30), "Empty Cell")</f>
        <v>Bio - Flex nose stud, 20g (0.8mm) with a 2.5mm round top with bezel set SwarovskiⓇ crystalCrystal Color: Amethyst</v>
      </c>
      <c r="B26" s="49" t="str">
        <f>'Copy paste to Here'!C30</f>
        <v>ANSBC25</v>
      </c>
      <c r="C26" s="50" t="s">
        <v>107</v>
      </c>
      <c r="D26" s="50">
        <f>Invoice!B30</f>
        <v>2</v>
      </c>
      <c r="E26" s="51">
        <f>'Shipping Invoice'!K30*$N$1</f>
        <v>12.46</v>
      </c>
      <c r="F26" s="51">
        <f t="shared" si="0"/>
        <v>24.92</v>
      </c>
      <c r="G26" s="52">
        <f t="shared" si="1"/>
        <v>12.46</v>
      </c>
      <c r="H26" s="55">
        <f t="shared" si="2"/>
        <v>24.92</v>
      </c>
    </row>
    <row r="27" spans="1:13" s="54" customFormat="1" ht="38.25">
      <c r="A27" s="48" t="str">
        <f>IF(LEN('Copy paste to Here'!G31) &gt; 5, CONCATENATE('Copy paste to Here'!G31, 'Copy paste to Here'!D31, 'Copy paste to Here'!E31), "Empty Cell")</f>
        <v>Bio - Flex nose stud, 20g (0.8mm) with a 2.5mm round top with bezel set SwarovskiⓇ crystalCrystal Color: Fuchsia</v>
      </c>
      <c r="B27" s="49" t="str">
        <f>'Copy paste to Here'!C31</f>
        <v>ANSBC25</v>
      </c>
      <c r="C27" s="50" t="s">
        <v>107</v>
      </c>
      <c r="D27" s="50">
        <f>Invoice!B31</f>
        <v>2</v>
      </c>
      <c r="E27" s="51">
        <f>'Shipping Invoice'!K31*$N$1</f>
        <v>12.46</v>
      </c>
      <c r="F27" s="51">
        <f t="shared" si="0"/>
        <v>24.92</v>
      </c>
      <c r="G27" s="52">
        <f t="shared" si="1"/>
        <v>12.46</v>
      </c>
      <c r="H27" s="55">
        <f t="shared" si="2"/>
        <v>24.92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Surgical steel belly banana, 14g (1.6mm) with a 6mm and a 5mm bezel set jewel ballLength: 10mmCrystal Color: Clear</v>
      </c>
      <c r="B28" s="49" t="str">
        <f>'Copy paste to Here'!C32</f>
        <v>BN2CS</v>
      </c>
      <c r="C28" s="50" t="s">
        <v>116</v>
      </c>
      <c r="D28" s="50">
        <f>Invoice!B32</f>
        <v>4</v>
      </c>
      <c r="E28" s="51">
        <f>'Shipping Invoice'!K32*$N$1</f>
        <v>28.95</v>
      </c>
      <c r="F28" s="51">
        <f t="shared" si="0"/>
        <v>115.8</v>
      </c>
      <c r="G28" s="52">
        <f t="shared" si="1"/>
        <v>28.95</v>
      </c>
      <c r="H28" s="55">
        <f t="shared" si="2"/>
        <v>115.8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Surgical steel circular barbell, 18g (1mm) with two 3mm ballsLength: 8mm</v>
      </c>
      <c r="B29" s="49" t="str">
        <f>'Copy paste to Here'!C33</f>
        <v>CB18B3</v>
      </c>
      <c r="C29" s="50" t="s">
        <v>121</v>
      </c>
      <c r="D29" s="50">
        <f>Invoice!B33</f>
        <v>4</v>
      </c>
      <c r="E29" s="51">
        <f>'Shipping Invoice'!K33*$N$1</f>
        <v>10.63</v>
      </c>
      <c r="F29" s="51">
        <f t="shared" si="0"/>
        <v>42.52</v>
      </c>
      <c r="G29" s="52">
        <f t="shared" si="1"/>
        <v>10.63</v>
      </c>
      <c r="H29" s="55">
        <f t="shared" si="2"/>
        <v>42.52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Surgical steel circular barbell, 18g (1mm) with two 3mm ballsLength: 10mm</v>
      </c>
      <c r="B30" s="49" t="str">
        <f>'Copy paste to Here'!C34</f>
        <v>CB18B3</v>
      </c>
      <c r="C30" s="50" t="s">
        <v>121</v>
      </c>
      <c r="D30" s="50">
        <f>Invoice!B34</f>
        <v>4</v>
      </c>
      <c r="E30" s="51">
        <f>'Shipping Invoice'!K34*$N$1</f>
        <v>10.63</v>
      </c>
      <c r="F30" s="51">
        <f t="shared" si="0"/>
        <v>42.52</v>
      </c>
      <c r="G30" s="52">
        <f t="shared" si="1"/>
        <v>10.63</v>
      </c>
      <c r="H30" s="55">
        <f t="shared" si="2"/>
        <v>42.52</v>
      </c>
    </row>
    <row r="31" spans="1:13" s="54" customFormat="1" ht="38.25">
      <c r="A31" s="48" t="str">
        <f>IF(LEN('Copy paste to Here'!G35) &gt; 5, CONCATENATE('Copy paste to Here'!G35, 'Copy paste to Here'!D35, 'Copy paste to Here'!E35), "Empty Cell")</f>
        <v>Surgical steel circular barbell, 18g (1mm) with two 3mm conesLength: 8mm</v>
      </c>
      <c r="B31" s="49" t="str">
        <f>'Copy paste to Here'!C35</f>
        <v>CB18CN3</v>
      </c>
      <c r="C31" s="50" t="s">
        <v>126</v>
      </c>
      <c r="D31" s="50">
        <f>Invoice!B35</f>
        <v>4</v>
      </c>
      <c r="E31" s="51">
        <f>'Shipping Invoice'!K35*$N$1</f>
        <v>11.36</v>
      </c>
      <c r="F31" s="51">
        <f t="shared" si="0"/>
        <v>45.44</v>
      </c>
      <c r="G31" s="52">
        <f t="shared" si="1"/>
        <v>11.36</v>
      </c>
      <c r="H31" s="55">
        <f t="shared" si="2"/>
        <v>45.44</v>
      </c>
    </row>
    <row r="32" spans="1:13" s="54" customFormat="1" ht="38.25">
      <c r="A32" s="48" t="str">
        <f>IF(LEN('Copy paste to Here'!G36) &gt; 5, CONCATENATE('Copy paste to Here'!G36, 'Copy paste to Here'!D36, 'Copy paste to Here'!E36), "Empty Cell")</f>
        <v>Surgical steel circular barbell, 18g (1mm) with two 3mm conesLength: 10mm</v>
      </c>
      <c r="B32" s="49" t="str">
        <f>'Copy paste to Here'!C36</f>
        <v>CB18CN3</v>
      </c>
      <c r="C32" s="50" t="s">
        <v>126</v>
      </c>
      <c r="D32" s="50">
        <f>Invoice!B36</f>
        <v>4</v>
      </c>
      <c r="E32" s="51">
        <f>'Shipping Invoice'!K36*$N$1</f>
        <v>11.36</v>
      </c>
      <c r="F32" s="51">
        <f t="shared" si="0"/>
        <v>45.44</v>
      </c>
      <c r="G32" s="52">
        <f t="shared" si="1"/>
        <v>11.36</v>
      </c>
      <c r="H32" s="55">
        <f t="shared" si="2"/>
        <v>45.44</v>
      </c>
    </row>
    <row r="33" spans="1:8" s="54" customFormat="1" ht="25.5">
      <c r="A33" s="48" t="str">
        <f>IF(LEN('Copy paste to Here'!G37) &gt; 5, CONCATENATE('Copy paste to Here'!G37, 'Copy paste to Here'!D37, 'Copy paste to Here'!E37), "Empty Cell")</f>
        <v>Bio flexible eyebrow retainer, 16g (1.2mm) - length 1/4'' to 1/2'' (6mm to 12mm)Length: 12mm</v>
      </c>
      <c r="B33" s="49" t="str">
        <f>'Copy paste to Here'!C37</f>
        <v>EBRT</v>
      </c>
      <c r="C33" s="50" t="s">
        <v>130</v>
      </c>
      <c r="D33" s="50">
        <f>Invoice!B37</f>
        <v>6</v>
      </c>
      <c r="E33" s="51">
        <f>'Shipping Invoice'!K37*$N$1</f>
        <v>5.13</v>
      </c>
      <c r="F33" s="51">
        <f t="shared" si="0"/>
        <v>30.78</v>
      </c>
      <c r="G33" s="52">
        <f t="shared" si="1"/>
        <v>5.13</v>
      </c>
      <c r="H33" s="55">
        <f t="shared" si="2"/>
        <v>30.78</v>
      </c>
    </row>
    <row r="34" spans="1:8" s="54" customFormat="1" ht="25.5">
      <c r="A34" s="48" t="str">
        <f>IF(LEN('Copy paste to Here'!G38) &gt; 5, CONCATENATE('Copy paste to Here'!G38, 'Copy paste to Here'!D38, 'Copy paste to Here'!E38), "Empty Cell")</f>
        <v>PVD plated surgical steel screw-fit flesh tunnelGauge: 19mmColor: Black</v>
      </c>
      <c r="B34" s="49" t="str">
        <f>'Copy paste to Here'!C38</f>
        <v>FTPG</v>
      </c>
      <c r="C34" s="50" t="s">
        <v>200</v>
      </c>
      <c r="D34" s="50">
        <f>Invoice!B38</f>
        <v>8</v>
      </c>
      <c r="E34" s="51">
        <f>'Shipping Invoice'!K38*$N$1</f>
        <v>166.36</v>
      </c>
      <c r="F34" s="51">
        <f t="shared" si="0"/>
        <v>1330.88</v>
      </c>
      <c r="G34" s="52">
        <f t="shared" si="1"/>
        <v>166.36</v>
      </c>
      <c r="H34" s="55">
        <f t="shared" si="2"/>
        <v>1330.88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PVD plated surgical steel screw-fit flesh tunnelGauge: 25mmColor: Black</v>
      </c>
      <c r="B35" s="49" t="str">
        <f>'Copy paste to Here'!C39</f>
        <v>FTPG</v>
      </c>
      <c r="C35" s="50" t="s">
        <v>201</v>
      </c>
      <c r="D35" s="50">
        <f>Invoice!B39</f>
        <v>4</v>
      </c>
      <c r="E35" s="51">
        <f>'Shipping Invoice'!K39*$N$1</f>
        <v>228.65</v>
      </c>
      <c r="F35" s="51">
        <f t="shared" si="0"/>
        <v>914.6</v>
      </c>
      <c r="G35" s="52">
        <f t="shared" si="1"/>
        <v>228.65</v>
      </c>
      <c r="H35" s="55">
        <f t="shared" si="2"/>
        <v>914.6</v>
      </c>
    </row>
    <row r="36" spans="1:8" s="54" customFormat="1" ht="38.25">
      <c r="A36" s="48" t="str">
        <f>IF(LEN('Copy paste to Here'!G40) &gt; 5, CONCATENATE('Copy paste to Here'!G40, 'Copy paste to Here'!D40, 'Copy paste to Here'!E40), "Empty Cell")</f>
        <v>PVD plated surgical steel screw-fit flesh tunnelGauge: 35mmColor: Black</v>
      </c>
      <c r="B36" s="49" t="str">
        <f>'Copy paste to Here'!C40</f>
        <v>FTPG</v>
      </c>
      <c r="C36" s="50" t="s">
        <v>202</v>
      </c>
      <c r="D36" s="50">
        <f>Invoice!B40</f>
        <v>4</v>
      </c>
      <c r="E36" s="51">
        <f>'Shipping Invoice'!K40*$N$1</f>
        <v>329.42</v>
      </c>
      <c r="F36" s="51">
        <f t="shared" si="0"/>
        <v>1317.68</v>
      </c>
      <c r="G36" s="52">
        <f t="shared" si="1"/>
        <v>329.42</v>
      </c>
      <c r="H36" s="55">
        <f t="shared" si="2"/>
        <v>1317.68</v>
      </c>
    </row>
    <row r="37" spans="1:8" s="54" customFormat="1" ht="36">
      <c r="A37" s="48" t="str">
        <f>IF(LEN('Copy paste to Here'!G41) &gt; 5, CONCATENATE('Copy paste to Here'!G41, 'Copy paste to Here'!D41, 'Copy paste to Here'!E41), "Empty Cell")</f>
        <v>316L steel triple tragus piercing barbell, 16g (1.2mm) with 3mm lower ball and 2.5mm to 5mm upper bezel set jewel ballLength: 6mm with 4mm top partCrystal Color: Clear</v>
      </c>
      <c r="B37" s="49" t="str">
        <f>'Copy paste to Here'!C41</f>
        <v>HEXDC</v>
      </c>
      <c r="C37" s="50" t="s">
        <v>203</v>
      </c>
      <c r="D37" s="50">
        <f>Invoice!B41</f>
        <v>3</v>
      </c>
      <c r="E37" s="51">
        <f>'Shipping Invoice'!K41*$N$1</f>
        <v>12.83</v>
      </c>
      <c r="F37" s="51">
        <f t="shared" si="0"/>
        <v>38.49</v>
      </c>
      <c r="G37" s="52">
        <f t="shared" si="1"/>
        <v>12.83</v>
      </c>
      <c r="H37" s="55">
        <f t="shared" si="2"/>
        <v>38.49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316L steel nose stud, 1mm (18g) with a 2mm round crystal in flat head bezel setCrystal Color: Clear</v>
      </c>
      <c r="B38" s="49" t="str">
        <f>'Copy paste to Here'!C42</f>
        <v>NLCB18</v>
      </c>
      <c r="C38" s="50" t="s">
        <v>145</v>
      </c>
      <c r="D38" s="50">
        <f>Invoice!B42</f>
        <v>2</v>
      </c>
      <c r="E38" s="51">
        <f>'Shipping Invoice'!K42*$N$1</f>
        <v>16.12</v>
      </c>
      <c r="F38" s="51">
        <f t="shared" si="0"/>
        <v>32.24</v>
      </c>
      <c r="G38" s="52">
        <f t="shared" si="1"/>
        <v>16.12</v>
      </c>
      <c r="H38" s="55">
        <f t="shared" si="2"/>
        <v>32.24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Clear acrylic flexible nose stud retainer, 20g (0.8mm) with 2mm flat disk shaped top</v>
      </c>
      <c r="B39" s="49" t="str">
        <f>'Copy paste to Here'!C43</f>
        <v>NSRTD</v>
      </c>
      <c r="C39" s="50" t="s">
        <v>148</v>
      </c>
      <c r="D39" s="50">
        <f>Invoice!B43</f>
        <v>1</v>
      </c>
      <c r="E39" s="51">
        <f>'Shipping Invoice'!K43*$N$1</f>
        <v>5.13</v>
      </c>
      <c r="F39" s="51">
        <f t="shared" si="0"/>
        <v>5.13</v>
      </c>
      <c r="G39" s="52">
        <f t="shared" si="1"/>
        <v>5.13</v>
      </c>
      <c r="H39" s="55">
        <f t="shared" si="2"/>
        <v>5.13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Premium PVD plated surgical steel eyebrow spiral, 16g (1.2mm) with two 3mm ballsLength: 8mmColor: Black</v>
      </c>
      <c r="B40" s="49" t="str">
        <f>'Copy paste to Here'!C44</f>
        <v>SPETB</v>
      </c>
      <c r="C40" s="50" t="s">
        <v>151</v>
      </c>
      <c r="D40" s="50">
        <f>Invoice!B44</f>
        <v>2</v>
      </c>
      <c r="E40" s="51">
        <f>'Shipping Invoice'!K44*$N$1</f>
        <v>25.28</v>
      </c>
      <c r="F40" s="51">
        <f t="shared" si="0"/>
        <v>50.56</v>
      </c>
      <c r="G40" s="52">
        <f t="shared" si="1"/>
        <v>25.28</v>
      </c>
      <c r="H40" s="55">
        <f t="shared" si="2"/>
        <v>50.56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Titanium G23 eyebrow banana, 16g (1.2mm) with two 3mm ballsLength: 8mm</v>
      </c>
      <c r="B41" s="49" t="str">
        <f>'Copy paste to Here'!C45</f>
        <v>UBNEB</v>
      </c>
      <c r="C41" s="50" t="s">
        <v>154</v>
      </c>
      <c r="D41" s="50">
        <f>Invoice!B45</f>
        <v>2</v>
      </c>
      <c r="E41" s="51">
        <f>'Shipping Invoice'!K45*$N$1</f>
        <v>36.28</v>
      </c>
      <c r="F41" s="51">
        <f t="shared" si="0"/>
        <v>72.56</v>
      </c>
      <c r="G41" s="52">
        <f t="shared" si="1"/>
        <v>36.28</v>
      </c>
      <c r="H41" s="55">
        <f t="shared" si="2"/>
        <v>72.56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Titanium G23 eyebrow banana, 16g (1.2mm) with two 3mm ballsLength: 10mm</v>
      </c>
      <c r="B42" s="49" t="str">
        <f>'Copy paste to Here'!C46</f>
        <v>UBNEB</v>
      </c>
      <c r="C42" s="50" t="s">
        <v>154</v>
      </c>
      <c r="D42" s="50">
        <f>Invoice!B46</f>
        <v>3</v>
      </c>
      <c r="E42" s="51">
        <f>'Shipping Invoice'!K46*$N$1</f>
        <v>36.28</v>
      </c>
      <c r="F42" s="51">
        <f t="shared" si="0"/>
        <v>108.84</v>
      </c>
      <c r="G42" s="52">
        <f t="shared" si="1"/>
        <v>36.28</v>
      </c>
      <c r="H42" s="55">
        <f t="shared" si="2"/>
        <v>108.84</v>
      </c>
    </row>
    <row r="43" spans="1:8" s="54" customFormat="1" ht="25.5">
      <c r="A43" s="48" t="str">
        <f>IF(LEN('Copy paste to Here'!G47) &gt; 5, CONCATENATE('Copy paste to Here'!G47, 'Copy paste to Here'!D47, 'Copy paste to Here'!E47), "Empty Cell")</f>
        <v>Titanium G23 eyebrow banana, 16g (1.2mm) with two 3mm conesLength: 8mm</v>
      </c>
      <c r="B43" s="49" t="str">
        <f>'Copy paste to Here'!C47</f>
        <v>UBNECN</v>
      </c>
      <c r="C43" s="50" t="s">
        <v>158</v>
      </c>
      <c r="D43" s="50">
        <f>Invoice!B47</f>
        <v>12</v>
      </c>
      <c r="E43" s="51">
        <f>'Shipping Invoice'!K47*$N$1</f>
        <v>36.28</v>
      </c>
      <c r="F43" s="51">
        <f t="shared" si="0"/>
        <v>435.36</v>
      </c>
      <c r="G43" s="52">
        <f t="shared" si="1"/>
        <v>36.28</v>
      </c>
      <c r="H43" s="55">
        <f t="shared" si="2"/>
        <v>435.36</v>
      </c>
    </row>
    <row r="44" spans="1:8" s="54" customFormat="1" ht="25.5">
      <c r="A44" s="48" t="str">
        <f>IF(LEN('Copy paste to Here'!G48) &gt; 5, CONCATENATE('Copy paste to Here'!G48, 'Copy paste to Here'!D48, 'Copy paste to Here'!E48), "Empty Cell")</f>
        <v>Titanium G23 eyebrow banana, 16g (1.2mm) with two 3mm conesLength: 10mm</v>
      </c>
      <c r="B44" s="49" t="str">
        <f>'Copy paste to Here'!C48</f>
        <v>UBNECN</v>
      </c>
      <c r="C44" s="50" t="s">
        <v>158</v>
      </c>
      <c r="D44" s="50">
        <f>Invoice!B48</f>
        <v>3</v>
      </c>
      <c r="E44" s="51">
        <f>'Shipping Invoice'!K48*$N$1</f>
        <v>36.28</v>
      </c>
      <c r="F44" s="51">
        <f t="shared" si="0"/>
        <v>108.84</v>
      </c>
      <c r="G44" s="52">
        <f t="shared" si="1"/>
        <v>36.28</v>
      </c>
      <c r="H44" s="55">
        <f t="shared" si="2"/>
        <v>108.84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Titanium G23 labret, 16g (1.2mm) with a 3mm ballLength: 10mm</v>
      </c>
      <c r="B45" s="49" t="str">
        <f>'Copy paste to Here'!C49</f>
        <v>ULBB3</v>
      </c>
      <c r="C45" s="50" t="s">
        <v>162</v>
      </c>
      <c r="D45" s="50">
        <f>Invoice!B49</f>
        <v>4</v>
      </c>
      <c r="E45" s="51">
        <f>'Shipping Invoice'!K49*$N$1</f>
        <v>36.28</v>
      </c>
      <c r="F45" s="51">
        <f t="shared" si="0"/>
        <v>145.12</v>
      </c>
      <c r="G45" s="52">
        <f t="shared" si="1"/>
        <v>36.28</v>
      </c>
      <c r="H45" s="55">
        <f t="shared" si="2"/>
        <v>145.12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Anodized titanium G23 circular eyebrow barbell, 16g (1.2mm) with 3mm ballsLength: 8mmColor: Blue</v>
      </c>
      <c r="B46" s="49" t="str">
        <f>'Copy paste to Here'!C50</f>
        <v>UTCBEB</v>
      </c>
      <c r="C46" s="50" t="s">
        <v>165</v>
      </c>
      <c r="D46" s="50">
        <f>Invoice!B50</f>
        <v>5</v>
      </c>
      <c r="E46" s="51">
        <f>'Shipping Invoice'!K50*$N$1</f>
        <v>53.87</v>
      </c>
      <c r="F46" s="51">
        <f t="shared" si="0"/>
        <v>269.34999999999997</v>
      </c>
      <c r="G46" s="52">
        <f t="shared" si="1"/>
        <v>53.87</v>
      </c>
      <c r="H46" s="55">
        <f t="shared" si="2"/>
        <v>269.34999999999997</v>
      </c>
    </row>
    <row r="47" spans="1:8" s="54" customFormat="1" ht="38.25">
      <c r="A47" s="48" t="str">
        <f>IF(LEN('Copy paste to Here'!G51) &gt; 5, CONCATENATE('Copy paste to Here'!G51, 'Copy paste to Here'!D51, 'Copy paste to Here'!E51), "Empty Cell")</f>
        <v>Anodized titanium G23 circular eyebrow barbell, 16g (1.2mm) with 3mm conesLength: 8mmColor: Blue</v>
      </c>
      <c r="B47" s="49" t="str">
        <f>'Copy paste to Here'!C51</f>
        <v>UTCBECN</v>
      </c>
      <c r="C47" s="50" t="s">
        <v>169</v>
      </c>
      <c r="D47" s="50">
        <f>Invoice!B51</f>
        <v>5</v>
      </c>
      <c r="E47" s="51">
        <f>'Shipping Invoice'!K51*$N$1</f>
        <v>57.16</v>
      </c>
      <c r="F47" s="51">
        <f t="shared" si="0"/>
        <v>285.79999999999995</v>
      </c>
      <c r="G47" s="52">
        <f t="shared" si="1"/>
        <v>57.16</v>
      </c>
      <c r="H47" s="55">
        <f t="shared" si="2"/>
        <v>285.79999999999995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>Anodized titanium G23 labret, 16g (1.2mm) with a 3mm ball &amp; Length: 8mm  &amp;  Color: Black</v>
      </c>
      <c r="B48" s="49" t="str">
        <f>'Copy paste to Here'!C52</f>
        <v>UTLBB3</v>
      </c>
      <c r="C48" s="50" t="s">
        <v>172</v>
      </c>
      <c r="D48" s="50">
        <f>Invoice!B52</f>
        <v>2</v>
      </c>
      <c r="E48" s="51">
        <f>'Shipping Invoice'!K52*$N$1</f>
        <v>53.87</v>
      </c>
      <c r="F48" s="51">
        <f t="shared" si="0"/>
        <v>107.74</v>
      </c>
      <c r="G48" s="52">
        <f t="shared" si="1"/>
        <v>53.87</v>
      </c>
      <c r="H48" s="55">
        <f t="shared" si="2"/>
        <v>107.74</v>
      </c>
    </row>
    <row r="49" spans="1:8" s="54" customFormat="1" ht="38.25">
      <c r="A49" s="48" t="str">
        <f>IF((LEN('Copy paste to Here'!G53))&gt;5,((CONCATENATE('Copy paste to Here'!G53," &amp; ",'Copy paste to Here'!D53,"  &amp;  ",'Copy paste to Here'!E53))),"Empty Cell")</f>
        <v>Pack of 10 pcs. of bioflex banana posts with external threading, 16g (1.2mm) &amp; Length: 10mm  &amp;  Color: Clear</v>
      </c>
      <c r="B49" s="49" t="str">
        <f>'Copy paste to Here'!C53</f>
        <v>XABN16G</v>
      </c>
      <c r="C49" s="50" t="s">
        <v>175</v>
      </c>
      <c r="D49" s="50">
        <f>Invoice!B53</f>
        <v>2</v>
      </c>
      <c r="E49" s="51">
        <f>'Shipping Invoice'!K53*$N$1</f>
        <v>28.58</v>
      </c>
      <c r="F49" s="51">
        <f t="shared" si="0"/>
        <v>57.16</v>
      </c>
      <c r="G49" s="52">
        <f t="shared" si="1"/>
        <v>28.58</v>
      </c>
      <c r="H49" s="55">
        <f t="shared" si="2"/>
        <v>57.16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Pack of 10 pcs. of 3mm Bio-Flex balls with bezel set crystal with 1.2mm threading (16g) &amp; Crystal Color: Rose  &amp;  </v>
      </c>
      <c r="B50" s="49" t="str">
        <f>'Copy paste to Here'!C54</f>
        <v>XAJB3</v>
      </c>
      <c r="C50" s="50" t="s">
        <v>179</v>
      </c>
      <c r="D50" s="50">
        <f>Invoice!B54</f>
        <v>1</v>
      </c>
      <c r="E50" s="51">
        <f>'Shipping Invoice'!K54*$N$1</f>
        <v>89.78</v>
      </c>
      <c r="F50" s="51">
        <f t="shared" si="0"/>
        <v>89.78</v>
      </c>
      <c r="G50" s="52">
        <f t="shared" si="1"/>
        <v>89.78</v>
      </c>
      <c r="H50" s="55">
        <f t="shared" si="2"/>
        <v>89.78</v>
      </c>
    </row>
    <row r="51" spans="1:8" s="54" customFormat="1" ht="25.5">
      <c r="A51" s="48" t="str">
        <f>IF((LEN('Copy paste to Here'!G55))&gt;5,((CONCATENATE('Copy paste to Here'!G55," &amp; ",'Copy paste to Here'!D55,"  &amp;  ",'Copy paste to Here'!E55))),"Empty Cell")</f>
        <v xml:space="preserve">Pack of 10 pcs. of 3mm Bio-Flex balls with bezel set crystal with 1.2mm threading (16g) &amp; Crystal Color: Blue Zircon  &amp;  </v>
      </c>
      <c r="B51" s="49" t="str">
        <f>'Copy paste to Here'!C55</f>
        <v>XAJB3</v>
      </c>
      <c r="C51" s="50" t="s">
        <v>179</v>
      </c>
      <c r="D51" s="50">
        <f>Invoice!B55</f>
        <v>1</v>
      </c>
      <c r="E51" s="51">
        <f>'Shipping Invoice'!K55*$N$1</f>
        <v>89.78</v>
      </c>
      <c r="F51" s="51">
        <f t="shared" si="0"/>
        <v>89.78</v>
      </c>
      <c r="G51" s="52">
        <f t="shared" si="1"/>
        <v>89.78</v>
      </c>
      <c r="H51" s="55">
        <f t="shared" si="2"/>
        <v>89.78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Pack of 10 pcs. of 3mm Bio-Flex balls with bezel set crystal with 1.2mm threading (16g) &amp; Crystal Color: Amethyst  &amp;  </v>
      </c>
      <c r="B52" s="49" t="str">
        <f>'Copy paste to Here'!C56</f>
        <v>XAJB3</v>
      </c>
      <c r="C52" s="50" t="s">
        <v>179</v>
      </c>
      <c r="D52" s="50">
        <f>Invoice!B56</f>
        <v>1</v>
      </c>
      <c r="E52" s="51">
        <f>'Shipping Invoice'!K56*$N$1</f>
        <v>89.78</v>
      </c>
      <c r="F52" s="51">
        <f t="shared" si="0"/>
        <v>89.78</v>
      </c>
      <c r="G52" s="52">
        <f t="shared" si="1"/>
        <v>89.78</v>
      </c>
      <c r="H52" s="55">
        <f t="shared" si="2"/>
        <v>89.78</v>
      </c>
    </row>
    <row r="53" spans="1:8" s="54" customFormat="1" ht="38.25">
      <c r="A53" s="48" t="str">
        <f>IF((LEN('Copy paste to Here'!G57))&gt;5,((CONCATENATE('Copy paste to Here'!G57," &amp; ",'Copy paste to Here'!D57,"  &amp;  ",'Copy paste to Here'!E57))),"Empty Cell")</f>
        <v>Pack of 10 pcs. of Flexible acrylic labret with external threading, 16g (1.2mm) &amp; Length: 10mm  &amp;  Color: Clear</v>
      </c>
      <c r="B53" s="49" t="str">
        <f>'Copy paste to Here'!C57</f>
        <v>XALB16G</v>
      </c>
      <c r="C53" s="50" t="s">
        <v>184</v>
      </c>
      <c r="D53" s="50">
        <f>Invoice!B57</f>
        <v>2</v>
      </c>
      <c r="E53" s="51">
        <f>'Shipping Invoice'!K57*$N$1</f>
        <v>28.58</v>
      </c>
      <c r="F53" s="51">
        <f t="shared" si="0"/>
        <v>57.16</v>
      </c>
      <c r="G53" s="52">
        <f t="shared" si="1"/>
        <v>28.58</v>
      </c>
      <c r="H53" s="55">
        <f t="shared" si="2"/>
        <v>57.16</v>
      </c>
    </row>
    <row r="54" spans="1:8" s="54" customFormat="1" ht="38.25">
      <c r="A54" s="48" t="str">
        <f>IF((LEN('Copy paste to Here'!G58))&gt;5,((CONCATENATE('Copy paste to Here'!G58," &amp; ",'Copy paste to Here'!D58,"  &amp;  ",'Copy paste to Here'!E58))),"Empty Cell")</f>
        <v>Pack of 10 pcs. of anodized 316L steel circular barbell posts - threading 1.2mm (16g) &amp; Length: 8mm  &amp;  Color: Black</v>
      </c>
      <c r="B54" s="49" t="str">
        <f>'Copy paste to Here'!C58</f>
        <v>XTCB16G</v>
      </c>
      <c r="C54" s="50" t="s">
        <v>187</v>
      </c>
      <c r="D54" s="50">
        <f>Invoice!B58</f>
        <v>1</v>
      </c>
      <c r="E54" s="51">
        <f>'Shipping Invoice'!K58*$N$1</f>
        <v>108.1</v>
      </c>
      <c r="F54" s="51">
        <f t="shared" si="0"/>
        <v>108.1</v>
      </c>
      <c r="G54" s="52">
        <f t="shared" si="1"/>
        <v>108.1</v>
      </c>
      <c r="H54" s="55">
        <f t="shared" si="2"/>
        <v>108.1</v>
      </c>
    </row>
    <row r="55" spans="1:8" s="54" customFormat="1" ht="38.25">
      <c r="A55" s="48" t="str">
        <f>IF((LEN('Copy paste to Here'!G59))&gt;5,((CONCATENATE('Copy paste to Here'!G59," &amp; ",'Copy paste to Here'!D59,"  &amp;  ",'Copy paste to Here'!E59))),"Empty Cell")</f>
        <v>Pack of 10 pcs. of anodized 316L steel circular barbell posts - threading 1.2mm (16g) &amp; Length: 12mm  &amp;  Color: Black</v>
      </c>
      <c r="B55" s="49" t="str">
        <f>'Copy paste to Here'!C59</f>
        <v>XTCB16G</v>
      </c>
      <c r="C55" s="50" t="s">
        <v>187</v>
      </c>
      <c r="D55" s="50">
        <f>Invoice!B59</f>
        <v>1</v>
      </c>
      <c r="E55" s="51">
        <f>'Shipping Invoice'!K59*$N$1</f>
        <v>108.1</v>
      </c>
      <c r="F55" s="51">
        <f t="shared" si="0"/>
        <v>108.1</v>
      </c>
      <c r="G55" s="52">
        <f t="shared" si="1"/>
        <v>108.1</v>
      </c>
      <c r="H55" s="55">
        <f t="shared" si="2"/>
        <v>108.1</v>
      </c>
    </row>
    <row r="56" spans="1:8" s="54" customFormat="1" ht="38.25">
      <c r="A56" s="48" t="str">
        <f>IF((LEN('Copy paste to Here'!G60))&gt;5,((CONCATENATE('Copy paste to Here'!G60," &amp; ",'Copy paste to Here'!D60,"  &amp;  ",'Copy paste to Here'!E60))),"Empty Cell")</f>
        <v xml:space="preserve">Pack of 10 pcs. of high polished titanium G23 spiral bars, 16g (1.2mm) &amp; Length: 8mm  &amp;  </v>
      </c>
      <c r="B56" s="49" t="str">
        <f>'Copy paste to Here'!C60</f>
        <v>XUSP16G</v>
      </c>
      <c r="C56" s="50" t="s">
        <v>191</v>
      </c>
      <c r="D56" s="50">
        <f>Invoice!B60</f>
        <v>1</v>
      </c>
      <c r="E56" s="51">
        <f>'Shipping Invoice'!K60*$N$1</f>
        <v>216.19</v>
      </c>
      <c r="F56" s="51">
        <f t="shared" si="0"/>
        <v>216.19</v>
      </c>
      <c r="G56" s="52">
        <f t="shared" si="1"/>
        <v>216.19</v>
      </c>
      <c r="H56" s="55">
        <f t="shared" si="2"/>
        <v>216.19</v>
      </c>
    </row>
    <row r="57" spans="1:8" s="54" customFormat="1" ht="38.25">
      <c r="A57" s="48" t="str">
        <f>IF((LEN('Copy paste to Here'!G61))&gt;5,((CONCATENATE('Copy paste to Here'!G61," &amp; ",'Copy paste to Here'!D61,"  &amp;  ",'Copy paste to Here'!E61))),"Empty Cell")</f>
        <v>Set of 5 pcs. of anodized titanium G23eyebrow banana post with 16g threading (1.2mm) &amp; Length: 8mm  &amp;  Color: Black</v>
      </c>
      <c r="B57" s="49" t="str">
        <f>'Copy paste to Here'!C61</f>
        <v>XUTBN16</v>
      </c>
      <c r="C57" s="50" t="s">
        <v>194</v>
      </c>
      <c r="D57" s="50">
        <f>Invoice!B61</f>
        <v>2</v>
      </c>
      <c r="E57" s="51">
        <f>'Shipping Invoice'!K61*$N$1</f>
        <v>98.94</v>
      </c>
      <c r="F57" s="51">
        <f t="shared" si="0"/>
        <v>197.88</v>
      </c>
      <c r="G57" s="52">
        <f t="shared" si="1"/>
        <v>98.94</v>
      </c>
      <c r="H57" s="55">
        <f t="shared" si="2"/>
        <v>197.88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>Set of 5 pcs. of anodized titanium G23 circular barbell post with 16g threading (1.2mm) - length 1/4'' to 3/8'' (6mm to 10mm) &amp; Length: 8mm  &amp;  Color: Black</v>
      </c>
      <c r="B58" s="49" t="str">
        <f>'Copy paste to Here'!C62</f>
        <v>XUTCB16</v>
      </c>
      <c r="C58" s="50" t="s">
        <v>197</v>
      </c>
      <c r="D58" s="50">
        <f>Invoice!B62</f>
        <v>1</v>
      </c>
      <c r="E58" s="51">
        <f>'Shipping Invoice'!K62*$N$1</f>
        <v>126.42</v>
      </c>
      <c r="F58" s="51">
        <f t="shared" si="0"/>
        <v>126.42</v>
      </c>
      <c r="G58" s="52">
        <f t="shared" si="1"/>
        <v>126.42</v>
      </c>
      <c r="H58" s="55">
        <f t="shared" si="2"/>
        <v>126.42</v>
      </c>
    </row>
    <row r="59" spans="1:8" s="54" customFormat="1" hidden="1">
      <c r="A59" s="48" t="str">
        <f>IF((LEN('Copy paste to Here'!G63))&gt;5,((CONCATENATE('Copy paste to Here'!G63," &amp; ",'Copy paste to Here'!D63,"  &amp;  ",'Copy paste to Here'!E63))),"Empty Cell")</f>
        <v>Empty Cell</v>
      </c>
      <c r="B59" s="49">
        <f>'Copy paste to Here'!C63</f>
        <v>0</v>
      </c>
      <c r="C59" s="50"/>
      <c r="D59" s="50"/>
      <c r="E59" s="51"/>
      <c r="F59" s="51">
        <f t="shared" si="0"/>
        <v>0</v>
      </c>
      <c r="G59" s="52">
        <f t="shared" si="1"/>
        <v>0</v>
      </c>
      <c r="H59" s="55">
        <f t="shared" si="2"/>
        <v>0</v>
      </c>
    </row>
    <row r="60" spans="1:8" s="54" customFormat="1" hidden="1">
      <c r="A60" s="48" t="str">
        <f>IF((LEN('Copy paste to Here'!G64))&gt;5,((CONCATENATE('Copy paste to Here'!G64," &amp; ",'Copy paste to Here'!D64,"  &amp;  ",'Copy paste to Here'!E64))),"Empty Cell")</f>
        <v>Empty Cell</v>
      </c>
      <c r="B60" s="49">
        <f>'Copy paste to Here'!C64</f>
        <v>0</v>
      </c>
      <c r="C60" s="50"/>
      <c r="D60" s="50"/>
      <c r="E60" s="51"/>
      <c r="F60" s="51">
        <f t="shared" si="0"/>
        <v>0</v>
      </c>
      <c r="G60" s="52">
        <f t="shared" si="1"/>
        <v>0</v>
      </c>
      <c r="H60" s="55">
        <f t="shared" si="2"/>
        <v>0</v>
      </c>
    </row>
    <row r="61" spans="1:8" s="54" customFormat="1" hidden="1">
      <c r="A61" s="48" t="str">
        <f>IF((LEN('Copy paste to Here'!G65))&gt;5,((CONCATENATE('Copy paste to Here'!G65," &amp; ",'Copy paste to Here'!D65,"  &amp;  ",'Copy paste to Here'!E65))),"Empty Cell")</f>
        <v>Empty Cell</v>
      </c>
      <c r="B61" s="49">
        <f>'Copy paste to Here'!C65</f>
        <v>0</v>
      </c>
      <c r="C61" s="50"/>
      <c r="D61" s="50"/>
      <c r="E61" s="51"/>
      <c r="F61" s="51">
        <f t="shared" si="0"/>
        <v>0</v>
      </c>
      <c r="G61" s="52">
        <f t="shared" si="1"/>
        <v>0</v>
      </c>
      <c r="H61" s="55">
        <f t="shared" si="2"/>
        <v>0</v>
      </c>
    </row>
    <row r="62" spans="1:8" s="54" customFormat="1" hidden="1">
      <c r="A62" s="48" t="str">
        <f>IF((LEN('Copy paste to Here'!G66))&gt;5,((CONCATENATE('Copy paste to Here'!G66," &amp; ",'Copy paste to Here'!D66,"  &amp;  ",'Copy paste to Here'!E66))),"Empty Cell")</f>
        <v>Empty Cell</v>
      </c>
      <c r="B62" s="49">
        <f>'Copy paste to Here'!C66</f>
        <v>0</v>
      </c>
      <c r="C62" s="50"/>
      <c r="D62" s="50"/>
      <c r="E62" s="51"/>
      <c r="F62" s="51">
        <f t="shared" si="0"/>
        <v>0</v>
      </c>
      <c r="G62" s="52">
        <f t="shared" si="1"/>
        <v>0</v>
      </c>
      <c r="H62" s="55">
        <f t="shared" si="2"/>
        <v>0</v>
      </c>
    </row>
    <row r="63" spans="1:8" s="54" customFormat="1" hidden="1">
      <c r="A63" s="48" t="str">
        <f>IF((LEN('Copy paste to Here'!G67))&gt;5,((CONCATENATE('Copy paste to Here'!G67," &amp; ",'Copy paste to Here'!D67,"  &amp;  ",'Copy paste to Here'!E67))),"Empty Cell")</f>
        <v>Empty Cell</v>
      </c>
      <c r="B63" s="49">
        <f>'Copy paste to Here'!C67</f>
        <v>0</v>
      </c>
      <c r="C63" s="50"/>
      <c r="D63" s="50"/>
      <c r="E63" s="51"/>
      <c r="F63" s="51">
        <f t="shared" si="0"/>
        <v>0</v>
      </c>
      <c r="G63" s="52">
        <f t="shared" si="1"/>
        <v>0</v>
      </c>
      <c r="H63" s="55">
        <f t="shared" si="2"/>
        <v>0</v>
      </c>
    </row>
    <row r="64" spans="1:8" s="54" customFormat="1" hidden="1">
      <c r="A64" s="48" t="str">
        <f>IF((LEN('Copy paste to Here'!G68))&gt;5,((CONCATENATE('Copy paste to Here'!G68," &amp; ",'Copy paste to Here'!D68,"  &amp;  ",'Copy paste to Here'!E68))),"Empty Cell")</f>
        <v>Empty Cell</v>
      </c>
      <c r="B64" s="49">
        <f>'Copy paste to Here'!C68</f>
        <v>0</v>
      </c>
      <c r="C64" s="50"/>
      <c r="D64" s="50"/>
      <c r="E64" s="51"/>
      <c r="F64" s="51">
        <f t="shared" si="0"/>
        <v>0</v>
      </c>
      <c r="G64" s="52">
        <f t="shared" si="1"/>
        <v>0</v>
      </c>
      <c r="H64" s="55">
        <f t="shared" si="2"/>
        <v>0</v>
      </c>
    </row>
    <row r="65" spans="1:8" s="54" customFormat="1" hidden="1">
      <c r="A65" s="48" t="str">
        <f>IF((LEN('Copy paste to Here'!G69))&gt;5,((CONCATENATE('Copy paste to Here'!G69," &amp; ",'Copy paste to Here'!D69,"  &amp;  ",'Copy paste to Here'!E69))),"Empty Cell")</f>
        <v>Empty Cell</v>
      </c>
      <c r="B65" s="49">
        <f>'Copy paste to Here'!C69</f>
        <v>0</v>
      </c>
      <c r="C65" s="50"/>
      <c r="D65" s="50"/>
      <c r="E65" s="51"/>
      <c r="F65" s="51">
        <f t="shared" si="0"/>
        <v>0</v>
      </c>
      <c r="G65" s="52">
        <f t="shared" si="1"/>
        <v>0</v>
      </c>
      <c r="H65" s="55">
        <f t="shared" si="2"/>
        <v>0</v>
      </c>
    </row>
    <row r="66" spans="1:8" s="54" customFormat="1" hidden="1">
      <c r="A66" s="48" t="str">
        <f>IF((LEN('Copy paste to Here'!G70))&gt;5,((CONCATENATE('Copy paste to Here'!G70," &amp; ",'Copy paste to Here'!D70,"  &amp;  ",'Copy paste to Here'!E70))),"Empty Cell")</f>
        <v>Empty Cell</v>
      </c>
      <c r="B66" s="49">
        <f>'Copy paste to Here'!C70</f>
        <v>0</v>
      </c>
      <c r="C66" s="50"/>
      <c r="D66" s="50"/>
      <c r="E66" s="51"/>
      <c r="F66" s="51">
        <f t="shared" si="0"/>
        <v>0</v>
      </c>
      <c r="G66" s="52">
        <f t="shared" si="1"/>
        <v>0</v>
      </c>
      <c r="H66" s="55">
        <f t="shared" si="2"/>
        <v>0</v>
      </c>
    </row>
    <row r="67" spans="1:8" s="54" customFormat="1" hidden="1">
      <c r="A67" s="48" t="str">
        <f>IF((LEN('Copy paste to Here'!G71))&gt;5,((CONCATENATE('Copy paste to Here'!G71," &amp; ",'Copy paste to Here'!D71,"  &amp;  ",'Copy paste to Here'!E71))),"Empty Cell")</f>
        <v>Empty Cell</v>
      </c>
      <c r="B67" s="49">
        <f>'Copy paste to Here'!C71</f>
        <v>0</v>
      </c>
      <c r="C67" s="50"/>
      <c r="D67" s="50"/>
      <c r="E67" s="51"/>
      <c r="F67" s="51">
        <f t="shared" si="0"/>
        <v>0</v>
      </c>
      <c r="G67" s="52">
        <f t="shared" si="1"/>
        <v>0</v>
      </c>
      <c r="H67" s="55">
        <f t="shared" si="2"/>
        <v>0</v>
      </c>
    </row>
    <row r="68" spans="1:8" s="54" customFormat="1" hidden="1">
      <c r="A68" s="48" t="str">
        <f>IF((LEN('Copy paste to Here'!G72))&gt;5,((CONCATENATE('Copy paste to Here'!G72," &amp; ",'Copy paste to Here'!D72,"  &amp;  ",'Copy paste to Here'!E72))),"Empty Cell")</f>
        <v>Empty Cell</v>
      </c>
      <c r="B68" s="49">
        <f>'Copy paste to Here'!C72</f>
        <v>0</v>
      </c>
      <c r="C68" s="50"/>
      <c r="D68" s="50"/>
      <c r="E68" s="51"/>
      <c r="F68" s="51">
        <f t="shared" si="0"/>
        <v>0</v>
      </c>
      <c r="G68" s="52">
        <f t="shared" si="1"/>
        <v>0</v>
      </c>
      <c r="H68" s="55">
        <f t="shared" si="2"/>
        <v>0</v>
      </c>
    </row>
    <row r="69" spans="1:8" s="54" customFormat="1" hidden="1">
      <c r="A69" s="48" t="str">
        <f>IF((LEN('Copy paste to Here'!G73))&gt;5,((CONCATENATE('Copy paste to Here'!G73," &amp; ",'Copy paste to Here'!D73,"  &amp;  ",'Copy paste to Here'!E73))),"Empty Cell")</f>
        <v>Empty Cell</v>
      </c>
      <c r="B69" s="49">
        <f>'Copy paste to Here'!C73</f>
        <v>0</v>
      </c>
      <c r="C69" s="50"/>
      <c r="D69" s="50"/>
      <c r="E69" s="51"/>
      <c r="F69" s="51">
        <f t="shared" si="0"/>
        <v>0</v>
      </c>
      <c r="G69" s="52">
        <f t="shared" si="1"/>
        <v>0</v>
      </c>
      <c r="H69" s="55">
        <f t="shared" si="2"/>
        <v>0</v>
      </c>
    </row>
    <row r="70" spans="1:8" s="54" customFormat="1" hidden="1">
      <c r="A70" s="48" t="str">
        <f>IF((LEN('Copy paste to Here'!G74))&gt;5,((CONCATENATE('Copy paste to Here'!G74," &amp; ",'Copy paste to Here'!D74,"  &amp;  ",'Copy paste to Here'!E74))),"Empty Cell")</f>
        <v>Empty Cell</v>
      </c>
      <c r="B70" s="49">
        <f>'Copy paste to Here'!C74</f>
        <v>0</v>
      </c>
      <c r="C70" s="50"/>
      <c r="D70" s="50"/>
      <c r="E70" s="51"/>
      <c r="F70" s="51">
        <f t="shared" si="0"/>
        <v>0</v>
      </c>
      <c r="G70" s="52">
        <f t="shared" si="1"/>
        <v>0</v>
      </c>
      <c r="H70" s="55">
        <f t="shared" si="2"/>
        <v>0</v>
      </c>
    </row>
    <row r="71" spans="1:8" s="54" customFormat="1" hidden="1">
      <c r="A71" s="48" t="str">
        <f>IF((LEN('Copy paste to Here'!G75))&gt;5,((CONCATENATE('Copy paste to Here'!G75," &amp; ",'Copy paste to Here'!D75,"  &amp;  ",'Copy paste to Here'!E75))),"Empty Cell")</f>
        <v>Empty Cell</v>
      </c>
      <c r="B71" s="49">
        <f>'Copy paste to Here'!C75</f>
        <v>0</v>
      </c>
      <c r="C71" s="50"/>
      <c r="D71" s="50"/>
      <c r="E71" s="51"/>
      <c r="F71" s="51">
        <f t="shared" si="0"/>
        <v>0</v>
      </c>
      <c r="G71" s="52">
        <f t="shared" si="1"/>
        <v>0</v>
      </c>
      <c r="H71" s="55">
        <f t="shared" si="2"/>
        <v>0</v>
      </c>
    </row>
    <row r="72" spans="1:8" s="54" customFormat="1" hidden="1">
      <c r="A72" s="48" t="str">
        <f>IF((LEN('Copy paste to Here'!G76))&gt;5,((CONCATENATE('Copy paste to Here'!G76," &amp; ",'Copy paste to Here'!D76,"  &amp;  ",'Copy paste to Here'!E76))),"Empty Cell")</f>
        <v>Empty Cell</v>
      </c>
      <c r="B72" s="49">
        <f>'Copy paste to Here'!C76</f>
        <v>0</v>
      </c>
      <c r="C72" s="50"/>
      <c r="D72" s="50"/>
      <c r="E72" s="51"/>
      <c r="F72" s="51">
        <f t="shared" si="0"/>
        <v>0</v>
      </c>
      <c r="G72" s="52">
        <f t="shared" si="1"/>
        <v>0</v>
      </c>
      <c r="H72" s="55">
        <f t="shared" si="2"/>
        <v>0</v>
      </c>
    </row>
    <row r="73" spans="1:8" s="54" customFormat="1" hidden="1">
      <c r="A73" s="48" t="str">
        <f>IF((LEN('Copy paste to Here'!G77))&gt;5,((CONCATENATE('Copy paste to Here'!G77," &amp; ",'Copy paste to Here'!D77,"  &amp;  ",'Copy paste to Here'!E77))),"Empty Cell")</f>
        <v>Empty Cell</v>
      </c>
      <c r="B73" s="49">
        <f>'Copy paste to Here'!C77</f>
        <v>0</v>
      </c>
      <c r="C73" s="50"/>
      <c r="D73" s="50"/>
      <c r="E73" s="51"/>
      <c r="F73" s="51">
        <f t="shared" si="0"/>
        <v>0</v>
      </c>
      <c r="G73" s="52">
        <f t="shared" si="1"/>
        <v>0</v>
      </c>
      <c r="H73" s="55">
        <f t="shared" si="2"/>
        <v>0</v>
      </c>
    </row>
    <row r="74" spans="1:8" s="54" customFormat="1" hidden="1">
      <c r="A74" s="48" t="str">
        <f>IF((LEN('Copy paste to Here'!G78))&gt;5,((CONCATENATE('Copy paste to Here'!G78," &amp; ",'Copy paste to Here'!D78,"  &amp;  ",'Copy paste to Here'!E78))),"Empty Cell")</f>
        <v>Empty Cell</v>
      </c>
      <c r="B74" s="49">
        <f>'Copy paste to Here'!C78</f>
        <v>0</v>
      </c>
      <c r="C74" s="50"/>
      <c r="D74" s="50"/>
      <c r="E74" s="51"/>
      <c r="F74" s="51">
        <f t="shared" si="0"/>
        <v>0</v>
      </c>
      <c r="G74" s="52">
        <f t="shared" si="1"/>
        <v>0</v>
      </c>
      <c r="H74" s="55">
        <f t="shared" si="2"/>
        <v>0</v>
      </c>
    </row>
    <row r="75" spans="1:8" s="54" customFormat="1" hidden="1">
      <c r="A75" s="48" t="str">
        <f>IF((LEN('Copy paste to Here'!G79))&gt;5,((CONCATENATE('Copy paste to Here'!G79," &amp; ",'Copy paste to Here'!D79,"  &amp;  ",'Copy paste to Here'!E79))),"Empty Cell")</f>
        <v>Empty Cell</v>
      </c>
      <c r="B75" s="49">
        <f>'Copy paste to Here'!C79</f>
        <v>0</v>
      </c>
      <c r="C75" s="50"/>
      <c r="D75" s="50"/>
      <c r="E75" s="51"/>
      <c r="F75" s="51">
        <f t="shared" si="0"/>
        <v>0</v>
      </c>
      <c r="G75" s="52">
        <f t="shared" si="1"/>
        <v>0</v>
      </c>
      <c r="H75" s="55">
        <f t="shared" si="2"/>
        <v>0</v>
      </c>
    </row>
    <row r="76" spans="1:8" s="54" customFormat="1" hidden="1">
      <c r="A76" s="48" t="str">
        <f>IF((LEN('Copy paste to Here'!G80))&gt;5,((CONCATENATE('Copy paste to Here'!G80," &amp; ",'Copy paste to Here'!D80,"  &amp;  ",'Copy paste to Here'!E80))),"Empty Cell")</f>
        <v>Empty Cell</v>
      </c>
      <c r="B76" s="49">
        <f>'Copy paste to Here'!C80</f>
        <v>0</v>
      </c>
      <c r="C76" s="50"/>
      <c r="D76" s="50"/>
      <c r="E76" s="51"/>
      <c r="F76" s="51">
        <f t="shared" si="0"/>
        <v>0</v>
      </c>
      <c r="G76" s="52">
        <f t="shared" si="1"/>
        <v>0</v>
      </c>
      <c r="H76" s="55">
        <f t="shared" si="2"/>
        <v>0</v>
      </c>
    </row>
    <row r="77" spans="1:8" s="54" customFormat="1" hidden="1">
      <c r="A77" s="48" t="str">
        <f>IF((LEN('Copy paste to Here'!G81))&gt;5,((CONCATENATE('Copy paste to Here'!G81," &amp; ",'Copy paste to Here'!D81,"  &amp;  ",'Copy paste to Here'!E81))),"Empty Cell")</f>
        <v>Empty Cell</v>
      </c>
      <c r="B77" s="49">
        <f>'Copy paste to Here'!C81</f>
        <v>0</v>
      </c>
      <c r="C77" s="50"/>
      <c r="D77" s="50"/>
      <c r="E77" s="51"/>
      <c r="F77" s="51">
        <f t="shared" si="0"/>
        <v>0</v>
      </c>
      <c r="G77" s="52">
        <f t="shared" si="1"/>
        <v>0</v>
      </c>
      <c r="H77" s="55">
        <f t="shared" si="2"/>
        <v>0</v>
      </c>
    </row>
    <row r="78" spans="1:8" s="54" customFormat="1" hidden="1">
      <c r="A78" s="48" t="str">
        <f>IF((LEN('Copy paste to Here'!G82))&gt;5,((CONCATENATE('Copy paste to Here'!G82," &amp; ",'Copy paste to Here'!D82,"  &amp;  ",'Copy paste to Here'!E82))),"Empty Cell")</f>
        <v>Empty Cell</v>
      </c>
      <c r="B78" s="49">
        <f>'Copy paste to Here'!C82</f>
        <v>0</v>
      </c>
      <c r="C78" s="50"/>
      <c r="D78" s="50"/>
      <c r="E78" s="51"/>
      <c r="F78" s="51">
        <f t="shared" si="0"/>
        <v>0</v>
      </c>
      <c r="G78" s="52">
        <f t="shared" si="1"/>
        <v>0</v>
      </c>
      <c r="H78" s="55">
        <f t="shared" si="2"/>
        <v>0</v>
      </c>
    </row>
    <row r="79" spans="1:8" s="54" customFormat="1" hidden="1">
      <c r="A79" s="48" t="str">
        <f>IF((LEN('Copy paste to Here'!G83))&gt;5,((CONCATENATE('Copy paste to Here'!G83," &amp; ",'Copy paste to Here'!D83,"  &amp;  ",'Copy paste to Here'!E83))),"Empty Cell")</f>
        <v>Empty Cell</v>
      </c>
      <c r="B79" s="49">
        <f>'Copy paste to Here'!C83</f>
        <v>0</v>
      </c>
      <c r="C79" s="50"/>
      <c r="D79" s="50"/>
      <c r="E79" s="51"/>
      <c r="F79" s="51">
        <f t="shared" si="0"/>
        <v>0</v>
      </c>
      <c r="G79" s="52">
        <f t="shared" si="1"/>
        <v>0</v>
      </c>
      <c r="H79" s="55">
        <f t="shared" si="2"/>
        <v>0</v>
      </c>
    </row>
    <row r="80" spans="1:8" s="54" customFormat="1" hidden="1">
      <c r="A80" s="48" t="str">
        <f>IF((LEN('Copy paste to Here'!G84))&gt;5,((CONCATENATE('Copy paste to Here'!G84," &amp; ",'Copy paste to Here'!D84,"  &amp;  ",'Copy paste to Here'!E84))),"Empty Cell")</f>
        <v>Empty Cell</v>
      </c>
      <c r="B80" s="49">
        <f>'Copy paste to Here'!C84</f>
        <v>0</v>
      </c>
      <c r="C80" s="50"/>
      <c r="D80" s="50"/>
      <c r="E80" s="51"/>
      <c r="F80" s="51">
        <f t="shared" si="0"/>
        <v>0</v>
      </c>
      <c r="G80" s="52">
        <f t="shared" si="1"/>
        <v>0</v>
      </c>
      <c r="H80" s="55">
        <f t="shared" si="2"/>
        <v>0</v>
      </c>
    </row>
    <row r="81" spans="1:8" s="54" customFormat="1" hidden="1">
      <c r="A81" s="48" t="str">
        <f>IF((LEN('Copy paste to Here'!G85))&gt;5,((CONCATENATE('Copy paste to Here'!G85," &amp; ",'Copy paste to Here'!D85,"  &amp;  ",'Copy paste to Here'!E85))),"Empty Cell")</f>
        <v>Empty Cell</v>
      </c>
      <c r="B81" s="49">
        <f>'Copy paste to Here'!C85</f>
        <v>0</v>
      </c>
      <c r="C81" s="50"/>
      <c r="D81" s="50"/>
      <c r="E81" s="51"/>
      <c r="F81" s="51">
        <f t="shared" si="0"/>
        <v>0</v>
      </c>
      <c r="G81" s="52">
        <f t="shared" si="1"/>
        <v>0</v>
      </c>
      <c r="H81" s="55">
        <f t="shared" si="2"/>
        <v>0</v>
      </c>
    </row>
    <row r="82" spans="1:8" s="54" customFormat="1" hidden="1">
      <c r="A82" s="48" t="str">
        <f>IF((LEN('Copy paste to Here'!G86))&gt;5,((CONCATENATE('Copy paste to Here'!G86," &amp; ",'Copy paste to Here'!D86,"  &amp;  ",'Copy paste to Here'!E86))),"Empty Cell")</f>
        <v>Empty Cell</v>
      </c>
      <c r="B82" s="49">
        <f>'Copy paste to Here'!C86</f>
        <v>0</v>
      </c>
      <c r="C82" s="50"/>
      <c r="D82" s="50"/>
      <c r="E82" s="51"/>
      <c r="F82" s="51">
        <f t="shared" si="0"/>
        <v>0</v>
      </c>
      <c r="G82" s="52">
        <f t="shared" si="1"/>
        <v>0</v>
      </c>
      <c r="H82" s="55">
        <f t="shared" si="2"/>
        <v>0</v>
      </c>
    </row>
    <row r="83" spans="1:8" s="54" customFormat="1" hidden="1">
      <c r="A83" s="48" t="str">
        <f>IF((LEN('Copy paste to Here'!G87))&gt;5,((CONCATENATE('Copy paste to Here'!G87," &amp; ",'Copy paste to Here'!D87,"  &amp;  ",'Copy paste to Here'!E87))),"Empty Cell")</f>
        <v>Empty Cell</v>
      </c>
      <c r="B83" s="49">
        <f>'Copy paste to Here'!C87</f>
        <v>0</v>
      </c>
      <c r="C83" s="50"/>
      <c r="D83" s="50"/>
      <c r="E83" s="51"/>
      <c r="F83" s="51">
        <f t="shared" ref="F83:F146" si="3">D83*E83</f>
        <v>0</v>
      </c>
      <c r="G83" s="52">
        <f t="shared" ref="G83:G146" si="4">E83*$E$14</f>
        <v>0</v>
      </c>
      <c r="H83" s="55">
        <f t="shared" ref="H83:H146" si="5">D83*G83</f>
        <v>0</v>
      </c>
    </row>
    <row r="84" spans="1:8" s="54" customFormat="1" hidden="1">
      <c r="A84" s="48" t="str">
        <f>IF((LEN('Copy paste to Here'!G88))&gt;5,((CONCATENATE('Copy paste to Here'!G88," &amp; ",'Copy paste to Here'!D88,"  &amp;  ",'Copy paste to Here'!E88))),"Empty Cell")</f>
        <v>Empty Cell</v>
      </c>
      <c r="B84" s="49">
        <f>'Copy paste to Here'!C88</f>
        <v>0</v>
      </c>
      <c r="C84" s="50"/>
      <c r="D84" s="50"/>
      <c r="E84" s="51"/>
      <c r="F84" s="51">
        <f t="shared" si="3"/>
        <v>0</v>
      </c>
      <c r="G84" s="52">
        <f t="shared" si="4"/>
        <v>0</v>
      </c>
      <c r="H84" s="55">
        <f t="shared" si="5"/>
        <v>0</v>
      </c>
    </row>
    <row r="85" spans="1:8" s="54" customFormat="1" hidden="1">
      <c r="A85" s="48" t="str">
        <f>IF((LEN('Copy paste to Here'!G89))&gt;5,((CONCATENATE('Copy paste to Here'!G89," &amp; ",'Copy paste to Here'!D89,"  &amp;  ",'Copy paste to Here'!E89))),"Empty Cell")</f>
        <v>Empty Cell</v>
      </c>
      <c r="B85" s="49">
        <f>'Copy paste to Here'!C89</f>
        <v>0</v>
      </c>
      <c r="C85" s="50"/>
      <c r="D85" s="50"/>
      <c r="E85" s="51"/>
      <c r="F85" s="51">
        <f t="shared" si="3"/>
        <v>0</v>
      </c>
      <c r="G85" s="52">
        <f t="shared" si="4"/>
        <v>0</v>
      </c>
      <c r="H85" s="55">
        <f t="shared" si="5"/>
        <v>0</v>
      </c>
    </row>
    <row r="86" spans="1:8" s="54" customFormat="1" hidden="1">
      <c r="A86" s="48" t="str">
        <f>IF((LEN('Copy paste to Here'!G90))&gt;5,((CONCATENATE('Copy paste to Here'!G90," &amp; ",'Copy paste to Here'!D90,"  &amp;  ",'Copy paste to Here'!E90))),"Empty Cell")</f>
        <v>Empty Cell</v>
      </c>
      <c r="B86" s="49">
        <f>'Copy paste to Here'!C90</f>
        <v>0</v>
      </c>
      <c r="C86" s="50"/>
      <c r="D86" s="50"/>
      <c r="E86" s="51"/>
      <c r="F86" s="51">
        <f t="shared" si="3"/>
        <v>0</v>
      </c>
      <c r="G86" s="52">
        <f t="shared" si="4"/>
        <v>0</v>
      </c>
      <c r="H86" s="55">
        <f t="shared" si="5"/>
        <v>0</v>
      </c>
    </row>
    <row r="87" spans="1:8" s="54" customFormat="1" hidden="1">
      <c r="A87" s="48" t="str">
        <f>IF((LEN('Copy paste to Here'!G91))&gt;5,((CONCATENATE('Copy paste to Here'!G91," &amp; ",'Copy paste to Here'!D91,"  &amp;  ",'Copy paste to Here'!E91))),"Empty Cell")</f>
        <v>Empty Cell</v>
      </c>
      <c r="B87" s="49">
        <f>'Copy paste to Here'!C91</f>
        <v>0</v>
      </c>
      <c r="C87" s="50"/>
      <c r="D87" s="50"/>
      <c r="E87" s="51"/>
      <c r="F87" s="51">
        <f t="shared" si="3"/>
        <v>0</v>
      </c>
      <c r="G87" s="52">
        <f t="shared" si="4"/>
        <v>0</v>
      </c>
      <c r="H87" s="55">
        <f t="shared" si="5"/>
        <v>0</v>
      </c>
    </row>
    <row r="88" spans="1:8" s="54" customFormat="1" hidden="1">
      <c r="A88" s="48" t="str">
        <f>IF((LEN('Copy paste to Here'!G92))&gt;5,((CONCATENATE('Copy paste to Here'!G92," &amp; ",'Copy paste to Here'!D92,"  &amp;  ",'Copy paste to Here'!E92))),"Empty Cell")</f>
        <v>Empty Cell</v>
      </c>
      <c r="B88" s="49">
        <f>'Copy paste to Here'!C92</f>
        <v>0</v>
      </c>
      <c r="C88" s="50"/>
      <c r="D88" s="50"/>
      <c r="E88" s="51"/>
      <c r="F88" s="51">
        <f t="shared" si="3"/>
        <v>0</v>
      </c>
      <c r="G88" s="52">
        <f t="shared" si="4"/>
        <v>0</v>
      </c>
      <c r="H88" s="55">
        <f t="shared" si="5"/>
        <v>0</v>
      </c>
    </row>
    <row r="89" spans="1:8" s="54" customFormat="1" hidden="1">
      <c r="A89" s="48" t="str">
        <f>IF((LEN('Copy paste to Here'!G93))&gt;5,((CONCATENATE('Copy paste to Here'!G93," &amp; ",'Copy paste to Here'!D93,"  &amp;  ",'Copy paste to Here'!E93))),"Empty Cell")</f>
        <v>Empty Cell</v>
      </c>
      <c r="B89" s="49">
        <f>'Copy paste to Here'!C93</f>
        <v>0</v>
      </c>
      <c r="C89" s="50"/>
      <c r="D89" s="50"/>
      <c r="E89" s="51"/>
      <c r="F89" s="51">
        <f t="shared" si="3"/>
        <v>0</v>
      </c>
      <c r="G89" s="52">
        <f t="shared" si="4"/>
        <v>0</v>
      </c>
      <c r="H89" s="55">
        <f t="shared" si="5"/>
        <v>0</v>
      </c>
    </row>
    <row r="90" spans="1:8" s="54" customFormat="1" hidden="1">
      <c r="A90" s="48" t="str">
        <f>IF((LEN('Copy paste to Here'!G94))&gt;5,((CONCATENATE('Copy paste to Here'!G94," &amp; ",'Copy paste to Here'!D94,"  &amp;  ",'Copy paste to Here'!E94))),"Empty Cell")</f>
        <v>Empty Cell</v>
      </c>
      <c r="B90" s="49">
        <f>'Copy paste to Here'!C94</f>
        <v>0</v>
      </c>
      <c r="C90" s="50"/>
      <c r="D90" s="50"/>
      <c r="E90" s="51"/>
      <c r="F90" s="51">
        <f t="shared" si="3"/>
        <v>0</v>
      </c>
      <c r="G90" s="52">
        <f t="shared" si="4"/>
        <v>0</v>
      </c>
      <c r="H90" s="55">
        <f t="shared" si="5"/>
        <v>0</v>
      </c>
    </row>
    <row r="91" spans="1:8" s="54" customFormat="1" hidden="1">
      <c r="A91" s="48" t="str">
        <f>IF((LEN('Copy paste to Here'!G95))&gt;5,((CONCATENATE('Copy paste to Here'!G95," &amp; ",'Copy paste to Here'!D95,"  &amp;  ",'Copy paste to Here'!E95))),"Empty Cell")</f>
        <v>Empty Cell</v>
      </c>
      <c r="B91" s="49">
        <f>'Copy paste to Here'!C95</f>
        <v>0</v>
      </c>
      <c r="C91" s="50"/>
      <c r="D91" s="50"/>
      <c r="E91" s="51"/>
      <c r="F91" s="51">
        <f t="shared" si="3"/>
        <v>0</v>
      </c>
      <c r="G91" s="52">
        <f t="shared" si="4"/>
        <v>0</v>
      </c>
      <c r="H91" s="55">
        <f t="shared" si="5"/>
        <v>0</v>
      </c>
    </row>
    <row r="92" spans="1:8" s="54" customFormat="1" hidden="1">
      <c r="A92" s="48" t="str">
        <f>IF((LEN('Copy paste to Here'!G96))&gt;5,((CONCATENATE('Copy paste to Here'!G96," &amp; ",'Copy paste to Here'!D96,"  &amp;  ",'Copy paste to Here'!E96))),"Empty Cell")</f>
        <v>Empty Cell</v>
      </c>
      <c r="B92" s="49">
        <f>'Copy paste to Here'!C96</f>
        <v>0</v>
      </c>
      <c r="C92" s="50"/>
      <c r="D92" s="50"/>
      <c r="E92" s="51"/>
      <c r="F92" s="51">
        <f t="shared" si="3"/>
        <v>0</v>
      </c>
      <c r="G92" s="52">
        <f t="shared" si="4"/>
        <v>0</v>
      </c>
      <c r="H92" s="55">
        <f t="shared" si="5"/>
        <v>0</v>
      </c>
    </row>
    <row r="93" spans="1:8" s="54" customFormat="1" hidden="1">
      <c r="A93" s="48" t="str">
        <f>IF((LEN('Copy paste to Here'!G97))&gt;5,((CONCATENATE('Copy paste to Here'!G97," &amp; ",'Copy paste to Here'!D97,"  &amp;  ",'Copy paste to Here'!E97))),"Empty Cell")</f>
        <v>Empty Cell</v>
      </c>
      <c r="B93" s="49">
        <f>'Copy paste to Here'!C97</f>
        <v>0</v>
      </c>
      <c r="C93" s="50"/>
      <c r="D93" s="50"/>
      <c r="E93" s="51"/>
      <c r="F93" s="51">
        <f t="shared" si="3"/>
        <v>0</v>
      </c>
      <c r="G93" s="52">
        <f t="shared" si="4"/>
        <v>0</v>
      </c>
      <c r="H93" s="55">
        <f t="shared" si="5"/>
        <v>0</v>
      </c>
    </row>
    <row r="94" spans="1:8" s="54" customFormat="1" hidden="1">
      <c r="A94" s="48" t="str">
        <f>IF((LEN('Copy paste to Here'!G98))&gt;5,((CONCATENATE('Copy paste to Here'!G98," &amp; ",'Copy paste to Here'!D98,"  &amp;  ",'Copy paste to Here'!E98))),"Empty Cell")</f>
        <v>Empty Cell</v>
      </c>
      <c r="B94" s="49">
        <f>'Copy paste to Here'!C98</f>
        <v>0</v>
      </c>
      <c r="C94" s="50"/>
      <c r="D94" s="50"/>
      <c r="E94" s="51"/>
      <c r="F94" s="51">
        <f t="shared" si="3"/>
        <v>0</v>
      </c>
      <c r="G94" s="52">
        <f t="shared" si="4"/>
        <v>0</v>
      </c>
      <c r="H94" s="55">
        <f t="shared" si="5"/>
        <v>0</v>
      </c>
    </row>
    <row r="95" spans="1:8" s="54" customFormat="1" hidden="1">
      <c r="A95" s="48" t="str">
        <f>IF((LEN('Copy paste to Here'!G99))&gt;5,((CONCATENATE('Copy paste to Here'!G99," &amp; ",'Copy paste to Here'!D99,"  &amp;  ",'Copy paste to Here'!E99))),"Empty Cell")</f>
        <v>Empty Cell</v>
      </c>
      <c r="B95" s="49">
        <f>'Copy paste to Here'!C99</f>
        <v>0</v>
      </c>
      <c r="C95" s="50"/>
      <c r="D95" s="50"/>
      <c r="E95" s="51"/>
      <c r="F95" s="51">
        <f t="shared" si="3"/>
        <v>0</v>
      </c>
      <c r="G95" s="52">
        <f t="shared" si="4"/>
        <v>0</v>
      </c>
      <c r="H95" s="55">
        <f t="shared" si="5"/>
        <v>0</v>
      </c>
    </row>
    <row r="96" spans="1:8" s="54" customFormat="1" hidden="1">
      <c r="A96" s="48" t="str">
        <f>IF((LEN('Copy paste to Here'!G100))&gt;5,((CONCATENATE('Copy paste to Here'!G100," &amp; ",'Copy paste to Here'!D100,"  &amp;  ",'Copy paste to Here'!E100))),"Empty Cell")</f>
        <v>Empty Cell</v>
      </c>
      <c r="B96" s="49">
        <f>'Copy paste to Here'!C100</f>
        <v>0</v>
      </c>
      <c r="C96" s="50"/>
      <c r="D96" s="50"/>
      <c r="E96" s="51"/>
      <c r="F96" s="51">
        <f t="shared" si="3"/>
        <v>0</v>
      </c>
      <c r="G96" s="52">
        <f t="shared" si="4"/>
        <v>0</v>
      </c>
      <c r="H96" s="55">
        <f t="shared" si="5"/>
        <v>0</v>
      </c>
    </row>
    <row r="97" spans="1:8" s="54" customFormat="1" hidden="1">
      <c r="A97" s="48" t="str">
        <f>IF((LEN('Copy paste to Here'!G101))&gt;5,((CONCATENATE('Copy paste to Here'!G101," &amp; ",'Copy paste to Here'!D101,"  &amp;  ",'Copy paste to Here'!E101))),"Empty Cell")</f>
        <v>Empty Cell</v>
      </c>
      <c r="B97" s="49">
        <f>'Copy paste to Here'!C101</f>
        <v>0</v>
      </c>
      <c r="C97" s="50"/>
      <c r="D97" s="50"/>
      <c r="E97" s="51"/>
      <c r="F97" s="51">
        <f t="shared" si="3"/>
        <v>0</v>
      </c>
      <c r="G97" s="52">
        <f t="shared" si="4"/>
        <v>0</v>
      </c>
      <c r="H97" s="55">
        <f t="shared" si="5"/>
        <v>0</v>
      </c>
    </row>
    <row r="98" spans="1:8" s="54" customFormat="1" hidden="1">
      <c r="A98" s="48" t="str">
        <f>IF((LEN('Copy paste to Here'!G102))&gt;5,((CONCATENATE('Copy paste to Here'!G102," &amp; ",'Copy paste to Here'!D102,"  &amp;  ",'Copy paste to Here'!E102))),"Empty Cell")</f>
        <v>Empty Cell</v>
      </c>
      <c r="B98" s="49">
        <f>'Copy paste to Here'!C102</f>
        <v>0</v>
      </c>
      <c r="C98" s="50"/>
      <c r="D98" s="50"/>
      <c r="E98" s="51"/>
      <c r="F98" s="51">
        <f t="shared" si="3"/>
        <v>0</v>
      </c>
      <c r="G98" s="52">
        <f t="shared" si="4"/>
        <v>0</v>
      </c>
      <c r="H98" s="55">
        <f t="shared" si="5"/>
        <v>0</v>
      </c>
    </row>
    <row r="99" spans="1:8" s="54" customFormat="1" hidden="1">
      <c r="A99" s="48" t="str">
        <f>IF((LEN('Copy paste to Here'!G103))&gt;5,((CONCATENATE('Copy paste to Here'!G103," &amp; ",'Copy paste to Here'!D103,"  &amp;  ",'Copy paste to Here'!E103))),"Empty Cell")</f>
        <v>Empty Cell</v>
      </c>
      <c r="B99" s="49">
        <f>'Copy paste to Here'!C103</f>
        <v>0</v>
      </c>
      <c r="C99" s="50"/>
      <c r="D99" s="50"/>
      <c r="E99" s="51"/>
      <c r="F99" s="51">
        <f t="shared" si="3"/>
        <v>0</v>
      </c>
      <c r="G99" s="52">
        <f t="shared" si="4"/>
        <v>0</v>
      </c>
      <c r="H99" s="55">
        <f t="shared" si="5"/>
        <v>0</v>
      </c>
    </row>
    <row r="100" spans="1:8" s="54" customFormat="1" hidden="1">
      <c r="A100" s="48" t="str">
        <f>IF((LEN('Copy paste to Here'!G104))&gt;5,((CONCATENATE('Copy paste to Here'!G104," &amp; ",'Copy paste to Here'!D104,"  &amp;  ",'Copy paste to Here'!E104))),"Empty Cell")</f>
        <v>Empty Cell</v>
      </c>
      <c r="B100" s="49">
        <f>'Copy paste to Here'!C104</f>
        <v>0</v>
      </c>
      <c r="C100" s="50"/>
      <c r="D100" s="50"/>
      <c r="E100" s="51"/>
      <c r="F100" s="51">
        <f t="shared" si="3"/>
        <v>0</v>
      </c>
      <c r="G100" s="52">
        <f t="shared" si="4"/>
        <v>0</v>
      </c>
      <c r="H100" s="55">
        <f t="shared" si="5"/>
        <v>0</v>
      </c>
    </row>
    <row r="101" spans="1:8" s="54" customFormat="1" hidden="1">
      <c r="A101" s="48" t="str">
        <f>IF((LEN('Copy paste to Here'!G105))&gt;5,((CONCATENATE('Copy paste to Here'!G105," &amp; ",'Copy paste to Here'!D105,"  &amp;  ",'Copy paste to Here'!E105))),"Empty Cell")</f>
        <v>Empty Cell</v>
      </c>
      <c r="B101" s="49">
        <f>'Copy paste to Here'!C105</f>
        <v>0</v>
      </c>
      <c r="C101" s="50"/>
      <c r="D101" s="50"/>
      <c r="E101" s="51"/>
      <c r="F101" s="51">
        <f t="shared" si="3"/>
        <v>0</v>
      </c>
      <c r="G101" s="52">
        <f t="shared" si="4"/>
        <v>0</v>
      </c>
      <c r="H101" s="55">
        <f t="shared" si="5"/>
        <v>0</v>
      </c>
    </row>
    <row r="102" spans="1:8" s="54" customFormat="1" hidden="1">
      <c r="A102" s="48" t="str">
        <f>IF((LEN('Copy paste to Here'!G106))&gt;5,((CONCATENATE('Copy paste to Here'!G106," &amp; ",'Copy paste to Here'!D106,"  &amp;  ",'Copy paste to Here'!E106))),"Empty Cell")</f>
        <v>Empty Cell</v>
      </c>
      <c r="B102" s="49">
        <f>'Copy paste to Here'!C106</f>
        <v>0</v>
      </c>
      <c r="C102" s="50"/>
      <c r="D102" s="50"/>
      <c r="E102" s="51"/>
      <c r="F102" s="51">
        <f t="shared" si="3"/>
        <v>0</v>
      </c>
      <c r="G102" s="52">
        <f t="shared" si="4"/>
        <v>0</v>
      </c>
      <c r="H102" s="55">
        <f t="shared" si="5"/>
        <v>0</v>
      </c>
    </row>
    <row r="103" spans="1:8" s="54" customFormat="1" hidden="1">
      <c r="A103" s="48" t="str">
        <f>IF((LEN('Copy paste to Here'!G107))&gt;5,((CONCATENATE('Copy paste to Here'!G107," &amp; ",'Copy paste to Here'!D107,"  &amp;  ",'Copy paste to Here'!E107))),"Empty Cell")</f>
        <v>Empty Cell</v>
      </c>
      <c r="B103" s="49">
        <f>'Copy paste to Here'!C107</f>
        <v>0</v>
      </c>
      <c r="C103" s="50"/>
      <c r="D103" s="50"/>
      <c r="E103" s="51"/>
      <c r="F103" s="51">
        <f t="shared" si="3"/>
        <v>0</v>
      </c>
      <c r="G103" s="52">
        <f t="shared" si="4"/>
        <v>0</v>
      </c>
      <c r="H103" s="55">
        <f t="shared" si="5"/>
        <v>0</v>
      </c>
    </row>
    <row r="104" spans="1:8" s="54" customFormat="1" hidden="1">
      <c r="A104" s="48" t="str">
        <f>IF((LEN('Copy paste to Here'!G108))&gt;5,((CONCATENATE('Copy paste to Here'!G108," &amp; ",'Copy paste to Here'!D108,"  &amp;  ",'Copy paste to Here'!E108))),"Empty Cell")</f>
        <v>Empty Cell</v>
      </c>
      <c r="B104" s="49">
        <f>'Copy paste to Here'!C108</f>
        <v>0</v>
      </c>
      <c r="C104" s="50"/>
      <c r="D104" s="50"/>
      <c r="E104" s="51"/>
      <c r="F104" s="51">
        <f t="shared" si="3"/>
        <v>0</v>
      </c>
      <c r="G104" s="52">
        <f t="shared" si="4"/>
        <v>0</v>
      </c>
      <c r="H104" s="55">
        <f t="shared" si="5"/>
        <v>0</v>
      </c>
    </row>
    <row r="105" spans="1:8" s="54" customFormat="1" hidden="1">
      <c r="A105" s="48" t="str">
        <f>IF((LEN('Copy paste to Here'!G109))&gt;5,((CONCATENATE('Copy paste to Here'!G109," &amp; ",'Copy paste to Here'!D109,"  &amp;  ",'Copy paste to Here'!E109))),"Empty Cell")</f>
        <v>Empty Cell</v>
      </c>
      <c r="B105" s="49">
        <f>'Copy paste to Here'!C109</f>
        <v>0</v>
      </c>
      <c r="C105" s="50"/>
      <c r="D105" s="50"/>
      <c r="E105" s="51"/>
      <c r="F105" s="51">
        <f t="shared" si="3"/>
        <v>0</v>
      </c>
      <c r="G105" s="52">
        <f t="shared" si="4"/>
        <v>0</v>
      </c>
      <c r="H105" s="55">
        <f t="shared" si="5"/>
        <v>0</v>
      </c>
    </row>
    <row r="106" spans="1:8" s="54" customFormat="1" hidden="1">
      <c r="A106" s="48" t="str">
        <f>IF((LEN('Copy paste to Here'!G110))&gt;5,((CONCATENATE('Copy paste to Here'!G110," &amp; ",'Copy paste to Here'!D110,"  &amp;  ",'Copy paste to Here'!E110))),"Empty Cell")</f>
        <v>Empty Cell</v>
      </c>
      <c r="B106" s="49">
        <f>'Copy paste to Here'!C110</f>
        <v>0</v>
      </c>
      <c r="C106" s="50"/>
      <c r="D106" s="50"/>
      <c r="E106" s="51"/>
      <c r="F106" s="51">
        <f t="shared" si="3"/>
        <v>0</v>
      </c>
      <c r="G106" s="52">
        <f t="shared" si="4"/>
        <v>0</v>
      </c>
      <c r="H106" s="55">
        <f t="shared" si="5"/>
        <v>0</v>
      </c>
    </row>
    <row r="107" spans="1:8" s="54" customFormat="1" hidden="1">
      <c r="A107" s="48" t="str">
        <f>IF((LEN('Copy paste to Here'!G111))&gt;5,((CONCATENATE('Copy paste to Here'!G111," &amp; ",'Copy paste to Here'!D111,"  &amp;  ",'Copy paste to Here'!E111))),"Empty Cell")</f>
        <v>Empty Cell</v>
      </c>
      <c r="B107" s="49">
        <f>'Copy paste to Here'!C111</f>
        <v>0</v>
      </c>
      <c r="C107" s="50"/>
      <c r="D107" s="50"/>
      <c r="E107" s="51"/>
      <c r="F107" s="51">
        <f t="shared" si="3"/>
        <v>0</v>
      </c>
      <c r="G107" s="52">
        <f t="shared" si="4"/>
        <v>0</v>
      </c>
      <c r="H107" s="55">
        <f t="shared" si="5"/>
        <v>0</v>
      </c>
    </row>
    <row r="108" spans="1:8" s="54" customFormat="1" hidden="1">
      <c r="A108" s="48" t="str">
        <f>IF((LEN('Copy paste to Here'!G112))&gt;5,((CONCATENATE('Copy paste to Here'!G112," &amp; ",'Copy paste to Here'!D112,"  &amp;  ",'Copy paste to Here'!E112))),"Empty Cell")</f>
        <v>Empty Cell</v>
      </c>
      <c r="B108" s="49">
        <f>'Copy paste to Here'!C112</f>
        <v>0</v>
      </c>
      <c r="C108" s="50"/>
      <c r="D108" s="50"/>
      <c r="E108" s="51"/>
      <c r="F108" s="51">
        <f t="shared" si="3"/>
        <v>0</v>
      </c>
      <c r="G108" s="52">
        <f t="shared" si="4"/>
        <v>0</v>
      </c>
      <c r="H108" s="55">
        <f t="shared" si="5"/>
        <v>0</v>
      </c>
    </row>
    <row r="109" spans="1:8" s="54" customFormat="1" hidden="1">
      <c r="A109" s="48" t="str">
        <f>IF((LEN('Copy paste to Here'!G113))&gt;5,((CONCATENATE('Copy paste to Here'!G113," &amp; ",'Copy paste to Here'!D113,"  &amp;  ",'Copy paste to Here'!E113))),"Empty Cell")</f>
        <v>Empty Cell</v>
      </c>
      <c r="B109" s="49">
        <f>'Copy paste to Here'!C113</f>
        <v>0</v>
      </c>
      <c r="C109" s="50"/>
      <c r="D109" s="50"/>
      <c r="E109" s="51"/>
      <c r="F109" s="51">
        <f t="shared" si="3"/>
        <v>0</v>
      </c>
      <c r="G109" s="52">
        <f t="shared" si="4"/>
        <v>0</v>
      </c>
      <c r="H109" s="55">
        <f t="shared" si="5"/>
        <v>0</v>
      </c>
    </row>
    <row r="110" spans="1:8" s="54" customFormat="1" hidden="1">
      <c r="A110" s="48" t="str">
        <f>IF((LEN('Copy paste to Here'!G114))&gt;5,((CONCATENATE('Copy paste to Here'!G114," &amp; ",'Copy paste to Here'!D114,"  &amp;  ",'Copy paste to Here'!E114))),"Empty Cell")</f>
        <v>Empty Cell</v>
      </c>
      <c r="B110" s="49">
        <f>'Copy paste to Here'!C114</f>
        <v>0</v>
      </c>
      <c r="C110" s="50"/>
      <c r="D110" s="50"/>
      <c r="E110" s="51"/>
      <c r="F110" s="51">
        <f t="shared" si="3"/>
        <v>0</v>
      </c>
      <c r="G110" s="52">
        <f t="shared" si="4"/>
        <v>0</v>
      </c>
      <c r="H110" s="55">
        <f t="shared" si="5"/>
        <v>0</v>
      </c>
    </row>
    <row r="111" spans="1:8" s="54" customFormat="1" hidden="1">
      <c r="A111" s="48" t="str">
        <f>IF((LEN('Copy paste to Here'!G115))&gt;5,((CONCATENATE('Copy paste to Here'!G115," &amp; ",'Copy paste to Here'!D115,"  &amp;  ",'Copy paste to Here'!E115))),"Empty Cell")</f>
        <v>Empty Cell</v>
      </c>
      <c r="B111" s="49">
        <f>'Copy paste to Here'!C115</f>
        <v>0</v>
      </c>
      <c r="C111" s="50"/>
      <c r="D111" s="50"/>
      <c r="E111" s="51"/>
      <c r="F111" s="51">
        <f t="shared" si="3"/>
        <v>0</v>
      </c>
      <c r="G111" s="52">
        <f t="shared" si="4"/>
        <v>0</v>
      </c>
      <c r="H111" s="55">
        <f t="shared" si="5"/>
        <v>0</v>
      </c>
    </row>
    <row r="112" spans="1:8" s="54" customFormat="1" hidden="1">
      <c r="A112" s="48" t="str">
        <f>IF((LEN('Copy paste to Here'!G116))&gt;5,((CONCATENATE('Copy paste to Here'!G116," &amp; ",'Copy paste to Here'!D116,"  &amp;  ",'Copy paste to Here'!E116))),"Empty Cell")</f>
        <v>Empty Cell</v>
      </c>
      <c r="B112" s="49">
        <f>'Copy paste to Here'!C116</f>
        <v>0</v>
      </c>
      <c r="C112" s="50"/>
      <c r="D112" s="50"/>
      <c r="E112" s="51"/>
      <c r="F112" s="51">
        <f t="shared" si="3"/>
        <v>0</v>
      </c>
      <c r="G112" s="52">
        <f t="shared" si="4"/>
        <v>0</v>
      </c>
      <c r="H112" s="55">
        <f t="shared" si="5"/>
        <v>0</v>
      </c>
    </row>
    <row r="113" spans="1:8" s="54" customFormat="1" hidden="1">
      <c r="A113" s="48" t="str">
        <f>IF((LEN('Copy paste to Here'!G117))&gt;5,((CONCATENATE('Copy paste to Here'!G117," &amp; ",'Copy paste to Here'!D117,"  &amp;  ",'Copy paste to Here'!E117))),"Empty Cell")</f>
        <v>Empty Cell</v>
      </c>
      <c r="B113" s="49">
        <f>'Copy paste to Here'!C117</f>
        <v>0</v>
      </c>
      <c r="C113" s="50"/>
      <c r="D113" s="50"/>
      <c r="E113" s="51"/>
      <c r="F113" s="51">
        <f t="shared" si="3"/>
        <v>0</v>
      </c>
      <c r="G113" s="52">
        <f t="shared" si="4"/>
        <v>0</v>
      </c>
      <c r="H113" s="55">
        <f t="shared" si="5"/>
        <v>0</v>
      </c>
    </row>
    <row r="114" spans="1:8" s="54" customFormat="1" hidden="1">
      <c r="A114" s="48" t="str">
        <f>IF((LEN('Copy paste to Here'!G118))&gt;5,((CONCATENATE('Copy paste to Here'!G118," &amp; ",'Copy paste to Here'!D118,"  &amp;  ",'Copy paste to Here'!E118))),"Empty Cell")</f>
        <v>Empty Cell</v>
      </c>
      <c r="B114" s="49">
        <f>'Copy paste to Here'!C118</f>
        <v>0</v>
      </c>
      <c r="C114" s="50"/>
      <c r="D114" s="50"/>
      <c r="E114" s="51"/>
      <c r="F114" s="51">
        <f t="shared" si="3"/>
        <v>0</v>
      </c>
      <c r="G114" s="52">
        <f t="shared" si="4"/>
        <v>0</v>
      </c>
      <c r="H114" s="55">
        <f t="shared" si="5"/>
        <v>0</v>
      </c>
    </row>
    <row r="115" spans="1:8" s="54" customFormat="1" hidden="1">
      <c r="A115" s="48" t="str">
        <f>IF((LEN('Copy paste to Here'!G119))&gt;5,((CONCATENATE('Copy paste to Here'!G119," &amp; ",'Copy paste to Here'!D119,"  &amp;  ",'Copy paste to Here'!E119))),"Empty Cell")</f>
        <v>Empty Cell</v>
      </c>
      <c r="B115" s="49">
        <f>'Copy paste to Here'!C119</f>
        <v>0</v>
      </c>
      <c r="C115" s="50"/>
      <c r="D115" s="50"/>
      <c r="E115" s="51"/>
      <c r="F115" s="51">
        <f t="shared" si="3"/>
        <v>0</v>
      </c>
      <c r="G115" s="52">
        <f t="shared" si="4"/>
        <v>0</v>
      </c>
      <c r="H115" s="55">
        <f t="shared" si="5"/>
        <v>0</v>
      </c>
    </row>
    <row r="116" spans="1:8" s="54" customFormat="1" hidden="1">
      <c r="A116" s="48" t="str">
        <f>IF((LEN('Copy paste to Here'!G120))&gt;5,((CONCATENATE('Copy paste to Here'!G120," &amp; ",'Copy paste to Here'!D120,"  &amp;  ",'Copy paste to Here'!E120))),"Empty Cell")</f>
        <v>Empty Cell</v>
      </c>
      <c r="B116" s="49">
        <f>'Copy paste to Here'!C120</f>
        <v>0</v>
      </c>
      <c r="C116" s="50"/>
      <c r="D116" s="50"/>
      <c r="E116" s="51"/>
      <c r="F116" s="51">
        <f t="shared" si="3"/>
        <v>0</v>
      </c>
      <c r="G116" s="52">
        <f t="shared" si="4"/>
        <v>0</v>
      </c>
      <c r="H116" s="55">
        <f t="shared" si="5"/>
        <v>0</v>
      </c>
    </row>
    <row r="117" spans="1:8" s="54" customFormat="1" hidden="1">
      <c r="A117" s="48" t="str">
        <f>IF((LEN('Copy paste to Here'!G121))&gt;5,((CONCATENATE('Copy paste to Here'!G121," &amp; ",'Copy paste to Here'!D121,"  &amp;  ",'Copy paste to Here'!E121))),"Empty Cell")</f>
        <v>Empty Cell</v>
      </c>
      <c r="B117" s="49">
        <f>'Copy paste to Here'!C121</f>
        <v>0</v>
      </c>
      <c r="C117" s="50"/>
      <c r="D117" s="50"/>
      <c r="E117" s="51"/>
      <c r="F117" s="51">
        <f t="shared" si="3"/>
        <v>0</v>
      </c>
      <c r="G117" s="52">
        <f t="shared" si="4"/>
        <v>0</v>
      </c>
      <c r="H117" s="55">
        <f t="shared" si="5"/>
        <v>0</v>
      </c>
    </row>
    <row r="118" spans="1:8" s="54" customFormat="1" hidden="1">
      <c r="A118" s="48" t="str">
        <f>IF((LEN('Copy paste to Here'!G122))&gt;5,((CONCATENATE('Copy paste to Here'!G122," &amp; ",'Copy paste to Here'!D122,"  &amp;  ",'Copy paste to Here'!E122))),"Empty Cell")</f>
        <v>Empty Cell</v>
      </c>
      <c r="B118" s="49">
        <f>'Copy paste to Here'!C122</f>
        <v>0</v>
      </c>
      <c r="C118" s="50"/>
      <c r="D118" s="50"/>
      <c r="E118" s="51"/>
      <c r="F118" s="51">
        <f t="shared" si="3"/>
        <v>0</v>
      </c>
      <c r="G118" s="52">
        <f t="shared" si="4"/>
        <v>0</v>
      </c>
      <c r="H118" s="55">
        <f t="shared" si="5"/>
        <v>0</v>
      </c>
    </row>
    <row r="119" spans="1:8" s="54" customFormat="1" hidden="1">
      <c r="A119" s="48" t="str">
        <f>IF((LEN('Copy paste to Here'!G123))&gt;5,((CONCATENATE('Copy paste to Here'!G123," &amp; ",'Copy paste to Here'!D123,"  &amp;  ",'Copy paste to Here'!E123))),"Empty Cell")</f>
        <v>Empty Cell</v>
      </c>
      <c r="B119" s="49">
        <f>'Copy paste to Here'!C123</f>
        <v>0</v>
      </c>
      <c r="C119" s="50"/>
      <c r="D119" s="50"/>
      <c r="E119" s="51"/>
      <c r="F119" s="51">
        <f t="shared" si="3"/>
        <v>0</v>
      </c>
      <c r="G119" s="52">
        <f t="shared" si="4"/>
        <v>0</v>
      </c>
      <c r="H119" s="55">
        <f t="shared" si="5"/>
        <v>0</v>
      </c>
    </row>
    <row r="120" spans="1:8" s="54" customFormat="1" hidden="1">
      <c r="A120" s="48" t="str">
        <f>IF((LEN('Copy paste to Here'!G124))&gt;5,((CONCATENATE('Copy paste to Here'!G124," &amp; ",'Copy paste to Here'!D124,"  &amp;  ",'Copy paste to Here'!E124))),"Empty Cell")</f>
        <v>Empty Cell</v>
      </c>
      <c r="B120" s="49">
        <f>'Copy paste to Here'!C124</f>
        <v>0</v>
      </c>
      <c r="C120" s="50"/>
      <c r="D120" s="50"/>
      <c r="E120" s="51"/>
      <c r="F120" s="51">
        <f t="shared" si="3"/>
        <v>0</v>
      </c>
      <c r="G120" s="52">
        <f t="shared" si="4"/>
        <v>0</v>
      </c>
      <c r="H120" s="55">
        <f t="shared" si="5"/>
        <v>0</v>
      </c>
    </row>
    <row r="121" spans="1:8" s="54" customFormat="1" hidden="1">
      <c r="A121" s="48" t="str">
        <f>IF((LEN('Copy paste to Here'!G125))&gt;5,((CONCATENATE('Copy paste to Here'!G125," &amp; ",'Copy paste to Here'!D125,"  &amp;  ",'Copy paste to Here'!E125))),"Empty Cell")</f>
        <v>Empty Cell</v>
      </c>
      <c r="B121" s="49">
        <f>'Copy paste to Here'!C125</f>
        <v>0</v>
      </c>
      <c r="C121" s="50"/>
      <c r="D121" s="50"/>
      <c r="E121" s="51"/>
      <c r="F121" s="51">
        <f t="shared" si="3"/>
        <v>0</v>
      </c>
      <c r="G121" s="52">
        <f t="shared" si="4"/>
        <v>0</v>
      </c>
      <c r="H121" s="55">
        <f t="shared" si="5"/>
        <v>0</v>
      </c>
    </row>
    <row r="122" spans="1:8" s="54" customFormat="1" hidden="1">
      <c r="A122" s="48" t="str">
        <f>IF((LEN('Copy paste to Here'!G126))&gt;5,((CONCATENATE('Copy paste to Here'!G126," &amp; ",'Copy paste to Here'!D126,"  &amp;  ",'Copy paste to Here'!E126))),"Empty Cell")</f>
        <v>Empty Cell</v>
      </c>
      <c r="B122" s="49">
        <f>'Copy paste to Here'!C126</f>
        <v>0</v>
      </c>
      <c r="C122" s="50"/>
      <c r="D122" s="50"/>
      <c r="E122" s="51"/>
      <c r="F122" s="51">
        <f t="shared" si="3"/>
        <v>0</v>
      </c>
      <c r="G122" s="52">
        <f t="shared" si="4"/>
        <v>0</v>
      </c>
      <c r="H122" s="55">
        <f t="shared" si="5"/>
        <v>0</v>
      </c>
    </row>
    <row r="123" spans="1:8" s="54" customFormat="1" hidden="1">
      <c r="A123" s="48" t="str">
        <f>IF((LEN('Copy paste to Here'!G127))&gt;5,((CONCATENATE('Copy paste to Here'!G127," &amp; ",'Copy paste to Here'!D127,"  &amp;  ",'Copy paste to Here'!E127))),"Empty Cell")</f>
        <v>Empty Cell</v>
      </c>
      <c r="B123" s="49">
        <f>'Copy paste to Here'!C127</f>
        <v>0</v>
      </c>
      <c r="C123" s="50"/>
      <c r="D123" s="50"/>
      <c r="E123" s="51"/>
      <c r="F123" s="51">
        <f t="shared" si="3"/>
        <v>0</v>
      </c>
      <c r="G123" s="52">
        <f t="shared" si="4"/>
        <v>0</v>
      </c>
      <c r="H123" s="55">
        <f t="shared" si="5"/>
        <v>0</v>
      </c>
    </row>
    <row r="124" spans="1:8" s="54" customFormat="1" hidden="1">
      <c r="A124" s="48" t="str">
        <f>IF((LEN('Copy paste to Here'!G128))&gt;5,((CONCATENATE('Copy paste to Here'!G128," &amp; ",'Copy paste to Here'!D128,"  &amp;  ",'Copy paste to Here'!E128))),"Empty Cell")</f>
        <v>Empty Cell</v>
      </c>
      <c r="B124" s="49">
        <f>'Copy paste to Here'!C128</f>
        <v>0</v>
      </c>
      <c r="C124" s="50"/>
      <c r="D124" s="50"/>
      <c r="E124" s="51"/>
      <c r="F124" s="51">
        <f t="shared" si="3"/>
        <v>0</v>
      </c>
      <c r="G124" s="52">
        <f t="shared" si="4"/>
        <v>0</v>
      </c>
      <c r="H124" s="55">
        <f t="shared" si="5"/>
        <v>0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45</v>
      </c>
      <c r="B1000" s="67"/>
      <c r="C1000" s="68"/>
      <c r="D1000" s="68"/>
      <c r="E1000" s="51"/>
      <c r="F1000" s="51">
        <f>SUM(F18:F999)</f>
        <v>6974.8200000000006</v>
      </c>
      <c r="G1000" s="52"/>
      <c r="H1000" s="53">
        <f t="shared" ref="H1000:H1007" si="49">F1000*$E$14</f>
        <v>6974.8200000000006</v>
      </c>
    </row>
    <row r="1001" spans="1:14" s="54" customFormat="1">
      <c r="A1001" s="48" t="s">
        <v>54</v>
      </c>
      <c r="B1001" s="67"/>
      <c r="C1001" s="68"/>
      <c r="D1001" s="68"/>
      <c r="E1001" s="115"/>
      <c r="F1001" s="51">
        <f>Invoice!K64</f>
        <v>-2789.9280000000003</v>
      </c>
      <c r="G1001" s="52"/>
      <c r="H1001" s="53">
        <f t="shared" si="49"/>
        <v>-2789.9280000000003</v>
      </c>
    </row>
    <row r="1002" spans="1:14" s="54" customFormat="1" outlineLevel="1">
      <c r="A1002" s="48" t="s">
        <v>55</v>
      </c>
      <c r="B1002" s="67"/>
      <c r="C1002" s="68"/>
      <c r="D1002" s="68"/>
      <c r="E1002" s="115"/>
      <c r="F1002" s="51">
        <f>Invoice!K65</f>
        <v>0</v>
      </c>
      <c r="G1002" s="52"/>
      <c r="H1002" s="53">
        <f t="shared" si="49"/>
        <v>0</v>
      </c>
      <c r="N1002" s="54" t="s">
        <v>72</v>
      </c>
    </row>
    <row r="1003" spans="1:14" s="54" customFormat="1">
      <c r="A1003" s="48" t="s">
        <v>63</v>
      </c>
      <c r="B1003" s="67"/>
      <c r="C1003" s="68"/>
      <c r="D1003" s="68"/>
      <c r="E1003" s="59"/>
      <c r="F1003" s="51">
        <f>SUM(F1000:F1002)</f>
        <v>4184.8919999999998</v>
      </c>
      <c r="G1003" s="52"/>
      <c r="H1003" s="53">
        <f t="shared" si="49"/>
        <v>4184.8919999999998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46</v>
      </c>
      <c r="H1009" s="116">
        <f>(SUM(H18:H999))</f>
        <v>6974.8200000000006</v>
      </c>
    </row>
    <row r="1010" spans="1:8" s="15" customFormat="1">
      <c r="A1010" s="16"/>
      <c r="E1010" s="15" t="s">
        <v>47</v>
      </c>
      <c r="H1010" s="117">
        <f>(SUMIF($A$1000:$A$1008,"Total:",$H$1000:$H$1008))</f>
        <v>4184.8919999999998</v>
      </c>
    </row>
    <row r="1011" spans="1:8" s="15" customFormat="1">
      <c r="E1011" s="15" t="s">
        <v>48</v>
      </c>
      <c r="H1011" s="118">
        <f>H1013-H1012</f>
        <v>3911.1100000000006</v>
      </c>
    </row>
    <row r="1012" spans="1:8" s="15" customFormat="1">
      <c r="E1012" s="15" t="s">
        <v>49</v>
      </c>
      <c r="H1012" s="118">
        <f>ROUND((H1013*7)/107,2)</f>
        <v>273.77999999999997</v>
      </c>
    </row>
    <row r="1013" spans="1:8" s="15" customFormat="1">
      <c r="E1013" s="16" t="s">
        <v>50</v>
      </c>
      <c r="H1013" s="119">
        <f>ROUND((SUMIF($A$1000:$A$1008,"Total:",$H$1000:$H$1008)),2)</f>
        <v>4184.8900000000003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08" stopIfTrue="1" operator="containsText" text="Empty Cell">
      <formula>NOT(ISERROR(SEARCH("Empty Cell",A18)))</formula>
    </cfRule>
  </conditionalFormatting>
  <conditionalFormatting sqref="C18:D77 B27 C79:D999">
    <cfRule type="cellIs" dxfId="3" priority="110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07" stopIfTrue="1" operator="equal">
      <formula>0</formula>
    </cfRule>
  </conditionalFormatting>
  <conditionalFormatting sqref="F10:F15 B18:H77 D79:H1001 B79:C1007 D1002 F1002:H1002 D1003:H1007">
    <cfRule type="cellIs" dxfId="0" priority="109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41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199</v>
      </c>
      <c r="B1" s="2" t="s">
        <v>90</v>
      </c>
    </row>
    <row r="2" spans="1:2">
      <c r="A2" s="2" t="s">
        <v>94</v>
      </c>
      <c r="B2" s="2" t="s">
        <v>95</v>
      </c>
    </row>
    <row r="3" spans="1:2">
      <c r="A3" s="2" t="s">
        <v>97</v>
      </c>
      <c r="B3" s="2" t="s">
        <v>98</v>
      </c>
    </row>
    <row r="4" spans="1:2">
      <c r="A4" s="2" t="s">
        <v>97</v>
      </c>
      <c r="B4" s="2" t="s">
        <v>101</v>
      </c>
    </row>
    <row r="5" spans="1:2">
      <c r="A5" s="2" t="s">
        <v>97</v>
      </c>
      <c r="B5" s="2" t="s">
        <v>103</v>
      </c>
    </row>
    <row r="6" spans="1:2">
      <c r="A6" s="2" t="s">
        <v>97</v>
      </c>
      <c r="B6" s="2" t="s">
        <v>105</v>
      </c>
    </row>
    <row r="7" spans="1:2">
      <c r="A7" s="2" t="s">
        <v>107</v>
      </c>
      <c r="B7" s="2" t="s">
        <v>108</v>
      </c>
    </row>
    <row r="8" spans="1:2">
      <c r="A8" s="2" t="s">
        <v>107</v>
      </c>
      <c r="B8" s="2" t="s">
        <v>110</v>
      </c>
    </row>
    <row r="9" spans="1:2">
      <c r="A9" s="2" t="s">
        <v>107</v>
      </c>
      <c r="B9" s="2" t="s">
        <v>112</v>
      </c>
    </row>
    <row r="10" spans="1:2">
      <c r="A10" s="2" t="s">
        <v>107</v>
      </c>
      <c r="B10" s="2" t="s">
        <v>114</v>
      </c>
    </row>
    <row r="11" spans="1:2">
      <c r="A11" s="2" t="s">
        <v>116</v>
      </c>
      <c r="B11" s="2" t="s">
        <v>117</v>
      </c>
    </row>
    <row r="12" spans="1:2">
      <c r="A12" s="2" t="s">
        <v>121</v>
      </c>
      <c r="B12" s="2" t="s">
        <v>122</v>
      </c>
    </row>
    <row r="13" spans="1:2">
      <c r="A13" s="2" t="s">
        <v>121</v>
      </c>
      <c r="B13" s="2" t="s">
        <v>125</v>
      </c>
    </row>
    <row r="14" spans="1:2">
      <c r="A14" s="2" t="s">
        <v>126</v>
      </c>
      <c r="B14" s="2" t="s">
        <v>127</v>
      </c>
    </row>
    <row r="15" spans="1:2">
      <c r="A15" s="2" t="s">
        <v>126</v>
      </c>
      <c r="B15" s="2" t="s">
        <v>129</v>
      </c>
    </row>
    <row r="16" spans="1:2">
      <c r="A16" s="2" t="s">
        <v>130</v>
      </c>
      <c r="B16" s="2" t="s">
        <v>131</v>
      </c>
    </row>
    <row r="17" spans="1:2">
      <c r="A17" s="2" t="s">
        <v>200</v>
      </c>
      <c r="B17" s="2" t="s">
        <v>134</v>
      </c>
    </row>
    <row r="18" spans="1:2">
      <c r="A18" s="2" t="s">
        <v>201</v>
      </c>
      <c r="B18" s="2" t="s">
        <v>137</v>
      </c>
    </row>
    <row r="19" spans="1:2">
      <c r="A19" s="2" t="s">
        <v>202</v>
      </c>
      <c r="B19" s="2" t="s">
        <v>139</v>
      </c>
    </row>
    <row r="20" spans="1:2">
      <c r="A20" s="2" t="s">
        <v>203</v>
      </c>
      <c r="B20" s="2" t="s">
        <v>142</v>
      </c>
    </row>
    <row r="21" spans="1:2">
      <c r="A21" s="2" t="s">
        <v>145</v>
      </c>
      <c r="B21" s="2" t="s">
        <v>146</v>
      </c>
    </row>
    <row r="22" spans="1:2">
      <c r="A22" s="2" t="s">
        <v>148</v>
      </c>
      <c r="B22" s="2" t="s">
        <v>149</v>
      </c>
    </row>
    <row r="23" spans="1:2">
      <c r="A23" s="2" t="s">
        <v>151</v>
      </c>
      <c r="B23" s="2" t="s">
        <v>152</v>
      </c>
    </row>
    <row r="24" spans="1:2">
      <c r="A24" s="2" t="s">
        <v>154</v>
      </c>
      <c r="B24" s="2" t="s">
        <v>155</v>
      </c>
    </row>
    <row r="25" spans="1:2">
      <c r="A25" s="2" t="s">
        <v>154</v>
      </c>
      <c r="B25" s="2" t="s">
        <v>157</v>
      </c>
    </row>
    <row r="26" spans="1:2">
      <c r="A26" s="2" t="s">
        <v>158</v>
      </c>
      <c r="B26" s="2" t="s">
        <v>159</v>
      </c>
    </row>
    <row r="27" spans="1:2">
      <c r="A27" s="2" t="s">
        <v>158</v>
      </c>
      <c r="B27" s="2" t="s">
        <v>161</v>
      </c>
    </row>
    <row r="28" spans="1:2">
      <c r="A28" s="2" t="s">
        <v>162</v>
      </c>
      <c r="B28" s="2" t="s">
        <v>163</v>
      </c>
    </row>
    <row r="29" spans="1:2">
      <c r="A29" s="2" t="s">
        <v>165</v>
      </c>
      <c r="B29" s="2" t="s">
        <v>166</v>
      </c>
    </row>
    <row r="30" spans="1:2">
      <c r="A30" s="2" t="s">
        <v>169</v>
      </c>
      <c r="B30" s="2" t="s">
        <v>170</v>
      </c>
    </row>
    <row r="31" spans="1:2">
      <c r="A31" s="2" t="s">
        <v>172</v>
      </c>
      <c r="B31" s="2" t="s">
        <v>173</v>
      </c>
    </row>
    <row r="32" spans="1:2">
      <c r="A32" s="2" t="s">
        <v>175</v>
      </c>
      <c r="B32" s="2" t="s">
        <v>176</v>
      </c>
    </row>
    <row r="33" spans="1:2">
      <c r="A33" s="2" t="s">
        <v>179</v>
      </c>
      <c r="B33" s="2" t="s">
        <v>180</v>
      </c>
    </row>
    <row r="34" spans="1:2">
      <c r="A34" s="2" t="s">
        <v>179</v>
      </c>
      <c r="B34" s="2" t="s">
        <v>182</v>
      </c>
    </row>
    <row r="35" spans="1:2">
      <c r="A35" s="2" t="s">
        <v>179</v>
      </c>
      <c r="B35" s="2" t="s">
        <v>183</v>
      </c>
    </row>
    <row r="36" spans="1:2">
      <c r="A36" s="2" t="s">
        <v>184</v>
      </c>
      <c r="B36" s="2" t="s">
        <v>185</v>
      </c>
    </row>
    <row r="37" spans="1:2">
      <c r="A37" s="2" t="s">
        <v>187</v>
      </c>
      <c r="B37" s="2" t="s">
        <v>188</v>
      </c>
    </row>
    <row r="38" spans="1:2">
      <c r="A38" s="2" t="s">
        <v>187</v>
      </c>
      <c r="B38" s="2" t="s">
        <v>190</v>
      </c>
    </row>
    <row r="39" spans="1:2">
      <c r="A39" s="2" t="s">
        <v>191</v>
      </c>
      <c r="B39" s="2" t="s">
        <v>192</v>
      </c>
    </row>
    <row r="40" spans="1:2">
      <c r="A40" s="2" t="s">
        <v>194</v>
      </c>
      <c r="B40" s="2" t="s">
        <v>195</v>
      </c>
    </row>
    <row r="41" spans="1:2">
      <c r="A41" s="2" t="s">
        <v>197</v>
      </c>
      <c r="B41" s="2" t="s">
        <v>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Invoice</vt:lpstr>
      <vt:lpstr>Copy paste to Here</vt:lpstr>
      <vt:lpstr>Shipping Invoice</vt:lpstr>
      <vt:lpstr>Tax Invoice</vt:lpstr>
      <vt:lpstr>Old Code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2024-09-05T04:00:16Z</cp:lastPrinted>
  <dcterms:created xsi:type="dcterms:W3CDTF">2009-06-02T18:56:54Z</dcterms:created>
  <dcterms:modified xsi:type="dcterms:W3CDTF">2024-09-05T04:00:18Z</dcterms:modified>
</cp:coreProperties>
</file>