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3E5AB5EB-0BA2-41D8-B4BE-5419751A2A5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ontrol" sheetId="1" r:id="rId1"/>
    <sheet name="Invoice" sheetId="2" r:id="rId2"/>
    <sheet name="Copy paste to Here" sheetId="5" state="hidden" r:id="rId3"/>
    <sheet name="Shipping Invoice" sheetId="7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Invoice!$A$1:$L$113</definedName>
    <definedName name="_xlnm.Print_Area" localSheetId="3">'Shipping Invoice'!$A$1:$M$104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2" l="1"/>
  <c r="L6" i="7"/>
  <c r="L102" i="7"/>
  <c r="L10" i="7"/>
  <c r="L17" i="7"/>
  <c r="J93" i="7"/>
  <c r="J86" i="7"/>
  <c r="J80" i="7"/>
  <c r="J74" i="7"/>
  <c r="J69" i="7"/>
  <c r="J67" i="7"/>
  <c r="J48" i="7"/>
  <c r="J42" i="7"/>
  <c r="J34" i="7"/>
  <c r="J27" i="7"/>
  <c r="O1" i="7"/>
  <c r="J90" i="7" s="1"/>
  <c r="N1" i="6"/>
  <c r="E60" i="6" s="1"/>
  <c r="F1002" i="6"/>
  <c r="D95" i="6"/>
  <c r="B99" i="7" s="1"/>
  <c r="D94" i="6"/>
  <c r="B98" i="7" s="1"/>
  <c r="D93" i="6"/>
  <c r="B97" i="7" s="1"/>
  <c r="D92" i="6"/>
  <c r="B96" i="7" s="1"/>
  <c r="D91" i="6"/>
  <c r="B95" i="7" s="1"/>
  <c r="D90" i="6"/>
  <c r="B94" i="7" s="1"/>
  <c r="D89" i="6"/>
  <c r="B93" i="7" s="1"/>
  <c r="D88" i="6"/>
  <c r="B92" i="7" s="1"/>
  <c r="D87" i="6"/>
  <c r="B91" i="7" s="1"/>
  <c r="D86" i="6"/>
  <c r="B90" i="7" s="1"/>
  <c r="D85" i="6"/>
  <c r="B89" i="7" s="1"/>
  <c r="D84" i="6"/>
  <c r="B88" i="7" s="1"/>
  <c r="D83" i="6"/>
  <c r="B87" i="7" s="1"/>
  <c r="D82" i="6"/>
  <c r="B86" i="7" s="1"/>
  <c r="L86" i="7" s="1"/>
  <c r="D81" i="6"/>
  <c r="B85" i="7" s="1"/>
  <c r="D80" i="6"/>
  <c r="B84" i="7" s="1"/>
  <c r="D79" i="6"/>
  <c r="B83" i="7" s="1"/>
  <c r="D78" i="6"/>
  <c r="B82" i="7" s="1"/>
  <c r="D77" i="6"/>
  <c r="B81" i="7" s="1"/>
  <c r="D76" i="6"/>
  <c r="B80" i="7" s="1"/>
  <c r="D75" i="6"/>
  <c r="B79" i="7" s="1"/>
  <c r="D74" i="6"/>
  <c r="B78" i="7" s="1"/>
  <c r="D73" i="6"/>
  <c r="B77" i="7" s="1"/>
  <c r="D72" i="6"/>
  <c r="B76" i="7" s="1"/>
  <c r="D71" i="6"/>
  <c r="B75" i="7" s="1"/>
  <c r="D70" i="6"/>
  <c r="B74" i="7" s="1"/>
  <c r="D69" i="6"/>
  <c r="B73" i="7" s="1"/>
  <c r="D68" i="6"/>
  <c r="B72" i="7" s="1"/>
  <c r="D67" i="6"/>
  <c r="B71" i="7" s="1"/>
  <c r="D66" i="6"/>
  <c r="B70" i="7" s="1"/>
  <c r="D65" i="6"/>
  <c r="B69" i="7" s="1"/>
  <c r="D64" i="6"/>
  <c r="B68" i="7" s="1"/>
  <c r="D63" i="6"/>
  <c r="B67" i="7" s="1"/>
  <c r="D62" i="6"/>
  <c r="B66" i="7" s="1"/>
  <c r="D61" i="6"/>
  <c r="B65" i="7" s="1"/>
  <c r="D60" i="6"/>
  <c r="B64" i="7" s="1"/>
  <c r="D59" i="6"/>
  <c r="B63" i="7" s="1"/>
  <c r="D58" i="6"/>
  <c r="B62" i="7" s="1"/>
  <c r="D57" i="6"/>
  <c r="B61" i="7" s="1"/>
  <c r="D56" i="6"/>
  <c r="B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D18" i="6"/>
  <c r="B22" i="7" s="1"/>
  <c r="G3" i="6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K100" i="2" l="1"/>
  <c r="K101" i="2" s="1"/>
  <c r="L70" i="7"/>
  <c r="J50" i="7"/>
  <c r="L74" i="7"/>
  <c r="J22" i="7"/>
  <c r="J61" i="7"/>
  <c r="L61" i="7" s="1"/>
  <c r="L89" i="7"/>
  <c r="J39" i="7"/>
  <c r="J53" i="7"/>
  <c r="J64" i="7"/>
  <c r="L60" i="7"/>
  <c r="L25" i="7"/>
  <c r="J40" i="7"/>
  <c r="J54" i="7"/>
  <c r="L64" i="7"/>
  <c r="J78" i="7"/>
  <c r="L78" i="7" s="1"/>
  <c r="J49" i="7"/>
  <c r="L49" i="7" s="1"/>
  <c r="L88" i="7"/>
  <c r="J75" i="7"/>
  <c r="L75" i="7" s="1"/>
  <c r="J51" i="7"/>
  <c r="L51" i="7" s="1"/>
  <c r="J89" i="7"/>
  <c r="J25" i="7"/>
  <c r="J77" i="7"/>
  <c r="L77" i="7" s="1"/>
  <c r="L45" i="7"/>
  <c r="L93" i="7"/>
  <c r="J26" i="7"/>
  <c r="L26" i="7" s="1"/>
  <c r="J41" i="7"/>
  <c r="J55" i="7"/>
  <c r="L55" i="7" s="1"/>
  <c r="J65" i="7"/>
  <c r="L39" i="7"/>
  <c r="J37" i="7"/>
  <c r="J62" i="7"/>
  <c r="L42" i="7"/>
  <c r="L27" i="7"/>
  <c r="J91" i="7"/>
  <c r="L91" i="7" s="1"/>
  <c r="L62" i="7"/>
  <c r="L41" i="7"/>
  <c r="J56" i="7"/>
  <c r="J66" i="7"/>
  <c r="L66" i="7" s="1"/>
  <c r="J79" i="7"/>
  <c r="J92" i="7"/>
  <c r="L92" i="7" s="1"/>
  <c r="J82" i="7"/>
  <c r="L82" i="7" s="1"/>
  <c r="J95" i="7"/>
  <c r="L80" i="7"/>
  <c r="J28" i="7"/>
  <c r="L28" i="7" s="1"/>
  <c r="J57" i="7"/>
  <c r="J81" i="7"/>
  <c r="L65" i="7"/>
  <c r="L34" i="7"/>
  <c r="L50" i="7"/>
  <c r="L98" i="7"/>
  <c r="J30" i="7"/>
  <c r="L30" i="7" s="1"/>
  <c r="J44" i="7"/>
  <c r="L44" i="7" s="1"/>
  <c r="J58" i="7"/>
  <c r="J70" i="7"/>
  <c r="J83" i="7"/>
  <c r="L83" i="7" s="1"/>
  <c r="J96" i="7"/>
  <c r="L56" i="7"/>
  <c r="L48" i="7"/>
  <c r="L96" i="7"/>
  <c r="J43" i="7"/>
  <c r="L43" i="7" s="1"/>
  <c r="J68" i="7"/>
  <c r="L68" i="7" s="1"/>
  <c r="J94" i="7"/>
  <c r="L94" i="7" s="1"/>
  <c r="L81" i="7"/>
  <c r="J29" i="7"/>
  <c r="L29" i="7" s="1"/>
  <c r="L57" i="7"/>
  <c r="L35" i="7"/>
  <c r="L67" i="7"/>
  <c r="J31" i="7"/>
  <c r="J45" i="7"/>
  <c r="J71" i="7"/>
  <c r="L71" i="7" s="1"/>
  <c r="J84" i="7"/>
  <c r="L84" i="7" s="1"/>
  <c r="J32" i="7"/>
  <c r="L32" i="7" s="1"/>
  <c r="J46" i="7"/>
  <c r="L46" i="7" s="1"/>
  <c r="J59" i="7"/>
  <c r="L59" i="7" s="1"/>
  <c r="J72" i="7"/>
  <c r="L72" i="7" s="1"/>
  <c r="J98" i="7"/>
  <c r="L31" i="7"/>
  <c r="L95" i="7"/>
  <c r="L58" i="7"/>
  <c r="J97" i="7"/>
  <c r="L97" i="7" s="1"/>
  <c r="L37" i="7"/>
  <c r="L53" i="7"/>
  <c r="L69" i="7"/>
  <c r="J33" i="7"/>
  <c r="L33" i="7" s="1"/>
  <c r="J47" i="7"/>
  <c r="L47" i="7" s="1"/>
  <c r="J73" i="7"/>
  <c r="L73" i="7" s="1"/>
  <c r="J85" i="7"/>
  <c r="L85" i="7" s="1"/>
  <c r="J99" i="7"/>
  <c r="L99" i="7" s="1"/>
  <c r="L79" i="7"/>
  <c r="L54" i="7"/>
  <c r="J35" i="7"/>
  <c r="J60" i="7"/>
  <c r="J87" i="7"/>
  <c r="L87" i="7" s="1"/>
  <c r="L40" i="7"/>
  <c r="J36" i="7"/>
  <c r="L36" i="7" s="1"/>
  <c r="J88" i="7"/>
  <c r="J23" i="7"/>
  <c r="L23" i="7" s="1"/>
  <c r="L90" i="7"/>
  <c r="J24" i="7"/>
  <c r="L24" i="7" s="1"/>
  <c r="J38" i="7"/>
  <c r="L38" i="7" s="1"/>
  <c r="J52" i="7"/>
  <c r="L52" i="7" s="1"/>
  <c r="J63" i="7"/>
  <c r="L63" i="7" s="1"/>
  <c r="J76" i="7"/>
  <c r="L76" i="7" s="1"/>
  <c r="E29" i="6"/>
  <c r="E45" i="6"/>
  <c r="E61" i="6"/>
  <c r="E77" i="6"/>
  <c r="E30" i="6"/>
  <c r="E62" i="6"/>
  <c r="E94" i="6"/>
  <c r="E31" i="6"/>
  <c r="E47" i="6"/>
  <c r="E79" i="6"/>
  <c r="E32" i="6"/>
  <c r="E48" i="6"/>
  <c r="E64" i="6"/>
  <c r="E80" i="6"/>
  <c r="E44" i="6"/>
  <c r="E76" i="6"/>
  <c r="E93" i="6"/>
  <c r="E46" i="6"/>
  <c r="E78" i="6"/>
  <c r="E63" i="6"/>
  <c r="E95" i="6"/>
  <c r="E33" i="6"/>
  <c r="E49" i="6"/>
  <c r="E65" i="6"/>
  <c r="E81" i="6"/>
  <c r="E18" i="6"/>
  <c r="E34" i="6"/>
  <c r="E50" i="6"/>
  <c r="E66" i="6"/>
  <c r="E82" i="6"/>
  <c r="E19" i="6"/>
  <c r="E35" i="6"/>
  <c r="E51" i="6"/>
  <c r="E67" i="6"/>
  <c r="E83" i="6"/>
  <c r="E20" i="6"/>
  <c r="E36" i="6"/>
  <c r="E52" i="6"/>
  <c r="E68" i="6"/>
  <c r="E84" i="6"/>
  <c r="E21" i="6"/>
  <c r="E37" i="6"/>
  <c r="E53" i="6"/>
  <c r="E69" i="6"/>
  <c r="E85" i="6"/>
  <c r="E22" i="6"/>
  <c r="E38" i="6"/>
  <c r="E54" i="6"/>
  <c r="E70" i="6"/>
  <c r="E86" i="6"/>
  <c r="E23" i="6"/>
  <c r="E39" i="6"/>
  <c r="E55" i="6"/>
  <c r="E71" i="6"/>
  <c r="E87" i="6"/>
  <c r="E24" i="6"/>
  <c r="E40" i="6"/>
  <c r="E56" i="6"/>
  <c r="E72" i="6"/>
  <c r="E88" i="6"/>
  <c r="E25" i="6"/>
  <c r="E41" i="6"/>
  <c r="E57" i="6"/>
  <c r="E73" i="6"/>
  <c r="E89" i="6"/>
  <c r="E26" i="6"/>
  <c r="E42" i="6"/>
  <c r="E58" i="6"/>
  <c r="E74" i="6"/>
  <c r="E90" i="6"/>
  <c r="E27" i="6"/>
  <c r="E43" i="6"/>
  <c r="E59" i="6"/>
  <c r="E75" i="6"/>
  <c r="E91" i="6"/>
  <c r="E28" i="6"/>
  <c r="E92" i="6"/>
  <c r="K103" i="2"/>
  <c r="L22" i="7"/>
  <c r="B100" i="7"/>
  <c r="M11" i="6"/>
  <c r="L101" i="7" l="1"/>
  <c r="F1001" i="6"/>
  <c r="L100" i="7"/>
  <c r="L103" i="7" s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106" i="2" s="1"/>
  <c r="J110" i="2" l="1"/>
  <c r="J108" i="2" s="1"/>
  <c r="J111" i="2"/>
  <c r="J109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<sst xmlns="http://schemas.openxmlformats.org/spreadsheetml/2006/main" count="1559" uniqueCount="338">
  <si>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</si>
  <si>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</si>
  <si>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</si>
  <si>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</si>
  <si>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</si>
  <si>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</si>
  <si>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</si>
  <si>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</si>
  <si>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</si>
  <si>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</si>
  <si>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</si>
  <si>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</si>
  <si>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</si>
  <si>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</si>
  <si>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</si>
  <si>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</si>
  <si>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</si>
  <si>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</si>
  <si>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</si>
  <si>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</si>
  <si>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</si>
  <si>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</si>
  <si>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</si>
  <si>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</si>
  <si>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</si>
  <si>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</si>
  <si>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</si>
  <si>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</si>
  <si>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</si>
  <si>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</si>
  <si>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</si>
  <si>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</si>
  <si>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</si>
  <si>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</si>
  <si>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</si>
  <si>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</si>
  <si>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</si>
  <si>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</si>
  <si>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</si>
  <si>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</si>
  <si>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</si>
  <si>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</si>
  <si>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</si>
  <si>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</si>
  <si>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</si>
  <si>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</si>
  <si>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</si>
  <si>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</si>
  <si>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</si>
  <si>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</si>
  <si>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</si>
  <si>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</si>
  <si>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</si>
  <si>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</si>
  <si>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</si>
  <si>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</si>
  <si>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</si>
  <si>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</si>
  <si>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</si>
  <si>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</si>
  <si>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</si>
  <si>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</si>
  <si>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</si>
  <si>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</si>
  <si>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</si>
  <si>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</si>
  <si>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</si>
  <si>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</si>
  <si>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</si>
  <si>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</si>
  <si>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</si>
  <si>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</si>
  <si>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</si>
  <si>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</si>
  <si>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</si>
  <si>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</si>
  <si>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</si>
  <si>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</si>
  <si>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</si>
  <si>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</si>
  <si>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USD</t>
  </si>
  <si>
    <t>Total Invoice USD</t>
  </si>
  <si>
    <t>Total Order THB</t>
  </si>
  <si>
    <t>Total Invoice THB</t>
  </si>
  <si>
    <t>JPY</t>
  </si>
  <si>
    <t>Exchange Rate THB-THB</t>
  </si>
  <si>
    <t xml:space="preserve">4 - </t>
  </si>
  <si>
    <t xml:space="preserve">5 - </t>
  </si>
  <si>
    <t>RepList</t>
  </si>
  <si>
    <r>
      <t>Invoice Template 24-</t>
    </r>
    <r>
      <rPr>
        <b/>
        <sz val="12"/>
        <color theme="1"/>
        <rFont val="Segoe UI"/>
        <family val="2"/>
      </rPr>
      <t>05</t>
    </r>
    <r>
      <rPr>
        <b/>
        <sz val="12"/>
        <color theme="9" tint="-0.249977111117893"/>
        <rFont val="Segoe UI"/>
        <family val="2"/>
      </rPr>
      <t>C</t>
    </r>
  </si>
  <si>
    <t>Didi</t>
  </si>
  <si>
    <t>Mina</t>
  </si>
  <si>
    <t>Moss</t>
  </si>
  <si>
    <t>Leo</t>
  </si>
  <si>
    <t>Sunny</t>
  </si>
  <si>
    <t>Nine</t>
  </si>
  <si>
    <t>jssourcings</t>
  </si>
  <si>
    <t>Sam4 Kong4</t>
  </si>
  <si>
    <t>Bang Rak 152 Chartered Square Building</t>
  </si>
  <si>
    <t>10500 Bangkok</t>
  </si>
  <si>
    <t>Tel: +66 0967325866</t>
  </si>
  <si>
    <t>Email: jssourcings4@gmail.com</t>
  </si>
  <si>
    <t>AERRD</t>
  </si>
  <si>
    <t>AERRD-000000</t>
  </si>
  <si>
    <t>Pair of flexible clear acrylic retainer ear studs, 20g (0.8mm) with flat disk top and ultra soft silicon butterflies</t>
  </si>
  <si>
    <t>ANBBC25</t>
  </si>
  <si>
    <t>ANBBC25-B01000</t>
  </si>
  <si>
    <t>Crystal Color: Clear</t>
  </si>
  <si>
    <t>Bio - Flex nose bone, 20g (0.8mm) with a 2.5mm round top with bezel set SwarovskiⓇ crystal</t>
  </si>
  <si>
    <t>ANBBC25-B02000</t>
  </si>
  <si>
    <t>Crystal Color: AB</t>
  </si>
  <si>
    <t>ANSBC25</t>
  </si>
  <si>
    <t>ANSBC25-B01000</t>
  </si>
  <si>
    <t>Bio - Flex nose stud, 20g (0.8mm) with a 2.5mm round top with bezel set SwarovskiⓇ crystal</t>
  </si>
  <si>
    <t>ANSBC25-B02000</t>
  </si>
  <si>
    <t>ANSBC25-B03000</t>
  </si>
  <si>
    <t>Crystal Color: Rose</t>
  </si>
  <si>
    <t>ANSBC25-B09000</t>
  </si>
  <si>
    <t>Crystal Color: Amethyst</t>
  </si>
  <si>
    <t>ANSBC25-B15000</t>
  </si>
  <si>
    <t>Crystal Color: Emerald</t>
  </si>
  <si>
    <t>BB18B3</t>
  </si>
  <si>
    <t>BB18B3-P64F04</t>
  </si>
  <si>
    <t>Color: High Polish</t>
  </si>
  <si>
    <t>Length: 8mm</t>
  </si>
  <si>
    <t>PVD plated 316L steel eyebrow barbell, 18g (1mm) with two 3mm balls</t>
  </si>
  <si>
    <t>BB18B3-P64F06</t>
  </si>
  <si>
    <t>Length: 10mm</t>
  </si>
  <si>
    <t>BBC</t>
  </si>
  <si>
    <t>BBC-F11B01</t>
  </si>
  <si>
    <t>Length: 16mm</t>
  </si>
  <si>
    <t>316L steel tongue barbell, 14g (1.6mm) with a 6mm bezel set jewel ball on the top and a lower 6mm plain steel ball</t>
  </si>
  <si>
    <t>BBETB</t>
  </si>
  <si>
    <t>BBETB-F02A07</t>
  </si>
  <si>
    <t>Length: 6mm</t>
  </si>
  <si>
    <t>Color: Black</t>
  </si>
  <si>
    <t>Anodized surgical steel eyebrow or helix barbell, 16g (1.2mm) with two 3mm balls</t>
  </si>
  <si>
    <t>BBETB-F04A07</t>
  </si>
  <si>
    <t>BBFCS2</t>
  </si>
  <si>
    <t>BBFCS2-B07000</t>
  </si>
  <si>
    <t>Crystal Color: Blue Zircon</t>
  </si>
  <si>
    <t>BBFR6</t>
  </si>
  <si>
    <t>BBFR6-F11B01</t>
  </si>
  <si>
    <t>Surgical steel tongue barbell, 14g (1.6mm) with 6mm ferido glued multi crystal ball with resin cover and a 6mm plain steel ball</t>
  </si>
  <si>
    <t>BBIND</t>
  </si>
  <si>
    <t>BBIND-F21000</t>
  </si>
  <si>
    <t>Length: 38mm</t>
  </si>
  <si>
    <t>316L steel Industrial barbell, 14g (1.6mm) with two 5mm balls</t>
  </si>
  <si>
    <t>BBITBXL</t>
  </si>
  <si>
    <t>BBITBXL-F25A07</t>
  </si>
  <si>
    <t>Length: 48mm</t>
  </si>
  <si>
    <t>Extra long PVD plated surgical steel industrial barbell, 14g (1.6mm) with two 5mm balls</t>
  </si>
  <si>
    <t>BBITCN</t>
  </si>
  <si>
    <t>BBITCN-F19A07</t>
  </si>
  <si>
    <t>Length: 35mm</t>
  </si>
  <si>
    <t>Premium PVD plated surgical steel industrial Barbell, 14g (1.6mm) with two 5mm cones</t>
  </si>
  <si>
    <t>BBTC</t>
  </si>
  <si>
    <t>BBTC-F11P16</t>
  </si>
  <si>
    <t>Color: Black Anodized w/ Rose crystal</t>
  </si>
  <si>
    <t>Anodized surgical steel tongue barbell, 14g (1.6mm) with top 6mm jewel ball and lower 6mm steel ball</t>
  </si>
  <si>
    <t>BBUVDI</t>
  </si>
  <si>
    <t>BBUVDI-A32000</t>
  </si>
  <si>
    <t>Color: Pink</t>
  </si>
  <si>
    <t>BCR16G</t>
  </si>
  <si>
    <t>BCR16G-F04000</t>
  </si>
  <si>
    <t>316L Surgical steel ball closure ring, 16g (1.2mm) with a 4mm ball</t>
  </si>
  <si>
    <t>BCR18</t>
  </si>
  <si>
    <t>BCR18-F02000</t>
  </si>
  <si>
    <t>316L Surgical steel ball closure ring, 18g (1mm) with a 3mm ball</t>
  </si>
  <si>
    <t>BN18B3</t>
  </si>
  <si>
    <t>BN18B3-P64F04</t>
  </si>
  <si>
    <t>PVD plated 316L steel eyebrow banana, 18g (1mm) with two 3mm balls</t>
  </si>
  <si>
    <t>BNE20B</t>
  </si>
  <si>
    <t>BNE20B-F02000</t>
  </si>
  <si>
    <t>Surgical steel eyebrow banana, 20g (0.8mm) with two 3mm balls</t>
  </si>
  <si>
    <t>BNEBIN</t>
  </si>
  <si>
    <t>BNEBIN-F04000</t>
  </si>
  <si>
    <t>Surgical steel eyebrow banana, 16g (1.2mm) with two internally threaded 3mm balls</t>
  </si>
  <si>
    <t>BNEBIN-F06000</t>
  </si>
  <si>
    <t>BNET20B</t>
  </si>
  <si>
    <t>BNET20B-F02A12</t>
  </si>
  <si>
    <t>Color: Gold</t>
  </si>
  <si>
    <t>Anodized surgical steel eyebrow banana, 20g (0.8mm) with two 3mm balls</t>
  </si>
  <si>
    <t>BNET20B-F06A07</t>
  </si>
  <si>
    <t>BNET20B-F06A12</t>
  </si>
  <si>
    <t>BNETTB</t>
  </si>
  <si>
    <t>BNETTB-F02000</t>
  </si>
  <si>
    <t>Rose gold PVD plated surgical steel eyebrow banana, 16g (1.2mm) with two 3mm balls</t>
  </si>
  <si>
    <t>BNETTB-F04000</t>
  </si>
  <si>
    <t>BNOCC</t>
  </si>
  <si>
    <t>BNOCC-B10A07</t>
  </si>
  <si>
    <t>Crystal Color: Jet</t>
  </si>
  <si>
    <t>CB18B3</t>
  </si>
  <si>
    <t>CB18B3-F02000</t>
  </si>
  <si>
    <t>Surgical steel circular barbell, 18g (1mm) with two 3mm balls</t>
  </si>
  <si>
    <t>CB18B3-F08000</t>
  </si>
  <si>
    <t>Length: 12mm</t>
  </si>
  <si>
    <t>CB18CN3</t>
  </si>
  <si>
    <t>CB18CN3-F06000</t>
  </si>
  <si>
    <t>Surgical steel circular barbell, 18g (1mm) with two 3mm cones</t>
  </si>
  <si>
    <t>CBEBIN</t>
  </si>
  <si>
    <t>CBEBIN-F06000</t>
  </si>
  <si>
    <t>Surgical steel circular barbell, 16g (1.2mm) with two internally threaded 3mm balls</t>
  </si>
  <si>
    <t>CBETB</t>
  </si>
  <si>
    <t>CBETB-F06A07</t>
  </si>
  <si>
    <t>Premium PVD plated surgical steel circular barbell, 16g (1.2mm) with two 3mm balls</t>
  </si>
  <si>
    <t>CBETCN</t>
  </si>
  <si>
    <t>CBETCN-F06A07</t>
  </si>
  <si>
    <t>Premium PVD plated surgical steel circular barbell, 16g (1.2mm) with two 3mm cones</t>
  </si>
  <si>
    <t>CBT18B3</t>
  </si>
  <si>
    <t>CBT18B3-F04A07</t>
  </si>
  <si>
    <t>PVD plated surgical steel circular barbell 18g (1mm) with two 3mm balls</t>
  </si>
  <si>
    <t>CBT20B</t>
  </si>
  <si>
    <t>CBT20B-F04A12</t>
  </si>
  <si>
    <t>PVD plated surgical steel circular barbell 20g (0.8mm) with two 3mm balls</t>
  </si>
  <si>
    <t>FBNEVB</t>
  </si>
  <si>
    <t>FBNEVB-F04A07</t>
  </si>
  <si>
    <t>Bioflex eyebrow banana, 16g (1.2mm) with two 3mm balls</t>
  </si>
  <si>
    <t>FBNEVB-F04A08</t>
  </si>
  <si>
    <t>Color: White</t>
  </si>
  <si>
    <t>FBNEVCN</t>
  </si>
  <si>
    <t>FBNEVCN-F04A07</t>
  </si>
  <si>
    <t>Bioflex eyebrow banana, 16g (1.2mm) with two 3mm cones</t>
  </si>
  <si>
    <t>FBNUV</t>
  </si>
  <si>
    <t>FBNUV-F08A09</t>
  </si>
  <si>
    <t>Color: Clear</t>
  </si>
  <si>
    <t>Bioflex belly banana, 14g (1.6mm) with 5 and 8mm ball</t>
  </si>
  <si>
    <t>FTSI</t>
  </si>
  <si>
    <t>FTSI-D17A08</t>
  </si>
  <si>
    <t>Gauge: 18mm</t>
  </si>
  <si>
    <t>Silicone double flared flesh tunnel</t>
  </si>
  <si>
    <t>HCCR16</t>
  </si>
  <si>
    <t>HCCR16-B07000</t>
  </si>
  <si>
    <t>Surgical steel heart shaped ball closure ring, 16g (1.2mm) with 3mm bezel set crystal closure ball</t>
  </si>
  <si>
    <t>IPTR</t>
  </si>
  <si>
    <t>IPTR-L10A07</t>
  </si>
  <si>
    <t>Size: 10mm</t>
  </si>
  <si>
    <t>Anodized surgical steel fake plug with rubber O-Rings</t>
  </si>
  <si>
    <t>IPVRD</t>
  </si>
  <si>
    <t>IPVRD-L08A20</t>
  </si>
  <si>
    <t>Size: 8mm</t>
  </si>
  <si>
    <t>Color: Green</t>
  </si>
  <si>
    <t>Acrylic fake plug without rubber O-rings</t>
  </si>
  <si>
    <t>LB18CN3</t>
  </si>
  <si>
    <t>LB18CN3-F06000</t>
  </si>
  <si>
    <t>Surgical steel labret, 18g (1mm) with 3mm cone</t>
  </si>
  <si>
    <t>LBTB3</t>
  </si>
  <si>
    <t>LBTB3-F04A07</t>
  </si>
  <si>
    <t>Premium PVD plated surgical steel labret, 16g (1.2mm) with a 3mm ball</t>
  </si>
  <si>
    <t>LBTB3-F08A12</t>
  </si>
  <si>
    <t>NBRTD</t>
  </si>
  <si>
    <t>NBRTD-D31000</t>
  </si>
  <si>
    <t>Gauge: 0.8mm</t>
  </si>
  <si>
    <t>Clear acrylic flexible nose bone retainer, 22g (0.6mm) and 20g (0.8mm) with 2mm flat disk shaped top</t>
  </si>
  <si>
    <t>NSRTD</t>
  </si>
  <si>
    <t>NSRTD-000000</t>
  </si>
  <si>
    <t>Clear acrylic flexible nose stud retainer, 20g (0.8mm) with 2mm flat disk shaped top</t>
  </si>
  <si>
    <t>SELW16</t>
  </si>
  <si>
    <t>SELW16-F02000</t>
  </si>
  <si>
    <t>Annealed 316L steel seamless hoop ring with a twisted wire design, 16g (1.2mm)</t>
  </si>
  <si>
    <t>SPETB4</t>
  </si>
  <si>
    <t>SPETB4-F02A11</t>
  </si>
  <si>
    <t>Color: Rainbow</t>
  </si>
  <si>
    <t>Anodized surgical steel eyebrow spiral, 16g (1.2mm) with two 4mm balls</t>
  </si>
  <si>
    <t>SPETB4-F06A12</t>
  </si>
  <si>
    <t>SPETTB</t>
  </si>
  <si>
    <t>SPETTB-F04000</t>
  </si>
  <si>
    <t>Rose gold PVD plated surgical steel eyebrow spiral, 16g (1.2mm) with two 3mm balls</t>
  </si>
  <si>
    <t>UBNEBIN</t>
  </si>
  <si>
    <t>UBNEBIN-F06000</t>
  </si>
  <si>
    <t>Titanium G23 internally threaded banana, 1.2mm (16g) with two 3mm balls</t>
  </si>
  <si>
    <t>UCBEB</t>
  </si>
  <si>
    <t>UCBEB-F07000</t>
  </si>
  <si>
    <t>Length: 11mm</t>
  </si>
  <si>
    <t>Titanium G23 circular barbell, 16g (1.2mm) with two 3mm balls</t>
  </si>
  <si>
    <t>ULB4S</t>
  </si>
  <si>
    <t>ULB4S-F08000</t>
  </si>
  <si>
    <t>Titanium G23 labret, 16g (1.2mm) with a 4mm ball</t>
  </si>
  <si>
    <t>ULBB3IN</t>
  </si>
  <si>
    <t>ULBB3IN-F06000</t>
  </si>
  <si>
    <t>Titanium G23 internally threaded labret, 1.2mm (16g) with a 3mm ball</t>
  </si>
  <si>
    <t>ULBB3IN-F10000</t>
  </si>
  <si>
    <t>Length: 14mm</t>
  </si>
  <si>
    <t>XABN16G</t>
  </si>
  <si>
    <t>XABN16G-F06A09</t>
  </si>
  <si>
    <t>Pack of 10 pcs. of bioflex banana posts with external threading, 16g (1.2mm)</t>
  </si>
  <si>
    <t>XALB16G</t>
  </si>
  <si>
    <t>XALB16G-F06A09</t>
  </si>
  <si>
    <t>Pack of 10 pcs. of Flexible acrylic labret with external threading, 16g (1.2mm)</t>
  </si>
  <si>
    <t>XBT4G</t>
  </si>
  <si>
    <t>XBT4G-A07000</t>
  </si>
  <si>
    <t>Pack of 10 pcs. of 4mm anodized surgical steel balls with threading 1.6mm (14g)</t>
  </si>
  <si>
    <t>XBT4G-A11000</t>
  </si>
  <si>
    <t>XHJB3</t>
  </si>
  <si>
    <t>XHJB3-B06000</t>
  </si>
  <si>
    <t>Crystal Color: Aquamarine</t>
  </si>
  <si>
    <t>Pack of 10 pcs. of 3mm surgical steel half jewel balls with bezel set crystal with 1.2mm threading (16g)</t>
  </si>
  <si>
    <t>XJB3</t>
  </si>
  <si>
    <t>XJB3-B01000</t>
  </si>
  <si>
    <t>Pack of 10 pcs. of 3mm high polished surgical steel balls with bezel set crystal and with 1.2mm (16g) threading</t>
  </si>
  <si>
    <t>XSAB4</t>
  </si>
  <si>
    <t>XSAB4-A08000</t>
  </si>
  <si>
    <t>Set of 10 pcs. of 4mm acrylic ball in solid colors with 14g (1.6mm) threading</t>
  </si>
  <si>
    <t>XSACN3</t>
  </si>
  <si>
    <t>XSACN3-A08000</t>
  </si>
  <si>
    <t>Set of 10 pcs. of 3mm solid color acrylic cones with 16g (1.2mm) threading</t>
  </si>
  <si>
    <t>XTBN14G</t>
  </si>
  <si>
    <t>XTBN14G-F04A07</t>
  </si>
  <si>
    <t>Pack of 10 pcs. of anodized 316L steel belly banana posts - threading 1.6mm (14g)</t>
  </si>
  <si>
    <t>XUCB16G</t>
  </si>
  <si>
    <t>XUCB16G-F04000</t>
  </si>
  <si>
    <t xml:space="preserve">Pack of 10 pcs. of high polished titanium G23 circular barbell posts threading 16g (1.2mm) </t>
  </si>
  <si>
    <t>XUVB4</t>
  </si>
  <si>
    <t>XUVB4-A07000</t>
  </si>
  <si>
    <t>Set of 10 pcs. of 4mm acrylic UV balls with 14g (1.6mm) threading</t>
  </si>
  <si>
    <t>XUVCN3</t>
  </si>
  <si>
    <t>XUVCN3-A32000</t>
  </si>
  <si>
    <t>Set of 10 pcs. of 3mm acrylic UV cones with 16g (1.2mm) threading</t>
  </si>
  <si>
    <t>XUVCN4</t>
  </si>
  <si>
    <t>XUVCN4-A07000</t>
  </si>
  <si>
    <t>Set of 10 pcs. of 4mm acrylic UV cones with 14g (1.6mm) threading</t>
  </si>
  <si>
    <t>XUVCN4-A09000</t>
  </si>
  <si>
    <t>XUVCN4-A20000</t>
  </si>
  <si>
    <t>XUVCN4-A42000</t>
  </si>
  <si>
    <t>Color: Red</t>
  </si>
  <si>
    <t>BBINDX14A</t>
  </si>
  <si>
    <t>FTSI11/16</t>
  </si>
  <si>
    <t>IPTR10</t>
  </si>
  <si>
    <t>Surgical steel tongue barbell, 14g (1.6mm) with a lower 5mm steel ball and with 6.2mm flat top with ferido glued crystal without resin cover - length 5/8'' (16mm)</t>
  </si>
  <si>
    <t>Surgical steel tongue barbell, 14g (1.6mm) with 5mm acrylic UV dice - length 5/8'' (16mm)</t>
  </si>
  <si>
    <t>Clear bio flexible belly banana, 14g (1.6mm) with a 5mm and a 10mm jewel ball - length 5/8'' (16mm) ''cut to fit to your size''</t>
  </si>
  <si>
    <t>Thirteen Thousand Four Hundred Thirty-Five and 73/100 THB</t>
  </si>
  <si>
    <t>54640</t>
  </si>
  <si>
    <t xml:space="preserve">Credit 90 Days from the day order is picked up. </t>
  </si>
  <si>
    <t>Due Date</t>
  </si>
  <si>
    <t>Pick up at the Shop: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</si>
  <si>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</si>
  <si>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Seven Thousand Six Hundred Twenty and 19/100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</si>
</sst>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  <numFmt numFmtId="169" formatCode="[$-409]d\-mmm\-yy;@"/>
  </numFmts>
  <fonts count="4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9" tint="-0.249977111117893"/>
      <name val="Segoe UI"/>
      <family val="2"/>
    </font>
    <font>
      <b/>
      <sz val="10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39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4" fillId="0" borderId="0" applyNumberForma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</cellStyleXfs>
  <cellXfs count="184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3" fillId="7" borderId="0" xfId="0" applyFont="1" applyFill="1"/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2" fontId="4" fillId="2" borderId="0" xfId="0" applyNumberFormat="1" applyFont="1" applyFill="1" applyAlignment="1">
      <alignment horizontal="right"/>
    </xf>
    <xf numFmtId="0" fontId="4" fillId="2" borderId="3" xfId="0" applyFont="1" applyFill="1" applyBorder="1"/>
    <xf numFmtId="1" fontId="4" fillId="2" borderId="8" xfId="0" applyNumberFormat="1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vertical="center"/>
    </xf>
    <xf numFmtId="169" fontId="45" fillId="2" borderId="7" xfId="61" applyNumberFormat="1" applyFont="1" applyFill="1" applyBorder="1" applyAlignment="1">
      <alignment horizontal="center" vertical="center"/>
    </xf>
    <xf numFmtId="1" fontId="21" fillId="2" borderId="6" xfId="61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vertical="center"/>
    </xf>
    <xf numFmtId="1" fontId="4" fillId="2" borderId="2" xfId="0" applyNumberFormat="1" applyFont="1" applyFill="1" applyBorder="1" applyAlignment="1">
      <alignment vertical="center"/>
    </xf>
    <xf numFmtId="1" fontId="21" fillId="2" borderId="2" xfId="61" applyNumberFormat="1" applyFont="1" applyFill="1" applyBorder="1" applyAlignment="1">
      <alignment vertical="center"/>
    </xf>
    <xf numFmtId="1" fontId="21" fillId="2" borderId="1" xfId="61" applyNumberFormat="1" applyFont="1" applyFill="1" applyBorder="1" applyAlignment="1">
      <alignment vertical="center"/>
    </xf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68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</cellXfs>
  <cellStyles count="5539">
    <cellStyle name="Comma 2" xfId="7" xr:uid="{07EBDB42-8F92-4BFB-B91E-1F84BA0118C6}"/>
    <cellStyle name="Comma 2 2" xfId="4409" xr:uid="{150297A4-B598-44A0-B5E6-18EB6CA99D00}"/>
    <cellStyle name="Comma 2 2 2" xfId="4924" xr:uid="{CFA7F673-45FE-4E31-9873-3000A6A9AABA}"/>
    <cellStyle name="Comma 2 2 2 2" xfId="5494" xr:uid="{E888A15C-FA30-4EC5-9D92-EF41CCDD35D1}"/>
    <cellStyle name="Comma 2 2 3" xfId="4806" xr:uid="{AC2E39C4-99BC-4353-BCBD-56EFDB9502FF}"/>
    <cellStyle name="Comma 2 2 4" xfId="5519" xr:uid="{ACE476BD-B364-4526-884F-EC5427E7B3C3}"/>
    <cellStyle name="Comma 2 2 5" xfId="5534" xr:uid="{4BDE632F-E6BB-4D4C-8380-C80A5B11B66A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5" xr:uid="{62EB28DD-A1A6-4C22-B7CA-9A4B2B70EFEA}"/>
    <cellStyle name="Comma 3 2 2 2" xfId="5495" xr:uid="{D19FDB90-2731-4A15-8D46-BAC80247E071}"/>
    <cellStyle name="Comma 3 2 3" xfId="5493" xr:uid="{57BF2ADD-C563-48B3-A91F-82A01537C3E0}"/>
    <cellStyle name="Comma 3 2 4" xfId="5520" xr:uid="{4D28EC13-EC98-47D9-9EF6-989682412AF2}"/>
    <cellStyle name="Comma 3 2 5" xfId="5535" xr:uid="{C2649B6F-2B54-49D0-964F-4CBF2FDAA3F0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4" xr:uid="{4CF22DB6-EAD2-4839-87B2-E4D85BD55D07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00" xr:uid="{B6E10B48-CE68-4B83-9A12-41435F502E5D}"/>
    <cellStyle name="Currency 11 5 3" xfId="4889" xr:uid="{5BAB4882-89D9-45D5-8DA3-E8C2508075C5}"/>
    <cellStyle name="Currency 11 5 3 2" xfId="5484" xr:uid="{5A39A7FC-9023-4FC6-888E-D8B2C8A51F82}"/>
    <cellStyle name="Currency 11 5 3 3" xfId="4926" xr:uid="{A8BA1E07-51E4-4AC5-89B7-EF917872865B}"/>
    <cellStyle name="Currency 11 5 4" xfId="4866" xr:uid="{1840A165-DE4D-4C96-81EA-BF3D74DD52BA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8" xr:uid="{5FFD13D5-4D36-44C9-93E9-105D5DEF146E}"/>
    <cellStyle name="Currency 13 4" xfId="4295" xr:uid="{BA07601C-D51B-4BC1-8732-754F15EBA5CA}"/>
    <cellStyle name="Currency 13 4 2" xfId="4578" xr:uid="{8EEB68E9-B27C-4202-B3AF-AF92F10EC3A6}"/>
    <cellStyle name="Currency 13 5" xfId="4927" xr:uid="{1E64C0D5-8293-42BE-A680-F9BC8E241C59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9" xr:uid="{0A5E4064-00F4-4A87-8807-FFBB23A488F0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265C75B1-CF3F-47BE-A123-375CE9D7FB12}"/>
    <cellStyle name="Currency 2 6" xfId="4685" xr:uid="{CE4C2BFC-1BB8-406E-89BF-77A554F9CCA3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1" xr:uid="{976F51E2-1F23-49CA-B69C-BC6B6503B9CA}"/>
    <cellStyle name="Currency 4 5 3" xfId="4890" xr:uid="{819CAFA6-42D2-492F-BD04-B0BC0C8771B6}"/>
    <cellStyle name="Currency 4 5 3 2" xfId="5485" xr:uid="{6D73E0F6-94E4-4461-A400-B95B46823146}"/>
    <cellStyle name="Currency 4 5 3 3" xfId="4930" xr:uid="{8B15C9B9-98A0-4DB1-BAD4-639F37981686}"/>
    <cellStyle name="Currency 4 5 4" xfId="4867" xr:uid="{F8990D35-6D37-488D-8FC8-C3624F291495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2" xr:uid="{7AD32035-7A68-4B62-B12D-6C672D98AA4B}"/>
    <cellStyle name="Currency 5 3 2 2" xfId="5475" xr:uid="{940EE379-9F00-4B02-A7B3-A4D5D1FCA670}"/>
    <cellStyle name="Currency 5 3 2 3" xfId="4932" xr:uid="{E4E8668C-D518-49FA-A6D3-167460F56F4C}"/>
    <cellStyle name="Currency 5 4" xfId="4931" xr:uid="{4BD3F525-0018-4A90-BA57-71919BFF6E92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3" xr:uid="{9FC1B3F3-8AC7-43C3-B0CE-529DC9EA206E}"/>
    <cellStyle name="Currency 6 3 3" xfId="4891" xr:uid="{8113BE5B-47B5-45FD-8808-B23DC6A8534F}"/>
    <cellStyle name="Currency 6 3 3 2" xfId="5486" xr:uid="{4F01A34D-79CC-40C0-AC4D-2D924A787FD6}"/>
    <cellStyle name="Currency 6 3 3 3" xfId="4933" xr:uid="{75DA634F-9429-4726-BCA0-56A78E937CB7}"/>
    <cellStyle name="Currency 6 3 4" xfId="4868" xr:uid="{FB6DA594-8DB7-4D53-9C40-DF8EA37AA9EA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5" xr:uid="{303107FD-2F2C-4262-8114-5C61223BA067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6" xr:uid="{74A22BB0-0AF1-4DCD-828C-EBE344032D99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4" xr:uid="{C2817743-2661-4476-B1DE-8D41F08D4B1E}"/>
    <cellStyle name="Currency 9 5 3" xfId="4892" xr:uid="{FDD74E83-718A-459E-8B36-2390869D3719}"/>
    <cellStyle name="Currency 9 5 4" xfId="4869" xr:uid="{1957D4DE-AEC1-4229-A8D8-D1DCF3F9A497}"/>
    <cellStyle name="Currency 9 6" xfId="4439" xr:uid="{8342876A-405C-4CEC-8691-EE7DFE839E1E}"/>
    <cellStyle name="Hyperlink 2" xfId="6" xr:uid="{6CFFD761-E1C4-4FFC-9C82-FDD569F38491}"/>
    <cellStyle name="Hyperlink 2 2" xfId="5528" xr:uid="{DC3222AF-1426-4194-9EB1-6B9FC0A70935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3" xr:uid="{BFE96E85-EFB3-4E2D-9EA5-A58168091359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4" xr:uid="{285B92FE-4E31-45FB-8B95-7758250BC7A5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9" xr:uid="{C50DF8C7-554D-481B-82D9-E6533406E2B3}"/>
    <cellStyle name="Normal 10 2 2 6 4 3" xfId="4845" xr:uid="{253ECCFF-A7B6-48D1-8D2D-70C0169410BA}"/>
    <cellStyle name="Normal 10 2 2 6 4 4" xfId="4817" xr:uid="{4AD90638-001D-42CC-B6C6-FB069B431BC1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80" xr:uid="{626BB2CB-646B-4360-96FA-75CBE498416A}"/>
    <cellStyle name="Normal 10 2 3 5 4 3" xfId="4846" xr:uid="{31DE92FC-2CA9-4690-9099-44C9FC5D1379}"/>
    <cellStyle name="Normal 10 2 3 5 4 4" xfId="4818" xr:uid="{48F4ACC5-67BF-42F9-87C9-6F397CA744ED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8" xr:uid="{72AEBD31-F30F-4A91-94AE-727ED8E9BBC4}"/>
    <cellStyle name="Normal 10 2 7 4 3" xfId="4847" xr:uid="{DDDF689C-3017-433D-A57E-F804467A0672}"/>
    <cellStyle name="Normal 10 2 7 4 4" xfId="4816" xr:uid="{CF697894-C003-4529-BA17-67DFBEFECC3E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5" xr:uid="{B7CF2B45-671F-4FF2-B943-7D2A89CECBE9}"/>
    <cellStyle name="Normal 10 3 3 2 2 2 3" xfId="4706" xr:uid="{39FE5E2B-496B-4687-83AC-30E8DD17AD0C}"/>
    <cellStyle name="Normal 10 3 3 2 2 3" xfId="328" xr:uid="{03EA47A2-FCA6-493E-8BCB-8143C776488D}"/>
    <cellStyle name="Normal 10 3 3 2 2 3 2" xfId="4707" xr:uid="{600E59A8-2AFC-40B4-9448-6D0E9A06D2CA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8" xr:uid="{2417AE79-D551-47D2-8186-46927CBF81E6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9" xr:uid="{8D1F36E8-94BB-4C43-A1F6-03D1E89BF0DB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10" xr:uid="{B4E02E77-06ED-4210-BA89-F7B5E749436E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1" xr:uid="{92A1B2E4-3316-458D-AE1C-6492E3B52E6F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2" xr:uid="{BBBAD40F-7276-4BBA-A673-7B1818DF7EAA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8" xr:uid="{AE2934AA-AC8D-4952-A929-4AE2D2B205D5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7" xr:uid="{00F4CA8C-06DD-40B8-8A67-C5B14BB23843}"/>
    <cellStyle name="Normal 10 9 4" xfId="687" xr:uid="{B2FEB87C-CA84-46E0-B15C-D3D05C2A3E26}"/>
    <cellStyle name="Normal 10 9 4 2" xfId="4777" xr:uid="{A29134A4-890D-400C-887F-9037181C5D44}"/>
    <cellStyle name="Normal 10 9 4 3" xfId="4849" xr:uid="{D36C3B1E-52EE-4B25-A24D-E7D4E03D83C1}"/>
    <cellStyle name="Normal 10 9 4 4" xfId="4815" xr:uid="{7B09B78E-8DFD-425E-8EE5-8DE5AD877496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7" xr:uid="{2C08147A-E2C6-4644-995C-73B0D7EE35AB}"/>
    <cellStyle name="Normal 11 3 3" xfId="4893" xr:uid="{A75C3508-60F8-407E-B058-15B973B12989}"/>
    <cellStyle name="Normal 11 3 4" xfId="4870" xr:uid="{5E57CCA5-FE04-44F5-BD91-EA933E921633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8" xr:uid="{2CBB2EBD-1625-4623-9BD0-F40BD5C588A2}"/>
    <cellStyle name="Normal 13 2 3 3" xfId="4894" xr:uid="{E9E2B366-935B-4848-A8AF-B338928C43AE}"/>
    <cellStyle name="Normal 13 2 3 4" xfId="4871" xr:uid="{E395C416-631F-4D92-BC3B-D4CEE28408A8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1" xr:uid="{F5B9C017-EA7A-4BCA-A2BA-6B9E7A4CDEA1}"/>
    <cellStyle name="Normal 13 3 5" xfId="4895" xr:uid="{2F31CFB0-8B09-47C6-8862-C00C51CD2816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9" xr:uid="{3666C821-CEE4-4D77-98D4-9AFEEF778F7B}"/>
    <cellStyle name="Normal 14 4 3" xfId="4896" xr:uid="{C24B4C82-C7A0-4415-A258-E5B0474A1FCB}"/>
    <cellStyle name="Normal 14 4 4" xfId="4872" xr:uid="{C977834E-9D91-4405-8C55-4E5A9E7041BB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2" xr:uid="{49FDD5B0-F4E3-46D3-A5B2-DFDA4A56F83D}"/>
    <cellStyle name="Normal 15 3 5" xfId="4898" xr:uid="{CC730B93-299C-4842-B533-52F08072A0AA}"/>
    <cellStyle name="Normal 15 4" xfId="4317" xr:uid="{8D39809D-26D4-4C6B-9648-4D8B4EE914CC}"/>
    <cellStyle name="Normal 15 4 2" xfId="4589" xr:uid="{64FD5A7D-8B84-4992-9D1F-34D88340CC06}"/>
    <cellStyle name="Normal 15 4 2 2" xfId="4770" xr:uid="{FA11424F-07F4-4B22-976F-EA9FB0F9A46B}"/>
    <cellStyle name="Normal 15 4 3" xfId="4897" xr:uid="{2D88ADF9-E7FE-4EC9-9D5C-B3A310ED4A3F}"/>
    <cellStyle name="Normal 15 4 4" xfId="4873" xr:uid="{51612446-FD2C-4595-BE29-52EB364C1FB6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3" xr:uid="{89EEB51F-AC2F-4569-A06F-E2D47DF483F8}"/>
    <cellStyle name="Normal 16 2 5" xfId="4899" xr:uid="{44E6429A-AF82-4BE2-8B08-E6451A522027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4" xr:uid="{1C4F059C-5F31-48B8-BD86-D51782CCAB35}"/>
    <cellStyle name="Normal 17 2 5" xfId="4900" xr:uid="{165F64E6-B0F4-4C81-8BB5-20739E673F16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1" xr:uid="{50C75CEF-6E96-47A9-B30E-A377CC12A8C8}"/>
    <cellStyle name="Normal 18 3 3" xfId="4901" xr:uid="{45E709A3-92C7-4BC5-AA5A-228CF4BB8A6D}"/>
    <cellStyle name="Normal 18 3 4" xfId="4874" xr:uid="{A6D8A1B4-C105-4086-A104-3FDC44586841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00" xr:uid="{D0525C0C-A727-4848-AD40-A5D93F49429D}"/>
    <cellStyle name="Normal 2 2 3 2 2 2" xfId="4833" xr:uid="{011EEC84-1C85-43DE-A83C-71F9AA9B70C3}"/>
    <cellStyle name="Normal 2 2 3 2 2 3" xfId="5521" xr:uid="{EAC40D12-09DF-4208-AA0D-C2F0CCE37EEE}"/>
    <cellStyle name="Normal 2 2 3 2 2 4" xfId="5536" xr:uid="{61208C2E-81A7-4A20-9300-B09E56F3C127}"/>
    <cellStyle name="Normal 2 2 3 2 3" xfId="4919" xr:uid="{0D1AAD81-372F-4318-888D-5B9540E54C66}"/>
    <cellStyle name="Normal 2 2 3 2 4" xfId="5474" xr:uid="{51686260-1F43-406D-9F34-FDFDE77EDCE4}"/>
    <cellStyle name="Normal 2 2 3 3" xfId="4698" xr:uid="{BCA08365-A52F-4C77-A7C6-82D7B5C3E584}"/>
    <cellStyle name="Normal 2 2 3 4" xfId="4875" xr:uid="{E7270188-A8B3-4C04-92D9-90247AB6473F}"/>
    <cellStyle name="Normal 2 2 3 5" xfId="4864" xr:uid="{6159E042-BA11-496A-9B6F-26FCF1BD34BC}"/>
    <cellStyle name="Normal 2 2 4" xfId="4324" xr:uid="{8879226F-2111-4565-AF46-876A7BE55D44}"/>
    <cellStyle name="Normal 2 2 4 2" xfId="4595" xr:uid="{2D91A38E-CD3B-44CD-BF6E-21C05E055A25}"/>
    <cellStyle name="Normal 2 2 4 2 2" xfId="4772" xr:uid="{FDEEFE55-9AA5-4E79-814C-A7F03CF2FD71}"/>
    <cellStyle name="Normal 2 2 4 3" xfId="4902" xr:uid="{821C17BB-61D4-443B-9ABC-937CD72CBA83}"/>
    <cellStyle name="Normal 2 2 4 4" xfId="4876" xr:uid="{56314BD3-081A-4DC2-A5F8-75C6C982BB23}"/>
    <cellStyle name="Normal 2 2 5" xfId="4454" xr:uid="{598C08F5-11D4-4448-A08A-BF99F7CDF576}"/>
    <cellStyle name="Normal 2 2 5 2" xfId="4832" xr:uid="{0B8ADAB2-E64F-4292-8EE9-331688EFA611}"/>
    <cellStyle name="Normal 2 2 6" xfId="4922" xr:uid="{E5254473-79CA-4D09-916F-49AE9D38CCD9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4" xr:uid="{8186BE7F-77A3-4731-AAF5-AC56435E5A20}"/>
    <cellStyle name="Normal 2 3 2 3 3" xfId="4904" xr:uid="{239D253D-A929-432D-AE78-E39B210D629B}"/>
    <cellStyle name="Normal 2 3 2 3 4" xfId="4877" xr:uid="{4635E352-AAFF-4041-8A0C-BF88EB790A84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3" xr:uid="{F5C0ECEE-2EEA-437C-80E0-38B114826FE0}"/>
    <cellStyle name="Normal 2 3 6 3" xfId="4903" xr:uid="{4F0B1E14-BEAD-4A68-A28D-C2ECCDF914A2}"/>
    <cellStyle name="Normal 2 3 6 4" xfId="4878" xr:uid="{D47D2C91-AD7A-43F1-831E-B4A4023E4AA5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2" xr:uid="{38803BAE-130F-4634-B6DB-D56D214D3044}"/>
    <cellStyle name="Normal 2 4 4" xfId="4458" xr:uid="{68194DA7-C351-4737-A6E2-1FA81ADAED31}"/>
    <cellStyle name="Normal 2 4 5" xfId="4923" xr:uid="{C5382E25-6E47-46B0-AE33-D0C194A7E776}"/>
    <cellStyle name="Normal 2 4 6" xfId="4921" xr:uid="{91F46B46-9905-4F34-BFA2-FA9D3A7D5B8D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2" xr:uid="{3353CA27-8A72-4C8E-98B4-04A821D29804}"/>
    <cellStyle name="Normal 2 5 3" xfId="4543" xr:uid="{4AF2022B-5ED7-4D45-893D-83AF6474317F}"/>
    <cellStyle name="Normal 2 5 3 2" xfId="4801" xr:uid="{DA5F6FFF-728E-4F24-8B4F-00390E31DA92}"/>
    <cellStyle name="Normal 2 5 3 3" xfId="4915" xr:uid="{0AB539FA-FA37-44B5-AA2D-E8BD351F5553}"/>
    <cellStyle name="Normal 2 5 3 4" xfId="5471" xr:uid="{027BC4CD-BF5D-4F9B-A055-4212776F406C}"/>
    <cellStyle name="Normal 2 5 3 4 2" xfId="5515" xr:uid="{AE653770-C24B-4468-A4DA-A25726EF0EB3}"/>
    <cellStyle name="Normal 2 5 4" xfId="4834" xr:uid="{BA452CE3-8E98-42E9-BD6B-A023650748CA}"/>
    <cellStyle name="Normal 2 5 5" xfId="4830" xr:uid="{BE0E8C56-AC5E-44C6-BD36-51848F2518A4}"/>
    <cellStyle name="Normal 2 5 6" xfId="4829" xr:uid="{2234B902-3295-427E-ABD2-9F8FE519996D}"/>
    <cellStyle name="Normal 2 5 7" xfId="4918" xr:uid="{9473D9C0-3527-438C-B971-C9FC0B0EC011}"/>
    <cellStyle name="Normal 2 5 8" xfId="4888" xr:uid="{50FB4415-ECE7-4607-9EB3-8A339AD4278C}"/>
    <cellStyle name="Normal 2 6" xfId="3736" xr:uid="{062F5EAA-23BD-48A8-8B68-75D1E89C1A45}"/>
    <cellStyle name="Normal 2 6 2" xfId="4559" xr:uid="{E258376E-FD3C-449C-AEEB-382F70BAADD5}"/>
    <cellStyle name="Normal 2 6 2 2" xfId="4687" xr:uid="{CE8AF9D2-0191-416F-B5C4-F702F89E7FEE}"/>
    <cellStyle name="Normal 2 6 3" xfId="4690" xr:uid="{7F6379F5-7E06-4315-A958-0AE1D907913F}"/>
    <cellStyle name="Normal 2 6 3 2" xfId="5503" xr:uid="{13BF9B77-FDD3-4470-A512-4F1111475C39}"/>
    <cellStyle name="Normal 2 6 4" xfId="4835" xr:uid="{10358C56-DA71-4990-8A30-942F682937BD}"/>
    <cellStyle name="Normal 2 6 5" xfId="4827" xr:uid="{57E4D523-E513-4CC7-827F-3B63463CE488}"/>
    <cellStyle name="Normal 2 6 5 2" xfId="4879" xr:uid="{9469F6AD-F2B2-459C-8027-D45AAFA69DFB}"/>
    <cellStyle name="Normal 2 6 6" xfId="4813" xr:uid="{3965AD1E-C0C4-4888-8055-5F79A6C033CB}"/>
    <cellStyle name="Normal 2 6 7" xfId="5490" xr:uid="{D817591E-787D-4C7F-9FF5-5ACAA8163AA1}"/>
    <cellStyle name="Normal 2 6 8" xfId="5499" xr:uid="{0A51F878-2D81-4B08-9BF5-08299C93C0A0}"/>
    <cellStyle name="Normal 2 6 9" xfId="4686" xr:uid="{5471D096-B36A-475F-AF38-836B917E3A35}"/>
    <cellStyle name="Normal 2 7" xfId="4406" xr:uid="{8D366A65-FEDC-4227-BE49-6A36FE242731}"/>
    <cellStyle name="Normal 2 7 2" xfId="4713" xr:uid="{4B3DFA27-757A-4763-A24C-C5A4499D759C}"/>
    <cellStyle name="Normal 2 7 3" xfId="4836" xr:uid="{468B57CC-F732-4700-8E67-D9818FF7F597}"/>
    <cellStyle name="Normal 2 7 4" xfId="5472" xr:uid="{85E95C97-04D6-485D-AB9D-CB3ED0D4284B}"/>
    <cellStyle name="Normal 2 7 5" xfId="4688" xr:uid="{2657B048-14B7-4428-AF32-A636689C57BD}"/>
    <cellStyle name="Normal 2 8" xfId="4762" xr:uid="{5E9691E3-2BA7-4FE7-9C0A-26E1C702E593}"/>
    <cellStyle name="Normal 2 9" xfId="4831" xr:uid="{EAF9D781-4567-452B-9CE7-2468EEE9C95A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7" xr:uid="{64DF4D73-AE14-466F-A249-B76BECA24A09}"/>
    <cellStyle name="Normal 20 2 2 5" xfId="4913" xr:uid="{C876B8CA-F7C5-4701-9A59-7F69011F2F90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6" xr:uid="{258E1E36-275A-475D-A008-EFA2E4636DBC}"/>
    <cellStyle name="Normal 20 2 6" xfId="4912" xr:uid="{8DF0B1E5-BA14-4B2F-9636-08EC2B30E44C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5" xr:uid="{CA879295-1AE4-41F1-8C49-814CFB3BD176}"/>
    <cellStyle name="Normal 20 4 3" xfId="4905" xr:uid="{7C515562-4A81-4FD0-B2CB-B8E3B086B9F4}"/>
    <cellStyle name="Normal 20 4 4" xfId="4880" xr:uid="{E7979D2D-5012-4CA7-865F-534D30837113}"/>
    <cellStyle name="Normal 20 5" xfId="4468" xr:uid="{8FB8BD1E-8933-4262-8885-0601B296D845}"/>
    <cellStyle name="Normal 20 5 2" xfId="5496" xr:uid="{73E03AD1-E04B-4C34-BBF7-12F8AA40A03B}"/>
    <cellStyle name="Normal 20 6" xfId="4802" xr:uid="{BF9383ED-A821-4B93-AC7C-560783E8500F}"/>
    <cellStyle name="Normal 20 7" xfId="4865" xr:uid="{8C3F83BF-294B-48AC-9B18-3C4BBD0D107B}"/>
    <cellStyle name="Normal 20 8" xfId="4886" xr:uid="{80EABF37-9739-410D-A3D7-878DF79FE134}"/>
    <cellStyle name="Normal 20 9" xfId="4885" xr:uid="{279A8396-7B3B-4BB0-8E75-EB7893EBCA78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5" xr:uid="{344ADD7E-099D-49E4-9D10-12506668AC1A}"/>
    <cellStyle name="Normal 21 3 2 2" xfId="5525" xr:uid="{E977608D-3A9B-4518-81CF-427F908FD867}"/>
    <cellStyle name="Normal 21 3 3" xfId="4714" xr:uid="{5262A4AB-BA28-4769-BD81-EDB48485013F}"/>
    <cellStyle name="Normal 21 4" xfId="4469" xr:uid="{BBBF06E8-86E3-4B41-B53F-687957D82874}"/>
    <cellStyle name="Normal 21 4 2" xfId="5526" xr:uid="{8A72CAE6-AD98-4D91-96AC-E0AB4A995C7F}"/>
    <cellStyle name="Normal 21 4 3" xfId="4785" xr:uid="{4B3E6826-8025-4161-BDF7-64EC210EF1CD}"/>
    <cellStyle name="Normal 21 5" xfId="4906" xr:uid="{90D006FE-2729-4280-ADB7-B1E9E373E345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6" xr:uid="{C5E88F6F-9F62-4DC5-8B72-A519160A8163}"/>
    <cellStyle name="Normal 22 3 3" xfId="4487" xr:uid="{A8140693-B090-44C0-A1DB-C305F5FCCC2C}"/>
    <cellStyle name="Normal 22 3 4" xfId="4860" xr:uid="{73D0C60A-DCB5-4464-9607-EDD1F3149446}"/>
    <cellStyle name="Normal 22 4" xfId="3668" xr:uid="{1FC7FC2B-4DAF-48EB-BD08-6EBC158583EB}"/>
    <cellStyle name="Normal 22 4 10" xfId="5524" xr:uid="{BCF633C9-36E5-4608-88AA-D1758EFC159B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5" xr:uid="{AAD18925-B8E0-4952-AFA2-BC60C967F3AB}"/>
    <cellStyle name="Normal 22 4 3 3" xfId="4917" xr:uid="{C68D7435-A9AB-453F-898B-58D34281CB0F}"/>
    <cellStyle name="Normal 22 4 3 4" xfId="5506" xr:uid="{9A71A75D-2BFB-4868-AAAF-500E66757F5E}"/>
    <cellStyle name="Normal 22 4 3 5" xfId="5502" xr:uid="{2C24421E-1EE5-4F96-AC77-DEDB5FE7C29E}"/>
    <cellStyle name="Normal 22 4 3 6" xfId="4786" xr:uid="{19567D62-3230-4370-A8FC-0B84A34E6DAE}"/>
    <cellStyle name="Normal 22 4 4" xfId="4861" xr:uid="{7BF110F9-9787-4F89-BBE7-95D0166A0A6C}"/>
    <cellStyle name="Normal 22 4 5" xfId="4819" xr:uid="{81941079-B853-4F83-BCA1-7D19A963371A}"/>
    <cellStyle name="Normal 22 4 6" xfId="4810" xr:uid="{059351DC-EFDC-43BA-8C84-AB9624EEAD5F}"/>
    <cellStyle name="Normal 22 4 7" xfId="4809" xr:uid="{7DD08CB1-98AC-4F50-B83F-4D71B640C15D}"/>
    <cellStyle name="Normal 22 4 8" xfId="4808" xr:uid="{D74388A0-03CE-4398-BA58-79A0CCDC57C1}"/>
    <cellStyle name="Normal 22 4 9" xfId="4807" xr:uid="{B616249F-C6FA-4A00-BD29-714B27D58991}"/>
    <cellStyle name="Normal 22 5" xfId="4472" xr:uid="{97F37249-F920-4DF6-BF87-0C9CCDCCDF2D}"/>
    <cellStyle name="Normal 22 5 2" xfId="4907" xr:uid="{AD13A3F6-B5B7-4709-B00E-B6E26532849A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20" xr:uid="{D84BEC9B-A8E7-4AE7-944A-0034FAE2D9C0}"/>
    <cellStyle name="Normal 23 2 2 3" xfId="4862" xr:uid="{128FE69F-AD8F-4443-AE2A-689BD610D160}"/>
    <cellStyle name="Normal 23 2 2 4" xfId="4837" xr:uid="{DC706086-B4A5-42E0-BEA4-D0810E6B2DC5}"/>
    <cellStyle name="Normal 23 2 3" xfId="4572" xr:uid="{EA02A35C-556D-4352-B529-8B4731D40F41}"/>
    <cellStyle name="Normal 23 2 3 2" xfId="4820" xr:uid="{53FEB739-8154-4266-A79E-B7CCCA1760A1}"/>
    <cellStyle name="Normal 23 2 4" xfId="4881" xr:uid="{0C8142D7-976F-41E2-9511-CF3FC7AD25C8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7" xr:uid="{8394DB3F-58D9-48BA-BAE7-5A081B7524EA}"/>
    <cellStyle name="Normal 23 6" xfId="4908" xr:uid="{D012FBE1-E49D-44AE-A4D8-27BA3D36D86A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9" xr:uid="{3FC14F76-4414-4771-B8DC-4764A4E79714}"/>
    <cellStyle name="Normal 24 2 5" xfId="4910" xr:uid="{294CA97E-1BD3-45F8-B22E-BB4627D265BC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8" xr:uid="{A0DEDB15-7C1C-448D-A780-847469EFD306}"/>
    <cellStyle name="Normal 24 6" xfId="4909" xr:uid="{A06A37D4-EF99-4E58-9C6D-BBDEE352AEF2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5" xr:uid="{B5050EB4-1DB9-4233-AABE-1E6796DBB83A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5531" xr:uid="{A2DDF9BD-8426-456A-BFDD-BBBD939FC585}"/>
    <cellStyle name="Normal 25 5 2 2" xfId="4691" xr:uid="{8BC0F13D-D24B-49CD-B006-B95370FFCFEA}"/>
    <cellStyle name="Normal 25 5 3" xfId="4790" xr:uid="{14AEDBBD-5536-4A1A-9214-297EAB1A0CB4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9" xr:uid="{F6AC22D8-CE72-4F26-AD11-4CCDB12CA51C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4" xr:uid="{7831DA35-9D5C-4B3D-BD43-ADA855FA8960}"/>
    <cellStyle name="Normal 27 5" xfId="5488" xr:uid="{027288EB-2523-4183-814F-2695DF4221B4}"/>
    <cellStyle name="Normal 27 6" xfId="4804" xr:uid="{E34F9AEA-9E32-4B25-974E-1930F80927BF}"/>
    <cellStyle name="Normal 27 7" xfId="5500" xr:uid="{629D9CFC-79E2-43BF-B126-9F57FC8B8D4D}"/>
    <cellStyle name="Normal 27 8" xfId="4694" xr:uid="{3E28ECFA-ED67-446B-AE00-50603EA2950B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3" xr:uid="{08A76486-ABF0-446D-B562-193DB266512F}"/>
    <cellStyle name="Normal 3 2 5 3" xfId="5473" xr:uid="{5DC98A04-EEA8-45E2-9220-EA8EB40CCCE9}"/>
    <cellStyle name="Normal 3 2 5 4" xfId="4693" xr:uid="{391A9E57-A87A-4836-A4C0-B56CC3844FC7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9" xr:uid="{0FF96963-301C-458E-A1DD-DEF9C3C4D369}"/>
    <cellStyle name="Normal 3 4 2 3" xfId="5532" xr:uid="{A14AACB9-D7E9-465D-BF3D-816537D2EFD9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4840" xr:uid="{CDA452AB-A34C-474A-A5BA-D7435F471035}"/>
    <cellStyle name="Normal 3 5 3" xfId="4914" xr:uid="{9BB987B2-AD6A-4310-87EF-DCC63DEAA3CD}"/>
    <cellStyle name="Normal 3 5 4" xfId="4882" xr:uid="{89BD5552-3D87-4B18-A461-99385AD3C2E3}"/>
    <cellStyle name="Normal 3 6" xfId="83" xr:uid="{EC173372-2831-41ED-88C4-207DAEED39E8}"/>
    <cellStyle name="Normal 3 6 2" xfId="5504" xr:uid="{4545E63E-B935-4EEE-AF73-F30B50F12517}"/>
    <cellStyle name="Normal 3 6 2 2" xfId="5501" xr:uid="{DA3C21EA-4481-42DA-98A5-21F384E7600B}"/>
    <cellStyle name="Normal 3 6 2 3" xfId="5537" xr:uid="{00598F68-6046-4B2B-8807-A33F3359802E}"/>
    <cellStyle name="Normal 3 6 3" xfId="5511" xr:uid="{8498E1B2-A581-4208-95EF-E255832D6E1B}"/>
    <cellStyle name="Normal 3 6 3 2" xfId="5538" xr:uid="{5CCDA980-7CA8-4A5D-9ACE-F7ACA571F92B}"/>
    <cellStyle name="Normal 3 6 3 3" xfId="5533" xr:uid="{FDC5ED16-46F0-470E-88C4-6E256B8060E0}"/>
    <cellStyle name="Normal 3 6 4" xfId="4838" xr:uid="{32D09291-61B0-461E-B78A-82C6F3E5E981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7" xr:uid="{C9829F00-87FD-4674-A0A2-DB7B3CF44C9B}"/>
    <cellStyle name="Normal 4 2 3 2 3" xfId="5514" xr:uid="{3C5421D4-DF6A-4D53-A4F3-243D8C8E1871}"/>
    <cellStyle name="Normal 4 2 3 3" xfId="4566" xr:uid="{BE4FC7CD-F34D-4F1B-96B8-4C951C03170E}"/>
    <cellStyle name="Normal 4 2 3 3 2" xfId="4718" xr:uid="{0C32F7CD-05E8-41B5-80BB-CC4DD109DD57}"/>
    <cellStyle name="Normal 4 2 3 4" xfId="4719" xr:uid="{509EA018-F0D6-4035-A58F-55F383563FFA}"/>
    <cellStyle name="Normal 4 2 3 5" xfId="4720" xr:uid="{4F4E1E49-A885-4398-A07D-46C49F9EEBB2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1" xr:uid="{02A65902-916B-4012-94F0-A40E548467E4}"/>
    <cellStyle name="Normal 4 2 4 2 3" xfId="4863" xr:uid="{E5B80A4F-FCC3-4651-80C6-9F7DC435D290}"/>
    <cellStyle name="Normal 4 2 4 2 4" xfId="4828" xr:uid="{52035768-7584-4651-8150-52FF180BD269}"/>
    <cellStyle name="Normal 4 2 4 3" xfId="4567" xr:uid="{12E74042-91BB-4385-858A-F89982E395B7}"/>
    <cellStyle name="Normal 4 2 4 3 2" xfId="4791" xr:uid="{1F9507CD-D7B3-4188-A76D-C2FCBCEABDC1}"/>
    <cellStyle name="Normal 4 2 4 4" xfId="4883" xr:uid="{7F2218CA-5EF8-46F8-82DC-4C404C8B36AC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8" xr:uid="{9D0C7BF8-5DCF-4098-9D28-7A5591400CA8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7" xr:uid="{7010479F-5C16-42CD-A27A-78CAF2D105B3}"/>
    <cellStyle name="Normal 4 3 4" xfId="699" xr:uid="{76085EC5-0529-4D74-A1F6-0D35DFA8D307}"/>
    <cellStyle name="Normal 4 3 4 2" xfId="4482" xr:uid="{CA580C14-4467-4359-83FA-4F1DD5AAABF4}"/>
    <cellStyle name="Normal 4 3 4 2 2" xfId="5529" xr:uid="{142F4AA8-5AA4-423A-85B0-E00C348FAEDA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3" xr:uid="{5252C643-E7BF-4601-955F-AB6F2DF5D9BA}"/>
    <cellStyle name="Normal 4 4" xfId="3738" xr:uid="{FD6CD9AE-9EA2-45AF-84AA-DCD5B84564E0}"/>
    <cellStyle name="Normal 4 4 2" xfId="4281" xr:uid="{519939FC-48BF-4502-9F01-34B063D97408}"/>
    <cellStyle name="Normal 4 4 2 2" xfId="5522" xr:uid="{30B48B31-F876-48A6-95AB-1D163DBF77AB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0" xr:uid="{991C5CC3-D436-4D6A-9182-0D86280C422A}"/>
    <cellStyle name="Normal 4 4 4 3" xfId="4916" xr:uid="{76CA2BA2-E9B2-453B-A1CA-EC0C5A0CE9A6}"/>
    <cellStyle name="Normal 4 4 5" xfId="5512" xr:uid="{665290A4-E269-490B-87B8-A37E892B2ADF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7" xr:uid="{EF78910A-9E17-4B2F-A3A3-A7C9DCA33BDA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3" xr:uid="{9C708B0B-67D6-4243-A909-3576E61FEE64}"/>
    <cellStyle name="Normal 45 2" xfId="5492" xr:uid="{B2FC4842-20D3-4BB3-9328-8EF28E2210C8}"/>
    <cellStyle name="Normal 45 3" xfId="5491" xr:uid="{55E902D4-F71D-4184-866D-52D571C8FBD6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50" xr:uid="{732AD2B8-602B-4581-80D4-30D249A84B57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8" xr:uid="{EA0B137F-4611-4BDB-8547-0A319AC60DB6}"/>
    <cellStyle name="Normal 5 11 4" xfId="722" xr:uid="{808FA53A-B689-4E59-8801-716276933DAC}"/>
    <cellStyle name="Normal 5 11 4 2" xfId="4792" xr:uid="{EE6441F9-EB5C-4DE5-B9FF-23AD92CBAE2F}"/>
    <cellStyle name="Normal 5 11 4 3" xfId="4851" xr:uid="{0BE262FA-A6DD-4F63-B92B-2404334D8870}"/>
    <cellStyle name="Normal 5 11 4 4" xfId="4821" xr:uid="{71177090-C87A-4A51-83AA-64370F78865C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7" xr:uid="{47A1B484-DBB4-4E62-9E99-1DED40FDCDFE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36370E07-29C3-4E9D-9586-CD466B0D8E42}"/>
    <cellStyle name="Normal 5 2 2 2 2 2" xfId="4672" xr:uid="{DFBD2E0E-1BE5-4CF6-AE00-4B839ACC7ECA}"/>
    <cellStyle name="Normal 5 2 2 2 3" xfId="4673" xr:uid="{D6D7D2D0-EC4D-4748-9136-739F428B3FFA}"/>
    <cellStyle name="Normal 5 2 2 2 4" xfId="4841" xr:uid="{E6C693E4-D8DF-45EC-9505-77B133A1755D}"/>
    <cellStyle name="Normal 5 2 2 2 5" xfId="5469" xr:uid="{4ACBE7CA-CFAD-4DF2-BCA5-3A350BF36AE7}"/>
    <cellStyle name="Normal 5 2 2 2 6" xfId="4670" xr:uid="{981D1EE7-5283-4B2D-91B0-E8836959A233}"/>
    <cellStyle name="Normal 5 2 2 3" xfId="4674" xr:uid="{B1680B45-9888-483E-86B4-7778A1ACA616}"/>
    <cellStyle name="Normal 5 2 2 3 2" xfId="4675" xr:uid="{7FA772B5-6469-42E3-9DE8-5A7CF7F98079}"/>
    <cellStyle name="Normal 5 2 2 4" xfId="4676" xr:uid="{6A8EF491-F41B-4852-873E-5E68612DAD2F}"/>
    <cellStyle name="Normal 5 2 2 5" xfId="4689" xr:uid="{E574C589-07A6-41CE-AEB5-99B9D8A21101}"/>
    <cellStyle name="Normal 5 2 2 6" xfId="4811" xr:uid="{1CBD4807-8BE8-42DA-8F0D-534C2E36A4B9}"/>
    <cellStyle name="Normal 5 2 2 7" xfId="5497" xr:uid="{E23043E0-974C-4DB5-8600-A7341003B33E}"/>
    <cellStyle name="Normal 5 2 2 8" xfId="4669" xr:uid="{0D65177A-7503-43F5-93A3-8794E7E2A301}"/>
    <cellStyle name="Normal 5 2 3" xfId="4379" xr:uid="{3D93D95F-1BD9-416C-9A99-DD561FAA9933}"/>
    <cellStyle name="Normal 5 2 3 2" xfId="4645" xr:uid="{76A8864A-5186-4FC7-A979-D53475351AAC}"/>
    <cellStyle name="Normal 5 2 3 2 2" xfId="4679" xr:uid="{9C18F470-B52D-4940-AF21-28960081BC21}"/>
    <cellStyle name="Normal 5 2 3 2 3" xfId="4776" xr:uid="{AA41A4AA-8BBE-4326-A139-83544BA40CC2}"/>
    <cellStyle name="Normal 5 2 3 2 4" xfId="5470" xr:uid="{4FF36576-096A-4742-B9F7-3195EC004BEF}"/>
    <cellStyle name="Normal 5 2 3 2 5" xfId="4678" xr:uid="{5AAE6322-5E13-4E9D-89D3-F817AE448B8D}"/>
    <cellStyle name="Normal 5 2 3 3" xfId="4680" xr:uid="{789BD031-E7BB-484A-BD01-BC1287F17371}"/>
    <cellStyle name="Normal 5 2 3 3 2" xfId="4911" xr:uid="{A8F5049C-69C5-44E6-B50A-33E99402DD56}"/>
    <cellStyle name="Normal 5 2 3 4" xfId="4696" xr:uid="{2BE9221A-CC2B-4798-B0EE-DF91F59A8C0C}"/>
    <cellStyle name="Normal 5 2 3 4 2" xfId="4884" xr:uid="{48FA528D-4550-485C-8955-43F55A4661F3}"/>
    <cellStyle name="Normal 5 2 3 5" xfId="4812" xr:uid="{A90A6E27-D701-41AC-8EF6-6661DD0C724B}"/>
    <cellStyle name="Normal 5 2 3 6" xfId="5489" xr:uid="{CE616C50-D7F1-4AE9-82D5-B3A997CD234B}"/>
    <cellStyle name="Normal 5 2 3 7" xfId="5498" xr:uid="{17696963-DF33-4D3F-84CC-12AAF97A2FC1}"/>
    <cellStyle name="Normal 5 2 3 8" xfId="4677" xr:uid="{A344A09D-C7B2-4FA9-A6FF-DBA0B9F5344A}"/>
    <cellStyle name="Normal 5 2 4" xfId="4463" xr:uid="{3BDC48C5-D13C-4EC2-B528-694BF8E816E1}"/>
    <cellStyle name="Normal 5 2 4 2" xfId="4682" xr:uid="{3C22EC86-EC21-47C3-BC33-235F7FEA63B4}"/>
    <cellStyle name="Normal 5 2 4 3" xfId="4681" xr:uid="{D8AAC158-8FF4-4CA9-B5C5-AFEAF53992AD}"/>
    <cellStyle name="Normal 5 2 5" xfId="4683" xr:uid="{FDA61998-3FBC-468E-BF1B-79A088192673}"/>
    <cellStyle name="Normal 5 2 6" xfId="4668" xr:uid="{D7AAEF09-FF47-482C-9D40-87C9863997A3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9" xr:uid="{CDABF3A5-13F2-475D-AD13-BCE83C708290}"/>
    <cellStyle name="Normal 5 4 2 6 4 3" xfId="4852" xr:uid="{092DD1F6-76F0-4ACC-B1DE-3D0A02ADF87B}"/>
    <cellStyle name="Normal 5 4 2 6 4 4" xfId="4826" xr:uid="{A5C01404-860E-46BE-9FEF-CEDD5593A20D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8" xr:uid="{61D7BD9D-4DF0-4A14-A56A-FB088839AB4A}"/>
    <cellStyle name="Normal 5 4 7 4 3" xfId="4853" xr:uid="{AA0AA619-A5FB-4A26-86D9-5C4280BC6D89}"/>
    <cellStyle name="Normal 5 4 7 4 4" xfId="4825" xr:uid="{66348E70-59CB-40A3-BFF9-12DFAD6456E2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2" xr:uid="{C53DBDAC-C716-4823-B9CF-2C9AA5A2D0F9}"/>
    <cellStyle name="Normal 5 5 3 2 2 2 3" xfId="4723" xr:uid="{00808F3E-BF50-4A0F-97A9-56D01A62563A}"/>
    <cellStyle name="Normal 5 5 3 2 2 3" xfId="955" xr:uid="{0B9A5734-1A3C-4682-8F6A-A2961F3F3809}"/>
    <cellStyle name="Normal 5 5 3 2 2 3 2" xfId="4724" xr:uid="{D3DD6D94-2A3C-4B74-8002-410306F46656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5" xr:uid="{F0171320-0477-4CEC-9C32-07CFC3A91E26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6" xr:uid="{FD4ADD4A-DAFA-497F-A2C0-7C64E11A39FD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7" xr:uid="{2B127A6B-342C-4845-8A2B-3BA6F76D496F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8" xr:uid="{4F7624F7-3FBD-4F69-B809-F5373D1D916B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9" xr:uid="{D18FEFA8-962A-4577-A434-34C3EEB60D75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3" xr:uid="{AC77EE14-5D10-4F7B-AF90-F035D363BFA7}"/>
    <cellStyle name="Normal 6 10 2 3" xfId="1299" xr:uid="{78ED2972-A832-4B12-A26A-7E53F0E44244}"/>
    <cellStyle name="Normal 6 10 2 4" xfId="1300" xr:uid="{70F04B64-70C0-4A7D-9AFB-9BD63129E3AD}"/>
    <cellStyle name="Normal 6 10 2 5" xfId="5516" xr:uid="{374DF49E-8D54-4208-A5F4-930BC416C1BF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5" xr:uid="{D884639A-9052-47A6-9437-2E5581BD83EB}"/>
    <cellStyle name="Normal 6 13 5" xfId="5487" xr:uid="{D90F23D3-2BCF-4923-A695-7D119521ABA7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7" xr:uid="{3883ACA6-0945-4196-8BE5-D2D98E9DFDE1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30" xr:uid="{6DB96FA9-E863-4EA4-B9ED-11CC23672B37}"/>
    <cellStyle name="Normal 6 4 3 2 2 2 3" xfId="4731" xr:uid="{3B93A1A1-A54C-4611-8AC8-1A129F1A2C49}"/>
    <cellStyle name="Normal 6 4 3 2 2 3" xfId="1535" xr:uid="{54EDD147-8464-49D6-9FD8-FBE229AE6C84}"/>
    <cellStyle name="Normal 6 4 3 2 2 3 2" xfId="4732" xr:uid="{E7446AEC-88A1-4039-B7A7-6E0A94BAEA1C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3" xr:uid="{348ED3F5-42DA-4B54-AFDF-25E1685A85E2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4" xr:uid="{E8D874D4-C7E3-478C-8FE5-6A74789A481D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5" xr:uid="{6BA65B0F-4720-464C-939C-03CA746CFC4E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6" xr:uid="{0D7167BE-68B5-4B3F-B06A-3A50E80EBD9D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7" xr:uid="{5D2AA8C6-0AFC-4C72-A59F-CFCE75A05C68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4" xr:uid="{F7425677-5F16-41CC-A164-0A3B3958E0BA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4" xr:uid="{D8721C5F-A4AD-458A-9409-E9FA939C8191}"/>
    <cellStyle name="Normal 7 2 7 4 3" xfId="4855" xr:uid="{ABD1134F-646E-4145-9EB1-3AC1CEFAEB34}"/>
    <cellStyle name="Normal 7 2 7 4 4" xfId="4823" xr:uid="{0FE3228A-924A-4EC6-8ADA-7EA4C946485D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8" xr:uid="{80B11A9E-DBAA-486B-8724-FAFB84E30F61}"/>
    <cellStyle name="Normal 7 3 3 2 2 2 3" xfId="4739" xr:uid="{2F53DCBB-AD0E-47AE-8C80-1F4A3A698A0D}"/>
    <cellStyle name="Normal 7 3 3 2 2 3" xfId="2119" xr:uid="{59EE3DA1-DB0B-4770-AA07-504ACC639355}"/>
    <cellStyle name="Normal 7 3 3 2 2 3 2" xfId="4740" xr:uid="{683C9792-A1FA-4F63-B01C-15D9C0E9F59C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1" xr:uid="{77EFB8C5-FED8-4519-9B18-7595E3674C98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2" xr:uid="{102AA3CA-A39A-4B3C-B0DA-45D03CA9FD88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3" xr:uid="{523AD71E-B6EA-4774-8A2A-A56CE5572679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4" xr:uid="{21A1F444-E45A-4514-9D69-9A0C14E5E139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5" xr:uid="{B3EA7F8F-FECC-482A-A550-6F09B1978E2A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6" xr:uid="{3BC7F2FC-FCED-4597-B989-D61CEAFCAD6D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9" xr:uid="{27A524A4-D9AB-4B82-AA54-7642741F7BC3}"/>
    <cellStyle name="Normal 7 9 4" xfId="2478" xr:uid="{E54CEC28-D8CE-4A63-B422-E849457E4CFD}"/>
    <cellStyle name="Normal 7 9 4 2" xfId="4793" xr:uid="{353D1B2B-3580-4051-9DF4-E5526E7FEEFD}"/>
    <cellStyle name="Normal 7 9 4 3" xfId="4857" xr:uid="{A0D98534-003B-4225-B1D2-7FA90E595A37}"/>
    <cellStyle name="Normal 7 9 4 4" xfId="4822" xr:uid="{77A04DBA-99F2-4155-B472-835BB3947E9A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6" xr:uid="{3F25C3B0-D55E-4CE0-989F-1AEB1030AD67}"/>
    <cellStyle name="Normal 8 3 3 2 2 2 3" xfId="4747" xr:uid="{53E894B0-F10E-4217-946B-C375EAFD3D4C}"/>
    <cellStyle name="Normal 8 3 3 2 2 3" xfId="2711" xr:uid="{61611B3B-040E-4461-B4C8-0DDB13582815}"/>
    <cellStyle name="Normal 8 3 3 2 2 3 2" xfId="4748" xr:uid="{7BD35D1E-925F-4975-8261-B68BE94BDC35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9" xr:uid="{19F5957B-5C8F-4FBF-B67E-C5D1B97B8602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50" xr:uid="{89E63BB4-F827-49D3-9AF5-9158E64569AD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1" xr:uid="{7319E0FC-0655-4BD1-B1FF-0B69D4930779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2" xr:uid="{6E32AB74-256A-423F-A3ED-49B5F0977F6C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3" xr:uid="{920CA220-E047-483B-8C99-D0EA62CD2C01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8" xr:uid="{8A56A67C-3E5E-497E-8008-BCBFE6B57969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10" xr:uid="{CE763111-A9FE-4B20-9853-26F3F3725D91}"/>
    <cellStyle name="Normal 8 9 4" xfId="3070" xr:uid="{536FF2B0-038F-4AE5-9FE7-52C6BA46A005}"/>
    <cellStyle name="Normal 8 9 4 2" xfId="4795" xr:uid="{1552EC79-35FE-446F-9118-4BA75EB11839}"/>
    <cellStyle name="Normal 8 9 4 3" xfId="4859" xr:uid="{652818DE-3023-48D1-9FA9-C11F9D17287B}"/>
    <cellStyle name="Normal 8 9 4 4" xfId="4824" xr:uid="{48FCA444-E7F9-4B4D-8EEF-7591EBD51739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4" xr:uid="{BEC3C29F-FABE-4832-9502-E9A8AC1097D8}"/>
    <cellStyle name="Normal 9 3 3 3 2 2 3" xfId="4238" xr:uid="{5EC2DB2A-3429-4C68-9A9E-182529ED8F67}"/>
    <cellStyle name="Normal 9 3 3 3 2 2 3 2" xfId="4935" xr:uid="{38EA8F1E-EE3A-4917-99CF-14AD4E76948F}"/>
    <cellStyle name="Normal 9 3 3 3 2 3" xfId="3175" xr:uid="{85E4EB72-0899-4CDE-B2A3-D779D0CB8684}"/>
    <cellStyle name="Normal 9 3 3 3 2 3 2" xfId="4239" xr:uid="{0D35D169-A9E1-4217-A710-3312CC798062}"/>
    <cellStyle name="Normal 9 3 3 3 2 3 2 2" xfId="4937" xr:uid="{B140DD0F-2875-4CAD-B872-985E5424FAFD}"/>
    <cellStyle name="Normal 9 3 3 3 2 3 3" xfId="4936" xr:uid="{0147D7A3-1699-44C9-86A4-B6B2405141D1}"/>
    <cellStyle name="Normal 9 3 3 3 2 4" xfId="3176" xr:uid="{FF234467-C34C-4526-9E6D-A8AAC1711BAD}"/>
    <cellStyle name="Normal 9 3 3 3 2 4 2" xfId="4938" xr:uid="{18EFB63E-968F-4AF5-8C93-625346293A62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1" xr:uid="{72FA92B2-FC40-4E40-BC94-E67B03CEFFCD}"/>
    <cellStyle name="Normal 9 3 3 3 3 2 3" xfId="4940" xr:uid="{3C21DF44-4EA3-4CC1-A492-0C0758071595}"/>
    <cellStyle name="Normal 9 3 3 3 3 3" xfId="4242" xr:uid="{75AF3F6B-4569-446D-9042-B4223F0A5F58}"/>
    <cellStyle name="Normal 9 3 3 3 3 3 2" xfId="4942" xr:uid="{1170A71B-68BE-4460-BCD7-158598EEE1D7}"/>
    <cellStyle name="Normal 9 3 3 3 3 4" xfId="4939" xr:uid="{BF3BA689-45BE-4B4C-ADB7-15EC12DE4892}"/>
    <cellStyle name="Normal 9 3 3 3 4" xfId="3178" xr:uid="{FAA61678-B95A-4658-BF1B-C0F2FEF8E4A4}"/>
    <cellStyle name="Normal 9 3 3 3 4 2" xfId="4243" xr:uid="{327ADF0C-6426-4F53-9C38-1819753EFB63}"/>
    <cellStyle name="Normal 9 3 3 3 4 2 2" xfId="4944" xr:uid="{613449F1-7B37-4CAF-AC05-AD307B128D0D}"/>
    <cellStyle name="Normal 9 3 3 3 4 3" xfId="4943" xr:uid="{AE195E14-0738-4BF0-BDFE-D5B6FF2EE5D9}"/>
    <cellStyle name="Normal 9 3 3 3 5" xfId="3179" xr:uid="{09A1ACBC-C0CB-4C1A-8729-8B9CDF8C6C5B}"/>
    <cellStyle name="Normal 9 3 3 3 5 2" xfId="4945" xr:uid="{EC8842B7-659A-4F7B-BD8A-9827549F7EA9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9" xr:uid="{C5C3E210-FBF9-47A9-9D59-0B7B9DA9683B}"/>
    <cellStyle name="Normal 9 3 3 4 2 2 3" xfId="4948" xr:uid="{0FB68960-C864-4A18-897E-E89D95155095}"/>
    <cellStyle name="Normal 9 3 3 4 2 3" xfId="4246" xr:uid="{6C0DE8CA-5730-4C8F-A9EC-F72076C6D58A}"/>
    <cellStyle name="Normal 9 3 3 4 2 3 2" xfId="4950" xr:uid="{64D0F9C2-DA09-4627-B0B1-0CB14F912029}"/>
    <cellStyle name="Normal 9 3 3 4 2 4" xfId="4947" xr:uid="{87B126D1-123C-49C3-9021-F49E46F24160}"/>
    <cellStyle name="Normal 9 3 3 4 3" xfId="3182" xr:uid="{635E208F-86A3-4AB7-9738-B6A06CB3C906}"/>
    <cellStyle name="Normal 9 3 3 4 3 2" xfId="4247" xr:uid="{A8D1A167-6002-4C17-84E2-4A455CFC55EE}"/>
    <cellStyle name="Normal 9 3 3 4 3 2 2" xfId="4952" xr:uid="{A0721BD3-104A-47BC-AF02-B544F9118B1E}"/>
    <cellStyle name="Normal 9 3 3 4 3 3" xfId="4951" xr:uid="{3D8FF83C-C959-41E9-8DDB-C6A1D32E2952}"/>
    <cellStyle name="Normal 9 3 3 4 4" xfId="3183" xr:uid="{E098A52F-FD89-44CF-9487-669FF6468F75}"/>
    <cellStyle name="Normal 9 3 3 4 4 2" xfId="4953" xr:uid="{787B987E-F8C8-4CF3-9160-B233F34DA482}"/>
    <cellStyle name="Normal 9 3 3 4 5" xfId="4946" xr:uid="{C3F680D4-BCE3-4D1D-9FA8-16A2BAA6F4FD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6" xr:uid="{53026CB8-0774-4792-B1DD-8B592C8F122C}"/>
    <cellStyle name="Normal 9 3 3 5 2 3" xfId="4955" xr:uid="{D7DB0A4D-6562-42AA-88A6-81B6B7F5D153}"/>
    <cellStyle name="Normal 9 3 3 5 3" xfId="3186" xr:uid="{F5A394A9-821F-408B-884A-6587DD2A7753}"/>
    <cellStyle name="Normal 9 3 3 5 3 2" xfId="4957" xr:uid="{E2B5D6CE-B960-4C3B-8620-01B6D6B78AB0}"/>
    <cellStyle name="Normal 9 3 3 5 4" xfId="3187" xr:uid="{673F3A29-4FF4-449F-A591-44EDFB635A51}"/>
    <cellStyle name="Normal 9 3 3 5 4 2" xfId="4958" xr:uid="{2AF693DB-0ABC-4169-B877-DC7BDB16F714}"/>
    <cellStyle name="Normal 9 3 3 5 5" xfId="4954" xr:uid="{A2C64250-8FDE-4545-9B47-34FC3BAFF750}"/>
    <cellStyle name="Normal 9 3 3 6" xfId="3188" xr:uid="{C450359E-1F3A-45B5-A2FF-BCCF081E102A}"/>
    <cellStyle name="Normal 9 3 3 6 2" xfId="4249" xr:uid="{E3FDC8C8-FEA9-4756-B2B8-70E5900D1294}"/>
    <cellStyle name="Normal 9 3 3 6 2 2" xfId="4960" xr:uid="{00EA3A6F-69BE-429E-BD22-F50FF816CF9A}"/>
    <cellStyle name="Normal 9 3 3 6 3" xfId="4959" xr:uid="{A1B29D87-5A25-427D-93B6-6C1C82BE84B0}"/>
    <cellStyle name="Normal 9 3 3 7" xfId="3189" xr:uid="{B65396C8-6144-4577-B70A-7A0F4766CBEF}"/>
    <cellStyle name="Normal 9 3 3 7 2" xfId="4961" xr:uid="{2B9743B3-423C-450E-9162-71C828D109DD}"/>
    <cellStyle name="Normal 9 3 3 8" xfId="3190" xr:uid="{49F58DF3-23CF-40F1-B1C5-BF29FD744974}"/>
    <cellStyle name="Normal 9 3 3 8 2" xfId="4962" xr:uid="{0C657A94-7E9F-4A43-9230-2BE085B551B0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7" xr:uid="{37681006-F39B-421B-9E36-CF97369D13DA}"/>
    <cellStyle name="Normal 9 3 4 2 2 2 3" xfId="4966" xr:uid="{B1061CE9-A785-4BC0-866B-07B9F8AABA46}"/>
    <cellStyle name="Normal 9 3 4 2 2 3" xfId="3195" xr:uid="{402E439A-DB24-4ED0-9CC6-488A5F999901}"/>
    <cellStyle name="Normal 9 3 4 2 2 3 2" xfId="4968" xr:uid="{39F0F0C1-99D6-459D-B460-E963C29C0590}"/>
    <cellStyle name="Normal 9 3 4 2 2 4" xfId="3196" xr:uid="{56B6DAED-1368-4989-BC5D-03577D2F313D}"/>
    <cellStyle name="Normal 9 3 4 2 2 4 2" xfId="4969" xr:uid="{8EAB29AB-DCA7-48BE-BF68-4B47FDE39974}"/>
    <cellStyle name="Normal 9 3 4 2 2 5" xfId="4965" xr:uid="{DD2663DE-4A34-4C2C-9AF1-AE03BC1F8094}"/>
    <cellStyle name="Normal 9 3 4 2 3" xfId="3197" xr:uid="{AE0C72F5-C65C-40F8-997A-BE82FE4AAEF2}"/>
    <cellStyle name="Normal 9 3 4 2 3 2" xfId="4251" xr:uid="{74522319-1DFD-4241-AD02-C95B2C2F3055}"/>
    <cellStyle name="Normal 9 3 4 2 3 2 2" xfId="4971" xr:uid="{EE59239A-477B-42CD-9C7E-B3A5C493C18B}"/>
    <cellStyle name="Normal 9 3 4 2 3 3" xfId="4970" xr:uid="{599802DE-643A-4A39-B4E2-7B2E591FAFAD}"/>
    <cellStyle name="Normal 9 3 4 2 4" xfId="3198" xr:uid="{1964B088-DD81-4689-8774-DC35D99AC0A7}"/>
    <cellStyle name="Normal 9 3 4 2 4 2" xfId="4972" xr:uid="{CA2C54F2-8E65-4FE4-BA78-EFCB446E5EB5}"/>
    <cellStyle name="Normal 9 3 4 2 5" xfId="3199" xr:uid="{85AA862A-566A-4298-95CA-001900BFF469}"/>
    <cellStyle name="Normal 9 3 4 2 5 2" xfId="4973" xr:uid="{8FFD210C-5E72-43FD-861D-821C2D5377FB}"/>
    <cellStyle name="Normal 9 3 4 2 6" xfId="4964" xr:uid="{C34B520A-0532-4EF7-9B29-3D83873651CA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6" xr:uid="{712370E7-7C52-4775-97AF-A35652E314C2}"/>
    <cellStyle name="Normal 9 3 4 3 2 3" xfId="4975" xr:uid="{598B31BE-C004-44EB-95BA-35BF926A3B1A}"/>
    <cellStyle name="Normal 9 3 4 3 3" xfId="3202" xr:uid="{859E553D-2322-4DB5-9E80-3DCC002E1CE7}"/>
    <cellStyle name="Normal 9 3 4 3 3 2" xfId="4977" xr:uid="{F6162591-E86B-47EB-8FDB-B3C92E452025}"/>
    <cellStyle name="Normal 9 3 4 3 4" xfId="3203" xr:uid="{C9E2BC69-2D11-4B5E-8793-867FEC47FD74}"/>
    <cellStyle name="Normal 9 3 4 3 4 2" xfId="4978" xr:uid="{6FCC5567-7DE7-483F-87D9-C86A666DFC5D}"/>
    <cellStyle name="Normal 9 3 4 3 5" xfId="4974" xr:uid="{F66EA09A-257D-4A41-9D0A-6DFAD490D529}"/>
    <cellStyle name="Normal 9 3 4 4" xfId="3204" xr:uid="{B7E52E64-CF8F-4FA1-BD38-E40D2DE1CA8F}"/>
    <cellStyle name="Normal 9 3 4 4 2" xfId="3205" xr:uid="{6A5A9A9D-6477-4EC3-91D0-8634064021F4}"/>
    <cellStyle name="Normal 9 3 4 4 2 2" xfId="4980" xr:uid="{033B5903-933D-42F0-AB31-CB5C4FE282B2}"/>
    <cellStyle name="Normal 9 3 4 4 3" xfId="3206" xr:uid="{BE61994C-C61D-45B9-A15A-8CA2F75F275C}"/>
    <cellStyle name="Normal 9 3 4 4 3 2" xfId="4981" xr:uid="{A7854B4F-9772-488A-A40C-DD23D8723B6F}"/>
    <cellStyle name="Normal 9 3 4 4 4" xfId="3207" xr:uid="{38B0C644-8565-442D-8A70-0CDFD71267BE}"/>
    <cellStyle name="Normal 9 3 4 4 4 2" xfId="4982" xr:uid="{5CD661C5-95CC-42B3-9A9F-D71D0CBFF01B}"/>
    <cellStyle name="Normal 9 3 4 4 5" xfId="4979" xr:uid="{56FB1990-CAE6-4532-B287-838A16556D9D}"/>
    <cellStyle name="Normal 9 3 4 5" xfId="3208" xr:uid="{F3E6D4C4-EA5D-43E6-AA16-6FCFED5CAC01}"/>
    <cellStyle name="Normal 9 3 4 5 2" xfId="4983" xr:uid="{D17872BB-8DFB-4EAE-A52D-411D948FE76C}"/>
    <cellStyle name="Normal 9 3 4 6" xfId="3209" xr:uid="{803A3E4C-71C6-4C73-BF27-0215576BC0DE}"/>
    <cellStyle name="Normal 9 3 4 6 2" xfId="4984" xr:uid="{749F5F27-3F4D-4E60-A8CA-EA5570DAD3E4}"/>
    <cellStyle name="Normal 9 3 4 7" xfId="3210" xr:uid="{2D7083F8-557C-4B17-B563-D93C0384D675}"/>
    <cellStyle name="Normal 9 3 4 7 2" xfId="4985" xr:uid="{DC6FD2E1-6A27-43BF-9FCB-52B08ED6353C}"/>
    <cellStyle name="Normal 9 3 4 8" xfId="4963" xr:uid="{68287D99-02B5-4035-96BC-C2C8F9634813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90" xr:uid="{39061216-A00A-4DF2-854A-2EAF97F27141}"/>
    <cellStyle name="Normal 9 3 5 2 2 2 3" xfId="4989" xr:uid="{36021E66-D49D-4B68-A988-51061AAFF898}"/>
    <cellStyle name="Normal 9 3 5 2 2 3" xfId="4255" xr:uid="{CDCA4BF1-82E3-45DD-8C87-BEDE17AF3A01}"/>
    <cellStyle name="Normal 9 3 5 2 2 3 2" xfId="4991" xr:uid="{DC4D562D-7ED1-466A-98A0-45052D8505D3}"/>
    <cellStyle name="Normal 9 3 5 2 2 4" xfId="4988" xr:uid="{8B8C72A3-1688-4A39-A6C1-152D4B89A881}"/>
    <cellStyle name="Normal 9 3 5 2 3" xfId="3214" xr:uid="{E9D1AAEF-09A2-445F-BED7-13D463E938FC}"/>
    <cellStyle name="Normal 9 3 5 2 3 2" xfId="4256" xr:uid="{2E65939E-F180-4EF8-9329-2AEA0F8150D2}"/>
    <cellStyle name="Normal 9 3 5 2 3 2 2" xfId="4993" xr:uid="{9785FA46-E9B0-4A5C-9597-F495E2E30BDA}"/>
    <cellStyle name="Normal 9 3 5 2 3 3" xfId="4992" xr:uid="{FBC7D6F8-D55E-4B66-A520-91C1D59A4A16}"/>
    <cellStyle name="Normal 9 3 5 2 4" xfId="3215" xr:uid="{B907F800-23B2-472F-AB26-899EAA492952}"/>
    <cellStyle name="Normal 9 3 5 2 4 2" xfId="4994" xr:uid="{FB993B1B-1C9D-4472-8778-A8A0B91B344D}"/>
    <cellStyle name="Normal 9 3 5 2 5" xfId="4987" xr:uid="{CFFA3B60-A1A7-4602-8EE4-D405EDC4C617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7" xr:uid="{8BD73AF5-F84A-4A70-AFCE-3190485628EF}"/>
    <cellStyle name="Normal 9 3 5 3 2 3" xfId="4996" xr:uid="{11D3A1FA-51E1-44E8-8FE8-AA440248594D}"/>
    <cellStyle name="Normal 9 3 5 3 3" xfId="3218" xr:uid="{D376B54B-4288-4988-92BA-FE9EEEB32519}"/>
    <cellStyle name="Normal 9 3 5 3 3 2" xfId="4998" xr:uid="{138053CE-0C51-4BBD-A2B5-0B1DA87DBD4B}"/>
    <cellStyle name="Normal 9 3 5 3 4" xfId="3219" xr:uid="{7B79ED67-678A-4700-95E9-FD42624D2D91}"/>
    <cellStyle name="Normal 9 3 5 3 4 2" xfId="4999" xr:uid="{A65959A5-FFB2-4CFC-B98E-CB686F1EF016}"/>
    <cellStyle name="Normal 9 3 5 3 5" xfId="4995" xr:uid="{C2D56C34-44F5-4EFB-B9FC-01A78DDC5834}"/>
    <cellStyle name="Normal 9 3 5 4" xfId="3220" xr:uid="{E37FD5A4-8D85-4AF9-8746-2A27AD14D583}"/>
    <cellStyle name="Normal 9 3 5 4 2" xfId="4258" xr:uid="{D6C9FA30-B072-4839-ACB0-40FDE19D79FB}"/>
    <cellStyle name="Normal 9 3 5 4 2 2" xfId="5001" xr:uid="{1FAF8ED0-4E67-4821-A735-4854C5E06AC0}"/>
    <cellStyle name="Normal 9 3 5 4 3" xfId="5000" xr:uid="{28A9D16F-8183-4899-9D47-0A699AD59672}"/>
    <cellStyle name="Normal 9 3 5 5" xfId="3221" xr:uid="{81B55BE6-F6F2-41F3-B85B-B0837804FE64}"/>
    <cellStyle name="Normal 9 3 5 5 2" xfId="5002" xr:uid="{9E93085D-C86D-4160-B53C-F6EB8219F221}"/>
    <cellStyle name="Normal 9 3 5 6" xfId="3222" xr:uid="{3A11D87E-9994-4FC6-809F-B4E217F15DB3}"/>
    <cellStyle name="Normal 9 3 5 6 2" xfId="5003" xr:uid="{89E80965-9E4A-4DEC-9F02-17DD4C375F9F}"/>
    <cellStyle name="Normal 9 3 5 7" xfId="4986" xr:uid="{A1C5A2D0-C1E1-4537-AED5-07AFE57BAC92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7" xr:uid="{E22040A9-82F7-48E0-B55E-2F79D25DF98A}"/>
    <cellStyle name="Normal 9 3 6 2 2 3" xfId="5006" xr:uid="{171FDF52-D6E0-452C-AF62-3A2573F73EF3}"/>
    <cellStyle name="Normal 9 3 6 2 3" xfId="3226" xr:uid="{BFB16D22-425E-4A4C-9E8B-76A55139CE48}"/>
    <cellStyle name="Normal 9 3 6 2 3 2" xfId="5008" xr:uid="{1A399905-CC6F-4BF6-98CA-F1CE7F0BAC1A}"/>
    <cellStyle name="Normal 9 3 6 2 4" xfId="3227" xr:uid="{DEE05BC0-CAED-4A4E-AA58-32B1C758C8FE}"/>
    <cellStyle name="Normal 9 3 6 2 4 2" xfId="5009" xr:uid="{0C70219F-6207-4DD1-9CD6-E46D60BF02DB}"/>
    <cellStyle name="Normal 9 3 6 2 5" xfId="5005" xr:uid="{D572B69F-B93D-4C80-AB6D-C23EF88DB3C2}"/>
    <cellStyle name="Normal 9 3 6 3" xfId="3228" xr:uid="{9B268206-27D9-4036-B757-17A679EBF9F6}"/>
    <cellStyle name="Normal 9 3 6 3 2" xfId="4260" xr:uid="{F4A59E7F-A319-4A3D-BDFE-4A802922E196}"/>
    <cellStyle name="Normal 9 3 6 3 2 2" xfId="5011" xr:uid="{42959F9C-8616-42C3-965D-E84635C2A9C1}"/>
    <cellStyle name="Normal 9 3 6 3 3" xfId="5010" xr:uid="{DC5A5821-5FF4-41BA-A475-2F2FACEB7778}"/>
    <cellStyle name="Normal 9 3 6 4" xfId="3229" xr:uid="{2A25F579-A2F9-4E80-98F9-BE1CA3AA2300}"/>
    <cellStyle name="Normal 9 3 6 4 2" xfId="5012" xr:uid="{5FF699D5-E16E-4846-B559-FFC3CFBBFBF5}"/>
    <cellStyle name="Normal 9 3 6 5" xfId="3230" xr:uid="{A38065C7-B910-4346-8B42-57F6B4E3B824}"/>
    <cellStyle name="Normal 9 3 6 5 2" xfId="5013" xr:uid="{3A64BF34-5095-44EF-AE02-2192920E9919}"/>
    <cellStyle name="Normal 9 3 6 6" xfId="5004" xr:uid="{5EAA661A-BC1B-4B76-8022-E0E3599A4419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6" xr:uid="{EB910202-99F6-4E4F-8D80-3089BC0073D7}"/>
    <cellStyle name="Normal 9 3 7 2 3" xfId="5015" xr:uid="{1BDF6581-930B-4B73-8FEB-E212ABFB1374}"/>
    <cellStyle name="Normal 9 3 7 3" xfId="3233" xr:uid="{38775F42-C864-4A35-9A6E-6EB8D771FAB3}"/>
    <cellStyle name="Normal 9 3 7 3 2" xfId="5017" xr:uid="{B16A3C20-0171-4124-A65D-31B5466E8734}"/>
    <cellStyle name="Normal 9 3 7 4" xfId="3234" xr:uid="{7F377F1D-7586-4C1C-AC60-FA8942F86B23}"/>
    <cellStyle name="Normal 9 3 7 4 2" xfId="5018" xr:uid="{A35ADB00-1316-4F48-B401-4F7F0373303A}"/>
    <cellStyle name="Normal 9 3 7 5" xfId="5014" xr:uid="{DFBF7966-2706-4004-81C5-CA3EC5AE2DB9}"/>
    <cellStyle name="Normal 9 3 8" xfId="3235" xr:uid="{3EE253FF-82BE-49E8-B59F-DC9BEF7DAF32}"/>
    <cellStyle name="Normal 9 3 8 2" xfId="3236" xr:uid="{41429C95-83AF-4EE0-A816-07E56C62A355}"/>
    <cellStyle name="Normal 9 3 8 2 2" xfId="5020" xr:uid="{44851EAD-E977-41A1-9BBB-1E66901725B6}"/>
    <cellStyle name="Normal 9 3 8 3" xfId="3237" xr:uid="{F8F46510-84F2-451B-872B-5E61B548F04B}"/>
    <cellStyle name="Normal 9 3 8 3 2" xfId="5021" xr:uid="{803FE5C4-6D2E-4977-B7C2-88DB1F81743F}"/>
    <cellStyle name="Normal 9 3 8 4" xfId="3238" xr:uid="{5B25F764-DE19-4C03-9C12-57F7E42DB5E6}"/>
    <cellStyle name="Normal 9 3 8 4 2" xfId="5022" xr:uid="{7E9C630F-6236-4B4B-A6CF-E1BA3A57AF99}"/>
    <cellStyle name="Normal 9 3 8 5" xfId="5019" xr:uid="{12B1E949-58B8-4DD7-9DDE-31D17C57BDCB}"/>
    <cellStyle name="Normal 9 3 9" xfId="3239" xr:uid="{4F151668-A318-42FE-9B66-03C6CECE435F}"/>
    <cellStyle name="Normal 9 3 9 2" xfId="5023" xr:uid="{339A170C-146B-4284-BB75-26DC41A6D5AE}"/>
    <cellStyle name="Normal 9 4" xfId="3240" xr:uid="{B36AF820-063D-4106-AA68-C19939629719}"/>
    <cellStyle name="Normal 9 4 10" xfId="3241" xr:uid="{05587996-56E9-472F-9AEA-D541525D9EDB}"/>
    <cellStyle name="Normal 9 4 10 2" xfId="5025" xr:uid="{7FBCF202-8997-43B9-9E34-D734DB993B7B}"/>
    <cellStyle name="Normal 9 4 11" xfId="3242" xr:uid="{D10EDA6B-A4CA-4A9B-A25A-EB03B9568D01}"/>
    <cellStyle name="Normal 9 4 11 2" xfId="5026" xr:uid="{93D665B1-F588-4305-8F37-54D19EC301D5}"/>
    <cellStyle name="Normal 9 4 12" xfId="5024" xr:uid="{273F4580-CE5E-4459-8615-3384081E8987}"/>
    <cellStyle name="Normal 9 4 2" xfId="3243" xr:uid="{8AC80D2C-D820-4EC4-8604-A26386C0B4D5}"/>
    <cellStyle name="Normal 9 4 2 10" xfId="5027" xr:uid="{0F6CF77F-BF4B-42CD-A0F2-D1C4FDC2E44A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2" xr:uid="{54B5B1E2-397D-4406-8921-53E013134DDD}"/>
    <cellStyle name="Normal 9 4 2 2 2 2 2 3" xfId="5031" xr:uid="{064CE6DF-134E-4909-B0FF-B5710C3F909D}"/>
    <cellStyle name="Normal 9 4 2 2 2 2 3" xfId="3248" xr:uid="{4EC5BD16-BFA6-4F0A-8F5C-336B40266A81}"/>
    <cellStyle name="Normal 9 4 2 2 2 2 3 2" xfId="5033" xr:uid="{3F007440-1F52-4680-B4D1-952894576C69}"/>
    <cellStyle name="Normal 9 4 2 2 2 2 4" xfId="3249" xr:uid="{61228715-DA0D-4526-8B76-26E7220A911F}"/>
    <cellStyle name="Normal 9 4 2 2 2 2 4 2" xfId="5034" xr:uid="{B91B0EB0-9DA4-4393-B130-C4597AE93FBB}"/>
    <cellStyle name="Normal 9 4 2 2 2 2 5" xfId="5030" xr:uid="{CA74A7DA-B6B2-45F7-9058-64B834CAEF84}"/>
    <cellStyle name="Normal 9 4 2 2 2 3" xfId="3250" xr:uid="{044B7EE5-169B-45B6-BB06-F969673A29EC}"/>
    <cellStyle name="Normal 9 4 2 2 2 3 2" xfId="3251" xr:uid="{9934C75E-97DC-4A5F-92D9-9BB9518D6B7A}"/>
    <cellStyle name="Normal 9 4 2 2 2 3 2 2" xfId="5036" xr:uid="{B22FE458-FEE9-4C49-8C37-8F839D8B52FA}"/>
    <cellStyle name="Normal 9 4 2 2 2 3 3" xfId="3252" xr:uid="{CC6D834B-C4D9-4194-84D9-E271FA2738D2}"/>
    <cellStyle name="Normal 9 4 2 2 2 3 3 2" xfId="5037" xr:uid="{DE306D3E-F533-4029-9C3F-B610AF01DA04}"/>
    <cellStyle name="Normal 9 4 2 2 2 3 4" xfId="3253" xr:uid="{C0DFF6F1-8303-4F5C-BA12-2A0C67856970}"/>
    <cellStyle name="Normal 9 4 2 2 2 3 4 2" xfId="5038" xr:uid="{C1535E1A-F05A-4050-B3A7-3EF152A52F9C}"/>
    <cellStyle name="Normal 9 4 2 2 2 3 5" xfId="5035" xr:uid="{73CE9405-D2AA-48D2-A09E-E62351101076}"/>
    <cellStyle name="Normal 9 4 2 2 2 4" xfId="3254" xr:uid="{8E6B803C-95FC-4CC7-BD71-A248E7196F0B}"/>
    <cellStyle name="Normal 9 4 2 2 2 4 2" xfId="5039" xr:uid="{FEB45D89-FC94-416F-8476-18A82B30E81E}"/>
    <cellStyle name="Normal 9 4 2 2 2 5" xfId="3255" xr:uid="{1586594D-1969-4E74-AE57-6F0C25308D6E}"/>
    <cellStyle name="Normal 9 4 2 2 2 5 2" xfId="5040" xr:uid="{44AC910C-DE33-410C-AD84-00C305758200}"/>
    <cellStyle name="Normal 9 4 2 2 2 6" xfId="3256" xr:uid="{8EF72C3A-1B20-4919-A3FF-7A4971B0B7F8}"/>
    <cellStyle name="Normal 9 4 2 2 2 6 2" xfId="5041" xr:uid="{B4ABDC8B-44EE-4EBC-A720-5305D68209E3}"/>
    <cellStyle name="Normal 9 4 2 2 2 7" xfId="5029" xr:uid="{B3E40E42-FA3C-45B5-8856-1835476E6342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4" xr:uid="{B8CACC80-7F75-49E9-8E65-A48DCCE54798}"/>
    <cellStyle name="Normal 9 4 2 2 3 2 3" xfId="3260" xr:uid="{6F8DDBC6-3E3A-40CD-A4F4-C1180DC5667B}"/>
    <cellStyle name="Normal 9 4 2 2 3 2 3 2" xfId="5045" xr:uid="{E015A76B-5544-4E67-8787-2AA7E22CDE34}"/>
    <cellStyle name="Normal 9 4 2 2 3 2 4" xfId="3261" xr:uid="{219981AE-239B-4A9A-8E59-0EE983D2BF3D}"/>
    <cellStyle name="Normal 9 4 2 2 3 2 4 2" xfId="5046" xr:uid="{9D2B736B-5AA7-403E-88EE-9894AC17E995}"/>
    <cellStyle name="Normal 9 4 2 2 3 2 5" xfId="5043" xr:uid="{169499FD-B44A-4C02-9891-85D5B3F492FF}"/>
    <cellStyle name="Normal 9 4 2 2 3 3" xfId="3262" xr:uid="{23E1501E-7B04-40CD-A487-2F219F247E65}"/>
    <cellStyle name="Normal 9 4 2 2 3 3 2" xfId="5047" xr:uid="{943EA2E0-4E26-42C2-8C2C-A0277560044E}"/>
    <cellStyle name="Normal 9 4 2 2 3 4" xfId="3263" xr:uid="{E1B79620-2A9C-4A0F-B2AD-3E033A2CE8F8}"/>
    <cellStyle name="Normal 9 4 2 2 3 4 2" xfId="5048" xr:uid="{6CB6BF2A-5CF4-463E-988F-04D3EFDD0B9A}"/>
    <cellStyle name="Normal 9 4 2 2 3 5" xfId="3264" xr:uid="{110D809D-0BC3-46CD-B72B-711780E9050F}"/>
    <cellStyle name="Normal 9 4 2 2 3 5 2" xfId="5049" xr:uid="{170D67EA-90C5-457C-B203-C6D5A1311BED}"/>
    <cellStyle name="Normal 9 4 2 2 3 6" xfId="5042" xr:uid="{08B7F1DC-8A33-40FE-997C-8F765DE12456}"/>
    <cellStyle name="Normal 9 4 2 2 4" xfId="3265" xr:uid="{B8C2EED8-CB66-47A1-ADA3-DD4BA98651F3}"/>
    <cellStyle name="Normal 9 4 2 2 4 2" xfId="3266" xr:uid="{0BC5AF3E-CC97-466E-ACF1-9AA392D62128}"/>
    <cellStyle name="Normal 9 4 2 2 4 2 2" xfId="5051" xr:uid="{A498481C-3874-4700-BC9B-FDA944DD06B6}"/>
    <cellStyle name="Normal 9 4 2 2 4 3" xfId="3267" xr:uid="{17E09A5C-8A59-4EB1-8865-BE6EC04B6B60}"/>
    <cellStyle name="Normal 9 4 2 2 4 3 2" xfId="5052" xr:uid="{24204EC2-8446-4F44-A4CE-06D06089476F}"/>
    <cellStyle name="Normal 9 4 2 2 4 4" xfId="3268" xr:uid="{71E5044D-E050-4A67-87BB-3B7AEAEEA0E1}"/>
    <cellStyle name="Normal 9 4 2 2 4 4 2" xfId="5053" xr:uid="{A50C75C4-7AB4-4867-894E-F614A9B3E4F6}"/>
    <cellStyle name="Normal 9 4 2 2 4 5" xfId="5050" xr:uid="{B3C42D99-F5B8-439C-97DA-F2A0CFEAA0AF}"/>
    <cellStyle name="Normal 9 4 2 2 5" xfId="3269" xr:uid="{A1A31F0E-5E48-40A1-A790-F81542757042}"/>
    <cellStyle name="Normal 9 4 2 2 5 2" xfId="3270" xr:uid="{B07BD559-0B0D-479E-8705-6D1395CB3079}"/>
    <cellStyle name="Normal 9 4 2 2 5 2 2" xfId="5055" xr:uid="{0056A49F-2096-4054-AF0B-40DC3762B846}"/>
    <cellStyle name="Normal 9 4 2 2 5 3" xfId="3271" xr:uid="{D696B72D-DA5D-432D-B7FC-060A1F34C1ED}"/>
    <cellStyle name="Normal 9 4 2 2 5 3 2" xfId="5056" xr:uid="{393609DE-2CDF-4A23-923B-DD02BE27F988}"/>
    <cellStyle name="Normal 9 4 2 2 5 4" xfId="3272" xr:uid="{13EBF954-1F08-4D3B-B5FA-D19F1D84E502}"/>
    <cellStyle name="Normal 9 4 2 2 5 4 2" xfId="5057" xr:uid="{588040B8-501A-41EF-B92E-0351E774AA0A}"/>
    <cellStyle name="Normal 9 4 2 2 5 5" xfId="5054" xr:uid="{EC9C7247-8120-4BEC-8C9B-35F3EE919197}"/>
    <cellStyle name="Normal 9 4 2 2 6" xfId="3273" xr:uid="{FAF572B2-5516-4FEC-B5D0-D8BB079B286A}"/>
    <cellStyle name="Normal 9 4 2 2 6 2" xfId="5058" xr:uid="{AFC32887-42A0-4986-816C-89468CA3BD96}"/>
    <cellStyle name="Normal 9 4 2 2 7" xfId="3274" xr:uid="{8B112F79-1278-4631-81D6-9972DA2AC6D9}"/>
    <cellStyle name="Normal 9 4 2 2 7 2" xfId="5059" xr:uid="{AEE3C693-97B1-44C2-A5C3-60E781E38F15}"/>
    <cellStyle name="Normal 9 4 2 2 8" xfId="3275" xr:uid="{6CF4D569-8D5B-414E-922F-009464BABB7D}"/>
    <cellStyle name="Normal 9 4 2 2 8 2" xfId="5060" xr:uid="{3165E369-9358-4D94-A57F-53719EA0FF6D}"/>
    <cellStyle name="Normal 9 4 2 2 9" xfId="5028" xr:uid="{C57F15FA-EA88-4AD8-8AFA-102DC28BA6E5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5" xr:uid="{39A0FC81-AA66-4F6C-A6AE-5A7B202FD2E9}"/>
    <cellStyle name="Normal 9 4 2 3 2 2 2 3" xfId="5064" xr:uid="{1DE7FCB0-B351-4EAA-B9E9-A61A509D66D9}"/>
    <cellStyle name="Normal 9 4 2 3 2 2 3" xfId="4265" xr:uid="{2ECDEDAD-A212-4492-8F74-A6CEEF34DDEA}"/>
    <cellStyle name="Normal 9 4 2 3 2 2 3 2" xfId="5066" xr:uid="{A69530E8-CF9E-450B-9426-BE904B40951B}"/>
    <cellStyle name="Normal 9 4 2 3 2 2 4" xfId="5063" xr:uid="{6C16D3D0-87C4-48CD-BFAE-DFF4F867A5A4}"/>
    <cellStyle name="Normal 9 4 2 3 2 3" xfId="3279" xr:uid="{8CDEB715-07C0-4FE4-A61E-49CC1FB8EB0C}"/>
    <cellStyle name="Normal 9 4 2 3 2 3 2" xfId="4266" xr:uid="{49793AFE-CA67-4B52-AE66-F411EC6ECE11}"/>
    <cellStyle name="Normal 9 4 2 3 2 3 2 2" xfId="5068" xr:uid="{3F6F4F7E-B2E6-406B-A7BC-125D70940F2A}"/>
    <cellStyle name="Normal 9 4 2 3 2 3 3" xfId="5067" xr:uid="{735F82EC-EFEC-47EA-AE7F-FB1B2AFB24E9}"/>
    <cellStyle name="Normal 9 4 2 3 2 4" xfId="3280" xr:uid="{6813B584-FABB-43CA-AEE4-24CDD72D4F7D}"/>
    <cellStyle name="Normal 9 4 2 3 2 4 2" xfId="5069" xr:uid="{2956F6DE-259F-4D07-8856-829FED6BCF50}"/>
    <cellStyle name="Normal 9 4 2 3 2 5" xfId="5062" xr:uid="{D19AF565-BFE9-46A1-9ADF-9959F76504A4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2" xr:uid="{A7846297-550D-4FCA-9EE3-4788EA67A9DC}"/>
    <cellStyle name="Normal 9 4 2 3 3 2 3" xfId="5071" xr:uid="{CD209118-2594-4622-8493-CABBC4922399}"/>
    <cellStyle name="Normal 9 4 2 3 3 3" xfId="3283" xr:uid="{ABFF89AF-85E3-46C9-B362-41EEC11E2AEE}"/>
    <cellStyle name="Normal 9 4 2 3 3 3 2" xfId="5073" xr:uid="{10A58217-FE44-4D0C-857A-93BE8D455E2C}"/>
    <cellStyle name="Normal 9 4 2 3 3 4" xfId="3284" xr:uid="{549A0934-7F38-4FBF-B25D-0C11B396FC8C}"/>
    <cellStyle name="Normal 9 4 2 3 3 4 2" xfId="5074" xr:uid="{288883E5-8ACA-4F93-9437-2CBD11726CDC}"/>
    <cellStyle name="Normal 9 4 2 3 3 5" xfId="5070" xr:uid="{AFB4B1A0-2A9D-4EA6-B664-B10BEC001600}"/>
    <cellStyle name="Normal 9 4 2 3 4" xfId="3285" xr:uid="{EE1C93E9-6800-4BBD-A6DA-7EAAA8FB2FD6}"/>
    <cellStyle name="Normal 9 4 2 3 4 2" xfId="4268" xr:uid="{D58037FC-2370-4193-A0C1-F8E06A91FC04}"/>
    <cellStyle name="Normal 9 4 2 3 4 2 2" xfId="5076" xr:uid="{762F86F1-489D-4ED5-8F33-BE5246C6AE77}"/>
    <cellStyle name="Normal 9 4 2 3 4 3" xfId="5075" xr:uid="{5FAE0D17-D2C5-4D8D-A78D-A13FC7247BF0}"/>
    <cellStyle name="Normal 9 4 2 3 5" xfId="3286" xr:uid="{E8C37C29-FD4B-49BC-8E22-AC2EBE7DF593}"/>
    <cellStyle name="Normal 9 4 2 3 5 2" xfId="5077" xr:uid="{FCDA8E1B-EB16-4498-BF66-CA3A25CA5E2B}"/>
    <cellStyle name="Normal 9 4 2 3 6" xfId="3287" xr:uid="{906AEEC2-8CF4-473F-99C6-F43E29750A31}"/>
    <cellStyle name="Normal 9 4 2 3 6 2" xfId="5078" xr:uid="{17F0D430-5C3C-4948-8788-426BF1C55011}"/>
    <cellStyle name="Normal 9 4 2 3 7" xfId="5061" xr:uid="{6D1F9A94-F276-467C-A067-DA4B57258A9B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2" xr:uid="{9C77FD1E-68A9-4FD3-8E05-1AF9F9137012}"/>
    <cellStyle name="Normal 9 4 2 4 2 2 3" xfId="5081" xr:uid="{1DA49929-28DD-4585-A049-DDEC89E09BE2}"/>
    <cellStyle name="Normal 9 4 2 4 2 3" xfId="3291" xr:uid="{B5DF5C07-B2AB-4224-A98B-82ABF32D17FE}"/>
    <cellStyle name="Normal 9 4 2 4 2 3 2" xfId="5083" xr:uid="{D5EF66B1-B31A-4CA3-BBA7-DA089736E598}"/>
    <cellStyle name="Normal 9 4 2 4 2 4" xfId="3292" xr:uid="{E3649021-61EE-422C-820F-959F7B2F146A}"/>
    <cellStyle name="Normal 9 4 2 4 2 4 2" xfId="5084" xr:uid="{8E3AB893-3E42-4B82-BF00-10BC1E16B8FB}"/>
    <cellStyle name="Normal 9 4 2 4 2 5" xfId="5080" xr:uid="{6B1625D7-AC97-4A5C-8096-7D842EC5C303}"/>
    <cellStyle name="Normal 9 4 2 4 3" xfId="3293" xr:uid="{A9E734C7-CD7B-445D-A574-47F4C6690C6E}"/>
    <cellStyle name="Normal 9 4 2 4 3 2" xfId="4270" xr:uid="{4F7E71AF-2EBC-4F6C-BBB1-729B073D06F1}"/>
    <cellStyle name="Normal 9 4 2 4 3 2 2" xfId="5086" xr:uid="{754A7ABE-D75A-44ED-AC76-F7F6F7CD637A}"/>
    <cellStyle name="Normal 9 4 2 4 3 3" xfId="5085" xr:uid="{84D4C8D2-4CED-4CCA-979E-30DE1B501238}"/>
    <cellStyle name="Normal 9 4 2 4 4" xfId="3294" xr:uid="{DC7FEBBA-CC56-40D6-96FC-5EF4CE97DDAF}"/>
    <cellStyle name="Normal 9 4 2 4 4 2" xfId="5087" xr:uid="{01245434-4292-49EC-8736-97E2309E5A1D}"/>
    <cellStyle name="Normal 9 4 2 4 5" xfId="3295" xr:uid="{8DE7B1EA-9A22-4B40-B828-D5462898E796}"/>
    <cellStyle name="Normal 9 4 2 4 5 2" xfId="5088" xr:uid="{7D9E5142-368E-4757-8586-A4A922EE5892}"/>
    <cellStyle name="Normal 9 4 2 4 6" xfId="5079" xr:uid="{4C87415F-8145-4641-8292-F5F40AD1CF44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1" xr:uid="{FECF65AC-BF17-4054-817E-7AACC8E16CB5}"/>
    <cellStyle name="Normal 9 4 2 5 2 3" xfId="5090" xr:uid="{587E4A96-DCB0-484C-9290-83E579D5A611}"/>
    <cellStyle name="Normal 9 4 2 5 3" xfId="3298" xr:uid="{515F52F5-1FF6-4780-AB0D-57AC1901353A}"/>
    <cellStyle name="Normal 9 4 2 5 3 2" xfId="5092" xr:uid="{12AD4187-99FD-4ECF-A39D-7489FD809CBA}"/>
    <cellStyle name="Normal 9 4 2 5 4" xfId="3299" xr:uid="{E7E48E44-7E34-4478-905F-783CE06C0F36}"/>
    <cellStyle name="Normal 9 4 2 5 4 2" xfId="5093" xr:uid="{427569A2-67BD-47ED-846E-4B4CA89B424E}"/>
    <cellStyle name="Normal 9 4 2 5 5" xfId="5089" xr:uid="{7895C839-F374-42EB-B4B2-B2163168B828}"/>
    <cellStyle name="Normal 9 4 2 6" xfId="3300" xr:uid="{5C803D0A-6AEB-4A8F-8E80-8D3622118DA2}"/>
    <cellStyle name="Normal 9 4 2 6 2" xfId="3301" xr:uid="{EBA2872D-81A5-4177-BD14-9D3F5247FA3D}"/>
    <cellStyle name="Normal 9 4 2 6 2 2" xfId="5095" xr:uid="{8C867D84-79A3-4801-9B24-502ED494C974}"/>
    <cellStyle name="Normal 9 4 2 6 3" xfId="3302" xr:uid="{30B89C50-1B50-431D-AE16-A9B691624786}"/>
    <cellStyle name="Normal 9 4 2 6 3 2" xfId="5096" xr:uid="{DE11AAC1-E05D-471C-AEB5-1AC69C8C94F9}"/>
    <cellStyle name="Normal 9 4 2 6 4" xfId="3303" xr:uid="{E02EA51D-AE4E-4A27-B385-1D45F1D7B0F0}"/>
    <cellStyle name="Normal 9 4 2 6 4 2" xfId="5097" xr:uid="{171832DF-F5AD-49A8-B147-82323EC267E4}"/>
    <cellStyle name="Normal 9 4 2 6 5" xfId="5094" xr:uid="{9901CBA2-BCD2-4C57-9114-999A071F81AB}"/>
    <cellStyle name="Normal 9 4 2 7" xfId="3304" xr:uid="{717EC764-6200-4781-9DBE-7AE01DC492DD}"/>
    <cellStyle name="Normal 9 4 2 7 2" xfId="5098" xr:uid="{C83F348F-AC29-4945-959A-C3C97B6C20E1}"/>
    <cellStyle name="Normal 9 4 2 8" xfId="3305" xr:uid="{D54AE50E-6751-456D-B814-0BC1D4404099}"/>
    <cellStyle name="Normal 9 4 2 8 2" xfId="5099" xr:uid="{FCED6DFB-02C8-4264-9791-9DE2AA38C931}"/>
    <cellStyle name="Normal 9 4 2 9" xfId="3306" xr:uid="{B26C6B3A-C714-4834-A076-37A046B30935}"/>
    <cellStyle name="Normal 9 4 2 9 2" xfId="5100" xr:uid="{FCAB799C-DEAF-4CE0-92A5-C782E9B3B2B4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4" xr:uid="{A17EDD2C-7A36-4E46-8E9E-4D56EDAE668A}"/>
    <cellStyle name="Normal 9 4 3 2 2 2 2 2 2" xfId="5476" xr:uid="{884746EF-3CFC-4A75-A0B2-F6173DBA2D06}"/>
    <cellStyle name="Normal 9 4 3 2 2 2 2 2 3" xfId="5105" xr:uid="{F713F747-78FB-4B16-BB7F-ACE0230EC783}"/>
    <cellStyle name="Normal 9 4 3 2 2 2 3" xfId="4755" xr:uid="{F437503D-0696-4396-86AD-7680EDC43FFB}"/>
    <cellStyle name="Normal 9 4 3 2 2 2 3 2" xfId="5477" xr:uid="{9FDD4282-7D13-4B74-A3B2-6B822113366D}"/>
    <cellStyle name="Normal 9 4 3 2 2 2 3 3" xfId="5104" xr:uid="{F440B2C1-BB4E-44F6-AEE1-074E23C40A99}"/>
    <cellStyle name="Normal 9 4 3 2 2 3" xfId="3311" xr:uid="{11006371-3CA0-4985-B591-71D72B539045}"/>
    <cellStyle name="Normal 9 4 3 2 2 3 2" xfId="4756" xr:uid="{5F19ADC7-2586-4BCE-B1F5-56DEF6AAD00C}"/>
    <cellStyle name="Normal 9 4 3 2 2 3 2 2" xfId="5478" xr:uid="{36D2E978-75BD-475E-A05A-BC868FC24247}"/>
    <cellStyle name="Normal 9 4 3 2 2 3 2 3" xfId="5106" xr:uid="{5804288F-758E-49EB-89F6-465D61B1F575}"/>
    <cellStyle name="Normal 9 4 3 2 2 4" xfId="3312" xr:uid="{E62A273D-F6D5-433E-B6BD-74AE87A1D16D}"/>
    <cellStyle name="Normal 9 4 3 2 2 4 2" xfId="5107" xr:uid="{4D4DA5FA-87CE-4690-AEE0-9787E911D2F1}"/>
    <cellStyle name="Normal 9 4 3 2 2 5" xfId="5103" xr:uid="{16328DF9-6CDA-46DC-8418-A32767019D31}"/>
    <cellStyle name="Normal 9 4 3 2 3" xfId="3313" xr:uid="{CDF820E3-1F8D-4790-8EBB-F35BAB48E074}"/>
    <cellStyle name="Normal 9 4 3 2 3 2" xfId="3314" xr:uid="{C6D6D191-4345-4124-95DB-DA72114A04AD}"/>
    <cellStyle name="Normal 9 4 3 2 3 2 2" xfId="4757" xr:uid="{5963005F-D07A-4029-B9D4-F742DE2E68E0}"/>
    <cellStyle name="Normal 9 4 3 2 3 2 2 2" xfId="5479" xr:uid="{B4245CC3-2F89-41A9-A0BA-204E6421288C}"/>
    <cellStyle name="Normal 9 4 3 2 3 2 2 3" xfId="5109" xr:uid="{F00BE2DF-ACE7-4631-B6C8-8900F03CB048}"/>
    <cellStyle name="Normal 9 4 3 2 3 3" xfId="3315" xr:uid="{F82A6596-11F2-4F37-AE15-33682F6E3CCA}"/>
    <cellStyle name="Normal 9 4 3 2 3 3 2" xfId="5110" xr:uid="{3AB71FCC-127C-4C1C-947E-9D17CA295C35}"/>
    <cellStyle name="Normal 9 4 3 2 3 4" xfId="3316" xr:uid="{93A4C50D-082E-4EAA-80B5-ABA592ACE146}"/>
    <cellStyle name="Normal 9 4 3 2 3 4 2" xfId="5111" xr:uid="{869E33F8-7AC0-4667-BFCC-7B30F238E93B}"/>
    <cellStyle name="Normal 9 4 3 2 3 5" xfId="5108" xr:uid="{18041677-FF6C-4B84-A2B8-9AD71BEF61CD}"/>
    <cellStyle name="Normal 9 4 3 2 4" xfId="3317" xr:uid="{0989A098-235A-42A9-8FF4-60D3A72B6897}"/>
    <cellStyle name="Normal 9 4 3 2 4 2" xfId="4758" xr:uid="{94A3BF7F-A06F-4AFB-8038-AB7B53556FE0}"/>
    <cellStyle name="Normal 9 4 3 2 4 2 2" xfId="5480" xr:uid="{0CE2600F-4203-4FB2-87AC-4C561848FF2F}"/>
    <cellStyle name="Normal 9 4 3 2 4 2 3" xfId="5112" xr:uid="{53E303D9-D0FF-4D48-A958-67CD660D3761}"/>
    <cellStyle name="Normal 9 4 3 2 5" xfId="3318" xr:uid="{74781C37-F52E-4614-9623-0B5315CC4C21}"/>
    <cellStyle name="Normal 9 4 3 2 5 2" xfId="5113" xr:uid="{1E4969C9-AADA-4308-B15D-299E37FAE854}"/>
    <cellStyle name="Normal 9 4 3 2 6" xfId="3319" xr:uid="{47557503-8191-4F66-A55C-0066518F1329}"/>
    <cellStyle name="Normal 9 4 3 2 6 2" xfId="5114" xr:uid="{2D142E55-7D6F-4DFE-9AFD-2188E2D92C2C}"/>
    <cellStyle name="Normal 9 4 3 2 7" xfId="5102" xr:uid="{C3742F26-8C49-4CB0-BAEA-449CD7736AF8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9" xr:uid="{7E99570A-4050-4160-BBF5-64ED69AF6A54}"/>
    <cellStyle name="Normal 9 4 3 3 2 2 2 2" xfId="5481" xr:uid="{8221DCB4-FD9D-4591-9592-D95019A4DCF4}"/>
    <cellStyle name="Normal 9 4 3 3 2 2 2 3" xfId="5117" xr:uid="{5A3A576D-53D2-45B5-ACF0-61B725714899}"/>
    <cellStyle name="Normal 9 4 3 3 2 3" xfId="3323" xr:uid="{7540B3B3-BE63-4382-8788-035841DB8000}"/>
    <cellStyle name="Normal 9 4 3 3 2 3 2" xfId="5118" xr:uid="{47B9BDA1-B903-4977-B57F-3891E8E8FA8A}"/>
    <cellStyle name="Normal 9 4 3 3 2 4" xfId="3324" xr:uid="{4D05D9EA-2B64-4F3B-97E4-EE0965D522EA}"/>
    <cellStyle name="Normal 9 4 3 3 2 4 2" xfId="5119" xr:uid="{21E2DBBC-50CE-4D6C-A7CB-8A717F12621E}"/>
    <cellStyle name="Normal 9 4 3 3 2 5" xfId="5116" xr:uid="{A45F6826-AD71-402C-A481-86E1BF753FB7}"/>
    <cellStyle name="Normal 9 4 3 3 3" xfId="3325" xr:uid="{1695321A-5755-4761-9344-30D1F8022A20}"/>
    <cellStyle name="Normal 9 4 3 3 3 2" xfId="4760" xr:uid="{33467435-FF26-4E5B-B8A9-CE769BF65466}"/>
    <cellStyle name="Normal 9 4 3 3 3 2 2" xfId="5482" xr:uid="{7DF5F44A-DE8C-41FF-84CD-5AFEC2A96803}"/>
    <cellStyle name="Normal 9 4 3 3 3 2 3" xfId="5120" xr:uid="{EBA4B0E2-A4F9-47D9-8A50-319F6077DFA1}"/>
    <cellStyle name="Normal 9 4 3 3 4" xfId="3326" xr:uid="{E5D4892A-4307-46D8-9909-A239FFC90172}"/>
    <cellStyle name="Normal 9 4 3 3 4 2" xfId="5121" xr:uid="{C83EC2AE-EDF6-4A88-B01B-D624508A58F9}"/>
    <cellStyle name="Normal 9 4 3 3 5" xfId="3327" xr:uid="{4FF37372-DFBC-4372-9252-087A62240A77}"/>
    <cellStyle name="Normal 9 4 3 3 5 2" xfId="5122" xr:uid="{D6DCB728-A7EB-44E0-AFAE-7A2287F59755}"/>
    <cellStyle name="Normal 9 4 3 3 6" xfId="5115" xr:uid="{E9CB9913-31DD-4582-B39B-9DE743051B76}"/>
    <cellStyle name="Normal 9 4 3 4" xfId="3328" xr:uid="{B65728D1-7259-48BA-B3D2-BD4C2CBF7246}"/>
    <cellStyle name="Normal 9 4 3 4 2" xfId="3329" xr:uid="{BE4EE3B0-ECF7-4EF0-ADD3-F7F9BC0D8FBD}"/>
    <cellStyle name="Normal 9 4 3 4 2 2" xfId="4761" xr:uid="{1DF09F5A-FE29-47D0-884D-B840FE95B3C0}"/>
    <cellStyle name="Normal 9 4 3 4 2 2 2" xfId="5483" xr:uid="{0AB4F93D-513E-426A-8F46-B4E77223ABB9}"/>
    <cellStyle name="Normal 9 4 3 4 2 2 3" xfId="5124" xr:uid="{C4E6323F-97C1-4C1C-8D27-D0DDA6F6EE67}"/>
    <cellStyle name="Normal 9 4 3 4 3" xfId="3330" xr:uid="{B566C851-B38D-41FF-BF26-4880290593F5}"/>
    <cellStyle name="Normal 9 4 3 4 3 2" xfId="5125" xr:uid="{823E1372-2A17-410F-84A3-8D0118865E71}"/>
    <cellStyle name="Normal 9 4 3 4 4" xfId="3331" xr:uid="{C4DF18AD-95DD-4803-8718-861871550545}"/>
    <cellStyle name="Normal 9 4 3 4 4 2" xfId="5126" xr:uid="{B7CD9E20-B30C-4B45-A564-4CA0D07A35AA}"/>
    <cellStyle name="Normal 9 4 3 4 5" xfId="5123" xr:uid="{948BDE08-F525-4931-BF67-BF556178C23A}"/>
    <cellStyle name="Normal 9 4 3 5" xfId="3332" xr:uid="{6BE34A0C-5247-4E0E-8C18-CBEF482FD451}"/>
    <cellStyle name="Normal 9 4 3 5 2" xfId="3333" xr:uid="{69C0B82B-E59E-451D-8DA8-F3B070829995}"/>
    <cellStyle name="Normal 9 4 3 5 2 2" xfId="5128" xr:uid="{036EF56F-00A2-4DB6-9E08-08EA6A647974}"/>
    <cellStyle name="Normal 9 4 3 5 3" xfId="3334" xr:uid="{C658907C-AF6D-45D3-88AB-E4B8019AE96D}"/>
    <cellStyle name="Normal 9 4 3 5 3 2" xfId="5129" xr:uid="{54292C6E-D7A2-43BA-9078-1566EEA0D07B}"/>
    <cellStyle name="Normal 9 4 3 5 4" xfId="3335" xr:uid="{8BAF2CE6-A7BF-40F0-8222-1362BA7F2706}"/>
    <cellStyle name="Normal 9 4 3 5 4 2" xfId="5130" xr:uid="{8E1EBDCA-6350-4FCC-AD83-7F64E0BB70E3}"/>
    <cellStyle name="Normal 9 4 3 5 5" xfId="5127" xr:uid="{7E91519E-7EC3-4E98-9CF1-0373BB522437}"/>
    <cellStyle name="Normal 9 4 3 6" xfId="3336" xr:uid="{663F01B0-33FA-4D39-B6E1-F587E2B0AF15}"/>
    <cellStyle name="Normal 9 4 3 6 2" xfId="5131" xr:uid="{0D7F8097-B214-4B87-8426-2288F15F0997}"/>
    <cellStyle name="Normal 9 4 3 7" xfId="3337" xr:uid="{ED672016-18E9-4ABB-90F2-C09EC1FDC260}"/>
    <cellStyle name="Normal 9 4 3 7 2" xfId="5132" xr:uid="{4A90710A-FA66-43EB-888C-37C05FAFD0F3}"/>
    <cellStyle name="Normal 9 4 3 8" xfId="3338" xr:uid="{818A346A-71F6-4324-9525-50E86AB2A0BA}"/>
    <cellStyle name="Normal 9 4 3 8 2" xfId="5133" xr:uid="{0911C1A8-A44E-4FB4-8CFC-7AF90B49933F}"/>
    <cellStyle name="Normal 9 4 3 9" xfId="5101" xr:uid="{0E4CD49E-C4DC-41F9-B963-69A3D5ADA583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8" xr:uid="{7605292F-8F2D-4A36-A124-D3A7D98953B1}"/>
    <cellStyle name="Normal 9 4 4 2 2 2 3" xfId="5137" xr:uid="{70150F2B-9DAF-478E-A00F-48515575430E}"/>
    <cellStyle name="Normal 9 4 4 2 2 3" xfId="3343" xr:uid="{1B8C1CF7-E5C9-4880-B588-E7606850BBF2}"/>
    <cellStyle name="Normal 9 4 4 2 2 3 2" xfId="5139" xr:uid="{680008B9-5C88-416E-AAA1-3745F398C534}"/>
    <cellStyle name="Normal 9 4 4 2 2 4" xfId="3344" xr:uid="{A6BBA61C-2B58-4B6A-8522-D19F9275B174}"/>
    <cellStyle name="Normal 9 4 4 2 2 4 2" xfId="5140" xr:uid="{DB032F8C-EE45-4E87-B3ED-8B889AB48582}"/>
    <cellStyle name="Normal 9 4 4 2 2 5" xfId="5136" xr:uid="{33C60B3A-C4F8-4A87-8C72-FC5AE2B1EC1C}"/>
    <cellStyle name="Normal 9 4 4 2 3" xfId="3345" xr:uid="{58AD18EB-8B28-4CCF-A2F5-A6C00EBA9C96}"/>
    <cellStyle name="Normal 9 4 4 2 3 2" xfId="4274" xr:uid="{7633241B-2A2F-4012-9F3C-417098F53043}"/>
    <cellStyle name="Normal 9 4 4 2 3 2 2" xfId="5142" xr:uid="{1CA05BE0-7B8D-4BC4-9875-4415ED31C036}"/>
    <cellStyle name="Normal 9 4 4 2 3 3" xfId="5141" xr:uid="{B92C95F9-FE0C-474E-A390-89386B88D2DC}"/>
    <cellStyle name="Normal 9 4 4 2 4" xfId="3346" xr:uid="{3F26112B-9D0F-4391-92B1-84B930FB740C}"/>
    <cellStyle name="Normal 9 4 4 2 4 2" xfId="5143" xr:uid="{D09332DE-BBB4-4BD7-9CF4-2A8A53CB5D7D}"/>
    <cellStyle name="Normal 9 4 4 2 5" xfId="3347" xr:uid="{97EBE7D5-F65F-460B-9708-FD331A512542}"/>
    <cellStyle name="Normal 9 4 4 2 5 2" xfId="5144" xr:uid="{728E18DC-92A2-4C97-8BA6-D7FBA467E923}"/>
    <cellStyle name="Normal 9 4 4 2 6" xfId="5135" xr:uid="{77FD942C-3F55-454B-8FC3-654B1EFBB815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7" xr:uid="{98222596-18C8-45BD-893C-AEF91D55479E}"/>
    <cellStyle name="Normal 9 4 4 3 2 3" xfId="5146" xr:uid="{5929C31C-D4A2-4C23-A350-0A085A916092}"/>
    <cellStyle name="Normal 9 4 4 3 3" xfId="3350" xr:uid="{677283A2-FBAA-4A7D-BF93-5C581F8828B9}"/>
    <cellStyle name="Normal 9 4 4 3 3 2" xfId="5148" xr:uid="{A33EBBFF-3317-4E36-86A5-DA69083F3DFE}"/>
    <cellStyle name="Normal 9 4 4 3 4" xfId="3351" xr:uid="{086C0F03-BD4C-4343-9F4F-C5C72CC9C108}"/>
    <cellStyle name="Normal 9 4 4 3 4 2" xfId="5149" xr:uid="{72F1E57F-DE33-4B7B-840B-387B2E90B474}"/>
    <cellStyle name="Normal 9 4 4 3 5" xfId="5145" xr:uid="{BD15356D-00F1-4D96-A103-1B89D9AB6E34}"/>
    <cellStyle name="Normal 9 4 4 4" xfId="3352" xr:uid="{373083DB-45F7-467D-8220-0D1AFD273947}"/>
    <cellStyle name="Normal 9 4 4 4 2" xfId="3353" xr:uid="{321DF2AC-9CAD-420A-9817-3F63C8157AEA}"/>
    <cellStyle name="Normal 9 4 4 4 2 2" xfId="5151" xr:uid="{72ECA72D-21E8-4451-A9A0-34951E1485A6}"/>
    <cellStyle name="Normal 9 4 4 4 3" xfId="3354" xr:uid="{B396A407-E763-4E74-9620-D29DAC74A0C9}"/>
    <cellStyle name="Normal 9 4 4 4 3 2" xfId="5152" xr:uid="{82894A5C-3549-49DF-8A07-A90991270DD6}"/>
    <cellStyle name="Normal 9 4 4 4 4" xfId="3355" xr:uid="{49057117-C5D1-4F54-9358-182822105648}"/>
    <cellStyle name="Normal 9 4 4 4 4 2" xfId="5153" xr:uid="{A85CDE37-D90B-4545-9BC8-E1AB58A80D1C}"/>
    <cellStyle name="Normal 9 4 4 4 5" xfId="5150" xr:uid="{9A3ECFFB-B869-4864-A8EA-3A430A400596}"/>
    <cellStyle name="Normal 9 4 4 5" xfId="3356" xr:uid="{C64D3DB9-8FB5-481D-8C0E-356859EB31C3}"/>
    <cellStyle name="Normal 9 4 4 5 2" xfId="5154" xr:uid="{8A5A6282-7C36-4823-A75F-9007424D124D}"/>
    <cellStyle name="Normal 9 4 4 6" xfId="3357" xr:uid="{CE611F52-669B-4434-9538-3DE5D1953BF8}"/>
    <cellStyle name="Normal 9 4 4 6 2" xfId="5155" xr:uid="{083F5F5D-5726-493B-8688-9BEE60ECC208}"/>
    <cellStyle name="Normal 9 4 4 7" xfId="3358" xr:uid="{E42AA119-7F29-4E69-B4D7-3893569B3A67}"/>
    <cellStyle name="Normal 9 4 4 7 2" xfId="5156" xr:uid="{1D1A2FDF-7C89-4EFF-9B6F-E224EDAB8E9D}"/>
    <cellStyle name="Normal 9 4 4 8" xfId="5134" xr:uid="{F804408A-F6AB-493E-84FA-DC9D26332124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60" xr:uid="{53FA3AAA-DA65-49A8-9081-1BC602E3DDF1}"/>
    <cellStyle name="Normal 9 4 5 2 2 3" xfId="5159" xr:uid="{72C841BA-BFD0-4B5B-9C58-44BEF2E17378}"/>
    <cellStyle name="Normal 9 4 5 2 3" xfId="3362" xr:uid="{DC9331B7-1C1E-4DEF-8ACA-BBB92E1435CA}"/>
    <cellStyle name="Normal 9 4 5 2 3 2" xfId="5161" xr:uid="{BF7558B8-2C0E-4DC4-A866-6A107EB6AA7B}"/>
    <cellStyle name="Normal 9 4 5 2 4" xfId="3363" xr:uid="{A08CA7CB-1D88-4572-B0F9-EF195DDDD5C2}"/>
    <cellStyle name="Normal 9 4 5 2 4 2" xfId="5162" xr:uid="{E59AA82F-4519-4C24-96F0-B4DB5D6C342D}"/>
    <cellStyle name="Normal 9 4 5 2 5" xfId="5158" xr:uid="{567F099B-CF3E-4947-8993-202EB483A5FA}"/>
    <cellStyle name="Normal 9 4 5 3" xfId="3364" xr:uid="{A1E9C33C-C94E-4FFB-BAAF-493B0788A2C1}"/>
    <cellStyle name="Normal 9 4 5 3 2" xfId="3365" xr:uid="{3876BB89-BE58-496A-92CB-3F4DBDAC9F60}"/>
    <cellStyle name="Normal 9 4 5 3 2 2" xfId="5164" xr:uid="{3974A636-2E5F-4627-8AC3-9A1BE319AF5A}"/>
    <cellStyle name="Normal 9 4 5 3 3" xfId="3366" xr:uid="{F73D1800-06A9-4D99-8554-9DB4BC2DCF62}"/>
    <cellStyle name="Normal 9 4 5 3 3 2" xfId="5165" xr:uid="{B70BD1A3-C20A-49C5-9B13-31EC4C968D31}"/>
    <cellStyle name="Normal 9 4 5 3 4" xfId="3367" xr:uid="{41C66C3B-088B-4235-9A2A-04856B8649BA}"/>
    <cellStyle name="Normal 9 4 5 3 4 2" xfId="5166" xr:uid="{CFFDBA43-53F4-4B9E-AA2A-71D51D10119C}"/>
    <cellStyle name="Normal 9 4 5 3 5" xfId="5163" xr:uid="{70D3FEB5-CD0C-4627-B128-FB9E9ED2C3F9}"/>
    <cellStyle name="Normal 9 4 5 4" xfId="3368" xr:uid="{E2116F0C-A7ED-4018-B37E-6460DD191EFB}"/>
    <cellStyle name="Normal 9 4 5 4 2" xfId="5167" xr:uid="{7835D0B2-EF74-4181-8E7C-1B55E9A7A304}"/>
    <cellStyle name="Normal 9 4 5 5" xfId="3369" xr:uid="{10597110-38DF-4F4E-BF64-F79F5D4481D5}"/>
    <cellStyle name="Normal 9 4 5 5 2" xfId="5168" xr:uid="{B270C036-D180-4D7A-BAFC-AAC6B3789D20}"/>
    <cellStyle name="Normal 9 4 5 6" xfId="3370" xr:uid="{6193CB2F-0D4F-4003-B651-78D0486386BF}"/>
    <cellStyle name="Normal 9 4 5 6 2" xfId="5169" xr:uid="{169E23C2-D6B3-4546-9B71-E1EDA5CB1D7C}"/>
    <cellStyle name="Normal 9 4 5 7" xfId="5157" xr:uid="{F90BBC27-7856-4721-899B-51B6A7AE2F6F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2" xr:uid="{97796D85-4F8A-481D-B37B-B582A85D68AF}"/>
    <cellStyle name="Normal 9 4 6 2 3" xfId="3374" xr:uid="{936E98DF-DA76-41C5-997F-EDEF1086A88A}"/>
    <cellStyle name="Normal 9 4 6 2 3 2" xfId="5173" xr:uid="{9A2E4AFC-0C85-466C-BBC5-B7CA4331477A}"/>
    <cellStyle name="Normal 9 4 6 2 4" xfId="3375" xr:uid="{D86FE3C7-4910-4F6A-AFE5-FB872984644E}"/>
    <cellStyle name="Normal 9 4 6 2 4 2" xfId="5174" xr:uid="{9EE13F27-3826-41B4-9067-7B8752E11AEE}"/>
    <cellStyle name="Normal 9 4 6 2 5" xfId="5171" xr:uid="{48085602-9D8D-4C48-A8D2-C061369557F4}"/>
    <cellStyle name="Normal 9 4 6 3" xfId="3376" xr:uid="{7D42B768-6197-45F7-A266-F5094882D122}"/>
    <cellStyle name="Normal 9 4 6 3 2" xfId="5175" xr:uid="{82DB3238-8DE3-4270-94BB-24B8F46B0F8B}"/>
    <cellStyle name="Normal 9 4 6 4" xfId="3377" xr:uid="{7DB71026-A14B-43C5-8F56-41602DDF0746}"/>
    <cellStyle name="Normal 9 4 6 4 2" xfId="5176" xr:uid="{2531F2A0-DE35-432D-99E6-675449C1F87A}"/>
    <cellStyle name="Normal 9 4 6 5" xfId="3378" xr:uid="{331CA8AB-5B2B-4241-B49C-65027FE1626C}"/>
    <cellStyle name="Normal 9 4 6 5 2" xfId="5177" xr:uid="{5099A720-67DA-4CA9-BEEF-6F57093E3F85}"/>
    <cellStyle name="Normal 9 4 6 6" xfId="5170" xr:uid="{C705A4DA-E1F5-4BF4-909E-3ED525E668A0}"/>
    <cellStyle name="Normal 9 4 7" xfId="3379" xr:uid="{23E879BA-5EDE-4527-B83F-BD3E7C5CD9E1}"/>
    <cellStyle name="Normal 9 4 7 2" xfId="3380" xr:uid="{FE6BB645-9DCD-439A-AA54-1D20CA64AABA}"/>
    <cellStyle name="Normal 9 4 7 2 2" xfId="5179" xr:uid="{2431506C-A453-4B84-91AF-9A67D0D76C09}"/>
    <cellStyle name="Normal 9 4 7 3" xfId="3381" xr:uid="{63EACFD9-C165-4BCD-83BB-E9C03CCCBB36}"/>
    <cellStyle name="Normal 9 4 7 3 2" xfId="5180" xr:uid="{96B855DE-2FF8-431F-9B77-A55DBC53EB0F}"/>
    <cellStyle name="Normal 9 4 7 4" xfId="3382" xr:uid="{A237818C-2634-4E2F-A320-E14CE2E43306}"/>
    <cellStyle name="Normal 9 4 7 4 2" xfId="5181" xr:uid="{E71BC205-3517-40F3-A317-3D31BACDEFCF}"/>
    <cellStyle name="Normal 9 4 7 5" xfId="5178" xr:uid="{6BBB8AAD-A2CB-40F1-A61D-10D6E4424A2C}"/>
    <cellStyle name="Normal 9 4 8" xfId="3383" xr:uid="{4B3F0F96-7698-4C1B-9352-DFB8A143B4C0}"/>
    <cellStyle name="Normal 9 4 8 2" xfId="3384" xr:uid="{1652C9F7-EF06-4CE0-89E5-AD33D943B7C8}"/>
    <cellStyle name="Normal 9 4 8 2 2" xfId="5183" xr:uid="{C8A582C2-F033-4A8B-8983-14D1C6561300}"/>
    <cellStyle name="Normal 9 4 8 3" xfId="3385" xr:uid="{42C48E4C-0A45-4969-A540-285C636278BC}"/>
    <cellStyle name="Normal 9 4 8 3 2" xfId="5184" xr:uid="{DE645A04-135D-4EAC-AF24-A27FECB83542}"/>
    <cellStyle name="Normal 9 4 8 4" xfId="3386" xr:uid="{6ED60723-E769-4128-AB65-7053B9A54F85}"/>
    <cellStyle name="Normal 9 4 8 4 2" xfId="5185" xr:uid="{BDD75542-9BD2-4CE2-8158-033359D0831C}"/>
    <cellStyle name="Normal 9 4 8 5" xfId="5182" xr:uid="{58796D02-68D2-4671-A9B8-82163FCC9320}"/>
    <cellStyle name="Normal 9 4 9" xfId="3387" xr:uid="{0A0D880C-0BFC-41C8-B227-974676FB3A25}"/>
    <cellStyle name="Normal 9 4 9 2" xfId="5186" xr:uid="{FF651AD6-4687-4D81-B585-EDD1F50252E2}"/>
    <cellStyle name="Normal 9 5" xfId="3388" xr:uid="{F86CC073-51FB-4947-B60F-A224C8F5AAAD}"/>
    <cellStyle name="Normal 9 5 10" xfId="3389" xr:uid="{A9761081-2313-4CCE-946F-97186494E246}"/>
    <cellStyle name="Normal 9 5 10 2" xfId="5188" xr:uid="{6A1786CB-3CEA-44FF-8504-4FB098B7BBF4}"/>
    <cellStyle name="Normal 9 5 11" xfId="3390" xr:uid="{D20600A0-E03E-4CBD-8164-D0D21344248F}"/>
    <cellStyle name="Normal 9 5 11 2" xfId="5189" xr:uid="{F8654E97-B011-4027-AEDB-01CEA09204FF}"/>
    <cellStyle name="Normal 9 5 12" xfId="5187" xr:uid="{88FC21D2-E25C-4C3A-9219-83BE96D4C7F2}"/>
    <cellStyle name="Normal 9 5 2" xfId="3391" xr:uid="{A630278B-53B1-4F67-ABBD-AD5D7E85E57A}"/>
    <cellStyle name="Normal 9 5 2 10" xfId="5190" xr:uid="{5CFD4C14-F424-4AAA-A3AF-860E10310B8E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4" xr:uid="{B792AEC6-4DF0-4282-8EB7-A6EBDAB8DC37}"/>
    <cellStyle name="Normal 9 5 2 2 2 2 3" xfId="3396" xr:uid="{3E2CCF73-B1F9-4F05-80C1-CDC65940B91F}"/>
    <cellStyle name="Normal 9 5 2 2 2 2 3 2" xfId="5195" xr:uid="{1AEF68C3-7B80-4AE7-8F49-12528278A80C}"/>
    <cellStyle name="Normal 9 5 2 2 2 2 4" xfId="3397" xr:uid="{BF6CCD5E-E621-4573-AA38-665E2F75835D}"/>
    <cellStyle name="Normal 9 5 2 2 2 2 4 2" xfId="5196" xr:uid="{DAD2F91C-8A44-4E15-878D-A64A1FEF99C1}"/>
    <cellStyle name="Normal 9 5 2 2 2 2 5" xfId="5193" xr:uid="{300CAE89-A718-4669-AF04-8D46FA5BEBE0}"/>
    <cellStyle name="Normal 9 5 2 2 2 3" xfId="3398" xr:uid="{52C60F68-7D3D-4FAB-9822-F8D800416909}"/>
    <cellStyle name="Normal 9 5 2 2 2 3 2" xfId="3399" xr:uid="{A7D84D49-75C3-492F-8483-A4BA44E1ED1E}"/>
    <cellStyle name="Normal 9 5 2 2 2 3 2 2" xfId="5198" xr:uid="{E4E70060-45C0-438A-9878-8F2ADD6167B7}"/>
    <cellStyle name="Normal 9 5 2 2 2 3 3" xfId="3400" xr:uid="{DEB0BFC0-6AC8-47D9-B90F-FD577C17CA56}"/>
    <cellStyle name="Normal 9 5 2 2 2 3 3 2" xfId="5199" xr:uid="{CB96BB15-F2C2-4BC0-BEF3-33D0A204738D}"/>
    <cellStyle name="Normal 9 5 2 2 2 3 4" xfId="3401" xr:uid="{03CA0861-E115-40D7-AD98-93C13EA8709B}"/>
    <cellStyle name="Normal 9 5 2 2 2 3 4 2" xfId="5200" xr:uid="{B9321CB1-A3C1-49C7-B8F5-9B210CD51226}"/>
    <cellStyle name="Normal 9 5 2 2 2 3 5" xfId="5197" xr:uid="{310E73AB-C269-42B4-BC38-F637E86471DA}"/>
    <cellStyle name="Normal 9 5 2 2 2 4" xfId="3402" xr:uid="{5D86A963-245A-49A6-A2B1-B654F7A5EFF0}"/>
    <cellStyle name="Normal 9 5 2 2 2 4 2" xfId="5201" xr:uid="{F3CE8F0C-8A18-4EF5-8F5C-DB0D986ECF5A}"/>
    <cellStyle name="Normal 9 5 2 2 2 5" xfId="3403" xr:uid="{0D7CCE81-E84A-4D9A-80E7-BF2B58D2C1DD}"/>
    <cellStyle name="Normal 9 5 2 2 2 5 2" xfId="5202" xr:uid="{CA9D011E-6D0D-4AA4-B0C1-FBBFC28458B6}"/>
    <cellStyle name="Normal 9 5 2 2 2 6" xfId="3404" xr:uid="{FE0A2B1A-1FB6-4859-A93A-8CAF03C86E3D}"/>
    <cellStyle name="Normal 9 5 2 2 2 6 2" xfId="5203" xr:uid="{19F989B5-B512-4F6A-9FB3-B4D775491387}"/>
    <cellStyle name="Normal 9 5 2 2 2 7" xfId="5192" xr:uid="{EF561905-1860-43E8-B344-92F03F30531F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6" xr:uid="{59708D13-A7AD-4CE2-B7FC-9D20295DCD21}"/>
    <cellStyle name="Normal 9 5 2 2 3 2 3" xfId="3408" xr:uid="{460C8630-68AB-426D-9D9D-763D724AF965}"/>
    <cellStyle name="Normal 9 5 2 2 3 2 3 2" xfId="5207" xr:uid="{F31E3381-FA64-4293-8238-22D7E5823F48}"/>
    <cellStyle name="Normal 9 5 2 2 3 2 4" xfId="3409" xr:uid="{D555BAE4-2377-4ABA-9575-DA6DB052A73A}"/>
    <cellStyle name="Normal 9 5 2 2 3 2 4 2" xfId="5208" xr:uid="{2B523DA4-0E45-4A9D-B74E-A932BB07156B}"/>
    <cellStyle name="Normal 9 5 2 2 3 2 5" xfId="5205" xr:uid="{87185D28-6E77-4ABD-85C0-0FCC914F01B8}"/>
    <cellStyle name="Normal 9 5 2 2 3 3" xfId="3410" xr:uid="{C505AA95-563E-408B-A1CC-731CD37B53A9}"/>
    <cellStyle name="Normal 9 5 2 2 3 3 2" xfId="5209" xr:uid="{E6D80760-4A6B-4E24-8FFA-6DF92651675C}"/>
    <cellStyle name="Normal 9 5 2 2 3 4" xfId="3411" xr:uid="{D68FF109-AC44-43B9-9469-DF21F3BAECA0}"/>
    <cellStyle name="Normal 9 5 2 2 3 4 2" xfId="5210" xr:uid="{87EF7DB9-502D-49E9-A74B-8224C01D873E}"/>
    <cellStyle name="Normal 9 5 2 2 3 5" xfId="3412" xr:uid="{48D2BC56-2EE9-4334-A763-D2EDC87911F4}"/>
    <cellStyle name="Normal 9 5 2 2 3 5 2" xfId="5211" xr:uid="{C0532B04-2D58-401E-BFB2-AED8C74EC6AE}"/>
    <cellStyle name="Normal 9 5 2 2 3 6" xfId="5204" xr:uid="{5D223D95-1336-40A3-90E3-78A81658662E}"/>
    <cellStyle name="Normal 9 5 2 2 4" xfId="3413" xr:uid="{19746D52-1266-4886-850F-DE49B8F1E5D1}"/>
    <cellStyle name="Normal 9 5 2 2 4 2" xfId="3414" xr:uid="{8F02253D-2DA7-4DF7-AB36-0A15BE33DDCE}"/>
    <cellStyle name="Normal 9 5 2 2 4 2 2" xfId="5213" xr:uid="{A0E36D20-4336-40D7-860C-20C05DA6A8DF}"/>
    <cellStyle name="Normal 9 5 2 2 4 3" xfId="3415" xr:uid="{A1462127-7D09-4D1D-AA9D-AF764FEC13B9}"/>
    <cellStyle name="Normal 9 5 2 2 4 3 2" xfId="5214" xr:uid="{3E36AB47-0B2B-4559-B2AC-28CBBC2520D7}"/>
    <cellStyle name="Normal 9 5 2 2 4 4" xfId="3416" xr:uid="{E5FC1265-8147-4DBD-94DB-054BA3D935D8}"/>
    <cellStyle name="Normal 9 5 2 2 4 4 2" xfId="5215" xr:uid="{0FFBA306-22D5-4008-8EB5-15278F7D848A}"/>
    <cellStyle name="Normal 9 5 2 2 4 5" xfId="5212" xr:uid="{FDB76B11-7798-41F0-A86E-6A5742E77376}"/>
    <cellStyle name="Normal 9 5 2 2 5" xfId="3417" xr:uid="{D1030FEA-03C9-49A7-8E62-BABCB3AB477F}"/>
    <cellStyle name="Normal 9 5 2 2 5 2" xfId="3418" xr:uid="{9EF967B1-DD50-422B-9C1C-8D416AF67331}"/>
    <cellStyle name="Normal 9 5 2 2 5 2 2" xfId="5217" xr:uid="{E40D94EC-778F-45FB-83B6-7AA59A432ADA}"/>
    <cellStyle name="Normal 9 5 2 2 5 3" xfId="3419" xr:uid="{3ADD6D94-AD84-40E9-A436-ABE7AEFFDEE9}"/>
    <cellStyle name="Normal 9 5 2 2 5 3 2" xfId="5218" xr:uid="{E3194892-D7C7-4038-8168-DBD8DF58EA92}"/>
    <cellStyle name="Normal 9 5 2 2 5 4" xfId="3420" xr:uid="{EBC5E9A4-78A2-4167-A8DF-A6150A067C14}"/>
    <cellStyle name="Normal 9 5 2 2 5 4 2" xfId="5219" xr:uid="{BAABCA0F-D7C1-4876-B1F6-AC2BC6D2300B}"/>
    <cellStyle name="Normal 9 5 2 2 5 5" xfId="5216" xr:uid="{964A1330-F929-4E1F-A444-49790BFF5354}"/>
    <cellStyle name="Normal 9 5 2 2 6" xfId="3421" xr:uid="{5E5DB2A2-9827-4596-869F-B8830BBB12B8}"/>
    <cellStyle name="Normal 9 5 2 2 6 2" xfId="5220" xr:uid="{998D8CF0-E8E0-4982-A899-CF78A706AA1A}"/>
    <cellStyle name="Normal 9 5 2 2 7" xfId="3422" xr:uid="{88D7E271-7BDB-49C9-AD74-416A73ED543D}"/>
    <cellStyle name="Normal 9 5 2 2 7 2" xfId="5221" xr:uid="{99C950DB-DBB7-4D6A-B45B-EE5E202C098D}"/>
    <cellStyle name="Normal 9 5 2 2 8" xfId="3423" xr:uid="{08E1DCC5-DF73-4598-A21C-A13B18CBF928}"/>
    <cellStyle name="Normal 9 5 2 2 8 2" xfId="5222" xr:uid="{7C30833E-0898-4CE0-B794-019AD9186C20}"/>
    <cellStyle name="Normal 9 5 2 2 9" xfId="5191" xr:uid="{C97BA9E7-CB20-4755-81BB-0B8DEFE85C52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5" xr:uid="{3AC14846-D68F-45FD-956E-2E4160CCCE86}"/>
    <cellStyle name="Normal 9 5 2 3 2 3" xfId="3427" xr:uid="{6CAF1EA0-5483-45FF-99E2-B6981CAE9767}"/>
    <cellStyle name="Normal 9 5 2 3 2 3 2" xfId="5226" xr:uid="{8A4605F5-D025-4BEB-B758-B3B710F6A41E}"/>
    <cellStyle name="Normal 9 5 2 3 2 4" xfId="3428" xr:uid="{B47E8974-458C-4AF9-84CC-34D421E180D2}"/>
    <cellStyle name="Normal 9 5 2 3 2 4 2" xfId="5227" xr:uid="{A1B2B284-ED3E-4940-A100-5A33E0AEF3CC}"/>
    <cellStyle name="Normal 9 5 2 3 2 5" xfId="5224" xr:uid="{01595829-AC27-4ED9-A978-190B1BD90A8E}"/>
    <cellStyle name="Normal 9 5 2 3 3" xfId="3429" xr:uid="{DF70A764-65AE-4A06-B0C3-C0EA68E39D1E}"/>
    <cellStyle name="Normal 9 5 2 3 3 2" xfId="3430" xr:uid="{33B9A006-230F-4430-AD81-0A1828F7FF73}"/>
    <cellStyle name="Normal 9 5 2 3 3 2 2" xfId="5229" xr:uid="{4687CC05-E88E-41D8-AE3E-1F3937920798}"/>
    <cellStyle name="Normal 9 5 2 3 3 3" xfId="3431" xr:uid="{4C6CE248-1EA7-4D82-AF72-DBF364689ED2}"/>
    <cellStyle name="Normal 9 5 2 3 3 3 2" xfId="5230" xr:uid="{99F07766-1A82-4333-89AC-2F56F0040A3F}"/>
    <cellStyle name="Normal 9 5 2 3 3 4" xfId="3432" xr:uid="{95A18C9F-E989-4B20-93A6-3A5BC6326BF0}"/>
    <cellStyle name="Normal 9 5 2 3 3 4 2" xfId="5231" xr:uid="{905299E7-54F8-4CBB-A6B1-1DF117D4F318}"/>
    <cellStyle name="Normal 9 5 2 3 3 5" xfId="5228" xr:uid="{FE81700D-06CC-45E8-B680-3C25B0271645}"/>
    <cellStyle name="Normal 9 5 2 3 4" xfId="3433" xr:uid="{63CBE5E3-3D73-45AA-8C1D-E37B4B46874E}"/>
    <cellStyle name="Normal 9 5 2 3 4 2" xfId="5232" xr:uid="{8CC30327-0225-45C5-9ABA-D9C587B13DDE}"/>
    <cellStyle name="Normal 9 5 2 3 5" xfId="3434" xr:uid="{50BFB28E-AADF-4B76-ABA7-97EA3ECBB478}"/>
    <cellStyle name="Normal 9 5 2 3 5 2" xfId="5233" xr:uid="{54A4A689-41D7-49E1-AC65-50AF457C34D7}"/>
    <cellStyle name="Normal 9 5 2 3 6" xfId="3435" xr:uid="{9AFBB40A-5FA7-4E06-8CB0-CD5FD46CC394}"/>
    <cellStyle name="Normal 9 5 2 3 6 2" xfId="5234" xr:uid="{36035958-BCDF-4CC5-8944-45351D7AFDB5}"/>
    <cellStyle name="Normal 9 5 2 3 7" xfId="5223" xr:uid="{16EB6002-7121-4DBA-B030-E5CC1D8798B8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7" xr:uid="{0C9E1BAE-D4E2-4E54-BD0E-91AC731EB1D5}"/>
    <cellStyle name="Normal 9 5 2 4 2 3" xfId="3439" xr:uid="{99513CF1-4434-4648-9370-365F77384D49}"/>
    <cellStyle name="Normal 9 5 2 4 2 3 2" xfId="5238" xr:uid="{3F480437-3BA7-4F77-957F-4FC0823B24A9}"/>
    <cellStyle name="Normal 9 5 2 4 2 4" xfId="3440" xr:uid="{0BFD76FB-8B12-4A52-80B3-C930DD07FDA4}"/>
    <cellStyle name="Normal 9 5 2 4 2 4 2" xfId="5239" xr:uid="{FDD0606E-8A1B-42A9-9301-0CA29AAF11C7}"/>
    <cellStyle name="Normal 9 5 2 4 2 5" xfId="5236" xr:uid="{02CA759C-52B1-4D68-9DAC-002D70EF7F80}"/>
    <cellStyle name="Normal 9 5 2 4 3" xfId="3441" xr:uid="{558C0A5C-B690-4755-A11B-3995B5942152}"/>
    <cellStyle name="Normal 9 5 2 4 3 2" xfId="5240" xr:uid="{8BCB1E27-C2C8-4831-A4B7-0CD70AD7AEBD}"/>
    <cellStyle name="Normal 9 5 2 4 4" xfId="3442" xr:uid="{731FAB44-C035-4434-BBC2-78D19177F876}"/>
    <cellStyle name="Normal 9 5 2 4 4 2" xfId="5241" xr:uid="{A249D10B-5CD6-43BB-B930-41825655064B}"/>
    <cellStyle name="Normal 9 5 2 4 5" xfId="3443" xr:uid="{5287E35C-CA63-49C4-85CA-9AC4CE3047F9}"/>
    <cellStyle name="Normal 9 5 2 4 5 2" xfId="5242" xr:uid="{79469BB6-18A8-4602-9BD6-5545647C0687}"/>
    <cellStyle name="Normal 9 5 2 4 6" xfId="5235" xr:uid="{FC7735DF-7CEA-469C-8EDE-C508071AB000}"/>
    <cellStyle name="Normal 9 5 2 5" xfId="3444" xr:uid="{E41A2246-1F45-4D76-B522-E10C396DE870}"/>
    <cellStyle name="Normal 9 5 2 5 2" xfId="3445" xr:uid="{9C71CA7C-6CFE-4080-AE49-38B843637FEB}"/>
    <cellStyle name="Normal 9 5 2 5 2 2" xfId="5244" xr:uid="{A8D52966-F90A-4495-B807-F4B72A0D737F}"/>
    <cellStyle name="Normal 9 5 2 5 3" xfId="3446" xr:uid="{0CF0622F-4418-4EC2-ACF3-0B81D498B5AD}"/>
    <cellStyle name="Normal 9 5 2 5 3 2" xfId="5245" xr:uid="{B55DE80F-05ED-45F8-8134-07382352BB05}"/>
    <cellStyle name="Normal 9 5 2 5 4" xfId="3447" xr:uid="{A6E4643C-6A1B-4B6B-A850-222E09D6CCA6}"/>
    <cellStyle name="Normal 9 5 2 5 4 2" xfId="5246" xr:uid="{A9C895D4-5BF2-44E3-A2AC-24EBF4451231}"/>
    <cellStyle name="Normal 9 5 2 5 5" xfId="5243" xr:uid="{BBB598C7-CDAE-4579-978C-D5A61B96F196}"/>
    <cellStyle name="Normal 9 5 2 6" xfId="3448" xr:uid="{8C110C3A-907B-435A-A8AA-D24C4B1366CE}"/>
    <cellStyle name="Normal 9 5 2 6 2" xfId="3449" xr:uid="{8568CA61-10C1-4A67-BF81-74C3A75566F2}"/>
    <cellStyle name="Normal 9 5 2 6 2 2" xfId="5248" xr:uid="{E76CD457-0268-449B-B677-ABFE5AEC5F32}"/>
    <cellStyle name="Normal 9 5 2 6 3" xfId="3450" xr:uid="{29A4313F-8949-45E4-B984-92A0944FDCE2}"/>
    <cellStyle name="Normal 9 5 2 6 3 2" xfId="5249" xr:uid="{7108FC16-38FE-4218-935E-4646FFC9C9D4}"/>
    <cellStyle name="Normal 9 5 2 6 4" xfId="3451" xr:uid="{0325FD9A-847A-43EE-B727-CD6655DBABC1}"/>
    <cellStyle name="Normal 9 5 2 6 4 2" xfId="5250" xr:uid="{790E8F72-81C7-4511-9A05-56A3F1DD626F}"/>
    <cellStyle name="Normal 9 5 2 6 5" xfId="5247" xr:uid="{E7325275-A4AE-499B-A2AF-8BBC2825B2D2}"/>
    <cellStyle name="Normal 9 5 2 7" xfId="3452" xr:uid="{E9633376-09FD-480B-B8E6-E2BBB4C54C9C}"/>
    <cellStyle name="Normal 9 5 2 7 2" xfId="5251" xr:uid="{FB6161FB-C0AB-4547-942F-5AD4CDFC71FD}"/>
    <cellStyle name="Normal 9 5 2 8" xfId="3453" xr:uid="{24667192-8A7F-4C78-B8E0-8EA511051635}"/>
    <cellStyle name="Normal 9 5 2 8 2" xfId="5252" xr:uid="{C2A30B35-0FE8-47CD-AAC4-912A9E504031}"/>
    <cellStyle name="Normal 9 5 2 9" xfId="3454" xr:uid="{A3859758-B49F-42CD-A0B5-055EE9E68BF6}"/>
    <cellStyle name="Normal 9 5 2 9 2" xfId="5253" xr:uid="{56F0A4E5-4AAF-4D9C-A572-1F38625408DE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8" xr:uid="{109BD21A-6DD2-4E8B-8A06-93A798985C56}"/>
    <cellStyle name="Normal 9 5 3 2 2 2 3" xfId="5257" xr:uid="{C369E1A1-2D8A-472C-B263-2EEEB78D02AA}"/>
    <cellStyle name="Normal 9 5 3 2 2 3" xfId="3459" xr:uid="{81EDA8D9-CE06-4943-BBD1-3133299612F3}"/>
    <cellStyle name="Normal 9 5 3 2 2 3 2" xfId="5259" xr:uid="{ED6D74FC-008E-46F9-9020-328FDE2E3A9B}"/>
    <cellStyle name="Normal 9 5 3 2 2 4" xfId="3460" xr:uid="{9B9702E4-91CA-4288-83C4-823B366BBDE5}"/>
    <cellStyle name="Normal 9 5 3 2 2 4 2" xfId="5260" xr:uid="{6B7DEB20-579A-4DB5-A00E-9513AA5F9723}"/>
    <cellStyle name="Normal 9 5 3 2 2 5" xfId="5256" xr:uid="{0A68901E-D7EC-4DEB-B39A-FAC8E943CFB5}"/>
    <cellStyle name="Normal 9 5 3 2 3" xfId="3461" xr:uid="{215002A9-D445-4D5A-AE79-C3D1F42472E5}"/>
    <cellStyle name="Normal 9 5 3 2 3 2" xfId="3462" xr:uid="{3B61D4E9-2E45-4B2B-8CF2-01515EE8EC5B}"/>
    <cellStyle name="Normal 9 5 3 2 3 2 2" xfId="5262" xr:uid="{8A1E8623-3427-4535-9533-082EA4D0B65E}"/>
    <cellStyle name="Normal 9 5 3 2 3 3" xfId="3463" xr:uid="{1F61B04B-9527-40FF-BE3D-CA384975FB41}"/>
    <cellStyle name="Normal 9 5 3 2 3 3 2" xfId="5263" xr:uid="{5EB5A8CE-ACFF-435A-8953-07D962FF7821}"/>
    <cellStyle name="Normal 9 5 3 2 3 4" xfId="3464" xr:uid="{8882092E-0D1E-4D0E-907F-194906559D1A}"/>
    <cellStyle name="Normal 9 5 3 2 3 4 2" xfId="5264" xr:uid="{37252B89-70CE-4198-ACE7-E548377C900F}"/>
    <cellStyle name="Normal 9 5 3 2 3 5" xfId="5261" xr:uid="{9A2F5D31-C6EE-4071-B79F-61596BCA5C78}"/>
    <cellStyle name="Normal 9 5 3 2 4" xfId="3465" xr:uid="{411F4421-ABEA-461A-9058-E8CD9798B9E8}"/>
    <cellStyle name="Normal 9 5 3 2 4 2" xfId="5265" xr:uid="{6BF8E3FF-50D2-4C6C-81A7-98D4B3E43C9E}"/>
    <cellStyle name="Normal 9 5 3 2 5" xfId="3466" xr:uid="{0B02444B-F6A2-462A-9062-3C95251D624E}"/>
    <cellStyle name="Normal 9 5 3 2 5 2" xfId="5266" xr:uid="{74206682-3B8F-40A2-8E7B-8948A5081688}"/>
    <cellStyle name="Normal 9 5 3 2 6" xfId="3467" xr:uid="{65C3478D-E36D-4799-9007-A7B5C1DE94A4}"/>
    <cellStyle name="Normal 9 5 3 2 6 2" xfId="5267" xr:uid="{CE20FC09-4604-46D2-B20A-B9DE78BE1F23}"/>
    <cellStyle name="Normal 9 5 3 2 7" xfId="5255" xr:uid="{B70018F4-5CD2-4354-AA89-FD8359EB0AA3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70" xr:uid="{7537B9FD-600B-4955-B747-A6038BB3ECD4}"/>
    <cellStyle name="Normal 9 5 3 3 2 3" xfId="3471" xr:uid="{9DD214D2-D70D-43B5-B6D3-39A6668C3BA7}"/>
    <cellStyle name="Normal 9 5 3 3 2 3 2" xfId="5271" xr:uid="{9EE9A754-8B85-427B-A816-C6AE27E010DD}"/>
    <cellStyle name="Normal 9 5 3 3 2 4" xfId="3472" xr:uid="{4CAC0FFB-A3DC-46A0-853A-11ACB7CC7939}"/>
    <cellStyle name="Normal 9 5 3 3 2 4 2" xfId="5272" xr:uid="{E8B8FAD6-E3A6-401F-805F-36D4D275322F}"/>
    <cellStyle name="Normal 9 5 3 3 2 5" xfId="5269" xr:uid="{4B1F7C7F-4824-4668-873F-BA066F3DD385}"/>
    <cellStyle name="Normal 9 5 3 3 3" xfId="3473" xr:uid="{E5026B54-9B89-4D83-A174-5D07F5E2155D}"/>
    <cellStyle name="Normal 9 5 3 3 3 2" xfId="5273" xr:uid="{109FD730-B524-4B55-9AC4-A1F58EAF2A47}"/>
    <cellStyle name="Normal 9 5 3 3 4" xfId="3474" xr:uid="{E062739B-F646-405F-8385-F898B790ECB5}"/>
    <cellStyle name="Normal 9 5 3 3 4 2" xfId="5274" xr:uid="{94370894-F7E0-4A60-8E8C-227AD22DD93B}"/>
    <cellStyle name="Normal 9 5 3 3 5" xfId="3475" xr:uid="{F5D30213-279D-4255-A0DE-3F69F4F403A7}"/>
    <cellStyle name="Normal 9 5 3 3 5 2" xfId="5275" xr:uid="{298DDFB6-8266-4370-BFED-D10E806A7E9B}"/>
    <cellStyle name="Normal 9 5 3 3 6" xfId="5268" xr:uid="{E7123228-B200-48D3-B27E-3190C6F46473}"/>
    <cellStyle name="Normal 9 5 3 4" xfId="3476" xr:uid="{2956DDAD-978D-48AC-8E58-46D23C8B510F}"/>
    <cellStyle name="Normal 9 5 3 4 2" xfId="3477" xr:uid="{D1FFA0D6-70DA-4217-8381-68FE55181D90}"/>
    <cellStyle name="Normal 9 5 3 4 2 2" xfId="5277" xr:uid="{264A7657-8178-4E29-B208-4B5EF85AFAB3}"/>
    <cellStyle name="Normal 9 5 3 4 3" xfId="3478" xr:uid="{900533C0-49E9-4916-B9A3-32FDDAE42CF6}"/>
    <cellStyle name="Normal 9 5 3 4 3 2" xfId="5278" xr:uid="{585D3173-645B-4DF7-84A3-C8E46ED88D2F}"/>
    <cellStyle name="Normal 9 5 3 4 4" xfId="3479" xr:uid="{D7820F01-9A4B-4F9C-B399-F6C809DC336F}"/>
    <cellStyle name="Normal 9 5 3 4 4 2" xfId="5279" xr:uid="{0218761B-B6C8-4F86-A59B-CB76FCED4EB3}"/>
    <cellStyle name="Normal 9 5 3 4 5" xfId="5276" xr:uid="{00CC50E0-7C8C-4E10-9DC8-B6DE171B390A}"/>
    <cellStyle name="Normal 9 5 3 5" xfId="3480" xr:uid="{7CB31839-CB84-4E61-8E87-49120194112E}"/>
    <cellStyle name="Normal 9 5 3 5 2" xfId="3481" xr:uid="{78CD7958-FB10-470E-9ADC-A9F616CE1DA8}"/>
    <cellStyle name="Normal 9 5 3 5 2 2" xfId="5281" xr:uid="{4AB9CDAB-8663-46CD-A93C-BC81C77A5793}"/>
    <cellStyle name="Normal 9 5 3 5 3" xfId="3482" xr:uid="{7A44180B-DC9E-4628-AA2C-D511A3E1A4DB}"/>
    <cellStyle name="Normal 9 5 3 5 3 2" xfId="5282" xr:uid="{FB459141-6A78-4E4A-ACF0-B1DB83F5A017}"/>
    <cellStyle name="Normal 9 5 3 5 4" xfId="3483" xr:uid="{C065D9EF-3BF9-4395-869B-985EBB592D22}"/>
    <cellStyle name="Normal 9 5 3 5 4 2" xfId="5283" xr:uid="{CA3007E0-2573-4F3F-8C1E-D261DA3C7299}"/>
    <cellStyle name="Normal 9 5 3 5 5" xfId="5280" xr:uid="{E8E8B897-3DE8-4F27-8F39-953391E6AF6E}"/>
    <cellStyle name="Normal 9 5 3 6" xfId="3484" xr:uid="{8069611D-FE07-40C2-A3F2-F7AADA426843}"/>
    <cellStyle name="Normal 9 5 3 6 2" xfId="5284" xr:uid="{DE937FC4-B080-47D7-90A7-C82D21B80A0C}"/>
    <cellStyle name="Normal 9 5 3 7" xfId="3485" xr:uid="{E409B1D1-567A-4E09-ADFE-5127B91B5C13}"/>
    <cellStyle name="Normal 9 5 3 7 2" xfId="5285" xr:uid="{40D58301-C052-4117-95C8-4C602174F273}"/>
    <cellStyle name="Normal 9 5 3 8" xfId="3486" xr:uid="{AD8E4184-C5B5-42A8-95BB-6AF790A5515D}"/>
    <cellStyle name="Normal 9 5 3 8 2" xfId="5286" xr:uid="{21A80805-1EAD-4D3C-9310-EC3136CF6D0F}"/>
    <cellStyle name="Normal 9 5 3 9" xfId="5254" xr:uid="{2DBC5638-DA22-45DA-B417-E211D50BEDA9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90" xr:uid="{E7AB5B0E-1F89-48E2-8C06-9DDFE244A209}"/>
    <cellStyle name="Normal 9 5 4 2 2 3" xfId="3491" xr:uid="{F4965547-5CE4-4099-98C1-719E32EC737E}"/>
    <cellStyle name="Normal 9 5 4 2 2 3 2" xfId="5291" xr:uid="{1B45CA3B-DD6C-40B5-BF67-38FF9B84C94A}"/>
    <cellStyle name="Normal 9 5 4 2 2 4" xfId="3492" xr:uid="{CAFDA8F3-4445-4C8B-9D75-ED2E1F9C4D20}"/>
    <cellStyle name="Normal 9 5 4 2 2 4 2" xfId="5292" xr:uid="{6B618599-4C5B-4BA2-8CE8-23AD2C404072}"/>
    <cellStyle name="Normal 9 5 4 2 2 5" xfId="5289" xr:uid="{C0D4C645-E1B2-40EA-82D2-2352474C7A05}"/>
    <cellStyle name="Normal 9 5 4 2 3" xfId="3493" xr:uid="{ABEBAA1B-2EFC-4D53-91C2-CFB8E892C35D}"/>
    <cellStyle name="Normal 9 5 4 2 3 2" xfId="5293" xr:uid="{3E56421B-8D46-4518-9131-D977376F2839}"/>
    <cellStyle name="Normal 9 5 4 2 4" xfId="3494" xr:uid="{F80B5EA7-759F-4D1A-BE47-A48DFBB52A17}"/>
    <cellStyle name="Normal 9 5 4 2 4 2" xfId="5294" xr:uid="{15FC1E48-3673-4136-BCA5-A0F55ABB20FA}"/>
    <cellStyle name="Normal 9 5 4 2 5" xfId="3495" xr:uid="{8290C90D-43B6-427D-AB95-609FE562B116}"/>
    <cellStyle name="Normal 9 5 4 2 5 2" xfId="5295" xr:uid="{FFE266C9-265C-4795-87E2-AE473F33FC06}"/>
    <cellStyle name="Normal 9 5 4 2 6" xfId="5288" xr:uid="{7C97566E-CA6D-4BE5-8F51-EEBFA8980C76}"/>
    <cellStyle name="Normal 9 5 4 3" xfId="3496" xr:uid="{F50801D6-FC22-40E5-A00A-61F4FB8F1128}"/>
    <cellStyle name="Normal 9 5 4 3 2" xfId="3497" xr:uid="{39EF0002-E058-4ADE-9EE2-B1CCF3F38BC8}"/>
    <cellStyle name="Normal 9 5 4 3 2 2" xfId="5297" xr:uid="{1714090A-AA23-4AA7-BCA6-E164C0958204}"/>
    <cellStyle name="Normal 9 5 4 3 3" xfId="3498" xr:uid="{34CA5CF6-F299-4624-8DA9-F03519E3BC52}"/>
    <cellStyle name="Normal 9 5 4 3 3 2" xfId="5298" xr:uid="{43AB1385-8AA1-4945-9918-5C3C52FFEE58}"/>
    <cellStyle name="Normal 9 5 4 3 4" xfId="3499" xr:uid="{39A6F213-740F-4718-A632-93D5AE134FC9}"/>
    <cellStyle name="Normal 9 5 4 3 4 2" xfId="5299" xr:uid="{EDFEED0C-29A4-4856-8D38-E45FDF696EB4}"/>
    <cellStyle name="Normal 9 5 4 3 5" xfId="5296" xr:uid="{E1C9D006-A241-4208-8A54-E3D8BBE831BF}"/>
    <cellStyle name="Normal 9 5 4 4" xfId="3500" xr:uid="{2C9BBD38-6AEB-49E7-BA39-C871B7F700AA}"/>
    <cellStyle name="Normal 9 5 4 4 2" xfId="3501" xr:uid="{681755ED-F5DC-433D-B04E-19D20F0825CC}"/>
    <cellStyle name="Normal 9 5 4 4 2 2" xfId="5301" xr:uid="{039B4E82-687E-4342-B644-DDC3CD858D3E}"/>
    <cellStyle name="Normal 9 5 4 4 3" xfId="3502" xr:uid="{A023CC44-368B-47B8-88A1-E0BBB93BA094}"/>
    <cellStyle name="Normal 9 5 4 4 3 2" xfId="5302" xr:uid="{B79F1FEE-4672-4D47-B3D9-63700C627A8D}"/>
    <cellStyle name="Normal 9 5 4 4 4" xfId="3503" xr:uid="{2498BC5C-214B-434F-BC73-5368B7617698}"/>
    <cellStyle name="Normal 9 5 4 4 4 2" xfId="5303" xr:uid="{AF6493CC-801B-45B9-BA10-740EE7DC22B5}"/>
    <cellStyle name="Normal 9 5 4 4 5" xfId="5300" xr:uid="{4CB9792D-91C3-4C21-BD8F-A8EBB79495BF}"/>
    <cellStyle name="Normal 9 5 4 5" xfId="3504" xr:uid="{8446262D-E7F7-4258-9D75-FCC787D28D67}"/>
    <cellStyle name="Normal 9 5 4 5 2" xfId="5304" xr:uid="{05E04427-9C52-4E9E-A496-ACB781C9BEE4}"/>
    <cellStyle name="Normal 9 5 4 6" xfId="3505" xr:uid="{77E3D96C-E4D1-4F59-B251-4F8906AAB81D}"/>
    <cellStyle name="Normal 9 5 4 6 2" xfId="5305" xr:uid="{17DBE1F5-0335-419D-88B4-CF73B55F8BA0}"/>
    <cellStyle name="Normal 9 5 4 7" xfId="3506" xr:uid="{32671DA6-9AD3-4086-BD12-3784DE729229}"/>
    <cellStyle name="Normal 9 5 4 7 2" xfId="5306" xr:uid="{DDE25278-224A-4751-A88B-93EF695E8C4B}"/>
    <cellStyle name="Normal 9 5 4 8" xfId="5287" xr:uid="{13AA2FA5-1BAF-4C78-BBD8-D815342C43B8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9" xr:uid="{C1CFA7B6-62CE-43A4-8224-41348B1081FD}"/>
    <cellStyle name="Normal 9 5 5 2 3" xfId="3510" xr:uid="{C7D3BD57-3ACF-4D97-BA3E-A4BF37669E8D}"/>
    <cellStyle name="Normal 9 5 5 2 3 2" xfId="5310" xr:uid="{131B93FF-EF1A-4894-A5A1-25774EC8E972}"/>
    <cellStyle name="Normal 9 5 5 2 4" xfId="3511" xr:uid="{8DA4C761-7A49-4571-8A1D-72507E79E84E}"/>
    <cellStyle name="Normal 9 5 5 2 4 2" xfId="5311" xr:uid="{F04D4525-3F9B-44C8-97EC-46A59037134C}"/>
    <cellStyle name="Normal 9 5 5 2 5" xfId="5308" xr:uid="{A100CA23-F1A4-4A2D-AE8A-62144F0CA9DD}"/>
    <cellStyle name="Normal 9 5 5 3" xfId="3512" xr:uid="{2BE788CD-4950-456F-8B23-3AA8AD516D7B}"/>
    <cellStyle name="Normal 9 5 5 3 2" xfId="3513" xr:uid="{44C72F3C-AE61-4366-B44B-8ACA85C34C2A}"/>
    <cellStyle name="Normal 9 5 5 3 2 2" xfId="5313" xr:uid="{CCD96512-97EB-4ADC-BA1A-5C9119900CF2}"/>
    <cellStyle name="Normal 9 5 5 3 3" xfId="3514" xr:uid="{0ED9306D-CB61-424E-8173-2CCDE6CAA260}"/>
    <cellStyle name="Normal 9 5 5 3 3 2" xfId="5314" xr:uid="{1DF2CFA7-4C2F-4BD5-8482-BB41D0E6E456}"/>
    <cellStyle name="Normal 9 5 5 3 4" xfId="3515" xr:uid="{E66B88EB-697F-46E7-AF5B-304EDB839CEE}"/>
    <cellStyle name="Normal 9 5 5 3 4 2" xfId="5315" xr:uid="{1C1638C1-8C29-44BA-ABA8-5B2D5B907C11}"/>
    <cellStyle name="Normal 9 5 5 3 5" xfId="5312" xr:uid="{E0A7744F-A281-4144-ACF5-CA0F59BA8F99}"/>
    <cellStyle name="Normal 9 5 5 4" xfId="3516" xr:uid="{E57C5B06-B711-49E3-BBE2-CD6C41D017AC}"/>
    <cellStyle name="Normal 9 5 5 4 2" xfId="5316" xr:uid="{AD67D133-DC91-40AB-A1A8-37F927DB1530}"/>
    <cellStyle name="Normal 9 5 5 5" xfId="3517" xr:uid="{20BC3070-137A-4FE4-86CB-626E81A8A232}"/>
    <cellStyle name="Normal 9 5 5 5 2" xfId="5317" xr:uid="{44F9FBC8-E8EE-46CB-96CB-0DB8012CC9F8}"/>
    <cellStyle name="Normal 9 5 5 6" xfId="3518" xr:uid="{5C5464CF-3BBC-4985-967F-F6E6B54E4410}"/>
    <cellStyle name="Normal 9 5 5 6 2" xfId="5318" xr:uid="{978C9870-A2FB-4CBC-9C8F-B67DEC571C12}"/>
    <cellStyle name="Normal 9 5 5 7" xfId="5307" xr:uid="{05C72239-1A59-4A94-B106-F15462C5D83B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1" xr:uid="{20F6D0C5-7778-4E9A-B3E6-D31A75F6DD95}"/>
    <cellStyle name="Normal 9 5 6 2 3" xfId="3522" xr:uid="{006A5A07-34F7-42CB-A581-0731DEA5CD09}"/>
    <cellStyle name="Normal 9 5 6 2 3 2" xfId="5322" xr:uid="{99B3F9FB-AF46-4850-B1EB-F2B887742929}"/>
    <cellStyle name="Normal 9 5 6 2 4" xfId="3523" xr:uid="{9FB6EDE4-ABB1-4D30-B3C6-2868CB304DE9}"/>
    <cellStyle name="Normal 9 5 6 2 4 2" xfId="5323" xr:uid="{E0C951BD-9E7C-4BED-AE10-60A8215844F7}"/>
    <cellStyle name="Normal 9 5 6 2 5" xfId="5320" xr:uid="{C2371CFA-3981-4457-B7D0-A7D006A278A5}"/>
    <cellStyle name="Normal 9 5 6 3" xfId="3524" xr:uid="{70D31E7D-8D35-44B6-B356-31B307F95A5E}"/>
    <cellStyle name="Normal 9 5 6 3 2" xfId="5324" xr:uid="{840928FC-C1B9-43AD-A00B-5D0519595A94}"/>
    <cellStyle name="Normal 9 5 6 4" xfId="3525" xr:uid="{59D60B76-2E95-4932-908E-B4A988E02ED0}"/>
    <cellStyle name="Normal 9 5 6 4 2" xfId="5325" xr:uid="{17B35183-C527-499B-BBFB-AEEC46733FC8}"/>
    <cellStyle name="Normal 9 5 6 5" xfId="3526" xr:uid="{53C37F21-B8FF-4570-A5B6-899519EC1C2C}"/>
    <cellStyle name="Normal 9 5 6 5 2" xfId="5326" xr:uid="{262B8736-F4B5-4332-9BA9-E022B2305DB8}"/>
    <cellStyle name="Normal 9 5 6 6" xfId="5319" xr:uid="{63A16D9D-44EC-4FE0-8252-0243331641AE}"/>
    <cellStyle name="Normal 9 5 7" xfId="3527" xr:uid="{8A32F5F6-6741-43EE-B908-023D31B5CDEF}"/>
    <cellStyle name="Normal 9 5 7 2" xfId="3528" xr:uid="{0BFFC645-E101-4F53-AA74-A74675214F22}"/>
    <cellStyle name="Normal 9 5 7 2 2" xfId="5328" xr:uid="{39D59513-8213-44C7-AC48-C340699B5794}"/>
    <cellStyle name="Normal 9 5 7 3" xfId="3529" xr:uid="{6C2490A9-054E-46AA-BD0E-B1E151926868}"/>
    <cellStyle name="Normal 9 5 7 3 2" xfId="5329" xr:uid="{A217C224-B0BC-487E-8EA6-C2EBA4B8187E}"/>
    <cellStyle name="Normal 9 5 7 4" xfId="3530" xr:uid="{ED3CC8C0-21C6-4A1E-BC3F-94506ED26F43}"/>
    <cellStyle name="Normal 9 5 7 4 2" xfId="5330" xr:uid="{83CB2D70-E64F-4C7F-ABD6-6AFF70AA8B8D}"/>
    <cellStyle name="Normal 9 5 7 5" xfId="5327" xr:uid="{B8129183-695D-4B2E-B5E5-3CA4F886BDD1}"/>
    <cellStyle name="Normal 9 5 8" xfId="3531" xr:uid="{6C98A002-3128-4D4F-83EE-6C28969DC451}"/>
    <cellStyle name="Normal 9 5 8 2" xfId="3532" xr:uid="{DC28BC4D-8758-49D8-B680-B0944F67D6B4}"/>
    <cellStyle name="Normal 9 5 8 2 2" xfId="5332" xr:uid="{CED09EC0-BED2-41BC-A21B-974D624F584A}"/>
    <cellStyle name="Normal 9 5 8 3" xfId="3533" xr:uid="{268D54E0-77E2-4619-B8E2-87A0033AA1BC}"/>
    <cellStyle name="Normal 9 5 8 3 2" xfId="5333" xr:uid="{2128892D-5A1D-47ED-A580-3A1C32FDB9B9}"/>
    <cellStyle name="Normal 9 5 8 4" xfId="3534" xr:uid="{94538C98-43EE-4226-9D9A-8F6193FFF09B}"/>
    <cellStyle name="Normal 9 5 8 4 2" xfId="5334" xr:uid="{28E7C055-05B5-4DEC-9F07-1E768186E8FA}"/>
    <cellStyle name="Normal 9 5 8 5" xfId="5331" xr:uid="{A2F5A7FD-B69D-46D0-9911-27647E82E846}"/>
    <cellStyle name="Normal 9 5 9" xfId="3535" xr:uid="{50615741-9D37-4C1F-A470-C55E03F6F494}"/>
    <cellStyle name="Normal 9 5 9 2" xfId="5335" xr:uid="{6A0D4B6C-40FC-4C7C-96D0-502DDD16DB50}"/>
    <cellStyle name="Normal 9 6" xfId="3536" xr:uid="{BFF50448-C313-459F-A1AE-C47CB71FEEAF}"/>
    <cellStyle name="Normal 9 6 10" xfId="5336" xr:uid="{01143DB7-43BC-4E78-A3DC-B907A097CEEB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40" xr:uid="{DF33ED20-FD30-4C7F-BF8E-9DB8965020C1}"/>
    <cellStyle name="Normal 9 6 2 2 2 3" xfId="3541" xr:uid="{73779289-A292-487E-B418-CBD91DC2C29B}"/>
    <cellStyle name="Normal 9 6 2 2 2 3 2" xfId="5341" xr:uid="{BDE7095E-E520-45EA-A536-390EE54E450E}"/>
    <cellStyle name="Normal 9 6 2 2 2 4" xfId="3542" xr:uid="{73DBD49D-6AE8-49DC-8480-11C32F4CC6D8}"/>
    <cellStyle name="Normal 9 6 2 2 2 4 2" xfId="5342" xr:uid="{A3D5406D-1531-4C6A-B578-B9A5A91204E8}"/>
    <cellStyle name="Normal 9 6 2 2 2 5" xfId="5339" xr:uid="{847C33DB-8A76-4ACC-9445-72F0FFB7F612}"/>
    <cellStyle name="Normal 9 6 2 2 3" xfId="3543" xr:uid="{7BA9F422-CD62-4268-82F0-C92AB9933DCF}"/>
    <cellStyle name="Normal 9 6 2 2 3 2" xfId="3544" xr:uid="{5377CFB1-BB37-4FE4-AB9C-531370EB18D3}"/>
    <cellStyle name="Normal 9 6 2 2 3 2 2" xfId="5344" xr:uid="{ABE1550B-374D-4685-BC23-63070B2AFCBC}"/>
    <cellStyle name="Normal 9 6 2 2 3 3" xfId="3545" xr:uid="{6DE34F42-A5F4-48D8-B3CF-462084457B73}"/>
    <cellStyle name="Normal 9 6 2 2 3 3 2" xfId="5345" xr:uid="{B421B061-3301-4222-A210-754453A038BA}"/>
    <cellStyle name="Normal 9 6 2 2 3 4" xfId="3546" xr:uid="{6D549EB1-AE7E-45A6-8D6A-4E41FABAA8D3}"/>
    <cellStyle name="Normal 9 6 2 2 3 4 2" xfId="5346" xr:uid="{B8FB7477-6678-4FB3-8A69-71999BCB2389}"/>
    <cellStyle name="Normal 9 6 2 2 3 5" xfId="5343" xr:uid="{1FC5F2F5-3890-4945-B5B1-CE3281CC6127}"/>
    <cellStyle name="Normal 9 6 2 2 4" xfId="3547" xr:uid="{25C44FEE-C857-454C-9628-80136D3143C4}"/>
    <cellStyle name="Normal 9 6 2 2 4 2" xfId="5347" xr:uid="{5C84C8E5-3A64-4CBF-91B0-CE55FD6F4427}"/>
    <cellStyle name="Normal 9 6 2 2 5" xfId="3548" xr:uid="{BB987446-C94E-4745-8998-FC992F40EDDE}"/>
    <cellStyle name="Normal 9 6 2 2 5 2" xfId="5348" xr:uid="{89AF08A1-D3E4-482F-BD35-A1963E5F7D36}"/>
    <cellStyle name="Normal 9 6 2 2 6" xfId="3549" xr:uid="{7D423F21-B260-4FB8-84D8-F006CDBDBE2B}"/>
    <cellStyle name="Normal 9 6 2 2 6 2" xfId="5349" xr:uid="{B08341A2-060C-4F6C-A948-142F100239DF}"/>
    <cellStyle name="Normal 9 6 2 2 7" xfId="5338" xr:uid="{9702A79A-20DE-461A-BAF9-5C0869CD7146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2" xr:uid="{E23C3374-7058-47CC-899B-80F8ABDA88DE}"/>
    <cellStyle name="Normal 9 6 2 3 2 3" xfId="3553" xr:uid="{976C345C-BF81-4A56-AF4A-BA19F53385F9}"/>
    <cellStyle name="Normal 9 6 2 3 2 3 2" xfId="5353" xr:uid="{D0F88F4D-C1F3-4252-8F8C-D152B3AEFEEC}"/>
    <cellStyle name="Normal 9 6 2 3 2 4" xfId="3554" xr:uid="{DAE3C33D-9F68-41A1-9BC4-BF63BBC05322}"/>
    <cellStyle name="Normal 9 6 2 3 2 4 2" xfId="5354" xr:uid="{1E5E29D1-EF05-427C-B51F-55DDF0C65A21}"/>
    <cellStyle name="Normal 9 6 2 3 2 5" xfId="5351" xr:uid="{4A5DFE4E-329F-4712-BAC8-4A20F84E28A3}"/>
    <cellStyle name="Normal 9 6 2 3 3" xfId="3555" xr:uid="{6569709C-1DB4-4379-B9F1-707848279119}"/>
    <cellStyle name="Normal 9 6 2 3 3 2" xfId="5355" xr:uid="{3283913B-B01B-4A58-9992-364838083EAB}"/>
    <cellStyle name="Normal 9 6 2 3 4" xfId="3556" xr:uid="{473A70A9-1D27-41DD-BEB5-C40510E5B886}"/>
    <cellStyle name="Normal 9 6 2 3 4 2" xfId="5356" xr:uid="{67AAD51A-7F03-4082-9543-E1D2A260A584}"/>
    <cellStyle name="Normal 9 6 2 3 5" xfId="3557" xr:uid="{469C6613-360F-4DC0-926E-953A820A56D9}"/>
    <cellStyle name="Normal 9 6 2 3 5 2" xfId="5357" xr:uid="{D8071DEC-18C7-46E0-AA18-544C9B66A2D0}"/>
    <cellStyle name="Normal 9 6 2 3 6" xfId="5350" xr:uid="{81ED8FEF-9D61-4E64-BE23-9C39EF487CC3}"/>
    <cellStyle name="Normal 9 6 2 4" xfId="3558" xr:uid="{181F9A72-7F71-4BF4-8374-2655C19FD2BE}"/>
    <cellStyle name="Normal 9 6 2 4 2" xfId="3559" xr:uid="{EDE0ADEA-01DF-4D01-8810-40EF343715F5}"/>
    <cellStyle name="Normal 9 6 2 4 2 2" xfId="5359" xr:uid="{8148FB95-E80D-464F-8AE6-FE3D133CBF29}"/>
    <cellStyle name="Normal 9 6 2 4 3" xfId="3560" xr:uid="{7D46754F-1AC8-42A2-8351-AC704A273C3E}"/>
    <cellStyle name="Normal 9 6 2 4 3 2" xfId="5360" xr:uid="{E431BD6C-BAC2-4E97-8BEA-73673D4B2780}"/>
    <cellStyle name="Normal 9 6 2 4 4" xfId="3561" xr:uid="{BBFBAE1F-7778-4D57-8216-8BAA1EB684FC}"/>
    <cellStyle name="Normal 9 6 2 4 4 2" xfId="5361" xr:uid="{42FFD893-8926-4566-B385-45319476087E}"/>
    <cellStyle name="Normal 9 6 2 4 5" xfId="5358" xr:uid="{4BC34EAE-D93D-4766-8D95-BB5913080C75}"/>
    <cellStyle name="Normal 9 6 2 5" xfId="3562" xr:uid="{58A1AE35-8B69-4A2D-956A-33769B503AC6}"/>
    <cellStyle name="Normal 9 6 2 5 2" xfId="3563" xr:uid="{831D0774-7BEE-40E5-9751-35C17D08B1A5}"/>
    <cellStyle name="Normal 9 6 2 5 2 2" xfId="5363" xr:uid="{8E19375D-D4C9-4481-9FAE-C888F29392DA}"/>
    <cellStyle name="Normal 9 6 2 5 3" xfId="3564" xr:uid="{EABD4579-EDCC-49DC-ADE2-BB733F24C981}"/>
    <cellStyle name="Normal 9 6 2 5 3 2" xfId="5364" xr:uid="{9BDAF27E-31DD-4EAF-B0E3-CD020E2EC6B4}"/>
    <cellStyle name="Normal 9 6 2 5 4" xfId="3565" xr:uid="{E9050EC4-9E3F-4864-9B10-478686ED3916}"/>
    <cellStyle name="Normal 9 6 2 5 4 2" xfId="5365" xr:uid="{8E9F8E35-CDD2-4046-9A4B-B5EB0B9F45DC}"/>
    <cellStyle name="Normal 9 6 2 5 5" xfId="5362" xr:uid="{A6E95DB6-8345-4DB2-AC18-E3405E19CE6E}"/>
    <cellStyle name="Normal 9 6 2 6" xfId="3566" xr:uid="{4B33F863-1C38-4324-AA75-D196B7579E80}"/>
    <cellStyle name="Normal 9 6 2 6 2" xfId="5366" xr:uid="{C4290E33-2633-4F17-B2C1-84D134011530}"/>
    <cellStyle name="Normal 9 6 2 7" xfId="3567" xr:uid="{B14AE6E0-C2EF-4B6C-A994-A48E33E70A9A}"/>
    <cellStyle name="Normal 9 6 2 7 2" xfId="5367" xr:uid="{97F18743-7CAD-46B0-B5C5-56C9C412150B}"/>
    <cellStyle name="Normal 9 6 2 8" xfId="3568" xr:uid="{DD756611-FAB7-48F1-88C5-282241F09FE9}"/>
    <cellStyle name="Normal 9 6 2 8 2" xfId="5368" xr:uid="{0F10B077-7582-47F1-9400-65D151E75D02}"/>
    <cellStyle name="Normal 9 6 2 9" xfId="5337" xr:uid="{0E422F49-BE5B-41CE-A930-29D0C88F4D67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1" xr:uid="{EE14695D-DF5E-432D-BB78-11D2D755C106}"/>
    <cellStyle name="Normal 9 6 3 2 3" xfId="3572" xr:uid="{A3BFEEC4-8F30-4186-BD82-2A46424EE3FD}"/>
    <cellStyle name="Normal 9 6 3 2 3 2" xfId="5372" xr:uid="{EB938EBE-ACC0-44A7-BF2C-82D84937A675}"/>
    <cellStyle name="Normal 9 6 3 2 4" xfId="3573" xr:uid="{8BB588AC-2F51-46D3-B387-FE3A8D84AA87}"/>
    <cellStyle name="Normal 9 6 3 2 4 2" xfId="5373" xr:uid="{246EC52D-0859-4BD6-BE7D-FD6E10CD285B}"/>
    <cellStyle name="Normal 9 6 3 2 5" xfId="5370" xr:uid="{DCD44905-7187-4F53-8F7C-4D7959907242}"/>
    <cellStyle name="Normal 9 6 3 3" xfId="3574" xr:uid="{6DB1D84B-B945-407A-836E-297729974FE9}"/>
    <cellStyle name="Normal 9 6 3 3 2" xfId="3575" xr:uid="{6B0D7E83-9998-4BBE-B9BE-62EC78B57D03}"/>
    <cellStyle name="Normal 9 6 3 3 2 2" xfId="5375" xr:uid="{D7849B24-EF07-44A7-886F-FAD7F9B18DAB}"/>
    <cellStyle name="Normal 9 6 3 3 3" xfId="3576" xr:uid="{B48D4A7B-667B-4F43-9694-BDA9AF1FF268}"/>
    <cellStyle name="Normal 9 6 3 3 3 2" xfId="5376" xr:uid="{CB37CBBE-5A24-4835-B55B-6695D0F2DA5D}"/>
    <cellStyle name="Normal 9 6 3 3 4" xfId="3577" xr:uid="{473FF0FD-BB7F-4164-B806-DFA303720F70}"/>
    <cellStyle name="Normal 9 6 3 3 4 2" xfId="5377" xr:uid="{3280EBEC-54D2-4B11-BEC2-DE0C4A7C0960}"/>
    <cellStyle name="Normal 9 6 3 3 5" xfId="5374" xr:uid="{70E16911-36CF-472E-918B-1186163649A4}"/>
    <cellStyle name="Normal 9 6 3 4" xfId="3578" xr:uid="{6FC633F9-6940-468A-81F1-10EF4C3C73D6}"/>
    <cellStyle name="Normal 9 6 3 4 2" xfId="5378" xr:uid="{B01D6D03-B0BE-4CAB-B383-5CA548E520D5}"/>
    <cellStyle name="Normal 9 6 3 5" xfId="3579" xr:uid="{CEFE2E24-082C-401F-8910-15BEA397F712}"/>
    <cellStyle name="Normal 9 6 3 5 2" xfId="5379" xr:uid="{C84B4097-2F0C-461E-9715-E91385211114}"/>
    <cellStyle name="Normal 9 6 3 6" xfId="3580" xr:uid="{CBF0593B-4FC3-4CEE-9D56-F5B4D4CD827A}"/>
    <cellStyle name="Normal 9 6 3 6 2" xfId="5380" xr:uid="{988C0813-60A6-4B44-B380-BD4A5B5A7996}"/>
    <cellStyle name="Normal 9 6 3 7" xfId="5369" xr:uid="{B3237404-BB19-494F-A50E-74F53857427A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3" xr:uid="{5B8DD405-3A84-4647-9F9A-B51F714910C7}"/>
    <cellStyle name="Normal 9 6 4 2 3" xfId="3584" xr:uid="{DC61F81A-6DF7-4700-94A5-B9EB382707BC}"/>
    <cellStyle name="Normal 9 6 4 2 3 2" xfId="5384" xr:uid="{F5F38BCA-F06C-4E06-957A-D283955EFB2E}"/>
    <cellStyle name="Normal 9 6 4 2 4" xfId="3585" xr:uid="{67AA95AB-FDFD-43D6-A665-5C710A2C2282}"/>
    <cellStyle name="Normal 9 6 4 2 4 2" xfId="5385" xr:uid="{6117EC62-7906-4109-BDA3-C8C70C714D9C}"/>
    <cellStyle name="Normal 9 6 4 2 5" xfId="5382" xr:uid="{9ED24AA9-8B5A-423B-BD33-DF90B43738AC}"/>
    <cellStyle name="Normal 9 6 4 3" xfId="3586" xr:uid="{809A3D4A-684F-44B2-A252-AAC9427708E6}"/>
    <cellStyle name="Normal 9 6 4 3 2" xfId="5386" xr:uid="{D35564C1-97F9-430E-9917-40C5CFFD09D6}"/>
    <cellStyle name="Normal 9 6 4 4" xfId="3587" xr:uid="{10B8F45D-7267-48A3-9B6F-985E233549E9}"/>
    <cellStyle name="Normal 9 6 4 4 2" xfId="5387" xr:uid="{D46F1A60-DF79-41DA-BFD6-DA31CCFF4B9F}"/>
    <cellStyle name="Normal 9 6 4 5" xfId="3588" xr:uid="{94E968E2-C4B9-4661-8E26-BAC486FBD715}"/>
    <cellStyle name="Normal 9 6 4 5 2" xfId="5388" xr:uid="{7BD2E842-A2AB-412E-BCBD-E7491C4C803E}"/>
    <cellStyle name="Normal 9 6 4 6" xfId="5381" xr:uid="{5ACD4F65-06EE-43B2-A00E-105B17BECE4E}"/>
    <cellStyle name="Normal 9 6 5" xfId="3589" xr:uid="{D7DEA669-35E8-4386-9E39-652110E46899}"/>
    <cellStyle name="Normal 9 6 5 2" xfId="3590" xr:uid="{36EBB53C-B0AA-48BB-99D7-8DDFC815D542}"/>
    <cellStyle name="Normal 9 6 5 2 2" xfId="5390" xr:uid="{1F7BF010-B397-458F-88D0-B6AC8E58DA43}"/>
    <cellStyle name="Normal 9 6 5 3" xfId="3591" xr:uid="{F07DB241-45F7-4040-A12A-34D633E5E2FB}"/>
    <cellStyle name="Normal 9 6 5 3 2" xfId="5391" xr:uid="{6FE3ABF5-1600-434D-BC20-53358849F388}"/>
    <cellStyle name="Normal 9 6 5 4" xfId="3592" xr:uid="{90897537-06F6-458A-A62D-EDC6187BEB9D}"/>
    <cellStyle name="Normal 9 6 5 4 2" xfId="5392" xr:uid="{BE3D7D3E-48CE-4E29-A394-8B4BCA48ABC4}"/>
    <cellStyle name="Normal 9 6 5 5" xfId="5389" xr:uid="{D5F13E46-2DA4-4CC5-B0EF-666CB1C19648}"/>
    <cellStyle name="Normal 9 6 6" xfId="3593" xr:uid="{E64DE26C-5E9A-47A0-BE60-B36039D521E8}"/>
    <cellStyle name="Normal 9 6 6 2" xfId="3594" xr:uid="{FAE45BA7-BEF7-4442-9F63-8C356B78A5CB}"/>
    <cellStyle name="Normal 9 6 6 2 2" xfId="5394" xr:uid="{8D2B8DAE-23F7-4549-AD2C-E4108E585FED}"/>
    <cellStyle name="Normal 9 6 6 3" xfId="3595" xr:uid="{67AAB308-2EB9-44EA-B33D-8F1A69C94B6F}"/>
    <cellStyle name="Normal 9 6 6 3 2" xfId="5395" xr:uid="{76E8B673-2F7E-408D-8375-7099BF06EA37}"/>
    <cellStyle name="Normal 9 6 6 4" xfId="3596" xr:uid="{6FFD0B3E-2192-4836-B579-95842BC39CF3}"/>
    <cellStyle name="Normal 9 6 6 4 2" xfId="5396" xr:uid="{38C668C5-2CA1-4A90-A3BE-21BBF1C9A929}"/>
    <cellStyle name="Normal 9 6 6 5" xfId="5393" xr:uid="{5D6E2CBB-3E4B-4832-9AD4-8AF1AE449F1D}"/>
    <cellStyle name="Normal 9 6 7" xfId="3597" xr:uid="{9019F92E-C065-46D0-A6FF-9D9B80A657F1}"/>
    <cellStyle name="Normal 9 6 7 2" xfId="5397" xr:uid="{EF74A492-41E5-4BC4-95D5-0DC510A932DC}"/>
    <cellStyle name="Normal 9 6 8" xfId="3598" xr:uid="{193ABBD1-F4F9-45CF-AA0D-DBB3F8B2B385}"/>
    <cellStyle name="Normal 9 6 8 2" xfId="5398" xr:uid="{069DFB99-3BCA-44D2-AC95-84A7A3BACDFE}"/>
    <cellStyle name="Normal 9 6 9" xfId="3599" xr:uid="{00B2B5A6-9F51-4D64-8277-75B17B08B9B8}"/>
    <cellStyle name="Normal 9 6 9 2" xfId="5399" xr:uid="{539BA6CC-BDD8-482D-B74A-0A7604528102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4" xr:uid="{6D1D81A7-D346-4189-A322-6970D70CB8DC}"/>
    <cellStyle name="Normal 9 7 2 2 2 3" xfId="5403" xr:uid="{5B709092-A17A-4D0A-BB44-E96F1AE45F77}"/>
    <cellStyle name="Normal 9 7 2 2 3" xfId="3604" xr:uid="{2E626BC5-1911-4CBB-A85B-3BF05DED003B}"/>
    <cellStyle name="Normal 9 7 2 2 3 2" xfId="5405" xr:uid="{AD2B3068-CE58-4DDC-B963-559F341AAB96}"/>
    <cellStyle name="Normal 9 7 2 2 4" xfId="3605" xr:uid="{09E9B784-B6A2-4EEF-B74B-EA06208DCDD2}"/>
    <cellStyle name="Normal 9 7 2 2 4 2" xfId="5406" xr:uid="{86B8F53F-E25B-4A96-90E9-797E9E1F604D}"/>
    <cellStyle name="Normal 9 7 2 2 5" xfId="5402" xr:uid="{A8BE39BB-4D34-4BB3-A090-EFB63C31BB73}"/>
    <cellStyle name="Normal 9 7 2 3" xfId="3606" xr:uid="{2961A527-A5A0-4FD6-91A2-96A85005EF31}"/>
    <cellStyle name="Normal 9 7 2 3 2" xfId="3607" xr:uid="{C678F8B2-AE8A-4663-BB19-19B928427025}"/>
    <cellStyle name="Normal 9 7 2 3 2 2" xfId="5408" xr:uid="{F0E72F54-170E-47FD-A5D7-01AB4DD87836}"/>
    <cellStyle name="Normal 9 7 2 3 3" xfId="3608" xr:uid="{1BD4EB06-3217-45DB-9510-4F91E919C856}"/>
    <cellStyle name="Normal 9 7 2 3 3 2" xfId="5409" xr:uid="{26A6947E-D12E-4829-8CE1-5AE99FB91405}"/>
    <cellStyle name="Normal 9 7 2 3 4" xfId="3609" xr:uid="{D25A23E5-F06B-4DB6-B767-ECEDD31CA078}"/>
    <cellStyle name="Normal 9 7 2 3 4 2" xfId="5410" xr:uid="{BF109AAF-FBDD-4ABB-8BF0-2DF26F440A42}"/>
    <cellStyle name="Normal 9 7 2 3 5" xfId="5407" xr:uid="{098A1D1F-446A-4130-9C0D-75C7B71E327F}"/>
    <cellStyle name="Normal 9 7 2 4" xfId="3610" xr:uid="{DC9C7B3B-D56A-4400-9BA6-0A8D4B5DAF0A}"/>
    <cellStyle name="Normal 9 7 2 4 2" xfId="5411" xr:uid="{F1A45AAF-5623-4950-89B5-F9283BCB6D09}"/>
    <cellStyle name="Normal 9 7 2 5" xfId="3611" xr:uid="{74A854AA-BE3C-4C1B-9BF3-D1A85778D077}"/>
    <cellStyle name="Normal 9 7 2 5 2" xfId="5412" xr:uid="{DA839CFE-5DD1-4E10-A492-35A06FC8AEE8}"/>
    <cellStyle name="Normal 9 7 2 6" xfId="3612" xr:uid="{3667CF48-1370-49B0-BD9F-7E88100CB84A}"/>
    <cellStyle name="Normal 9 7 2 6 2" xfId="5413" xr:uid="{B0AABF57-5BCC-45C0-B273-6428F2672DCE}"/>
    <cellStyle name="Normal 9 7 2 7" xfId="5401" xr:uid="{0503499A-07BE-4B2F-9836-1E2EA300C3FD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6" xr:uid="{E8D73585-5674-413B-A4E9-52B8520CFBFD}"/>
    <cellStyle name="Normal 9 7 3 2 3" xfId="3616" xr:uid="{07D563BF-E801-40FD-BCB1-8E3E3262EB12}"/>
    <cellStyle name="Normal 9 7 3 2 3 2" xfId="5417" xr:uid="{29F4609F-53C2-43C5-B059-AB3A54A79BA2}"/>
    <cellStyle name="Normal 9 7 3 2 4" xfId="3617" xr:uid="{06CEE252-CBBE-4CD0-B330-2852D613814B}"/>
    <cellStyle name="Normal 9 7 3 2 4 2" xfId="5418" xr:uid="{31CC28A9-6567-4376-8577-9A792498B029}"/>
    <cellStyle name="Normal 9 7 3 2 5" xfId="5415" xr:uid="{1B463FAD-36F9-475F-A875-0C5F0FA79529}"/>
    <cellStyle name="Normal 9 7 3 3" xfId="3618" xr:uid="{DA496EC0-5ADD-4BE0-8356-91A5D643329E}"/>
    <cellStyle name="Normal 9 7 3 3 2" xfId="5419" xr:uid="{049D04EE-B518-45A2-B722-6C21BBFF1875}"/>
    <cellStyle name="Normal 9 7 3 4" xfId="3619" xr:uid="{594CA94A-87A5-477C-91B4-BBA60C6CE123}"/>
    <cellStyle name="Normal 9 7 3 4 2" xfId="5420" xr:uid="{877385C9-959B-4713-9EDA-8D4FEB608943}"/>
    <cellStyle name="Normal 9 7 3 5" xfId="3620" xr:uid="{C427076E-FB01-4841-9F79-6F2E93744E88}"/>
    <cellStyle name="Normal 9 7 3 5 2" xfId="5421" xr:uid="{F91EA9F3-A022-4378-BFCE-A1B37C6F5CE9}"/>
    <cellStyle name="Normal 9 7 3 6" xfId="5414" xr:uid="{BBE5FABE-AECF-49C9-95E5-49EB9C3C97F7}"/>
    <cellStyle name="Normal 9 7 4" xfId="3621" xr:uid="{6C9E7BAF-4D63-4E99-9949-9CEC7B4D8A4B}"/>
    <cellStyle name="Normal 9 7 4 2" xfId="3622" xr:uid="{7DD27DF7-9311-4DC5-8455-F4C930942613}"/>
    <cellStyle name="Normal 9 7 4 2 2" xfId="5423" xr:uid="{5828D913-3D6A-4DDF-90E4-DE686F2DCF48}"/>
    <cellStyle name="Normal 9 7 4 3" xfId="3623" xr:uid="{B1CD8D0A-5EF7-4EC4-BE0B-DAC542A55B63}"/>
    <cellStyle name="Normal 9 7 4 3 2" xfId="5424" xr:uid="{BED0FAEA-D91C-44F5-B261-0EB953D62B92}"/>
    <cellStyle name="Normal 9 7 4 4" xfId="3624" xr:uid="{0E6BF897-F229-445E-BE94-B9A3678ECC6D}"/>
    <cellStyle name="Normal 9 7 4 4 2" xfId="5425" xr:uid="{2F1513CF-5035-4B42-AFCC-FF853F3CC452}"/>
    <cellStyle name="Normal 9 7 4 5" xfId="5422" xr:uid="{60C6DCC5-6AF8-4D2D-B968-3FD19FA2636B}"/>
    <cellStyle name="Normal 9 7 5" xfId="3625" xr:uid="{5BFF3073-2034-4E17-B505-FB1B98FEC907}"/>
    <cellStyle name="Normal 9 7 5 2" xfId="3626" xr:uid="{8BBDB8FF-BF98-44D1-9134-F685BB7E95F9}"/>
    <cellStyle name="Normal 9 7 5 2 2" xfId="5427" xr:uid="{3BB43F7E-DBAC-4F64-85CD-7225DABD0D11}"/>
    <cellStyle name="Normal 9 7 5 3" xfId="3627" xr:uid="{32A4342F-C2A6-41F5-9DAE-027E60F571BE}"/>
    <cellStyle name="Normal 9 7 5 3 2" xfId="5428" xr:uid="{FDA70B2A-81CA-4832-8460-4E17525CC07E}"/>
    <cellStyle name="Normal 9 7 5 4" xfId="3628" xr:uid="{6003E606-2178-4B8D-A56E-9468325110C8}"/>
    <cellStyle name="Normal 9 7 5 4 2" xfId="5429" xr:uid="{983F509F-2F03-403C-AAEA-41689D64E063}"/>
    <cellStyle name="Normal 9 7 5 5" xfId="5426" xr:uid="{C166CA75-19AD-4D56-B8FA-FC361222C574}"/>
    <cellStyle name="Normal 9 7 6" xfId="3629" xr:uid="{7A13BAFB-B33D-4667-BB7B-C7427265176B}"/>
    <cellStyle name="Normal 9 7 6 2" xfId="5430" xr:uid="{B6F2C43C-3783-4349-AAF8-3EEFF0E8AD21}"/>
    <cellStyle name="Normal 9 7 7" xfId="3630" xr:uid="{857833F3-4206-4BF2-9D86-9D386834CCA9}"/>
    <cellStyle name="Normal 9 7 7 2" xfId="5431" xr:uid="{41D38472-C72F-4A08-93E2-BABE4D2B6F6C}"/>
    <cellStyle name="Normal 9 7 8" xfId="3631" xr:uid="{9A139019-200B-440C-9D85-1AB73A6A4C56}"/>
    <cellStyle name="Normal 9 7 8 2" xfId="5432" xr:uid="{E34A1FD9-7AFD-4BA7-AF76-ED3EB561E456}"/>
    <cellStyle name="Normal 9 7 9" xfId="5400" xr:uid="{90526053-1BFB-4A3A-A13F-FAEABFEC9EA1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6" xr:uid="{456A8D27-2FF9-479D-B925-67B8E2A9E9CB}"/>
    <cellStyle name="Normal 9 8 2 2 3" xfId="3636" xr:uid="{6E272C3E-45E8-47C3-BCC0-AD2244A388E1}"/>
    <cellStyle name="Normal 9 8 2 2 3 2" xfId="5437" xr:uid="{CAF5F57A-F1F2-458E-9817-AB92D9AF86DE}"/>
    <cellStyle name="Normal 9 8 2 2 4" xfId="3637" xr:uid="{B7A78CC0-CA37-45B4-8144-865D08256F04}"/>
    <cellStyle name="Normal 9 8 2 2 4 2" xfId="5438" xr:uid="{BEAC7BA3-2C31-47B2-8B27-5738234E503C}"/>
    <cellStyle name="Normal 9 8 2 2 5" xfId="5435" xr:uid="{457134E1-A303-4862-BC41-4F0D11900A51}"/>
    <cellStyle name="Normal 9 8 2 3" xfId="3638" xr:uid="{9E900116-C839-4B36-A322-5A7509900B5B}"/>
    <cellStyle name="Normal 9 8 2 3 2" xfId="5439" xr:uid="{805F9CF2-091A-480E-BC9E-9FF73BBF3B5F}"/>
    <cellStyle name="Normal 9 8 2 4" xfId="3639" xr:uid="{5D88517C-88EB-4F3C-A06A-0E1703FA1B1D}"/>
    <cellStyle name="Normal 9 8 2 4 2" xfId="5440" xr:uid="{8DE2AB49-4795-43EB-A18E-8DDC316F6BD9}"/>
    <cellStyle name="Normal 9 8 2 5" xfId="3640" xr:uid="{05896BB6-F57E-4BB4-8743-2CC4BBCB32F6}"/>
    <cellStyle name="Normal 9 8 2 5 2" xfId="5441" xr:uid="{8176F5A4-838B-4B25-A8EE-8C7877A98730}"/>
    <cellStyle name="Normal 9 8 2 6" xfId="5434" xr:uid="{A56420F4-4B94-4DBE-BD89-1B6BE4AA42EC}"/>
    <cellStyle name="Normal 9 8 3" xfId="3641" xr:uid="{4649D1C1-078F-4EF0-9BFE-6F402EF00446}"/>
    <cellStyle name="Normal 9 8 3 2" xfId="3642" xr:uid="{B7AB93C7-A568-4481-BF6B-21860DBE6121}"/>
    <cellStyle name="Normal 9 8 3 2 2" xfId="5443" xr:uid="{33859E50-3061-4BA8-84FC-1793AC813A75}"/>
    <cellStyle name="Normal 9 8 3 3" xfId="3643" xr:uid="{21304D52-FDBA-4FB2-86CB-5694683F5861}"/>
    <cellStyle name="Normal 9 8 3 3 2" xfId="5444" xr:uid="{958F5527-362F-4054-9434-EFA811AC4145}"/>
    <cellStyle name="Normal 9 8 3 4" xfId="3644" xr:uid="{CD15FEAC-5CA3-4DD2-BC2E-E23BAB659DD4}"/>
    <cellStyle name="Normal 9 8 3 4 2" xfId="5445" xr:uid="{11A53833-DC47-42C0-B1A3-1471D05FCDE4}"/>
    <cellStyle name="Normal 9 8 3 5" xfId="5442" xr:uid="{B948CA47-FE4D-4688-B607-C0A526DF4E01}"/>
    <cellStyle name="Normal 9 8 4" xfId="3645" xr:uid="{3F650EE3-B876-4D70-92E8-CB73D1CF7880}"/>
    <cellStyle name="Normal 9 8 4 2" xfId="3646" xr:uid="{68B66646-06E1-43D4-8153-99BC8B0FA796}"/>
    <cellStyle name="Normal 9 8 4 2 2" xfId="5447" xr:uid="{D97CC94E-1312-4FE6-9A57-853DDBE79C49}"/>
    <cellStyle name="Normal 9 8 4 3" xfId="3647" xr:uid="{641C0901-22F5-473D-ABA3-BD85B4BCD562}"/>
    <cellStyle name="Normal 9 8 4 3 2" xfId="5448" xr:uid="{365E34B8-8DDD-4CE1-921B-626304C9C96A}"/>
    <cellStyle name="Normal 9 8 4 4" xfId="3648" xr:uid="{6802E739-3394-4E66-A9F2-00C11CC3469B}"/>
    <cellStyle name="Normal 9 8 4 4 2" xfId="5449" xr:uid="{8389B267-8953-4051-96AF-723270A73EAF}"/>
    <cellStyle name="Normal 9 8 4 5" xfId="5446" xr:uid="{EDBB9618-83AA-436C-8D5D-100D2D779A4F}"/>
    <cellStyle name="Normal 9 8 5" xfId="3649" xr:uid="{3C041058-318B-41A5-ADBB-64D04DE98204}"/>
    <cellStyle name="Normal 9 8 5 2" xfId="5450" xr:uid="{31999ED9-14B1-4305-B1C3-CCA25BC5B900}"/>
    <cellStyle name="Normal 9 8 6" xfId="3650" xr:uid="{3C1DC8F7-43B5-4D9B-9135-4F5AF94799F7}"/>
    <cellStyle name="Normal 9 8 6 2" xfId="5451" xr:uid="{46F6AC98-CC3B-40B7-86D3-03960DB4258E}"/>
    <cellStyle name="Normal 9 8 7" xfId="3651" xr:uid="{1CC99482-1D33-4992-AD22-6BDA4BC0AB3E}"/>
    <cellStyle name="Normal 9 8 7 2" xfId="5452" xr:uid="{2A6EC091-03C2-430C-BB45-0D4982EEA95F}"/>
    <cellStyle name="Normal 9 8 8" xfId="5433" xr:uid="{A4D111AE-A449-4A71-B2AF-F0680520D60A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5" xr:uid="{9D4E3EC4-56F4-484F-9441-6DDDEDAC6C18}"/>
    <cellStyle name="Normal 9 9 2 3" xfId="3655" xr:uid="{62CBCAAE-7869-4256-80FB-05F1A173D00B}"/>
    <cellStyle name="Normal 9 9 2 3 2" xfId="5456" xr:uid="{B2A0B292-8249-46E6-A0B2-46C8CBB1314C}"/>
    <cellStyle name="Normal 9 9 2 4" xfId="3656" xr:uid="{66BC08DA-6A39-47E5-A59E-0956FD36FF0D}"/>
    <cellStyle name="Normal 9 9 2 4 2" xfId="5457" xr:uid="{96C71830-1062-4D2C-B7C6-10AB0DB7BC13}"/>
    <cellStyle name="Normal 9 9 2 5" xfId="5454" xr:uid="{77873ADB-01B7-44D7-A47B-8520B63FF945}"/>
    <cellStyle name="Normal 9 9 3" xfId="3657" xr:uid="{DBF7B777-3095-48FD-825C-02FC4A36C6D7}"/>
    <cellStyle name="Normal 9 9 3 2" xfId="3658" xr:uid="{82F64612-5806-4225-9C43-0EB75720D7EE}"/>
    <cellStyle name="Normal 9 9 3 2 2" xfId="5459" xr:uid="{AAA96306-84BB-4861-9CA6-AD7C797CCA8A}"/>
    <cellStyle name="Normal 9 9 3 3" xfId="3659" xr:uid="{10D810C2-F585-4B39-84DC-0F01552EC093}"/>
    <cellStyle name="Normal 9 9 3 3 2" xfId="5460" xr:uid="{46F7D51A-4EC6-44BD-9BBD-F74E70ADBD8C}"/>
    <cellStyle name="Normal 9 9 3 4" xfId="3660" xr:uid="{A5385F0A-72D7-4655-B04D-B81B1552A410}"/>
    <cellStyle name="Normal 9 9 3 4 2" xfId="5461" xr:uid="{19B92AA6-89EC-482F-AC68-33577739757B}"/>
    <cellStyle name="Normal 9 9 3 5" xfId="5458" xr:uid="{A8476C89-CECC-43D9-B092-20FD52E27F08}"/>
    <cellStyle name="Normal 9 9 4" xfId="3661" xr:uid="{99D6C685-704D-47F2-9F39-005F0D0475EA}"/>
    <cellStyle name="Normal 9 9 4 2" xfId="5462" xr:uid="{48909758-7AB9-4191-82C7-6F2F1A701313}"/>
    <cellStyle name="Normal 9 9 5" xfId="3662" xr:uid="{7C324A39-4404-45C2-843C-B46208813AB4}"/>
    <cellStyle name="Normal 9 9 5 2" xfId="5463" xr:uid="{2E90F201-BDA4-43CA-BCFB-D2654103A32B}"/>
    <cellStyle name="Normal 9 9 6" xfId="3663" xr:uid="{B741073B-D48B-446D-BDDB-AF93464E6262}"/>
    <cellStyle name="Normal 9 9 6 2" xfId="5464" xr:uid="{F530096D-4094-4F42-BE65-2948BEF273EE}"/>
    <cellStyle name="Normal 9 9 7" xfId="5453" xr:uid="{550967A3-C5B7-4AEE-8F79-94DADC1E29EE}"/>
    <cellStyle name="Percent 2" xfId="79" xr:uid="{750081A1-93E2-4099-B6D5-52DA3EB8C718}"/>
    <cellStyle name="Percent 2 2" xfId="5465" xr:uid="{94828CCE-81DD-47E6-8A9B-C786A6E921C3}"/>
    <cellStyle name="Гиперссылка 2" xfId="4" xr:uid="{49BAA0F8-B3D3-41B5-87DD-435502328B29}"/>
    <cellStyle name="Гиперссылка 2 2" xfId="5466" xr:uid="{B2C0F958-C641-43D0-88A5-FFE789ED81DD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8" xr:uid="{029E0FDE-B4D8-425E-A379-F5AC31D3E799}"/>
    <cellStyle name="Обычный 2 3" xfId="5467" xr:uid="{0FD7DEA8-8D0B-4C0A-AC56-6D293F82BF01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</row>
        <row r="4646">
          <cell r="A4646">
            <v>45547</v>
          </cell>
        </row>
        <row r="4647">
          <cell r="A4647">
            <v>45548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88</v>
      </c>
      <c r="D4" s="121"/>
      <c r="E4" s="164" t="s">
        <v>89</v>
      </c>
      <c r="F4" s="165"/>
      <c r="G4" s="165"/>
      <c r="H4" s="165"/>
      <c r="I4" s="122"/>
    </row>
    <row r="5" spans="2:9" ht="14.25">
      <c r="B5" s="136" t="s">
        <v>90</v>
      </c>
      <c r="D5" s="81"/>
      <c r="E5" s="132"/>
      <c r="F5" s="132"/>
      <c r="G5" s="132"/>
      <c r="H5" s="132"/>
      <c r="I5" s="82"/>
    </row>
    <row r="6" spans="2:9" ht="14.25">
      <c r="B6" s="137" t="s">
        <v>91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92</v>
      </c>
      <c r="D7" s="81"/>
      <c r="E7" s="132"/>
      <c r="F7" s="132"/>
      <c r="G7" s="132"/>
      <c r="H7" s="132"/>
      <c r="I7" s="82"/>
    </row>
    <row r="8" spans="2:9" ht="14.25">
      <c r="B8" s="137" t="s">
        <v>93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94</v>
      </c>
      <c r="D9" s="81"/>
      <c r="E9" s="132"/>
      <c r="F9" s="132"/>
      <c r="G9" s="132"/>
      <c r="H9" s="132"/>
      <c r="I9" s="82"/>
    </row>
    <row r="10" spans="2:9" ht="14.25">
      <c r="B10" s="137" t="s">
        <v>95</v>
      </c>
      <c r="D10" s="81" t="s">
        <v>2</v>
      </c>
      <c r="E10" s="134" t="s">
        <v>19</v>
      </c>
      <c r="F10" s="140" t="s">
        <v>94</v>
      </c>
      <c r="G10" s="132"/>
      <c r="H10" s="132"/>
      <c r="I10" s="82"/>
    </row>
    <row r="11" spans="2:9" ht="14.25">
      <c r="B11" s="137"/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63" t="s">
        <v>86</v>
      </c>
      <c r="E13" s="132"/>
      <c r="F13" s="132"/>
      <c r="G13" s="132"/>
      <c r="H13" s="132"/>
      <c r="I13" s="82"/>
    </row>
    <row r="14" spans="2:9" ht="14.25">
      <c r="B14" s="137"/>
      <c r="D14" s="163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66" t="s">
        <v>87</v>
      </c>
      <c r="E17" s="133"/>
      <c r="F17" s="133"/>
      <c r="G17" s="133"/>
      <c r="H17" s="133"/>
      <c r="I17" s="84"/>
    </row>
    <row r="18" spans="2:9" ht="13.5" thickBot="1">
      <c r="B18" s="138"/>
      <c r="D18" s="167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111"/>
  <sheetViews>
    <sheetView tabSelected="1" topLeftCell="A85" zoomScale="90" zoomScaleNormal="90" workbookViewId="0">
      <selection activeCell="P31" sqref="P31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48" t="s">
        <v>11</v>
      </c>
      <c r="C2" s="141"/>
      <c r="D2" s="141"/>
      <c r="E2" s="141"/>
      <c r="F2" s="141"/>
      <c r="G2" s="141"/>
      <c r="H2" s="141"/>
      <c r="I2" s="141"/>
      <c r="J2" s="141"/>
      <c r="K2" s="149" t="s">
        <v>17</v>
      </c>
      <c r="L2" s="103"/>
    </row>
    <row r="3" spans="1:12">
      <c r="A3" s="102"/>
      <c r="B3" s="142" t="s">
        <v>12</v>
      </c>
      <c r="C3" s="141"/>
      <c r="D3" s="141"/>
      <c r="E3" s="141"/>
      <c r="F3" s="141"/>
      <c r="G3" s="141"/>
      <c r="H3" s="141"/>
      <c r="I3" s="141"/>
      <c r="J3" s="141"/>
      <c r="K3" s="141"/>
      <c r="L3" s="103"/>
    </row>
    <row r="4" spans="1:12">
      <c r="A4" s="102"/>
      <c r="B4" s="142" t="s">
        <v>13</v>
      </c>
      <c r="C4" s="141"/>
      <c r="D4" s="141"/>
      <c r="E4" s="141"/>
      <c r="F4" s="141"/>
      <c r="G4" s="141"/>
      <c r="H4" s="141"/>
      <c r="I4" s="141"/>
      <c r="J4" s="141"/>
      <c r="K4" s="141"/>
      <c r="L4" s="103"/>
    </row>
    <row r="5" spans="1:12">
      <c r="A5" s="102"/>
      <c r="B5" s="142" t="s">
        <v>14</v>
      </c>
      <c r="C5" s="141"/>
      <c r="D5" s="141"/>
      <c r="E5" s="141"/>
      <c r="F5" s="141"/>
      <c r="G5" s="141"/>
      <c r="H5" s="141"/>
      <c r="I5" s="141"/>
      <c r="J5" s="141"/>
      <c r="K5" s="94" t="s">
        <v>61</v>
      </c>
      <c r="L5" s="103"/>
    </row>
    <row r="6" spans="1:12">
      <c r="A6" s="102"/>
      <c r="B6" s="142" t="s">
        <v>15</v>
      </c>
      <c r="C6" s="141"/>
      <c r="D6" s="141"/>
      <c r="E6" s="141"/>
      <c r="F6" s="141"/>
      <c r="G6" s="141"/>
      <c r="H6" s="141"/>
      <c r="I6" s="141"/>
      <c r="J6" s="141"/>
      <c r="K6" s="175" t="s">
        <v>332</v>
      </c>
      <c r="L6" s="103"/>
    </row>
    <row r="7" spans="1:12">
      <c r="A7" s="102"/>
      <c r="B7" s="142" t="s">
        <v>16</v>
      </c>
      <c r="C7" s="141"/>
      <c r="D7" s="141"/>
      <c r="E7" s="141"/>
      <c r="F7" s="141"/>
      <c r="G7" s="141"/>
      <c r="H7" s="141"/>
      <c r="I7" s="141"/>
      <c r="J7" s="141"/>
      <c r="K7" s="176"/>
      <c r="L7" s="103"/>
    </row>
    <row r="8" spans="1:12">
      <c r="A8" s="10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1"/>
      <c r="K9" s="94" t="s">
        <v>75</v>
      </c>
      <c r="L9" s="103"/>
    </row>
    <row r="10" spans="1:12" ht="15" customHeight="1">
      <c r="A10" s="102"/>
      <c r="B10" s="102" t="s">
        <v>96</v>
      </c>
      <c r="C10" s="141"/>
      <c r="D10" s="141"/>
      <c r="E10" s="103"/>
      <c r="F10" s="141"/>
      <c r="G10" s="103"/>
      <c r="H10" s="104"/>
      <c r="I10" s="104" t="s">
        <v>96</v>
      </c>
      <c r="J10" s="141"/>
      <c r="K10" s="172">
        <v>45447</v>
      </c>
      <c r="L10" s="103"/>
    </row>
    <row r="11" spans="1:12">
      <c r="A11" s="102"/>
      <c r="B11" s="102" t="s">
        <v>97</v>
      </c>
      <c r="C11" s="141"/>
      <c r="D11" s="141"/>
      <c r="E11" s="103"/>
      <c r="F11" s="141"/>
      <c r="G11" s="103"/>
      <c r="H11" s="104"/>
      <c r="I11" s="104" t="s">
        <v>97</v>
      </c>
      <c r="J11" s="141"/>
      <c r="K11" s="173"/>
      <c r="L11" s="103"/>
    </row>
    <row r="12" spans="1:12">
      <c r="A12" s="102"/>
      <c r="B12" s="102" t="s">
        <v>98</v>
      </c>
      <c r="C12" s="141"/>
      <c r="D12" s="141"/>
      <c r="E12" s="103"/>
      <c r="F12" s="141"/>
      <c r="G12" s="103"/>
      <c r="H12" s="104"/>
      <c r="I12" s="104" t="s">
        <v>98</v>
      </c>
      <c r="J12" s="141"/>
      <c r="K12" s="141"/>
      <c r="L12" s="103"/>
    </row>
    <row r="13" spans="1:12">
      <c r="A13" s="102"/>
      <c r="B13" s="102" t="s">
        <v>99</v>
      </c>
      <c r="C13" s="141"/>
      <c r="D13" s="141"/>
      <c r="E13" s="103"/>
      <c r="F13" s="141"/>
      <c r="G13" s="103"/>
      <c r="H13" s="104"/>
      <c r="I13" s="104" t="s">
        <v>99</v>
      </c>
      <c r="J13" s="141"/>
      <c r="K13" s="94" t="s">
        <v>8</v>
      </c>
      <c r="L13" s="103"/>
    </row>
    <row r="14" spans="1:12" ht="15" customHeight="1">
      <c r="A14" s="102"/>
      <c r="B14" s="102" t="s">
        <v>28</v>
      </c>
      <c r="C14" s="141"/>
      <c r="D14" s="141"/>
      <c r="E14" s="103"/>
      <c r="F14" s="141"/>
      <c r="G14" s="103"/>
      <c r="H14" s="104"/>
      <c r="I14" s="104" t="s">
        <v>28</v>
      </c>
      <c r="J14" s="141"/>
      <c r="K14" s="172">
        <v>45445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1"/>
      <c r="K15" s="174"/>
      <c r="L15" s="103"/>
    </row>
    <row r="16" spans="1:12" ht="15" customHeight="1">
      <c r="A16" s="102"/>
      <c r="B16" s="141"/>
      <c r="C16" s="141"/>
      <c r="D16" s="141"/>
      <c r="E16" s="141"/>
      <c r="F16" s="141"/>
      <c r="G16" s="141"/>
      <c r="H16" s="141"/>
      <c r="I16" s="141"/>
      <c r="J16" s="145" t="s">
        <v>76</v>
      </c>
      <c r="K16" s="150">
        <v>43009</v>
      </c>
      <c r="L16" s="103"/>
    </row>
    <row r="17" spans="1:12">
      <c r="A17" s="102"/>
      <c r="B17" s="141" t="s">
        <v>100</v>
      </c>
      <c r="C17" s="141"/>
      <c r="D17" s="141"/>
      <c r="E17" s="141"/>
      <c r="F17" s="141"/>
      <c r="G17" s="141"/>
      <c r="H17" s="141"/>
      <c r="I17" s="141"/>
      <c r="J17" s="145" t="s">
        <v>19</v>
      </c>
      <c r="K17" s="150" t="s">
        <v>94</v>
      </c>
      <c r="L17" s="103"/>
    </row>
    <row r="18" spans="1:12" ht="18">
      <c r="A18" s="102"/>
      <c r="B18" s="141" t="s">
        <v>101</v>
      </c>
      <c r="C18" s="141"/>
      <c r="D18" s="141"/>
      <c r="E18" s="141"/>
      <c r="F18" s="141"/>
      <c r="G18" s="141"/>
      <c r="H18" s="141"/>
      <c r="I18" s="141"/>
      <c r="J18" s="143" t="s">
        <v>69</v>
      </c>
      <c r="K18" s="99" t="s">
        <v>73</v>
      </c>
      <c r="L18" s="103"/>
    </row>
    <row r="19" spans="1:12">
      <c r="A19" s="10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78" t="s">
        <v>65</v>
      </c>
      <c r="H20" s="179"/>
      <c r="I20" s="95" t="s">
        <v>45</v>
      </c>
      <c r="J20" s="95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80"/>
      <c r="H21" s="181"/>
      <c r="I21" s="107" t="s">
        <v>18</v>
      </c>
      <c r="J21" s="107"/>
      <c r="K21" s="107"/>
      <c r="L21" s="103"/>
    </row>
    <row r="22" spans="1:12" ht="24">
      <c r="A22" s="102"/>
      <c r="B22" s="109">
        <v>74</v>
      </c>
      <c r="C22" s="119" t="s">
        <v>102</v>
      </c>
      <c r="D22" s="115" t="s">
        <v>102</v>
      </c>
      <c r="E22" s="123" t="s">
        <v>103</v>
      </c>
      <c r="F22" s="115"/>
      <c r="G22" s="168"/>
      <c r="H22" s="169"/>
      <c r="I22" s="116" t="s">
        <v>104</v>
      </c>
      <c r="J22" s="111">
        <v>12.5</v>
      </c>
      <c r="K22" s="113">
        <f t="shared" ref="K22:K53" si="0">J22*B22</f>
        <v>925</v>
      </c>
      <c r="L22" s="106"/>
    </row>
    <row r="23" spans="1:12" ht="24">
      <c r="A23" s="102"/>
      <c r="B23" s="109">
        <v>6</v>
      </c>
      <c r="C23" s="119" t="s">
        <v>105</v>
      </c>
      <c r="D23" s="115" t="s">
        <v>105</v>
      </c>
      <c r="E23" s="123" t="s">
        <v>106</v>
      </c>
      <c r="F23" s="115" t="s">
        <v>107</v>
      </c>
      <c r="G23" s="168"/>
      <c r="H23" s="169"/>
      <c r="I23" s="116" t="s">
        <v>108</v>
      </c>
      <c r="J23" s="111">
        <v>12.5</v>
      </c>
      <c r="K23" s="113">
        <f t="shared" si="0"/>
        <v>75</v>
      </c>
      <c r="L23" s="106"/>
    </row>
    <row r="24" spans="1:12" ht="24">
      <c r="A24" s="102"/>
      <c r="B24" s="109">
        <v>6</v>
      </c>
      <c r="C24" s="119" t="s">
        <v>105</v>
      </c>
      <c r="D24" s="115" t="s">
        <v>105</v>
      </c>
      <c r="E24" s="123" t="s">
        <v>109</v>
      </c>
      <c r="F24" s="115" t="s">
        <v>110</v>
      </c>
      <c r="G24" s="168"/>
      <c r="H24" s="169"/>
      <c r="I24" s="116" t="s">
        <v>108</v>
      </c>
      <c r="J24" s="111">
        <v>12.5</v>
      </c>
      <c r="K24" s="113">
        <f t="shared" si="0"/>
        <v>75</v>
      </c>
      <c r="L24" s="106"/>
    </row>
    <row r="25" spans="1:12" ht="24">
      <c r="A25" s="102"/>
      <c r="B25" s="109">
        <v>16</v>
      </c>
      <c r="C25" s="119" t="s">
        <v>111</v>
      </c>
      <c r="D25" s="115" t="s">
        <v>111</v>
      </c>
      <c r="E25" s="123" t="s">
        <v>112</v>
      </c>
      <c r="F25" s="115" t="s">
        <v>107</v>
      </c>
      <c r="G25" s="168"/>
      <c r="H25" s="169"/>
      <c r="I25" s="116" t="s">
        <v>113</v>
      </c>
      <c r="J25" s="111">
        <v>12.5</v>
      </c>
      <c r="K25" s="113">
        <f t="shared" si="0"/>
        <v>200</v>
      </c>
      <c r="L25" s="106"/>
    </row>
    <row r="26" spans="1:12" ht="24">
      <c r="A26" s="102"/>
      <c r="B26" s="109">
        <v>1</v>
      </c>
      <c r="C26" s="119" t="s">
        <v>111</v>
      </c>
      <c r="D26" s="115" t="s">
        <v>111</v>
      </c>
      <c r="E26" s="123" t="s">
        <v>114</v>
      </c>
      <c r="F26" s="115" t="s">
        <v>110</v>
      </c>
      <c r="G26" s="168"/>
      <c r="H26" s="169"/>
      <c r="I26" s="116" t="s">
        <v>113</v>
      </c>
      <c r="J26" s="111">
        <v>12.5</v>
      </c>
      <c r="K26" s="113">
        <f t="shared" si="0"/>
        <v>12.5</v>
      </c>
      <c r="L26" s="106"/>
    </row>
    <row r="27" spans="1:12" ht="24">
      <c r="A27" s="102"/>
      <c r="B27" s="109">
        <v>6</v>
      </c>
      <c r="C27" s="119" t="s">
        <v>111</v>
      </c>
      <c r="D27" s="115" t="s">
        <v>111</v>
      </c>
      <c r="E27" s="123" t="s">
        <v>115</v>
      </c>
      <c r="F27" s="115" t="s">
        <v>116</v>
      </c>
      <c r="G27" s="168"/>
      <c r="H27" s="169"/>
      <c r="I27" s="116" t="s">
        <v>113</v>
      </c>
      <c r="J27" s="111">
        <v>12.5</v>
      </c>
      <c r="K27" s="113">
        <f t="shared" si="0"/>
        <v>75</v>
      </c>
      <c r="L27" s="106"/>
    </row>
    <row r="28" spans="1:12" ht="24">
      <c r="A28" s="102"/>
      <c r="B28" s="109">
        <v>1</v>
      </c>
      <c r="C28" s="119" t="s">
        <v>111</v>
      </c>
      <c r="D28" s="115" t="s">
        <v>111</v>
      </c>
      <c r="E28" s="123" t="s">
        <v>117</v>
      </c>
      <c r="F28" s="115" t="s">
        <v>118</v>
      </c>
      <c r="G28" s="168"/>
      <c r="H28" s="169"/>
      <c r="I28" s="116" t="s">
        <v>113</v>
      </c>
      <c r="J28" s="111">
        <v>12.5</v>
      </c>
      <c r="K28" s="113">
        <f t="shared" si="0"/>
        <v>12.5</v>
      </c>
      <c r="L28" s="106"/>
    </row>
    <row r="29" spans="1:12" ht="24">
      <c r="A29" s="102"/>
      <c r="B29" s="109">
        <v>1</v>
      </c>
      <c r="C29" s="119" t="s">
        <v>111</v>
      </c>
      <c r="D29" s="115" t="s">
        <v>111</v>
      </c>
      <c r="E29" s="123" t="s">
        <v>119</v>
      </c>
      <c r="F29" s="115" t="s">
        <v>120</v>
      </c>
      <c r="G29" s="168"/>
      <c r="H29" s="169"/>
      <c r="I29" s="116" t="s">
        <v>113</v>
      </c>
      <c r="J29" s="111">
        <v>12.5</v>
      </c>
      <c r="K29" s="113">
        <f t="shared" si="0"/>
        <v>12.5</v>
      </c>
      <c r="L29" s="106"/>
    </row>
    <row r="30" spans="1:12" ht="24">
      <c r="A30" s="102"/>
      <c r="B30" s="109">
        <v>2</v>
      </c>
      <c r="C30" s="119" t="s">
        <v>121</v>
      </c>
      <c r="D30" s="115" t="s">
        <v>121</v>
      </c>
      <c r="E30" s="123" t="s">
        <v>122</v>
      </c>
      <c r="F30" s="115" t="s">
        <v>123</v>
      </c>
      <c r="G30" s="168" t="s">
        <v>124</v>
      </c>
      <c r="H30" s="169"/>
      <c r="I30" s="116" t="s">
        <v>125</v>
      </c>
      <c r="J30" s="111">
        <v>6.99</v>
      </c>
      <c r="K30" s="113">
        <f t="shared" si="0"/>
        <v>13.98</v>
      </c>
      <c r="L30" s="106"/>
    </row>
    <row r="31" spans="1:12" ht="24">
      <c r="A31" s="102"/>
      <c r="B31" s="109">
        <v>2</v>
      </c>
      <c r="C31" s="119" t="s">
        <v>121</v>
      </c>
      <c r="D31" s="115" t="s">
        <v>121</v>
      </c>
      <c r="E31" s="123" t="s">
        <v>126</v>
      </c>
      <c r="F31" s="115" t="s">
        <v>123</v>
      </c>
      <c r="G31" s="168" t="s">
        <v>127</v>
      </c>
      <c r="H31" s="169"/>
      <c r="I31" s="116" t="s">
        <v>125</v>
      </c>
      <c r="J31" s="111">
        <v>6.99</v>
      </c>
      <c r="K31" s="113">
        <f t="shared" si="0"/>
        <v>13.98</v>
      </c>
      <c r="L31" s="106"/>
    </row>
    <row r="32" spans="1:12" ht="24">
      <c r="A32" s="102"/>
      <c r="B32" s="109">
        <v>8</v>
      </c>
      <c r="C32" s="119" t="s">
        <v>128</v>
      </c>
      <c r="D32" s="115" t="s">
        <v>128</v>
      </c>
      <c r="E32" s="123" t="s">
        <v>129</v>
      </c>
      <c r="F32" s="115" t="s">
        <v>130</v>
      </c>
      <c r="G32" s="168" t="s">
        <v>107</v>
      </c>
      <c r="H32" s="169"/>
      <c r="I32" s="116" t="s">
        <v>131</v>
      </c>
      <c r="J32" s="111">
        <v>16.91</v>
      </c>
      <c r="K32" s="113">
        <f t="shared" si="0"/>
        <v>135.28</v>
      </c>
      <c r="L32" s="106"/>
    </row>
    <row r="33" spans="1:12" ht="24">
      <c r="A33" s="102"/>
      <c r="B33" s="109">
        <v>32</v>
      </c>
      <c r="C33" s="119" t="s">
        <v>132</v>
      </c>
      <c r="D33" s="115" t="s">
        <v>132</v>
      </c>
      <c r="E33" s="123" t="s">
        <v>133</v>
      </c>
      <c r="F33" s="115" t="s">
        <v>134</v>
      </c>
      <c r="G33" s="168" t="s">
        <v>135</v>
      </c>
      <c r="H33" s="169"/>
      <c r="I33" s="116" t="s">
        <v>136</v>
      </c>
      <c r="J33" s="111">
        <v>21.69</v>
      </c>
      <c r="K33" s="113">
        <f t="shared" si="0"/>
        <v>694.08</v>
      </c>
      <c r="L33" s="106"/>
    </row>
    <row r="34" spans="1:12" ht="24">
      <c r="A34" s="102"/>
      <c r="B34" s="109">
        <v>4</v>
      </c>
      <c r="C34" s="119" t="s">
        <v>132</v>
      </c>
      <c r="D34" s="115" t="s">
        <v>132</v>
      </c>
      <c r="E34" s="123" t="s">
        <v>137</v>
      </c>
      <c r="F34" s="115" t="s">
        <v>124</v>
      </c>
      <c r="G34" s="168" t="s">
        <v>135</v>
      </c>
      <c r="H34" s="169"/>
      <c r="I34" s="116" t="s">
        <v>136</v>
      </c>
      <c r="J34" s="111">
        <v>21.69</v>
      </c>
      <c r="K34" s="113">
        <f t="shared" si="0"/>
        <v>86.76</v>
      </c>
      <c r="L34" s="106"/>
    </row>
    <row r="35" spans="1:12" ht="36">
      <c r="A35" s="102"/>
      <c r="B35" s="109">
        <v>1</v>
      </c>
      <c r="C35" s="119" t="s">
        <v>138</v>
      </c>
      <c r="D35" s="115" t="s">
        <v>138</v>
      </c>
      <c r="E35" s="123" t="s">
        <v>139</v>
      </c>
      <c r="F35" s="115" t="s">
        <v>140</v>
      </c>
      <c r="G35" s="168"/>
      <c r="H35" s="169"/>
      <c r="I35" s="116" t="s">
        <v>328</v>
      </c>
      <c r="J35" s="111">
        <v>32.729999999999997</v>
      </c>
      <c r="K35" s="113">
        <f t="shared" si="0"/>
        <v>32.729999999999997</v>
      </c>
      <c r="L35" s="106"/>
    </row>
    <row r="36" spans="1:12" ht="36">
      <c r="A36" s="102"/>
      <c r="B36" s="109">
        <v>3</v>
      </c>
      <c r="C36" s="119" t="s">
        <v>141</v>
      </c>
      <c r="D36" s="115" t="s">
        <v>141</v>
      </c>
      <c r="E36" s="123" t="s">
        <v>142</v>
      </c>
      <c r="F36" s="115" t="s">
        <v>130</v>
      </c>
      <c r="G36" s="168" t="s">
        <v>107</v>
      </c>
      <c r="H36" s="169"/>
      <c r="I36" s="116" t="s">
        <v>143</v>
      </c>
      <c r="J36" s="111">
        <v>61.04</v>
      </c>
      <c r="K36" s="113">
        <f t="shared" si="0"/>
        <v>183.12</v>
      </c>
      <c r="L36" s="106"/>
    </row>
    <row r="37" spans="1:12">
      <c r="A37" s="102"/>
      <c r="B37" s="109">
        <v>4</v>
      </c>
      <c r="C37" s="119" t="s">
        <v>144</v>
      </c>
      <c r="D37" s="115" t="s">
        <v>325</v>
      </c>
      <c r="E37" s="123" t="s">
        <v>145</v>
      </c>
      <c r="F37" s="115" t="s">
        <v>146</v>
      </c>
      <c r="G37" s="168"/>
      <c r="H37" s="169"/>
      <c r="I37" s="116" t="s">
        <v>147</v>
      </c>
      <c r="J37" s="111">
        <v>9.19</v>
      </c>
      <c r="K37" s="113">
        <f t="shared" si="0"/>
        <v>36.76</v>
      </c>
      <c r="L37" s="106"/>
    </row>
    <row r="38" spans="1:12" ht="24">
      <c r="A38" s="102"/>
      <c r="B38" s="109">
        <v>4</v>
      </c>
      <c r="C38" s="119" t="s">
        <v>148</v>
      </c>
      <c r="D38" s="115" t="s">
        <v>148</v>
      </c>
      <c r="E38" s="123" t="s">
        <v>149</v>
      </c>
      <c r="F38" s="115" t="s">
        <v>150</v>
      </c>
      <c r="G38" s="168" t="s">
        <v>135</v>
      </c>
      <c r="H38" s="169"/>
      <c r="I38" s="116" t="s">
        <v>151</v>
      </c>
      <c r="J38" s="111">
        <v>27.21</v>
      </c>
      <c r="K38" s="113">
        <f t="shared" si="0"/>
        <v>108.84</v>
      </c>
      <c r="L38" s="106"/>
    </row>
    <row r="39" spans="1:12" ht="24">
      <c r="A39" s="102"/>
      <c r="B39" s="109">
        <v>6</v>
      </c>
      <c r="C39" s="119" t="s">
        <v>152</v>
      </c>
      <c r="D39" s="115" t="s">
        <v>152</v>
      </c>
      <c r="E39" s="123" t="s">
        <v>153</v>
      </c>
      <c r="F39" s="115" t="s">
        <v>154</v>
      </c>
      <c r="G39" s="168" t="s">
        <v>135</v>
      </c>
      <c r="H39" s="169"/>
      <c r="I39" s="116" t="s">
        <v>155</v>
      </c>
      <c r="J39" s="111">
        <v>27.21</v>
      </c>
      <c r="K39" s="113">
        <f t="shared" si="0"/>
        <v>163.26</v>
      </c>
      <c r="L39" s="106"/>
    </row>
    <row r="40" spans="1:12" ht="24">
      <c r="A40" s="102"/>
      <c r="B40" s="109">
        <v>4</v>
      </c>
      <c r="C40" s="119" t="s">
        <v>156</v>
      </c>
      <c r="D40" s="115" t="s">
        <v>156</v>
      </c>
      <c r="E40" s="123" t="s">
        <v>157</v>
      </c>
      <c r="F40" s="115" t="s">
        <v>130</v>
      </c>
      <c r="G40" s="168" t="s">
        <v>158</v>
      </c>
      <c r="H40" s="169"/>
      <c r="I40" s="116" t="s">
        <v>159</v>
      </c>
      <c r="J40" s="111">
        <v>41.55</v>
      </c>
      <c r="K40" s="113">
        <f t="shared" si="0"/>
        <v>166.2</v>
      </c>
      <c r="L40" s="106"/>
    </row>
    <row r="41" spans="1:12" ht="24">
      <c r="A41" s="102"/>
      <c r="B41" s="109">
        <v>4</v>
      </c>
      <c r="C41" s="119" t="s">
        <v>160</v>
      </c>
      <c r="D41" s="115" t="s">
        <v>160</v>
      </c>
      <c r="E41" s="123" t="s">
        <v>161</v>
      </c>
      <c r="F41" s="115" t="s">
        <v>162</v>
      </c>
      <c r="G41" s="168"/>
      <c r="H41" s="169"/>
      <c r="I41" s="116" t="s">
        <v>329</v>
      </c>
      <c r="J41" s="111">
        <v>10.66</v>
      </c>
      <c r="K41" s="113">
        <f t="shared" si="0"/>
        <v>42.64</v>
      </c>
      <c r="L41" s="106"/>
    </row>
    <row r="42" spans="1:12" ht="24">
      <c r="A42" s="102"/>
      <c r="B42" s="109">
        <v>16</v>
      </c>
      <c r="C42" s="119" t="s">
        <v>163</v>
      </c>
      <c r="D42" s="115" t="s">
        <v>163</v>
      </c>
      <c r="E42" s="123" t="s">
        <v>164</v>
      </c>
      <c r="F42" s="115" t="s">
        <v>124</v>
      </c>
      <c r="G42" s="168"/>
      <c r="H42" s="169"/>
      <c r="I42" s="116" t="s">
        <v>165</v>
      </c>
      <c r="J42" s="111">
        <v>5.15</v>
      </c>
      <c r="K42" s="113">
        <f t="shared" si="0"/>
        <v>82.4</v>
      </c>
      <c r="L42" s="106"/>
    </row>
    <row r="43" spans="1:12" ht="24">
      <c r="A43" s="102"/>
      <c r="B43" s="109">
        <v>4</v>
      </c>
      <c r="C43" s="119" t="s">
        <v>166</v>
      </c>
      <c r="D43" s="115" t="s">
        <v>166</v>
      </c>
      <c r="E43" s="123" t="s">
        <v>167</v>
      </c>
      <c r="F43" s="115" t="s">
        <v>134</v>
      </c>
      <c r="G43" s="168"/>
      <c r="H43" s="169"/>
      <c r="I43" s="116" t="s">
        <v>168</v>
      </c>
      <c r="J43" s="111">
        <v>6.99</v>
      </c>
      <c r="K43" s="113">
        <f t="shared" si="0"/>
        <v>27.96</v>
      </c>
      <c r="L43" s="106"/>
    </row>
    <row r="44" spans="1:12" ht="24">
      <c r="A44" s="102"/>
      <c r="B44" s="109">
        <v>6</v>
      </c>
      <c r="C44" s="119" t="s">
        <v>169</v>
      </c>
      <c r="D44" s="115" t="s">
        <v>169</v>
      </c>
      <c r="E44" s="123" t="s">
        <v>170</v>
      </c>
      <c r="F44" s="115" t="s">
        <v>123</v>
      </c>
      <c r="G44" s="168" t="s">
        <v>124</v>
      </c>
      <c r="H44" s="169"/>
      <c r="I44" s="116" t="s">
        <v>171</v>
      </c>
      <c r="J44" s="111">
        <v>6.99</v>
      </c>
      <c r="K44" s="113">
        <f t="shared" si="0"/>
        <v>41.94</v>
      </c>
      <c r="L44" s="106"/>
    </row>
    <row r="45" spans="1:12" ht="24">
      <c r="A45" s="102"/>
      <c r="B45" s="109">
        <v>2</v>
      </c>
      <c r="C45" s="119" t="s">
        <v>172</v>
      </c>
      <c r="D45" s="115" t="s">
        <v>172</v>
      </c>
      <c r="E45" s="123" t="s">
        <v>173</v>
      </c>
      <c r="F45" s="115" t="s">
        <v>134</v>
      </c>
      <c r="G45" s="168"/>
      <c r="H45" s="169"/>
      <c r="I45" s="116" t="s">
        <v>174</v>
      </c>
      <c r="J45" s="111">
        <v>14.34</v>
      </c>
      <c r="K45" s="113">
        <f t="shared" si="0"/>
        <v>28.68</v>
      </c>
      <c r="L45" s="106"/>
    </row>
    <row r="46" spans="1:12" ht="24">
      <c r="A46" s="102"/>
      <c r="B46" s="109">
        <v>4</v>
      </c>
      <c r="C46" s="119" t="s">
        <v>175</v>
      </c>
      <c r="D46" s="115" t="s">
        <v>175</v>
      </c>
      <c r="E46" s="123" t="s">
        <v>176</v>
      </c>
      <c r="F46" s="115" t="s">
        <v>124</v>
      </c>
      <c r="G46" s="168"/>
      <c r="H46" s="169"/>
      <c r="I46" s="116" t="s">
        <v>177</v>
      </c>
      <c r="J46" s="111">
        <v>29.05</v>
      </c>
      <c r="K46" s="113">
        <f t="shared" si="0"/>
        <v>116.2</v>
      </c>
      <c r="L46" s="106"/>
    </row>
    <row r="47" spans="1:12" ht="24">
      <c r="A47" s="102"/>
      <c r="B47" s="109">
        <v>5</v>
      </c>
      <c r="C47" s="119" t="s">
        <v>175</v>
      </c>
      <c r="D47" s="115" t="s">
        <v>175</v>
      </c>
      <c r="E47" s="123" t="s">
        <v>178</v>
      </c>
      <c r="F47" s="115" t="s">
        <v>127</v>
      </c>
      <c r="G47" s="168"/>
      <c r="H47" s="169"/>
      <c r="I47" s="116" t="s">
        <v>177</v>
      </c>
      <c r="J47" s="111">
        <v>29.05</v>
      </c>
      <c r="K47" s="113">
        <f t="shared" si="0"/>
        <v>145.25</v>
      </c>
      <c r="L47" s="106"/>
    </row>
    <row r="48" spans="1:12" ht="24">
      <c r="A48" s="102"/>
      <c r="B48" s="109">
        <v>16</v>
      </c>
      <c r="C48" s="119" t="s">
        <v>179</v>
      </c>
      <c r="D48" s="115" t="s">
        <v>179</v>
      </c>
      <c r="E48" s="123" t="s">
        <v>180</v>
      </c>
      <c r="F48" s="115" t="s">
        <v>134</v>
      </c>
      <c r="G48" s="168" t="s">
        <v>181</v>
      </c>
      <c r="H48" s="169"/>
      <c r="I48" s="116" t="s">
        <v>182</v>
      </c>
      <c r="J48" s="111">
        <v>21.69</v>
      </c>
      <c r="K48" s="113">
        <f t="shared" si="0"/>
        <v>347.04</v>
      </c>
      <c r="L48" s="106"/>
    </row>
    <row r="49" spans="1:12" ht="24">
      <c r="A49" s="102"/>
      <c r="B49" s="109">
        <v>4</v>
      </c>
      <c r="C49" s="119" t="s">
        <v>179</v>
      </c>
      <c r="D49" s="115" t="s">
        <v>179</v>
      </c>
      <c r="E49" s="123" t="s">
        <v>183</v>
      </c>
      <c r="F49" s="115" t="s">
        <v>127</v>
      </c>
      <c r="G49" s="168" t="s">
        <v>135</v>
      </c>
      <c r="H49" s="169"/>
      <c r="I49" s="116" t="s">
        <v>182</v>
      </c>
      <c r="J49" s="111">
        <v>21.69</v>
      </c>
      <c r="K49" s="113">
        <f t="shared" si="0"/>
        <v>86.76</v>
      </c>
      <c r="L49" s="106"/>
    </row>
    <row r="50" spans="1:12" ht="24">
      <c r="A50" s="102"/>
      <c r="B50" s="109">
        <v>6</v>
      </c>
      <c r="C50" s="119" t="s">
        <v>179</v>
      </c>
      <c r="D50" s="115" t="s">
        <v>179</v>
      </c>
      <c r="E50" s="123" t="s">
        <v>184</v>
      </c>
      <c r="F50" s="115" t="s">
        <v>127</v>
      </c>
      <c r="G50" s="168" t="s">
        <v>181</v>
      </c>
      <c r="H50" s="169"/>
      <c r="I50" s="116" t="s">
        <v>182</v>
      </c>
      <c r="J50" s="111">
        <v>21.69</v>
      </c>
      <c r="K50" s="113">
        <f t="shared" si="0"/>
        <v>130.14000000000001</v>
      </c>
      <c r="L50" s="106"/>
    </row>
    <row r="51" spans="1:12" ht="24">
      <c r="A51" s="102"/>
      <c r="B51" s="109">
        <v>4</v>
      </c>
      <c r="C51" s="119" t="s">
        <v>185</v>
      </c>
      <c r="D51" s="115" t="s">
        <v>185</v>
      </c>
      <c r="E51" s="123" t="s">
        <v>186</v>
      </c>
      <c r="F51" s="115" t="s">
        <v>134</v>
      </c>
      <c r="G51" s="168"/>
      <c r="H51" s="169"/>
      <c r="I51" s="116" t="s">
        <v>187</v>
      </c>
      <c r="J51" s="111">
        <v>21.69</v>
      </c>
      <c r="K51" s="113">
        <f t="shared" si="0"/>
        <v>86.76</v>
      </c>
      <c r="L51" s="106"/>
    </row>
    <row r="52" spans="1:12" ht="24">
      <c r="A52" s="102"/>
      <c r="B52" s="109">
        <v>1</v>
      </c>
      <c r="C52" s="119" t="s">
        <v>185</v>
      </c>
      <c r="D52" s="115" t="s">
        <v>185</v>
      </c>
      <c r="E52" s="123" t="s">
        <v>188</v>
      </c>
      <c r="F52" s="115" t="s">
        <v>124</v>
      </c>
      <c r="G52" s="168"/>
      <c r="H52" s="169"/>
      <c r="I52" s="116" t="s">
        <v>187</v>
      </c>
      <c r="J52" s="111">
        <v>21.69</v>
      </c>
      <c r="K52" s="113">
        <f t="shared" si="0"/>
        <v>21.69</v>
      </c>
      <c r="L52" s="106"/>
    </row>
    <row r="53" spans="1:12" ht="24">
      <c r="A53" s="102"/>
      <c r="B53" s="109">
        <v>6</v>
      </c>
      <c r="C53" s="119" t="s">
        <v>189</v>
      </c>
      <c r="D53" s="115" t="s">
        <v>189</v>
      </c>
      <c r="E53" s="123" t="s">
        <v>190</v>
      </c>
      <c r="F53" s="115" t="s">
        <v>191</v>
      </c>
      <c r="G53" s="168" t="s">
        <v>135</v>
      </c>
      <c r="H53" s="169"/>
      <c r="I53" s="116" t="s">
        <v>330</v>
      </c>
      <c r="J53" s="111">
        <v>54.79</v>
      </c>
      <c r="K53" s="113">
        <f t="shared" si="0"/>
        <v>328.74</v>
      </c>
      <c r="L53" s="106"/>
    </row>
    <row r="54" spans="1:12">
      <c r="A54" s="102"/>
      <c r="B54" s="109">
        <v>24</v>
      </c>
      <c r="C54" s="119" t="s">
        <v>192</v>
      </c>
      <c r="D54" s="115" t="s">
        <v>192</v>
      </c>
      <c r="E54" s="123" t="s">
        <v>193</v>
      </c>
      <c r="F54" s="115" t="s">
        <v>134</v>
      </c>
      <c r="G54" s="168"/>
      <c r="H54" s="169"/>
      <c r="I54" s="116" t="s">
        <v>194</v>
      </c>
      <c r="J54" s="111">
        <v>10.66</v>
      </c>
      <c r="K54" s="113">
        <f t="shared" ref="K54:K85" si="1">J54*B54</f>
        <v>255.84</v>
      </c>
      <c r="L54" s="106"/>
    </row>
    <row r="55" spans="1:12">
      <c r="A55" s="102"/>
      <c r="B55" s="109">
        <v>16</v>
      </c>
      <c r="C55" s="119" t="s">
        <v>192</v>
      </c>
      <c r="D55" s="115" t="s">
        <v>192</v>
      </c>
      <c r="E55" s="123" t="s">
        <v>195</v>
      </c>
      <c r="F55" s="115" t="s">
        <v>196</v>
      </c>
      <c r="G55" s="168"/>
      <c r="H55" s="169"/>
      <c r="I55" s="116" t="s">
        <v>194</v>
      </c>
      <c r="J55" s="111">
        <v>10.66</v>
      </c>
      <c r="K55" s="113">
        <f t="shared" si="1"/>
        <v>170.56</v>
      </c>
      <c r="L55" s="106"/>
    </row>
    <row r="56" spans="1:12">
      <c r="A56" s="102"/>
      <c r="B56" s="109">
        <v>8</v>
      </c>
      <c r="C56" s="119" t="s">
        <v>197</v>
      </c>
      <c r="D56" s="115" t="s">
        <v>197</v>
      </c>
      <c r="E56" s="123" t="s">
        <v>198</v>
      </c>
      <c r="F56" s="115" t="s">
        <v>127</v>
      </c>
      <c r="G56" s="168"/>
      <c r="H56" s="169"/>
      <c r="I56" s="116" t="s">
        <v>199</v>
      </c>
      <c r="J56" s="111">
        <v>11.4</v>
      </c>
      <c r="K56" s="113">
        <f t="shared" si="1"/>
        <v>91.2</v>
      </c>
      <c r="L56" s="106"/>
    </row>
    <row r="57" spans="1:12" ht="24">
      <c r="A57" s="102"/>
      <c r="B57" s="109">
        <v>5</v>
      </c>
      <c r="C57" s="119" t="s">
        <v>200</v>
      </c>
      <c r="D57" s="115" t="s">
        <v>200</v>
      </c>
      <c r="E57" s="123" t="s">
        <v>201</v>
      </c>
      <c r="F57" s="115" t="s">
        <v>127</v>
      </c>
      <c r="G57" s="168"/>
      <c r="H57" s="169"/>
      <c r="I57" s="116" t="s">
        <v>202</v>
      </c>
      <c r="J57" s="111">
        <v>36.4</v>
      </c>
      <c r="K57" s="113">
        <f t="shared" si="1"/>
        <v>182</v>
      </c>
      <c r="L57" s="106"/>
    </row>
    <row r="58" spans="1:12" ht="24">
      <c r="A58" s="102"/>
      <c r="B58" s="109">
        <v>6</v>
      </c>
      <c r="C58" s="119" t="s">
        <v>203</v>
      </c>
      <c r="D58" s="115" t="s">
        <v>203</v>
      </c>
      <c r="E58" s="123" t="s">
        <v>204</v>
      </c>
      <c r="F58" s="115" t="s">
        <v>127</v>
      </c>
      <c r="G58" s="168" t="s">
        <v>135</v>
      </c>
      <c r="H58" s="169"/>
      <c r="I58" s="116" t="s">
        <v>205</v>
      </c>
      <c r="J58" s="111">
        <v>21.69</v>
      </c>
      <c r="K58" s="113">
        <f t="shared" si="1"/>
        <v>130.14000000000001</v>
      </c>
      <c r="L58" s="106"/>
    </row>
    <row r="59" spans="1:12" ht="24">
      <c r="A59" s="102"/>
      <c r="B59" s="109">
        <v>52</v>
      </c>
      <c r="C59" s="119" t="s">
        <v>206</v>
      </c>
      <c r="D59" s="115" t="s">
        <v>206</v>
      </c>
      <c r="E59" s="123" t="s">
        <v>207</v>
      </c>
      <c r="F59" s="115" t="s">
        <v>127</v>
      </c>
      <c r="G59" s="168" t="s">
        <v>135</v>
      </c>
      <c r="H59" s="169"/>
      <c r="I59" s="116" t="s">
        <v>208</v>
      </c>
      <c r="J59" s="111">
        <v>21.69</v>
      </c>
      <c r="K59" s="113">
        <f t="shared" si="1"/>
        <v>1127.8800000000001</v>
      </c>
      <c r="L59" s="106"/>
    </row>
    <row r="60" spans="1:12" ht="24">
      <c r="A60" s="102"/>
      <c r="B60" s="109">
        <v>8</v>
      </c>
      <c r="C60" s="119" t="s">
        <v>209</v>
      </c>
      <c r="D60" s="115" t="s">
        <v>209</v>
      </c>
      <c r="E60" s="123" t="s">
        <v>210</v>
      </c>
      <c r="F60" s="115" t="s">
        <v>124</v>
      </c>
      <c r="G60" s="168" t="s">
        <v>135</v>
      </c>
      <c r="H60" s="169"/>
      <c r="I60" s="116" t="s">
        <v>211</v>
      </c>
      <c r="J60" s="111">
        <v>24.27</v>
      </c>
      <c r="K60" s="113">
        <f t="shared" si="1"/>
        <v>194.16</v>
      </c>
      <c r="L60" s="106"/>
    </row>
    <row r="61" spans="1:12" ht="24">
      <c r="A61" s="102"/>
      <c r="B61" s="109">
        <v>4</v>
      </c>
      <c r="C61" s="119" t="s">
        <v>212</v>
      </c>
      <c r="D61" s="115" t="s">
        <v>212</v>
      </c>
      <c r="E61" s="123" t="s">
        <v>213</v>
      </c>
      <c r="F61" s="115" t="s">
        <v>124</v>
      </c>
      <c r="G61" s="168" t="s">
        <v>181</v>
      </c>
      <c r="H61" s="169"/>
      <c r="I61" s="116" t="s">
        <v>214</v>
      </c>
      <c r="J61" s="111">
        <v>25.37</v>
      </c>
      <c r="K61" s="113">
        <f t="shared" si="1"/>
        <v>101.48</v>
      </c>
      <c r="L61" s="106"/>
    </row>
    <row r="62" spans="1:12">
      <c r="A62" s="102"/>
      <c r="B62" s="109">
        <v>26</v>
      </c>
      <c r="C62" s="119" t="s">
        <v>215</v>
      </c>
      <c r="D62" s="115" t="s">
        <v>215</v>
      </c>
      <c r="E62" s="123" t="s">
        <v>216</v>
      </c>
      <c r="F62" s="115" t="s">
        <v>124</v>
      </c>
      <c r="G62" s="168" t="s">
        <v>135</v>
      </c>
      <c r="H62" s="169"/>
      <c r="I62" s="116" t="s">
        <v>217</v>
      </c>
      <c r="J62" s="111">
        <v>8.82</v>
      </c>
      <c r="K62" s="113">
        <f t="shared" si="1"/>
        <v>229.32</v>
      </c>
      <c r="L62" s="106"/>
    </row>
    <row r="63" spans="1:12">
      <c r="A63" s="102"/>
      <c r="B63" s="109">
        <v>6</v>
      </c>
      <c r="C63" s="119" t="s">
        <v>215</v>
      </c>
      <c r="D63" s="115" t="s">
        <v>215</v>
      </c>
      <c r="E63" s="123" t="s">
        <v>218</v>
      </c>
      <c r="F63" s="115" t="s">
        <v>124</v>
      </c>
      <c r="G63" s="168" t="s">
        <v>219</v>
      </c>
      <c r="H63" s="169"/>
      <c r="I63" s="116" t="s">
        <v>217</v>
      </c>
      <c r="J63" s="111">
        <v>8.82</v>
      </c>
      <c r="K63" s="113">
        <f t="shared" si="1"/>
        <v>52.92</v>
      </c>
      <c r="L63" s="106"/>
    </row>
    <row r="64" spans="1:12">
      <c r="A64" s="102"/>
      <c r="B64" s="109">
        <v>40</v>
      </c>
      <c r="C64" s="119" t="s">
        <v>220</v>
      </c>
      <c r="D64" s="115" t="s">
        <v>220</v>
      </c>
      <c r="E64" s="123" t="s">
        <v>221</v>
      </c>
      <c r="F64" s="115" t="s">
        <v>124</v>
      </c>
      <c r="G64" s="168" t="s">
        <v>135</v>
      </c>
      <c r="H64" s="169"/>
      <c r="I64" s="116" t="s">
        <v>222</v>
      </c>
      <c r="J64" s="111">
        <v>9.56</v>
      </c>
      <c r="K64" s="113">
        <f t="shared" si="1"/>
        <v>382.40000000000003</v>
      </c>
      <c r="L64" s="106"/>
    </row>
    <row r="65" spans="1:12">
      <c r="A65" s="102"/>
      <c r="B65" s="109">
        <v>28</v>
      </c>
      <c r="C65" s="119" t="s">
        <v>223</v>
      </c>
      <c r="D65" s="115" t="s">
        <v>223</v>
      </c>
      <c r="E65" s="123" t="s">
        <v>224</v>
      </c>
      <c r="F65" s="115" t="s">
        <v>196</v>
      </c>
      <c r="G65" s="168" t="s">
        <v>225</v>
      </c>
      <c r="H65" s="169"/>
      <c r="I65" s="116" t="s">
        <v>226</v>
      </c>
      <c r="J65" s="111">
        <v>9.56</v>
      </c>
      <c r="K65" s="113">
        <f t="shared" si="1"/>
        <v>267.68</v>
      </c>
      <c r="L65" s="106"/>
    </row>
    <row r="66" spans="1:12">
      <c r="A66" s="102"/>
      <c r="B66" s="109">
        <v>4</v>
      </c>
      <c r="C66" s="119" t="s">
        <v>227</v>
      </c>
      <c r="D66" s="115" t="s">
        <v>326</v>
      </c>
      <c r="E66" s="123" t="s">
        <v>228</v>
      </c>
      <c r="F66" s="115" t="s">
        <v>229</v>
      </c>
      <c r="G66" s="168" t="s">
        <v>219</v>
      </c>
      <c r="H66" s="169"/>
      <c r="I66" s="116" t="s">
        <v>230</v>
      </c>
      <c r="J66" s="111">
        <v>25.74</v>
      </c>
      <c r="K66" s="113">
        <f t="shared" si="1"/>
        <v>102.96</v>
      </c>
      <c r="L66" s="106"/>
    </row>
    <row r="67" spans="1:12" ht="24">
      <c r="A67" s="102"/>
      <c r="B67" s="109">
        <v>4</v>
      </c>
      <c r="C67" s="119" t="s">
        <v>231</v>
      </c>
      <c r="D67" s="115" t="s">
        <v>231</v>
      </c>
      <c r="E67" s="123" t="s">
        <v>232</v>
      </c>
      <c r="F67" s="115" t="s">
        <v>140</v>
      </c>
      <c r="G67" s="168"/>
      <c r="H67" s="169"/>
      <c r="I67" s="116" t="s">
        <v>233</v>
      </c>
      <c r="J67" s="111">
        <v>19.86</v>
      </c>
      <c r="K67" s="113">
        <f t="shared" si="1"/>
        <v>79.44</v>
      </c>
      <c r="L67" s="106"/>
    </row>
    <row r="68" spans="1:12">
      <c r="A68" s="102"/>
      <c r="B68" s="109">
        <v>6</v>
      </c>
      <c r="C68" s="119" t="s">
        <v>234</v>
      </c>
      <c r="D68" s="115" t="s">
        <v>327</v>
      </c>
      <c r="E68" s="123" t="s">
        <v>235</v>
      </c>
      <c r="F68" s="115" t="s">
        <v>236</v>
      </c>
      <c r="G68" s="168" t="s">
        <v>135</v>
      </c>
      <c r="H68" s="169"/>
      <c r="I68" s="116" t="s">
        <v>237</v>
      </c>
      <c r="J68" s="111">
        <v>27.21</v>
      </c>
      <c r="K68" s="113">
        <f t="shared" si="1"/>
        <v>163.26</v>
      </c>
      <c r="L68" s="106"/>
    </row>
    <row r="69" spans="1:12">
      <c r="A69" s="102"/>
      <c r="B69" s="109">
        <v>6</v>
      </c>
      <c r="C69" s="119" t="s">
        <v>238</v>
      </c>
      <c r="D69" s="115" t="s">
        <v>238</v>
      </c>
      <c r="E69" s="123" t="s">
        <v>239</v>
      </c>
      <c r="F69" s="115" t="s">
        <v>240</v>
      </c>
      <c r="G69" s="168" t="s">
        <v>241</v>
      </c>
      <c r="H69" s="169"/>
      <c r="I69" s="116" t="s">
        <v>242</v>
      </c>
      <c r="J69" s="111">
        <v>12.5</v>
      </c>
      <c r="K69" s="113">
        <f t="shared" si="1"/>
        <v>75</v>
      </c>
      <c r="L69" s="106"/>
    </row>
    <row r="70" spans="1:12">
      <c r="A70" s="102"/>
      <c r="B70" s="109">
        <v>6</v>
      </c>
      <c r="C70" s="119" t="s">
        <v>243</v>
      </c>
      <c r="D70" s="115" t="s">
        <v>243</v>
      </c>
      <c r="E70" s="123" t="s">
        <v>244</v>
      </c>
      <c r="F70" s="115" t="s">
        <v>127</v>
      </c>
      <c r="G70" s="168"/>
      <c r="H70" s="169"/>
      <c r="I70" s="116" t="s">
        <v>245</v>
      </c>
      <c r="J70" s="111">
        <v>8.82</v>
      </c>
      <c r="K70" s="113">
        <f t="shared" si="1"/>
        <v>52.92</v>
      </c>
      <c r="L70" s="106"/>
    </row>
    <row r="71" spans="1:12" ht="24">
      <c r="A71" s="102"/>
      <c r="B71" s="109">
        <v>8</v>
      </c>
      <c r="C71" s="119" t="s">
        <v>246</v>
      </c>
      <c r="D71" s="115" t="s">
        <v>246</v>
      </c>
      <c r="E71" s="123" t="s">
        <v>247</v>
      </c>
      <c r="F71" s="115" t="s">
        <v>124</v>
      </c>
      <c r="G71" s="168" t="s">
        <v>135</v>
      </c>
      <c r="H71" s="169"/>
      <c r="I71" s="116" t="s">
        <v>248</v>
      </c>
      <c r="J71" s="111">
        <v>21.69</v>
      </c>
      <c r="K71" s="113">
        <f t="shared" si="1"/>
        <v>173.52</v>
      </c>
      <c r="L71" s="106"/>
    </row>
    <row r="72" spans="1:12" ht="24">
      <c r="A72" s="102"/>
      <c r="B72" s="109">
        <v>7</v>
      </c>
      <c r="C72" s="119" t="s">
        <v>246</v>
      </c>
      <c r="D72" s="115" t="s">
        <v>246</v>
      </c>
      <c r="E72" s="123" t="s">
        <v>249</v>
      </c>
      <c r="F72" s="115" t="s">
        <v>196</v>
      </c>
      <c r="G72" s="168" t="s">
        <v>181</v>
      </c>
      <c r="H72" s="169"/>
      <c r="I72" s="116" t="s">
        <v>248</v>
      </c>
      <c r="J72" s="111">
        <v>21.69</v>
      </c>
      <c r="K72" s="113">
        <f t="shared" si="1"/>
        <v>151.83000000000001</v>
      </c>
      <c r="L72" s="106"/>
    </row>
    <row r="73" spans="1:12" ht="24">
      <c r="A73" s="102"/>
      <c r="B73" s="109">
        <v>30</v>
      </c>
      <c r="C73" s="119" t="s">
        <v>250</v>
      </c>
      <c r="D73" s="115" t="s">
        <v>250</v>
      </c>
      <c r="E73" s="123" t="s">
        <v>251</v>
      </c>
      <c r="F73" s="115" t="s">
        <v>252</v>
      </c>
      <c r="G73" s="168"/>
      <c r="H73" s="169"/>
      <c r="I73" s="116" t="s">
        <v>253</v>
      </c>
      <c r="J73" s="111">
        <v>5.15</v>
      </c>
      <c r="K73" s="113">
        <f t="shared" si="1"/>
        <v>154.5</v>
      </c>
      <c r="L73" s="106"/>
    </row>
    <row r="74" spans="1:12" ht="24">
      <c r="A74" s="102"/>
      <c r="B74" s="109">
        <v>271</v>
      </c>
      <c r="C74" s="119" t="s">
        <v>254</v>
      </c>
      <c r="D74" s="115" t="s">
        <v>254</v>
      </c>
      <c r="E74" s="123" t="s">
        <v>255</v>
      </c>
      <c r="F74" s="115"/>
      <c r="G74" s="168"/>
      <c r="H74" s="169"/>
      <c r="I74" s="116" t="s">
        <v>256</v>
      </c>
      <c r="J74" s="111">
        <v>5.15</v>
      </c>
      <c r="K74" s="113">
        <f t="shared" si="1"/>
        <v>1395.65</v>
      </c>
      <c r="L74" s="106"/>
    </row>
    <row r="75" spans="1:12" ht="24">
      <c r="A75" s="102"/>
      <c r="B75" s="109">
        <v>4</v>
      </c>
      <c r="C75" s="119" t="s">
        <v>257</v>
      </c>
      <c r="D75" s="115" t="s">
        <v>257</v>
      </c>
      <c r="E75" s="123" t="s">
        <v>258</v>
      </c>
      <c r="F75" s="115" t="s">
        <v>134</v>
      </c>
      <c r="G75" s="168"/>
      <c r="H75" s="169"/>
      <c r="I75" s="116" t="s">
        <v>259</v>
      </c>
      <c r="J75" s="111">
        <v>8.82</v>
      </c>
      <c r="K75" s="113">
        <f t="shared" si="1"/>
        <v>35.28</v>
      </c>
      <c r="L75" s="106"/>
    </row>
    <row r="76" spans="1:12" ht="24">
      <c r="A76" s="102"/>
      <c r="B76" s="109">
        <v>4</v>
      </c>
      <c r="C76" s="119" t="s">
        <v>260</v>
      </c>
      <c r="D76" s="115" t="s">
        <v>260</v>
      </c>
      <c r="E76" s="123" t="s">
        <v>261</v>
      </c>
      <c r="F76" s="115" t="s">
        <v>134</v>
      </c>
      <c r="G76" s="168" t="s">
        <v>262</v>
      </c>
      <c r="H76" s="169"/>
      <c r="I76" s="116" t="s">
        <v>263</v>
      </c>
      <c r="J76" s="111">
        <v>24.64</v>
      </c>
      <c r="K76" s="113">
        <f t="shared" si="1"/>
        <v>98.56</v>
      </c>
      <c r="L76" s="106"/>
    </row>
    <row r="77" spans="1:12" ht="24">
      <c r="A77" s="102"/>
      <c r="B77" s="109">
        <v>4</v>
      </c>
      <c r="C77" s="119" t="s">
        <v>260</v>
      </c>
      <c r="D77" s="115" t="s">
        <v>260</v>
      </c>
      <c r="E77" s="123" t="s">
        <v>264</v>
      </c>
      <c r="F77" s="115" t="s">
        <v>127</v>
      </c>
      <c r="G77" s="168" t="s">
        <v>181</v>
      </c>
      <c r="H77" s="169"/>
      <c r="I77" s="116" t="s">
        <v>263</v>
      </c>
      <c r="J77" s="111">
        <v>24.64</v>
      </c>
      <c r="K77" s="113">
        <f t="shared" si="1"/>
        <v>98.56</v>
      </c>
      <c r="L77" s="106"/>
    </row>
    <row r="78" spans="1:12" ht="24">
      <c r="A78" s="102"/>
      <c r="B78" s="109">
        <v>6</v>
      </c>
      <c r="C78" s="119" t="s">
        <v>265</v>
      </c>
      <c r="D78" s="115" t="s">
        <v>265</v>
      </c>
      <c r="E78" s="123" t="s">
        <v>266</v>
      </c>
      <c r="F78" s="115" t="s">
        <v>124</v>
      </c>
      <c r="G78" s="168"/>
      <c r="H78" s="169"/>
      <c r="I78" s="116" t="s">
        <v>267</v>
      </c>
      <c r="J78" s="111">
        <v>25.37</v>
      </c>
      <c r="K78" s="113">
        <f t="shared" si="1"/>
        <v>152.22</v>
      </c>
      <c r="L78" s="106"/>
    </row>
    <row r="79" spans="1:12" ht="24">
      <c r="A79" s="102"/>
      <c r="B79" s="109">
        <v>4</v>
      </c>
      <c r="C79" s="119" t="s">
        <v>268</v>
      </c>
      <c r="D79" s="115" t="s">
        <v>268</v>
      </c>
      <c r="E79" s="123" t="s">
        <v>269</v>
      </c>
      <c r="F79" s="115" t="s">
        <v>127</v>
      </c>
      <c r="G79" s="168"/>
      <c r="H79" s="169"/>
      <c r="I79" s="116" t="s">
        <v>270</v>
      </c>
      <c r="J79" s="111">
        <v>68.760000000000005</v>
      </c>
      <c r="K79" s="113">
        <f t="shared" si="1"/>
        <v>275.04000000000002</v>
      </c>
      <c r="L79" s="106"/>
    </row>
    <row r="80" spans="1:12" ht="24">
      <c r="A80" s="102"/>
      <c r="B80" s="109">
        <v>4</v>
      </c>
      <c r="C80" s="119" t="s">
        <v>271</v>
      </c>
      <c r="D80" s="115" t="s">
        <v>271</v>
      </c>
      <c r="E80" s="123" t="s">
        <v>272</v>
      </c>
      <c r="F80" s="115" t="s">
        <v>273</v>
      </c>
      <c r="G80" s="168"/>
      <c r="H80" s="169"/>
      <c r="I80" s="116" t="s">
        <v>274</v>
      </c>
      <c r="J80" s="111">
        <v>43.02</v>
      </c>
      <c r="K80" s="113">
        <f t="shared" si="1"/>
        <v>172.08</v>
      </c>
      <c r="L80" s="106"/>
    </row>
    <row r="81" spans="1:12">
      <c r="A81" s="102"/>
      <c r="B81" s="109">
        <v>2</v>
      </c>
      <c r="C81" s="119" t="s">
        <v>275</v>
      </c>
      <c r="D81" s="115" t="s">
        <v>275</v>
      </c>
      <c r="E81" s="123" t="s">
        <v>276</v>
      </c>
      <c r="F81" s="115" t="s">
        <v>196</v>
      </c>
      <c r="G81" s="168"/>
      <c r="H81" s="169"/>
      <c r="I81" s="116" t="s">
        <v>277</v>
      </c>
      <c r="J81" s="111">
        <v>38.24</v>
      </c>
      <c r="K81" s="113">
        <f t="shared" si="1"/>
        <v>76.48</v>
      </c>
      <c r="L81" s="106"/>
    </row>
    <row r="82" spans="1:12" ht="24">
      <c r="A82" s="102"/>
      <c r="B82" s="109">
        <v>6</v>
      </c>
      <c r="C82" s="119" t="s">
        <v>278</v>
      </c>
      <c r="D82" s="115" t="s">
        <v>278</v>
      </c>
      <c r="E82" s="123" t="s">
        <v>279</v>
      </c>
      <c r="F82" s="115" t="s">
        <v>127</v>
      </c>
      <c r="G82" s="168"/>
      <c r="H82" s="169"/>
      <c r="I82" s="116" t="s">
        <v>280</v>
      </c>
      <c r="J82" s="111">
        <v>49.27</v>
      </c>
      <c r="K82" s="113">
        <f t="shared" si="1"/>
        <v>295.62</v>
      </c>
      <c r="L82" s="106"/>
    </row>
    <row r="83" spans="1:12" ht="24">
      <c r="A83" s="102"/>
      <c r="B83" s="109">
        <v>6</v>
      </c>
      <c r="C83" s="119" t="s">
        <v>278</v>
      </c>
      <c r="D83" s="115" t="s">
        <v>278</v>
      </c>
      <c r="E83" s="123" t="s">
        <v>281</v>
      </c>
      <c r="F83" s="115" t="s">
        <v>282</v>
      </c>
      <c r="G83" s="168"/>
      <c r="H83" s="169"/>
      <c r="I83" s="116" t="s">
        <v>280</v>
      </c>
      <c r="J83" s="111">
        <v>49.27</v>
      </c>
      <c r="K83" s="113">
        <f t="shared" si="1"/>
        <v>295.62</v>
      </c>
      <c r="L83" s="106"/>
    </row>
    <row r="84" spans="1:12" ht="24">
      <c r="A84" s="102"/>
      <c r="B84" s="109">
        <v>1</v>
      </c>
      <c r="C84" s="119" t="s">
        <v>283</v>
      </c>
      <c r="D84" s="115" t="s">
        <v>283</v>
      </c>
      <c r="E84" s="123" t="s">
        <v>284</v>
      </c>
      <c r="F84" s="115" t="s">
        <v>127</v>
      </c>
      <c r="G84" s="168" t="s">
        <v>225</v>
      </c>
      <c r="H84" s="169"/>
      <c r="I84" s="116" t="s">
        <v>285</v>
      </c>
      <c r="J84" s="111">
        <v>28.68</v>
      </c>
      <c r="K84" s="113">
        <f t="shared" si="1"/>
        <v>28.68</v>
      </c>
      <c r="L84" s="106"/>
    </row>
    <row r="85" spans="1:12" ht="24">
      <c r="A85" s="102"/>
      <c r="B85" s="109">
        <v>1</v>
      </c>
      <c r="C85" s="119" t="s">
        <v>286</v>
      </c>
      <c r="D85" s="115" t="s">
        <v>286</v>
      </c>
      <c r="E85" s="123" t="s">
        <v>287</v>
      </c>
      <c r="F85" s="115" t="s">
        <v>127</v>
      </c>
      <c r="G85" s="168" t="s">
        <v>225</v>
      </c>
      <c r="H85" s="169"/>
      <c r="I85" s="116" t="s">
        <v>288</v>
      </c>
      <c r="J85" s="111">
        <v>28.68</v>
      </c>
      <c r="K85" s="113">
        <f t="shared" si="1"/>
        <v>28.68</v>
      </c>
      <c r="L85" s="106"/>
    </row>
    <row r="86" spans="1:12" ht="24">
      <c r="A86" s="102"/>
      <c r="B86" s="109">
        <v>2</v>
      </c>
      <c r="C86" s="119" t="s">
        <v>289</v>
      </c>
      <c r="D86" s="115" t="s">
        <v>289</v>
      </c>
      <c r="E86" s="123" t="s">
        <v>290</v>
      </c>
      <c r="F86" s="115" t="s">
        <v>135</v>
      </c>
      <c r="G86" s="168"/>
      <c r="H86" s="169"/>
      <c r="I86" s="116" t="s">
        <v>291</v>
      </c>
      <c r="J86" s="111">
        <v>73.17</v>
      </c>
      <c r="K86" s="113">
        <f t="shared" ref="K86:K99" si="2">J86*B86</f>
        <v>146.34</v>
      </c>
      <c r="L86" s="106"/>
    </row>
    <row r="87" spans="1:12" ht="24">
      <c r="A87" s="102"/>
      <c r="B87" s="109">
        <v>2</v>
      </c>
      <c r="C87" s="119" t="s">
        <v>289</v>
      </c>
      <c r="D87" s="115" t="s">
        <v>289</v>
      </c>
      <c r="E87" s="123" t="s">
        <v>292</v>
      </c>
      <c r="F87" s="115" t="s">
        <v>262</v>
      </c>
      <c r="G87" s="168"/>
      <c r="H87" s="169"/>
      <c r="I87" s="116" t="s">
        <v>291</v>
      </c>
      <c r="J87" s="111">
        <v>73.17</v>
      </c>
      <c r="K87" s="113">
        <f t="shared" si="2"/>
        <v>146.34</v>
      </c>
      <c r="L87" s="106"/>
    </row>
    <row r="88" spans="1:12" ht="24">
      <c r="A88" s="102"/>
      <c r="B88" s="109">
        <v>1</v>
      </c>
      <c r="C88" s="119" t="s">
        <v>293</v>
      </c>
      <c r="D88" s="115" t="s">
        <v>293</v>
      </c>
      <c r="E88" s="123" t="s">
        <v>294</v>
      </c>
      <c r="F88" s="115" t="s">
        <v>295</v>
      </c>
      <c r="G88" s="168"/>
      <c r="H88" s="169"/>
      <c r="I88" s="116" t="s">
        <v>296</v>
      </c>
      <c r="J88" s="111">
        <v>136.05000000000001</v>
      </c>
      <c r="K88" s="113">
        <f t="shared" si="2"/>
        <v>136.05000000000001</v>
      </c>
      <c r="L88" s="106"/>
    </row>
    <row r="89" spans="1:12" ht="24">
      <c r="A89" s="102"/>
      <c r="B89" s="109">
        <v>1</v>
      </c>
      <c r="C89" s="119" t="s">
        <v>297</v>
      </c>
      <c r="D89" s="115" t="s">
        <v>297</v>
      </c>
      <c r="E89" s="123" t="s">
        <v>298</v>
      </c>
      <c r="F89" s="115" t="s">
        <v>107</v>
      </c>
      <c r="G89" s="168"/>
      <c r="H89" s="169"/>
      <c r="I89" s="116" t="s">
        <v>299</v>
      </c>
      <c r="J89" s="111">
        <v>88.25</v>
      </c>
      <c r="K89" s="113">
        <f t="shared" si="2"/>
        <v>88.25</v>
      </c>
      <c r="L89" s="106"/>
    </row>
    <row r="90" spans="1:12" ht="24">
      <c r="A90" s="102"/>
      <c r="B90" s="109">
        <v>1</v>
      </c>
      <c r="C90" s="119" t="s">
        <v>300</v>
      </c>
      <c r="D90" s="115" t="s">
        <v>300</v>
      </c>
      <c r="E90" s="123" t="s">
        <v>301</v>
      </c>
      <c r="F90" s="115" t="s">
        <v>219</v>
      </c>
      <c r="G90" s="168"/>
      <c r="H90" s="169"/>
      <c r="I90" s="116" t="s">
        <v>302</v>
      </c>
      <c r="J90" s="111">
        <v>23.53</v>
      </c>
      <c r="K90" s="113">
        <f t="shared" si="2"/>
        <v>23.53</v>
      </c>
      <c r="L90" s="106"/>
    </row>
    <row r="91" spans="1:12" ht="24">
      <c r="A91" s="102"/>
      <c r="B91" s="109">
        <v>1</v>
      </c>
      <c r="C91" s="119" t="s">
        <v>303</v>
      </c>
      <c r="D91" s="115" t="s">
        <v>303</v>
      </c>
      <c r="E91" s="123" t="s">
        <v>304</v>
      </c>
      <c r="F91" s="115" t="s">
        <v>219</v>
      </c>
      <c r="G91" s="168"/>
      <c r="H91" s="169"/>
      <c r="I91" s="116" t="s">
        <v>305</v>
      </c>
      <c r="J91" s="111">
        <v>27.21</v>
      </c>
      <c r="K91" s="113">
        <f t="shared" si="2"/>
        <v>27.21</v>
      </c>
      <c r="L91" s="106"/>
    </row>
    <row r="92" spans="1:12" ht="24">
      <c r="A92" s="102"/>
      <c r="B92" s="109">
        <v>1</v>
      </c>
      <c r="C92" s="119" t="s">
        <v>306</v>
      </c>
      <c r="D92" s="115" t="s">
        <v>306</v>
      </c>
      <c r="E92" s="123" t="s">
        <v>307</v>
      </c>
      <c r="F92" s="115" t="s">
        <v>124</v>
      </c>
      <c r="G92" s="168" t="s">
        <v>135</v>
      </c>
      <c r="H92" s="169"/>
      <c r="I92" s="116" t="s">
        <v>308</v>
      </c>
      <c r="J92" s="111">
        <v>111.05</v>
      </c>
      <c r="K92" s="113">
        <f t="shared" si="2"/>
        <v>111.05</v>
      </c>
      <c r="L92" s="106"/>
    </row>
    <row r="93" spans="1:12" ht="24">
      <c r="A93" s="102"/>
      <c r="B93" s="109">
        <v>1</v>
      </c>
      <c r="C93" s="119" t="s">
        <v>309</v>
      </c>
      <c r="D93" s="115" t="s">
        <v>309</v>
      </c>
      <c r="E93" s="123" t="s">
        <v>310</v>
      </c>
      <c r="F93" s="115" t="s">
        <v>124</v>
      </c>
      <c r="G93" s="168"/>
      <c r="H93" s="169"/>
      <c r="I93" s="116" t="s">
        <v>311</v>
      </c>
      <c r="J93" s="111">
        <v>180.17</v>
      </c>
      <c r="K93" s="113">
        <f t="shared" si="2"/>
        <v>180.17</v>
      </c>
      <c r="L93" s="106"/>
    </row>
    <row r="94" spans="1:12" ht="24">
      <c r="A94" s="102"/>
      <c r="B94" s="109">
        <v>1</v>
      </c>
      <c r="C94" s="119" t="s">
        <v>312</v>
      </c>
      <c r="D94" s="115" t="s">
        <v>312</v>
      </c>
      <c r="E94" s="123" t="s">
        <v>313</v>
      </c>
      <c r="F94" s="115" t="s">
        <v>135</v>
      </c>
      <c r="G94" s="168"/>
      <c r="H94" s="169"/>
      <c r="I94" s="116" t="s">
        <v>314</v>
      </c>
      <c r="J94" s="111">
        <v>23.53</v>
      </c>
      <c r="K94" s="113">
        <f t="shared" si="2"/>
        <v>23.53</v>
      </c>
      <c r="L94" s="106"/>
    </row>
    <row r="95" spans="1:12" ht="24">
      <c r="A95" s="102"/>
      <c r="B95" s="109">
        <v>4</v>
      </c>
      <c r="C95" s="119" t="s">
        <v>315</v>
      </c>
      <c r="D95" s="115" t="s">
        <v>315</v>
      </c>
      <c r="E95" s="123" t="s">
        <v>316</v>
      </c>
      <c r="F95" s="115" t="s">
        <v>162</v>
      </c>
      <c r="G95" s="168"/>
      <c r="H95" s="169"/>
      <c r="I95" s="116" t="s">
        <v>317</v>
      </c>
      <c r="J95" s="111">
        <v>27.21</v>
      </c>
      <c r="K95" s="113">
        <f t="shared" si="2"/>
        <v>108.84</v>
      </c>
      <c r="L95" s="106"/>
    </row>
    <row r="96" spans="1:12" ht="24">
      <c r="A96" s="102"/>
      <c r="B96" s="109">
        <v>1</v>
      </c>
      <c r="C96" s="119" t="s">
        <v>318</v>
      </c>
      <c r="D96" s="115" t="s">
        <v>318</v>
      </c>
      <c r="E96" s="123" t="s">
        <v>319</v>
      </c>
      <c r="F96" s="115" t="s">
        <v>135</v>
      </c>
      <c r="G96" s="168"/>
      <c r="H96" s="169"/>
      <c r="I96" s="116" t="s">
        <v>320</v>
      </c>
      <c r="J96" s="111">
        <v>27.21</v>
      </c>
      <c r="K96" s="113">
        <f t="shared" si="2"/>
        <v>27.21</v>
      </c>
      <c r="L96" s="106"/>
    </row>
    <row r="97" spans="1:12" ht="24">
      <c r="A97" s="102"/>
      <c r="B97" s="109">
        <v>1</v>
      </c>
      <c r="C97" s="119" t="s">
        <v>318</v>
      </c>
      <c r="D97" s="115" t="s">
        <v>318</v>
      </c>
      <c r="E97" s="123" t="s">
        <v>321</v>
      </c>
      <c r="F97" s="115" t="s">
        <v>225</v>
      </c>
      <c r="G97" s="168"/>
      <c r="H97" s="169"/>
      <c r="I97" s="116" t="s">
        <v>320</v>
      </c>
      <c r="J97" s="111">
        <v>27.21</v>
      </c>
      <c r="K97" s="113">
        <f t="shared" si="2"/>
        <v>27.21</v>
      </c>
      <c r="L97" s="106"/>
    </row>
    <row r="98" spans="1:12" ht="24">
      <c r="A98" s="102"/>
      <c r="B98" s="109">
        <v>1</v>
      </c>
      <c r="C98" s="119" t="s">
        <v>318</v>
      </c>
      <c r="D98" s="115" t="s">
        <v>318</v>
      </c>
      <c r="E98" s="123" t="s">
        <v>322</v>
      </c>
      <c r="F98" s="115" t="s">
        <v>241</v>
      </c>
      <c r="G98" s="168"/>
      <c r="H98" s="169"/>
      <c r="I98" s="116" t="s">
        <v>320</v>
      </c>
      <c r="J98" s="111">
        <v>27.21</v>
      </c>
      <c r="K98" s="113">
        <f t="shared" si="2"/>
        <v>27.21</v>
      </c>
      <c r="L98" s="106"/>
    </row>
    <row r="99" spans="1:12" ht="24">
      <c r="A99" s="102"/>
      <c r="B99" s="110">
        <v>1</v>
      </c>
      <c r="C99" s="120" t="s">
        <v>318</v>
      </c>
      <c r="D99" s="117" t="s">
        <v>318</v>
      </c>
      <c r="E99" s="124" t="s">
        <v>323</v>
      </c>
      <c r="F99" s="117" t="s">
        <v>324</v>
      </c>
      <c r="G99" s="170"/>
      <c r="H99" s="171"/>
      <c r="I99" s="118" t="s">
        <v>320</v>
      </c>
      <c r="J99" s="112">
        <v>27.21</v>
      </c>
      <c r="K99" s="114">
        <f t="shared" si="2"/>
        <v>27.21</v>
      </c>
      <c r="L99" s="106"/>
    </row>
    <row r="100" spans="1:12" ht="13.5" thickBot="1">
      <c r="A100" s="102"/>
      <c r="B100" s="151"/>
      <c r="C100" s="141"/>
      <c r="D100" s="141"/>
      <c r="E100" s="141"/>
      <c r="F100" s="141"/>
      <c r="G100" s="141"/>
      <c r="H100" s="141"/>
      <c r="I100" s="141"/>
      <c r="J100" s="147" t="s">
        <v>67</v>
      </c>
      <c r="K100" s="144">
        <f>SUM(K22:K99)</f>
        <v>12700.319999999996</v>
      </c>
      <c r="L100" s="106"/>
    </row>
    <row r="101" spans="1:12">
      <c r="A101" s="102"/>
      <c r="B101" s="141"/>
      <c r="C101" s="162" t="s">
        <v>333</v>
      </c>
      <c r="D101" s="161"/>
      <c r="E101" s="161"/>
      <c r="F101" s="160"/>
      <c r="G101" s="159"/>
      <c r="H101" s="154"/>
      <c r="I101" s="141"/>
      <c r="J101" s="153" t="s">
        <v>336</v>
      </c>
      <c r="K101" s="144">
        <f>K100*-0.4</f>
        <v>-5080.1279999999988</v>
      </c>
      <c r="L101" s="106"/>
    </row>
    <row r="102" spans="1:12" ht="13.5" outlineLevel="1" thickBot="1">
      <c r="A102" s="102"/>
      <c r="B102" s="141"/>
      <c r="C102" s="158" t="s">
        <v>334</v>
      </c>
      <c r="D102" s="157">
        <v>44671</v>
      </c>
      <c r="E102" s="157">
        <v>45403</v>
      </c>
      <c r="F102" s="157">
        <f>K10+90</f>
        <v>45537</v>
      </c>
      <c r="G102" s="156"/>
      <c r="H102" s="155"/>
      <c r="I102" s="141"/>
      <c r="J102" s="153" t="s">
        <v>335</v>
      </c>
      <c r="K102" s="144">
        <v>0</v>
      </c>
      <c r="L102" s="106"/>
    </row>
    <row r="103" spans="1:12">
      <c r="A103" s="102"/>
      <c r="B103" s="141"/>
      <c r="C103" s="141"/>
      <c r="D103" s="141"/>
      <c r="E103" s="141"/>
      <c r="F103" s="141"/>
      <c r="G103" s="141"/>
      <c r="H103" s="141"/>
      <c r="I103" s="141"/>
      <c r="J103" s="147" t="s">
        <v>68</v>
      </c>
      <c r="K103" s="144">
        <f>SUM(K100:K102)</f>
        <v>7620.1919999999973</v>
      </c>
      <c r="L103" s="106"/>
    </row>
    <row r="104" spans="1:12" ht="15" customHeight="1">
      <c r="A104" s="6"/>
      <c r="B104" s="7"/>
      <c r="C104" s="7"/>
      <c r="D104" s="7"/>
      <c r="E104" s="7"/>
      <c r="F104" s="7"/>
      <c r="G104" s="177" t="s">
        <v>337</v>
      </c>
      <c r="H104" s="177"/>
      <c r="I104" s="177"/>
      <c r="J104" s="177"/>
      <c r="K104" s="7"/>
      <c r="L104" s="8"/>
    </row>
    <row r="106" spans="1:12">
      <c r="I106" s="1" t="s">
        <v>85</v>
      </c>
      <c r="J106" s="88">
        <f>'Tax Invoice'!E14</f>
        <v>1</v>
      </c>
    </row>
    <row r="107" spans="1:12">
      <c r="I107" s="1" t="s">
        <v>79</v>
      </c>
      <c r="J107" s="88">
        <v>33.43</v>
      </c>
    </row>
    <row r="108" spans="1:12">
      <c r="I108" s="1" t="s">
        <v>80</v>
      </c>
      <c r="J108" s="88">
        <f>J110/J107</f>
        <v>379.9078671851629</v>
      </c>
    </row>
    <row r="109" spans="1:12">
      <c r="I109" s="1" t="s">
        <v>81</v>
      </c>
      <c r="J109" s="88">
        <f>J111/J107</f>
        <v>227.94472031109774</v>
      </c>
    </row>
    <row r="110" spans="1:12">
      <c r="I110" s="1" t="s">
        <v>82</v>
      </c>
      <c r="J110" s="88">
        <f>K100*J106</f>
        <v>12700.319999999996</v>
      </c>
    </row>
    <row r="111" spans="1:12">
      <c r="I111" s="1" t="s">
        <v>83</v>
      </c>
      <c r="J111" s="88">
        <f>K103*J106</f>
        <v>7620.1919999999973</v>
      </c>
    </row>
  </sheetData>
  <mergeCells count="84">
    <mergeCell ref="K10:K11"/>
    <mergeCell ref="K14:K15"/>
    <mergeCell ref="K6:K7"/>
    <mergeCell ref="G104:J104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7:H97"/>
    <mergeCell ref="G98:H98"/>
    <mergeCell ref="G99:H99"/>
    <mergeCell ref="G92:H92"/>
    <mergeCell ref="G93:H93"/>
    <mergeCell ref="G94:H94"/>
    <mergeCell ref="G95:H95"/>
    <mergeCell ref="G96:H96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99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885</v>
      </c>
      <c r="O1" t="s">
        <v>20</v>
      </c>
      <c r="T1" t="s">
        <v>67</v>
      </c>
      <c r="U1">
        <v>12700.319999999996</v>
      </c>
    </row>
    <row r="2" spans="1:21" ht="15.75">
      <c r="A2" s="102"/>
      <c r="B2" s="148" t="s">
        <v>11</v>
      </c>
      <c r="C2" s="141"/>
      <c r="D2" s="141"/>
      <c r="E2" s="141"/>
      <c r="F2" s="141"/>
      <c r="G2" s="141"/>
      <c r="H2" s="141"/>
      <c r="I2" s="149" t="s">
        <v>17</v>
      </c>
      <c r="J2" s="103"/>
    </row>
    <row r="3" spans="1:21">
      <c r="A3" s="102"/>
      <c r="B3" s="142" t="s">
        <v>12</v>
      </c>
      <c r="C3" s="141"/>
      <c r="D3" s="141"/>
      <c r="E3" s="141"/>
      <c r="F3" s="141"/>
      <c r="G3" s="141"/>
      <c r="H3" s="141"/>
      <c r="I3" s="141"/>
      <c r="J3" s="103"/>
    </row>
    <row r="4" spans="1:21">
      <c r="A4" s="102"/>
      <c r="B4" s="142" t="s">
        <v>13</v>
      </c>
      <c r="C4" s="141"/>
      <c r="D4" s="141"/>
      <c r="E4" s="141"/>
      <c r="F4" s="141"/>
      <c r="G4" s="141"/>
      <c r="H4" s="141"/>
      <c r="I4" s="141"/>
      <c r="J4" s="103"/>
    </row>
    <row r="5" spans="1:21">
      <c r="A5" s="102"/>
      <c r="B5" s="142" t="s">
        <v>14</v>
      </c>
      <c r="C5" s="141"/>
      <c r="D5" s="141"/>
      <c r="E5" s="141"/>
      <c r="F5" s="141"/>
      <c r="G5" s="141"/>
      <c r="H5" s="141"/>
      <c r="I5" s="94" t="s">
        <v>61</v>
      </c>
      <c r="J5" s="103"/>
    </row>
    <row r="6" spans="1:21">
      <c r="A6" s="102"/>
      <c r="B6" s="142" t="s">
        <v>15</v>
      </c>
      <c r="C6" s="141"/>
      <c r="D6" s="141"/>
      <c r="E6" s="141"/>
      <c r="F6" s="141"/>
      <c r="G6" s="141"/>
      <c r="H6" s="141"/>
      <c r="I6" s="175"/>
      <c r="J6" s="103"/>
    </row>
    <row r="7" spans="1:21">
      <c r="A7" s="102"/>
      <c r="B7" s="142" t="s">
        <v>16</v>
      </c>
      <c r="C7" s="141"/>
      <c r="D7" s="141"/>
      <c r="E7" s="141"/>
      <c r="F7" s="141"/>
      <c r="G7" s="141"/>
      <c r="H7" s="141"/>
      <c r="I7" s="176"/>
      <c r="J7" s="103"/>
    </row>
    <row r="8" spans="1:21">
      <c r="A8" s="102"/>
      <c r="B8" s="141"/>
      <c r="C8" s="141"/>
      <c r="D8" s="141"/>
      <c r="E8" s="141"/>
      <c r="F8" s="141"/>
      <c r="G8" s="141"/>
      <c r="H8" s="141"/>
      <c r="I8" s="141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1"/>
      <c r="I9" s="94" t="s">
        <v>75</v>
      </c>
      <c r="J9" s="103"/>
    </row>
    <row r="10" spans="1:21">
      <c r="A10" s="102"/>
      <c r="B10" s="102" t="s">
        <v>96</v>
      </c>
      <c r="C10" s="141"/>
      <c r="D10" s="141"/>
      <c r="E10" s="103"/>
      <c r="F10" s="104"/>
      <c r="G10" s="104" t="s">
        <v>96</v>
      </c>
      <c r="H10" s="141"/>
      <c r="I10" s="172"/>
      <c r="J10" s="103"/>
    </row>
    <row r="11" spans="1:21">
      <c r="A11" s="102"/>
      <c r="B11" s="102" t="s">
        <v>97</v>
      </c>
      <c r="C11" s="141"/>
      <c r="D11" s="141"/>
      <c r="E11" s="103"/>
      <c r="F11" s="104"/>
      <c r="G11" s="104" t="s">
        <v>97</v>
      </c>
      <c r="H11" s="141"/>
      <c r="I11" s="173"/>
      <c r="J11" s="103"/>
    </row>
    <row r="12" spans="1:21">
      <c r="A12" s="102"/>
      <c r="B12" s="102" t="s">
        <v>98</v>
      </c>
      <c r="C12" s="141"/>
      <c r="D12" s="141"/>
      <c r="E12" s="103"/>
      <c r="F12" s="104"/>
      <c r="G12" s="104" t="s">
        <v>98</v>
      </c>
      <c r="H12" s="141"/>
      <c r="I12" s="141"/>
      <c r="J12" s="103"/>
    </row>
    <row r="13" spans="1:21">
      <c r="A13" s="102"/>
      <c r="B13" s="102" t="s">
        <v>99</v>
      </c>
      <c r="C13" s="141"/>
      <c r="D13" s="141"/>
      <c r="E13" s="103"/>
      <c r="F13" s="104"/>
      <c r="G13" s="104" t="s">
        <v>99</v>
      </c>
      <c r="H13" s="141"/>
      <c r="I13" s="94" t="s">
        <v>8</v>
      </c>
      <c r="J13" s="103"/>
    </row>
    <row r="14" spans="1:21">
      <c r="A14" s="102"/>
      <c r="B14" s="102" t="s">
        <v>28</v>
      </c>
      <c r="C14" s="141"/>
      <c r="D14" s="141"/>
      <c r="E14" s="103"/>
      <c r="F14" s="104"/>
      <c r="G14" s="104" t="s">
        <v>28</v>
      </c>
      <c r="H14" s="141"/>
      <c r="I14" s="172">
        <v>45445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1"/>
      <c r="I15" s="174"/>
      <c r="J15" s="103"/>
    </row>
    <row r="16" spans="1:21">
      <c r="A16" s="102"/>
      <c r="B16" s="141"/>
      <c r="C16" s="141"/>
      <c r="D16" s="141"/>
      <c r="E16" s="141"/>
      <c r="F16" s="141"/>
      <c r="G16" s="141"/>
      <c r="H16" s="145" t="s">
        <v>76</v>
      </c>
      <c r="I16" s="150">
        <v>43009</v>
      </c>
      <c r="J16" s="103"/>
    </row>
    <row r="17" spans="1:10">
      <c r="A17" s="102"/>
      <c r="B17" s="141" t="s">
        <v>100</v>
      </c>
      <c r="C17" s="141"/>
      <c r="D17" s="141"/>
      <c r="E17" s="141"/>
      <c r="F17" s="141"/>
      <c r="G17" s="141"/>
      <c r="H17" s="145" t="s">
        <v>19</v>
      </c>
      <c r="I17" s="150" t="s">
        <v>94</v>
      </c>
      <c r="J17" s="103"/>
    </row>
    <row r="18" spans="1:10" ht="18">
      <c r="A18" s="102"/>
      <c r="B18" s="141" t="s">
        <v>101</v>
      </c>
      <c r="C18" s="141"/>
      <c r="D18" s="141"/>
      <c r="E18" s="141"/>
      <c r="F18" s="141"/>
      <c r="G18" s="141"/>
      <c r="H18" s="143" t="s">
        <v>69</v>
      </c>
      <c r="I18" s="99" t="s">
        <v>73</v>
      </c>
      <c r="J18" s="103"/>
    </row>
    <row r="19" spans="1:10">
      <c r="A19" s="102"/>
      <c r="B19" s="141"/>
      <c r="C19" s="141"/>
      <c r="D19" s="141"/>
      <c r="E19" s="141"/>
      <c r="F19" s="141"/>
      <c r="G19" s="141"/>
      <c r="H19" s="141"/>
      <c r="I19" s="141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78" t="s">
        <v>65</v>
      </c>
      <c r="F20" s="179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80"/>
      <c r="F21" s="181"/>
      <c r="G21" s="107" t="s">
        <v>18</v>
      </c>
      <c r="H21" s="107"/>
      <c r="I21" s="107"/>
      <c r="J21" s="103"/>
    </row>
    <row r="22" spans="1:10" ht="180">
      <c r="A22" s="102"/>
      <c r="B22" s="109">
        <v>74</v>
      </c>
      <c r="C22" s="119" t="s">
        <v>102</v>
      </c>
      <c r="D22" s="115"/>
      <c r="E22" s="168"/>
      <c r="F22" s="169"/>
      <c r="G22" s="116" t="s">
        <v>104</v>
      </c>
      <c r="H22" s="111">
        <v>12.5</v>
      </c>
      <c r="I22" s="113">
        <f t="shared" ref="I22:I53" si="0">H22*B22</f>
        <v>925</v>
      </c>
      <c r="J22" s="106"/>
    </row>
    <row r="23" spans="1:10" ht="144">
      <c r="A23" s="102"/>
      <c r="B23" s="109">
        <v>6</v>
      </c>
      <c r="C23" s="119" t="s">
        <v>105</v>
      </c>
      <c r="D23" s="115" t="s">
        <v>107</v>
      </c>
      <c r="E23" s="168"/>
      <c r="F23" s="169"/>
      <c r="G23" s="116" t="s">
        <v>108</v>
      </c>
      <c r="H23" s="111">
        <v>12.5</v>
      </c>
      <c r="I23" s="113">
        <f t="shared" si="0"/>
        <v>75</v>
      </c>
      <c r="J23" s="106"/>
    </row>
    <row r="24" spans="1:10" ht="144">
      <c r="A24" s="102"/>
      <c r="B24" s="109">
        <v>6</v>
      </c>
      <c r="C24" s="119" t="s">
        <v>105</v>
      </c>
      <c r="D24" s="115" t="s">
        <v>110</v>
      </c>
      <c r="E24" s="168"/>
      <c r="F24" s="169"/>
      <c r="G24" s="116" t="s">
        <v>108</v>
      </c>
      <c r="H24" s="111">
        <v>12.5</v>
      </c>
      <c r="I24" s="113">
        <f t="shared" si="0"/>
        <v>75</v>
      </c>
      <c r="J24" s="106"/>
    </row>
    <row r="25" spans="1:10" ht="132">
      <c r="A25" s="102"/>
      <c r="B25" s="109">
        <v>16</v>
      </c>
      <c r="C25" s="119" t="s">
        <v>111</v>
      </c>
      <c r="D25" s="115" t="s">
        <v>107</v>
      </c>
      <c r="E25" s="168"/>
      <c r="F25" s="169"/>
      <c r="G25" s="116" t="s">
        <v>113</v>
      </c>
      <c r="H25" s="111">
        <v>12.5</v>
      </c>
      <c r="I25" s="113">
        <f t="shared" si="0"/>
        <v>200</v>
      </c>
      <c r="J25" s="106"/>
    </row>
    <row r="26" spans="1:10" ht="132">
      <c r="A26" s="102"/>
      <c r="B26" s="109">
        <v>1</v>
      </c>
      <c r="C26" s="119" t="s">
        <v>111</v>
      </c>
      <c r="D26" s="115" t="s">
        <v>110</v>
      </c>
      <c r="E26" s="168"/>
      <c r="F26" s="169"/>
      <c r="G26" s="116" t="s">
        <v>113</v>
      </c>
      <c r="H26" s="111">
        <v>12.5</v>
      </c>
      <c r="I26" s="113">
        <f t="shared" si="0"/>
        <v>12.5</v>
      </c>
      <c r="J26" s="106"/>
    </row>
    <row r="27" spans="1:10" ht="132">
      <c r="A27" s="102"/>
      <c r="B27" s="109">
        <v>6</v>
      </c>
      <c r="C27" s="119" t="s">
        <v>111</v>
      </c>
      <c r="D27" s="115" t="s">
        <v>116</v>
      </c>
      <c r="E27" s="168"/>
      <c r="F27" s="169"/>
      <c r="G27" s="116" t="s">
        <v>113</v>
      </c>
      <c r="H27" s="111">
        <v>12.5</v>
      </c>
      <c r="I27" s="113">
        <f t="shared" si="0"/>
        <v>75</v>
      </c>
      <c r="J27" s="106"/>
    </row>
    <row r="28" spans="1:10" ht="132">
      <c r="A28" s="102"/>
      <c r="B28" s="109">
        <v>1</v>
      </c>
      <c r="C28" s="119" t="s">
        <v>111</v>
      </c>
      <c r="D28" s="115" t="s">
        <v>118</v>
      </c>
      <c r="E28" s="168"/>
      <c r="F28" s="169"/>
      <c r="G28" s="116" t="s">
        <v>113</v>
      </c>
      <c r="H28" s="111">
        <v>12.5</v>
      </c>
      <c r="I28" s="113">
        <f t="shared" si="0"/>
        <v>12.5</v>
      </c>
      <c r="J28" s="106"/>
    </row>
    <row r="29" spans="1:10" ht="132">
      <c r="A29" s="102"/>
      <c r="B29" s="109">
        <v>1</v>
      </c>
      <c r="C29" s="119" t="s">
        <v>111</v>
      </c>
      <c r="D29" s="115" t="s">
        <v>120</v>
      </c>
      <c r="E29" s="168"/>
      <c r="F29" s="169"/>
      <c r="G29" s="116" t="s">
        <v>113</v>
      </c>
      <c r="H29" s="111">
        <v>12.5</v>
      </c>
      <c r="I29" s="113">
        <f t="shared" si="0"/>
        <v>12.5</v>
      </c>
      <c r="J29" s="106"/>
    </row>
    <row r="30" spans="1:10" ht="132">
      <c r="A30" s="102"/>
      <c r="B30" s="109">
        <v>2</v>
      </c>
      <c r="C30" s="119" t="s">
        <v>121</v>
      </c>
      <c r="D30" s="115" t="s">
        <v>123</v>
      </c>
      <c r="E30" s="168" t="s">
        <v>124</v>
      </c>
      <c r="F30" s="169"/>
      <c r="G30" s="116" t="s">
        <v>125</v>
      </c>
      <c r="H30" s="111">
        <v>6.99</v>
      </c>
      <c r="I30" s="113">
        <f t="shared" si="0"/>
        <v>13.98</v>
      </c>
      <c r="J30" s="106"/>
    </row>
    <row r="31" spans="1:10" ht="132">
      <c r="A31" s="102"/>
      <c r="B31" s="109">
        <v>2</v>
      </c>
      <c r="C31" s="119" t="s">
        <v>121</v>
      </c>
      <c r="D31" s="115" t="s">
        <v>123</v>
      </c>
      <c r="E31" s="168" t="s">
        <v>127</v>
      </c>
      <c r="F31" s="169"/>
      <c r="G31" s="116" t="s">
        <v>125</v>
      </c>
      <c r="H31" s="111">
        <v>6.99</v>
      </c>
      <c r="I31" s="113">
        <f t="shared" si="0"/>
        <v>13.98</v>
      </c>
      <c r="J31" s="106"/>
    </row>
    <row r="32" spans="1:10" ht="192">
      <c r="A32" s="102"/>
      <c r="B32" s="109">
        <v>8</v>
      </c>
      <c r="C32" s="119" t="s">
        <v>128</v>
      </c>
      <c r="D32" s="115" t="s">
        <v>130</v>
      </c>
      <c r="E32" s="168" t="s">
        <v>107</v>
      </c>
      <c r="F32" s="169"/>
      <c r="G32" s="116" t="s">
        <v>131</v>
      </c>
      <c r="H32" s="111">
        <v>16.91</v>
      </c>
      <c r="I32" s="113">
        <f t="shared" si="0"/>
        <v>135.28</v>
      </c>
      <c r="J32" s="106"/>
    </row>
    <row r="33" spans="1:10" ht="132">
      <c r="A33" s="102"/>
      <c r="B33" s="109">
        <v>32</v>
      </c>
      <c r="C33" s="119" t="s">
        <v>132</v>
      </c>
      <c r="D33" s="115" t="s">
        <v>134</v>
      </c>
      <c r="E33" s="168" t="s">
        <v>135</v>
      </c>
      <c r="F33" s="169"/>
      <c r="G33" s="116" t="s">
        <v>136</v>
      </c>
      <c r="H33" s="111">
        <v>21.69</v>
      </c>
      <c r="I33" s="113">
        <f t="shared" si="0"/>
        <v>694.08</v>
      </c>
      <c r="J33" s="106"/>
    </row>
    <row r="34" spans="1:10" ht="132">
      <c r="A34" s="102"/>
      <c r="B34" s="109">
        <v>4</v>
      </c>
      <c r="C34" s="119" t="s">
        <v>132</v>
      </c>
      <c r="D34" s="115" t="s">
        <v>124</v>
      </c>
      <c r="E34" s="168" t="s">
        <v>135</v>
      </c>
      <c r="F34" s="169"/>
      <c r="G34" s="116" t="s">
        <v>136</v>
      </c>
      <c r="H34" s="111">
        <v>21.69</v>
      </c>
      <c r="I34" s="113">
        <f t="shared" si="0"/>
        <v>86.76</v>
      </c>
      <c r="J34" s="106"/>
    </row>
    <row r="35" spans="1:10" ht="276">
      <c r="A35" s="102"/>
      <c r="B35" s="109">
        <v>1</v>
      </c>
      <c r="C35" s="119" t="s">
        <v>138</v>
      </c>
      <c r="D35" s="115" t="s">
        <v>140</v>
      </c>
      <c r="E35" s="168"/>
      <c r="F35" s="169"/>
      <c r="G35" s="116" t="s">
        <v>328</v>
      </c>
      <c r="H35" s="111">
        <v>32.729999999999997</v>
      </c>
      <c r="I35" s="113">
        <f t="shared" si="0"/>
        <v>32.729999999999997</v>
      </c>
      <c r="J35" s="106"/>
    </row>
    <row r="36" spans="1:10" ht="204">
      <c r="A36" s="102"/>
      <c r="B36" s="109">
        <v>3</v>
      </c>
      <c r="C36" s="119" t="s">
        <v>141</v>
      </c>
      <c r="D36" s="115" t="s">
        <v>130</v>
      </c>
      <c r="E36" s="168" t="s">
        <v>107</v>
      </c>
      <c r="F36" s="169"/>
      <c r="G36" s="116" t="s">
        <v>143</v>
      </c>
      <c r="H36" s="111">
        <v>61.04</v>
      </c>
      <c r="I36" s="113">
        <f t="shared" si="0"/>
        <v>183.12</v>
      </c>
      <c r="J36" s="106"/>
    </row>
    <row r="37" spans="1:10" ht="108">
      <c r="A37" s="102"/>
      <c r="B37" s="109">
        <v>4</v>
      </c>
      <c r="C37" s="119" t="s">
        <v>144</v>
      </c>
      <c r="D37" s="115" t="s">
        <v>146</v>
      </c>
      <c r="E37" s="168"/>
      <c r="F37" s="169"/>
      <c r="G37" s="116" t="s">
        <v>147</v>
      </c>
      <c r="H37" s="111">
        <v>9.19</v>
      </c>
      <c r="I37" s="113">
        <f t="shared" si="0"/>
        <v>36.76</v>
      </c>
      <c r="J37" s="106"/>
    </row>
    <row r="38" spans="1:10" ht="144">
      <c r="A38" s="102"/>
      <c r="B38" s="109">
        <v>4</v>
      </c>
      <c r="C38" s="119" t="s">
        <v>148</v>
      </c>
      <c r="D38" s="115" t="s">
        <v>150</v>
      </c>
      <c r="E38" s="168" t="s">
        <v>135</v>
      </c>
      <c r="F38" s="169"/>
      <c r="G38" s="116" t="s">
        <v>151</v>
      </c>
      <c r="H38" s="111">
        <v>27.21</v>
      </c>
      <c r="I38" s="113">
        <f t="shared" si="0"/>
        <v>108.84</v>
      </c>
      <c r="J38" s="106"/>
    </row>
    <row r="39" spans="1:10" ht="144">
      <c r="A39" s="102"/>
      <c r="B39" s="109">
        <v>6</v>
      </c>
      <c r="C39" s="119" t="s">
        <v>152</v>
      </c>
      <c r="D39" s="115" t="s">
        <v>154</v>
      </c>
      <c r="E39" s="168" t="s">
        <v>135</v>
      </c>
      <c r="F39" s="169"/>
      <c r="G39" s="116" t="s">
        <v>155</v>
      </c>
      <c r="H39" s="111">
        <v>27.21</v>
      </c>
      <c r="I39" s="113">
        <f t="shared" si="0"/>
        <v>163.26</v>
      </c>
      <c r="J39" s="106"/>
    </row>
    <row r="40" spans="1:10" ht="156">
      <c r="A40" s="102"/>
      <c r="B40" s="109">
        <v>4</v>
      </c>
      <c r="C40" s="119" t="s">
        <v>156</v>
      </c>
      <c r="D40" s="115" t="s">
        <v>130</v>
      </c>
      <c r="E40" s="168" t="s">
        <v>158</v>
      </c>
      <c r="F40" s="169"/>
      <c r="G40" s="116" t="s">
        <v>159</v>
      </c>
      <c r="H40" s="111">
        <v>41.55</v>
      </c>
      <c r="I40" s="113">
        <f t="shared" si="0"/>
        <v>166.2</v>
      </c>
      <c r="J40" s="106"/>
    </row>
    <row r="41" spans="1:10" ht="144">
      <c r="A41" s="102"/>
      <c r="B41" s="109">
        <v>4</v>
      </c>
      <c r="C41" s="119" t="s">
        <v>160</v>
      </c>
      <c r="D41" s="115" t="s">
        <v>162</v>
      </c>
      <c r="E41" s="168"/>
      <c r="F41" s="169"/>
      <c r="G41" s="116" t="s">
        <v>329</v>
      </c>
      <c r="H41" s="111">
        <v>10.66</v>
      </c>
      <c r="I41" s="113">
        <f t="shared" si="0"/>
        <v>42.64</v>
      </c>
      <c r="J41" s="106"/>
    </row>
    <row r="42" spans="1:10" ht="96">
      <c r="A42" s="102"/>
      <c r="B42" s="109">
        <v>16</v>
      </c>
      <c r="C42" s="119" t="s">
        <v>163</v>
      </c>
      <c r="D42" s="115" t="s">
        <v>124</v>
      </c>
      <c r="E42" s="168"/>
      <c r="F42" s="169"/>
      <c r="G42" s="116" t="s">
        <v>165</v>
      </c>
      <c r="H42" s="111">
        <v>5.15</v>
      </c>
      <c r="I42" s="113">
        <f t="shared" si="0"/>
        <v>82.4</v>
      </c>
      <c r="J42" s="106"/>
    </row>
    <row r="43" spans="1:10" ht="96">
      <c r="A43" s="102"/>
      <c r="B43" s="109">
        <v>4</v>
      </c>
      <c r="C43" s="119" t="s">
        <v>166</v>
      </c>
      <c r="D43" s="115" t="s">
        <v>134</v>
      </c>
      <c r="E43" s="168"/>
      <c r="F43" s="169"/>
      <c r="G43" s="116" t="s">
        <v>168</v>
      </c>
      <c r="H43" s="111">
        <v>6.99</v>
      </c>
      <c r="I43" s="113">
        <f t="shared" si="0"/>
        <v>27.96</v>
      </c>
      <c r="J43" s="106"/>
    </row>
    <row r="44" spans="1:10" ht="132">
      <c r="A44" s="102"/>
      <c r="B44" s="109">
        <v>6</v>
      </c>
      <c r="C44" s="119" t="s">
        <v>169</v>
      </c>
      <c r="D44" s="115" t="s">
        <v>123</v>
      </c>
      <c r="E44" s="168" t="s">
        <v>124</v>
      </c>
      <c r="F44" s="169"/>
      <c r="G44" s="116" t="s">
        <v>171</v>
      </c>
      <c r="H44" s="111">
        <v>6.99</v>
      </c>
      <c r="I44" s="113">
        <f t="shared" si="0"/>
        <v>41.94</v>
      </c>
      <c r="J44" s="106"/>
    </row>
    <row r="45" spans="1:10" ht="108">
      <c r="A45" s="102"/>
      <c r="B45" s="109">
        <v>2</v>
      </c>
      <c r="C45" s="119" t="s">
        <v>172</v>
      </c>
      <c r="D45" s="115" t="s">
        <v>134</v>
      </c>
      <c r="E45" s="168"/>
      <c r="F45" s="169"/>
      <c r="G45" s="116" t="s">
        <v>174</v>
      </c>
      <c r="H45" s="111">
        <v>14.34</v>
      </c>
      <c r="I45" s="113">
        <f t="shared" si="0"/>
        <v>28.68</v>
      </c>
      <c r="J45" s="106"/>
    </row>
    <row r="46" spans="1:10" ht="132">
      <c r="A46" s="102"/>
      <c r="B46" s="109">
        <v>4</v>
      </c>
      <c r="C46" s="119" t="s">
        <v>175</v>
      </c>
      <c r="D46" s="115" t="s">
        <v>124</v>
      </c>
      <c r="E46" s="168"/>
      <c r="F46" s="169"/>
      <c r="G46" s="116" t="s">
        <v>177</v>
      </c>
      <c r="H46" s="111">
        <v>29.05</v>
      </c>
      <c r="I46" s="113">
        <f t="shared" si="0"/>
        <v>116.2</v>
      </c>
      <c r="J46" s="106"/>
    </row>
    <row r="47" spans="1:10" ht="132">
      <c r="A47" s="102"/>
      <c r="B47" s="109">
        <v>5</v>
      </c>
      <c r="C47" s="119" t="s">
        <v>175</v>
      </c>
      <c r="D47" s="115" t="s">
        <v>127</v>
      </c>
      <c r="E47" s="168"/>
      <c r="F47" s="169"/>
      <c r="G47" s="116" t="s">
        <v>177</v>
      </c>
      <c r="H47" s="111">
        <v>29.05</v>
      </c>
      <c r="I47" s="113">
        <f t="shared" si="0"/>
        <v>145.25</v>
      </c>
      <c r="J47" s="106"/>
    </row>
    <row r="48" spans="1:10" ht="120">
      <c r="A48" s="102"/>
      <c r="B48" s="109">
        <v>16</v>
      </c>
      <c r="C48" s="119" t="s">
        <v>179</v>
      </c>
      <c r="D48" s="115" t="s">
        <v>134</v>
      </c>
      <c r="E48" s="168" t="s">
        <v>181</v>
      </c>
      <c r="F48" s="169"/>
      <c r="G48" s="116" t="s">
        <v>182</v>
      </c>
      <c r="H48" s="111">
        <v>21.69</v>
      </c>
      <c r="I48" s="113">
        <f t="shared" si="0"/>
        <v>347.04</v>
      </c>
      <c r="J48" s="106"/>
    </row>
    <row r="49" spans="1:10" ht="120">
      <c r="A49" s="102"/>
      <c r="B49" s="109">
        <v>4</v>
      </c>
      <c r="C49" s="119" t="s">
        <v>179</v>
      </c>
      <c r="D49" s="115" t="s">
        <v>127</v>
      </c>
      <c r="E49" s="168" t="s">
        <v>135</v>
      </c>
      <c r="F49" s="169"/>
      <c r="G49" s="116" t="s">
        <v>182</v>
      </c>
      <c r="H49" s="111">
        <v>21.69</v>
      </c>
      <c r="I49" s="113">
        <f t="shared" si="0"/>
        <v>86.76</v>
      </c>
      <c r="J49" s="106"/>
    </row>
    <row r="50" spans="1:10" ht="120">
      <c r="A50" s="102"/>
      <c r="B50" s="109">
        <v>6</v>
      </c>
      <c r="C50" s="119" t="s">
        <v>179</v>
      </c>
      <c r="D50" s="115" t="s">
        <v>127</v>
      </c>
      <c r="E50" s="168" t="s">
        <v>181</v>
      </c>
      <c r="F50" s="169"/>
      <c r="G50" s="116" t="s">
        <v>182</v>
      </c>
      <c r="H50" s="111">
        <v>21.69</v>
      </c>
      <c r="I50" s="113">
        <f t="shared" si="0"/>
        <v>130.14000000000001</v>
      </c>
      <c r="J50" s="106"/>
    </row>
    <row r="51" spans="1:10" ht="144">
      <c r="A51" s="102"/>
      <c r="B51" s="109">
        <v>4</v>
      </c>
      <c r="C51" s="119" t="s">
        <v>185</v>
      </c>
      <c r="D51" s="115" t="s">
        <v>134</v>
      </c>
      <c r="E51" s="168"/>
      <c r="F51" s="169"/>
      <c r="G51" s="116" t="s">
        <v>187</v>
      </c>
      <c r="H51" s="111">
        <v>21.69</v>
      </c>
      <c r="I51" s="113">
        <f t="shared" si="0"/>
        <v>86.76</v>
      </c>
      <c r="J51" s="106"/>
    </row>
    <row r="52" spans="1:10" ht="144">
      <c r="A52" s="102"/>
      <c r="B52" s="109">
        <v>1</v>
      </c>
      <c r="C52" s="119" t="s">
        <v>185</v>
      </c>
      <c r="D52" s="115" t="s">
        <v>124</v>
      </c>
      <c r="E52" s="168"/>
      <c r="F52" s="169"/>
      <c r="G52" s="116" t="s">
        <v>187</v>
      </c>
      <c r="H52" s="111">
        <v>21.69</v>
      </c>
      <c r="I52" s="113">
        <f t="shared" si="0"/>
        <v>21.69</v>
      </c>
      <c r="J52" s="106"/>
    </row>
    <row r="53" spans="1:10" ht="192">
      <c r="A53" s="102"/>
      <c r="B53" s="109">
        <v>6</v>
      </c>
      <c r="C53" s="119" t="s">
        <v>189</v>
      </c>
      <c r="D53" s="115" t="s">
        <v>191</v>
      </c>
      <c r="E53" s="168" t="s">
        <v>135</v>
      </c>
      <c r="F53" s="169"/>
      <c r="G53" s="116" t="s">
        <v>330</v>
      </c>
      <c r="H53" s="111">
        <v>54.79</v>
      </c>
      <c r="I53" s="113">
        <f t="shared" si="0"/>
        <v>328.74</v>
      </c>
      <c r="J53" s="106"/>
    </row>
    <row r="54" spans="1:10" ht="108">
      <c r="A54" s="102"/>
      <c r="B54" s="109">
        <v>24</v>
      </c>
      <c r="C54" s="119" t="s">
        <v>192</v>
      </c>
      <c r="D54" s="115" t="s">
        <v>134</v>
      </c>
      <c r="E54" s="168"/>
      <c r="F54" s="169"/>
      <c r="G54" s="116" t="s">
        <v>194</v>
      </c>
      <c r="H54" s="111">
        <v>10.66</v>
      </c>
      <c r="I54" s="113">
        <f t="shared" ref="I54:I85" si="1">H54*B54</f>
        <v>255.84</v>
      </c>
      <c r="J54" s="106"/>
    </row>
    <row r="55" spans="1:10" ht="108">
      <c r="A55" s="102"/>
      <c r="B55" s="109">
        <v>16</v>
      </c>
      <c r="C55" s="119" t="s">
        <v>192</v>
      </c>
      <c r="D55" s="115" t="s">
        <v>196</v>
      </c>
      <c r="E55" s="168"/>
      <c r="F55" s="169"/>
      <c r="G55" s="116" t="s">
        <v>194</v>
      </c>
      <c r="H55" s="111">
        <v>10.66</v>
      </c>
      <c r="I55" s="113">
        <f t="shared" si="1"/>
        <v>170.56</v>
      </c>
      <c r="J55" s="106"/>
    </row>
    <row r="56" spans="1:10" ht="108">
      <c r="A56" s="102"/>
      <c r="B56" s="109">
        <v>8</v>
      </c>
      <c r="C56" s="119" t="s">
        <v>197</v>
      </c>
      <c r="D56" s="115" t="s">
        <v>127</v>
      </c>
      <c r="E56" s="168"/>
      <c r="F56" s="169"/>
      <c r="G56" s="116" t="s">
        <v>199</v>
      </c>
      <c r="H56" s="111">
        <v>11.4</v>
      </c>
      <c r="I56" s="113">
        <f t="shared" si="1"/>
        <v>91.2</v>
      </c>
      <c r="J56" s="106"/>
    </row>
    <row r="57" spans="1:10" ht="132">
      <c r="A57" s="102"/>
      <c r="B57" s="109">
        <v>5</v>
      </c>
      <c r="C57" s="119" t="s">
        <v>200</v>
      </c>
      <c r="D57" s="115" t="s">
        <v>127</v>
      </c>
      <c r="E57" s="168"/>
      <c r="F57" s="169"/>
      <c r="G57" s="116" t="s">
        <v>202</v>
      </c>
      <c r="H57" s="111">
        <v>36.4</v>
      </c>
      <c r="I57" s="113">
        <f t="shared" si="1"/>
        <v>182</v>
      </c>
      <c r="J57" s="106"/>
    </row>
    <row r="58" spans="1:10" ht="144">
      <c r="A58" s="102"/>
      <c r="B58" s="109">
        <v>6</v>
      </c>
      <c r="C58" s="119" t="s">
        <v>203</v>
      </c>
      <c r="D58" s="115" t="s">
        <v>127</v>
      </c>
      <c r="E58" s="168" t="s">
        <v>135</v>
      </c>
      <c r="F58" s="169"/>
      <c r="G58" s="116" t="s">
        <v>205</v>
      </c>
      <c r="H58" s="111">
        <v>21.69</v>
      </c>
      <c r="I58" s="113">
        <f t="shared" si="1"/>
        <v>130.14000000000001</v>
      </c>
      <c r="J58" s="106"/>
    </row>
    <row r="59" spans="1:10" ht="144">
      <c r="A59" s="102"/>
      <c r="B59" s="109">
        <v>52</v>
      </c>
      <c r="C59" s="119" t="s">
        <v>206</v>
      </c>
      <c r="D59" s="115" t="s">
        <v>127</v>
      </c>
      <c r="E59" s="168" t="s">
        <v>135</v>
      </c>
      <c r="F59" s="169"/>
      <c r="G59" s="116" t="s">
        <v>208</v>
      </c>
      <c r="H59" s="111">
        <v>21.69</v>
      </c>
      <c r="I59" s="113">
        <f t="shared" si="1"/>
        <v>1127.8800000000001</v>
      </c>
      <c r="J59" s="106"/>
    </row>
    <row r="60" spans="1:10" ht="132">
      <c r="A60" s="102"/>
      <c r="B60" s="109">
        <v>8</v>
      </c>
      <c r="C60" s="119" t="s">
        <v>209</v>
      </c>
      <c r="D60" s="115" t="s">
        <v>124</v>
      </c>
      <c r="E60" s="168" t="s">
        <v>135</v>
      </c>
      <c r="F60" s="169"/>
      <c r="G60" s="116" t="s">
        <v>211</v>
      </c>
      <c r="H60" s="111">
        <v>24.27</v>
      </c>
      <c r="I60" s="113">
        <f t="shared" si="1"/>
        <v>194.16</v>
      </c>
      <c r="J60" s="106"/>
    </row>
    <row r="61" spans="1:10" ht="132">
      <c r="A61" s="102"/>
      <c r="B61" s="109">
        <v>4</v>
      </c>
      <c r="C61" s="119" t="s">
        <v>212</v>
      </c>
      <c r="D61" s="115" t="s">
        <v>124</v>
      </c>
      <c r="E61" s="168" t="s">
        <v>181</v>
      </c>
      <c r="F61" s="169"/>
      <c r="G61" s="116" t="s">
        <v>214</v>
      </c>
      <c r="H61" s="111">
        <v>25.37</v>
      </c>
      <c r="I61" s="113">
        <f t="shared" si="1"/>
        <v>101.48</v>
      </c>
      <c r="J61" s="106"/>
    </row>
    <row r="62" spans="1:10" ht="96">
      <c r="A62" s="102"/>
      <c r="B62" s="109">
        <v>26</v>
      </c>
      <c r="C62" s="119" t="s">
        <v>215</v>
      </c>
      <c r="D62" s="115" t="s">
        <v>124</v>
      </c>
      <c r="E62" s="168" t="s">
        <v>135</v>
      </c>
      <c r="F62" s="169"/>
      <c r="G62" s="116" t="s">
        <v>217</v>
      </c>
      <c r="H62" s="111">
        <v>8.82</v>
      </c>
      <c r="I62" s="113">
        <f t="shared" si="1"/>
        <v>229.32</v>
      </c>
      <c r="J62" s="106"/>
    </row>
    <row r="63" spans="1:10" ht="96">
      <c r="A63" s="102"/>
      <c r="B63" s="109">
        <v>6</v>
      </c>
      <c r="C63" s="119" t="s">
        <v>215</v>
      </c>
      <c r="D63" s="115" t="s">
        <v>124</v>
      </c>
      <c r="E63" s="168" t="s">
        <v>219</v>
      </c>
      <c r="F63" s="169"/>
      <c r="G63" s="116" t="s">
        <v>217</v>
      </c>
      <c r="H63" s="111">
        <v>8.82</v>
      </c>
      <c r="I63" s="113">
        <f t="shared" si="1"/>
        <v>52.92</v>
      </c>
      <c r="J63" s="106"/>
    </row>
    <row r="64" spans="1:10" ht="96">
      <c r="A64" s="102"/>
      <c r="B64" s="109">
        <v>40</v>
      </c>
      <c r="C64" s="119" t="s">
        <v>220</v>
      </c>
      <c r="D64" s="115" t="s">
        <v>124</v>
      </c>
      <c r="E64" s="168" t="s">
        <v>135</v>
      </c>
      <c r="F64" s="169"/>
      <c r="G64" s="116" t="s">
        <v>222</v>
      </c>
      <c r="H64" s="111">
        <v>9.56</v>
      </c>
      <c r="I64" s="113">
        <f t="shared" si="1"/>
        <v>382.40000000000003</v>
      </c>
      <c r="J64" s="106"/>
    </row>
    <row r="65" spans="1:10" ht="96">
      <c r="A65" s="102"/>
      <c r="B65" s="109">
        <v>28</v>
      </c>
      <c r="C65" s="119" t="s">
        <v>223</v>
      </c>
      <c r="D65" s="115" t="s">
        <v>196</v>
      </c>
      <c r="E65" s="168" t="s">
        <v>225</v>
      </c>
      <c r="F65" s="169"/>
      <c r="G65" s="116" t="s">
        <v>226</v>
      </c>
      <c r="H65" s="111">
        <v>9.56</v>
      </c>
      <c r="I65" s="113">
        <f t="shared" si="1"/>
        <v>267.68</v>
      </c>
      <c r="J65" s="106"/>
    </row>
    <row r="66" spans="1:10" ht="60">
      <c r="A66" s="102"/>
      <c r="B66" s="109">
        <v>4</v>
      </c>
      <c r="C66" s="119" t="s">
        <v>227</v>
      </c>
      <c r="D66" s="115" t="s">
        <v>229</v>
      </c>
      <c r="E66" s="168" t="s">
        <v>219</v>
      </c>
      <c r="F66" s="169"/>
      <c r="G66" s="116" t="s">
        <v>230</v>
      </c>
      <c r="H66" s="111">
        <v>25.74</v>
      </c>
      <c r="I66" s="113">
        <f t="shared" si="1"/>
        <v>102.96</v>
      </c>
      <c r="J66" s="106"/>
    </row>
    <row r="67" spans="1:10" ht="156">
      <c r="A67" s="102"/>
      <c r="B67" s="109">
        <v>4</v>
      </c>
      <c r="C67" s="119" t="s">
        <v>231</v>
      </c>
      <c r="D67" s="115" t="s">
        <v>140</v>
      </c>
      <c r="E67" s="168"/>
      <c r="F67" s="169"/>
      <c r="G67" s="116" t="s">
        <v>233</v>
      </c>
      <c r="H67" s="111">
        <v>19.86</v>
      </c>
      <c r="I67" s="113">
        <f t="shared" si="1"/>
        <v>79.44</v>
      </c>
      <c r="J67" s="106"/>
    </row>
    <row r="68" spans="1:10" ht="72">
      <c r="A68" s="102"/>
      <c r="B68" s="109">
        <v>6</v>
      </c>
      <c r="C68" s="119" t="s">
        <v>234</v>
      </c>
      <c r="D68" s="115" t="s">
        <v>236</v>
      </c>
      <c r="E68" s="168" t="s">
        <v>135</v>
      </c>
      <c r="F68" s="169"/>
      <c r="G68" s="116" t="s">
        <v>237</v>
      </c>
      <c r="H68" s="111">
        <v>27.21</v>
      </c>
      <c r="I68" s="113">
        <f t="shared" si="1"/>
        <v>163.26</v>
      </c>
      <c r="J68" s="106"/>
    </row>
    <row r="69" spans="1:10" ht="60">
      <c r="A69" s="102"/>
      <c r="B69" s="109">
        <v>6</v>
      </c>
      <c r="C69" s="119" t="s">
        <v>238</v>
      </c>
      <c r="D69" s="115" t="s">
        <v>240</v>
      </c>
      <c r="E69" s="168" t="s">
        <v>241</v>
      </c>
      <c r="F69" s="169"/>
      <c r="G69" s="116" t="s">
        <v>242</v>
      </c>
      <c r="H69" s="111">
        <v>12.5</v>
      </c>
      <c r="I69" s="113">
        <f t="shared" si="1"/>
        <v>75</v>
      </c>
      <c r="J69" s="106"/>
    </row>
    <row r="70" spans="1:10" ht="84">
      <c r="A70" s="102"/>
      <c r="B70" s="109">
        <v>6</v>
      </c>
      <c r="C70" s="119" t="s">
        <v>243</v>
      </c>
      <c r="D70" s="115" t="s">
        <v>127</v>
      </c>
      <c r="E70" s="168"/>
      <c r="F70" s="169"/>
      <c r="G70" s="116" t="s">
        <v>245</v>
      </c>
      <c r="H70" s="111">
        <v>8.82</v>
      </c>
      <c r="I70" s="113">
        <f t="shared" si="1"/>
        <v>52.92</v>
      </c>
      <c r="J70" s="106"/>
    </row>
    <row r="71" spans="1:10" ht="120">
      <c r="A71" s="102"/>
      <c r="B71" s="109">
        <v>8</v>
      </c>
      <c r="C71" s="119" t="s">
        <v>246</v>
      </c>
      <c r="D71" s="115" t="s">
        <v>124</v>
      </c>
      <c r="E71" s="168" t="s">
        <v>135</v>
      </c>
      <c r="F71" s="169"/>
      <c r="G71" s="116" t="s">
        <v>248</v>
      </c>
      <c r="H71" s="111">
        <v>21.69</v>
      </c>
      <c r="I71" s="113">
        <f t="shared" si="1"/>
        <v>173.52</v>
      </c>
      <c r="J71" s="106"/>
    </row>
    <row r="72" spans="1:10" ht="120">
      <c r="A72" s="102"/>
      <c r="B72" s="109">
        <v>7</v>
      </c>
      <c r="C72" s="119" t="s">
        <v>246</v>
      </c>
      <c r="D72" s="115" t="s">
        <v>196</v>
      </c>
      <c r="E72" s="168" t="s">
        <v>181</v>
      </c>
      <c r="F72" s="169"/>
      <c r="G72" s="116" t="s">
        <v>248</v>
      </c>
      <c r="H72" s="111">
        <v>21.69</v>
      </c>
      <c r="I72" s="113">
        <f t="shared" si="1"/>
        <v>151.83000000000001</v>
      </c>
      <c r="J72" s="106"/>
    </row>
    <row r="73" spans="1:10" ht="168">
      <c r="A73" s="102"/>
      <c r="B73" s="109">
        <v>30</v>
      </c>
      <c r="C73" s="119" t="s">
        <v>250</v>
      </c>
      <c r="D73" s="115" t="s">
        <v>252</v>
      </c>
      <c r="E73" s="168"/>
      <c r="F73" s="169"/>
      <c r="G73" s="116" t="s">
        <v>253</v>
      </c>
      <c r="H73" s="111">
        <v>5.15</v>
      </c>
      <c r="I73" s="113">
        <f t="shared" si="1"/>
        <v>154.5</v>
      </c>
      <c r="J73" s="106"/>
    </row>
    <row r="74" spans="1:10" ht="144">
      <c r="A74" s="102"/>
      <c r="B74" s="109">
        <v>271</v>
      </c>
      <c r="C74" s="119" t="s">
        <v>254</v>
      </c>
      <c r="D74" s="115"/>
      <c r="E74" s="168"/>
      <c r="F74" s="169"/>
      <c r="G74" s="116" t="s">
        <v>256</v>
      </c>
      <c r="H74" s="111">
        <v>5.15</v>
      </c>
      <c r="I74" s="113">
        <f t="shared" si="1"/>
        <v>1395.65</v>
      </c>
      <c r="J74" s="106"/>
    </row>
    <row r="75" spans="1:10" ht="132">
      <c r="A75" s="102"/>
      <c r="B75" s="109">
        <v>4</v>
      </c>
      <c r="C75" s="119" t="s">
        <v>257</v>
      </c>
      <c r="D75" s="115" t="s">
        <v>134</v>
      </c>
      <c r="E75" s="168"/>
      <c r="F75" s="169"/>
      <c r="G75" s="116" t="s">
        <v>259</v>
      </c>
      <c r="H75" s="111">
        <v>8.82</v>
      </c>
      <c r="I75" s="113">
        <f t="shared" si="1"/>
        <v>35.28</v>
      </c>
      <c r="J75" s="106"/>
    </row>
    <row r="76" spans="1:10" ht="120">
      <c r="A76" s="102"/>
      <c r="B76" s="109">
        <v>4</v>
      </c>
      <c r="C76" s="119" t="s">
        <v>260</v>
      </c>
      <c r="D76" s="115" t="s">
        <v>134</v>
      </c>
      <c r="E76" s="168" t="s">
        <v>262</v>
      </c>
      <c r="F76" s="169"/>
      <c r="G76" s="116" t="s">
        <v>263</v>
      </c>
      <c r="H76" s="111">
        <v>24.64</v>
      </c>
      <c r="I76" s="113">
        <f t="shared" si="1"/>
        <v>98.56</v>
      </c>
      <c r="J76" s="106"/>
    </row>
    <row r="77" spans="1:10" ht="120">
      <c r="A77" s="102"/>
      <c r="B77" s="109">
        <v>4</v>
      </c>
      <c r="C77" s="119" t="s">
        <v>260</v>
      </c>
      <c r="D77" s="115" t="s">
        <v>127</v>
      </c>
      <c r="E77" s="168" t="s">
        <v>181</v>
      </c>
      <c r="F77" s="169"/>
      <c r="G77" s="116" t="s">
        <v>263</v>
      </c>
      <c r="H77" s="111">
        <v>24.64</v>
      </c>
      <c r="I77" s="113">
        <f t="shared" si="1"/>
        <v>98.56</v>
      </c>
      <c r="J77" s="106"/>
    </row>
    <row r="78" spans="1:10" ht="144">
      <c r="A78" s="102"/>
      <c r="B78" s="109">
        <v>6</v>
      </c>
      <c r="C78" s="119" t="s">
        <v>265</v>
      </c>
      <c r="D78" s="115" t="s">
        <v>124</v>
      </c>
      <c r="E78" s="168"/>
      <c r="F78" s="169"/>
      <c r="G78" s="116" t="s">
        <v>267</v>
      </c>
      <c r="H78" s="111">
        <v>25.37</v>
      </c>
      <c r="I78" s="113">
        <f t="shared" si="1"/>
        <v>152.22</v>
      </c>
      <c r="J78" s="106"/>
    </row>
    <row r="79" spans="1:10" ht="108">
      <c r="A79" s="102"/>
      <c r="B79" s="109">
        <v>4</v>
      </c>
      <c r="C79" s="119" t="s">
        <v>268</v>
      </c>
      <c r="D79" s="115" t="s">
        <v>127</v>
      </c>
      <c r="E79" s="168"/>
      <c r="F79" s="169"/>
      <c r="G79" s="116" t="s">
        <v>270</v>
      </c>
      <c r="H79" s="111">
        <v>68.760000000000005</v>
      </c>
      <c r="I79" s="113">
        <f t="shared" si="1"/>
        <v>275.04000000000002</v>
      </c>
      <c r="J79" s="106"/>
    </row>
    <row r="80" spans="1:10" ht="108">
      <c r="A80" s="102"/>
      <c r="B80" s="109">
        <v>4</v>
      </c>
      <c r="C80" s="119" t="s">
        <v>271</v>
      </c>
      <c r="D80" s="115" t="s">
        <v>273</v>
      </c>
      <c r="E80" s="168"/>
      <c r="F80" s="169"/>
      <c r="G80" s="116" t="s">
        <v>274</v>
      </c>
      <c r="H80" s="111">
        <v>43.02</v>
      </c>
      <c r="I80" s="113">
        <f t="shared" si="1"/>
        <v>172.08</v>
      </c>
      <c r="J80" s="106"/>
    </row>
    <row r="81" spans="1:10" ht="84">
      <c r="A81" s="102"/>
      <c r="B81" s="109">
        <v>2</v>
      </c>
      <c r="C81" s="119" t="s">
        <v>275</v>
      </c>
      <c r="D81" s="115" t="s">
        <v>196</v>
      </c>
      <c r="E81" s="168"/>
      <c r="F81" s="169"/>
      <c r="G81" s="116" t="s">
        <v>277</v>
      </c>
      <c r="H81" s="111">
        <v>38.24</v>
      </c>
      <c r="I81" s="113">
        <f t="shared" si="1"/>
        <v>76.48</v>
      </c>
      <c r="J81" s="106"/>
    </row>
    <row r="82" spans="1:10" ht="108">
      <c r="A82" s="102"/>
      <c r="B82" s="109">
        <v>6</v>
      </c>
      <c r="C82" s="119" t="s">
        <v>278</v>
      </c>
      <c r="D82" s="115" t="s">
        <v>127</v>
      </c>
      <c r="E82" s="168"/>
      <c r="F82" s="169"/>
      <c r="G82" s="116" t="s">
        <v>280</v>
      </c>
      <c r="H82" s="111">
        <v>49.27</v>
      </c>
      <c r="I82" s="113">
        <f t="shared" si="1"/>
        <v>295.62</v>
      </c>
      <c r="J82" s="106"/>
    </row>
    <row r="83" spans="1:10" ht="108">
      <c r="A83" s="102"/>
      <c r="B83" s="109">
        <v>6</v>
      </c>
      <c r="C83" s="119" t="s">
        <v>278</v>
      </c>
      <c r="D83" s="115" t="s">
        <v>282</v>
      </c>
      <c r="E83" s="168"/>
      <c r="F83" s="169"/>
      <c r="G83" s="116" t="s">
        <v>280</v>
      </c>
      <c r="H83" s="111">
        <v>49.27</v>
      </c>
      <c r="I83" s="113">
        <f t="shared" si="1"/>
        <v>295.62</v>
      </c>
      <c r="J83" s="106"/>
    </row>
    <row r="84" spans="1:10" ht="120">
      <c r="A84" s="102"/>
      <c r="B84" s="109">
        <v>1</v>
      </c>
      <c r="C84" s="119" t="s">
        <v>283</v>
      </c>
      <c r="D84" s="115" t="s">
        <v>127</v>
      </c>
      <c r="E84" s="168" t="s">
        <v>225</v>
      </c>
      <c r="F84" s="169"/>
      <c r="G84" s="116" t="s">
        <v>285</v>
      </c>
      <c r="H84" s="111">
        <v>28.68</v>
      </c>
      <c r="I84" s="113">
        <f t="shared" si="1"/>
        <v>28.68</v>
      </c>
      <c r="J84" s="106"/>
    </row>
    <row r="85" spans="1:10" ht="120">
      <c r="A85" s="102"/>
      <c r="B85" s="109">
        <v>1</v>
      </c>
      <c r="C85" s="119" t="s">
        <v>286</v>
      </c>
      <c r="D85" s="115" t="s">
        <v>127</v>
      </c>
      <c r="E85" s="168" t="s">
        <v>225</v>
      </c>
      <c r="F85" s="169"/>
      <c r="G85" s="116" t="s">
        <v>288</v>
      </c>
      <c r="H85" s="111">
        <v>28.68</v>
      </c>
      <c r="I85" s="113">
        <f t="shared" si="1"/>
        <v>28.68</v>
      </c>
      <c r="J85" s="106"/>
    </row>
    <row r="86" spans="1:10" ht="120">
      <c r="A86" s="102"/>
      <c r="B86" s="109">
        <v>2</v>
      </c>
      <c r="C86" s="119" t="s">
        <v>289</v>
      </c>
      <c r="D86" s="115" t="s">
        <v>135</v>
      </c>
      <c r="E86" s="168"/>
      <c r="F86" s="169"/>
      <c r="G86" s="116" t="s">
        <v>291</v>
      </c>
      <c r="H86" s="111">
        <v>73.17</v>
      </c>
      <c r="I86" s="113">
        <f t="shared" ref="I86:I99" si="2">H86*B86</f>
        <v>146.34</v>
      </c>
      <c r="J86" s="106"/>
    </row>
    <row r="87" spans="1:10" ht="120">
      <c r="A87" s="102"/>
      <c r="B87" s="109">
        <v>2</v>
      </c>
      <c r="C87" s="119" t="s">
        <v>289</v>
      </c>
      <c r="D87" s="115" t="s">
        <v>262</v>
      </c>
      <c r="E87" s="168"/>
      <c r="F87" s="169"/>
      <c r="G87" s="116" t="s">
        <v>291</v>
      </c>
      <c r="H87" s="111">
        <v>73.17</v>
      </c>
      <c r="I87" s="113">
        <f t="shared" si="2"/>
        <v>146.34</v>
      </c>
      <c r="J87" s="106"/>
    </row>
    <row r="88" spans="1:10" ht="156">
      <c r="A88" s="102"/>
      <c r="B88" s="109">
        <v>1</v>
      </c>
      <c r="C88" s="119" t="s">
        <v>293</v>
      </c>
      <c r="D88" s="115" t="s">
        <v>295</v>
      </c>
      <c r="E88" s="168"/>
      <c r="F88" s="169"/>
      <c r="G88" s="116" t="s">
        <v>296</v>
      </c>
      <c r="H88" s="111">
        <v>136.05000000000001</v>
      </c>
      <c r="I88" s="113">
        <f t="shared" si="2"/>
        <v>136.05000000000001</v>
      </c>
      <c r="J88" s="106"/>
    </row>
    <row r="89" spans="1:10" ht="168">
      <c r="A89" s="102"/>
      <c r="B89" s="109">
        <v>1</v>
      </c>
      <c r="C89" s="119" t="s">
        <v>297</v>
      </c>
      <c r="D89" s="115" t="s">
        <v>107</v>
      </c>
      <c r="E89" s="168"/>
      <c r="F89" s="169"/>
      <c r="G89" s="116" t="s">
        <v>299</v>
      </c>
      <c r="H89" s="111">
        <v>88.25</v>
      </c>
      <c r="I89" s="113">
        <f t="shared" si="2"/>
        <v>88.25</v>
      </c>
      <c r="J89" s="106"/>
    </row>
    <row r="90" spans="1:10" ht="120">
      <c r="A90" s="102"/>
      <c r="B90" s="109">
        <v>1</v>
      </c>
      <c r="C90" s="119" t="s">
        <v>300</v>
      </c>
      <c r="D90" s="115" t="s">
        <v>219</v>
      </c>
      <c r="E90" s="168"/>
      <c r="F90" s="169"/>
      <c r="G90" s="116" t="s">
        <v>302</v>
      </c>
      <c r="H90" s="111">
        <v>23.53</v>
      </c>
      <c r="I90" s="113">
        <f t="shared" si="2"/>
        <v>23.53</v>
      </c>
      <c r="J90" s="106"/>
    </row>
    <row r="91" spans="1:10" ht="120">
      <c r="A91" s="102"/>
      <c r="B91" s="109">
        <v>1</v>
      </c>
      <c r="C91" s="119" t="s">
        <v>303</v>
      </c>
      <c r="D91" s="115" t="s">
        <v>219</v>
      </c>
      <c r="E91" s="168"/>
      <c r="F91" s="169"/>
      <c r="G91" s="116" t="s">
        <v>305</v>
      </c>
      <c r="H91" s="111">
        <v>27.21</v>
      </c>
      <c r="I91" s="113">
        <f t="shared" si="2"/>
        <v>27.21</v>
      </c>
      <c r="J91" s="106"/>
    </row>
    <row r="92" spans="1:10" ht="132">
      <c r="A92" s="102"/>
      <c r="B92" s="109">
        <v>1</v>
      </c>
      <c r="C92" s="119" t="s">
        <v>306</v>
      </c>
      <c r="D92" s="115" t="s">
        <v>124</v>
      </c>
      <c r="E92" s="168" t="s">
        <v>135</v>
      </c>
      <c r="F92" s="169"/>
      <c r="G92" s="116" t="s">
        <v>308</v>
      </c>
      <c r="H92" s="111">
        <v>111.05</v>
      </c>
      <c r="I92" s="113">
        <f t="shared" si="2"/>
        <v>111.05</v>
      </c>
      <c r="J92" s="106"/>
    </row>
    <row r="93" spans="1:10" ht="144">
      <c r="A93" s="102"/>
      <c r="B93" s="109">
        <v>1</v>
      </c>
      <c r="C93" s="119" t="s">
        <v>309</v>
      </c>
      <c r="D93" s="115" t="s">
        <v>124</v>
      </c>
      <c r="E93" s="168"/>
      <c r="F93" s="169"/>
      <c r="G93" s="116" t="s">
        <v>311</v>
      </c>
      <c r="H93" s="111">
        <v>180.17</v>
      </c>
      <c r="I93" s="113">
        <f t="shared" si="2"/>
        <v>180.17</v>
      </c>
      <c r="J93" s="106"/>
    </row>
    <row r="94" spans="1:10" ht="96">
      <c r="A94" s="102"/>
      <c r="B94" s="109">
        <v>1</v>
      </c>
      <c r="C94" s="119" t="s">
        <v>312</v>
      </c>
      <c r="D94" s="115" t="s">
        <v>135</v>
      </c>
      <c r="E94" s="168"/>
      <c r="F94" s="169"/>
      <c r="G94" s="116" t="s">
        <v>314</v>
      </c>
      <c r="H94" s="111">
        <v>23.53</v>
      </c>
      <c r="I94" s="113">
        <f t="shared" si="2"/>
        <v>23.53</v>
      </c>
      <c r="J94" s="106"/>
    </row>
    <row r="95" spans="1:10" ht="96">
      <c r="A95" s="102"/>
      <c r="B95" s="109">
        <v>4</v>
      </c>
      <c r="C95" s="119" t="s">
        <v>315</v>
      </c>
      <c r="D95" s="115" t="s">
        <v>162</v>
      </c>
      <c r="E95" s="168"/>
      <c r="F95" s="169"/>
      <c r="G95" s="116" t="s">
        <v>317</v>
      </c>
      <c r="H95" s="111">
        <v>27.21</v>
      </c>
      <c r="I95" s="113">
        <f t="shared" si="2"/>
        <v>108.84</v>
      </c>
      <c r="J95" s="106"/>
    </row>
    <row r="96" spans="1:10" ht="96">
      <c r="A96" s="102"/>
      <c r="B96" s="109">
        <v>1</v>
      </c>
      <c r="C96" s="119" t="s">
        <v>318</v>
      </c>
      <c r="D96" s="115" t="s">
        <v>135</v>
      </c>
      <c r="E96" s="168"/>
      <c r="F96" s="169"/>
      <c r="G96" s="116" t="s">
        <v>320</v>
      </c>
      <c r="H96" s="111">
        <v>27.21</v>
      </c>
      <c r="I96" s="113">
        <f t="shared" si="2"/>
        <v>27.21</v>
      </c>
      <c r="J96" s="106"/>
    </row>
    <row r="97" spans="1:10" ht="96">
      <c r="A97" s="102"/>
      <c r="B97" s="109">
        <v>1</v>
      </c>
      <c r="C97" s="119" t="s">
        <v>318</v>
      </c>
      <c r="D97" s="115" t="s">
        <v>225</v>
      </c>
      <c r="E97" s="168"/>
      <c r="F97" s="169"/>
      <c r="G97" s="116" t="s">
        <v>320</v>
      </c>
      <c r="H97" s="111">
        <v>27.21</v>
      </c>
      <c r="I97" s="113">
        <f t="shared" si="2"/>
        <v>27.21</v>
      </c>
      <c r="J97" s="106"/>
    </row>
    <row r="98" spans="1:10" ht="96">
      <c r="A98" s="102"/>
      <c r="B98" s="109">
        <v>1</v>
      </c>
      <c r="C98" s="119" t="s">
        <v>318</v>
      </c>
      <c r="D98" s="115" t="s">
        <v>241</v>
      </c>
      <c r="E98" s="168"/>
      <c r="F98" s="169"/>
      <c r="G98" s="116" t="s">
        <v>320</v>
      </c>
      <c r="H98" s="111">
        <v>27.21</v>
      </c>
      <c r="I98" s="113">
        <f t="shared" si="2"/>
        <v>27.21</v>
      </c>
      <c r="J98" s="106"/>
    </row>
    <row r="99" spans="1:10" ht="96">
      <c r="A99" s="102"/>
      <c r="B99" s="110">
        <v>1</v>
      </c>
      <c r="C99" s="120" t="s">
        <v>318</v>
      </c>
      <c r="D99" s="117" t="s">
        <v>324</v>
      </c>
      <c r="E99" s="170"/>
      <c r="F99" s="171"/>
      <c r="G99" s="118" t="s">
        <v>320</v>
      </c>
      <c r="H99" s="112">
        <v>27.21</v>
      </c>
      <c r="I99" s="114">
        <f t="shared" si="2"/>
        <v>27.21</v>
      </c>
      <c r="J99" s="106"/>
    </row>
  </sheetData>
  <mergeCells count="83">
    <mergeCell ref="I6:I7"/>
    <mergeCell ref="E24:F24"/>
    <mergeCell ref="I10:I11"/>
    <mergeCell ref="I14:I15"/>
    <mergeCell ref="E20:F20"/>
    <mergeCell ref="E21:F21"/>
    <mergeCell ref="E22:F22"/>
    <mergeCell ref="E23:F23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111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48" t="s">
        <v>11</v>
      </c>
      <c r="C2" s="141"/>
      <c r="D2" s="141"/>
      <c r="E2" s="141"/>
      <c r="F2" s="141"/>
      <c r="G2" s="141"/>
      <c r="H2" s="141"/>
      <c r="I2" s="141"/>
      <c r="J2" s="141"/>
      <c r="K2" s="141"/>
      <c r="L2" s="149" t="s">
        <v>17</v>
      </c>
      <c r="M2" s="103"/>
      <c r="O2">
        <v>12700.319999999996</v>
      </c>
      <c r="P2" t="s">
        <v>57</v>
      </c>
    </row>
    <row r="3" spans="1:16" ht="12.75" customHeight="1">
      <c r="A3" s="102"/>
      <c r="B3" s="142" t="s">
        <v>12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03"/>
      <c r="O3">
        <v>12700.319999999996</v>
      </c>
      <c r="P3" t="s">
        <v>58</v>
      </c>
    </row>
    <row r="4" spans="1:16" ht="12.75" customHeight="1">
      <c r="A4" s="102"/>
      <c r="B4" s="142" t="s">
        <v>13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03"/>
    </row>
    <row r="5" spans="1:16" ht="12.75" customHeight="1">
      <c r="A5" s="102"/>
      <c r="B5" s="142" t="s">
        <v>14</v>
      </c>
      <c r="C5" s="141"/>
      <c r="D5" s="141"/>
      <c r="E5" s="141"/>
      <c r="F5" s="141"/>
      <c r="G5" s="141"/>
      <c r="H5" s="141"/>
      <c r="I5" s="141"/>
      <c r="J5" s="141"/>
      <c r="K5" s="94"/>
      <c r="L5" s="94" t="s">
        <v>61</v>
      </c>
      <c r="M5" s="103"/>
    </row>
    <row r="6" spans="1:16" ht="12.75" customHeight="1">
      <c r="A6" s="102"/>
      <c r="B6" s="142" t="s">
        <v>15</v>
      </c>
      <c r="C6" s="141"/>
      <c r="D6" s="141"/>
      <c r="E6" s="141"/>
      <c r="F6" s="141"/>
      <c r="G6" s="141"/>
      <c r="H6" s="141"/>
      <c r="I6" s="141"/>
      <c r="J6" s="141"/>
      <c r="K6" s="182"/>
      <c r="L6" s="182" t="str">
        <f>IF(Invoice!K6&lt;&gt;"", Invoice!K6, "")</f>
        <v>54640</v>
      </c>
      <c r="M6" s="103"/>
    </row>
    <row r="7" spans="1:16" ht="12.75" customHeight="1">
      <c r="A7" s="102"/>
      <c r="B7" s="142" t="s">
        <v>16</v>
      </c>
      <c r="C7" s="141"/>
      <c r="D7" s="141"/>
      <c r="E7" s="141"/>
      <c r="F7" s="141"/>
      <c r="G7" s="141"/>
      <c r="H7" s="141"/>
      <c r="I7" s="141"/>
      <c r="J7" s="141"/>
      <c r="K7" s="183"/>
      <c r="L7" s="176"/>
      <c r="M7" s="103"/>
    </row>
    <row r="8" spans="1:16" ht="12.75" customHeight="1">
      <c r="A8" s="10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1"/>
      <c r="K9" s="141"/>
      <c r="L9" s="94" t="s">
        <v>75</v>
      </c>
      <c r="M9" s="103"/>
    </row>
    <row r="10" spans="1:16" ht="15" customHeight="1">
      <c r="A10" s="102"/>
      <c r="B10" s="102" t="s">
        <v>96</v>
      </c>
      <c r="C10" s="141"/>
      <c r="D10" s="141"/>
      <c r="E10" s="103"/>
      <c r="F10" s="141"/>
      <c r="G10" s="103"/>
      <c r="H10" s="104"/>
      <c r="I10" s="104" t="s">
        <v>96</v>
      </c>
      <c r="J10" s="141"/>
      <c r="K10" s="141"/>
      <c r="L10" s="172">
        <f>IF(Invoice!K10&lt;&gt;"",Invoice!K10,"")</f>
        <v>45447</v>
      </c>
      <c r="M10" s="103"/>
    </row>
    <row r="11" spans="1:16" ht="12.75" customHeight="1">
      <c r="A11" s="102"/>
      <c r="B11" s="102" t="s">
        <v>97</v>
      </c>
      <c r="C11" s="141"/>
      <c r="D11" s="141"/>
      <c r="E11" s="103"/>
      <c r="F11" s="141"/>
      <c r="G11" s="103"/>
      <c r="H11" s="104"/>
      <c r="I11" s="104" t="s">
        <v>97</v>
      </c>
      <c r="J11" s="141"/>
      <c r="K11" s="141"/>
      <c r="L11" s="173"/>
      <c r="M11" s="103"/>
    </row>
    <row r="12" spans="1:16" ht="12.75" customHeight="1">
      <c r="A12" s="102"/>
      <c r="B12" s="102" t="s">
        <v>98</v>
      </c>
      <c r="C12" s="141"/>
      <c r="D12" s="141"/>
      <c r="E12" s="103"/>
      <c r="F12" s="141"/>
      <c r="G12" s="103"/>
      <c r="H12" s="104"/>
      <c r="I12" s="104" t="s">
        <v>98</v>
      </c>
      <c r="J12" s="141"/>
      <c r="K12" s="141"/>
      <c r="L12" s="141"/>
      <c r="M12" s="103"/>
    </row>
    <row r="13" spans="1:16" ht="12.75" customHeight="1">
      <c r="A13" s="102"/>
      <c r="B13" s="102" t="s">
        <v>99</v>
      </c>
      <c r="C13" s="141"/>
      <c r="D13" s="141"/>
      <c r="E13" s="103"/>
      <c r="F13" s="141"/>
      <c r="G13" s="103"/>
      <c r="H13" s="104"/>
      <c r="I13" s="104" t="s">
        <v>99</v>
      </c>
      <c r="J13" s="141"/>
      <c r="K13" s="141"/>
      <c r="L13" s="94" t="s">
        <v>8</v>
      </c>
      <c r="M13" s="103"/>
    </row>
    <row r="14" spans="1:16" ht="15" customHeight="1">
      <c r="A14" s="102"/>
      <c r="B14" s="102" t="s">
        <v>28</v>
      </c>
      <c r="C14" s="141"/>
      <c r="D14" s="141"/>
      <c r="E14" s="103"/>
      <c r="F14" s="141"/>
      <c r="G14" s="103"/>
      <c r="H14" s="104"/>
      <c r="I14" s="104" t="s">
        <v>28</v>
      </c>
      <c r="J14" s="141"/>
      <c r="K14" s="141"/>
      <c r="L14" s="172">
        <v>45445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1"/>
      <c r="K15" s="141"/>
      <c r="L15" s="174"/>
      <c r="M15" s="103"/>
    </row>
    <row r="16" spans="1:16" ht="15" customHeight="1">
      <c r="A16" s="102"/>
      <c r="B16" s="141"/>
      <c r="C16" s="141"/>
      <c r="D16" s="141"/>
      <c r="E16" s="141"/>
      <c r="F16" s="141"/>
      <c r="G16" s="141"/>
      <c r="H16" s="141"/>
      <c r="I16" s="141"/>
      <c r="J16" s="145" t="s">
        <v>76</v>
      </c>
      <c r="K16" s="145" t="s">
        <v>76</v>
      </c>
      <c r="L16" s="150">
        <v>43009</v>
      </c>
      <c r="M16" s="103"/>
    </row>
    <row r="17" spans="1:13" ht="12.75" customHeight="1">
      <c r="A17" s="102"/>
      <c r="B17" s="141" t="s">
        <v>100</v>
      </c>
      <c r="C17" s="141"/>
      <c r="D17" s="141"/>
      <c r="E17" s="141"/>
      <c r="F17" s="141"/>
      <c r="G17" s="141"/>
      <c r="H17" s="141"/>
      <c r="I17" s="141"/>
      <c r="J17" s="145" t="s">
        <v>19</v>
      </c>
      <c r="K17" s="145" t="s">
        <v>19</v>
      </c>
      <c r="L17" s="150" t="str">
        <f>IF(Invoice!K17&lt;&gt;"",Invoice!K17,"")</f>
        <v>Sunny</v>
      </c>
      <c r="M17" s="103"/>
    </row>
    <row r="18" spans="1:13" ht="18" customHeight="1">
      <c r="A18" s="102"/>
      <c r="B18" s="141" t="s">
        <v>101</v>
      </c>
      <c r="C18" s="141"/>
      <c r="D18" s="141"/>
      <c r="E18" s="141"/>
      <c r="F18" s="141"/>
      <c r="G18" s="141"/>
      <c r="H18" s="141"/>
      <c r="I18" s="141"/>
      <c r="J18" s="143" t="s">
        <v>69</v>
      </c>
      <c r="K18" s="143" t="s">
        <v>69</v>
      </c>
      <c r="L18" s="99" t="s">
        <v>73</v>
      </c>
      <c r="M18" s="103"/>
    </row>
    <row r="19" spans="1:13" ht="12.75" customHeight="1">
      <c r="A19" s="102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78" t="s">
        <v>65</v>
      </c>
      <c r="H20" s="179"/>
      <c r="I20" s="95" t="s">
        <v>45</v>
      </c>
      <c r="J20" s="95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80"/>
      <c r="H21" s="181"/>
      <c r="I21" s="107" t="s">
        <v>18</v>
      </c>
      <c r="J21" s="107"/>
      <c r="K21" s="107"/>
      <c r="L21" s="107"/>
      <c r="M21" s="103"/>
    </row>
    <row r="22" spans="1:13" ht="24" customHeight="1">
      <c r="A22" s="102"/>
      <c r="B22" s="109">
        <f>'Tax Invoice'!D18</f>
        <v>74</v>
      </c>
      <c r="C22" s="119" t="s">
        <v>102</v>
      </c>
      <c r="D22" s="115" t="s">
        <v>102</v>
      </c>
      <c r="E22" s="123" t="s">
        <v>103</v>
      </c>
      <c r="F22" s="115"/>
      <c r="G22" s="168"/>
      <c r="H22" s="169"/>
      <c r="I22" s="116" t="s">
        <v>104</v>
      </c>
      <c r="J22" s="111">
        <f t="shared" ref="J22:J53" si="0">ROUNDUP(K22*$O$1,2)</f>
        <v>12.5</v>
      </c>
      <c r="K22" s="111">
        <v>12.5</v>
      </c>
      <c r="L22" s="113">
        <f t="shared" ref="L22:L53" si="1">J22*B22</f>
        <v>925</v>
      </c>
      <c r="M22" s="106"/>
    </row>
    <row r="23" spans="1:13" ht="24" customHeight="1">
      <c r="A23" s="102"/>
      <c r="B23" s="109">
        <f>'Tax Invoice'!D19</f>
        <v>6</v>
      </c>
      <c r="C23" s="119" t="s">
        <v>105</v>
      </c>
      <c r="D23" s="115" t="s">
        <v>105</v>
      </c>
      <c r="E23" s="123" t="s">
        <v>106</v>
      </c>
      <c r="F23" s="115" t="s">
        <v>107</v>
      </c>
      <c r="G23" s="168"/>
      <c r="H23" s="169"/>
      <c r="I23" s="116" t="s">
        <v>108</v>
      </c>
      <c r="J23" s="111">
        <f t="shared" si="0"/>
        <v>12.5</v>
      </c>
      <c r="K23" s="111">
        <v>12.5</v>
      </c>
      <c r="L23" s="113">
        <f t="shared" si="1"/>
        <v>75</v>
      </c>
      <c r="M23" s="106"/>
    </row>
    <row r="24" spans="1:13" ht="24" customHeight="1">
      <c r="A24" s="102"/>
      <c r="B24" s="109">
        <f>'Tax Invoice'!D20</f>
        <v>6</v>
      </c>
      <c r="C24" s="119" t="s">
        <v>105</v>
      </c>
      <c r="D24" s="115" t="s">
        <v>105</v>
      </c>
      <c r="E24" s="123" t="s">
        <v>109</v>
      </c>
      <c r="F24" s="115" t="s">
        <v>110</v>
      </c>
      <c r="G24" s="168"/>
      <c r="H24" s="169"/>
      <c r="I24" s="116" t="s">
        <v>108</v>
      </c>
      <c r="J24" s="111">
        <f t="shared" si="0"/>
        <v>12.5</v>
      </c>
      <c r="K24" s="111">
        <v>12.5</v>
      </c>
      <c r="L24" s="113">
        <f t="shared" si="1"/>
        <v>75</v>
      </c>
      <c r="M24" s="106"/>
    </row>
    <row r="25" spans="1:13" ht="24" customHeight="1">
      <c r="A25" s="102"/>
      <c r="B25" s="109">
        <f>'Tax Invoice'!D21</f>
        <v>16</v>
      </c>
      <c r="C25" s="119" t="s">
        <v>111</v>
      </c>
      <c r="D25" s="115" t="s">
        <v>111</v>
      </c>
      <c r="E25" s="123" t="s">
        <v>112</v>
      </c>
      <c r="F25" s="115" t="s">
        <v>107</v>
      </c>
      <c r="G25" s="168"/>
      <c r="H25" s="169"/>
      <c r="I25" s="116" t="s">
        <v>113</v>
      </c>
      <c r="J25" s="111">
        <f t="shared" si="0"/>
        <v>12.5</v>
      </c>
      <c r="K25" s="111">
        <v>12.5</v>
      </c>
      <c r="L25" s="113">
        <f t="shared" si="1"/>
        <v>200</v>
      </c>
      <c r="M25" s="106"/>
    </row>
    <row r="26" spans="1:13" ht="24" customHeight="1">
      <c r="A26" s="102"/>
      <c r="B26" s="109">
        <f>'Tax Invoice'!D22</f>
        <v>1</v>
      </c>
      <c r="C26" s="119" t="s">
        <v>111</v>
      </c>
      <c r="D26" s="115" t="s">
        <v>111</v>
      </c>
      <c r="E26" s="123" t="s">
        <v>114</v>
      </c>
      <c r="F26" s="115" t="s">
        <v>110</v>
      </c>
      <c r="G26" s="168"/>
      <c r="H26" s="169"/>
      <c r="I26" s="116" t="s">
        <v>113</v>
      </c>
      <c r="J26" s="111">
        <f t="shared" si="0"/>
        <v>12.5</v>
      </c>
      <c r="K26" s="111">
        <v>12.5</v>
      </c>
      <c r="L26" s="113">
        <f t="shared" si="1"/>
        <v>12.5</v>
      </c>
      <c r="M26" s="106"/>
    </row>
    <row r="27" spans="1:13" ht="24" customHeight="1">
      <c r="A27" s="102"/>
      <c r="B27" s="109">
        <f>'Tax Invoice'!D23</f>
        <v>6</v>
      </c>
      <c r="C27" s="119" t="s">
        <v>111</v>
      </c>
      <c r="D27" s="115" t="s">
        <v>111</v>
      </c>
      <c r="E27" s="123" t="s">
        <v>115</v>
      </c>
      <c r="F27" s="115" t="s">
        <v>116</v>
      </c>
      <c r="G27" s="168"/>
      <c r="H27" s="169"/>
      <c r="I27" s="116" t="s">
        <v>113</v>
      </c>
      <c r="J27" s="111">
        <f t="shared" si="0"/>
        <v>12.5</v>
      </c>
      <c r="K27" s="111">
        <v>12.5</v>
      </c>
      <c r="L27" s="113">
        <f t="shared" si="1"/>
        <v>75</v>
      </c>
      <c r="M27" s="106"/>
    </row>
    <row r="28" spans="1:13" ht="24" customHeight="1">
      <c r="A28" s="102"/>
      <c r="B28" s="109">
        <f>'Tax Invoice'!D24</f>
        <v>1</v>
      </c>
      <c r="C28" s="119" t="s">
        <v>111</v>
      </c>
      <c r="D28" s="115" t="s">
        <v>111</v>
      </c>
      <c r="E28" s="123" t="s">
        <v>117</v>
      </c>
      <c r="F28" s="115" t="s">
        <v>118</v>
      </c>
      <c r="G28" s="168"/>
      <c r="H28" s="169"/>
      <c r="I28" s="116" t="s">
        <v>113</v>
      </c>
      <c r="J28" s="111">
        <f t="shared" si="0"/>
        <v>12.5</v>
      </c>
      <c r="K28" s="111">
        <v>12.5</v>
      </c>
      <c r="L28" s="113">
        <f t="shared" si="1"/>
        <v>12.5</v>
      </c>
      <c r="M28" s="106"/>
    </row>
    <row r="29" spans="1:13" ht="24" customHeight="1">
      <c r="A29" s="102"/>
      <c r="B29" s="109">
        <f>'Tax Invoice'!D25</f>
        <v>1</v>
      </c>
      <c r="C29" s="119" t="s">
        <v>111</v>
      </c>
      <c r="D29" s="115" t="s">
        <v>111</v>
      </c>
      <c r="E29" s="123" t="s">
        <v>119</v>
      </c>
      <c r="F29" s="115" t="s">
        <v>120</v>
      </c>
      <c r="G29" s="168"/>
      <c r="H29" s="169"/>
      <c r="I29" s="116" t="s">
        <v>113</v>
      </c>
      <c r="J29" s="111">
        <f t="shared" si="0"/>
        <v>12.5</v>
      </c>
      <c r="K29" s="111">
        <v>12.5</v>
      </c>
      <c r="L29" s="113">
        <f t="shared" si="1"/>
        <v>12.5</v>
      </c>
      <c r="M29" s="106"/>
    </row>
    <row r="30" spans="1:13" ht="24" customHeight="1">
      <c r="A30" s="102"/>
      <c r="B30" s="109">
        <f>'Tax Invoice'!D26</f>
        <v>2</v>
      </c>
      <c r="C30" s="119" t="s">
        <v>121</v>
      </c>
      <c r="D30" s="115" t="s">
        <v>121</v>
      </c>
      <c r="E30" s="123" t="s">
        <v>122</v>
      </c>
      <c r="F30" s="115" t="s">
        <v>123</v>
      </c>
      <c r="G30" s="168" t="s">
        <v>124</v>
      </c>
      <c r="H30" s="169"/>
      <c r="I30" s="116" t="s">
        <v>125</v>
      </c>
      <c r="J30" s="111">
        <f t="shared" si="0"/>
        <v>6.99</v>
      </c>
      <c r="K30" s="111">
        <v>6.99</v>
      </c>
      <c r="L30" s="113">
        <f t="shared" si="1"/>
        <v>13.98</v>
      </c>
      <c r="M30" s="106"/>
    </row>
    <row r="31" spans="1:13" ht="24" customHeight="1">
      <c r="A31" s="102"/>
      <c r="B31" s="109">
        <f>'Tax Invoice'!D27</f>
        <v>2</v>
      </c>
      <c r="C31" s="119" t="s">
        <v>121</v>
      </c>
      <c r="D31" s="115" t="s">
        <v>121</v>
      </c>
      <c r="E31" s="123" t="s">
        <v>126</v>
      </c>
      <c r="F31" s="115" t="s">
        <v>123</v>
      </c>
      <c r="G31" s="168" t="s">
        <v>127</v>
      </c>
      <c r="H31" s="169"/>
      <c r="I31" s="116" t="s">
        <v>125</v>
      </c>
      <c r="J31" s="111">
        <f t="shared" si="0"/>
        <v>6.99</v>
      </c>
      <c r="K31" s="111">
        <v>6.99</v>
      </c>
      <c r="L31" s="113">
        <f t="shared" si="1"/>
        <v>13.98</v>
      </c>
      <c r="M31" s="106"/>
    </row>
    <row r="32" spans="1:13" ht="24" customHeight="1">
      <c r="A32" s="102"/>
      <c r="B32" s="109">
        <f>'Tax Invoice'!D28</f>
        <v>8</v>
      </c>
      <c r="C32" s="119" t="s">
        <v>128</v>
      </c>
      <c r="D32" s="115" t="s">
        <v>128</v>
      </c>
      <c r="E32" s="123" t="s">
        <v>129</v>
      </c>
      <c r="F32" s="115" t="s">
        <v>130</v>
      </c>
      <c r="G32" s="168" t="s">
        <v>107</v>
      </c>
      <c r="H32" s="169"/>
      <c r="I32" s="116" t="s">
        <v>131</v>
      </c>
      <c r="J32" s="111">
        <f t="shared" si="0"/>
        <v>16.91</v>
      </c>
      <c r="K32" s="111">
        <v>16.91</v>
      </c>
      <c r="L32" s="113">
        <f t="shared" si="1"/>
        <v>135.28</v>
      </c>
      <c r="M32" s="106"/>
    </row>
    <row r="33" spans="1:13" ht="24" customHeight="1">
      <c r="A33" s="102"/>
      <c r="B33" s="109">
        <f>'Tax Invoice'!D29</f>
        <v>32</v>
      </c>
      <c r="C33" s="119" t="s">
        <v>132</v>
      </c>
      <c r="D33" s="115" t="s">
        <v>132</v>
      </c>
      <c r="E33" s="123" t="s">
        <v>133</v>
      </c>
      <c r="F33" s="115" t="s">
        <v>134</v>
      </c>
      <c r="G33" s="168" t="s">
        <v>135</v>
      </c>
      <c r="H33" s="169"/>
      <c r="I33" s="116" t="s">
        <v>136</v>
      </c>
      <c r="J33" s="111">
        <f t="shared" si="0"/>
        <v>21.69</v>
      </c>
      <c r="K33" s="111">
        <v>21.69</v>
      </c>
      <c r="L33" s="113">
        <f t="shared" si="1"/>
        <v>694.08</v>
      </c>
      <c r="M33" s="106"/>
    </row>
    <row r="34" spans="1:13" ht="24" customHeight="1">
      <c r="A34" s="102"/>
      <c r="B34" s="109">
        <f>'Tax Invoice'!D30</f>
        <v>4</v>
      </c>
      <c r="C34" s="119" t="s">
        <v>132</v>
      </c>
      <c r="D34" s="115" t="s">
        <v>132</v>
      </c>
      <c r="E34" s="123" t="s">
        <v>137</v>
      </c>
      <c r="F34" s="115" t="s">
        <v>124</v>
      </c>
      <c r="G34" s="168" t="s">
        <v>135</v>
      </c>
      <c r="H34" s="169"/>
      <c r="I34" s="116" t="s">
        <v>136</v>
      </c>
      <c r="J34" s="111">
        <f t="shared" si="0"/>
        <v>21.69</v>
      </c>
      <c r="K34" s="111">
        <v>21.69</v>
      </c>
      <c r="L34" s="113">
        <f t="shared" si="1"/>
        <v>86.76</v>
      </c>
      <c r="M34" s="106"/>
    </row>
    <row r="35" spans="1:13" ht="36" customHeight="1">
      <c r="A35" s="102"/>
      <c r="B35" s="109">
        <f>'Tax Invoice'!D31</f>
        <v>1</v>
      </c>
      <c r="C35" s="119" t="s">
        <v>138</v>
      </c>
      <c r="D35" s="115" t="s">
        <v>138</v>
      </c>
      <c r="E35" s="123" t="s">
        <v>139</v>
      </c>
      <c r="F35" s="115" t="s">
        <v>140</v>
      </c>
      <c r="G35" s="168"/>
      <c r="H35" s="169"/>
      <c r="I35" s="116" t="s">
        <v>328</v>
      </c>
      <c r="J35" s="111">
        <f t="shared" si="0"/>
        <v>32.729999999999997</v>
      </c>
      <c r="K35" s="111">
        <v>32.729999999999997</v>
      </c>
      <c r="L35" s="113">
        <f t="shared" si="1"/>
        <v>32.729999999999997</v>
      </c>
      <c r="M35" s="106"/>
    </row>
    <row r="36" spans="1:13" ht="36" customHeight="1">
      <c r="A36" s="102"/>
      <c r="B36" s="109">
        <f>'Tax Invoice'!D32</f>
        <v>3</v>
      </c>
      <c r="C36" s="119" t="s">
        <v>141</v>
      </c>
      <c r="D36" s="115" t="s">
        <v>141</v>
      </c>
      <c r="E36" s="123" t="s">
        <v>142</v>
      </c>
      <c r="F36" s="115" t="s">
        <v>130</v>
      </c>
      <c r="G36" s="168" t="s">
        <v>107</v>
      </c>
      <c r="H36" s="169"/>
      <c r="I36" s="116" t="s">
        <v>143</v>
      </c>
      <c r="J36" s="111">
        <f t="shared" si="0"/>
        <v>61.04</v>
      </c>
      <c r="K36" s="111">
        <v>61.04</v>
      </c>
      <c r="L36" s="113">
        <f t="shared" si="1"/>
        <v>183.12</v>
      </c>
      <c r="M36" s="106"/>
    </row>
    <row r="37" spans="1:13" ht="12.75" customHeight="1">
      <c r="A37" s="102"/>
      <c r="B37" s="109">
        <f>'Tax Invoice'!D33</f>
        <v>4</v>
      </c>
      <c r="C37" s="119" t="s">
        <v>144</v>
      </c>
      <c r="D37" s="115" t="s">
        <v>325</v>
      </c>
      <c r="E37" s="123" t="s">
        <v>145</v>
      </c>
      <c r="F37" s="115" t="s">
        <v>146</v>
      </c>
      <c r="G37" s="168"/>
      <c r="H37" s="169"/>
      <c r="I37" s="116" t="s">
        <v>147</v>
      </c>
      <c r="J37" s="111">
        <f t="shared" si="0"/>
        <v>9.19</v>
      </c>
      <c r="K37" s="111">
        <v>9.19</v>
      </c>
      <c r="L37" s="113">
        <f t="shared" si="1"/>
        <v>36.76</v>
      </c>
      <c r="M37" s="106"/>
    </row>
    <row r="38" spans="1:13" ht="24" customHeight="1">
      <c r="A38" s="102"/>
      <c r="B38" s="109">
        <f>'Tax Invoice'!D34</f>
        <v>4</v>
      </c>
      <c r="C38" s="119" t="s">
        <v>148</v>
      </c>
      <c r="D38" s="115" t="s">
        <v>148</v>
      </c>
      <c r="E38" s="123" t="s">
        <v>149</v>
      </c>
      <c r="F38" s="115" t="s">
        <v>150</v>
      </c>
      <c r="G38" s="168" t="s">
        <v>135</v>
      </c>
      <c r="H38" s="169"/>
      <c r="I38" s="116" t="s">
        <v>151</v>
      </c>
      <c r="J38" s="111">
        <f t="shared" si="0"/>
        <v>27.21</v>
      </c>
      <c r="K38" s="111">
        <v>27.21</v>
      </c>
      <c r="L38" s="113">
        <f t="shared" si="1"/>
        <v>108.84</v>
      </c>
      <c r="M38" s="106"/>
    </row>
    <row r="39" spans="1:13" ht="24" customHeight="1">
      <c r="A39" s="102"/>
      <c r="B39" s="109">
        <f>'Tax Invoice'!D35</f>
        <v>6</v>
      </c>
      <c r="C39" s="119" t="s">
        <v>152</v>
      </c>
      <c r="D39" s="115" t="s">
        <v>152</v>
      </c>
      <c r="E39" s="123" t="s">
        <v>153</v>
      </c>
      <c r="F39" s="115" t="s">
        <v>154</v>
      </c>
      <c r="G39" s="168" t="s">
        <v>135</v>
      </c>
      <c r="H39" s="169"/>
      <c r="I39" s="116" t="s">
        <v>155</v>
      </c>
      <c r="J39" s="111">
        <f t="shared" si="0"/>
        <v>27.21</v>
      </c>
      <c r="K39" s="111">
        <v>27.21</v>
      </c>
      <c r="L39" s="113">
        <f t="shared" si="1"/>
        <v>163.26</v>
      </c>
      <c r="M39" s="106"/>
    </row>
    <row r="40" spans="1:13" ht="24" customHeight="1">
      <c r="A40" s="102"/>
      <c r="B40" s="109">
        <f>'Tax Invoice'!D36</f>
        <v>4</v>
      </c>
      <c r="C40" s="119" t="s">
        <v>156</v>
      </c>
      <c r="D40" s="115" t="s">
        <v>156</v>
      </c>
      <c r="E40" s="123" t="s">
        <v>157</v>
      </c>
      <c r="F40" s="115" t="s">
        <v>130</v>
      </c>
      <c r="G40" s="168" t="s">
        <v>158</v>
      </c>
      <c r="H40" s="169"/>
      <c r="I40" s="116" t="s">
        <v>159</v>
      </c>
      <c r="J40" s="111">
        <f t="shared" si="0"/>
        <v>41.55</v>
      </c>
      <c r="K40" s="111">
        <v>41.55</v>
      </c>
      <c r="L40" s="113">
        <f t="shared" si="1"/>
        <v>166.2</v>
      </c>
      <c r="M40" s="106"/>
    </row>
    <row r="41" spans="1:13" ht="24" customHeight="1">
      <c r="A41" s="102"/>
      <c r="B41" s="109">
        <f>'Tax Invoice'!D37</f>
        <v>4</v>
      </c>
      <c r="C41" s="119" t="s">
        <v>160</v>
      </c>
      <c r="D41" s="115" t="s">
        <v>160</v>
      </c>
      <c r="E41" s="123" t="s">
        <v>161</v>
      </c>
      <c r="F41" s="115" t="s">
        <v>162</v>
      </c>
      <c r="G41" s="168"/>
      <c r="H41" s="169"/>
      <c r="I41" s="116" t="s">
        <v>329</v>
      </c>
      <c r="J41" s="111">
        <f t="shared" si="0"/>
        <v>10.66</v>
      </c>
      <c r="K41" s="111">
        <v>10.66</v>
      </c>
      <c r="L41" s="113">
        <f t="shared" si="1"/>
        <v>42.64</v>
      </c>
      <c r="M41" s="106"/>
    </row>
    <row r="42" spans="1:13" ht="24" customHeight="1">
      <c r="A42" s="102"/>
      <c r="B42" s="109">
        <f>'Tax Invoice'!D38</f>
        <v>16</v>
      </c>
      <c r="C42" s="119" t="s">
        <v>163</v>
      </c>
      <c r="D42" s="115" t="s">
        <v>163</v>
      </c>
      <c r="E42" s="123" t="s">
        <v>164</v>
      </c>
      <c r="F42" s="115" t="s">
        <v>124</v>
      </c>
      <c r="G42" s="168"/>
      <c r="H42" s="169"/>
      <c r="I42" s="116" t="s">
        <v>165</v>
      </c>
      <c r="J42" s="111">
        <f t="shared" si="0"/>
        <v>5.15</v>
      </c>
      <c r="K42" s="111">
        <v>5.15</v>
      </c>
      <c r="L42" s="113">
        <f t="shared" si="1"/>
        <v>82.4</v>
      </c>
      <c r="M42" s="106"/>
    </row>
    <row r="43" spans="1:13" ht="24" customHeight="1">
      <c r="A43" s="102"/>
      <c r="B43" s="109">
        <f>'Tax Invoice'!D39</f>
        <v>4</v>
      </c>
      <c r="C43" s="119" t="s">
        <v>166</v>
      </c>
      <c r="D43" s="115" t="s">
        <v>166</v>
      </c>
      <c r="E43" s="123" t="s">
        <v>167</v>
      </c>
      <c r="F43" s="115" t="s">
        <v>134</v>
      </c>
      <c r="G43" s="168"/>
      <c r="H43" s="169"/>
      <c r="I43" s="116" t="s">
        <v>168</v>
      </c>
      <c r="J43" s="111">
        <f t="shared" si="0"/>
        <v>6.99</v>
      </c>
      <c r="K43" s="111">
        <v>6.99</v>
      </c>
      <c r="L43" s="113">
        <f t="shared" si="1"/>
        <v>27.96</v>
      </c>
      <c r="M43" s="106"/>
    </row>
    <row r="44" spans="1:13" ht="24" customHeight="1">
      <c r="A44" s="102"/>
      <c r="B44" s="109">
        <f>'Tax Invoice'!D40</f>
        <v>6</v>
      </c>
      <c r="C44" s="119" t="s">
        <v>169</v>
      </c>
      <c r="D44" s="115" t="s">
        <v>169</v>
      </c>
      <c r="E44" s="123" t="s">
        <v>170</v>
      </c>
      <c r="F44" s="115" t="s">
        <v>123</v>
      </c>
      <c r="G44" s="168" t="s">
        <v>124</v>
      </c>
      <c r="H44" s="169"/>
      <c r="I44" s="116" t="s">
        <v>171</v>
      </c>
      <c r="J44" s="111">
        <f t="shared" si="0"/>
        <v>6.99</v>
      </c>
      <c r="K44" s="111">
        <v>6.99</v>
      </c>
      <c r="L44" s="113">
        <f t="shared" si="1"/>
        <v>41.94</v>
      </c>
      <c r="M44" s="106"/>
    </row>
    <row r="45" spans="1:13" ht="24" customHeight="1">
      <c r="A45" s="102"/>
      <c r="B45" s="109">
        <f>'Tax Invoice'!D41</f>
        <v>2</v>
      </c>
      <c r="C45" s="119" t="s">
        <v>172</v>
      </c>
      <c r="D45" s="115" t="s">
        <v>172</v>
      </c>
      <c r="E45" s="123" t="s">
        <v>173</v>
      </c>
      <c r="F45" s="115" t="s">
        <v>134</v>
      </c>
      <c r="G45" s="168"/>
      <c r="H45" s="169"/>
      <c r="I45" s="116" t="s">
        <v>174</v>
      </c>
      <c r="J45" s="111">
        <f t="shared" si="0"/>
        <v>14.34</v>
      </c>
      <c r="K45" s="111">
        <v>14.34</v>
      </c>
      <c r="L45" s="113">
        <f t="shared" si="1"/>
        <v>28.68</v>
      </c>
      <c r="M45" s="106"/>
    </row>
    <row r="46" spans="1:13" ht="24" customHeight="1">
      <c r="A46" s="102"/>
      <c r="B46" s="109">
        <f>'Tax Invoice'!D42</f>
        <v>4</v>
      </c>
      <c r="C46" s="119" t="s">
        <v>175</v>
      </c>
      <c r="D46" s="115" t="s">
        <v>175</v>
      </c>
      <c r="E46" s="123" t="s">
        <v>176</v>
      </c>
      <c r="F46" s="115" t="s">
        <v>124</v>
      </c>
      <c r="G46" s="168"/>
      <c r="H46" s="169"/>
      <c r="I46" s="116" t="s">
        <v>177</v>
      </c>
      <c r="J46" s="111">
        <f t="shared" si="0"/>
        <v>29.05</v>
      </c>
      <c r="K46" s="111">
        <v>29.05</v>
      </c>
      <c r="L46" s="113">
        <f t="shared" si="1"/>
        <v>116.2</v>
      </c>
      <c r="M46" s="106"/>
    </row>
    <row r="47" spans="1:13" ht="24" customHeight="1">
      <c r="A47" s="102"/>
      <c r="B47" s="109">
        <f>'Tax Invoice'!D43</f>
        <v>5</v>
      </c>
      <c r="C47" s="119" t="s">
        <v>175</v>
      </c>
      <c r="D47" s="115" t="s">
        <v>175</v>
      </c>
      <c r="E47" s="123" t="s">
        <v>178</v>
      </c>
      <c r="F47" s="115" t="s">
        <v>127</v>
      </c>
      <c r="G47" s="168"/>
      <c r="H47" s="169"/>
      <c r="I47" s="116" t="s">
        <v>177</v>
      </c>
      <c r="J47" s="111">
        <f t="shared" si="0"/>
        <v>29.05</v>
      </c>
      <c r="K47" s="111">
        <v>29.05</v>
      </c>
      <c r="L47" s="113">
        <f t="shared" si="1"/>
        <v>145.25</v>
      </c>
      <c r="M47" s="106"/>
    </row>
    <row r="48" spans="1:13" ht="24" customHeight="1">
      <c r="A48" s="102"/>
      <c r="B48" s="109">
        <f>'Tax Invoice'!D44</f>
        <v>16</v>
      </c>
      <c r="C48" s="119" t="s">
        <v>179</v>
      </c>
      <c r="D48" s="115" t="s">
        <v>179</v>
      </c>
      <c r="E48" s="123" t="s">
        <v>180</v>
      </c>
      <c r="F48" s="115" t="s">
        <v>134</v>
      </c>
      <c r="G48" s="168" t="s">
        <v>181</v>
      </c>
      <c r="H48" s="169"/>
      <c r="I48" s="116" t="s">
        <v>182</v>
      </c>
      <c r="J48" s="111">
        <f t="shared" si="0"/>
        <v>21.69</v>
      </c>
      <c r="K48" s="111">
        <v>21.69</v>
      </c>
      <c r="L48" s="113">
        <f t="shared" si="1"/>
        <v>347.04</v>
      </c>
      <c r="M48" s="106"/>
    </row>
    <row r="49" spans="1:13" ht="24" customHeight="1">
      <c r="A49" s="102"/>
      <c r="B49" s="109">
        <f>'Tax Invoice'!D45</f>
        <v>4</v>
      </c>
      <c r="C49" s="119" t="s">
        <v>179</v>
      </c>
      <c r="D49" s="115" t="s">
        <v>179</v>
      </c>
      <c r="E49" s="123" t="s">
        <v>183</v>
      </c>
      <c r="F49" s="115" t="s">
        <v>127</v>
      </c>
      <c r="G49" s="168" t="s">
        <v>135</v>
      </c>
      <c r="H49" s="169"/>
      <c r="I49" s="116" t="s">
        <v>182</v>
      </c>
      <c r="J49" s="111">
        <f t="shared" si="0"/>
        <v>21.69</v>
      </c>
      <c r="K49" s="111">
        <v>21.69</v>
      </c>
      <c r="L49" s="113">
        <f t="shared" si="1"/>
        <v>86.76</v>
      </c>
      <c r="M49" s="106"/>
    </row>
    <row r="50" spans="1:13" ht="24" customHeight="1">
      <c r="A50" s="102"/>
      <c r="B50" s="109">
        <f>'Tax Invoice'!D46</f>
        <v>6</v>
      </c>
      <c r="C50" s="119" t="s">
        <v>179</v>
      </c>
      <c r="D50" s="115" t="s">
        <v>179</v>
      </c>
      <c r="E50" s="123" t="s">
        <v>184</v>
      </c>
      <c r="F50" s="115" t="s">
        <v>127</v>
      </c>
      <c r="G50" s="168" t="s">
        <v>181</v>
      </c>
      <c r="H50" s="169"/>
      <c r="I50" s="116" t="s">
        <v>182</v>
      </c>
      <c r="J50" s="111">
        <f t="shared" si="0"/>
        <v>21.69</v>
      </c>
      <c r="K50" s="111">
        <v>21.69</v>
      </c>
      <c r="L50" s="113">
        <f t="shared" si="1"/>
        <v>130.14000000000001</v>
      </c>
      <c r="M50" s="106"/>
    </row>
    <row r="51" spans="1:13" ht="24" customHeight="1">
      <c r="A51" s="102"/>
      <c r="B51" s="109">
        <f>'Tax Invoice'!D47</f>
        <v>4</v>
      </c>
      <c r="C51" s="119" t="s">
        <v>185</v>
      </c>
      <c r="D51" s="115" t="s">
        <v>185</v>
      </c>
      <c r="E51" s="123" t="s">
        <v>186</v>
      </c>
      <c r="F51" s="115" t="s">
        <v>134</v>
      </c>
      <c r="G51" s="168"/>
      <c r="H51" s="169"/>
      <c r="I51" s="116" t="s">
        <v>187</v>
      </c>
      <c r="J51" s="111">
        <f t="shared" si="0"/>
        <v>21.69</v>
      </c>
      <c r="K51" s="111">
        <v>21.69</v>
      </c>
      <c r="L51" s="113">
        <f t="shared" si="1"/>
        <v>86.76</v>
      </c>
      <c r="M51" s="106"/>
    </row>
    <row r="52" spans="1:13" ht="24" customHeight="1">
      <c r="A52" s="102"/>
      <c r="B52" s="109">
        <f>'Tax Invoice'!D48</f>
        <v>1</v>
      </c>
      <c r="C52" s="119" t="s">
        <v>185</v>
      </c>
      <c r="D52" s="115" t="s">
        <v>185</v>
      </c>
      <c r="E52" s="123" t="s">
        <v>188</v>
      </c>
      <c r="F52" s="115" t="s">
        <v>124</v>
      </c>
      <c r="G52" s="168"/>
      <c r="H52" s="169"/>
      <c r="I52" s="116" t="s">
        <v>187</v>
      </c>
      <c r="J52" s="111">
        <f t="shared" si="0"/>
        <v>21.69</v>
      </c>
      <c r="K52" s="111">
        <v>21.69</v>
      </c>
      <c r="L52" s="113">
        <f t="shared" si="1"/>
        <v>21.69</v>
      </c>
      <c r="M52" s="106"/>
    </row>
    <row r="53" spans="1:13" ht="24" customHeight="1">
      <c r="A53" s="102"/>
      <c r="B53" s="109">
        <f>'Tax Invoice'!D49</f>
        <v>6</v>
      </c>
      <c r="C53" s="119" t="s">
        <v>189</v>
      </c>
      <c r="D53" s="115" t="s">
        <v>189</v>
      </c>
      <c r="E53" s="123" t="s">
        <v>190</v>
      </c>
      <c r="F53" s="115" t="s">
        <v>191</v>
      </c>
      <c r="G53" s="168" t="s">
        <v>135</v>
      </c>
      <c r="H53" s="169"/>
      <c r="I53" s="116" t="s">
        <v>330</v>
      </c>
      <c r="J53" s="111">
        <f t="shared" si="0"/>
        <v>54.79</v>
      </c>
      <c r="K53" s="111">
        <v>54.79</v>
      </c>
      <c r="L53" s="113">
        <f t="shared" si="1"/>
        <v>328.74</v>
      </c>
      <c r="M53" s="106"/>
    </row>
    <row r="54" spans="1:13" ht="12.75" customHeight="1">
      <c r="A54" s="102"/>
      <c r="B54" s="109">
        <f>'Tax Invoice'!D50</f>
        <v>24</v>
      </c>
      <c r="C54" s="119" t="s">
        <v>192</v>
      </c>
      <c r="D54" s="115" t="s">
        <v>192</v>
      </c>
      <c r="E54" s="123" t="s">
        <v>193</v>
      </c>
      <c r="F54" s="115" t="s">
        <v>134</v>
      </c>
      <c r="G54" s="168"/>
      <c r="H54" s="169"/>
      <c r="I54" s="116" t="s">
        <v>194</v>
      </c>
      <c r="J54" s="111">
        <f t="shared" ref="J54:J85" si="2">ROUNDUP(K54*$O$1,2)</f>
        <v>10.66</v>
      </c>
      <c r="K54" s="111">
        <v>10.66</v>
      </c>
      <c r="L54" s="113">
        <f t="shared" ref="L54:L85" si="3">J54*B54</f>
        <v>255.84</v>
      </c>
      <c r="M54" s="106"/>
    </row>
    <row r="55" spans="1:13" ht="12.75" customHeight="1">
      <c r="A55" s="102"/>
      <c r="B55" s="109">
        <f>'Tax Invoice'!D51</f>
        <v>16</v>
      </c>
      <c r="C55" s="119" t="s">
        <v>192</v>
      </c>
      <c r="D55" s="115" t="s">
        <v>192</v>
      </c>
      <c r="E55" s="123" t="s">
        <v>195</v>
      </c>
      <c r="F55" s="115" t="s">
        <v>196</v>
      </c>
      <c r="G55" s="168"/>
      <c r="H55" s="169"/>
      <c r="I55" s="116" t="s">
        <v>194</v>
      </c>
      <c r="J55" s="111">
        <f t="shared" si="2"/>
        <v>10.66</v>
      </c>
      <c r="K55" s="111">
        <v>10.66</v>
      </c>
      <c r="L55" s="113">
        <f t="shared" si="3"/>
        <v>170.56</v>
      </c>
      <c r="M55" s="106"/>
    </row>
    <row r="56" spans="1:13" ht="12.75" customHeight="1">
      <c r="A56" s="102"/>
      <c r="B56" s="109">
        <f>'Tax Invoice'!D52</f>
        <v>8</v>
      </c>
      <c r="C56" s="119" t="s">
        <v>197</v>
      </c>
      <c r="D56" s="115" t="s">
        <v>197</v>
      </c>
      <c r="E56" s="123" t="s">
        <v>198</v>
      </c>
      <c r="F56" s="115" t="s">
        <v>127</v>
      </c>
      <c r="G56" s="168"/>
      <c r="H56" s="169"/>
      <c r="I56" s="116" t="s">
        <v>199</v>
      </c>
      <c r="J56" s="111">
        <f t="shared" si="2"/>
        <v>11.4</v>
      </c>
      <c r="K56" s="111">
        <v>11.4</v>
      </c>
      <c r="L56" s="113">
        <f t="shared" si="3"/>
        <v>91.2</v>
      </c>
      <c r="M56" s="106"/>
    </row>
    <row r="57" spans="1:13" ht="24" customHeight="1">
      <c r="A57" s="102"/>
      <c r="B57" s="109">
        <f>'Tax Invoice'!D53</f>
        <v>5</v>
      </c>
      <c r="C57" s="119" t="s">
        <v>200</v>
      </c>
      <c r="D57" s="115" t="s">
        <v>200</v>
      </c>
      <c r="E57" s="123" t="s">
        <v>201</v>
      </c>
      <c r="F57" s="115" t="s">
        <v>127</v>
      </c>
      <c r="G57" s="168"/>
      <c r="H57" s="169"/>
      <c r="I57" s="116" t="s">
        <v>202</v>
      </c>
      <c r="J57" s="111">
        <f t="shared" si="2"/>
        <v>36.4</v>
      </c>
      <c r="K57" s="111">
        <v>36.4</v>
      </c>
      <c r="L57" s="113">
        <f t="shared" si="3"/>
        <v>182</v>
      </c>
      <c r="M57" s="106"/>
    </row>
    <row r="58" spans="1:13" ht="24" customHeight="1">
      <c r="A58" s="102"/>
      <c r="B58" s="109">
        <f>'Tax Invoice'!D54</f>
        <v>6</v>
      </c>
      <c r="C58" s="119" t="s">
        <v>203</v>
      </c>
      <c r="D58" s="115" t="s">
        <v>203</v>
      </c>
      <c r="E58" s="123" t="s">
        <v>204</v>
      </c>
      <c r="F58" s="115" t="s">
        <v>127</v>
      </c>
      <c r="G58" s="168" t="s">
        <v>135</v>
      </c>
      <c r="H58" s="169"/>
      <c r="I58" s="116" t="s">
        <v>205</v>
      </c>
      <c r="J58" s="111">
        <f t="shared" si="2"/>
        <v>21.69</v>
      </c>
      <c r="K58" s="111">
        <v>21.69</v>
      </c>
      <c r="L58" s="113">
        <f t="shared" si="3"/>
        <v>130.14000000000001</v>
      </c>
      <c r="M58" s="106"/>
    </row>
    <row r="59" spans="1:13" ht="24" customHeight="1">
      <c r="A59" s="102"/>
      <c r="B59" s="109">
        <f>'Tax Invoice'!D55</f>
        <v>52</v>
      </c>
      <c r="C59" s="119" t="s">
        <v>206</v>
      </c>
      <c r="D59" s="115" t="s">
        <v>206</v>
      </c>
      <c r="E59" s="123" t="s">
        <v>207</v>
      </c>
      <c r="F59" s="115" t="s">
        <v>127</v>
      </c>
      <c r="G59" s="168" t="s">
        <v>135</v>
      </c>
      <c r="H59" s="169"/>
      <c r="I59" s="116" t="s">
        <v>208</v>
      </c>
      <c r="J59" s="111">
        <f t="shared" si="2"/>
        <v>21.69</v>
      </c>
      <c r="K59" s="111">
        <v>21.69</v>
      </c>
      <c r="L59" s="113">
        <f t="shared" si="3"/>
        <v>1127.8800000000001</v>
      </c>
      <c r="M59" s="106"/>
    </row>
    <row r="60" spans="1:13" ht="24" customHeight="1">
      <c r="A60" s="102"/>
      <c r="B60" s="109">
        <f>'Tax Invoice'!D56</f>
        <v>8</v>
      </c>
      <c r="C60" s="119" t="s">
        <v>209</v>
      </c>
      <c r="D60" s="115" t="s">
        <v>209</v>
      </c>
      <c r="E60" s="123" t="s">
        <v>210</v>
      </c>
      <c r="F60" s="115" t="s">
        <v>124</v>
      </c>
      <c r="G60" s="168" t="s">
        <v>135</v>
      </c>
      <c r="H60" s="169"/>
      <c r="I60" s="116" t="s">
        <v>211</v>
      </c>
      <c r="J60" s="111">
        <f t="shared" si="2"/>
        <v>24.27</v>
      </c>
      <c r="K60" s="111">
        <v>24.27</v>
      </c>
      <c r="L60" s="113">
        <f t="shared" si="3"/>
        <v>194.16</v>
      </c>
      <c r="M60" s="106"/>
    </row>
    <row r="61" spans="1:13" ht="24" customHeight="1">
      <c r="A61" s="102"/>
      <c r="B61" s="109">
        <f>'Tax Invoice'!D57</f>
        <v>4</v>
      </c>
      <c r="C61" s="119" t="s">
        <v>212</v>
      </c>
      <c r="D61" s="115" t="s">
        <v>212</v>
      </c>
      <c r="E61" s="123" t="s">
        <v>213</v>
      </c>
      <c r="F61" s="115" t="s">
        <v>124</v>
      </c>
      <c r="G61" s="168" t="s">
        <v>181</v>
      </c>
      <c r="H61" s="169"/>
      <c r="I61" s="116" t="s">
        <v>214</v>
      </c>
      <c r="J61" s="111">
        <f t="shared" si="2"/>
        <v>25.37</v>
      </c>
      <c r="K61" s="111">
        <v>25.37</v>
      </c>
      <c r="L61" s="113">
        <f t="shared" si="3"/>
        <v>101.48</v>
      </c>
      <c r="M61" s="106"/>
    </row>
    <row r="62" spans="1:13" ht="12.75" customHeight="1">
      <c r="A62" s="102"/>
      <c r="B62" s="109">
        <f>'Tax Invoice'!D58</f>
        <v>26</v>
      </c>
      <c r="C62" s="119" t="s">
        <v>215</v>
      </c>
      <c r="D62" s="115" t="s">
        <v>215</v>
      </c>
      <c r="E62" s="123" t="s">
        <v>216</v>
      </c>
      <c r="F62" s="115" t="s">
        <v>124</v>
      </c>
      <c r="G62" s="168" t="s">
        <v>135</v>
      </c>
      <c r="H62" s="169"/>
      <c r="I62" s="116" t="s">
        <v>217</v>
      </c>
      <c r="J62" s="111">
        <f t="shared" si="2"/>
        <v>8.82</v>
      </c>
      <c r="K62" s="111">
        <v>8.82</v>
      </c>
      <c r="L62" s="113">
        <f t="shared" si="3"/>
        <v>229.32</v>
      </c>
      <c r="M62" s="106"/>
    </row>
    <row r="63" spans="1:13" ht="12.75" customHeight="1">
      <c r="A63" s="102"/>
      <c r="B63" s="109">
        <f>'Tax Invoice'!D59</f>
        <v>6</v>
      </c>
      <c r="C63" s="119" t="s">
        <v>215</v>
      </c>
      <c r="D63" s="115" t="s">
        <v>215</v>
      </c>
      <c r="E63" s="123" t="s">
        <v>218</v>
      </c>
      <c r="F63" s="115" t="s">
        <v>124</v>
      </c>
      <c r="G63" s="168" t="s">
        <v>219</v>
      </c>
      <c r="H63" s="169"/>
      <c r="I63" s="116" t="s">
        <v>217</v>
      </c>
      <c r="J63" s="111">
        <f t="shared" si="2"/>
        <v>8.82</v>
      </c>
      <c r="K63" s="111">
        <v>8.82</v>
      </c>
      <c r="L63" s="113">
        <f t="shared" si="3"/>
        <v>52.92</v>
      </c>
      <c r="M63" s="106"/>
    </row>
    <row r="64" spans="1:13" ht="12.75" customHeight="1">
      <c r="A64" s="102"/>
      <c r="B64" s="109">
        <f>'Tax Invoice'!D60</f>
        <v>40</v>
      </c>
      <c r="C64" s="119" t="s">
        <v>220</v>
      </c>
      <c r="D64" s="115" t="s">
        <v>220</v>
      </c>
      <c r="E64" s="123" t="s">
        <v>221</v>
      </c>
      <c r="F64" s="115" t="s">
        <v>124</v>
      </c>
      <c r="G64" s="168" t="s">
        <v>135</v>
      </c>
      <c r="H64" s="169"/>
      <c r="I64" s="116" t="s">
        <v>222</v>
      </c>
      <c r="J64" s="111">
        <f t="shared" si="2"/>
        <v>9.56</v>
      </c>
      <c r="K64" s="111">
        <v>9.56</v>
      </c>
      <c r="L64" s="113">
        <f t="shared" si="3"/>
        <v>382.40000000000003</v>
      </c>
      <c r="M64" s="106"/>
    </row>
    <row r="65" spans="1:13" ht="12.75" customHeight="1">
      <c r="A65" s="102"/>
      <c r="B65" s="109">
        <f>'Tax Invoice'!D61</f>
        <v>28</v>
      </c>
      <c r="C65" s="119" t="s">
        <v>223</v>
      </c>
      <c r="D65" s="115" t="s">
        <v>223</v>
      </c>
      <c r="E65" s="123" t="s">
        <v>224</v>
      </c>
      <c r="F65" s="115" t="s">
        <v>196</v>
      </c>
      <c r="G65" s="168" t="s">
        <v>225</v>
      </c>
      <c r="H65" s="169"/>
      <c r="I65" s="116" t="s">
        <v>226</v>
      </c>
      <c r="J65" s="111">
        <f t="shared" si="2"/>
        <v>9.56</v>
      </c>
      <c r="K65" s="111">
        <v>9.56</v>
      </c>
      <c r="L65" s="113">
        <f t="shared" si="3"/>
        <v>267.68</v>
      </c>
      <c r="M65" s="106"/>
    </row>
    <row r="66" spans="1:13" ht="12.75" customHeight="1">
      <c r="A66" s="102"/>
      <c r="B66" s="109">
        <f>'Tax Invoice'!D62</f>
        <v>4</v>
      </c>
      <c r="C66" s="119" t="s">
        <v>227</v>
      </c>
      <c r="D66" s="115" t="s">
        <v>326</v>
      </c>
      <c r="E66" s="123" t="s">
        <v>228</v>
      </c>
      <c r="F66" s="115" t="s">
        <v>229</v>
      </c>
      <c r="G66" s="168" t="s">
        <v>219</v>
      </c>
      <c r="H66" s="169"/>
      <c r="I66" s="116" t="s">
        <v>230</v>
      </c>
      <c r="J66" s="111">
        <f t="shared" si="2"/>
        <v>25.74</v>
      </c>
      <c r="K66" s="111">
        <v>25.74</v>
      </c>
      <c r="L66" s="113">
        <f t="shared" si="3"/>
        <v>102.96</v>
      </c>
      <c r="M66" s="106"/>
    </row>
    <row r="67" spans="1:13" ht="24" customHeight="1">
      <c r="A67" s="102"/>
      <c r="B67" s="109">
        <f>'Tax Invoice'!D63</f>
        <v>4</v>
      </c>
      <c r="C67" s="119" t="s">
        <v>231</v>
      </c>
      <c r="D67" s="115" t="s">
        <v>231</v>
      </c>
      <c r="E67" s="123" t="s">
        <v>232</v>
      </c>
      <c r="F67" s="115" t="s">
        <v>140</v>
      </c>
      <c r="G67" s="168"/>
      <c r="H67" s="169"/>
      <c r="I67" s="116" t="s">
        <v>233</v>
      </c>
      <c r="J67" s="111">
        <f t="shared" si="2"/>
        <v>19.86</v>
      </c>
      <c r="K67" s="111">
        <v>19.86</v>
      </c>
      <c r="L67" s="113">
        <f t="shared" si="3"/>
        <v>79.44</v>
      </c>
      <c r="M67" s="106"/>
    </row>
    <row r="68" spans="1:13" ht="12.75" customHeight="1">
      <c r="A68" s="102"/>
      <c r="B68" s="109">
        <f>'Tax Invoice'!D64</f>
        <v>6</v>
      </c>
      <c r="C68" s="119" t="s">
        <v>234</v>
      </c>
      <c r="D68" s="115" t="s">
        <v>327</v>
      </c>
      <c r="E68" s="123" t="s">
        <v>235</v>
      </c>
      <c r="F68" s="115" t="s">
        <v>236</v>
      </c>
      <c r="G68" s="168" t="s">
        <v>135</v>
      </c>
      <c r="H68" s="169"/>
      <c r="I68" s="116" t="s">
        <v>237</v>
      </c>
      <c r="J68" s="111">
        <f t="shared" si="2"/>
        <v>27.21</v>
      </c>
      <c r="K68" s="111">
        <v>27.21</v>
      </c>
      <c r="L68" s="113">
        <f t="shared" si="3"/>
        <v>163.26</v>
      </c>
      <c r="M68" s="106"/>
    </row>
    <row r="69" spans="1:13" ht="12.75" customHeight="1">
      <c r="A69" s="102"/>
      <c r="B69" s="109">
        <f>'Tax Invoice'!D65</f>
        <v>6</v>
      </c>
      <c r="C69" s="119" t="s">
        <v>238</v>
      </c>
      <c r="D69" s="115" t="s">
        <v>238</v>
      </c>
      <c r="E69" s="123" t="s">
        <v>239</v>
      </c>
      <c r="F69" s="115" t="s">
        <v>240</v>
      </c>
      <c r="G69" s="168" t="s">
        <v>241</v>
      </c>
      <c r="H69" s="169"/>
      <c r="I69" s="116" t="s">
        <v>242</v>
      </c>
      <c r="J69" s="111">
        <f t="shared" si="2"/>
        <v>12.5</v>
      </c>
      <c r="K69" s="111">
        <v>12.5</v>
      </c>
      <c r="L69" s="113">
        <f t="shared" si="3"/>
        <v>75</v>
      </c>
      <c r="M69" s="106"/>
    </row>
    <row r="70" spans="1:13" ht="12.75" customHeight="1">
      <c r="A70" s="102"/>
      <c r="B70" s="109">
        <f>'Tax Invoice'!D66</f>
        <v>6</v>
      </c>
      <c r="C70" s="119" t="s">
        <v>243</v>
      </c>
      <c r="D70" s="115" t="s">
        <v>243</v>
      </c>
      <c r="E70" s="123" t="s">
        <v>244</v>
      </c>
      <c r="F70" s="115" t="s">
        <v>127</v>
      </c>
      <c r="G70" s="168"/>
      <c r="H70" s="169"/>
      <c r="I70" s="116" t="s">
        <v>245</v>
      </c>
      <c r="J70" s="111">
        <f t="shared" si="2"/>
        <v>8.82</v>
      </c>
      <c r="K70" s="111">
        <v>8.82</v>
      </c>
      <c r="L70" s="113">
        <f t="shared" si="3"/>
        <v>52.92</v>
      </c>
      <c r="M70" s="106"/>
    </row>
    <row r="71" spans="1:13" ht="24" customHeight="1">
      <c r="A71" s="102"/>
      <c r="B71" s="109">
        <f>'Tax Invoice'!D67</f>
        <v>8</v>
      </c>
      <c r="C71" s="119" t="s">
        <v>246</v>
      </c>
      <c r="D71" s="115" t="s">
        <v>246</v>
      </c>
      <c r="E71" s="123" t="s">
        <v>247</v>
      </c>
      <c r="F71" s="115" t="s">
        <v>124</v>
      </c>
      <c r="G71" s="168" t="s">
        <v>135</v>
      </c>
      <c r="H71" s="169"/>
      <c r="I71" s="116" t="s">
        <v>248</v>
      </c>
      <c r="J71" s="111">
        <f t="shared" si="2"/>
        <v>21.69</v>
      </c>
      <c r="K71" s="111">
        <v>21.69</v>
      </c>
      <c r="L71" s="113">
        <f t="shared" si="3"/>
        <v>173.52</v>
      </c>
      <c r="M71" s="106"/>
    </row>
    <row r="72" spans="1:13" ht="24" customHeight="1">
      <c r="A72" s="102"/>
      <c r="B72" s="109">
        <f>'Tax Invoice'!D68</f>
        <v>7</v>
      </c>
      <c r="C72" s="119" t="s">
        <v>246</v>
      </c>
      <c r="D72" s="115" t="s">
        <v>246</v>
      </c>
      <c r="E72" s="123" t="s">
        <v>249</v>
      </c>
      <c r="F72" s="115" t="s">
        <v>196</v>
      </c>
      <c r="G72" s="168" t="s">
        <v>181</v>
      </c>
      <c r="H72" s="169"/>
      <c r="I72" s="116" t="s">
        <v>248</v>
      </c>
      <c r="J72" s="111">
        <f t="shared" si="2"/>
        <v>21.69</v>
      </c>
      <c r="K72" s="111">
        <v>21.69</v>
      </c>
      <c r="L72" s="113">
        <f t="shared" si="3"/>
        <v>151.83000000000001</v>
      </c>
      <c r="M72" s="106"/>
    </row>
    <row r="73" spans="1:13" ht="24" customHeight="1">
      <c r="A73" s="102"/>
      <c r="B73" s="109">
        <f>'Tax Invoice'!D69</f>
        <v>30</v>
      </c>
      <c r="C73" s="119" t="s">
        <v>250</v>
      </c>
      <c r="D73" s="115" t="s">
        <v>250</v>
      </c>
      <c r="E73" s="123" t="s">
        <v>251</v>
      </c>
      <c r="F73" s="115" t="s">
        <v>252</v>
      </c>
      <c r="G73" s="168"/>
      <c r="H73" s="169"/>
      <c r="I73" s="116" t="s">
        <v>253</v>
      </c>
      <c r="J73" s="111">
        <f t="shared" si="2"/>
        <v>5.15</v>
      </c>
      <c r="K73" s="111">
        <v>5.15</v>
      </c>
      <c r="L73" s="113">
        <f t="shared" si="3"/>
        <v>154.5</v>
      </c>
      <c r="M73" s="106"/>
    </row>
    <row r="74" spans="1:13" ht="24" customHeight="1">
      <c r="A74" s="102"/>
      <c r="B74" s="109">
        <f>'Tax Invoice'!D70</f>
        <v>271</v>
      </c>
      <c r="C74" s="119" t="s">
        <v>254</v>
      </c>
      <c r="D74" s="115" t="s">
        <v>254</v>
      </c>
      <c r="E74" s="123" t="s">
        <v>255</v>
      </c>
      <c r="F74" s="115"/>
      <c r="G74" s="168"/>
      <c r="H74" s="169"/>
      <c r="I74" s="116" t="s">
        <v>256</v>
      </c>
      <c r="J74" s="111">
        <f t="shared" si="2"/>
        <v>5.15</v>
      </c>
      <c r="K74" s="111">
        <v>5.15</v>
      </c>
      <c r="L74" s="113">
        <f t="shared" si="3"/>
        <v>1395.65</v>
      </c>
      <c r="M74" s="106"/>
    </row>
    <row r="75" spans="1:13" ht="24" customHeight="1">
      <c r="A75" s="102"/>
      <c r="B75" s="109">
        <f>'Tax Invoice'!D71</f>
        <v>4</v>
      </c>
      <c r="C75" s="119" t="s">
        <v>257</v>
      </c>
      <c r="D75" s="115" t="s">
        <v>257</v>
      </c>
      <c r="E75" s="123" t="s">
        <v>258</v>
      </c>
      <c r="F75" s="115" t="s">
        <v>134</v>
      </c>
      <c r="G75" s="168"/>
      <c r="H75" s="169"/>
      <c r="I75" s="116" t="s">
        <v>259</v>
      </c>
      <c r="J75" s="111">
        <f t="shared" si="2"/>
        <v>8.82</v>
      </c>
      <c r="K75" s="111">
        <v>8.82</v>
      </c>
      <c r="L75" s="113">
        <f t="shared" si="3"/>
        <v>35.28</v>
      </c>
      <c r="M75" s="106"/>
    </row>
    <row r="76" spans="1:13" ht="24" customHeight="1">
      <c r="A76" s="102"/>
      <c r="B76" s="109">
        <f>'Tax Invoice'!D72</f>
        <v>4</v>
      </c>
      <c r="C76" s="119" t="s">
        <v>260</v>
      </c>
      <c r="D76" s="115" t="s">
        <v>260</v>
      </c>
      <c r="E76" s="123" t="s">
        <v>261</v>
      </c>
      <c r="F76" s="115" t="s">
        <v>134</v>
      </c>
      <c r="G76" s="168" t="s">
        <v>262</v>
      </c>
      <c r="H76" s="169"/>
      <c r="I76" s="116" t="s">
        <v>263</v>
      </c>
      <c r="J76" s="111">
        <f t="shared" si="2"/>
        <v>24.64</v>
      </c>
      <c r="K76" s="111">
        <v>24.64</v>
      </c>
      <c r="L76" s="113">
        <f t="shared" si="3"/>
        <v>98.56</v>
      </c>
      <c r="M76" s="106"/>
    </row>
    <row r="77" spans="1:13" ht="24" customHeight="1">
      <c r="A77" s="102"/>
      <c r="B77" s="109">
        <f>'Tax Invoice'!D73</f>
        <v>4</v>
      </c>
      <c r="C77" s="119" t="s">
        <v>260</v>
      </c>
      <c r="D77" s="115" t="s">
        <v>260</v>
      </c>
      <c r="E77" s="123" t="s">
        <v>264</v>
      </c>
      <c r="F77" s="115" t="s">
        <v>127</v>
      </c>
      <c r="G77" s="168" t="s">
        <v>181</v>
      </c>
      <c r="H77" s="169"/>
      <c r="I77" s="116" t="s">
        <v>263</v>
      </c>
      <c r="J77" s="111">
        <f t="shared" si="2"/>
        <v>24.64</v>
      </c>
      <c r="K77" s="111">
        <v>24.64</v>
      </c>
      <c r="L77" s="113">
        <f t="shared" si="3"/>
        <v>98.56</v>
      </c>
      <c r="M77" s="106"/>
    </row>
    <row r="78" spans="1:13" ht="24" customHeight="1">
      <c r="A78" s="102"/>
      <c r="B78" s="109">
        <f>'Tax Invoice'!D74</f>
        <v>6</v>
      </c>
      <c r="C78" s="119" t="s">
        <v>265</v>
      </c>
      <c r="D78" s="115" t="s">
        <v>265</v>
      </c>
      <c r="E78" s="123" t="s">
        <v>266</v>
      </c>
      <c r="F78" s="115" t="s">
        <v>124</v>
      </c>
      <c r="G78" s="168"/>
      <c r="H78" s="169"/>
      <c r="I78" s="116" t="s">
        <v>267</v>
      </c>
      <c r="J78" s="111">
        <f t="shared" si="2"/>
        <v>25.37</v>
      </c>
      <c r="K78" s="111">
        <v>25.37</v>
      </c>
      <c r="L78" s="113">
        <f t="shared" si="3"/>
        <v>152.22</v>
      </c>
      <c r="M78" s="106"/>
    </row>
    <row r="79" spans="1:13" ht="24" customHeight="1">
      <c r="A79" s="102"/>
      <c r="B79" s="109">
        <f>'Tax Invoice'!D75</f>
        <v>4</v>
      </c>
      <c r="C79" s="119" t="s">
        <v>268</v>
      </c>
      <c r="D79" s="115" t="s">
        <v>268</v>
      </c>
      <c r="E79" s="123" t="s">
        <v>269</v>
      </c>
      <c r="F79" s="115" t="s">
        <v>127</v>
      </c>
      <c r="G79" s="168"/>
      <c r="H79" s="169"/>
      <c r="I79" s="116" t="s">
        <v>270</v>
      </c>
      <c r="J79" s="111">
        <f t="shared" si="2"/>
        <v>68.760000000000005</v>
      </c>
      <c r="K79" s="111">
        <v>68.760000000000005</v>
      </c>
      <c r="L79" s="113">
        <f t="shared" si="3"/>
        <v>275.04000000000002</v>
      </c>
      <c r="M79" s="106"/>
    </row>
    <row r="80" spans="1:13" ht="24" customHeight="1">
      <c r="A80" s="102"/>
      <c r="B80" s="109">
        <f>'Tax Invoice'!D76</f>
        <v>4</v>
      </c>
      <c r="C80" s="119" t="s">
        <v>271</v>
      </c>
      <c r="D80" s="115" t="s">
        <v>271</v>
      </c>
      <c r="E80" s="123" t="s">
        <v>272</v>
      </c>
      <c r="F80" s="115" t="s">
        <v>273</v>
      </c>
      <c r="G80" s="168"/>
      <c r="H80" s="169"/>
      <c r="I80" s="116" t="s">
        <v>274</v>
      </c>
      <c r="J80" s="111">
        <f t="shared" si="2"/>
        <v>43.02</v>
      </c>
      <c r="K80" s="111">
        <v>43.02</v>
      </c>
      <c r="L80" s="113">
        <f t="shared" si="3"/>
        <v>172.08</v>
      </c>
      <c r="M80" s="106"/>
    </row>
    <row r="81" spans="1:13" ht="12.75" customHeight="1">
      <c r="A81" s="102"/>
      <c r="B81" s="109">
        <f>'Tax Invoice'!D77</f>
        <v>2</v>
      </c>
      <c r="C81" s="119" t="s">
        <v>275</v>
      </c>
      <c r="D81" s="115" t="s">
        <v>275</v>
      </c>
      <c r="E81" s="123" t="s">
        <v>276</v>
      </c>
      <c r="F81" s="115" t="s">
        <v>196</v>
      </c>
      <c r="G81" s="168"/>
      <c r="H81" s="169"/>
      <c r="I81" s="116" t="s">
        <v>277</v>
      </c>
      <c r="J81" s="111">
        <f t="shared" si="2"/>
        <v>38.24</v>
      </c>
      <c r="K81" s="111">
        <v>38.24</v>
      </c>
      <c r="L81" s="113">
        <f t="shared" si="3"/>
        <v>76.48</v>
      </c>
      <c r="M81" s="106"/>
    </row>
    <row r="82" spans="1:13" ht="24" customHeight="1">
      <c r="A82" s="102"/>
      <c r="B82" s="109">
        <f>'Tax Invoice'!D78</f>
        <v>6</v>
      </c>
      <c r="C82" s="119" t="s">
        <v>278</v>
      </c>
      <c r="D82" s="115" t="s">
        <v>278</v>
      </c>
      <c r="E82" s="123" t="s">
        <v>279</v>
      </c>
      <c r="F82" s="115" t="s">
        <v>127</v>
      </c>
      <c r="G82" s="168"/>
      <c r="H82" s="169"/>
      <c r="I82" s="116" t="s">
        <v>280</v>
      </c>
      <c r="J82" s="111">
        <f t="shared" si="2"/>
        <v>49.27</v>
      </c>
      <c r="K82" s="111">
        <v>49.27</v>
      </c>
      <c r="L82" s="113">
        <f t="shared" si="3"/>
        <v>295.62</v>
      </c>
      <c r="M82" s="106"/>
    </row>
    <row r="83" spans="1:13" ht="24" customHeight="1">
      <c r="A83" s="102"/>
      <c r="B83" s="109">
        <f>'Tax Invoice'!D79</f>
        <v>6</v>
      </c>
      <c r="C83" s="119" t="s">
        <v>278</v>
      </c>
      <c r="D83" s="115" t="s">
        <v>278</v>
      </c>
      <c r="E83" s="123" t="s">
        <v>281</v>
      </c>
      <c r="F83" s="115" t="s">
        <v>282</v>
      </c>
      <c r="G83" s="168"/>
      <c r="H83" s="169"/>
      <c r="I83" s="116" t="s">
        <v>280</v>
      </c>
      <c r="J83" s="111">
        <f t="shared" si="2"/>
        <v>49.27</v>
      </c>
      <c r="K83" s="111">
        <v>49.27</v>
      </c>
      <c r="L83" s="113">
        <f t="shared" si="3"/>
        <v>295.62</v>
      </c>
      <c r="M83" s="106"/>
    </row>
    <row r="84" spans="1:13" ht="24" customHeight="1">
      <c r="A84" s="102"/>
      <c r="B84" s="109">
        <f>'Tax Invoice'!D80</f>
        <v>1</v>
      </c>
      <c r="C84" s="119" t="s">
        <v>283</v>
      </c>
      <c r="D84" s="115" t="s">
        <v>283</v>
      </c>
      <c r="E84" s="123" t="s">
        <v>284</v>
      </c>
      <c r="F84" s="115" t="s">
        <v>127</v>
      </c>
      <c r="G84" s="168" t="s">
        <v>225</v>
      </c>
      <c r="H84" s="169"/>
      <c r="I84" s="116" t="s">
        <v>285</v>
      </c>
      <c r="J84" s="111">
        <f t="shared" si="2"/>
        <v>28.68</v>
      </c>
      <c r="K84" s="111">
        <v>28.68</v>
      </c>
      <c r="L84" s="113">
        <f t="shared" si="3"/>
        <v>28.68</v>
      </c>
      <c r="M84" s="106"/>
    </row>
    <row r="85" spans="1:13" ht="24" customHeight="1">
      <c r="A85" s="102"/>
      <c r="B85" s="109">
        <f>'Tax Invoice'!D81</f>
        <v>1</v>
      </c>
      <c r="C85" s="119" t="s">
        <v>286</v>
      </c>
      <c r="D85" s="115" t="s">
        <v>286</v>
      </c>
      <c r="E85" s="123" t="s">
        <v>287</v>
      </c>
      <c r="F85" s="115" t="s">
        <v>127</v>
      </c>
      <c r="G85" s="168" t="s">
        <v>225</v>
      </c>
      <c r="H85" s="169"/>
      <c r="I85" s="116" t="s">
        <v>288</v>
      </c>
      <c r="J85" s="111">
        <f t="shared" si="2"/>
        <v>28.68</v>
      </c>
      <c r="K85" s="111">
        <v>28.68</v>
      </c>
      <c r="L85" s="113">
        <f t="shared" si="3"/>
        <v>28.68</v>
      </c>
      <c r="M85" s="106"/>
    </row>
    <row r="86" spans="1:13" ht="24" customHeight="1">
      <c r="A86" s="102"/>
      <c r="B86" s="109">
        <f>'Tax Invoice'!D82</f>
        <v>2</v>
      </c>
      <c r="C86" s="119" t="s">
        <v>289</v>
      </c>
      <c r="D86" s="115" t="s">
        <v>289</v>
      </c>
      <c r="E86" s="123" t="s">
        <v>290</v>
      </c>
      <c r="F86" s="115" t="s">
        <v>135</v>
      </c>
      <c r="G86" s="168"/>
      <c r="H86" s="169"/>
      <c r="I86" s="116" t="s">
        <v>291</v>
      </c>
      <c r="J86" s="111">
        <f t="shared" ref="J86:J99" si="4">ROUNDUP(K86*$O$1,2)</f>
        <v>73.17</v>
      </c>
      <c r="K86" s="111">
        <v>73.17</v>
      </c>
      <c r="L86" s="113">
        <f t="shared" ref="L86:L99" si="5">J86*B86</f>
        <v>146.34</v>
      </c>
      <c r="M86" s="106"/>
    </row>
    <row r="87" spans="1:13" ht="24" customHeight="1">
      <c r="A87" s="102"/>
      <c r="B87" s="109">
        <f>'Tax Invoice'!D83</f>
        <v>2</v>
      </c>
      <c r="C87" s="119" t="s">
        <v>289</v>
      </c>
      <c r="D87" s="115" t="s">
        <v>289</v>
      </c>
      <c r="E87" s="123" t="s">
        <v>292</v>
      </c>
      <c r="F87" s="115" t="s">
        <v>262</v>
      </c>
      <c r="G87" s="168"/>
      <c r="H87" s="169"/>
      <c r="I87" s="116" t="s">
        <v>291</v>
      </c>
      <c r="J87" s="111">
        <f t="shared" si="4"/>
        <v>73.17</v>
      </c>
      <c r="K87" s="111">
        <v>73.17</v>
      </c>
      <c r="L87" s="113">
        <f t="shared" si="5"/>
        <v>146.34</v>
      </c>
      <c r="M87" s="106"/>
    </row>
    <row r="88" spans="1:13" ht="24" customHeight="1">
      <c r="A88" s="102"/>
      <c r="B88" s="109">
        <f>'Tax Invoice'!D84</f>
        <v>1</v>
      </c>
      <c r="C88" s="119" t="s">
        <v>293</v>
      </c>
      <c r="D88" s="115" t="s">
        <v>293</v>
      </c>
      <c r="E88" s="123" t="s">
        <v>294</v>
      </c>
      <c r="F88" s="115" t="s">
        <v>295</v>
      </c>
      <c r="G88" s="168"/>
      <c r="H88" s="169"/>
      <c r="I88" s="116" t="s">
        <v>296</v>
      </c>
      <c r="J88" s="111">
        <f t="shared" si="4"/>
        <v>136.05000000000001</v>
      </c>
      <c r="K88" s="111">
        <v>136.05000000000001</v>
      </c>
      <c r="L88" s="113">
        <f t="shared" si="5"/>
        <v>136.05000000000001</v>
      </c>
      <c r="M88" s="106"/>
    </row>
    <row r="89" spans="1:13" ht="24" customHeight="1">
      <c r="A89" s="102"/>
      <c r="B89" s="109">
        <f>'Tax Invoice'!D85</f>
        <v>1</v>
      </c>
      <c r="C89" s="119" t="s">
        <v>297</v>
      </c>
      <c r="D89" s="115" t="s">
        <v>297</v>
      </c>
      <c r="E89" s="123" t="s">
        <v>298</v>
      </c>
      <c r="F89" s="115" t="s">
        <v>107</v>
      </c>
      <c r="G89" s="168"/>
      <c r="H89" s="169"/>
      <c r="I89" s="116" t="s">
        <v>299</v>
      </c>
      <c r="J89" s="111">
        <f t="shared" si="4"/>
        <v>88.25</v>
      </c>
      <c r="K89" s="111">
        <v>88.25</v>
      </c>
      <c r="L89" s="113">
        <f t="shared" si="5"/>
        <v>88.25</v>
      </c>
      <c r="M89" s="106"/>
    </row>
    <row r="90" spans="1:13" ht="24" customHeight="1">
      <c r="A90" s="102"/>
      <c r="B90" s="109">
        <f>'Tax Invoice'!D86</f>
        <v>1</v>
      </c>
      <c r="C90" s="119" t="s">
        <v>300</v>
      </c>
      <c r="D90" s="115" t="s">
        <v>300</v>
      </c>
      <c r="E90" s="123" t="s">
        <v>301</v>
      </c>
      <c r="F90" s="115" t="s">
        <v>219</v>
      </c>
      <c r="G90" s="168"/>
      <c r="H90" s="169"/>
      <c r="I90" s="116" t="s">
        <v>302</v>
      </c>
      <c r="J90" s="111">
        <f t="shared" si="4"/>
        <v>23.53</v>
      </c>
      <c r="K90" s="111">
        <v>23.53</v>
      </c>
      <c r="L90" s="113">
        <f t="shared" si="5"/>
        <v>23.53</v>
      </c>
      <c r="M90" s="106"/>
    </row>
    <row r="91" spans="1:13" ht="24" customHeight="1">
      <c r="A91" s="102"/>
      <c r="B91" s="109">
        <f>'Tax Invoice'!D87</f>
        <v>1</v>
      </c>
      <c r="C91" s="119" t="s">
        <v>303</v>
      </c>
      <c r="D91" s="115" t="s">
        <v>303</v>
      </c>
      <c r="E91" s="123" t="s">
        <v>304</v>
      </c>
      <c r="F91" s="115" t="s">
        <v>219</v>
      </c>
      <c r="G91" s="168"/>
      <c r="H91" s="169"/>
      <c r="I91" s="116" t="s">
        <v>305</v>
      </c>
      <c r="J91" s="111">
        <f t="shared" si="4"/>
        <v>27.21</v>
      </c>
      <c r="K91" s="111">
        <v>27.21</v>
      </c>
      <c r="L91" s="113">
        <f t="shared" si="5"/>
        <v>27.21</v>
      </c>
      <c r="M91" s="106"/>
    </row>
    <row r="92" spans="1:13" ht="24" customHeight="1">
      <c r="A92" s="102"/>
      <c r="B92" s="109">
        <f>'Tax Invoice'!D88</f>
        <v>1</v>
      </c>
      <c r="C92" s="119" t="s">
        <v>306</v>
      </c>
      <c r="D92" s="115" t="s">
        <v>306</v>
      </c>
      <c r="E92" s="123" t="s">
        <v>307</v>
      </c>
      <c r="F92" s="115" t="s">
        <v>124</v>
      </c>
      <c r="G92" s="168" t="s">
        <v>135</v>
      </c>
      <c r="H92" s="169"/>
      <c r="I92" s="116" t="s">
        <v>308</v>
      </c>
      <c r="J92" s="111">
        <f t="shared" si="4"/>
        <v>111.05</v>
      </c>
      <c r="K92" s="111">
        <v>111.05</v>
      </c>
      <c r="L92" s="113">
        <f t="shared" si="5"/>
        <v>111.05</v>
      </c>
      <c r="M92" s="106"/>
    </row>
    <row r="93" spans="1:13" ht="24" customHeight="1">
      <c r="A93" s="102"/>
      <c r="B93" s="109">
        <f>'Tax Invoice'!D89</f>
        <v>1</v>
      </c>
      <c r="C93" s="119" t="s">
        <v>309</v>
      </c>
      <c r="D93" s="115" t="s">
        <v>309</v>
      </c>
      <c r="E93" s="123" t="s">
        <v>310</v>
      </c>
      <c r="F93" s="115" t="s">
        <v>124</v>
      </c>
      <c r="G93" s="168"/>
      <c r="H93" s="169"/>
      <c r="I93" s="116" t="s">
        <v>311</v>
      </c>
      <c r="J93" s="111">
        <f t="shared" si="4"/>
        <v>180.17</v>
      </c>
      <c r="K93" s="111">
        <v>180.17</v>
      </c>
      <c r="L93" s="113">
        <f t="shared" si="5"/>
        <v>180.17</v>
      </c>
      <c r="M93" s="106"/>
    </row>
    <row r="94" spans="1:13" ht="24" customHeight="1">
      <c r="A94" s="102"/>
      <c r="B94" s="109">
        <f>'Tax Invoice'!D90</f>
        <v>1</v>
      </c>
      <c r="C94" s="119" t="s">
        <v>312</v>
      </c>
      <c r="D94" s="115" t="s">
        <v>312</v>
      </c>
      <c r="E94" s="123" t="s">
        <v>313</v>
      </c>
      <c r="F94" s="115" t="s">
        <v>135</v>
      </c>
      <c r="G94" s="168"/>
      <c r="H94" s="169"/>
      <c r="I94" s="116" t="s">
        <v>314</v>
      </c>
      <c r="J94" s="111">
        <f t="shared" si="4"/>
        <v>23.53</v>
      </c>
      <c r="K94" s="111">
        <v>23.53</v>
      </c>
      <c r="L94" s="113">
        <f t="shared" si="5"/>
        <v>23.53</v>
      </c>
      <c r="M94" s="106"/>
    </row>
    <row r="95" spans="1:13" ht="24" customHeight="1">
      <c r="A95" s="102"/>
      <c r="B95" s="109">
        <f>'Tax Invoice'!D91</f>
        <v>4</v>
      </c>
      <c r="C95" s="119" t="s">
        <v>315</v>
      </c>
      <c r="D95" s="115" t="s">
        <v>315</v>
      </c>
      <c r="E95" s="123" t="s">
        <v>316</v>
      </c>
      <c r="F95" s="115" t="s">
        <v>162</v>
      </c>
      <c r="G95" s="168"/>
      <c r="H95" s="169"/>
      <c r="I95" s="116" t="s">
        <v>317</v>
      </c>
      <c r="J95" s="111">
        <f t="shared" si="4"/>
        <v>27.21</v>
      </c>
      <c r="K95" s="111">
        <v>27.21</v>
      </c>
      <c r="L95" s="113">
        <f t="shared" si="5"/>
        <v>108.84</v>
      </c>
      <c r="M95" s="106"/>
    </row>
    <row r="96" spans="1:13" ht="24" customHeight="1">
      <c r="A96" s="102"/>
      <c r="B96" s="109">
        <f>'Tax Invoice'!D92</f>
        <v>1</v>
      </c>
      <c r="C96" s="119" t="s">
        <v>318</v>
      </c>
      <c r="D96" s="115" t="s">
        <v>318</v>
      </c>
      <c r="E96" s="123" t="s">
        <v>319</v>
      </c>
      <c r="F96" s="115" t="s">
        <v>135</v>
      </c>
      <c r="G96" s="168"/>
      <c r="H96" s="169"/>
      <c r="I96" s="116" t="s">
        <v>320</v>
      </c>
      <c r="J96" s="111">
        <f t="shared" si="4"/>
        <v>27.21</v>
      </c>
      <c r="K96" s="111">
        <v>27.21</v>
      </c>
      <c r="L96" s="113">
        <f t="shared" si="5"/>
        <v>27.21</v>
      </c>
      <c r="M96" s="106"/>
    </row>
    <row r="97" spans="1:13" ht="24" customHeight="1">
      <c r="A97" s="102"/>
      <c r="B97" s="109">
        <f>'Tax Invoice'!D93</f>
        <v>1</v>
      </c>
      <c r="C97" s="119" t="s">
        <v>318</v>
      </c>
      <c r="D97" s="115" t="s">
        <v>318</v>
      </c>
      <c r="E97" s="123" t="s">
        <v>321</v>
      </c>
      <c r="F97" s="115" t="s">
        <v>225</v>
      </c>
      <c r="G97" s="168"/>
      <c r="H97" s="169"/>
      <c r="I97" s="116" t="s">
        <v>320</v>
      </c>
      <c r="J97" s="111">
        <f t="shared" si="4"/>
        <v>27.21</v>
      </c>
      <c r="K97" s="111">
        <v>27.21</v>
      </c>
      <c r="L97" s="113">
        <f t="shared" si="5"/>
        <v>27.21</v>
      </c>
      <c r="M97" s="106"/>
    </row>
    <row r="98" spans="1:13" ht="24" customHeight="1">
      <c r="A98" s="102"/>
      <c r="B98" s="109">
        <f>'Tax Invoice'!D94</f>
        <v>1</v>
      </c>
      <c r="C98" s="119" t="s">
        <v>318</v>
      </c>
      <c r="D98" s="115" t="s">
        <v>318</v>
      </c>
      <c r="E98" s="123" t="s">
        <v>322</v>
      </c>
      <c r="F98" s="115" t="s">
        <v>241</v>
      </c>
      <c r="G98" s="168"/>
      <c r="H98" s="169"/>
      <c r="I98" s="116" t="s">
        <v>320</v>
      </c>
      <c r="J98" s="111">
        <f t="shared" si="4"/>
        <v>27.21</v>
      </c>
      <c r="K98" s="111">
        <v>27.21</v>
      </c>
      <c r="L98" s="113">
        <f t="shared" si="5"/>
        <v>27.21</v>
      </c>
      <c r="M98" s="106"/>
    </row>
    <row r="99" spans="1:13" ht="24" customHeight="1">
      <c r="A99" s="102"/>
      <c r="B99" s="110">
        <f>'Tax Invoice'!D95</f>
        <v>1</v>
      </c>
      <c r="C99" s="120" t="s">
        <v>318</v>
      </c>
      <c r="D99" s="117" t="s">
        <v>318</v>
      </c>
      <c r="E99" s="124" t="s">
        <v>323</v>
      </c>
      <c r="F99" s="117" t="s">
        <v>324</v>
      </c>
      <c r="G99" s="170"/>
      <c r="H99" s="171"/>
      <c r="I99" s="118" t="s">
        <v>320</v>
      </c>
      <c r="J99" s="112">
        <f t="shared" si="4"/>
        <v>27.21</v>
      </c>
      <c r="K99" s="112">
        <v>27.21</v>
      </c>
      <c r="L99" s="114">
        <f t="shared" si="5"/>
        <v>27.21</v>
      </c>
      <c r="M99" s="106"/>
    </row>
    <row r="100" spans="1:13" ht="12.75" customHeight="1">
      <c r="A100" s="102"/>
      <c r="B100" s="151">
        <f>SUM(B22:B99)</f>
        <v>885</v>
      </c>
      <c r="C100" s="141" t="s">
        <v>20</v>
      </c>
      <c r="D100" s="141"/>
      <c r="E100" s="141"/>
      <c r="F100" s="141"/>
      <c r="G100" s="141"/>
      <c r="H100" s="141"/>
      <c r="I100" s="141"/>
      <c r="J100" s="147" t="s">
        <v>67</v>
      </c>
      <c r="K100" s="147" t="s">
        <v>67</v>
      </c>
      <c r="L100" s="144">
        <f>SUM(L22:L99)</f>
        <v>12700.319999999996</v>
      </c>
      <c r="M100" s="106"/>
    </row>
    <row r="101" spans="1:13" ht="12.75" customHeight="1">
      <c r="A101" s="102"/>
      <c r="B101" s="141"/>
      <c r="C101" s="141"/>
      <c r="D101" s="141"/>
      <c r="E101" s="141"/>
      <c r="F101" s="141"/>
      <c r="G101" s="141"/>
      <c r="H101" s="141"/>
      <c r="I101" s="141"/>
      <c r="J101" s="146" t="s">
        <v>59</v>
      </c>
      <c r="K101" s="146" t="s">
        <v>59</v>
      </c>
      <c r="L101" s="144">
        <f>Invoice!K101</f>
        <v>-5080.1279999999988</v>
      </c>
      <c r="M101" s="106"/>
    </row>
    <row r="102" spans="1:13" ht="12.75" customHeight="1" outlineLevel="1">
      <c r="A102" s="102"/>
      <c r="B102" s="141"/>
      <c r="C102" s="141"/>
      <c r="D102" s="141"/>
      <c r="E102" s="141"/>
      <c r="F102" s="141"/>
      <c r="G102" s="141"/>
      <c r="H102" s="141"/>
      <c r="I102" s="141"/>
      <c r="J102" s="147" t="s">
        <v>60</v>
      </c>
      <c r="K102" s="147" t="s">
        <v>60</v>
      </c>
      <c r="L102" s="144">
        <f>Invoice!K102</f>
        <v>0</v>
      </c>
      <c r="M102" s="106"/>
    </row>
    <row r="103" spans="1:13" ht="12.75" customHeight="1">
      <c r="A103" s="102"/>
      <c r="B103" s="141"/>
      <c r="C103" s="141"/>
      <c r="D103" s="141"/>
      <c r="E103" s="141"/>
      <c r="F103" s="141"/>
      <c r="G103" s="141"/>
      <c r="H103" s="141"/>
      <c r="I103" s="141"/>
      <c r="J103" s="147" t="s">
        <v>68</v>
      </c>
      <c r="K103" s="147" t="s">
        <v>68</v>
      </c>
      <c r="L103" s="144">
        <f>SUM(L100:L102)</f>
        <v>7620.1919999999973</v>
      </c>
      <c r="M103" s="106"/>
    </row>
    <row r="104" spans="1:13" ht="12.75" customHeight="1">
      <c r="A104" s="6"/>
      <c r="B104" s="7"/>
      <c r="C104" s="7"/>
      <c r="D104" s="7"/>
      <c r="E104" s="7"/>
      <c r="F104" s="7"/>
      <c r="G104" s="7"/>
      <c r="H104" s="7"/>
      <c r="I104" s="7" t="s">
        <v>331</v>
      </c>
      <c r="J104" s="7"/>
      <c r="K104" s="7"/>
      <c r="L104" s="7"/>
      <c r="M104" s="8"/>
    </row>
    <row r="105" spans="1:13" ht="12.75" customHeight="1"/>
    <row r="106" spans="1:13" ht="12.75" customHeight="1"/>
    <row r="107" spans="1:13" ht="12.75" customHeight="1"/>
    <row r="108" spans="1:13" ht="12.75" customHeight="1"/>
    <row r="109" spans="1:13" ht="12.75" customHeight="1"/>
    <row r="110" spans="1:13" ht="12.75" customHeight="1"/>
    <row r="111" spans="1:13" ht="12.75" customHeight="1"/>
  </sheetData>
  <mergeCells count="84">
    <mergeCell ref="G27:H27"/>
    <mergeCell ref="G28:H28"/>
    <mergeCell ref="G29:H29"/>
    <mergeCell ref="G30:H30"/>
    <mergeCell ref="K6:K7"/>
    <mergeCell ref="G22:H22"/>
    <mergeCell ref="G23:H23"/>
    <mergeCell ref="G24:H24"/>
    <mergeCell ref="G25:H25"/>
    <mergeCell ref="G26:H26"/>
    <mergeCell ref="L6:L7"/>
    <mergeCell ref="L10:L11"/>
    <mergeCell ref="L14:L15"/>
    <mergeCell ref="G20:H20"/>
    <mergeCell ref="G21:H21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6:H96"/>
    <mergeCell ref="G97:H97"/>
    <mergeCell ref="G98:H98"/>
    <mergeCell ref="G99:H99"/>
    <mergeCell ref="G91:H91"/>
    <mergeCell ref="G92:H92"/>
    <mergeCell ref="G93:H93"/>
    <mergeCell ref="G94:H94"/>
    <mergeCell ref="G95:H95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topLeftCell="A11"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12700.319999999996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f>Invoice!K10</f>
        <v>45447</v>
      </c>
      <c r="H3" s="152"/>
      <c r="N3" s="15">
        <v>12700.319999999996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Sam4 Kong4</v>
      </c>
      <c r="B11" s="34"/>
      <c r="C11" s="34"/>
      <c r="D11" s="34"/>
      <c r="F11" s="35" t="str">
        <f>'Copy paste to Here'!B11</f>
        <v>Sam4 Kong4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36.49</v>
      </c>
    </row>
    <row r="12" spans="1:15" s="15" customFormat="1" ht="15.75" thickBot="1">
      <c r="A12" s="33" t="str">
        <f>'Copy paste to Here'!G12</f>
        <v>Bang Rak 152 Chartered Square Building</v>
      </c>
      <c r="B12" s="34"/>
      <c r="C12" s="34"/>
      <c r="D12" s="34"/>
      <c r="E12" s="77"/>
      <c r="F12" s="35" t="str">
        <f>'Copy paste to Here'!B12</f>
        <v>Bang Rak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39.61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100" t="s">
        <v>73</v>
      </c>
      <c r="F13" s="35" t="str">
        <f>'Copy paste to Here'!B13</f>
        <v>10500 Bangkok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46.5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23.98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26.56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22.28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84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Pair of flexible clear acrylic retainer ear studs, 20g (0.8mm) with flat disk top and ultra soft silicon butterflies</v>
      </c>
      <c r="B18" s="49" t="str">
        <f>'Copy paste to Here'!C22</f>
        <v>AERRD</v>
      </c>
      <c r="C18" s="50" t="s">
        <v>102</v>
      </c>
      <c r="D18" s="50">
        <f>Invoice!B22</f>
        <v>74</v>
      </c>
      <c r="E18" s="51">
        <f>'Shipping Invoice'!K22*$N$1</f>
        <v>12.5</v>
      </c>
      <c r="F18" s="51">
        <f>D18*E18</f>
        <v>925</v>
      </c>
      <c r="G18" s="52">
        <f>E18*$E$14</f>
        <v>12.5</v>
      </c>
      <c r="H18" s="53">
        <f>D18*G18</f>
        <v>925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Bio - Flex nose bone, 20g (0.8mm) with a 2.5mm round top with bezel set SwarovskiⓇ crystalCrystal Color: Clear</v>
      </c>
      <c r="B19" s="49" t="str">
        <f>'Copy paste to Here'!C23</f>
        <v>ANBBC25</v>
      </c>
      <c r="C19" s="50" t="s">
        <v>105</v>
      </c>
      <c r="D19" s="50">
        <f>Invoice!B23</f>
        <v>6</v>
      </c>
      <c r="E19" s="51">
        <f>'Shipping Invoice'!K23*$N$1</f>
        <v>12.5</v>
      </c>
      <c r="F19" s="51">
        <f t="shared" ref="F19:F82" si="0">D19*E19</f>
        <v>75</v>
      </c>
      <c r="G19" s="52">
        <f t="shared" ref="G19:G82" si="1">E19*$E$14</f>
        <v>12.5</v>
      </c>
      <c r="H19" s="55">
        <f t="shared" ref="H19:H82" si="2">D19*G19</f>
        <v>75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bone, 20g (0.8mm) with a 2.5mm round top with bezel set SwarovskiⓇ crystalCrystal Color: AB</v>
      </c>
      <c r="B20" s="49" t="str">
        <f>'Copy paste to Here'!C24</f>
        <v>ANBBC25</v>
      </c>
      <c r="C20" s="50" t="s">
        <v>105</v>
      </c>
      <c r="D20" s="50">
        <f>Invoice!B24</f>
        <v>6</v>
      </c>
      <c r="E20" s="51">
        <f>'Shipping Invoice'!K24*$N$1</f>
        <v>12.5</v>
      </c>
      <c r="F20" s="51">
        <f t="shared" si="0"/>
        <v>75</v>
      </c>
      <c r="G20" s="52">
        <f t="shared" si="1"/>
        <v>12.5</v>
      </c>
      <c r="H20" s="55">
        <f t="shared" si="2"/>
        <v>75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Bio - Flex nose stud, 20g (0.8mm) with a 2.5mm round top with bezel set SwarovskiⓇ crystalCrystal Color: Clear</v>
      </c>
      <c r="B21" s="49" t="str">
        <f>'Copy paste to Here'!C25</f>
        <v>ANSBC25</v>
      </c>
      <c r="C21" s="50" t="s">
        <v>111</v>
      </c>
      <c r="D21" s="50">
        <f>Invoice!B25</f>
        <v>16</v>
      </c>
      <c r="E21" s="51">
        <f>'Shipping Invoice'!K25*$N$1</f>
        <v>12.5</v>
      </c>
      <c r="F21" s="51">
        <f t="shared" si="0"/>
        <v>200</v>
      </c>
      <c r="G21" s="52">
        <f t="shared" si="1"/>
        <v>12.5</v>
      </c>
      <c r="H21" s="55">
        <f t="shared" si="2"/>
        <v>200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Bio - Flex nose stud, 20g (0.8mm) with a 2.5mm round top with bezel set SwarovskiⓇ crystalCrystal Color: AB</v>
      </c>
      <c r="B22" s="49" t="str">
        <f>'Copy paste to Here'!C26</f>
        <v>ANSBC25</v>
      </c>
      <c r="C22" s="50" t="s">
        <v>111</v>
      </c>
      <c r="D22" s="50">
        <f>Invoice!B26</f>
        <v>1</v>
      </c>
      <c r="E22" s="51">
        <f>'Shipping Invoice'!K26*$N$1</f>
        <v>12.5</v>
      </c>
      <c r="F22" s="51">
        <f t="shared" si="0"/>
        <v>12.5</v>
      </c>
      <c r="G22" s="52">
        <f t="shared" si="1"/>
        <v>12.5</v>
      </c>
      <c r="H22" s="55">
        <f t="shared" si="2"/>
        <v>12.5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Bio - Flex nose stud, 20g (0.8mm) with a 2.5mm round top with bezel set SwarovskiⓇ crystalCrystal Color: Rose</v>
      </c>
      <c r="B23" s="49" t="str">
        <f>'Copy paste to Here'!C27</f>
        <v>ANSBC25</v>
      </c>
      <c r="C23" s="50" t="s">
        <v>111</v>
      </c>
      <c r="D23" s="50">
        <f>Invoice!B27</f>
        <v>6</v>
      </c>
      <c r="E23" s="51">
        <f>'Shipping Invoice'!K27*$N$1</f>
        <v>12.5</v>
      </c>
      <c r="F23" s="51">
        <f t="shared" si="0"/>
        <v>75</v>
      </c>
      <c r="G23" s="52">
        <f t="shared" si="1"/>
        <v>12.5</v>
      </c>
      <c r="H23" s="55">
        <f t="shared" si="2"/>
        <v>75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Bio - Flex nose stud, 20g (0.8mm) with a 2.5mm round top with bezel set SwarovskiⓇ crystalCrystal Color: Amethyst</v>
      </c>
      <c r="B24" s="49" t="str">
        <f>'Copy paste to Here'!C28</f>
        <v>ANSBC25</v>
      </c>
      <c r="C24" s="50" t="s">
        <v>111</v>
      </c>
      <c r="D24" s="50">
        <f>Invoice!B28</f>
        <v>1</v>
      </c>
      <c r="E24" s="51">
        <f>'Shipping Invoice'!K28*$N$1</f>
        <v>12.5</v>
      </c>
      <c r="F24" s="51">
        <f t="shared" si="0"/>
        <v>12.5</v>
      </c>
      <c r="G24" s="52">
        <f t="shared" si="1"/>
        <v>12.5</v>
      </c>
      <c r="H24" s="55">
        <f t="shared" si="2"/>
        <v>12.5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Bio - Flex nose stud, 20g (0.8mm) with a 2.5mm round top with bezel set SwarovskiⓇ crystalCrystal Color: Emerald</v>
      </c>
      <c r="B25" s="49" t="str">
        <f>'Copy paste to Here'!C29</f>
        <v>ANSBC25</v>
      </c>
      <c r="C25" s="50" t="s">
        <v>111</v>
      </c>
      <c r="D25" s="50">
        <f>Invoice!B29</f>
        <v>1</v>
      </c>
      <c r="E25" s="51">
        <f>'Shipping Invoice'!K29*$N$1</f>
        <v>12.5</v>
      </c>
      <c r="F25" s="51">
        <f t="shared" si="0"/>
        <v>12.5</v>
      </c>
      <c r="G25" s="52">
        <f t="shared" si="1"/>
        <v>12.5</v>
      </c>
      <c r="H25" s="55">
        <f t="shared" si="2"/>
        <v>12.5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PVD plated 316L steel eyebrow barbell, 18g (1mm) with two 3mm ballsColor: High PolishLength: 8mm</v>
      </c>
      <c r="B26" s="49" t="str">
        <f>'Copy paste to Here'!C30</f>
        <v>BB18B3</v>
      </c>
      <c r="C26" s="50" t="s">
        <v>121</v>
      </c>
      <c r="D26" s="50">
        <f>Invoice!B30</f>
        <v>2</v>
      </c>
      <c r="E26" s="51">
        <f>'Shipping Invoice'!K30*$N$1</f>
        <v>6.99</v>
      </c>
      <c r="F26" s="51">
        <f t="shared" si="0"/>
        <v>13.98</v>
      </c>
      <c r="G26" s="52">
        <f t="shared" si="1"/>
        <v>6.99</v>
      </c>
      <c r="H26" s="55">
        <f t="shared" si="2"/>
        <v>13.98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PVD plated 316L steel eyebrow barbell, 18g (1mm) with two 3mm ballsColor: High PolishLength: 10mm</v>
      </c>
      <c r="B27" s="49" t="str">
        <f>'Copy paste to Here'!C31</f>
        <v>BB18B3</v>
      </c>
      <c r="C27" s="50" t="s">
        <v>121</v>
      </c>
      <c r="D27" s="50">
        <f>Invoice!B31</f>
        <v>2</v>
      </c>
      <c r="E27" s="51">
        <f>'Shipping Invoice'!K31*$N$1</f>
        <v>6.99</v>
      </c>
      <c r="F27" s="51">
        <f t="shared" si="0"/>
        <v>13.98</v>
      </c>
      <c r="G27" s="52">
        <f t="shared" si="1"/>
        <v>6.99</v>
      </c>
      <c r="H27" s="55">
        <f t="shared" si="2"/>
        <v>13.98</v>
      </c>
    </row>
    <row r="28" spans="1:13" s="54" customFormat="1" ht="36">
      <c r="A28" s="48" t="str">
        <f>IF(LEN('Copy paste to Here'!G32) &gt; 5, CONCATENATE('Copy paste to Here'!G32, 'Copy paste to Here'!D32, 'Copy paste to Here'!E32), "Empty Cell")</f>
        <v>316L steel tongue barbell, 14g (1.6mm) with a 6mm bezel set jewel ball on the top and a lower 6mm plain steel ballLength: 16mmCrystal Color: Clear</v>
      </c>
      <c r="B28" s="49" t="str">
        <f>'Copy paste to Here'!C32</f>
        <v>BBC</v>
      </c>
      <c r="C28" s="50" t="s">
        <v>128</v>
      </c>
      <c r="D28" s="50">
        <f>Invoice!B32</f>
        <v>8</v>
      </c>
      <c r="E28" s="51">
        <f>'Shipping Invoice'!K32*$N$1</f>
        <v>16.91</v>
      </c>
      <c r="F28" s="51">
        <f t="shared" si="0"/>
        <v>135.28</v>
      </c>
      <c r="G28" s="52">
        <f t="shared" si="1"/>
        <v>16.91</v>
      </c>
      <c r="H28" s="55">
        <f t="shared" si="2"/>
        <v>135.28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Anodized surgical steel eyebrow or helix barbell, 16g (1.2mm) with two 3mm ballsLength: 6mmColor: Black</v>
      </c>
      <c r="B29" s="49" t="str">
        <f>'Copy paste to Here'!C33</f>
        <v>BBETB</v>
      </c>
      <c r="C29" s="50" t="s">
        <v>132</v>
      </c>
      <c r="D29" s="50">
        <f>Invoice!B33</f>
        <v>32</v>
      </c>
      <c r="E29" s="51">
        <f>'Shipping Invoice'!K33*$N$1</f>
        <v>21.69</v>
      </c>
      <c r="F29" s="51">
        <f t="shared" si="0"/>
        <v>694.08</v>
      </c>
      <c r="G29" s="52">
        <f t="shared" si="1"/>
        <v>21.69</v>
      </c>
      <c r="H29" s="55">
        <f t="shared" si="2"/>
        <v>694.08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Anodized surgical steel eyebrow or helix barbell, 16g (1.2mm) with two 3mm ballsLength: 8mmColor: Black</v>
      </c>
      <c r="B30" s="49" t="str">
        <f>'Copy paste to Here'!C34</f>
        <v>BBETB</v>
      </c>
      <c r="C30" s="50" t="s">
        <v>132</v>
      </c>
      <c r="D30" s="50">
        <f>Invoice!B34</f>
        <v>4</v>
      </c>
      <c r="E30" s="51">
        <f>'Shipping Invoice'!K34*$N$1</f>
        <v>21.69</v>
      </c>
      <c r="F30" s="51">
        <f t="shared" si="0"/>
        <v>86.76</v>
      </c>
      <c r="G30" s="52">
        <f t="shared" si="1"/>
        <v>21.69</v>
      </c>
      <c r="H30" s="55">
        <f t="shared" si="2"/>
        <v>86.76</v>
      </c>
    </row>
    <row r="31" spans="1:13" s="54" customFormat="1" ht="36">
      <c r="A31" s="48" t="str">
        <f>IF(LEN('Copy paste to Here'!G35) &gt; 5, CONCATENATE('Copy paste to Here'!G35, 'Copy paste to Here'!D35, 'Copy paste to Here'!E35), "Empty Cell")</f>
        <v>Surgical steel tongue barbell, 14g (1.6mm) with a lower 5mm steel ball and with 6.2mm flat top with ferido glued crystal without resin cover - length 5/8'' (16mm)Crystal Color: Blue Zircon</v>
      </c>
      <c r="B31" s="49" t="str">
        <f>'Copy paste to Here'!C35</f>
        <v>BBFCS2</v>
      </c>
      <c r="C31" s="50" t="s">
        <v>138</v>
      </c>
      <c r="D31" s="50">
        <f>Invoice!B35</f>
        <v>1</v>
      </c>
      <c r="E31" s="51">
        <f>'Shipping Invoice'!K35*$N$1</f>
        <v>32.729999999999997</v>
      </c>
      <c r="F31" s="51">
        <f t="shared" si="0"/>
        <v>32.729999999999997</v>
      </c>
      <c r="G31" s="52">
        <f t="shared" si="1"/>
        <v>32.729999999999997</v>
      </c>
      <c r="H31" s="55">
        <f t="shared" si="2"/>
        <v>32.729999999999997</v>
      </c>
    </row>
    <row r="32" spans="1:13" s="54" customFormat="1" ht="36">
      <c r="A32" s="48" t="str">
        <f>IF(LEN('Copy paste to Here'!G36) &gt; 5, CONCATENATE('Copy paste to Here'!G36, 'Copy paste to Here'!D36, 'Copy paste to Here'!E36), "Empty Cell")</f>
        <v>Surgical steel tongue barbell, 14g (1.6mm) with 6mm ferido glued multi crystal ball with resin cover and a 6mm plain steel ballLength: 16mmCrystal Color: Clear</v>
      </c>
      <c r="B32" s="49" t="str">
        <f>'Copy paste to Here'!C36</f>
        <v>BBFR6</v>
      </c>
      <c r="C32" s="50" t="s">
        <v>141</v>
      </c>
      <c r="D32" s="50">
        <f>Invoice!B36</f>
        <v>3</v>
      </c>
      <c r="E32" s="51">
        <f>'Shipping Invoice'!K36*$N$1</f>
        <v>61.04</v>
      </c>
      <c r="F32" s="51">
        <f t="shared" si="0"/>
        <v>183.12</v>
      </c>
      <c r="G32" s="52">
        <f t="shared" si="1"/>
        <v>61.04</v>
      </c>
      <c r="H32" s="55">
        <f t="shared" si="2"/>
        <v>183.12</v>
      </c>
    </row>
    <row r="33" spans="1:8" s="54" customFormat="1" ht="38.25">
      <c r="A33" s="48" t="str">
        <f>IF(LEN('Copy paste to Here'!G37) &gt; 5, CONCATENATE('Copy paste to Here'!G37, 'Copy paste to Here'!D37, 'Copy paste to Here'!E37), "Empty Cell")</f>
        <v>316L steel Industrial barbell, 14g (1.6mm) with two 5mm ballsLength: 38mm</v>
      </c>
      <c r="B33" s="49" t="str">
        <f>'Copy paste to Here'!C37</f>
        <v>BBIND</v>
      </c>
      <c r="C33" s="50" t="s">
        <v>325</v>
      </c>
      <c r="D33" s="50">
        <f>Invoice!B37</f>
        <v>4</v>
      </c>
      <c r="E33" s="51">
        <f>'Shipping Invoice'!K37*$N$1</f>
        <v>9.19</v>
      </c>
      <c r="F33" s="51">
        <f t="shared" si="0"/>
        <v>36.76</v>
      </c>
      <c r="G33" s="52">
        <f t="shared" si="1"/>
        <v>9.19</v>
      </c>
      <c r="H33" s="55">
        <f t="shared" si="2"/>
        <v>36.76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Extra long PVD plated surgical steel industrial barbell, 14g (1.6mm) with two 5mm ballsLength: 48mmColor: Black</v>
      </c>
      <c r="B34" s="49" t="str">
        <f>'Copy paste to Here'!C38</f>
        <v>BBITBXL</v>
      </c>
      <c r="C34" s="50" t="s">
        <v>148</v>
      </c>
      <c r="D34" s="50">
        <f>Invoice!B38</f>
        <v>4</v>
      </c>
      <c r="E34" s="51">
        <f>'Shipping Invoice'!K38*$N$1</f>
        <v>27.21</v>
      </c>
      <c r="F34" s="51">
        <f t="shared" si="0"/>
        <v>108.84</v>
      </c>
      <c r="G34" s="52">
        <f t="shared" si="1"/>
        <v>27.21</v>
      </c>
      <c r="H34" s="55">
        <f t="shared" si="2"/>
        <v>108.84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Premium PVD plated surgical steel industrial Barbell, 14g (1.6mm) with two 5mm conesLength: 35mmColor: Black</v>
      </c>
      <c r="B35" s="49" t="str">
        <f>'Copy paste to Here'!C39</f>
        <v>BBITCN</v>
      </c>
      <c r="C35" s="50" t="s">
        <v>152</v>
      </c>
      <c r="D35" s="50">
        <f>Invoice!B39</f>
        <v>6</v>
      </c>
      <c r="E35" s="51">
        <f>'Shipping Invoice'!K39*$N$1</f>
        <v>27.21</v>
      </c>
      <c r="F35" s="51">
        <f t="shared" si="0"/>
        <v>163.26</v>
      </c>
      <c r="G35" s="52">
        <f t="shared" si="1"/>
        <v>27.21</v>
      </c>
      <c r="H35" s="55">
        <f t="shared" si="2"/>
        <v>163.26</v>
      </c>
    </row>
    <row r="36" spans="1:8" s="54" customFormat="1" ht="36">
      <c r="A36" s="48" t="str">
        <f>IF(LEN('Copy paste to Here'!G40) &gt; 5, CONCATENATE('Copy paste to Here'!G40, 'Copy paste to Here'!D40, 'Copy paste to Here'!E40), "Empty Cell")</f>
        <v>Anodized surgical steel tongue barbell, 14g (1.6mm) with top 6mm jewel ball and lower 6mm steel ballLength: 16mmColor: Black Anodized w/ Rose crystal</v>
      </c>
      <c r="B36" s="49" t="str">
        <f>'Copy paste to Here'!C40</f>
        <v>BBTC</v>
      </c>
      <c r="C36" s="50" t="s">
        <v>156</v>
      </c>
      <c r="D36" s="50">
        <f>Invoice!B40</f>
        <v>4</v>
      </c>
      <c r="E36" s="51">
        <f>'Shipping Invoice'!K40*$N$1</f>
        <v>41.55</v>
      </c>
      <c r="F36" s="51">
        <f t="shared" si="0"/>
        <v>166.2</v>
      </c>
      <c r="G36" s="52">
        <f t="shared" si="1"/>
        <v>41.55</v>
      </c>
      <c r="H36" s="55">
        <f t="shared" si="2"/>
        <v>166.2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Surgical steel tongue barbell, 14g (1.6mm) with 5mm acrylic UV dice - length 5/8'' (16mm)Color: Pink</v>
      </c>
      <c r="B37" s="49" t="str">
        <f>'Copy paste to Here'!C41</f>
        <v>BBUVDI</v>
      </c>
      <c r="C37" s="50" t="s">
        <v>160</v>
      </c>
      <c r="D37" s="50">
        <f>Invoice!B41</f>
        <v>4</v>
      </c>
      <c r="E37" s="51">
        <f>'Shipping Invoice'!K41*$N$1</f>
        <v>10.66</v>
      </c>
      <c r="F37" s="51">
        <f t="shared" si="0"/>
        <v>42.64</v>
      </c>
      <c r="G37" s="52">
        <f t="shared" si="1"/>
        <v>10.66</v>
      </c>
      <c r="H37" s="55">
        <f t="shared" si="2"/>
        <v>42.64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316L Surgical steel ball closure ring, 16g (1.2mm) with a 4mm ballLength: 8mm</v>
      </c>
      <c r="B38" s="49" t="str">
        <f>'Copy paste to Here'!C42</f>
        <v>BCR16G</v>
      </c>
      <c r="C38" s="50" t="s">
        <v>163</v>
      </c>
      <c r="D38" s="50">
        <f>Invoice!B42</f>
        <v>16</v>
      </c>
      <c r="E38" s="51">
        <f>'Shipping Invoice'!K42*$N$1</f>
        <v>5.15</v>
      </c>
      <c r="F38" s="51">
        <f t="shared" si="0"/>
        <v>82.4</v>
      </c>
      <c r="G38" s="52">
        <f t="shared" si="1"/>
        <v>5.15</v>
      </c>
      <c r="H38" s="55">
        <f t="shared" si="2"/>
        <v>82.4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316L Surgical steel ball closure ring, 18g (1mm) with a 3mm ballLength: 6mm</v>
      </c>
      <c r="B39" s="49" t="str">
        <f>'Copy paste to Here'!C43</f>
        <v>BCR18</v>
      </c>
      <c r="C39" s="50" t="s">
        <v>166</v>
      </c>
      <c r="D39" s="50">
        <f>Invoice!B43</f>
        <v>4</v>
      </c>
      <c r="E39" s="51">
        <f>'Shipping Invoice'!K43*$N$1</f>
        <v>6.99</v>
      </c>
      <c r="F39" s="51">
        <f t="shared" si="0"/>
        <v>27.96</v>
      </c>
      <c r="G39" s="52">
        <f t="shared" si="1"/>
        <v>6.99</v>
      </c>
      <c r="H39" s="55">
        <f t="shared" si="2"/>
        <v>27.96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PVD plated 316L steel eyebrow banana, 18g (1mm) with two 3mm ballsColor: High PolishLength: 8mm</v>
      </c>
      <c r="B40" s="49" t="str">
        <f>'Copy paste to Here'!C44</f>
        <v>BN18B3</v>
      </c>
      <c r="C40" s="50" t="s">
        <v>169</v>
      </c>
      <c r="D40" s="50">
        <f>Invoice!B44</f>
        <v>6</v>
      </c>
      <c r="E40" s="51">
        <f>'Shipping Invoice'!K44*$N$1</f>
        <v>6.99</v>
      </c>
      <c r="F40" s="51">
        <f t="shared" si="0"/>
        <v>41.94</v>
      </c>
      <c r="G40" s="52">
        <f t="shared" si="1"/>
        <v>6.99</v>
      </c>
      <c r="H40" s="55">
        <f t="shared" si="2"/>
        <v>41.94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Surgical steel eyebrow banana, 20g (0.8mm) with two 3mm ballsLength: 6mm</v>
      </c>
      <c r="B41" s="49" t="str">
        <f>'Copy paste to Here'!C45</f>
        <v>BNE20B</v>
      </c>
      <c r="C41" s="50" t="s">
        <v>172</v>
      </c>
      <c r="D41" s="50">
        <f>Invoice!B45</f>
        <v>2</v>
      </c>
      <c r="E41" s="51">
        <f>'Shipping Invoice'!K45*$N$1</f>
        <v>14.34</v>
      </c>
      <c r="F41" s="51">
        <f t="shared" si="0"/>
        <v>28.68</v>
      </c>
      <c r="G41" s="52">
        <f t="shared" si="1"/>
        <v>14.34</v>
      </c>
      <c r="H41" s="55">
        <f t="shared" si="2"/>
        <v>28.68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Surgical steel eyebrow banana, 16g (1.2mm) with two internally threaded 3mm ballsLength: 8mm</v>
      </c>
      <c r="B42" s="49" t="str">
        <f>'Copy paste to Here'!C46</f>
        <v>BNEBIN</v>
      </c>
      <c r="C42" s="50" t="s">
        <v>175</v>
      </c>
      <c r="D42" s="50">
        <f>Invoice!B46</f>
        <v>4</v>
      </c>
      <c r="E42" s="51">
        <f>'Shipping Invoice'!K46*$N$1</f>
        <v>29.05</v>
      </c>
      <c r="F42" s="51">
        <f t="shared" si="0"/>
        <v>116.2</v>
      </c>
      <c r="G42" s="52">
        <f t="shared" si="1"/>
        <v>29.05</v>
      </c>
      <c r="H42" s="55">
        <f t="shared" si="2"/>
        <v>116.2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Surgical steel eyebrow banana, 16g (1.2mm) with two internally threaded 3mm ballsLength: 10mm</v>
      </c>
      <c r="B43" s="49" t="str">
        <f>'Copy paste to Here'!C47</f>
        <v>BNEBIN</v>
      </c>
      <c r="C43" s="50" t="s">
        <v>175</v>
      </c>
      <c r="D43" s="50">
        <f>Invoice!B47</f>
        <v>5</v>
      </c>
      <c r="E43" s="51">
        <f>'Shipping Invoice'!K47*$N$1</f>
        <v>29.05</v>
      </c>
      <c r="F43" s="51">
        <f t="shared" si="0"/>
        <v>145.25</v>
      </c>
      <c r="G43" s="52">
        <f t="shared" si="1"/>
        <v>29.05</v>
      </c>
      <c r="H43" s="55">
        <f t="shared" si="2"/>
        <v>145.25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Anodized surgical steel eyebrow banana, 20g (0.8mm) with two 3mm ballsLength: 6mmColor: Gold</v>
      </c>
      <c r="B44" s="49" t="str">
        <f>'Copy paste to Here'!C48</f>
        <v>BNET20B</v>
      </c>
      <c r="C44" s="50" t="s">
        <v>179</v>
      </c>
      <c r="D44" s="50">
        <f>Invoice!B48</f>
        <v>16</v>
      </c>
      <c r="E44" s="51">
        <f>'Shipping Invoice'!K48*$N$1</f>
        <v>21.69</v>
      </c>
      <c r="F44" s="51">
        <f t="shared" si="0"/>
        <v>347.04</v>
      </c>
      <c r="G44" s="52">
        <f t="shared" si="1"/>
        <v>21.69</v>
      </c>
      <c r="H44" s="55">
        <f t="shared" si="2"/>
        <v>347.04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Anodized surgical steel eyebrow banana, 20g (0.8mm) with two 3mm ballsLength: 10mmColor: Black</v>
      </c>
      <c r="B45" s="49" t="str">
        <f>'Copy paste to Here'!C49</f>
        <v>BNET20B</v>
      </c>
      <c r="C45" s="50" t="s">
        <v>179</v>
      </c>
      <c r="D45" s="50">
        <f>Invoice!B49</f>
        <v>4</v>
      </c>
      <c r="E45" s="51">
        <f>'Shipping Invoice'!K49*$N$1</f>
        <v>21.69</v>
      </c>
      <c r="F45" s="51">
        <f t="shared" si="0"/>
        <v>86.76</v>
      </c>
      <c r="G45" s="52">
        <f t="shared" si="1"/>
        <v>21.69</v>
      </c>
      <c r="H45" s="55">
        <f t="shared" si="2"/>
        <v>86.76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Anodized surgical steel eyebrow banana, 20g (0.8mm) with two 3mm ballsLength: 10mmColor: Gold</v>
      </c>
      <c r="B46" s="49" t="str">
        <f>'Copy paste to Here'!C50</f>
        <v>BNET20B</v>
      </c>
      <c r="C46" s="50" t="s">
        <v>179</v>
      </c>
      <c r="D46" s="50">
        <f>Invoice!B50</f>
        <v>6</v>
      </c>
      <c r="E46" s="51">
        <f>'Shipping Invoice'!K50*$N$1</f>
        <v>21.69</v>
      </c>
      <c r="F46" s="51">
        <f t="shared" si="0"/>
        <v>130.14000000000001</v>
      </c>
      <c r="G46" s="52">
        <f t="shared" si="1"/>
        <v>21.69</v>
      </c>
      <c r="H46" s="55">
        <f t="shared" si="2"/>
        <v>130.14000000000001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Rose gold PVD plated surgical steel eyebrow banana, 16g (1.2mm) with two 3mm ballsLength: 6mm</v>
      </c>
      <c r="B47" s="49" t="str">
        <f>'Copy paste to Here'!C51</f>
        <v>BNETTB</v>
      </c>
      <c r="C47" s="50" t="s">
        <v>185</v>
      </c>
      <c r="D47" s="50">
        <f>Invoice!B51</f>
        <v>4</v>
      </c>
      <c r="E47" s="51">
        <f>'Shipping Invoice'!K51*$N$1</f>
        <v>21.69</v>
      </c>
      <c r="F47" s="51">
        <f t="shared" si="0"/>
        <v>86.76</v>
      </c>
      <c r="G47" s="52">
        <f t="shared" si="1"/>
        <v>21.69</v>
      </c>
      <c r="H47" s="55">
        <f t="shared" si="2"/>
        <v>86.76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 xml:space="preserve">Rose gold PVD plated surgical steel eyebrow banana, 16g (1.2mm) with two 3mm balls &amp; Length: 8mm  &amp;  </v>
      </c>
      <c r="B48" s="49" t="str">
        <f>'Copy paste to Here'!C52</f>
        <v>BNETTB</v>
      </c>
      <c r="C48" s="50" t="s">
        <v>185</v>
      </c>
      <c r="D48" s="50">
        <f>Invoice!B52</f>
        <v>1</v>
      </c>
      <c r="E48" s="51">
        <f>'Shipping Invoice'!K52*$N$1</f>
        <v>21.69</v>
      </c>
      <c r="F48" s="51">
        <f t="shared" si="0"/>
        <v>21.69</v>
      </c>
      <c r="G48" s="52">
        <f t="shared" si="1"/>
        <v>21.69</v>
      </c>
      <c r="H48" s="55">
        <f t="shared" si="2"/>
        <v>21.69</v>
      </c>
    </row>
    <row r="49" spans="1:8" s="54" customFormat="1" ht="36">
      <c r="A49" s="48" t="str">
        <f>IF((LEN('Copy paste to Here'!G53))&gt;5,((CONCATENATE('Copy paste to Here'!G53," &amp; ",'Copy paste to Here'!D53,"  &amp;  ",'Copy paste to Here'!E53))),"Empty Cell")</f>
        <v>Clear bio flexible belly banana, 14g (1.6mm) with a 5mm and a 10mm jewel ball - length 5/8'' (16mm) ''cut to fit to your size'' &amp; Crystal Color: Jet  &amp;  Color: Black</v>
      </c>
      <c r="B49" s="49" t="str">
        <f>'Copy paste to Here'!C53</f>
        <v>BNOCC</v>
      </c>
      <c r="C49" s="50" t="s">
        <v>189</v>
      </c>
      <c r="D49" s="50">
        <f>Invoice!B53</f>
        <v>6</v>
      </c>
      <c r="E49" s="51">
        <f>'Shipping Invoice'!K53*$N$1</f>
        <v>54.79</v>
      </c>
      <c r="F49" s="51">
        <f t="shared" si="0"/>
        <v>328.74</v>
      </c>
      <c r="G49" s="52">
        <f t="shared" si="1"/>
        <v>54.79</v>
      </c>
      <c r="H49" s="55">
        <f t="shared" si="2"/>
        <v>328.74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 xml:space="preserve">Surgical steel circular barbell, 18g (1mm) with two 3mm balls &amp; Length: 6mm  &amp;  </v>
      </c>
      <c r="B50" s="49" t="str">
        <f>'Copy paste to Here'!C54</f>
        <v>CB18B3</v>
      </c>
      <c r="C50" s="50" t="s">
        <v>192</v>
      </c>
      <c r="D50" s="50">
        <f>Invoice!B54</f>
        <v>24</v>
      </c>
      <c r="E50" s="51">
        <f>'Shipping Invoice'!K54*$N$1</f>
        <v>10.66</v>
      </c>
      <c r="F50" s="51">
        <f t="shared" si="0"/>
        <v>255.84</v>
      </c>
      <c r="G50" s="52">
        <f t="shared" si="1"/>
        <v>10.66</v>
      </c>
      <c r="H50" s="55">
        <f t="shared" si="2"/>
        <v>255.84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 xml:space="preserve">Surgical steel circular barbell, 18g (1mm) with two 3mm balls &amp; Length: 12mm  &amp;  </v>
      </c>
      <c r="B51" s="49" t="str">
        <f>'Copy paste to Here'!C55</f>
        <v>CB18B3</v>
      </c>
      <c r="C51" s="50" t="s">
        <v>192</v>
      </c>
      <c r="D51" s="50">
        <f>Invoice!B55</f>
        <v>16</v>
      </c>
      <c r="E51" s="51">
        <f>'Shipping Invoice'!K55*$N$1</f>
        <v>10.66</v>
      </c>
      <c r="F51" s="51">
        <f t="shared" si="0"/>
        <v>170.56</v>
      </c>
      <c r="G51" s="52">
        <f t="shared" si="1"/>
        <v>10.66</v>
      </c>
      <c r="H51" s="55">
        <f t="shared" si="2"/>
        <v>170.56</v>
      </c>
    </row>
    <row r="52" spans="1:8" s="54" customFormat="1" ht="38.25">
      <c r="A52" s="48" t="str">
        <f>IF((LEN('Copy paste to Here'!G56))&gt;5,((CONCATENATE('Copy paste to Here'!G56," &amp; ",'Copy paste to Here'!D56,"  &amp;  ",'Copy paste to Here'!E56))),"Empty Cell")</f>
        <v xml:space="preserve">Surgical steel circular barbell, 18g (1mm) with two 3mm cones &amp; Length: 10mm  &amp;  </v>
      </c>
      <c r="B52" s="49" t="str">
        <f>'Copy paste to Here'!C56</f>
        <v>CB18CN3</v>
      </c>
      <c r="C52" s="50" t="s">
        <v>197</v>
      </c>
      <c r="D52" s="50">
        <f>Invoice!B56</f>
        <v>8</v>
      </c>
      <c r="E52" s="51">
        <f>'Shipping Invoice'!K56*$N$1</f>
        <v>11.4</v>
      </c>
      <c r="F52" s="51">
        <f t="shared" si="0"/>
        <v>91.2</v>
      </c>
      <c r="G52" s="52">
        <f t="shared" si="1"/>
        <v>11.4</v>
      </c>
      <c r="H52" s="55">
        <f t="shared" si="2"/>
        <v>91.2</v>
      </c>
    </row>
    <row r="53" spans="1:8" s="54" customFormat="1" ht="25.5">
      <c r="A53" s="48" t="str">
        <f>IF((LEN('Copy paste to Here'!G57))&gt;5,((CONCATENATE('Copy paste to Here'!G57," &amp; ",'Copy paste to Here'!D57,"  &amp;  ",'Copy paste to Here'!E57))),"Empty Cell")</f>
        <v xml:space="preserve">Surgical steel circular barbell, 16g (1.2mm) with two internally threaded 3mm balls &amp; Length: 10mm  &amp;  </v>
      </c>
      <c r="B53" s="49" t="str">
        <f>'Copy paste to Here'!C57</f>
        <v>CBEBIN</v>
      </c>
      <c r="C53" s="50" t="s">
        <v>200</v>
      </c>
      <c r="D53" s="50">
        <f>Invoice!B57</f>
        <v>5</v>
      </c>
      <c r="E53" s="51">
        <f>'Shipping Invoice'!K57*$N$1</f>
        <v>36.4</v>
      </c>
      <c r="F53" s="51">
        <f t="shared" si="0"/>
        <v>182</v>
      </c>
      <c r="G53" s="52">
        <f t="shared" si="1"/>
        <v>36.4</v>
      </c>
      <c r="H53" s="55">
        <f t="shared" si="2"/>
        <v>182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>Premium PVD plated surgical steel circular barbell, 16g (1.2mm) with two 3mm balls &amp; Length: 10mm  &amp;  Color: Black</v>
      </c>
      <c r="B54" s="49" t="str">
        <f>'Copy paste to Here'!C58</f>
        <v>CBETB</v>
      </c>
      <c r="C54" s="50" t="s">
        <v>203</v>
      </c>
      <c r="D54" s="50">
        <f>Invoice!B58</f>
        <v>6</v>
      </c>
      <c r="E54" s="51">
        <f>'Shipping Invoice'!K58*$N$1</f>
        <v>21.69</v>
      </c>
      <c r="F54" s="51">
        <f t="shared" si="0"/>
        <v>130.14000000000001</v>
      </c>
      <c r="G54" s="52">
        <f t="shared" si="1"/>
        <v>21.69</v>
      </c>
      <c r="H54" s="55">
        <f t="shared" si="2"/>
        <v>130.14000000000001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>Premium PVD plated surgical steel circular barbell, 16g (1.2mm) with two 3mm cones &amp; Length: 10mm  &amp;  Color: Black</v>
      </c>
      <c r="B55" s="49" t="str">
        <f>'Copy paste to Here'!C59</f>
        <v>CBETCN</v>
      </c>
      <c r="C55" s="50" t="s">
        <v>206</v>
      </c>
      <c r="D55" s="50">
        <f>Invoice!B59</f>
        <v>52</v>
      </c>
      <c r="E55" s="51">
        <f>'Shipping Invoice'!K59*$N$1</f>
        <v>21.69</v>
      </c>
      <c r="F55" s="51">
        <f t="shared" si="0"/>
        <v>1127.8800000000001</v>
      </c>
      <c r="G55" s="52">
        <f t="shared" si="1"/>
        <v>21.69</v>
      </c>
      <c r="H55" s="55">
        <f t="shared" si="2"/>
        <v>1127.8800000000001</v>
      </c>
    </row>
    <row r="56" spans="1:8" s="54" customFormat="1" ht="25.5">
      <c r="A56" s="48" t="str">
        <f>IF((LEN('Copy paste to Here'!G60))&gt;5,((CONCATENATE('Copy paste to Here'!G60," &amp; ",'Copy paste to Here'!D60,"  &amp;  ",'Copy paste to Here'!E60))),"Empty Cell")</f>
        <v>PVD plated surgical steel circular barbell 18g (1mm) with two 3mm balls &amp; Length: 8mm  &amp;  Color: Black</v>
      </c>
      <c r="B56" s="49" t="str">
        <f>'Copy paste to Here'!C60</f>
        <v>CBT18B3</v>
      </c>
      <c r="C56" s="50" t="s">
        <v>209</v>
      </c>
      <c r="D56" s="50">
        <f>Invoice!B60</f>
        <v>8</v>
      </c>
      <c r="E56" s="51">
        <f>'Shipping Invoice'!K60*$N$1</f>
        <v>24.27</v>
      </c>
      <c r="F56" s="51">
        <f t="shared" si="0"/>
        <v>194.16</v>
      </c>
      <c r="G56" s="52">
        <f t="shared" si="1"/>
        <v>24.27</v>
      </c>
      <c r="H56" s="55">
        <f t="shared" si="2"/>
        <v>194.16</v>
      </c>
    </row>
    <row r="57" spans="1:8" s="54" customFormat="1" ht="25.5">
      <c r="A57" s="48" t="str">
        <f>IF((LEN('Copy paste to Here'!G61))&gt;5,((CONCATENATE('Copy paste to Here'!G61," &amp; ",'Copy paste to Here'!D61,"  &amp;  ",'Copy paste to Here'!E61))),"Empty Cell")</f>
        <v>PVD plated surgical steel circular barbell 20g (0.8mm) with two 3mm balls &amp; Length: 8mm  &amp;  Color: Gold</v>
      </c>
      <c r="B57" s="49" t="str">
        <f>'Copy paste to Here'!C61</f>
        <v>CBT20B</v>
      </c>
      <c r="C57" s="50" t="s">
        <v>212</v>
      </c>
      <c r="D57" s="50">
        <f>Invoice!B61</f>
        <v>4</v>
      </c>
      <c r="E57" s="51">
        <f>'Shipping Invoice'!K61*$N$1</f>
        <v>25.37</v>
      </c>
      <c r="F57" s="51">
        <f t="shared" si="0"/>
        <v>101.48</v>
      </c>
      <c r="G57" s="52">
        <f t="shared" si="1"/>
        <v>25.37</v>
      </c>
      <c r="H57" s="55">
        <f t="shared" si="2"/>
        <v>101.48</v>
      </c>
    </row>
    <row r="58" spans="1:8" s="54" customFormat="1" ht="25.5">
      <c r="A58" s="48" t="str">
        <f>IF((LEN('Copy paste to Here'!G62))&gt;5,((CONCATENATE('Copy paste to Here'!G62," &amp; ",'Copy paste to Here'!D62,"  &amp;  ",'Copy paste to Here'!E62))),"Empty Cell")</f>
        <v>Bioflex eyebrow banana, 16g (1.2mm) with two 3mm balls &amp; Length: 8mm  &amp;  Color: Black</v>
      </c>
      <c r="B58" s="49" t="str">
        <f>'Copy paste to Here'!C62</f>
        <v>FBNEVB</v>
      </c>
      <c r="C58" s="50" t="s">
        <v>215</v>
      </c>
      <c r="D58" s="50">
        <f>Invoice!B62</f>
        <v>26</v>
      </c>
      <c r="E58" s="51">
        <f>'Shipping Invoice'!K62*$N$1</f>
        <v>8.82</v>
      </c>
      <c r="F58" s="51">
        <f t="shared" si="0"/>
        <v>229.32</v>
      </c>
      <c r="G58" s="52">
        <f t="shared" si="1"/>
        <v>8.82</v>
      </c>
      <c r="H58" s="55">
        <f t="shared" si="2"/>
        <v>229.32</v>
      </c>
    </row>
    <row r="59" spans="1:8" s="54" customFormat="1" ht="25.5">
      <c r="A59" s="48" t="str">
        <f>IF((LEN('Copy paste to Here'!G63))&gt;5,((CONCATENATE('Copy paste to Here'!G63," &amp; ",'Copy paste to Here'!D63,"  &amp;  ",'Copy paste to Here'!E63))),"Empty Cell")</f>
        <v>Bioflex eyebrow banana, 16g (1.2mm) with two 3mm balls &amp; Length: 8mm  &amp;  Color: White</v>
      </c>
      <c r="B59" s="49" t="str">
        <f>'Copy paste to Here'!C63</f>
        <v>FBNEVB</v>
      </c>
      <c r="C59" s="50" t="s">
        <v>215</v>
      </c>
      <c r="D59" s="50">
        <f>Invoice!B63</f>
        <v>6</v>
      </c>
      <c r="E59" s="51">
        <f>'Shipping Invoice'!K63*$N$1</f>
        <v>8.82</v>
      </c>
      <c r="F59" s="51">
        <f t="shared" si="0"/>
        <v>52.92</v>
      </c>
      <c r="G59" s="52">
        <f t="shared" si="1"/>
        <v>8.82</v>
      </c>
      <c r="H59" s="55">
        <f t="shared" si="2"/>
        <v>52.92</v>
      </c>
    </row>
    <row r="60" spans="1:8" s="54" customFormat="1" ht="38.25">
      <c r="A60" s="48" t="str">
        <f>IF((LEN('Copy paste to Here'!G64))&gt;5,((CONCATENATE('Copy paste to Here'!G64," &amp; ",'Copy paste to Here'!D64,"  &amp;  ",'Copy paste to Here'!E64))),"Empty Cell")</f>
        <v>Bioflex eyebrow banana, 16g (1.2mm) with two 3mm cones &amp; Length: 8mm  &amp;  Color: Black</v>
      </c>
      <c r="B60" s="49" t="str">
        <f>'Copy paste to Here'!C64</f>
        <v>FBNEVCN</v>
      </c>
      <c r="C60" s="50" t="s">
        <v>220</v>
      </c>
      <c r="D60" s="50">
        <f>Invoice!B64</f>
        <v>40</v>
      </c>
      <c r="E60" s="51">
        <f>'Shipping Invoice'!K64*$N$1</f>
        <v>9.56</v>
      </c>
      <c r="F60" s="51">
        <f t="shared" si="0"/>
        <v>382.40000000000003</v>
      </c>
      <c r="G60" s="52">
        <f t="shared" si="1"/>
        <v>9.56</v>
      </c>
      <c r="H60" s="55">
        <f t="shared" si="2"/>
        <v>382.40000000000003</v>
      </c>
    </row>
    <row r="61" spans="1:8" s="54" customFormat="1" ht="25.5">
      <c r="A61" s="48" t="str">
        <f>IF((LEN('Copy paste to Here'!G65))&gt;5,((CONCATENATE('Copy paste to Here'!G65," &amp; ",'Copy paste to Here'!D65,"  &amp;  ",'Copy paste to Here'!E65))),"Empty Cell")</f>
        <v>Bioflex belly banana, 14g (1.6mm) with 5 and 8mm ball &amp; Length: 12mm  &amp;  Color: Clear</v>
      </c>
      <c r="B61" s="49" t="str">
        <f>'Copy paste to Here'!C65</f>
        <v>FBNUV</v>
      </c>
      <c r="C61" s="50" t="s">
        <v>223</v>
      </c>
      <c r="D61" s="50">
        <f>Invoice!B65</f>
        <v>28</v>
      </c>
      <c r="E61" s="51">
        <f>'Shipping Invoice'!K65*$N$1</f>
        <v>9.56</v>
      </c>
      <c r="F61" s="51">
        <f t="shared" si="0"/>
        <v>267.68</v>
      </c>
      <c r="G61" s="52">
        <f t="shared" si="1"/>
        <v>9.56</v>
      </c>
      <c r="H61" s="55">
        <f t="shared" si="2"/>
        <v>267.68</v>
      </c>
    </row>
    <row r="62" spans="1:8" s="54" customFormat="1" ht="38.25">
      <c r="A62" s="48" t="str">
        <f>IF((LEN('Copy paste to Here'!G66))&gt;5,((CONCATENATE('Copy paste to Here'!G66," &amp; ",'Copy paste to Here'!D66,"  &amp;  ",'Copy paste to Here'!E66))),"Empty Cell")</f>
        <v>Silicone double flared flesh tunnel &amp; Gauge: 18mm  &amp;  Color: White</v>
      </c>
      <c r="B62" s="49" t="str">
        <f>'Copy paste to Here'!C66</f>
        <v>FTSI</v>
      </c>
      <c r="C62" s="50" t="s">
        <v>326</v>
      </c>
      <c r="D62" s="50">
        <f>Invoice!B66</f>
        <v>4</v>
      </c>
      <c r="E62" s="51">
        <f>'Shipping Invoice'!K66*$N$1</f>
        <v>25.74</v>
      </c>
      <c r="F62" s="51">
        <f t="shared" si="0"/>
        <v>102.96</v>
      </c>
      <c r="G62" s="52">
        <f t="shared" si="1"/>
        <v>25.74</v>
      </c>
      <c r="H62" s="55">
        <f t="shared" si="2"/>
        <v>102.96</v>
      </c>
    </row>
    <row r="63" spans="1:8" s="54" customFormat="1" ht="25.5">
      <c r="A63" s="48" t="str">
        <f>IF((LEN('Copy paste to Here'!G67))&gt;5,((CONCATENATE('Copy paste to Here'!G67," &amp; ",'Copy paste to Here'!D67,"  &amp;  ",'Copy paste to Here'!E67))),"Empty Cell")</f>
        <v xml:space="preserve">Surgical steel heart shaped ball closure ring, 16g (1.2mm) with 3mm bezel set crystal closure ball &amp; Crystal Color: Blue Zircon  &amp;  </v>
      </c>
      <c r="B63" s="49" t="str">
        <f>'Copy paste to Here'!C67</f>
        <v>HCCR16</v>
      </c>
      <c r="C63" s="50" t="s">
        <v>231</v>
      </c>
      <c r="D63" s="50">
        <f>Invoice!B67</f>
        <v>4</v>
      </c>
      <c r="E63" s="51">
        <f>'Shipping Invoice'!K67*$N$1</f>
        <v>19.86</v>
      </c>
      <c r="F63" s="51">
        <f t="shared" si="0"/>
        <v>79.44</v>
      </c>
      <c r="G63" s="52">
        <f t="shared" si="1"/>
        <v>19.86</v>
      </c>
      <c r="H63" s="55">
        <f t="shared" si="2"/>
        <v>79.44</v>
      </c>
    </row>
    <row r="64" spans="1:8" s="54" customFormat="1" ht="25.5">
      <c r="A64" s="48" t="str">
        <f>IF((LEN('Copy paste to Here'!G68))&gt;5,((CONCATENATE('Copy paste to Here'!G68," &amp; ",'Copy paste to Here'!D68,"  &amp;  ",'Copy paste to Here'!E68))),"Empty Cell")</f>
        <v>Anodized surgical steel fake plug with rubber O-Rings &amp; Size: 10mm  &amp;  Color: Black</v>
      </c>
      <c r="B64" s="49" t="str">
        <f>'Copy paste to Here'!C68</f>
        <v>IPTR</v>
      </c>
      <c r="C64" s="50" t="s">
        <v>327</v>
      </c>
      <c r="D64" s="50">
        <f>Invoice!B68</f>
        <v>6</v>
      </c>
      <c r="E64" s="51">
        <f>'Shipping Invoice'!K68*$N$1</f>
        <v>27.21</v>
      </c>
      <c r="F64" s="51">
        <f t="shared" si="0"/>
        <v>163.26</v>
      </c>
      <c r="G64" s="52">
        <f t="shared" si="1"/>
        <v>27.21</v>
      </c>
      <c r="H64" s="55">
        <f t="shared" si="2"/>
        <v>163.26</v>
      </c>
    </row>
    <row r="65" spans="1:8" s="54" customFormat="1" ht="25.5">
      <c r="A65" s="48" t="str">
        <f>IF((LEN('Copy paste to Here'!G69))&gt;5,((CONCATENATE('Copy paste to Here'!G69," &amp; ",'Copy paste to Here'!D69,"  &amp;  ",'Copy paste to Here'!E69))),"Empty Cell")</f>
        <v>Acrylic fake plug without rubber O-rings &amp; Size: 8mm  &amp;  Color: Green</v>
      </c>
      <c r="B65" s="49" t="str">
        <f>'Copy paste to Here'!C69</f>
        <v>IPVRD</v>
      </c>
      <c r="C65" s="50" t="s">
        <v>238</v>
      </c>
      <c r="D65" s="50">
        <f>Invoice!B69</f>
        <v>6</v>
      </c>
      <c r="E65" s="51">
        <f>'Shipping Invoice'!K69*$N$1</f>
        <v>12.5</v>
      </c>
      <c r="F65" s="51">
        <f t="shared" si="0"/>
        <v>75</v>
      </c>
      <c r="G65" s="52">
        <f t="shared" si="1"/>
        <v>12.5</v>
      </c>
      <c r="H65" s="55">
        <f t="shared" si="2"/>
        <v>75</v>
      </c>
    </row>
    <row r="66" spans="1:8" s="54" customFormat="1" ht="25.5">
      <c r="A66" s="48" t="str">
        <f>IF((LEN('Copy paste to Here'!G70))&gt;5,((CONCATENATE('Copy paste to Here'!G70," &amp; ",'Copy paste to Here'!D70,"  &amp;  ",'Copy paste to Here'!E70))),"Empty Cell")</f>
        <v xml:space="preserve">Surgical steel labret, 18g (1mm) with 3mm cone &amp; Length: 10mm  &amp;  </v>
      </c>
      <c r="B66" s="49" t="str">
        <f>'Copy paste to Here'!C70</f>
        <v>LB18CN3</v>
      </c>
      <c r="C66" s="50" t="s">
        <v>243</v>
      </c>
      <c r="D66" s="50">
        <f>Invoice!B70</f>
        <v>6</v>
      </c>
      <c r="E66" s="51">
        <f>'Shipping Invoice'!K70*$N$1</f>
        <v>8.82</v>
      </c>
      <c r="F66" s="51">
        <f t="shared" si="0"/>
        <v>52.92</v>
      </c>
      <c r="G66" s="52">
        <f t="shared" si="1"/>
        <v>8.82</v>
      </c>
      <c r="H66" s="55">
        <f t="shared" si="2"/>
        <v>52.92</v>
      </c>
    </row>
    <row r="67" spans="1:8" s="54" customFormat="1" ht="25.5">
      <c r="A67" s="48" t="str">
        <f>IF((LEN('Copy paste to Here'!G71))&gt;5,((CONCATENATE('Copy paste to Here'!G71," &amp; ",'Copy paste to Here'!D71,"  &amp;  ",'Copy paste to Here'!E71))),"Empty Cell")</f>
        <v>Premium PVD plated surgical steel labret, 16g (1.2mm) with a 3mm ball &amp; Length: 8mm  &amp;  Color: Black</v>
      </c>
      <c r="B67" s="49" t="str">
        <f>'Copy paste to Here'!C71</f>
        <v>LBTB3</v>
      </c>
      <c r="C67" s="50" t="s">
        <v>246</v>
      </c>
      <c r="D67" s="50">
        <f>Invoice!B71</f>
        <v>8</v>
      </c>
      <c r="E67" s="51">
        <f>'Shipping Invoice'!K71*$N$1</f>
        <v>21.69</v>
      </c>
      <c r="F67" s="51">
        <f t="shared" si="0"/>
        <v>173.52</v>
      </c>
      <c r="G67" s="52">
        <f t="shared" si="1"/>
        <v>21.69</v>
      </c>
      <c r="H67" s="55">
        <f t="shared" si="2"/>
        <v>173.52</v>
      </c>
    </row>
    <row r="68" spans="1:8" s="54" customFormat="1" ht="25.5">
      <c r="A68" s="48" t="str">
        <f>IF((LEN('Copy paste to Here'!G72))&gt;5,((CONCATENATE('Copy paste to Here'!G72," &amp; ",'Copy paste to Here'!D72,"  &amp;  ",'Copy paste to Here'!E72))),"Empty Cell")</f>
        <v>Premium PVD plated surgical steel labret, 16g (1.2mm) with a 3mm ball &amp; Length: 12mm  &amp;  Color: Gold</v>
      </c>
      <c r="B68" s="49" t="str">
        <f>'Copy paste to Here'!C72</f>
        <v>LBTB3</v>
      </c>
      <c r="C68" s="50" t="s">
        <v>246</v>
      </c>
      <c r="D68" s="50">
        <f>Invoice!B72</f>
        <v>7</v>
      </c>
      <c r="E68" s="51">
        <f>'Shipping Invoice'!K72*$N$1</f>
        <v>21.69</v>
      </c>
      <c r="F68" s="51">
        <f t="shared" si="0"/>
        <v>151.83000000000001</v>
      </c>
      <c r="G68" s="52">
        <f t="shared" si="1"/>
        <v>21.69</v>
      </c>
      <c r="H68" s="55">
        <f t="shared" si="2"/>
        <v>151.83000000000001</v>
      </c>
    </row>
    <row r="69" spans="1:8" s="54" customFormat="1" ht="25.5">
      <c r="A69" s="48" t="str">
        <f>IF((LEN('Copy paste to Here'!G73))&gt;5,((CONCATENATE('Copy paste to Here'!G73," &amp; ",'Copy paste to Here'!D73,"  &amp;  ",'Copy paste to Here'!E73))),"Empty Cell")</f>
        <v xml:space="preserve">Clear acrylic flexible nose bone retainer, 22g (0.6mm) and 20g (0.8mm) with 2mm flat disk shaped top &amp; Gauge: 0.8mm  &amp;  </v>
      </c>
      <c r="B69" s="49" t="str">
        <f>'Copy paste to Here'!C73</f>
        <v>NBRTD</v>
      </c>
      <c r="C69" s="50" t="s">
        <v>250</v>
      </c>
      <c r="D69" s="50">
        <f>Invoice!B73</f>
        <v>30</v>
      </c>
      <c r="E69" s="51">
        <f>'Shipping Invoice'!K73*$N$1</f>
        <v>5.15</v>
      </c>
      <c r="F69" s="51">
        <f t="shared" si="0"/>
        <v>154.5</v>
      </c>
      <c r="G69" s="52">
        <f t="shared" si="1"/>
        <v>5.15</v>
      </c>
      <c r="H69" s="55">
        <f t="shared" si="2"/>
        <v>154.5</v>
      </c>
    </row>
    <row r="70" spans="1:8" s="54" customFormat="1" ht="25.5">
      <c r="A70" s="48" t="str">
        <f>IF((LEN('Copy paste to Here'!G74))&gt;5,((CONCATENATE('Copy paste to Here'!G74," &amp; ",'Copy paste to Here'!D74,"  &amp;  ",'Copy paste to Here'!E74))),"Empty Cell")</f>
        <v xml:space="preserve">Clear acrylic flexible nose stud retainer, 20g (0.8mm) with 2mm flat disk shaped top &amp;   &amp;  </v>
      </c>
      <c r="B70" s="49" t="str">
        <f>'Copy paste to Here'!C74</f>
        <v>NSRTD</v>
      </c>
      <c r="C70" s="50" t="s">
        <v>254</v>
      </c>
      <c r="D70" s="50">
        <f>Invoice!B74</f>
        <v>271</v>
      </c>
      <c r="E70" s="51">
        <f>'Shipping Invoice'!K74*$N$1</f>
        <v>5.15</v>
      </c>
      <c r="F70" s="51">
        <f t="shared" si="0"/>
        <v>1395.65</v>
      </c>
      <c r="G70" s="52">
        <f t="shared" si="1"/>
        <v>5.15</v>
      </c>
      <c r="H70" s="55">
        <f t="shared" si="2"/>
        <v>1395.65</v>
      </c>
    </row>
    <row r="71" spans="1:8" s="54" customFormat="1" ht="25.5">
      <c r="A71" s="48" t="str">
        <f>IF((LEN('Copy paste to Here'!G75))&gt;5,((CONCATENATE('Copy paste to Here'!G75," &amp; ",'Copy paste to Here'!D75,"  &amp;  ",'Copy paste to Here'!E75))),"Empty Cell")</f>
        <v xml:space="preserve">Annealed 316L steel seamless hoop ring with a twisted wire design, 16g (1.2mm) &amp; Length: 6mm  &amp;  </v>
      </c>
      <c r="B71" s="49" t="str">
        <f>'Copy paste to Here'!C75</f>
        <v>SELW16</v>
      </c>
      <c r="C71" s="50" t="s">
        <v>257</v>
      </c>
      <c r="D71" s="50">
        <f>Invoice!B75</f>
        <v>4</v>
      </c>
      <c r="E71" s="51">
        <f>'Shipping Invoice'!K75*$N$1</f>
        <v>8.82</v>
      </c>
      <c r="F71" s="51">
        <f t="shared" si="0"/>
        <v>35.28</v>
      </c>
      <c r="G71" s="52">
        <f t="shared" si="1"/>
        <v>8.82</v>
      </c>
      <c r="H71" s="55">
        <f t="shared" si="2"/>
        <v>35.28</v>
      </c>
    </row>
    <row r="72" spans="1:8" s="54" customFormat="1" ht="25.5">
      <c r="A72" s="48" t="str">
        <f>IF((LEN('Copy paste to Here'!G76))&gt;5,((CONCATENATE('Copy paste to Here'!G76," &amp; ",'Copy paste to Here'!D76,"  &amp;  ",'Copy paste to Here'!E76))),"Empty Cell")</f>
        <v>Anodized surgical steel eyebrow spiral, 16g (1.2mm) with two 4mm balls &amp; Length: 6mm  &amp;  Color: Rainbow</v>
      </c>
      <c r="B72" s="49" t="str">
        <f>'Copy paste to Here'!C76</f>
        <v>SPETB4</v>
      </c>
      <c r="C72" s="50" t="s">
        <v>260</v>
      </c>
      <c r="D72" s="50">
        <f>Invoice!B76</f>
        <v>4</v>
      </c>
      <c r="E72" s="51">
        <f>'Shipping Invoice'!K76*$N$1</f>
        <v>24.64</v>
      </c>
      <c r="F72" s="51">
        <f t="shared" si="0"/>
        <v>98.56</v>
      </c>
      <c r="G72" s="52">
        <f t="shared" si="1"/>
        <v>24.64</v>
      </c>
      <c r="H72" s="55">
        <f t="shared" si="2"/>
        <v>98.56</v>
      </c>
    </row>
    <row r="73" spans="1:8" s="54" customFormat="1" ht="25.5">
      <c r="A73" s="48" t="str">
        <f>IF((LEN('Copy paste to Here'!G77))&gt;5,((CONCATENATE('Copy paste to Here'!G77," &amp; ",'Copy paste to Here'!D77,"  &amp;  ",'Copy paste to Here'!E77))),"Empty Cell")</f>
        <v>Anodized surgical steel eyebrow spiral, 16g (1.2mm) with two 4mm balls &amp; Length: 10mm  &amp;  Color: Gold</v>
      </c>
      <c r="B73" s="49" t="str">
        <f>'Copy paste to Here'!C77</f>
        <v>SPETB4</v>
      </c>
      <c r="C73" s="50" t="s">
        <v>260</v>
      </c>
      <c r="D73" s="50">
        <f>Invoice!B77</f>
        <v>4</v>
      </c>
      <c r="E73" s="51">
        <f>'Shipping Invoice'!K77*$N$1</f>
        <v>24.64</v>
      </c>
      <c r="F73" s="51">
        <f t="shared" si="0"/>
        <v>98.56</v>
      </c>
      <c r="G73" s="52">
        <f t="shared" si="1"/>
        <v>24.64</v>
      </c>
      <c r="H73" s="55">
        <f t="shared" si="2"/>
        <v>98.56</v>
      </c>
    </row>
    <row r="74" spans="1:8" s="54" customFormat="1" ht="25.5">
      <c r="A74" s="48" t="str">
        <f>IF((LEN('Copy paste to Here'!G78))&gt;5,((CONCATENATE('Copy paste to Here'!G78," &amp; ",'Copy paste to Here'!D78,"  &amp;  ",'Copy paste to Here'!E78))),"Empty Cell")</f>
        <v xml:space="preserve">Rose gold PVD plated surgical steel eyebrow spiral, 16g (1.2mm) with two 3mm balls &amp; Length: 8mm  &amp;  </v>
      </c>
      <c r="B74" s="49" t="str">
        <f>'Copy paste to Here'!C78</f>
        <v>SPETTB</v>
      </c>
      <c r="C74" s="50" t="s">
        <v>265</v>
      </c>
      <c r="D74" s="50">
        <f>Invoice!B78</f>
        <v>6</v>
      </c>
      <c r="E74" s="51">
        <f>'Shipping Invoice'!K78*$N$1</f>
        <v>25.37</v>
      </c>
      <c r="F74" s="51">
        <f t="shared" si="0"/>
        <v>152.22</v>
      </c>
      <c r="G74" s="52">
        <f t="shared" si="1"/>
        <v>25.37</v>
      </c>
      <c r="H74" s="55">
        <f t="shared" si="2"/>
        <v>152.22</v>
      </c>
    </row>
    <row r="75" spans="1:8" s="54" customFormat="1" ht="25.5">
      <c r="A75" s="48" t="str">
        <f>IF((LEN('Copy paste to Here'!G79))&gt;5,((CONCATENATE('Copy paste to Here'!G79," &amp; ",'Copy paste to Here'!D79,"  &amp;  ",'Copy paste to Here'!E79))),"Empty Cell")</f>
        <v xml:space="preserve">Titanium G23 internally threaded banana, 1.2mm (16g) with two 3mm balls &amp; Length: 10mm  &amp;  </v>
      </c>
      <c r="B75" s="49" t="str">
        <f>'Copy paste to Here'!C79</f>
        <v>UBNEBIN</v>
      </c>
      <c r="C75" s="50" t="s">
        <v>268</v>
      </c>
      <c r="D75" s="50">
        <f>Invoice!B79</f>
        <v>4</v>
      </c>
      <c r="E75" s="51">
        <f>'Shipping Invoice'!K79*$N$1</f>
        <v>68.760000000000005</v>
      </c>
      <c r="F75" s="51">
        <f t="shared" si="0"/>
        <v>275.04000000000002</v>
      </c>
      <c r="G75" s="52">
        <f t="shared" si="1"/>
        <v>68.760000000000005</v>
      </c>
      <c r="H75" s="55">
        <f t="shared" si="2"/>
        <v>275.04000000000002</v>
      </c>
    </row>
    <row r="76" spans="1:8" s="54" customFormat="1" ht="25.5">
      <c r="A76" s="48" t="str">
        <f>IF((LEN('Copy paste to Here'!G80))&gt;5,((CONCATENATE('Copy paste to Here'!G80," &amp; ",'Copy paste to Here'!D80,"  &amp;  ",'Copy paste to Here'!E80))),"Empty Cell")</f>
        <v xml:space="preserve">Titanium G23 circular barbell, 16g (1.2mm) with two 3mm balls &amp; Length: 11mm  &amp;  </v>
      </c>
      <c r="B76" s="49" t="str">
        <f>'Copy paste to Here'!C80</f>
        <v>UCBEB</v>
      </c>
      <c r="C76" s="50" t="s">
        <v>271</v>
      </c>
      <c r="D76" s="50">
        <f>Invoice!B80</f>
        <v>4</v>
      </c>
      <c r="E76" s="51">
        <f>'Shipping Invoice'!K80*$N$1</f>
        <v>43.02</v>
      </c>
      <c r="F76" s="51">
        <f t="shared" si="0"/>
        <v>172.08</v>
      </c>
      <c r="G76" s="52">
        <f t="shared" si="1"/>
        <v>43.02</v>
      </c>
      <c r="H76" s="55">
        <f t="shared" si="2"/>
        <v>172.08</v>
      </c>
    </row>
    <row r="77" spans="1:8" s="54" customFormat="1" ht="25.5">
      <c r="A77" s="48" t="str">
        <f>IF((LEN('Copy paste to Here'!G81))&gt;5,((CONCATENATE('Copy paste to Here'!G81," &amp; ",'Copy paste to Here'!D81,"  &amp;  ",'Copy paste to Here'!E81))),"Empty Cell")</f>
        <v xml:space="preserve">Titanium G23 labret, 16g (1.2mm) with a 4mm ball &amp; Length: 12mm  &amp;  </v>
      </c>
      <c r="B77" s="49" t="str">
        <f>'Copy paste to Here'!C81</f>
        <v>ULB4S</v>
      </c>
      <c r="C77" s="50" t="s">
        <v>275</v>
      </c>
      <c r="D77" s="50">
        <f>Invoice!B81</f>
        <v>2</v>
      </c>
      <c r="E77" s="51">
        <f>'Shipping Invoice'!K81*$N$1</f>
        <v>38.24</v>
      </c>
      <c r="F77" s="51">
        <f t="shared" si="0"/>
        <v>76.48</v>
      </c>
      <c r="G77" s="52">
        <f t="shared" si="1"/>
        <v>38.24</v>
      </c>
      <c r="H77" s="55">
        <f t="shared" si="2"/>
        <v>76.48</v>
      </c>
    </row>
    <row r="78" spans="1:8" s="54" customFormat="1" ht="25.5">
      <c r="A78" s="48" t="str">
        <f>IF((LEN('Copy paste to Here'!G82))&gt;5,((CONCATENATE('Copy paste to Here'!G82," &amp; ",'Copy paste to Here'!D82,"  &amp;  ",'Copy paste to Here'!E82))),"Empty Cell")</f>
        <v xml:space="preserve">Titanium G23 internally threaded labret, 1.2mm (16g) with a 3mm ball &amp; Length: 10mm  &amp;  </v>
      </c>
      <c r="B78" s="49" t="str">
        <f>'Copy paste to Here'!C82</f>
        <v>ULBB3IN</v>
      </c>
      <c r="C78" s="50" t="s">
        <v>278</v>
      </c>
      <c r="D78" s="50">
        <f>Invoice!B82</f>
        <v>6</v>
      </c>
      <c r="E78" s="51">
        <f>'Shipping Invoice'!K82*$N$1</f>
        <v>49.27</v>
      </c>
      <c r="F78" s="51">
        <f t="shared" si="0"/>
        <v>295.62</v>
      </c>
      <c r="G78" s="52">
        <f t="shared" si="1"/>
        <v>49.27</v>
      </c>
      <c r="H78" s="55">
        <f t="shared" si="2"/>
        <v>295.62</v>
      </c>
    </row>
    <row r="79" spans="1:8" s="54" customFormat="1" ht="25.5">
      <c r="A79" s="48" t="str">
        <f>IF((LEN('Copy paste to Here'!G83))&gt;5,((CONCATENATE('Copy paste to Here'!G83," &amp; ",'Copy paste to Here'!D83,"  &amp;  ",'Copy paste to Here'!E83))),"Empty Cell")</f>
        <v xml:space="preserve">Titanium G23 internally threaded labret, 1.2mm (16g) with a 3mm ball &amp; Length: 14mm  &amp;  </v>
      </c>
      <c r="B79" s="49" t="str">
        <f>'Copy paste to Here'!C83</f>
        <v>ULBB3IN</v>
      </c>
      <c r="C79" s="50" t="s">
        <v>278</v>
      </c>
      <c r="D79" s="50">
        <f>Invoice!B83</f>
        <v>6</v>
      </c>
      <c r="E79" s="51">
        <f>'Shipping Invoice'!K83*$N$1</f>
        <v>49.27</v>
      </c>
      <c r="F79" s="51">
        <f t="shared" si="0"/>
        <v>295.62</v>
      </c>
      <c r="G79" s="52">
        <f t="shared" si="1"/>
        <v>49.27</v>
      </c>
      <c r="H79" s="55">
        <f t="shared" si="2"/>
        <v>295.62</v>
      </c>
    </row>
    <row r="80" spans="1:8" s="54" customFormat="1" ht="38.25">
      <c r="A80" s="48" t="str">
        <f>IF((LEN('Copy paste to Here'!G84))&gt;5,((CONCATENATE('Copy paste to Here'!G84," &amp; ",'Copy paste to Here'!D84,"  &amp;  ",'Copy paste to Here'!E84))),"Empty Cell")</f>
        <v>Pack of 10 pcs. of bioflex banana posts with external threading, 16g (1.2mm) &amp; Length: 10mm  &amp;  Color: Clear</v>
      </c>
      <c r="B80" s="49" t="str">
        <f>'Copy paste to Here'!C84</f>
        <v>XABN16G</v>
      </c>
      <c r="C80" s="50" t="s">
        <v>283</v>
      </c>
      <c r="D80" s="50">
        <f>Invoice!B84</f>
        <v>1</v>
      </c>
      <c r="E80" s="51">
        <f>'Shipping Invoice'!K84*$N$1</f>
        <v>28.68</v>
      </c>
      <c r="F80" s="51">
        <f t="shared" si="0"/>
        <v>28.68</v>
      </c>
      <c r="G80" s="52">
        <f t="shared" si="1"/>
        <v>28.68</v>
      </c>
      <c r="H80" s="55">
        <f t="shared" si="2"/>
        <v>28.68</v>
      </c>
    </row>
    <row r="81" spans="1:8" s="54" customFormat="1" ht="38.25">
      <c r="A81" s="48" t="str">
        <f>IF((LEN('Copy paste to Here'!G85))&gt;5,((CONCATENATE('Copy paste to Here'!G85," &amp; ",'Copy paste to Here'!D85,"  &amp;  ",'Copy paste to Here'!E85))),"Empty Cell")</f>
        <v>Pack of 10 pcs. of Flexible acrylic labret with external threading, 16g (1.2mm) &amp; Length: 10mm  &amp;  Color: Clear</v>
      </c>
      <c r="B81" s="49" t="str">
        <f>'Copy paste to Here'!C85</f>
        <v>XALB16G</v>
      </c>
      <c r="C81" s="50" t="s">
        <v>286</v>
      </c>
      <c r="D81" s="50">
        <f>Invoice!B85</f>
        <v>1</v>
      </c>
      <c r="E81" s="51">
        <f>'Shipping Invoice'!K85*$N$1</f>
        <v>28.68</v>
      </c>
      <c r="F81" s="51">
        <f t="shared" si="0"/>
        <v>28.68</v>
      </c>
      <c r="G81" s="52">
        <f t="shared" si="1"/>
        <v>28.68</v>
      </c>
      <c r="H81" s="55">
        <f t="shared" si="2"/>
        <v>28.68</v>
      </c>
    </row>
    <row r="82" spans="1:8" s="54" customFormat="1" ht="25.5">
      <c r="A82" s="48" t="str">
        <f>IF((LEN('Copy paste to Here'!G86))&gt;5,((CONCATENATE('Copy paste to Here'!G86," &amp; ",'Copy paste to Here'!D86,"  &amp;  ",'Copy paste to Here'!E86))),"Empty Cell")</f>
        <v xml:space="preserve">Pack of 10 pcs. of 4mm anodized surgical steel balls with threading 1.6mm (14g) &amp; Color: Black  &amp;  </v>
      </c>
      <c r="B82" s="49" t="str">
        <f>'Copy paste to Here'!C86</f>
        <v>XBT4G</v>
      </c>
      <c r="C82" s="50" t="s">
        <v>289</v>
      </c>
      <c r="D82" s="50">
        <f>Invoice!B86</f>
        <v>2</v>
      </c>
      <c r="E82" s="51">
        <f>'Shipping Invoice'!K86*$N$1</f>
        <v>73.17</v>
      </c>
      <c r="F82" s="51">
        <f t="shared" si="0"/>
        <v>146.34</v>
      </c>
      <c r="G82" s="52">
        <f t="shared" si="1"/>
        <v>73.17</v>
      </c>
      <c r="H82" s="55">
        <f t="shared" si="2"/>
        <v>146.34</v>
      </c>
    </row>
    <row r="83" spans="1:8" s="54" customFormat="1" ht="25.5">
      <c r="A83" s="48" t="str">
        <f>IF((LEN('Copy paste to Here'!G87))&gt;5,((CONCATENATE('Copy paste to Here'!G87," &amp; ",'Copy paste to Here'!D87,"  &amp;  ",'Copy paste to Here'!E87))),"Empty Cell")</f>
        <v xml:space="preserve">Pack of 10 pcs. of 4mm anodized surgical steel balls with threading 1.6mm (14g) &amp; Color: Rainbow  &amp;  </v>
      </c>
      <c r="B83" s="49" t="str">
        <f>'Copy paste to Here'!C87</f>
        <v>XBT4G</v>
      </c>
      <c r="C83" s="50" t="s">
        <v>289</v>
      </c>
      <c r="D83" s="50">
        <f>Invoice!B87</f>
        <v>2</v>
      </c>
      <c r="E83" s="51">
        <f>'Shipping Invoice'!K87*$N$1</f>
        <v>73.17</v>
      </c>
      <c r="F83" s="51">
        <f t="shared" ref="F83:F146" si="3">D83*E83</f>
        <v>146.34</v>
      </c>
      <c r="G83" s="52">
        <f t="shared" ref="G83:G146" si="4">E83*$E$14</f>
        <v>73.17</v>
      </c>
      <c r="H83" s="55">
        <f t="shared" ref="H83:H146" si="5">D83*G83</f>
        <v>146.34</v>
      </c>
    </row>
    <row r="84" spans="1:8" s="54" customFormat="1" ht="36">
      <c r="A84" s="48" t="str">
        <f>IF((LEN('Copy paste to Here'!G88))&gt;5,((CONCATENATE('Copy paste to Here'!G88," &amp; ",'Copy paste to Here'!D88,"  &amp;  ",'Copy paste to Here'!E88))),"Empty Cell")</f>
        <v xml:space="preserve">Pack of 10 pcs. of 3mm surgical steel half jewel balls with bezel set crystal with 1.2mm threading (16g) &amp; Crystal Color: Aquamarine  &amp;  </v>
      </c>
      <c r="B84" s="49" t="str">
        <f>'Copy paste to Here'!C88</f>
        <v>XHJB3</v>
      </c>
      <c r="C84" s="50" t="s">
        <v>293</v>
      </c>
      <c r="D84" s="50">
        <f>Invoice!B88</f>
        <v>1</v>
      </c>
      <c r="E84" s="51">
        <f>'Shipping Invoice'!K88*$N$1</f>
        <v>136.05000000000001</v>
      </c>
      <c r="F84" s="51">
        <f t="shared" si="3"/>
        <v>136.05000000000001</v>
      </c>
      <c r="G84" s="52">
        <f t="shared" si="4"/>
        <v>136.05000000000001</v>
      </c>
      <c r="H84" s="55">
        <f t="shared" si="5"/>
        <v>136.05000000000001</v>
      </c>
    </row>
    <row r="85" spans="1:8" s="54" customFormat="1" ht="36">
      <c r="A85" s="48" t="str">
        <f>IF((LEN('Copy paste to Here'!G89))&gt;5,((CONCATENATE('Copy paste to Here'!G89," &amp; ",'Copy paste to Here'!D89,"  &amp;  ",'Copy paste to Here'!E89))),"Empty Cell")</f>
        <v xml:space="preserve">Pack of 10 pcs. of 3mm high polished surgical steel balls with bezel set crystal and with 1.2mm (16g) threading &amp; Crystal Color: Clear  &amp;  </v>
      </c>
      <c r="B85" s="49" t="str">
        <f>'Copy paste to Here'!C89</f>
        <v>XJB3</v>
      </c>
      <c r="C85" s="50" t="s">
        <v>297</v>
      </c>
      <c r="D85" s="50">
        <f>Invoice!B89</f>
        <v>1</v>
      </c>
      <c r="E85" s="51">
        <f>'Shipping Invoice'!K89*$N$1</f>
        <v>88.25</v>
      </c>
      <c r="F85" s="51">
        <f t="shared" si="3"/>
        <v>88.25</v>
      </c>
      <c r="G85" s="52">
        <f t="shared" si="4"/>
        <v>88.25</v>
      </c>
      <c r="H85" s="55">
        <f t="shared" si="5"/>
        <v>88.25</v>
      </c>
    </row>
    <row r="86" spans="1:8" s="54" customFormat="1" ht="25.5">
      <c r="A86" s="48" t="str">
        <f>IF((LEN('Copy paste to Here'!G90))&gt;5,((CONCATENATE('Copy paste to Here'!G90," &amp; ",'Copy paste to Here'!D90,"  &amp;  ",'Copy paste to Here'!E90))),"Empty Cell")</f>
        <v xml:space="preserve">Set of 10 pcs. of 4mm acrylic ball in solid colors with 14g (1.6mm) threading &amp; Color: White  &amp;  </v>
      </c>
      <c r="B86" s="49" t="str">
        <f>'Copy paste to Here'!C90</f>
        <v>XSAB4</v>
      </c>
      <c r="C86" s="50" t="s">
        <v>300</v>
      </c>
      <c r="D86" s="50">
        <f>Invoice!B90</f>
        <v>1</v>
      </c>
      <c r="E86" s="51">
        <f>'Shipping Invoice'!K90*$N$1</f>
        <v>23.53</v>
      </c>
      <c r="F86" s="51">
        <f t="shared" si="3"/>
        <v>23.53</v>
      </c>
      <c r="G86" s="52">
        <f t="shared" si="4"/>
        <v>23.53</v>
      </c>
      <c r="H86" s="55">
        <f t="shared" si="5"/>
        <v>23.53</v>
      </c>
    </row>
    <row r="87" spans="1:8" s="54" customFormat="1" ht="25.5">
      <c r="A87" s="48" t="str">
        <f>IF((LEN('Copy paste to Here'!G91))&gt;5,((CONCATENATE('Copy paste to Here'!G91," &amp; ",'Copy paste to Here'!D91,"  &amp;  ",'Copy paste to Here'!E91))),"Empty Cell")</f>
        <v xml:space="preserve">Set of 10 pcs. of 3mm solid color acrylic cones with 16g (1.2mm) threading &amp; Color: White  &amp;  </v>
      </c>
      <c r="B87" s="49" t="str">
        <f>'Copy paste to Here'!C91</f>
        <v>XSACN3</v>
      </c>
      <c r="C87" s="50" t="s">
        <v>303</v>
      </c>
      <c r="D87" s="50">
        <f>Invoice!B91</f>
        <v>1</v>
      </c>
      <c r="E87" s="51">
        <f>'Shipping Invoice'!K91*$N$1</f>
        <v>27.21</v>
      </c>
      <c r="F87" s="51">
        <f t="shared" si="3"/>
        <v>27.21</v>
      </c>
      <c r="G87" s="52">
        <f t="shared" si="4"/>
        <v>27.21</v>
      </c>
      <c r="H87" s="55">
        <f t="shared" si="5"/>
        <v>27.21</v>
      </c>
    </row>
    <row r="88" spans="1:8" s="54" customFormat="1" ht="38.25">
      <c r="A88" s="48" t="str">
        <f>IF((LEN('Copy paste to Here'!G92))&gt;5,((CONCATENATE('Copy paste to Here'!G92," &amp; ",'Copy paste to Here'!D92,"  &amp;  ",'Copy paste to Here'!E92))),"Empty Cell")</f>
        <v>Pack of 10 pcs. of anodized 316L steel belly banana posts - threading 1.6mm (14g) &amp; Length: 8mm  &amp;  Color: Black</v>
      </c>
      <c r="B88" s="49" t="str">
        <f>'Copy paste to Here'!C92</f>
        <v>XTBN14G</v>
      </c>
      <c r="C88" s="50" t="s">
        <v>306</v>
      </c>
      <c r="D88" s="50">
        <f>Invoice!B92</f>
        <v>1</v>
      </c>
      <c r="E88" s="51">
        <f>'Shipping Invoice'!K92*$N$1</f>
        <v>111.05</v>
      </c>
      <c r="F88" s="51">
        <f t="shared" si="3"/>
        <v>111.05</v>
      </c>
      <c r="G88" s="52">
        <f t="shared" si="4"/>
        <v>111.05</v>
      </c>
      <c r="H88" s="55">
        <f t="shared" si="5"/>
        <v>111.05</v>
      </c>
    </row>
    <row r="89" spans="1:8" s="54" customFormat="1" ht="38.25">
      <c r="A89" s="48" t="str">
        <f>IF((LEN('Copy paste to Here'!G93))&gt;5,((CONCATENATE('Copy paste to Here'!G93," &amp; ",'Copy paste to Here'!D93,"  &amp;  ",'Copy paste to Here'!E93))),"Empty Cell")</f>
        <v xml:space="preserve">Pack of 10 pcs. of high polished titanium G23 circular barbell posts threading 16g (1.2mm)  &amp; Length: 8mm  &amp;  </v>
      </c>
      <c r="B89" s="49" t="str">
        <f>'Copy paste to Here'!C93</f>
        <v>XUCB16G</v>
      </c>
      <c r="C89" s="50" t="s">
        <v>309</v>
      </c>
      <c r="D89" s="50">
        <f>Invoice!B93</f>
        <v>1</v>
      </c>
      <c r="E89" s="51">
        <f>'Shipping Invoice'!K93*$N$1</f>
        <v>180.17</v>
      </c>
      <c r="F89" s="51">
        <f t="shared" si="3"/>
        <v>180.17</v>
      </c>
      <c r="G89" s="52">
        <f t="shared" si="4"/>
        <v>180.17</v>
      </c>
      <c r="H89" s="55">
        <f t="shared" si="5"/>
        <v>180.17</v>
      </c>
    </row>
    <row r="90" spans="1:8" s="54" customFormat="1" ht="25.5">
      <c r="A90" s="48" t="str">
        <f>IF((LEN('Copy paste to Here'!G94))&gt;5,((CONCATENATE('Copy paste to Here'!G94," &amp; ",'Copy paste to Here'!D94,"  &amp;  ",'Copy paste to Here'!E94))),"Empty Cell")</f>
        <v xml:space="preserve">Set of 10 pcs. of 4mm acrylic UV balls with 14g (1.6mm) threading &amp; Color: Black  &amp;  </v>
      </c>
      <c r="B90" s="49" t="str">
        <f>'Copy paste to Here'!C94</f>
        <v>XUVB4</v>
      </c>
      <c r="C90" s="50" t="s">
        <v>312</v>
      </c>
      <c r="D90" s="50">
        <f>Invoice!B94</f>
        <v>1</v>
      </c>
      <c r="E90" s="51">
        <f>'Shipping Invoice'!K94*$N$1</f>
        <v>23.53</v>
      </c>
      <c r="F90" s="51">
        <f t="shared" si="3"/>
        <v>23.53</v>
      </c>
      <c r="G90" s="52">
        <f t="shared" si="4"/>
        <v>23.53</v>
      </c>
      <c r="H90" s="55">
        <f t="shared" si="5"/>
        <v>23.53</v>
      </c>
    </row>
    <row r="91" spans="1:8" s="54" customFormat="1" ht="25.5">
      <c r="A91" s="48" t="str">
        <f>IF((LEN('Copy paste to Here'!G95))&gt;5,((CONCATENATE('Copy paste to Here'!G95," &amp; ",'Copy paste to Here'!D95,"  &amp;  ",'Copy paste to Here'!E95))),"Empty Cell")</f>
        <v xml:space="preserve">Set of 10 pcs. of 3mm acrylic UV cones with 16g (1.2mm) threading &amp; Color: Pink  &amp;  </v>
      </c>
      <c r="B91" s="49" t="str">
        <f>'Copy paste to Here'!C95</f>
        <v>XUVCN3</v>
      </c>
      <c r="C91" s="50" t="s">
        <v>315</v>
      </c>
      <c r="D91" s="50">
        <f>Invoice!B95</f>
        <v>4</v>
      </c>
      <c r="E91" s="51">
        <f>'Shipping Invoice'!K95*$N$1</f>
        <v>27.21</v>
      </c>
      <c r="F91" s="51">
        <f t="shared" si="3"/>
        <v>108.84</v>
      </c>
      <c r="G91" s="52">
        <f t="shared" si="4"/>
        <v>27.21</v>
      </c>
      <c r="H91" s="55">
        <f t="shared" si="5"/>
        <v>108.84</v>
      </c>
    </row>
    <row r="92" spans="1:8" s="54" customFormat="1" ht="25.5">
      <c r="A92" s="48" t="str">
        <f>IF((LEN('Copy paste to Here'!G96))&gt;5,((CONCATENATE('Copy paste to Here'!G96," &amp; ",'Copy paste to Here'!D96,"  &amp;  ",'Copy paste to Here'!E96))),"Empty Cell")</f>
        <v xml:space="preserve">Set of 10 pcs. of 4mm acrylic UV cones with 14g (1.6mm) threading &amp; Color: Black  &amp;  </v>
      </c>
      <c r="B92" s="49" t="str">
        <f>'Copy paste to Here'!C96</f>
        <v>XUVCN4</v>
      </c>
      <c r="C92" s="50" t="s">
        <v>318</v>
      </c>
      <c r="D92" s="50">
        <f>Invoice!B96</f>
        <v>1</v>
      </c>
      <c r="E92" s="51">
        <f>'Shipping Invoice'!K96*$N$1</f>
        <v>27.21</v>
      </c>
      <c r="F92" s="51">
        <f t="shared" si="3"/>
        <v>27.21</v>
      </c>
      <c r="G92" s="52">
        <f t="shared" si="4"/>
        <v>27.21</v>
      </c>
      <c r="H92" s="55">
        <f t="shared" si="5"/>
        <v>27.21</v>
      </c>
    </row>
    <row r="93" spans="1:8" s="54" customFormat="1" ht="25.5">
      <c r="A93" s="48" t="str">
        <f>IF((LEN('Copy paste to Here'!G97))&gt;5,((CONCATENATE('Copy paste to Here'!G97," &amp; ",'Copy paste to Here'!D97,"  &amp;  ",'Copy paste to Here'!E97))),"Empty Cell")</f>
        <v xml:space="preserve">Set of 10 pcs. of 4mm acrylic UV cones with 14g (1.6mm) threading &amp; Color: Clear  &amp;  </v>
      </c>
      <c r="B93" s="49" t="str">
        <f>'Copy paste to Here'!C97</f>
        <v>XUVCN4</v>
      </c>
      <c r="C93" s="50" t="s">
        <v>318</v>
      </c>
      <c r="D93" s="50">
        <f>Invoice!B97</f>
        <v>1</v>
      </c>
      <c r="E93" s="51">
        <f>'Shipping Invoice'!K97*$N$1</f>
        <v>27.21</v>
      </c>
      <c r="F93" s="51">
        <f t="shared" si="3"/>
        <v>27.21</v>
      </c>
      <c r="G93" s="52">
        <f t="shared" si="4"/>
        <v>27.21</v>
      </c>
      <c r="H93" s="55">
        <f t="shared" si="5"/>
        <v>27.21</v>
      </c>
    </row>
    <row r="94" spans="1:8" s="54" customFormat="1" ht="25.5">
      <c r="A94" s="48" t="str">
        <f>IF((LEN('Copy paste to Here'!G98))&gt;5,((CONCATENATE('Copy paste to Here'!G98," &amp; ",'Copy paste to Here'!D98,"  &amp;  ",'Copy paste to Here'!E98))),"Empty Cell")</f>
        <v xml:space="preserve">Set of 10 pcs. of 4mm acrylic UV cones with 14g (1.6mm) threading &amp; Color: Green  &amp;  </v>
      </c>
      <c r="B94" s="49" t="str">
        <f>'Copy paste to Here'!C98</f>
        <v>XUVCN4</v>
      </c>
      <c r="C94" s="50" t="s">
        <v>318</v>
      </c>
      <c r="D94" s="50">
        <f>Invoice!B98</f>
        <v>1</v>
      </c>
      <c r="E94" s="51">
        <f>'Shipping Invoice'!K98*$N$1</f>
        <v>27.21</v>
      </c>
      <c r="F94" s="51">
        <f t="shared" si="3"/>
        <v>27.21</v>
      </c>
      <c r="G94" s="52">
        <f t="shared" si="4"/>
        <v>27.21</v>
      </c>
      <c r="H94" s="55">
        <f t="shared" si="5"/>
        <v>27.21</v>
      </c>
    </row>
    <row r="95" spans="1:8" s="54" customFormat="1" ht="25.5">
      <c r="A95" s="48" t="str">
        <f>IF((LEN('Copy paste to Here'!G99))&gt;5,((CONCATENATE('Copy paste to Here'!G99," &amp; ",'Copy paste to Here'!D99,"  &amp;  ",'Copy paste to Here'!E99))),"Empty Cell")</f>
        <v xml:space="preserve">Set of 10 pcs. of 4mm acrylic UV cones with 14g (1.6mm) threading &amp; Color: Red  &amp;  </v>
      </c>
      <c r="B95" s="49" t="str">
        <f>'Copy paste to Here'!C99</f>
        <v>XUVCN4</v>
      </c>
      <c r="C95" s="50" t="s">
        <v>318</v>
      </c>
      <c r="D95" s="50">
        <f>Invoice!B99</f>
        <v>1</v>
      </c>
      <c r="E95" s="51">
        <f>'Shipping Invoice'!K99*$N$1</f>
        <v>27.21</v>
      </c>
      <c r="F95" s="51">
        <f t="shared" si="3"/>
        <v>27.21</v>
      </c>
      <c r="G95" s="52">
        <f t="shared" si="4"/>
        <v>27.21</v>
      </c>
      <c r="H95" s="55">
        <f t="shared" si="5"/>
        <v>27.21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12700.319999999996</v>
      </c>
      <c r="G1000" s="52"/>
      <c r="H1000" s="53">
        <f t="shared" ref="H1000:H1007" si="49">F1000*$E$14</f>
        <v>12700.319999999996</v>
      </c>
    </row>
    <row r="1001" spans="1:14" s="54" customFormat="1">
      <c r="A1001" s="48" t="s">
        <v>59</v>
      </c>
      <c r="B1001" s="67"/>
      <c r="C1001" s="68"/>
      <c r="D1001" s="68"/>
      <c r="E1001" s="127"/>
      <c r="F1001" s="51">
        <f>Invoice!K101</f>
        <v>-5080.1279999999988</v>
      </c>
      <c r="G1001" s="52"/>
      <c r="H1001" s="53">
        <f t="shared" si="49"/>
        <v>-5080.1279999999988</v>
      </c>
    </row>
    <row r="1002" spans="1:14" s="54" customFormat="1" outlineLevel="1">
      <c r="A1002" s="48" t="s">
        <v>60</v>
      </c>
      <c r="B1002" s="67"/>
      <c r="C1002" s="68"/>
      <c r="D1002" s="68"/>
      <c r="E1002" s="127"/>
      <c r="F1002" s="51">
        <f>Invoice!K102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7620.1919999999973</v>
      </c>
      <c r="G1003" s="52"/>
      <c r="H1003" s="53">
        <f t="shared" si="49"/>
        <v>7620.1919999999973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12700.319999999996</v>
      </c>
    </row>
    <row r="1010" spans="1:8" s="15" customFormat="1">
      <c r="A1010" s="16"/>
      <c r="E1010" s="15" t="s">
        <v>52</v>
      </c>
      <c r="H1010" s="129">
        <f>(SUMIF($A$1000:$A$1008,"Total:",$H$1000:$H$1008))</f>
        <v>7620.1919999999973</v>
      </c>
    </row>
    <row r="1011" spans="1:8" s="15" customFormat="1">
      <c r="E1011" s="15" t="s">
        <v>53</v>
      </c>
      <c r="H1011" s="130">
        <f>H1013-H1012</f>
        <v>7121.67</v>
      </c>
    </row>
    <row r="1012" spans="1:8" s="15" customFormat="1">
      <c r="E1012" s="15" t="s">
        <v>54</v>
      </c>
      <c r="H1012" s="130">
        <f>ROUND((H1013*7)/107,2)</f>
        <v>498.52</v>
      </c>
    </row>
    <row r="1013" spans="1:8" s="15" customFormat="1">
      <c r="E1013" s="16" t="s">
        <v>55</v>
      </c>
      <c r="H1013" s="131">
        <f>ROUND((SUMIF($A$1000:$A$1008,"Total:",$H$1000:$H$1008)),2)</f>
        <v>7620.19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08" stopIfTrue="1" operator="containsText" text="Empty Cell">
      <formula>NOT(ISERROR(SEARCH("Empty Cell",A18)))</formula>
    </cfRule>
  </conditionalFormatting>
  <conditionalFormatting sqref="C18:D77 B27 C79:D999">
    <cfRule type="cellIs" dxfId="3" priority="11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07" stopIfTrue="1" operator="equal">
      <formula>0</formula>
    </cfRule>
  </conditionalFormatting>
  <conditionalFormatting sqref="F10:F15 B18:H77 D79:H1001 B79:C1007 D1002 F1002:H1002 D1003:H1007">
    <cfRule type="cellIs" dxfId="0" priority="10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78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102</v>
      </c>
      <c r="B1" s="2" t="s">
        <v>103</v>
      </c>
    </row>
    <row r="2" spans="1:2">
      <c r="A2" s="2" t="s">
        <v>105</v>
      </c>
      <c r="B2" s="2" t="s">
        <v>106</v>
      </c>
    </row>
    <row r="3" spans="1:2">
      <c r="A3" s="2" t="s">
        <v>105</v>
      </c>
      <c r="B3" s="2" t="s">
        <v>109</v>
      </c>
    </row>
    <row r="4" spans="1:2">
      <c r="A4" s="2" t="s">
        <v>111</v>
      </c>
      <c r="B4" s="2" t="s">
        <v>112</v>
      </c>
    </row>
    <row r="5" spans="1:2">
      <c r="A5" s="2" t="s">
        <v>111</v>
      </c>
      <c r="B5" s="2" t="s">
        <v>114</v>
      </c>
    </row>
    <row r="6" spans="1:2">
      <c r="A6" s="2" t="s">
        <v>111</v>
      </c>
      <c r="B6" s="2" t="s">
        <v>115</v>
      </c>
    </row>
    <row r="7" spans="1:2">
      <c r="A7" s="2" t="s">
        <v>111</v>
      </c>
      <c r="B7" s="2" t="s">
        <v>117</v>
      </c>
    </row>
    <row r="8" spans="1:2">
      <c r="A8" s="2" t="s">
        <v>111</v>
      </c>
      <c r="B8" s="2" t="s">
        <v>119</v>
      </c>
    </row>
    <row r="9" spans="1:2">
      <c r="A9" s="2" t="s">
        <v>121</v>
      </c>
      <c r="B9" s="2" t="s">
        <v>122</v>
      </c>
    </row>
    <row r="10" spans="1:2">
      <c r="A10" s="2" t="s">
        <v>121</v>
      </c>
      <c r="B10" s="2" t="s">
        <v>126</v>
      </c>
    </row>
    <row r="11" spans="1:2">
      <c r="A11" s="2" t="s">
        <v>128</v>
      </c>
      <c r="B11" s="2" t="s">
        <v>129</v>
      </c>
    </row>
    <row r="12" spans="1:2">
      <c r="A12" s="2" t="s">
        <v>132</v>
      </c>
      <c r="B12" s="2" t="s">
        <v>133</v>
      </c>
    </row>
    <row r="13" spans="1:2">
      <c r="A13" s="2" t="s">
        <v>132</v>
      </c>
      <c r="B13" s="2" t="s">
        <v>137</v>
      </c>
    </row>
    <row r="14" spans="1:2">
      <c r="A14" s="2" t="s">
        <v>138</v>
      </c>
      <c r="B14" s="2" t="s">
        <v>139</v>
      </c>
    </row>
    <row r="15" spans="1:2">
      <c r="A15" s="2" t="s">
        <v>141</v>
      </c>
      <c r="B15" s="2" t="s">
        <v>142</v>
      </c>
    </row>
    <row r="16" spans="1:2">
      <c r="A16" s="2" t="s">
        <v>325</v>
      </c>
      <c r="B16" s="2" t="s">
        <v>145</v>
      </c>
    </row>
    <row r="17" spans="1:2">
      <c r="A17" s="2" t="s">
        <v>148</v>
      </c>
      <c r="B17" s="2" t="s">
        <v>149</v>
      </c>
    </row>
    <row r="18" spans="1:2">
      <c r="A18" s="2" t="s">
        <v>152</v>
      </c>
      <c r="B18" s="2" t="s">
        <v>153</v>
      </c>
    </row>
    <row r="19" spans="1:2">
      <c r="A19" s="2" t="s">
        <v>156</v>
      </c>
      <c r="B19" s="2" t="s">
        <v>157</v>
      </c>
    </row>
    <row r="20" spans="1:2">
      <c r="A20" s="2" t="s">
        <v>160</v>
      </c>
      <c r="B20" s="2" t="s">
        <v>161</v>
      </c>
    </row>
    <row r="21" spans="1:2">
      <c r="A21" s="2" t="s">
        <v>163</v>
      </c>
      <c r="B21" s="2" t="s">
        <v>164</v>
      </c>
    </row>
    <row r="22" spans="1:2">
      <c r="A22" s="2" t="s">
        <v>166</v>
      </c>
      <c r="B22" s="2" t="s">
        <v>167</v>
      </c>
    </row>
    <row r="23" spans="1:2">
      <c r="A23" s="2" t="s">
        <v>169</v>
      </c>
      <c r="B23" s="2" t="s">
        <v>170</v>
      </c>
    </row>
    <row r="24" spans="1:2">
      <c r="A24" s="2" t="s">
        <v>172</v>
      </c>
      <c r="B24" s="2" t="s">
        <v>173</v>
      </c>
    </row>
    <row r="25" spans="1:2">
      <c r="A25" s="2" t="s">
        <v>175</v>
      </c>
      <c r="B25" s="2" t="s">
        <v>176</v>
      </c>
    </row>
    <row r="26" spans="1:2">
      <c r="A26" s="2" t="s">
        <v>175</v>
      </c>
      <c r="B26" s="2" t="s">
        <v>178</v>
      </c>
    </row>
    <row r="27" spans="1:2">
      <c r="A27" s="2" t="s">
        <v>179</v>
      </c>
      <c r="B27" s="2" t="s">
        <v>180</v>
      </c>
    </row>
    <row r="28" spans="1:2">
      <c r="A28" s="2" t="s">
        <v>179</v>
      </c>
      <c r="B28" s="2" t="s">
        <v>183</v>
      </c>
    </row>
    <row r="29" spans="1:2">
      <c r="A29" s="2" t="s">
        <v>179</v>
      </c>
      <c r="B29" s="2" t="s">
        <v>184</v>
      </c>
    </row>
    <row r="30" spans="1:2">
      <c r="A30" s="2" t="s">
        <v>185</v>
      </c>
      <c r="B30" s="2" t="s">
        <v>186</v>
      </c>
    </row>
    <row r="31" spans="1:2">
      <c r="A31" s="2" t="s">
        <v>185</v>
      </c>
      <c r="B31" s="2" t="s">
        <v>188</v>
      </c>
    </row>
    <row r="32" spans="1:2">
      <c r="A32" s="2" t="s">
        <v>189</v>
      </c>
      <c r="B32" s="2" t="s">
        <v>190</v>
      </c>
    </row>
    <row r="33" spans="1:2">
      <c r="A33" s="2" t="s">
        <v>192</v>
      </c>
      <c r="B33" s="2" t="s">
        <v>193</v>
      </c>
    </row>
    <row r="34" spans="1:2">
      <c r="A34" s="2" t="s">
        <v>192</v>
      </c>
      <c r="B34" s="2" t="s">
        <v>195</v>
      </c>
    </row>
    <row r="35" spans="1:2">
      <c r="A35" s="2" t="s">
        <v>197</v>
      </c>
      <c r="B35" s="2" t="s">
        <v>198</v>
      </c>
    </row>
    <row r="36" spans="1:2">
      <c r="A36" s="2" t="s">
        <v>200</v>
      </c>
      <c r="B36" s="2" t="s">
        <v>201</v>
      </c>
    </row>
    <row r="37" spans="1:2">
      <c r="A37" s="2" t="s">
        <v>203</v>
      </c>
      <c r="B37" s="2" t="s">
        <v>204</v>
      </c>
    </row>
    <row r="38" spans="1:2">
      <c r="A38" s="2" t="s">
        <v>206</v>
      </c>
      <c r="B38" s="2" t="s">
        <v>207</v>
      </c>
    </row>
    <row r="39" spans="1:2">
      <c r="A39" s="2" t="s">
        <v>209</v>
      </c>
      <c r="B39" s="2" t="s">
        <v>210</v>
      </c>
    </row>
    <row r="40" spans="1:2">
      <c r="A40" s="2" t="s">
        <v>212</v>
      </c>
      <c r="B40" s="2" t="s">
        <v>213</v>
      </c>
    </row>
    <row r="41" spans="1:2">
      <c r="A41" s="2" t="s">
        <v>215</v>
      </c>
      <c r="B41" s="2" t="s">
        <v>216</v>
      </c>
    </row>
    <row r="42" spans="1:2">
      <c r="A42" s="2" t="s">
        <v>215</v>
      </c>
      <c r="B42" s="2" t="s">
        <v>218</v>
      </c>
    </row>
    <row r="43" spans="1:2">
      <c r="A43" s="2" t="s">
        <v>220</v>
      </c>
      <c r="B43" s="2" t="s">
        <v>221</v>
      </c>
    </row>
    <row r="44" spans="1:2">
      <c r="A44" s="2" t="s">
        <v>223</v>
      </c>
      <c r="B44" s="2" t="s">
        <v>224</v>
      </c>
    </row>
    <row r="45" spans="1:2">
      <c r="A45" s="2" t="s">
        <v>326</v>
      </c>
      <c r="B45" s="2" t="s">
        <v>228</v>
      </c>
    </row>
    <row r="46" spans="1:2">
      <c r="A46" s="2" t="s">
        <v>231</v>
      </c>
      <c r="B46" s="2" t="s">
        <v>232</v>
      </c>
    </row>
    <row r="47" spans="1:2">
      <c r="A47" s="2" t="s">
        <v>327</v>
      </c>
      <c r="B47" s="2" t="s">
        <v>235</v>
      </c>
    </row>
    <row r="48" spans="1:2">
      <c r="A48" s="2" t="s">
        <v>238</v>
      </c>
      <c r="B48" s="2" t="s">
        <v>239</v>
      </c>
    </row>
    <row r="49" spans="1:2">
      <c r="A49" s="2" t="s">
        <v>243</v>
      </c>
      <c r="B49" s="2" t="s">
        <v>244</v>
      </c>
    </row>
    <row r="50" spans="1:2">
      <c r="A50" s="2" t="s">
        <v>246</v>
      </c>
      <c r="B50" s="2" t="s">
        <v>247</v>
      </c>
    </row>
    <row r="51" spans="1:2">
      <c r="A51" s="2" t="s">
        <v>246</v>
      </c>
      <c r="B51" s="2" t="s">
        <v>249</v>
      </c>
    </row>
    <row r="52" spans="1:2">
      <c r="A52" s="2" t="s">
        <v>250</v>
      </c>
      <c r="B52" s="2" t="s">
        <v>251</v>
      </c>
    </row>
    <row r="53" spans="1:2">
      <c r="A53" s="2" t="s">
        <v>254</v>
      </c>
      <c r="B53" s="2" t="s">
        <v>255</v>
      </c>
    </row>
    <row r="54" spans="1:2">
      <c r="A54" s="2" t="s">
        <v>257</v>
      </c>
      <c r="B54" s="2" t="s">
        <v>258</v>
      </c>
    </row>
    <row r="55" spans="1:2">
      <c r="A55" s="2" t="s">
        <v>260</v>
      </c>
      <c r="B55" s="2" t="s">
        <v>261</v>
      </c>
    </row>
    <row r="56" spans="1:2">
      <c r="A56" s="2" t="s">
        <v>260</v>
      </c>
      <c r="B56" s="2" t="s">
        <v>264</v>
      </c>
    </row>
    <row r="57" spans="1:2">
      <c r="A57" s="2" t="s">
        <v>265</v>
      </c>
      <c r="B57" s="2" t="s">
        <v>266</v>
      </c>
    </row>
    <row r="58" spans="1:2">
      <c r="A58" s="2" t="s">
        <v>268</v>
      </c>
      <c r="B58" s="2" t="s">
        <v>269</v>
      </c>
    </row>
    <row r="59" spans="1:2">
      <c r="A59" s="2" t="s">
        <v>271</v>
      </c>
      <c r="B59" s="2" t="s">
        <v>272</v>
      </c>
    </row>
    <row r="60" spans="1:2">
      <c r="A60" s="2" t="s">
        <v>275</v>
      </c>
      <c r="B60" s="2" t="s">
        <v>276</v>
      </c>
    </row>
    <row r="61" spans="1:2">
      <c r="A61" s="2" t="s">
        <v>278</v>
      </c>
      <c r="B61" s="2" t="s">
        <v>279</v>
      </c>
    </row>
    <row r="62" spans="1:2">
      <c r="A62" s="2" t="s">
        <v>278</v>
      </c>
      <c r="B62" s="2" t="s">
        <v>281</v>
      </c>
    </row>
    <row r="63" spans="1:2">
      <c r="A63" s="2" t="s">
        <v>283</v>
      </c>
      <c r="B63" s="2" t="s">
        <v>284</v>
      </c>
    </row>
    <row r="64" spans="1:2">
      <c r="A64" s="2" t="s">
        <v>286</v>
      </c>
      <c r="B64" s="2" t="s">
        <v>287</v>
      </c>
    </row>
    <row r="65" spans="1:2">
      <c r="A65" s="2" t="s">
        <v>289</v>
      </c>
      <c r="B65" s="2" t="s">
        <v>290</v>
      </c>
    </row>
    <row r="66" spans="1:2">
      <c r="A66" s="2" t="s">
        <v>289</v>
      </c>
      <c r="B66" s="2" t="s">
        <v>292</v>
      </c>
    </row>
    <row r="67" spans="1:2">
      <c r="A67" s="2" t="s">
        <v>293</v>
      </c>
      <c r="B67" s="2" t="s">
        <v>294</v>
      </c>
    </row>
    <row r="68" spans="1:2">
      <c r="A68" s="2" t="s">
        <v>297</v>
      </c>
      <c r="B68" s="2" t="s">
        <v>298</v>
      </c>
    </row>
    <row r="69" spans="1:2">
      <c r="A69" s="2" t="s">
        <v>300</v>
      </c>
      <c r="B69" s="2" t="s">
        <v>301</v>
      </c>
    </row>
    <row r="70" spans="1:2">
      <c r="A70" s="2" t="s">
        <v>303</v>
      </c>
      <c r="B70" s="2" t="s">
        <v>304</v>
      </c>
    </row>
    <row r="71" spans="1:2">
      <c r="A71" s="2" t="s">
        <v>306</v>
      </c>
      <c r="B71" s="2" t="s">
        <v>307</v>
      </c>
    </row>
    <row r="72" spans="1:2">
      <c r="A72" s="2" t="s">
        <v>309</v>
      </c>
      <c r="B72" s="2" t="s">
        <v>310</v>
      </c>
    </row>
    <row r="73" spans="1:2">
      <c r="A73" s="2" t="s">
        <v>312</v>
      </c>
      <c r="B73" s="2" t="s">
        <v>313</v>
      </c>
    </row>
    <row r="74" spans="1:2">
      <c r="A74" s="2" t="s">
        <v>315</v>
      </c>
      <c r="B74" s="2" t="s">
        <v>316</v>
      </c>
    </row>
    <row r="75" spans="1:2">
      <c r="A75" s="2" t="s">
        <v>318</v>
      </c>
      <c r="B75" s="2" t="s">
        <v>319</v>
      </c>
    </row>
    <row r="76" spans="1:2">
      <c r="A76" s="2" t="s">
        <v>318</v>
      </c>
      <c r="B76" s="2" t="s">
        <v>321</v>
      </c>
    </row>
    <row r="77" spans="1:2">
      <c r="A77" s="2" t="s">
        <v>318</v>
      </c>
      <c r="B77" s="2" t="s">
        <v>322</v>
      </c>
    </row>
    <row r="78" spans="1:2">
      <c r="A78" s="2" t="s">
        <v>318</v>
      </c>
      <c r="B78" s="2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2024-09-11T01:46:39Z</cp:lastPrinted>
  <dcterms:created xsi:type="dcterms:W3CDTF">2009-06-02T18:56:54Z</dcterms:created>
  <dcterms:modified xsi:type="dcterms:W3CDTF">2024-09-11T01:49:24Z</dcterms:modified>
</cp:coreProperties>
</file>